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comments2.xml" ContentType="application/vnd.openxmlformats-officedocument.spreadsheetml.comments+xml"/>
  <Override PartName="/xl/pivotTables/pivotTable6.xml" ContentType="application/vnd.openxmlformats-officedocument.spreadsheetml.pivotTable+xml"/>
  <Override PartName="/xl/tables/table3.xml" ContentType="application/vnd.openxmlformats-officedocument.spreadsheetml.table+xml"/>
  <Override PartName="/xl/comments3.xml" ContentType="application/vnd.openxmlformats-officedocument.spreadsheetml.comments+xml"/>
  <Override PartName="/xl/pivotTables/pivotTable7.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ENEMIE\Documents\"/>
    </mc:Choice>
  </mc:AlternateContent>
  <xr:revisionPtr revIDLastSave="0" documentId="13_ncr:1_{C052DEDB-E14A-426D-8C39-0C19BEE1BEB6}" xr6:coauthVersionLast="47" xr6:coauthVersionMax="47" xr10:uidLastSave="{00000000-0000-0000-0000-000000000000}"/>
  <bookViews>
    <workbookView xWindow="-120" yWindow="-120" windowWidth="29040" windowHeight="15840" tabRatio="847" xr2:uid="{D3429F18-4CED-4A59-AB2E-E86E555E4888}"/>
  </bookViews>
  <sheets>
    <sheet name="BBDD Clientes" sheetId="1" r:id="rId1"/>
    <sheet name="Tabla Avance" sheetId="4" r:id="rId2"/>
    <sheet name="Top 25" sheetId="10" state="hidden" r:id="rId3"/>
    <sheet name="BBDD Top 25" sheetId="13" state="hidden" r:id="rId4"/>
    <sheet name="Top Clientes" sheetId="15" state="hidden" r:id="rId5"/>
    <sheet name="BBDD Top Clientes" sheetId="16" state="hidden" r:id="rId6"/>
    <sheet name="Tabla Clientes" sheetId="7" state="hidden" r:id="rId7"/>
    <sheet name="Ejecutivos" sheetId="3" state="hidden" r:id="rId8"/>
    <sheet name="Listas" sheetId="5" state="hidden" r:id="rId9"/>
    <sheet name="Planes" sheetId="6" state="hidden" r:id="rId10"/>
  </sheets>
  <externalReferences>
    <externalReference r:id="rId11"/>
  </externalReferences>
  <definedNames>
    <definedName name="_xlnm._FilterDatabase" localSheetId="0" hidden="1">'BBDD Clientes'!#REF!</definedName>
    <definedName name="_xlnm._FilterDatabase" localSheetId="6" hidden="1">'Tabla Clientes'!$A$6:$M$279</definedName>
  </definedNames>
  <calcPr calcId="191029"/>
  <pivotCaches>
    <pivotCache cacheId="0" r:id="rId12"/>
    <pivotCache cacheId="1"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2205" i="1" l="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AC2227" i="1"/>
  <c r="AD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3" i="1" l="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 i="1"/>
  <c r="L11" i="4"/>
  <c r="L7" i="4"/>
  <c r="X2201" i="1" l="1"/>
  <c r="X2202" i="1"/>
  <c r="X2203" i="1"/>
  <c r="X2204" i="1"/>
  <c r="Z2201" i="1"/>
  <c r="Z2202" i="1"/>
  <c r="Z2203" i="1"/>
  <c r="Z2204" i="1"/>
  <c r="Z2205" i="1"/>
  <c r="Z2206" i="1"/>
  <c r="AB2201" i="1"/>
  <c r="AB2202" i="1"/>
  <c r="AB2203" i="1"/>
  <c r="AB2204" i="1"/>
  <c r="X2197" i="1"/>
  <c r="X2198" i="1"/>
  <c r="X2199" i="1"/>
  <c r="X2200" i="1"/>
  <c r="Z2197" i="1"/>
  <c r="Z2198" i="1"/>
  <c r="Z2199" i="1"/>
  <c r="Z2200" i="1"/>
  <c r="AB2197" i="1"/>
  <c r="AB2198" i="1"/>
  <c r="AB2199" i="1"/>
  <c r="AB2200" i="1"/>
  <c r="AB2176" i="1"/>
  <c r="Z2168" i="1"/>
  <c r="Z2176" i="1"/>
  <c r="Z2182" i="1"/>
  <c r="Z2184" i="1"/>
  <c r="X2168" i="1"/>
  <c r="X2176" i="1"/>
  <c r="X2184" i="1"/>
  <c r="X2187" i="1"/>
  <c r="X2188" i="1"/>
  <c r="X2169" i="1"/>
  <c r="X2172" i="1"/>
  <c r="X2177" i="1"/>
  <c r="X2180" i="1"/>
  <c r="X2183" i="1"/>
  <c r="X2185" i="1"/>
  <c r="AB2164" i="1"/>
  <c r="Z2164" i="1"/>
  <c r="X2164" i="1"/>
  <c r="X2163" i="1"/>
  <c r="X2165" i="1"/>
  <c r="X2166" i="1"/>
  <c r="X2167" i="1"/>
  <c r="X2170" i="1"/>
  <c r="X2171" i="1"/>
  <c r="X2173" i="1"/>
  <c r="X2174" i="1"/>
  <c r="X2175" i="1"/>
  <c r="X2178" i="1"/>
  <c r="X2179" i="1"/>
  <c r="X2181" i="1"/>
  <c r="X2182" i="1"/>
  <c r="X2186" i="1"/>
  <c r="Z2163" i="1"/>
  <c r="Z2165" i="1"/>
  <c r="Z2166" i="1"/>
  <c r="Z2167" i="1"/>
  <c r="Z2169" i="1"/>
  <c r="Z2170" i="1"/>
  <c r="Z2171" i="1"/>
  <c r="Z2172" i="1"/>
  <c r="Z2173" i="1"/>
  <c r="Z2174" i="1"/>
  <c r="Z2175" i="1"/>
  <c r="Z2177" i="1"/>
  <c r="Z2178" i="1"/>
  <c r="Z2179" i="1"/>
  <c r="Z2180" i="1"/>
  <c r="Z2181" i="1"/>
  <c r="Z2183" i="1"/>
  <c r="Z2185" i="1"/>
  <c r="Z2186" i="1"/>
  <c r="Z2187" i="1"/>
  <c r="Z2188" i="1"/>
  <c r="AB2163" i="1"/>
  <c r="AB2165" i="1"/>
  <c r="AB2166" i="1"/>
  <c r="AB2167" i="1"/>
  <c r="AB2168" i="1"/>
  <c r="AB2169" i="1"/>
  <c r="AB2170" i="1"/>
  <c r="AB2171" i="1"/>
  <c r="AB2172" i="1"/>
  <c r="AB2173" i="1"/>
  <c r="AB2174" i="1"/>
  <c r="AB2175" i="1"/>
  <c r="AB2177" i="1"/>
  <c r="AB2178" i="1"/>
  <c r="AB2179" i="1"/>
  <c r="AB2180" i="1"/>
  <c r="AB2181" i="1"/>
  <c r="AB2182" i="1"/>
  <c r="AB2183" i="1"/>
  <c r="AB2184" i="1"/>
  <c r="AB2185" i="1"/>
  <c r="AB2186" i="1"/>
  <c r="AB2187" i="1"/>
  <c r="AB2188" i="1"/>
  <c r="X2161" i="1" l="1"/>
  <c r="Z2161" i="1"/>
  <c r="AB2161" i="1"/>
  <c r="AB2143" i="1"/>
  <c r="AB2151" i="1"/>
  <c r="AB2159"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AB2136" i="1"/>
  <c r="AB2137" i="1"/>
  <c r="AB2138" i="1"/>
  <c r="AB2139" i="1"/>
  <c r="AB2140" i="1"/>
  <c r="AB2141" i="1"/>
  <c r="AB2142" i="1"/>
  <c r="AB2144" i="1"/>
  <c r="AB2145" i="1"/>
  <c r="AB2146" i="1"/>
  <c r="AB2147" i="1"/>
  <c r="AB2148" i="1"/>
  <c r="AB2149" i="1"/>
  <c r="AB2150" i="1"/>
  <c r="AB2152" i="1"/>
  <c r="AB2153" i="1"/>
  <c r="AB2154" i="1"/>
  <c r="AB2155" i="1"/>
  <c r="AB2156" i="1"/>
  <c r="AB2157" i="1"/>
  <c r="AB2158" i="1"/>
  <c r="X2106" i="1" l="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X2085" i="1"/>
  <c r="Z2085" i="1"/>
  <c r="AB2085" i="1"/>
  <c r="X2090" i="1"/>
  <c r="Z2090" i="1"/>
  <c r="AB2090" i="1"/>
  <c r="X2102" i="1" l="1"/>
  <c r="X2103" i="1"/>
  <c r="X2104" i="1"/>
  <c r="X2105" i="1"/>
  <c r="Z2102" i="1"/>
  <c r="Z2103" i="1"/>
  <c r="Z2104" i="1"/>
  <c r="Z2105" i="1"/>
  <c r="AB2102" i="1"/>
  <c r="AB2103" i="1"/>
  <c r="AB2104" i="1"/>
  <c r="AB2105" i="1"/>
  <c r="X2099" i="1"/>
  <c r="Z2099" i="1"/>
  <c r="AB2099" i="1"/>
  <c r="X2073" i="1"/>
  <c r="X2091" i="1"/>
  <c r="X2089" i="1"/>
  <c r="X2088" i="1"/>
  <c r="X2077" i="1"/>
  <c r="X2087" i="1"/>
  <c r="X2084" i="1"/>
  <c r="X2083" i="1"/>
  <c r="X2081" i="1"/>
  <c r="X2082" i="1"/>
  <c r="X2080" i="1"/>
  <c r="X2079" i="1"/>
  <c r="X2078" i="1"/>
  <c r="X2086" i="1"/>
  <c r="X2076" i="1"/>
  <c r="X2075" i="1"/>
  <c r="X2074" i="1"/>
  <c r="X2056" i="1"/>
  <c r="X2050" i="1"/>
  <c r="X2025" i="1"/>
  <c r="X1999" i="1"/>
  <c r="X2094" i="1"/>
  <c r="X1930" i="1"/>
  <c r="X576" i="1"/>
  <c r="X528" i="1"/>
  <c r="X36" i="1"/>
  <c r="Z2073" i="1"/>
  <c r="Z2091" i="1"/>
  <c r="Z2089" i="1"/>
  <c r="Z2088" i="1"/>
  <c r="Z2077" i="1"/>
  <c r="Z2087" i="1"/>
  <c r="Z2084" i="1"/>
  <c r="Z2083" i="1"/>
  <c r="Z2081" i="1"/>
  <c r="Z2082" i="1"/>
  <c r="Z2080" i="1"/>
  <c r="Z2079" i="1"/>
  <c r="Z2078" i="1"/>
  <c r="Z2086" i="1"/>
  <c r="Z2076" i="1"/>
  <c r="Z2075" i="1"/>
  <c r="Z2074" i="1"/>
  <c r="Z2056" i="1"/>
  <c r="Z2050" i="1"/>
  <c r="Z2025" i="1"/>
  <c r="Z1999" i="1"/>
  <c r="Z2094" i="1"/>
  <c r="Z1930" i="1"/>
  <c r="Z576" i="1"/>
  <c r="Z528" i="1"/>
  <c r="Z36" i="1"/>
  <c r="AB2073" i="1"/>
  <c r="AB2091" i="1"/>
  <c r="AB2089" i="1"/>
  <c r="AB2088" i="1"/>
  <c r="AB2077" i="1"/>
  <c r="AB2087" i="1"/>
  <c r="AB2084" i="1"/>
  <c r="AB2083" i="1"/>
  <c r="AB2081" i="1"/>
  <c r="AB2082" i="1"/>
  <c r="AB2080" i="1"/>
  <c r="AB2079" i="1"/>
  <c r="AB2078" i="1"/>
  <c r="AB2086" i="1"/>
  <c r="AB2076" i="1"/>
  <c r="AB2075" i="1"/>
  <c r="AB2074" i="1"/>
  <c r="AB2056" i="1"/>
  <c r="AB2050" i="1"/>
  <c r="AB2025" i="1"/>
  <c r="AB1999" i="1"/>
  <c r="AB2094" i="1"/>
  <c r="AB1930" i="1"/>
  <c r="AB576" i="1"/>
  <c r="AB528" i="1"/>
  <c r="AB36" i="1"/>
  <c r="X2072" i="1"/>
  <c r="Z2072" i="1"/>
  <c r="AB2072" i="1"/>
  <c r="X2071" i="1"/>
  <c r="Z2071" i="1"/>
  <c r="AB2071" i="1"/>
  <c r="X2067" i="1"/>
  <c r="Z2067" i="1"/>
  <c r="AB2067" i="1"/>
  <c r="AB2042" i="1"/>
  <c r="AB2043" i="1"/>
  <c r="AB2044" i="1"/>
  <c r="AB2045" i="1"/>
  <c r="AB2046" i="1"/>
  <c r="AB2047" i="1"/>
  <c r="AB2048" i="1"/>
  <c r="AB2049" i="1"/>
  <c r="AB2097" i="1"/>
  <c r="AB2051" i="1"/>
  <c r="AB2052" i="1"/>
  <c r="AB2053" i="1"/>
  <c r="AB2054" i="1"/>
  <c r="AB2055" i="1"/>
  <c r="AB2100" i="1"/>
  <c r="AB2057" i="1"/>
  <c r="AB2058" i="1"/>
  <c r="AB2059" i="1"/>
  <c r="AB2060" i="1"/>
  <c r="AB2061" i="1"/>
  <c r="AB2062" i="1"/>
  <c r="AB2063" i="1"/>
  <c r="AB2064" i="1"/>
  <c r="AB2065" i="1"/>
  <c r="AB2066"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209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209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2101"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2" i="1"/>
  <c r="AB1920" i="1"/>
  <c r="AB1921" i="1"/>
  <c r="AB1922" i="1"/>
  <c r="AB1923" i="1"/>
  <c r="AB1924" i="1"/>
  <c r="AB1925" i="1"/>
  <c r="AB1926" i="1"/>
  <c r="AB1927" i="1"/>
  <c r="AB1928" i="1"/>
  <c r="AB1929" i="1"/>
  <c r="AB2095"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2093"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92" i="1"/>
  <c r="AB2026" i="1"/>
  <c r="AB2027" i="1"/>
  <c r="AB2028" i="1"/>
  <c r="AB2029" i="1"/>
  <c r="AB2030" i="1"/>
  <c r="AB2031" i="1"/>
  <c r="AB2032" i="1"/>
  <c r="AB2033" i="1"/>
  <c r="AB2034" i="1"/>
  <c r="AB2035" i="1"/>
  <c r="AB2036" i="1"/>
  <c r="AB2037" i="1"/>
  <c r="AB2038" i="1"/>
  <c r="AB2039" i="1"/>
  <c r="AB2040" i="1"/>
  <c r="AB2041" i="1"/>
  <c r="Z2047" i="1"/>
  <c r="Z2048" i="1"/>
  <c r="Z2049" i="1"/>
  <c r="Z2097" i="1"/>
  <c r="Z2051" i="1"/>
  <c r="Z2052" i="1"/>
  <c r="Z2053" i="1"/>
  <c r="Z2054" i="1"/>
  <c r="Z2055" i="1"/>
  <c r="Z2100" i="1"/>
  <c r="Z2057" i="1"/>
  <c r="Z2058" i="1"/>
  <c r="Z2059" i="1"/>
  <c r="Z2060" i="1"/>
  <c r="Z2061" i="1"/>
  <c r="Z2062" i="1"/>
  <c r="Z2063" i="1"/>
  <c r="Z2064" i="1"/>
  <c r="Z2065" i="1"/>
  <c r="Z2066"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209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209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2101"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2" i="1"/>
  <c r="Z1920" i="1"/>
  <c r="Z1921" i="1"/>
  <c r="Z1922" i="1"/>
  <c r="Z1923" i="1"/>
  <c r="Z1924" i="1"/>
  <c r="Z1925" i="1"/>
  <c r="Z1926" i="1"/>
  <c r="Z1927" i="1"/>
  <c r="Z1928" i="1"/>
  <c r="Z1929" i="1"/>
  <c r="Z2095"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2093"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92" i="1"/>
  <c r="Z2026" i="1"/>
  <c r="Z2027" i="1"/>
  <c r="Z2028" i="1"/>
  <c r="Z2029" i="1"/>
  <c r="Z2030" i="1"/>
  <c r="Z2031" i="1"/>
  <c r="Z2032" i="1"/>
  <c r="Z2033" i="1"/>
  <c r="Z2034" i="1"/>
  <c r="Z2035" i="1"/>
  <c r="Z2036" i="1"/>
  <c r="Z2037" i="1"/>
  <c r="Z2038" i="1"/>
  <c r="Z2039" i="1"/>
  <c r="Z2040" i="1"/>
  <c r="Z2041" i="1"/>
  <c r="Z2042" i="1"/>
  <c r="Z2043" i="1"/>
  <c r="Z2044" i="1"/>
  <c r="Z2045" i="1"/>
  <c r="Z2046"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209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209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2101"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2" i="1"/>
  <c r="X1920" i="1"/>
  <c r="X1921" i="1"/>
  <c r="X1922" i="1"/>
  <c r="X1923" i="1"/>
  <c r="X1924" i="1"/>
  <c r="X1925" i="1"/>
  <c r="X1926" i="1"/>
  <c r="X1927" i="1"/>
  <c r="X1928" i="1"/>
  <c r="X1929" i="1"/>
  <c r="X2095"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2093"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92"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97" i="1"/>
  <c r="X2051" i="1"/>
  <c r="X2052" i="1"/>
  <c r="X2053" i="1"/>
  <c r="X2054" i="1"/>
  <c r="X2055" i="1"/>
  <c r="X2100" i="1"/>
  <c r="X2057" i="1"/>
  <c r="X2058" i="1"/>
  <c r="X2059" i="1"/>
  <c r="X2060" i="1"/>
  <c r="X2061" i="1"/>
  <c r="X2062" i="1"/>
  <c r="X2063" i="1"/>
  <c r="X2064" i="1"/>
  <c r="X2065" i="1"/>
  <c r="X2066" i="1"/>
  <c r="Z3" i="1" l="1"/>
  <c r="J1749" i="1" l="1"/>
  <c r="AA3" i="16" l="1"/>
  <c r="AA4" i="16"/>
  <c r="AA5" i="16"/>
  <c r="AA6" i="16"/>
  <c r="AA7" i="16"/>
  <c r="AA8" i="16"/>
  <c r="AA9" i="16"/>
  <c r="AA10" i="16"/>
  <c r="AA11" i="16"/>
  <c r="AA12" i="16"/>
  <c r="AA13" i="16"/>
  <c r="AA14" i="16"/>
  <c r="AA15" i="16"/>
  <c r="AA16" i="16"/>
  <c r="AA17" i="16"/>
  <c r="AA18" i="16"/>
  <c r="AA19" i="16"/>
  <c r="AA20" i="16"/>
  <c r="AA21" i="16"/>
  <c r="AA22" i="16"/>
  <c r="AA23" i="16"/>
  <c r="AA24" i="16"/>
  <c r="AA25" i="16"/>
  <c r="AA26" i="16"/>
  <c r="AA27" i="16"/>
  <c r="AA28" i="16"/>
  <c r="AA29" i="16"/>
  <c r="AA30" i="16"/>
  <c r="AA31" i="16"/>
  <c r="AA32" i="16"/>
  <c r="AA33" i="16"/>
  <c r="AA34" i="16"/>
  <c r="AA35" i="16"/>
  <c r="AA36" i="16"/>
  <c r="AA37" i="16"/>
  <c r="AA38" i="16"/>
  <c r="AA39" i="16"/>
  <c r="AA40" i="16"/>
  <c r="AA41" i="16"/>
  <c r="AA42" i="16"/>
  <c r="AA43" i="16"/>
  <c r="AA44" i="16"/>
  <c r="AA45" i="16"/>
  <c r="AA46" i="16"/>
  <c r="AA47" i="16"/>
  <c r="AA48" i="16"/>
  <c r="AA49" i="16"/>
  <c r="AA50" i="16"/>
  <c r="AA51" i="16"/>
  <c r="AA52" i="16"/>
  <c r="AA53" i="16"/>
  <c r="AA54" i="16"/>
  <c r="AA55" i="16"/>
  <c r="AA56" i="16"/>
  <c r="AA57" i="16"/>
  <c r="AA58" i="16"/>
  <c r="AA59" i="16"/>
  <c r="AA60" i="16"/>
  <c r="AA61" i="16"/>
  <c r="AA62" i="16"/>
  <c r="AA63" i="16"/>
  <c r="AA64" i="16"/>
  <c r="AA65" i="16"/>
  <c r="AA66" i="16"/>
  <c r="AA67" i="16"/>
  <c r="AA68" i="16"/>
  <c r="AA69" i="16"/>
  <c r="AA70" i="16"/>
  <c r="AA71" i="16"/>
  <c r="AA72" i="16"/>
  <c r="AA73" i="16"/>
  <c r="AA74" i="16"/>
  <c r="AA75" i="16"/>
  <c r="AA76" i="16"/>
  <c r="AA77" i="16"/>
  <c r="AA78" i="16"/>
  <c r="AA79" i="16"/>
  <c r="AA80" i="16"/>
  <c r="AA81" i="16"/>
  <c r="AA82" i="16"/>
  <c r="AA83" i="16"/>
  <c r="AA84" i="16"/>
  <c r="AA85" i="16"/>
  <c r="AA86" i="16"/>
  <c r="AA87" i="16"/>
  <c r="AA88" i="16"/>
  <c r="AA89" i="16"/>
  <c r="AA90" i="16"/>
  <c r="AA91" i="16"/>
  <c r="AA92" i="16"/>
  <c r="AA93" i="16"/>
  <c r="AA94" i="16"/>
  <c r="AA95" i="16"/>
  <c r="AA96" i="16"/>
  <c r="AA97" i="16"/>
  <c r="AA98" i="16"/>
  <c r="AA99" i="16"/>
  <c r="AA100" i="16"/>
  <c r="AA101" i="16"/>
  <c r="AA102" i="16"/>
  <c r="AA103" i="16"/>
  <c r="AA104" i="16"/>
  <c r="AA105" i="16"/>
  <c r="AA106" i="16"/>
  <c r="AA107" i="16"/>
  <c r="AA108" i="16"/>
  <c r="AA109" i="16"/>
  <c r="AA110" i="16"/>
  <c r="AA111" i="16"/>
  <c r="AA112" i="16"/>
  <c r="AA113" i="16"/>
  <c r="AA114" i="16"/>
  <c r="AA115" i="16"/>
  <c r="AA116" i="16"/>
  <c r="AA117" i="16"/>
  <c r="AA118" i="16"/>
  <c r="AA119" i="16"/>
  <c r="AA120" i="16"/>
  <c r="AA121" i="16"/>
  <c r="AA122" i="16"/>
  <c r="AA123" i="16"/>
  <c r="AA124" i="16"/>
  <c r="AA125" i="16"/>
  <c r="AA126" i="16"/>
  <c r="AA127" i="16"/>
  <c r="AA128" i="16"/>
  <c r="AA129" i="16"/>
  <c r="AA130" i="16"/>
  <c r="AA131" i="16"/>
  <c r="AA132" i="16"/>
  <c r="AA133" i="16"/>
  <c r="AA134" i="16"/>
  <c r="AA135" i="16"/>
  <c r="AA136" i="16"/>
  <c r="AA137" i="16"/>
  <c r="AA138" i="16"/>
  <c r="AA139" i="16"/>
  <c r="AA140" i="16"/>
  <c r="AA141" i="16"/>
  <c r="AA142" i="16"/>
  <c r="AA143" i="16"/>
  <c r="AA144" i="16"/>
  <c r="AA145" i="16"/>
  <c r="AA146" i="16"/>
  <c r="AA2" i="16"/>
  <c r="Y3" i="16"/>
  <c r="Y4" i="16"/>
  <c r="Y5" i="16"/>
  <c r="Y6" i="16"/>
  <c r="Y7" i="16"/>
  <c r="Y8" i="16"/>
  <c r="Y9" i="16"/>
  <c r="Y10" i="16"/>
  <c r="Y11" i="16"/>
  <c r="Y12" i="16"/>
  <c r="Y13" i="16"/>
  <c r="Y14" i="16"/>
  <c r="Y15" i="16"/>
  <c r="Y16" i="16"/>
  <c r="Y17" i="16"/>
  <c r="Y18" i="16"/>
  <c r="Y19" i="16"/>
  <c r="Y20" i="16"/>
  <c r="Y21" i="16"/>
  <c r="Y22" i="16"/>
  <c r="Y23" i="16"/>
  <c r="Y24" i="16"/>
  <c r="Y25" i="16"/>
  <c r="Y26" i="16"/>
  <c r="Y27" i="16"/>
  <c r="Y28" i="16"/>
  <c r="Y29" i="16"/>
  <c r="Y30" i="16"/>
  <c r="Y31" i="16"/>
  <c r="Y32" i="16"/>
  <c r="Y33" i="16"/>
  <c r="Y34" i="16"/>
  <c r="Y35" i="16"/>
  <c r="Y36" i="16"/>
  <c r="Y37" i="16"/>
  <c r="Y38" i="16"/>
  <c r="Y39" i="16"/>
  <c r="Y40" i="16"/>
  <c r="Y41" i="16"/>
  <c r="Y42" i="16"/>
  <c r="Y43" i="16"/>
  <c r="Y44" i="16"/>
  <c r="Y45" i="16"/>
  <c r="Y46" i="16"/>
  <c r="Y47" i="16"/>
  <c r="Y48" i="16"/>
  <c r="Y49" i="16"/>
  <c r="Y50" i="16"/>
  <c r="Y51" i="16"/>
  <c r="Y52" i="16"/>
  <c r="Y53" i="16"/>
  <c r="Y54" i="16"/>
  <c r="Y55" i="16"/>
  <c r="Y56" i="16"/>
  <c r="Y57" i="16"/>
  <c r="Y58" i="16"/>
  <c r="Y59" i="16"/>
  <c r="Y60" i="16"/>
  <c r="Y61" i="16"/>
  <c r="Y62" i="16"/>
  <c r="Y63" i="16"/>
  <c r="Y64" i="16"/>
  <c r="Y65" i="16"/>
  <c r="Y66" i="16"/>
  <c r="Y67" i="16"/>
  <c r="Y68" i="16"/>
  <c r="Y69" i="16"/>
  <c r="Y70" i="16"/>
  <c r="Y71" i="16"/>
  <c r="Y72" i="16"/>
  <c r="Y73" i="16"/>
  <c r="Y74" i="16"/>
  <c r="Y75" i="16"/>
  <c r="Y76" i="16"/>
  <c r="Y77" i="16"/>
  <c r="Y78" i="16"/>
  <c r="Y79" i="16"/>
  <c r="Y80" i="16"/>
  <c r="Y81" i="16"/>
  <c r="Y82" i="16"/>
  <c r="Y83" i="16"/>
  <c r="Y84" i="16"/>
  <c r="Y85" i="16"/>
  <c r="Y86" i="16"/>
  <c r="Y87" i="16"/>
  <c r="Y88" i="16"/>
  <c r="Y89" i="16"/>
  <c r="Y90" i="16"/>
  <c r="Y91" i="16"/>
  <c r="Y92" i="16"/>
  <c r="Y93" i="16"/>
  <c r="Y94" i="16"/>
  <c r="Y95" i="16"/>
  <c r="Y96" i="16"/>
  <c r="Y97" i="16"/>
  <c r="Y98" i="16"/>
  <c r="Y99" i="16"/>
  <c r="Y100" i="16"/>
  <c r="Y101" i="16"/>
  <c r="Y102" i="16"/>
  <c r="Y103" i="16"/>
  <c r="Y104" i="16"/>
  <c r="Y105" i="16"/>
  <c r="Y106" i="16"/>
  <c r="Y107" i="16"/>
  <c r="Y108" i="16"/>
  <c r="Y109" i="16"/>
  <c r="Y110" i="16"/>
  <c r="Y111" i="16"/>
  <c r="Y112" i="16"/>
  <c r="Y113" i="16"/>
  <c r="Y114" i="16"/>
  <c r="Y115" i="16"/>
  <c r="Y116" i="16"/>
  <c r="Y117" i="16"/>
  <c r="Y118" i="16"/>
  <c r="Y119" i="16"/>
  <c r="Y120" i="16"/>
  <c r="Y121" i="16"/>
  <c r="Y122" i="16"/>
  <c r="Y123" i="16"/>
  <c r="Y124" i="16"/>
  <c r="Y125" i="16"/>
  <c r="Y126" i="16"/>
  <c r="Y127" i="16"/>
  <c r="Y128" i="16"/>
  <c r="Y129" i="16"/>
  <c r="Y130" i="16"/>
  <c r="Y131" i="16"/>
  <c r="Y132" i="16"/>
  <c r="Y133" i="16"/>
  <c r="Y134" i="16"/>
  <c r="Y135" i="16"/>
  <c r="Y136" i="16"/>
  <c r="Y137" i="16"/>
  <c r="Y138" i="16"/>
  <c r="Y139" i="16"/>
  <c r="Y140" i="16"/>
  <c r="Y141" i="16"/>
  <c r="Y142" i="16"/>
  <c r="Y143" i="16"/>
  <c r="Y144" i="16"/>
  <c r="Y145" i="16"/>
  <c r="Y146" i="16"/>
  <c r="Y2" i="16"/>
  <c r="W3" i="16"/>
  <c r="W4" i="16"/>
  <c r="W5" i="16"/>
  <c r="W6" i="16"/>
  <c r="W7" i="16"/>
  <c r="W8" i="16"/>
  <c r="W9" i="16"/>
  <c r="W10" i="16"/>
  <c r="W11" i="16"/>
  <c r="W12" i="16"/>
  <c r="W13" i="16"/>
  <c r="W14" i="16"/>
  <c r="W15" i="16"/>
  <c r="W16" i="16"/>
  <c r="W17" i="16"/>
  <c r="W18" i="16"/>
  <c r="W19" i="16"/>
  <c r="W20" i="16"/>
  <c r="W21" i="16"/>
  <c r="W22" i="16"/>
  <c r="W23" i="16"/>
  <c r="W24" i="16"/>
  <c r="W25" i="16"/>
  <c r="W26" i="16"/>
  <c r="W27" i="16"/>
  <c r="W28" i="16"/>
  <c r="W29" i="16"/>
  <c r="W30" i="16"/>
  <c r="W31" i="16"/>
  <c r="W32" i="16"/>
  <c r="W33" i="16"/>
  <c r="W34" i="16"/>
  <c r="W35" i="16"/>
  <c r="W36" i="16"/>
  <c r="W37" i="16"/>
  <c r="W38" i="16"/>
  <c r="W39" i="16"/>
  <c r="W40" i="16"/>
  <c r="W41" i="16"/>
  <c r="W42" i="16"/>
  <c r="W43" i="16"/>
  <c r="W44" i="16"/>
  <c r="W45" i="16"/>
  <c r="W46" i="16"/>
  <c r="W47" i="16"/>
  <c r="W48" i="16"/>
  <c r="W49" i="16"/>
  <c r="W50" i="16"/>
  <c r="W51" i="16"/>
  <c r="W52" i="16"/>
  <c r="W53" i="16"/>
  <c r="W54" i="16"/>
  <c r="W55" i="16"/>
  <c r="W56" i="16"/>
  <c r="W57" i="16"/>
  <c r="W58" i="16"/>
  <c r="W59" i="16"/>
  <c r="W60" i="16"/>
  <c r="W61" i="16"/>
  <c r="W62" i="16"/>
  <c r="W63" i="16"/>
  <c r="W64" i="16"/>
  <c r="W65" i="16"/>
  <c r="W66" i="16"/>
  <c r="W67" i="16"/>
  <c r="W68" i="16"/>
  <c r="W69" i="16"/>
  <c r="W70" i="16"/>
  <c r="W71" i="16"/>
  <c r="W72" i="16"/>
  <c r="W73" i="16"/>
  <c r="W74" i="16"/>
  <c r="W75" i="16"/>
  <c r="W76" i="16"/>
  <c r="W77" i="16"/>
  <c r="W78" i="16"/>
  <c r="W79" i="16"/>
  <c r="W80" i="16"/>
  <c r="W81" i="16"/>
  <c r="W82" i="16"/>
  <c r="W83" i="16"/>
  <c r="W84" i="16"/>
  <c r="W85" i="16"/>
  <c r="W86" i="16"/>
  <c r="W87" i="16"/>
  <c r="W88" i="16"/>
  <c r="W89" i="16"/>
  <c r="W90" i="16"/>
  <c r="W91" i="16"/>
  <c r="W92" i="16"/>
  <c r="W93" i="16"/>
  <c r="W94" i="16"/>
  <c r="W95" i="16"/>
  <c r="W96" i="16"/>
  <c r="W97" i="16"/>
  <c r="W98" i="16"/>
  <c r="W99" i="16"/>
  <c r="W100" i="16"/>
  <c r="W101" i="16"/>
  <c r="W102" i="16"/>
  <c r="W103" i="16"/>
  <c r="W104" i="16"/>
  <c r="W105" i="16"/>
  <c r="W106" i="16"/>
  <c r="W107" i="16"/>
  <c r="W108" i="16"/>
  <c r="W109" i="16"/>
  <c r="W110" i="16"/>
  <c r="W111" i="16"/>
  <c r="W112" i="16"/>
  <c r="W113" i="16"/>
  <c r="W114" i="16"/>
  <c r="W115" i="16"/>
  <c r="W116" i="16"/>
  <c r="W117" i="16"/>
  <c r="W118" i="16"/>
  <c r="W119" i="16"/>
  <c r="W120" i="16"/>
  <c r="W121" i="16"/>
  <c r="W122" i="16"/>
  <c r="W123" i="16"/>
  <c r="W124" i="16"/>
  <c r="W125" i="16"/>
  <c r="W126" i="16"/>
  <c r="W127" i="16"/>
  <c r="W128" i="16"/>
  <c r="W129" i="16"/>
  <c r="W130" i="16"/>
  <c r="W131" i="16"/>
  <c r="W132" i="16"/>
  <c r="W133" i="16"/>
  <c r="W134" i="16"/>
  <c r="W135" i="16"/>
  <c r="W136" i="16"/>
  <c r="W137" i="16"/>
  <c r="W138" i="16"/>
  <c r="W139" i="16"/>
  <c r="W140" i="16"/>
  <c r="W141" i="16"/>
  <c r="W142" i="16"/>
  <c r="W143" i="16"/>
  <c r="W144" i="16"/>
  <c r="W145" i="16"/>
  <c r="W146" i="16"/>
  <c r="W2" i="16"/>
  <c r="X69" i="13"/>
  <c r="Z69" i="13"/>
  <c r="V69" i="13"/>
  <c r="E12" i="15"/>
  <c r="J1701" i="1" l="1"/>
  <c r="V120" i="13" l="1"/>
  <c r="X120" i="13"/>
  <c r="Z120" i="13"/>
  <c r="V121" i="13"/>
  <c r="X121" i="13"/>
  <c r="Z121" i="13"/>
  <c r="V122" i="13"/>
  <c r="X122" i="13"/>
  <c r="Z122" i="13"/>
  <c r="V123" i="13"/>
  <c r="X123" i="13"/>
  <c r="Z123" i="13"/>
  <c r="V124" i="13"/>
  <c r="X124" i="13"/>
  <c r="Z124" i="13"/>
  <c r="V125" i="13"/>
  <c r="X125" i="13"/>
  <c r="Z125" i="13"/>
  <c r="V126" i="13"/>
  <c r="X126" i="13"/>
  <c r="Z126" i="13"/>
  <c r="V127" i="13"/>
  <c r="X127" i="13"/>
  <c r="Z127" i="13"/>
  <c r="V128" i="13"/>
  <c r="X128" i="13"/>
  <c r="Z128" i="13"/>
  <c r="V129" i="13"/>
  <c r="X129" i="13"/>
  <c r="Z129" i="13"/>
  <c r="V130" i="13"/>
  <c r="X130" i="13"/>
  <c r="Z130" i="13"/>
  <c r="V131" i="13"/>
  <c r="X131" i="13"/>
  <c r="Z131" i="13"/>
  <c r="V132" i="13"/>
  <c r="X132" i="13"/>
  <c r="Z132" i="13"/>
  <c r="V133" i="13"/>
  <c r="X133" i="13"/>
  <c r="Z133" i="13"/>
  <c r="V134" i="13"/>
  <c r="X134" i="13"/>
  <c r="Z134" i="13"/>
  <c r="V135" i="13"/>
  <c r="X135" i="13"/>
  <c r="Z135" i="13"/>
  <c r="V136" i="13"/>
  <c r="X136" i="13"/>
  <c r="Z136" i="13"/>
  <c r="V137" i="13"/>
  <c r="X137" i="13"/>
  <c r="Z137" i="13"/>
  <c r="V138" i="13"/>
  <c r="X138" i="13"/>
  <c r="Z138" i="13"/>
  <c r="V139" i="13"/>
  <c r="X139" i="13"/>
  <c r="Z139" i="13"/>
  <c r="V140" i="13"/>
  <c r="X140" i="13"/>
  <c r="Z140" i="13"/>
  <c r="V141" i="13"/>
  <c r="X141" i="13"/>
  <c r="Z141" i="13"/>
  <c r="V142" i="13"/>
  <c r="X142" i="13"/>
  <c r="Z142" i="13"/>
  <c r="V143" i="13"/>
  <c r="X143" i="13"/>
  <c r="Z143" i="13"/>
  <c r="V144" i="13"/>
  <c r="X144" i="13"/>
  <c r="Z144" i="13"/>
  <c r="V145" i="13"/>
  <c r="X145" i="13"/>
  <c r="Z145" i="13"/>
  <c r="V146" i="13"/>
  <c r="X146" i="13"/>
  <c r="Z146" i="13"/>
  <c r="V147" i="13"/>
  <c r="X147" i="13"/>
  <c r="Z147" i="13"/>
  <c r="V148" i="13"/>
  <c r="X148" i="13"/>
  <c r="Z148" i="13"/>
  <c r="V149" i="13"/>
  <c r="X149" i="13"/>
  <c r="Z149" i="13"/>
  <c r="V150" i="13"/>
  <c r="X150" i="13"/>
  <c r="Z150" i="13"/>
  <c r="V151" i="13"/>
  <c r="X151" i="13"/>
  <c r="Z151" i="13"/>
  <c r="V152" i="13"/>
  <c r="X152" i="13"/>
  <c r="Z152" i="13"/>
  <c r="V153" i="13"/>
  <c r="X153" i="13"/>
  <c r="Z153" i="13"/>
  <c r="V154" i="13"/>
  <c r="X154" i="13"/>
  <c r="Z154" i="13"/>
  <c r="V155" i="13"/>
  <c r="X155" i="13"/>
  <c r="Z155" i="13"/>
  <c r="V156" i="13"/>
  <c r="X156" i="13"/>
  <c r="Z156" i="13"/>
  <c r="V157" i="13"/>
  <c r="X157" i="13"/>
  <c r="Z157" i="13"/>
  <c r="V158" i="13"/>
  <c r="X158" i="13"/>
  <c r="Z158" i="13"/>
  <c r="V159" i="13"/>
  <c r="X159" i="13"/>
  <c r="Z159" i="13"/>
  <c r="V160" i="13"/>
  <c r="X160" i="13"/>
  <c r="Z160" i="13"/>
  <c r="V161" i="13"/>
  <c r="X161" i="13"/>
  <c r="Z161" i="13"/>
  <c r="V162" i="13"/>
  <c r="X162" i="13"/>
  <c r="Z162" i="13"/>
  <c r="V163" i="13"/>
  <c r="X163" i="13"/>
  <c r="Z163" i="13"/>
  <c r="V164" i="13"/>
  <c r="X164" i="13"/>
  <c r="Z164" i="13"/>
  <c r="V165" i="13"/>
  <c r="X165" i="13"/>
  <c r="Z165" i="13"/>
  <c r="V166" i="13"/>
  <c r="X166" i="13"/>
  <c r="Z166" i="13"/>
  <c r="V167" i="13"/>
  <c r="X167" i="13"/>
  <c r="Z167" i="13"/>
  <c r="V169" i="13"/>
  <c r="X169" i="13"/>
  <c r="Z169" i="13"/>
  <c r="V170" i="13"/>
  <c r="X170" i="13"/>
  <c r="Z170" i="13"/>
  <c r="V171" i="13"/>
  <c r="X171" i="13"/>
  <c r="Z171" i="13"/>
  <c r="V172" i="13"/>
  <c r="X172" i="13"/>
  <c r="Z172" i="13"/>
  <c r="V173" i="13"/>
  <c r="X173" i="13"/>
  <c r="Z173" i="13"/>
  <c r="V174" i="13"/>
  <c r="X174" i="13"/>
  <c r="Z174" i="13"/>
  <c r="V175" i="13"/>
  <c r="X175" i="13"/>
  <c r="Z175" i="13"/>
  <c r="V176" i="13"/>
  <c r="X176" i="13"/>
  <c r="Z176" i="13"/>
  <c r="V177" i="13"/>
  <c r="X177" i="13"/>
  <c r="Z177" i="13"/>
  <c r="V178" i="13"/>
  <c r="X178" i="13"/>
  <c r="Z178" i="13"/>
  <c r="V179" i="13"/>
  <c r="X179" i="13"/>
  <c r="Z179" i="13"/>
  <c r="V180" i="13"/>
  <c r="X180" i="13"/>
  <c r="Z180" i="13"/>
  <c r="V181" i="13"/>
  <c r="X181" i="13"/>
  <c r="Z181" i="13"/>
  <c r="V182" i="13"/>
  <c r="X182" i="13"/>
  <c r="Z182" i="13"/>
  <c r="V183" i="13"/>
  <c r="X183" i="13"/>
  <c r="Z183" i="13"/>
  <c r="V184" i="13"/>
  <c r="X184" i="13"/>
  <c r="Z184" i="13"/>
  <c r="V185" i="13"/>
  <c r="X185" i="13"/>
  <c r="Z185" i="13"/>
  <c r="V186" i="13"/>
  <c r="X186" i="13"/>
  <c r="Z186" i="13"/>
  <c r="V187" i="13"/>
  <c r="X187" i="13"/>
  <c r="Z187" i="13"/>
  <c r="V188" i="13"/>
  <c r="X188" i="13"/>
  <c r="Z188" i="13"/>
  <c r="V189" i="13"/>
  <c r="X189" i="13"/>
  <c r="Z189" i="13"/>
  <c r="V190" i="13"/>
  <c r="X190" i="13"/>
  <c r="Z190" i="13"/>
  <c r="V191" i="13"/>
  <c r="X191" i="13"/>
  <c r="Z191" i="13"/>
  <c r="V192" i="13"/>
  <c r="X192" i="13"/>
  <c r="Z192" i="13"/>
  <c r="V193" i="13"/>
  <c r="X193" i="13"/>
  <c r="Z193" i="13"/>
  <c r="V194" i="13"/>
  <c r="X194" i="13"/>
  <c r="Z194" i="13"/>
  <c r="V195" i="13"/>
  <c r="X195" i="13"/>
  <c r="Z195" i="13"/>
  <c r="V196" i="13"/>
  <c r="X196" i="13"/>
  <c r="Z196" i="13"/>
  <c r="V197" i="13"/>
  <c r="X197" i="13"/>
  <c r="Z197" i="13"/>
  <c r="V198" i="13"/>
  <c r="X198" i="13"/>
  <c r="Z198" i="13"/>
  <c r="V199" i="13"/>
  <c r="X199" i="13"/>
  <c r="Z199" i="13"/>
  <c r="V200" i="13"/>
  <c r="X200" i="13"/>
  <c r="Z200" i="13"/>
  <c r="V201" i="13"/>
  <c r="X201" i="13"/>
  <c r="Z201" i="13"/>
  <c r="V202" i="13"/>
  <c r="X202" i="13"/>
  <c r="Z202" i="13"/>
  <c r="V203" i="13"/>
  <c r="X203" i="13"/>
  <c r="Z203" i="13"/>
  <c r="V204" i="13"/>
  <c r="X204" i="13"/>
  <c r="Z204" i="13"/>
  <c r="J1689" i="1"/>
  <c r="J1688" i="1"/>
  <c r="J1668" i="1"/>
  <c r="J1669" i="1"/>
  <c r="J1670" i="1"/>
  <c r="J1671" i="1"/>
  <c r="J1672" i="1"/>
  <c r="J1673" i="1"/>
  <c r="J1674" i="1"/>
  <c r="J1675" i="1"/>
  <c r="J1676" i="1"/>
  <c r="J1677" i="1"/>
  <c r="J1678" i="1"/>
  <c r="J1679" i="1"/>
  <c r="J1680" i="1"/>
  <c r="J1681" i="1"/>
  <c r="J1682" i="1"/>
  <c r="J1683" i="1"/>
  <c r="J1684" i="1"/>
  <c r="J1685" i="1"/>
  <c r="J1667" i="1"/>
  <c r="X8" i="13" l="1"/>
  <c r="Z3" i="13"/>
  <c r="Z4" i="13"/>
  <c r="Z5" i="13"/>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0" i="13"/>
  <c r="Z41" i="13"/>
  <c r="Z42" i="13"/>
  <c r="Z43" i="13"/>
  <c r="Z44" i="13"/>
  <c r="Z45" i="13"/>
  <c r="Z46" i="13"/>
  <c r="Z47" i="13"/>
  <c r="Z48" i="13"/>
  <c r="Z49" i="13"/>
  <c r="Z50" i="13"/>
  <c r="Z51" i="13"/>
  <c r="Z52" i="13"/>
  <c r="Z53" i="13"/>
  <c r="Z54" i="13"/>
  <c r="Z55" i="13"/>
  <c r="Z56" i="13"/>
  <c r="Z57" i="13"/>
  <c r="Z58" i="13"/>
  <c r="Z59" i="13"/>
  <c r="Z60" i="13"/>
  <c r="Z61" i="13"/>
  <c r="Z62" i="13"/>
  <c r="Z63" i="13"/>
  <c r="Z64" i="13"/>
  <c r="Z65" i="13"/>
  <c r="Z66" i="13"/>
  <c r="Z67" i="13"/>
  <c r="Z68" i="13"/>
  <c r="Z70" i="13"/>
  <c r="Z71" i="13"/>
  <c r="Z72" i="13"/>
  <c r="Z73" i="13"/>
  <c r="Z74" i="13"/>
  <c r="Z75" i="13"/>
  <c r="Z76" i="13"/>
  <c r="Z77" i="13"/>
  <c r="Z78" i="13"/>
  <c r="Z79" i="13"/>
  <c r="Z80" i="13"/>
  <c r="Z81" i="13"/>
  <c r="Z82" i="13"/>
  <c r="Z83" i="13"/>
  <c r="Z84" i="13"/>
  <c r="Z85" i="13"/>
  <c r="Z86" i="13"/>
  <c r="Z87" i="13"/>
  <c r="Z88" i="13"/>
  <c r="Z89" i="13"/>
  <c r="Z90" i="13"/>
  <c r="Z91" i="13"/>
  <c r="Z92" i="13"/>
  <c r="Z93" i="13"/>
  <c r="Z94" i="13"/>
  <c r="Z95" i="13"/>
  <c r="Z96" i="13"/>
  <c r="Z97" i="13"/>
  <c r="Z98" i="13"/>
  <c r="Z99" i="13"/>
  <c r="Z100" i="13"/>
  <c r="Z101" i="13"/>
  <c r="Z102" i="13"/>
  <c r="Z103" i="13"/>
  <c r="Z104" i="13"/>
  <c r="Z105" i="13"/>
  <c r="Z106" i="13"/>
  <c r="Z107" i="13"/>
  <c r="Z108" i="13"/>
  <c r="Z109" i="13"/>
  <c r="Z110" i="13"/>
  <c r="Z111" i="13"/>
  <c r="Z112" i="13"/>
  <c r="Z113" i="13"/>
  <c r="Z114" i="13"/>
  <c r="Z115" i="13"/>
  <c r="Z116" i="13"/>
  <c r="Z117" i="13"/>
  <c r="Z118" i="13"/>
  <c r="Z119" i="13"/>
  <c r="X3" i="13"/>
  <c r="X4" i="13"/>
  <c r="X5" i="13"/>
  <c r="X6" i="13"/>
  <c r="X7" i="13"/>
  <c r="X9" i="13"/>
  <c r="X10" i="13"/>
  <c r="X11" i="13"/>
  <c r="X12" i="13"/>
  <c r="X13" i="13"/>
  <c r="X14" i="13"/>
  <c r="X15" i="13"/>
  <c r="X16" i="13"/>
  <c r="X17" i="13"/>
  <c r="X18" i="13"/>
  <c r="X19" i="13"/>
  <c r="X20" i="13"/>
  <c r="X21" i="13"/>
  <c r="X22" i="13"/>
  <c r="X23" i="13"/>
  <c r="X24" i="13"/>
  <c r="X25" i="13"/>
  <c r="X26" i="13"/>
  <c r="X27" i="13"/>
  <c r="X28" i="13"/>
  <c r="X29" i="13"/>
  <c r="X30" i="13"/>
  <c r="X31" i="13"/>
  <c r="X32" i="13"/>
  <c r="X33" i="13"/>
  <c r="X34" i="13"/>
  <c r="X35" i="13"/>
  <c r="X36" i="13"/>
  <c r="X37" i="13"/>
  <c r="X38" i="13"/>
  <c r="X39" i="13"/>
  <c r="X40" i="13"/>
  <c r="X41" i="13"/>
  <c r="X42" i="13"/>
  <c r="X43" i="13"/>
  <c r="X44" i="13"/>
  <c r="X45" i="13"/>
  <c r="X46" i="13"/>
  <c r="X47" i="13"/>
  <c r="X48" i="13"/>
  <c r="X49" i="13"/>
  <c r="X50" i="13"/>
  <c r="X51" i="13"/>
  <c r="X52" i="13"/>
  <c r="X53" i="13"/>
  <c r="X54" i="13"/>
  <c r="X55" i="13"/>
  <c r="X56" i="13"/>
  <c r="X57" i="13"/>
  <c r="X58" i="13"/>
  <c r="X59" i="13"/>
  <c r="X60" i="13"/>
  <c r="X61" i="13"/>
  <c r="X62" i="13"/>
  <c r="X63" i="13"/>
  <c r="X64" i="13"/>
  <c r="X65" i="13"/>
  <c r="X66" i="13"/>
  <c r="X67" i="13"/>
  <c r="X68" i="13"/>
  <c r="X70" i="13"/>
  <c r="X71" i="13"/>
  <c r="X72" i="13"/>
  <c r="X73" i="13"/>
  <c r="X74" i="13"/>
  <c r="X75" i="13"/>
  <c r="X76" i="13"/>
  <c r="X77" i="13"/>
  <c r="X78" i="13"/>
  <c r="X79" i="13"/>
  <c r="X80" i="13"/>
  <c r="X81" i="13"/>
  <c r="X82" i="13"/>
  <c r="X83" i="13"/>
  <c r="X84" i="13"/>
  <c r="X85" i="13"/>
  <c r="X86" i="13"/>
  <c r="X87" i="13"/>
  <c r="X88" i="13"/>
  <c r="X89" i="13"/>
  <c r="X90" i="13"/>
  <c r="X91" i="13"/>
  <c r="X92" i="13"/>
  <c r="X93" i="13"/>
  <c r="X94" i="13"/>
  <c r="X95" i="13"/>
  <c r="X96" i="13"/>
  <c r="X97" i="13"/>
  <c r="X98" i="13"/>
  <c r="X99" i="13"/>
  <c r="X100" i="13"/>
  <c r="X101" i="13"/>
  <c r="X102" i="13"/>
  <c r="X103" i="13"/>
  <c r="X104" i="13"/>
  <c r="X105" i="13"/>
  <c r="X106" i="13"/>
  <c r="X107" i="13"/>
  <c r="X108" i="13"/>
  <c r="X109" i="13"/>
  <c r="X110" i="13"/>
  <c r="X111" i="13"/>
  <c r="X112" i="13"/>
  <c r="X113" i="13"/>
  <c r="X114" i="13"/>
  <c r="X115" i="13"/>
  <c r="X116" i="13"/>
  <c r="X117" i="13"/>
  <c r="X118" i="13"/>
  <c r="X119" i="13"/>
  <c r="V3" i="13"/>
  <c r="V4" i="13"/>
  <c r="V5" i="13"/>
  <c r="V6" i="13"/>
  <c r="V7" i="13"/>
  <c r="V8" i="13"/>
  <c r="V9" i="13"/>
  <c r="V10" i="13"/>
  <c r="V11" i="13"/>
  <c r="V12" i="13"/>
  <c r="V13" i="13"/>
  <c r="V14" i="13"/>
  <c r="V15" i="13"/>
  <c r="V16" i="13"/>
  <c r="V17" i="13"/>
  <c r="V18" i="13"/>
  <c r="V19" i="13"/>
  <c r="V20" i="13"/>
  <c r="V21" i="13"/>
  <c r="V22" i="13"/>
  <c r="V23" i="13"/>
  <c r="V24" i="13"/>
  <c r="V25" i="13"/>
  <c r="V26" i="13"/>
  <c r="V27" i="13"/>
  <c r="V28" i="13"/>
  <c r="V29" i="13"/>
  <c r="V30" i="13"/>
  <c r="V31" i="13"/>
  <c r="V32" i="13"/>
  <c r="V33" i="13"/>
  <c r="V34" i="13"/>
  <c r="V35" i="13"/>
  <c r="V36" i="13"/>
  <c r="V37" i="13"/>
  <c r="V38" i="13"/>
  <c r="V39" i="13"/>
  <c r="V40" i="13"/>
  <c r="V41" i="13"/>
  <c r="V42" i="13"/>
  <c r="V43" i="13"/>
  <c r="V44" i="13"/>
  <c r="V45" i="13"/>
  <c r="V46" i="13"/>
  <c r="V47" i="13"/>
  <c r="V48" i="13"/>
  <c r="V49" i="13"/>
  <c r="V50" i="13"/>
  <c r="V51" i="13"/>
  <c r="V52" i="13"/>
  <c r="V53" i="13"/>
  <c r="V54" i="13"/>
  <c r="V55" i="13"/>
  <c r="V56" i="13"/>
  <c r="V57" i="13"/>
  <c r="V58" i="13"/>
  <c r="V59" i="13"/>
  <c r="V60" i="13"/>
  <c r="V61" i="13"/>
  <c r="V62" i="13"/>
  <c r="V63" i="13"/>
  <c r="V64" i="13"/>
  <c r="V65" i="13"/>
  <c r="V66" i="13"/>
  <c r="V67" i="13"/>
  <c r="V68" i="13"/>
  <c r="V70" i="13"/>
  <c r="V71" i="13"/>
  <c r="V72" i="13"/>
  <c r="V73" i="13"/>
  <c r="V74" i="13"/>
  <c r="V75" i="13"/>
  <c r="V76" i="13"/>
  <c r="V77" i="13"/>
  <c r="V78" i="13"/>
  <c r="V79" i="13"/>
  <c r="V80" i="13"/>
  <c r="V81" i="13"/>
  <c r="V82" i="13"/>
  <c r="V83" i="13"/>
  <c r="V84" i="13"/>
  <c r="V85" i="13"/>
  <c r="V86" i="13"/>
  <c r="V87" i="13"/>
  <c r="V88" i="13"/>
  <c r="V89" i="13"/>
  <c r="V90" i="13"/>
  <c r="V91" i="13"/>
  <c r="V92" i="13"/>
  <c r="V93" i="13"/>
  <c r="V94" i="13"/>
  <c r="V95" i="13"/>
  <c r="V96" i="13"/>
  <c r="V97" i="13"/>
  <c r="V98" i="13"/>
  <c r="V99" i="13"/>
  <c r="V100" i="13"/>
  <c r="V101" i="13"/>
  <c r="V102" i="13"/>
  <c r="V103" i="13"/>
  <c r="V104" i="13"/>
  <c r="V105" i="13"/>
  <c r="V106" i="13"/>
  <c r="V107" i="13"/>
  <c r="V108" i="13"/>
  <c r="V109" i="13"/>
  <c r="V110" i="13"/>
  <c r="V111" i="13"/>
  <c r="V112" i="13"/>
  <c r="V113" i="13"/>
  <c r="V114" i="13"/>
  <c r="V115" i="13"/>
  <c r="V116" i="13"/>
  <c r="V117" i="13"/>
  <c r="V118" i="13"/>
  <c r="V119" i="13"/>
  <c r="Z2" i="13" l="1"/>
  <c r="X2" i="13"/>
  <c r="V2" i="13"/>
  <c r="AB3" i="1"/>
  <c r="C17" i="6" l="1"/>
  <c r="C16" i="6"/>
  <c r="C15" i="6"/>
  <c r="C14" i="6"/>
  <c r="C13" i="6"/>
  <c r="C12" i="6"/>
  <c r="C11" i="6"/>
  <c r="C10" i="6"/>
  <c r="C9" i="6"/>
  <c r="C8" i="6"/>
  <c r="C7" i="6"/>
  <c r="C6" i="6"/>
  <c r="C5" i="6"/>
  <c r="C4" i="6"/>
  <c r="C3" i="6"/>
  <c r="C2" i="6"/>
  <c r="X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Fabiola Vanessa Cortez Teran</author>
    <author>tc={386DF671-3F88-4D91-A9B0-33BC11ABE550}</author>
  </authors>
  <commentList>
    <comment ref="F565" authorId="0" shapeId="0" xr:uid="{5D62F044-8427-47D2-A360-65599372D615}">
      <text>
        <r>
          <rPr>
            <b/>
            <sz val="9"/>
            <color indexed="81"/>
            <rFont val="Tahoma"/>
            <family val="2"/>
          </rPr>
          <t>Fabiola Vanessa Cortez Teran:</t>
        </r>
        <r>
          <rPr>
            <sz val="9"/>
            <color indexed="81"/>
            <rFont val="Tahoma"/>
            <family val="2"/>
          </rPr>
          <t xml:space="preserve">
Vaildar el CH con el que se hizo la medición.</t>
        </r>
      </text>
    </comment>
    <comment ref="F566" authorId="0" shapeId="0" xr:uid="{D4C0F9E8-7A06-4961-87CA-D9503FD594FC}">
      <text>
        <r>
          <rPr>
            <b/>
            <sz val="9"/>
            <color indexed="81"/>
            <rFont val="Tahoma"/>
            <family val="2"/>
          </rPr>
          <t>Fabiola Vanessa Cortez Teran:</t>
        </r>
        <r>
          <rPr>
            <sz val="9"/>
            <color indexed="81"/>
            <rFont val="Tahoma"/>
            <family val="2"/>
          </rPr>
          <t xml:space="preserve">
Validar el CH con el que se hizo la medición.</t>
        </r>
      </text>
    </comment>
    <comment ref="F567" authorId="0" shapeId="0" xr:uid="{65EA880B-EA77-4D03-88F0-933C6B2BC287}">
      <text>
        <r>
          <rPr>
            <b/>
            <sz val="9"/>
            <color indexed="81"/>
            <rFont val="Tahoma"/>
            <family val="2"/>
          </rPr>
          <t>Fabiola Vanessa Cortez Teran:</t>
        </r>
        <r>
          <rPr>
            <sz val="9"/>
            <color indexed="81"/>
            <rFont val="Tahoma"/>
            <family val="2"/>
          </rPr>
          <t xml:space="preserve">
Validar el CH con el que se hizo la medición.</t>
        </r>
      </text>
    </comment>
    <comment ref="A1398" authorId="1" shapeId="0" xr:uid="{386DF671-3F88-4D91-A9B0-33BC11ABE55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A partir de este enlace, empecé a realizar seguimiento a la base.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tc={F5D98A21-FE00-400C-84B3-7432C8ED959F}</author>
    <author>tc={2BED7D1F-5BCF-451A-B9A2-2177383509FF}</author>
    <author>tc={DB03C382-40B0-4F9F-BD94-176FE47FC12A}</author>
    <author>tc={F1D60429-B775-41DD-8A57-70FA47CAD8E8}</author>
  </authors>
  <commentList>
    <comment ref="E1" authorId="0" shapeId="0" xr:uid="{F5D98A21-FE00-400C-84B3-7432C8ED959F}">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Se eliminaron enlaces de clientes de CBN y Univalle, ya que se realizaron la certificación de las mismas en 10/21 y 01/22 respectivamente.</t>
        </r>
      </text>
    </comment>
    <comment ref="O1" authorId="1" shapeId="0" xr:uid="{2BED7D1F-5BCF-451A-B9A2-2177383509FF}">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Fecha de primera certificación.</t>
        </r>
      </text>
    </comment>
    <comment ref="P1" authorId="2" shapeId="0" xr:uid="{DB03C382-40B0-4F9F-BD94-176FE47FC12A}">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Mes que se ingresará el enlace a la BBDD Clientes para Recertificación.</t>
        </r>
      </text>
    </comment>
    <comment ref="R1" authorId="3" shapeId="0" xr:uid="{F1D60429-B775-41DD-8A57-70FA47CAD8E8}">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Se registrarán en observaciones aquellos enlaces que estén suspendidos o eliminados de la base Top 25 al momento de agregarlos a la BBDD Clientes general.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tc={8EDCEC21-CA68-43F7-BF4B-CF9BBE854A20}</author>
    <author>tc={DB438C9D-E187-4613-8258-7AA7033E6DA3}</author>
    <author>tc={3FCF1101-D09C-4C20-9962-37AA12530CD2}</author>
  </authors>
  <commentList>
    <comment ref="P1" authorId="0" shapeId="0" xr:uid="{8EDCEC21-CA68-43F7-BF4B-CF9BBE854A2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Fecha de primera certificación.</t>
        </r>
      </text>
    </comment>
    <comment ref="Q1" authorId="1" shapeId="0" xr:uid="{DB438C9D-E187-4613-8258-7AA7033E6DA3}">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Mes que se ingresará el enlace a la BBDD Clientes para Recertificación.</t>
        </r>
      </text>
    </comment>
    <comment ref="S1" authorId="2" shapeId="0" xr:uid="{3FCF1101-D09C-4C20-9962-37AA12530CD2}">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Se registrarán en observaciones aquellos enlaces que estén suspendidos o eliminados de la base Top 25 al momento de agregarlos a la BBDD Clientes general.</t>
        </r>
      </text>
    </comment>
  </commentList>
</comments>
</file>

<file path=xl/sharedStrings.xml><?xml version="1.0" encoding="utf-8"?>
<sst xmlns="http://schemas.openxmlformats.org/spreadsheetml/2006/main" count="49645" uniqueCount="9489">
  <si>
    <t>ORIGEN</t>
  </si>
  <si>
    <t>SEGMENTO_CORP_TAM</t>
  </si>
  <si>
    <t>FECHA_HABILITACION</t>
  </si>
  <si>
    <t>PLAN_CONSUMO</t>
  </si>
  <si>
    <t>NRO_CUENTA</t>
  </si>
  <si>
    <t>NOMBRE_CLIENTE</t>
  </si>
  <si>
    <t>DESCRIPCION_U2000</t>
  </si>
  <si>
    <t>EJECUTIVO_CORPORATE</t>
  </si>
  <si>
    <t>CORREO EJECUTIVO</t>
  </si>
  <si>
    <t>DEPARTAMENTO</t>
  </si>
  <si>
    <t>ZONA</t>
  </si>
  <si>
    <t>MES GENERACIÓN BBDD</t>
  </si>
  <si>
    <t>DIRECCIÓN ACTIVACIONES</t>
  </si>
  <si>
    <t>COORDENADAS ACTIVACIONES</t>
  </si>
  <si>
    <t>CONTACTO DEL CLIENTE ACTIVACIONES</t>
  </si>
  <si>
    <t>FECHA REALIZADA</t>
  </si>
  <si>
    <t>ESTADO VISITA</t>
  </si>
  <si>
    <t>Nueva activación</t>
  </si>
  <si>
    <t>Large</t>
  </si>
  <si>
    <t>Internet Asimetrico 11</t>
  </si>
  <si>
    <t>RODUGA INVERSIONES S.A.</t>
  </si>
  <si>
    <t>14631429_34421__LPZ_16 DE JULIO_RODUGA INVERSIONES S.A._IAS_80M</t>
  </si>
  <si>
    <t>LPZ</t>
  </si>
  <si>
    <t>Urbano</t>
  </si>
  <si>
    <t>AV. JUAN PABLO II ESQ. AV. COSTANERA, FRENTE A PIL PUENTE RIO SECO</t>
  </si>
  <si>
    <t>16°29'28.32"S 68°12'12.50"O</t>
  </si>
  <si>
    <t>MARCELO SUAREZ - 76765160</t>
  </si>
  <si>
    <t>REALIZADA</t>
  </si>
  <si>
    <t>Internet Asimetrico 1</t>
  </si>
  <si>
    <t>BRENNTAG BOLIVIA S.R.L.</t>
  </si>
  <si>
    <t>11288406_34422__CBA_JUAN PABLO II_BRENNTAG BOLIVIA SRL_IAS_15M</t>
  </si>
  <si>
    <t>CBA</t>
  </si>
  <si>
    <t>Cochabamba calle Arquimedes BRENNTAG SRL</t>
  </si>
  <si>
    <t>17°24'04.71"S 66°12'6.23"W</t>
  </si>
  <si>
    <t>ROSA BALCAZAR - 77004007</t>
  </si>
  <si>
    <t>(en blanco)</t>
  </si>
  <si>
    <t>Internet Asimetrico 4</t>
  </si>
  <si>
    <t>ROSMERY HANDAL ABS</t>
  </si>
  <si>
    <t>15434814_34448__SCZ_BRIGIDA_ROSMERY HANDAL ABS_IAS_30M_EQUIPETROL NORTE</t>
  </si>
  <si>
    <t xml:space="preserve">AÑEZ LOPEZ, LILIANA - SMB - SC                              </t>
  </si>
  <si>
    <t>SCZ</t>
  </si>
  <si>
    <t>CALLE LOS LIRIOSENTRE CALLE LOS PINOS #522</t>
  </si>
  <si>
    <t xml:space="preserve">  17°45'49.36"S  63°12'12.01"O  </t>
  </si>
  <si>
    <t>ROSMERY HANDAL ABS / Editha Sabi - 77270777 / 75329737</t>
  </si>
  <si>
    <t>SECOBOL SRL</t>
  </si>
  <si>
    <t>15438906_34480__SCZ_BEREA_SECOBOL SRL_IAS_15M</t>
  </si>
  <si>
    <t xml:space="preserve">DOBLE VIA LA GUARDIA 7MO ANILLO </t>
  </si>
  <si>
    <t>17°49'51.5"S 63°13'53.6"W</t>
  </si>
  <si>
    <t/>
  </si>
  <si>
    <t>Contacto adicional solicitado a Ejecutiva. Primero se averiguó nombre de Ejecutivo con Vero.</t>
  </si>
  <si>
    <t>PERTEC S.R.L</t>
  </si>
  <si>
    <t>15434476_34439_SCZ_SLAN_PERTEC S.R.L_IAS_15M</t>
  </si>
  <si>
    <t>CALLE TAITETU NUM 2680 ZN 3ER ANILLO INTERNO - SITIO 10</t>
  </si>
  <si>
    <t>-17.76917, -63.158173</t>
  </si>
  <si>
    <t>ALDRID - 71490481</t>
  </si>
  <si>
    <t>15434476_34452__LPZ_6DEMARZO_PERTEC S.R.L_IAS_15M_VILLA 12 DE OCTUBRE</t>
  </si>
  <si>
    <t>CALLE NUMERO 106 NUM 501 ZN VILLA BOLIVAR</t>
  </si>
  <si>
    <t>16°31'2.91"S  68°10'19.41"W</t>
  </si>
  <si>
    <t>Aldrin Almanza - 71490481</t>
  </si>
  <si>
    <t>CERAMICA SAN LUIS SRL</t>
  </si>
  <si>
    <t>15435333_34458__TJA_LOURDES 3_CERAMICA SAN LUIS SRL_IAS_15M_RBS EL PORTILLO</t>
  </si>
  <si>
    <t>TJA</t>
  </si>
  <si>
    <t>ZONA EL PORTILLO, CARRETERA A BERMEJO KM 8,5 -  CERCADO</t>
  </si>
  <si>
    <t xml:space="preserve"> 21°34'21.79"S  64°39'59.61"O</t>
  </si>
  <si>
    <t>MABEL PELAEZ / GUSTAVO GRAMAJO - 77870378</t>
  </si>
  <si>
    <t>MULTICENTER SRL</t>
  </si>
  <si>
    <t>15298501_34468__TJA_LOMAS DE SAN JUAN_MULTICENTER SRL_IAS_15M_HOTEL LOS CEIBOS</t>
  </si>
  <si>
    <t>GENERAL TRIGO OFICINA TARIJA</t>
  </si>
  <si>
    <t>21°32'3.74"S  64°44'5.73"O</t>
  </si>
  <si>
    <t>BIJOY BENNY- MAURICIO  - 75018950</t>
  </si>
  <si>
    <t>DHL BOLIVIA SRL</t>
  </si>
  <si>
    <t>11641592_34475__LPZ_OBRAJES_DHL BOLIVIA SRL_IAS_15M</t>
  </si>
  <si>
    <t>Obrajes, Calle 7 Av 14 de Septiembre</t>
  </si>
  <si>
    <t>16°31'29.65"S  68° 6'30.06"O</t>
  </si>
  <si>
    <t>Jose Orias - 77793000</t>
  </si>
  <si>
    <t>CANCELADA</t>
  </si>
  <si>
    <t>Internet Dedicado 2</t>
  </si>
  <si>
    <t>AUTO CORPORACION SERCOA SRL</t>
  </si>
  <si>
    <t>13427167_34479__SCZ_PARAGUAB_AUTOCORPORACION SERCOA SRL_IDD_20M</t>
  </si>
  <si>
    <t>Parque Industrial prolongación Av. Paraguá entre 4to y 5to Anillo</t>
  </si>
  <si>
    <t>17°45'35.4"S 63°08'42.0"W</t>
  </si>
  <si>
    <t>Número celular apagado o fuera de linea
Ejecutivo indica nuevo número: 75589930
Número registrado incorrectamente, el correcto es 77668635</t>
  </si>
  <si>
    <t>Business Online 8 Mb</t>
  </si>
  <si>
    <t>CERVECERIA BOLIVIANA NACIONAL SA</t>
  </si>
  <si>
    <t>11474451_34496__LPZ_HUMBOLTD_CERVECERIA BOLIVIANA NACIONAL_BOL_8M</t>
  </si>
  <si>
    <t>Av. Ballivian entre calles 11 y 12 Calacoto</t>
  </si>
  <si>
    <t>16°32'24.13"S 68° 5'16.80"O</t>
  </si>
  <si>
    <t>Antonio Ibañez - 72209637</t>
  </si>
  <si>
    <t>Medium</t>
  </si>
  <si>
    <t>QUIMICA CARBOGAS LTDA.</t>
  </si>
  <si>
    <t>20761_34497__SCZ_PARAGUA_QUIMICA CARBOGAS_IAS_15M</t>
  </si>
  <si>
    <t>FINAL PROLONGACION DE LA AVENIDA PARAGUÁ, A 3 CUADRAS DE 4TO ANILLO</t>
  </si>
  <si>
    <t xml:space="preserve"> 17°45'24.33"S  63° 8'37.33"O</t>
  </si>
  <si>
    <t>DINO MUCKLED - 77670166</t>
  </si>
  <si>
    <t>PLAN CORPORATE - 1124</t>
  </si>
  <si>
    <t>FFP PRODEM SA</t>
  </si>
  <si>
    <t>11265427_34500__ORU_INDUSTRIAL_BANCO PRODEM S.A._LVPN_20M</t>
  </si>
  <si>
    <t xml:space="preserve">NEMTALA FERRUFINO, LUIS MIGUEL - FL - LPZ                   </t>
  </si>
  <si>
    <t>ORU</t>
  </si>
  <si>
    <t>Calle Washington entre Ayacucho y Cochabamba (frente al mercado Fermín López) - SITIO 4</t>
  </si>
  <si>
    <t>17°57'59.70"S   67° 6'54.32"O</t>
  </si>
  <si>
    <t>ALVARO URQUIZO - 73098903</t>
  </si>
  <si>
    <t>11265427_34501__ORU_INDUSTRIAL_BANCO PRODEM S.A._LVPN_20M</t>
  </si>
  <si>
    <t>Av. 6 de Octubre N° 5823 - SITIO 5</t>
  </si>
  <si>
    <t xml:space="preserve"> 17°58'6.63"S   67° 6'42.36"O</t>
  </si>
  <si>
    <t>NO SE LOCALIZA LA CTA</t>
  </si>
  <si>
    <t>Plaza Ballivian N° 161  - SITIO 3</t>
  </si>
  <si>
    <t xml:space="preserve"> 16°39'12.16"S   68°18'7.72"O</t>
  </si>
  <si>
    <t>BANCO PRODEM SOCIEDAD ANONIMA</t>
  </si>
  <si>
    <t>13199992_34507__LPZ_Yungas_BANCO PRODEM S.A._LVPN_20M</t>
  </si>
  <si>
    <t>Av. Camacho esq. Colón N° 2277 - Zona Central</t>
  </si>
  <si>
    <t>16°29'55.65"S   68° 8'3.03"O</t>
  </si>
  <si>
    <t>2DO SITIO  SIGUIENTE SEMANA, COORDINACION POR CORREO</t>
  </si>
  <si>
    <t>TOTAL E &amp; P BOLIVIE SUCURSAL BOLIVIA</t>
  </si>
  <si>
    <t>11231558_34509__SCZ_BRIGIDA_TOTAL E&amp;P BOLIVIE_BOL_60MRBS_EQUIPETROL NORTE_PROTECCION</t>
  </si>
  <si>
    <t>Av. Las Ramblas #40 Edificio Arcus</t>
  </si>
  <si>
    <t xml:space="preserve"> 17°45'35.71"S / 63°12'1.59"O </t>
  </si>
  <si>
    <t>LUIS ARNEZ -  71371023</t>
  </si>
  <si>
    <t>Internet Dedicado 8</t>
  </si>
  <si>
    <t>UNION CENTRO VETERINARIO SRL</t>
  </si>
  <si>
    <t>1740469_34511__SCZ_VIRGEN DE COTOCA_UNION CENTRO VETERINARIO SRL_IDD_50M</t>
  </si>
  <si>
    <t>3ER ANILLO INTERNO C/ JESES GOMEZ ENTRE AV. BRASIL Y VIRGEN DE COTOCA</t>
  </si>
  <si>
    <t>17°47'4.40"S 63° 9'11.08"O</t>
  </si>
  <si>
    <t>LUIS ENRIQUE HERRERA - 76349260</t>
  </si>
  <si>
    <t>ALMANZA CORP SRL</t>
  </si>
  <si>
    <t>14439679_34512__ORU_RBS INDUSTRIAL_ALMANZA CORP SRL _IAS_15M</t>
  </si>
  <si>
    <t>Calle 6 de octubre entre Bolivar y Sucre</t>
  </si>
  <si>
    <t>-17.971003,-67.112754</t>
  </si>
  <si>
    <t>Jorge La Fuente - 75460080</t>
  </si>
  <si>
    <t>Internet Asimetrico 2</t>
  </si>
  <si>
    <t>HENRY PERALES CORTEZ</t>
  </si>
  <si>
    <t>15443558_34513__SCZ_DOBLE VIA_HENRRY PERALES CORTES_IAS_20M</t>
  </si>
  <si>
    <t>AV. 5TO ANILLO ENTRE RADIAL 17 1/2 Y AV PIRAI OFICINA CENTRAL DE LA VÍCOLA, SOBRE LA AVENIDA</t>
  </si>
  <si>
    <t xml:space="preserve"> 17°48'28.31"S  63°13'25.67"O</t>
  </si>
  <si>
    <t>VALKIRIA PERALES - 67710122</t>
  </si>
  <si>
    <t>FUNDACION PARA LA FERIA INTERNACIONAL DE COCHABAMBA-FEICOBOL</t>
  </si>
  <si>
    <t>14023658_34519__CBA_FEICOBOL_FUNDACION PARA LA FERIA INTERNACIONAL COCHABAMBA_IA</t>
  </si>
  <si>
    <t>Recinto Ferial de Alalay</t>
  </si>
  <si>
    <t>17°25'8.26"S  66° 7'43.79"O</t>
  </si>
  <si>
    <t>Javier Cárdenas - 67599668</t>
  </si>
  <si>
    <t>AXIONGROUP SRL</t>
  </si>
  <si>
    <t>15439321_34520__SCZ_7MO ANILLO_AXIONGROUP SRL_IAS_15M_LOS SAUCES</t>
  </si>
  <si>
    <t>8 VO ANILLO A 400 METROS DE PEDRO VELEZ DIRECCION OESTE</t>
  </si>
  <si>
    <t>17.712579 63179623</t>
  </si>
  <si>
    <t>ORANGE CARGO SRL</t>
  </si>
  <si>
    <t>14750361_34522__SCZ_ParaguaA_ORANGE CARGO SRL_IAS_20M - Catolica</t>
  </si>
  <si>
    <t xml:space="preserve">THAMES SUAREZ, DANIEL ALFONSO - SMB - SC                    </t>
  </si>
  <si>
    <t>AV. BANZER AL LADO DE LA GASOLINERA BIOCEANICA</t>
  </si>
  <si>
    <t xml:space="preserve"> 17°41'25.45"S   63° 9'31.81"O</t>
  </si>
  <si>
    <t>JOSE CARLOS - 69223383</t>
  </si>
  <si>
    <t>TRAC 21 S.R.L.</t>
  </si>
  <si>
    <t>15444334_34524__SCZ_PARAGUA_TRAC 21 S.R.L._IAS_20M - Catolica</t>
  </si>
  <si>
    <t>Carretera al Norte, Km 8 ½, DIAGONAL A LABORATORIOS IFA - SITIO 1</t>
  </si>
  <si>
    <t xml:space="preserve"> 17°41'49.61"S;         63° 9'36.23"O</t>
  </si>
  <si>
    <t>MARIO FRIAS - 78058995</t>
  </si>
  <si>
    <t>15434476_34537__CBA_SIDUMS_PERTEC S.R.L_IAS_15M_ATN PACATA</t>
  </si>
  <si>
    <t>AV. INNOMINADA N4581 ZONA AROCAGUA - Sitio 1</t>
  </si>
  <si>
    <t>-17.38042, -66.117361</t>
  </si>
  <si>
    <t>Internet Asimetrico 5</t>
  </si>
  <si>
    <t>15439321_34539__SCZ_BRIGIDA_AXIONGROUP SRL_IAS_45M_EQUIPETROL NORTE</t>
  </si>
  <si>
    <t xml:space="preserve"> CALLE LOS LIRIOS 350 BARIO SIRARI</t>
  </si>
  <si>
    <t xml:space="preserve"> 17°45'47.66"S  63°12'10.73"O</t>
  </si>
  <si>
    <t>Internet Asimetrico 12</t>
  </si>
  <si>
    <t>OPERADORA CARIBENA SRL</t>
  </si>
  <si>
    <t>NO SE LOCALIZA LA CTA
5415756_34489__SCZ_EL PARI_OPERADORA CARIBENA SRL_IAS_80M</t>
  </si>
  <si>
    <t>CALLE MONSEÑOR SANTISTEVAN # 499 AL LADO DE CINE CENTER, EDIFICIO DE LADRILLO</t>
  </si>
  <si>
    <t xml:space="preserve"> 17°47'55.26"S    63°10'44.37"O </t>
  </si>
  <si>
    <t>EDSON LOPEZ - 76005430</t>
  </si>
  <si>
    <t>VETERQUIMICA  BOLIVIANA S.R.L.</t>
  </si>
  <si>
    <t>1702887_34476__SCZ_MATADERO_VETERQUIMICA BOLIVIANA SRL_IAS_20M</t>
  </si>
  <si>
    <t>Parque Industrial MZ-PI28</t>
  </si>
  <si>
    <t xml:space="preserve"> 17°45'28.63"S;  63° 8'36.46"O</t>
  </si>
  <si>
    <t>Robert Gareca - 71616199</t>
  </si>
  <si>
    <t>TERBOL SA</t>
  </si>
  <si>
    <t>13958314_34486__TJA_LOMAS DE SAN JUAN_TERBOL SA_IAS_15M_ATN LOS CEIBOS</t>
  </si>
  <si>
    <t>Calle Coronel Jose Ballivian entre calle Libertador Simón Bolívar y Av. Domingo Paz Arce zona el molino Edificio “Terranova” planta baja</t>
  </si>
  <si>
    <t>21°31'51.92"S  64°44'12.13"O</t>
  </si>
  <si>
    <t>DANIEL AVILA - 77028466</t>
  </si>
  <si>
    <t>HUGO SPECHAR GONZALES</t>
  </si>
  <si>
    <t>15439328_34488__SCZ_PARAGUAA_HUGO_SPECHAR_GONZALES_IAS_15M_ATN GUAPILO</t>
  </si>
  <si>
    <t>Km. 8 1/2 Carretera a Cotoca Uv. 199A Mza. 046</t>
  </si>
  <si>
    <t xml:space="preserve"> 17°45'53.11"S  63° 4'58.90"O</t>
  </si>
  <si>
    <t>EMMA SANCHEZ - 77300872</t>
  </si>
  <si>
    <t>FARMAVAL BOLIVIA  SRL</t>
  </si>
  <si>
    <t>11297837_34472__SCZ_HAMACAS_FARMAVAL BOLIVIA SRL_IDD_20M</t>
  </si>
  <si>
    <t>CALLE MARIA LUISA CASTRO ENTRE BENI Y BANZER ENTRE 4 Y 5 ANILLO NRO 28</t>
  </si>
  <si>
    <t>17°44'44.38"S 63°10'6.57"O</t>
  </si>
  <si>
    <t>LUIS SILES - 71093141</t>
  </si>
  <si>
    <t>Government</t>
  </si>
  <si>
    <t>SEGIP</t>
  </si>
  <si>
    <t>13398094_34546__SCZ_SANTA ROSITA_SEGIP_NVPN_4M</t>
  </si>
  <si>
    <t>SEGUNDO ANILLO ESQ CALLE SAN JOAQUIN</t>
  </si>
  <si>
    <t xml:space="preserve"> 17°46'48.62"S  63° 9'51.19"O</t>
  </si>
  <si>
    <t>IVER PATZI - 69859207</t>
  </si>
  <si>
    <t>Confirmar mediante correo,quiere saber cuando se podra realizar las visistas en los demas sitios, mandar a ambos correos</t>
  </si>
  <si>
    <t>11297837_34574_CBA_TUMUSLA_FARMAVAL BOLIVIA SRL_IAS_15M</t>
  </si>
  <si>
    <t>Plaza Osorio c/ Calama 448</t>
  </si>
  <si>
    <t>17°23'49.76"S        66° 9'43.30"O</t>
  </si>
  <si>
    <t>LUIS SILES - 71093142</t>
  </si>
  <si>
    <t>RAM DEL MERCOSUR S.R.L.</t>
  </si>
  <si>
    <t>11084184_34491__SCZ_BRIGIDA_RAM DEL MERCOSUR S.R.L._IAS_35M</t>
  </si>
  <si>
    <t>SANTA CRUZ, Hotel Los Delfines, Zona Equipetrol, Barrio Guapay, Calle Pablo Sanz entre Av. San Martín y Calle Dr. Victor Pinto.</t>
  </si>
  <si>
    <t xml:space="preserve"> 17°45'43.34"S 63°11'45.02"O</t>
  </si>
  <si>
    <t>Ximena Mosquera 69881885</t>
  </si>
  <si>
    <t>11084184_34504__LPZ_SAN MIGUEL_RAM DEL MERCOSUR SRL_IAS_35M</t>
  </si>
  <si>
    <t>LA PAZ, Hotel Los Delfines, Calle 17 de Calacoto Esq, Claudio Aliaga</t>
  </si>
  <si>
    <t xml:space="preserve">  16°32'43.51"S  68° 4'48.82"O</t>
  </si>
  <si>
    <t>Ximena Mosquera - 69881885</t>
  </si>
  <si>
    <t>BBVA PREVISION A.F.P. S.A.</t>
  </si>
  <si>
    <t>No aplicar medición</t>
  </si>
  <si>
    <t>GENERAL SECRETARIAT ORGANIZATION OF AMERICAN STATES</t>
  </si>
  <si>
    <t>15448365_34604__LPZ_San Miguel_GENERAL SECRETARIAT ORGANIZATION OF AMERICAN STATES_IDD_120M</t>
  </si>
  <si>
    <t>C 16 DE CALACOTO NRO 8009</t>
  </si>
  <si>
    <t>16°32'23.72"S   68° 5'1.86"O</t>
  </si>
  <si>
    <t>Gonzalo Chirinos - 77739098</t>
  </si>
  <si>
    <t>INMOBILIARIA ZURIEL SRL</t>
  </si>
  <si>
    <t>15158343_34571__ORU_CEMENTERIO ORURO_INMOBILIARIA ZURIEL SRL_IAS_15M</t>
  </si>
  <si>
    <t>C/6 de Octubre, entre C/ Junin y C/ Ayacucho, Galería Central 2do piso</t>
  </si>
  <si>
    <t xml:space="preserve"> 17°58'6.82"S  67° 6'42.68"W</t>
  </si>
  <si>
    <t>Ronald Huayta - 77817827</t>
  </si>
  <si>
    <t>PAES  S.R.L.</t>
  </si>
  <si>
    <t>15447309_34581__SCZ_MERCADO_POLLO_SOLAR_PAES SRL_IAS_15M</t>
  </si>
  <si>
    <t>AV. CAÑOTO ESQ. SUAREZ DE FIGUEROA ENTRANDO 800 POR LA PRIMERA ENTRADA, OFICINA CON TECHO DE JATATA</t>
  </si>
  <si>
    <t xml:space="preserve"> 17°47'11.50"S  ;     63°11'18.10"O</t>
  </si>
  <si>
    <t>FABIAN BOTTEGA - 78456411
Haziel Velasquez - 77309827</t>
  </si>
  <si>
    <t>Número equivocado.
Ejecutivo Israel Soto indica: Haziel Velasquez - 77309827 - hvelasquez@polloelsolar.com</t>
  </si>
  <si>
    <t>TESORO PATRCIA ALBIS VILLA</t>
  </si>
  <si>
    <t>15445806_34554__SCR_MARISCAL_TESORO PATRICIA ALBIS VILLA_IAS_15M</t>
  </si>
  <si>
    <t>PLAZA 25 DE MAYO  N ° 29</t>
  </si>
  <si>
    <t xml:space="preserve"> 19° 2'54.19"S,  65°15'32.65"O</t>
  </si>
  <si>
    <t>PATRICIA - 69694996</t>
  </si>
  <si>
    <t>ESTACION DE SERVICIO TREBOL S.R.L.</t>
  </si>
  <si>
    <t>11351528_34557__SCR_LOYOLA_ESTACION DE SERVICIO TREBOL SRL_IAS_15M</t>
  </si>
  <si>
    <t>AV CIRCUNVALACION SN ESQUINA JULIO VILLA</t>
  </si>
  <si>
    <t xml:space="preserve"> 19° 0'59.62"S,  65°15'24.47"O</t>
  </si>
  <si>
    <t>BORIS MARCELO LOAYZA - 72872485</t>
  </si>
  <si>
    <t>FULL ASSISTANCE SRL</t>
  </si>
  <si>
    <t>13922580_34492__SCZ_CENTENARIO_FULL ASSISTANCE SRL_IDD_20M</t>
  </si>
  <si>
    <t>B/ Villa Mercedes, C/ Rio Mamorecillo, Esq. C/ Usuri</t>
  </si>
  <si>
    <t>17°47'11.3"S 63°12'30.2"W</t>
  </si>
  <si>
    <t>Oscar Santy Santy - 3556262 Int: 1424</t>
  </si>
  <si>
    <t>el señor solicito que se le pase un correo, pero aun no hay respuesta. Se lo volvio a contactar dijo que se pondria en contacto</t>
  </si>
  <si>
    <t>Small</t>
  </si>
  <si>
    <t>TECLA 10 SA</t>
  </si>
  <si>
    <t>13821964_34602__SCZ_CAINCO_TECLA 10 INDUSTRIA Y SERVICIOS TECNOLOGICOS SA_IAS_30</t>
  </si>
  <si>
    <t>AV. LAS AMERICAS #195, A UNA CUADRA DE LA AV. IRALA</t>
  </si>
  <si>
    <t>17°47'34.75"S; 63° 9'36.23"O</t>
  </si>
  <si>
    <t>YANDREK VEGUERIA - 78540007</t>
  </si>
  <si>
    <t>Internet Dedicado 1</t>
  </si>
  <si>
    <t>INCADEX SRL</t>
  </si>
  <si>
    <t>15123557_34473__LPZ_EL MAESTRO_INCADEX SRL_IDD_15M_ATN RAMIRO CASTILLO</t>
  </si>
  <si>
    <t>LA PAZ - CALLE 4 NRO.57 ZONA VILLA EL CARMEN</t>
  </si>
  <si>
    <t xml:space="preserve">16°28'6.21"S  68°6'44.15"O  </t>
  </si>
  <si>
    <t>GERMAN APARICIO - 2212184 - 76771444</t>
  </si>
  <si>
    <t>C-TRANS SRL.</t>
  </si>
  <si>
    <t>11388680_34545__SCZ_TAJIBOS_C-TRANS SRL_IAS_15M</t>
  </si>
  <si>
    <t>BARRIO AVAROA. CALLE HERNÁN ARDAYA PAZ N°20, ENTRE CANAL ISUTO Y RADIAL 26.</t>
  </si>
  <si>
    <t>"-17.767039 -63.1911458"</t>
  </si>
  <si>
    <t>MYNOR HERRERA/ ANDRES BUSTOS - 78981002 / 78513982</t>
  </si>
  <si>
    <t>13958314_34598__SCR_MARISCAL_TERBOL SA_IAS_15M</t>
  </si>
  <si>
    <t xml:space="preserve">calle Bolívar #325 entre San Alberto y Camargo </t>
  </si>
  <si>
    <t xml:space="preserve"> 19° 2'48.90"S  65°15'23.59"O</t>
  </si>
  <si>
    <t>FREDDY GHETTI - 76093935</t>
  </si>
  <si>
    <t>Business Online 15 Mb</t>
  </si>
  <si>
    <t>11474451_34619__CBA_SIMON LOPEZ_CERVECERIA BOLIVIANA NACIONAL_BOL_15M</t>
  </si>
  <si>
    <t>AVENIDA SIMON LOPEZ ESQUINA SUMAJ LLAJTA</t>
  </si>
  <si>
    <t>ANOTONIO IBAÑEZ - 72209637</t>
  </si>
  <si>
    <t>11474451_34620__ORU_INDUSTRIAL_CERVECERIA BOLIVIANA NACIONAL_BOL_15M</t>
  </si>
  <si>
    <t>Prolongación Velasco Galvarro  y Av. Sargento Flores</t>
  </si>
  <si>
    <t>11474451_34621__SCZ_2 DE AGOSTO_CERVECERIA BOLIVIANA NACIONAL_BOL_15M</t>
  </si>
  <si>
    <t>OFICINA VENTAS  STZ Av. Cristo Redento casi 8vo Anillo</t>
  </si>
  <si>
    <t>Plan Internet Empresarial 2.2</t>
  </si>
  <si>
    <t>GOJA BOLIVIA SRL</t>
  </si>
  <si>
    <t>15164978_34493__CBA_SIMON LOPEZ_GOJA BOLIVIA _IEL_10M</t>
  </si>
  <si>
    <t xml:space="preserve"> Av. Ricardo Jaimes Freyre y Man Cesped Edif. Bitty</t>
  </si>
  <si>
    <t xml:space="preserve"> 17°22'6.26"S  66°10'6.01"O</t>
  </si>
  <si>
    <t>Limber Rodriguez  - 75981686</t>
  </si>
  <si>
    <t>UNIVERSIDAD ADVENTISTA DE BOLIVIA</t>
  </si>
  <si>
    <t>13535642_34551__CBA_QuillacolloCentro_UNIVERSIDAD ADVENTISTA DE BOLIVIA_IAS_400M</t>
  </si>
  <si>
    <t>AV. B. GALINDO KM. 17, VINTO</t>
  </si>
  <si>
    <t xml:space="preserve"> 17°23'18.50"S   66°18'57.14"O</t>
  </si>
  <si>
    <t>IVAN RONNY ALCON ANDIA - 71737614</t>
  </si>
  <si>
    <t>Internet Dedicado 7</t>
  </si>
  <si>
    <t>SOLUCION LOGISTICA GLOBAL SRL</t>
  </si>
  <si>
    <t>11225404_34556__LPZ_SAN MIGUEL_SOLUCION LOGISTICA GLOBAL SRL_IDD_45M</t>
  </si>
  <si>
    <t>Ciudad La Paz  Calacoto Calle 15  Nº 8045 Edif. Plaza 15 , Piso 5</t>
  </si>
  <si>
    <t>MAURICIO FLORES - 60502277</t>
  </si>
  <si>
    <t>Internet Asimetrico 3</t>
  </si>
  <si>
    <t>COOPERATIVA DE AHORRO Y CREDITO CERRADA DE CARACTER COMUNAL</t>
  </si>
  <si>
    <t>15443825_34566__SCZ_MERCADO_OKINAWA_COOPERATIVA DE AHORRO Y CREDITO GRAN GRIGOTA</t>
  </si>
  <si>
    <t>AVENIDA URUGUAY, 423 OFICINA CENTRAL  - SITIO 1</t>
  </si>
  <si>
    <t xml:space="preserve"> 17°46'28.77"S  63°10'35.70"O</t>
  </si>
  <si>
    <t>FELIX OROZA - (3) 339 – 6464</t>
  </si>
  <si>
    <t>Business Online 25 Mb</t>
  </si>
  <si>
    <t>ENTIDAD DE DEPOSITO DE VALORES DE BOLIVIA S.A. (EDV)</t>
  </si>
  <si>
    <t>11845970_34599__LPZ_VICTORIA_ENTIDAD DE DEPOSITO DE VALORES DE BOLIVIA S.A._BOL_</t>
  </si>
  <si>
    <t>Av. Arce Nro 2333 entre Belisario Salinas y Rosendo Gutierrez Edif. Bolsa Boliviana de Valores</t>
  </si>
  <si>
    <t xml:space="preserve"> 16°30'27.99"S   68° 7'33.14"O </t>
  </si>
  <si>
    <t>Ramiro Lucia - 72041180</t>
  </si>
  <si>
    <t>Internet Asimetrico 8</t>
  </si>
  <si>
    <t>SCHMIDTS PHARMA S.R.L.</t>
  </si>
  <si>
    <t>Calle 10 de Calacoto esq. Sanchez Bustamante Edif. Vitrivio Lexus III</t>
  </si>
  <si>
    <t xml:space="preserve"> 16°32'28.59"S  68° 5'20.20"O</t>
  </si>
  <si>
    <t>XIMENA HELGUERO - 69829587</t>
  </si>
  <si>
    <t>BAISA SRL</t>
  </si>
  <si>
    <t>14032084_34614__LPZ_COTA-COTA_BAISA SRL_IAS_15M_RETAMAS</t>
  </si>
  <si>
    <t>Cota Cota esquina calle Álvarez Plata #715  Calle 28</t>
  </si>
  <si>
    <t xml:space="preserve"> 16°32'34.22"S  68° 3'53.68"O</t>
  </si>
  <si>
    <t>Martin Arteaga - 76797343</t>
  </si>
  <si>
    <t>ALGAR S.A.</t>
  </si>
  <si>
    <t>AV BLANCO GALINDO ENTRE AV REDUCTO Y 16 DE JULIO FRENTE A FIBRAS ECOTEJAS</t>
  </si>
  <si>
    <t xml:space="preserve">17°23'27.92"S  66°14'0.11"O </t>
  </si>
  <si>
    <t>REGIS VELASCO - 78463795</t>
  </si>
  <si>
    <t>AP SRL</t>
  </si>
  <si>
    <t>15421941_34287__SCZ_HAMACAS_AP SRL_IDD_15M</t>
  </si>
  <si>
    <t>BARRIO CONVIFAG NORTE AV PRINCIPAL CALLE 10 NRO 4200</t>
  </si>
  <si>
    <t>SERGIO VALVERDE 76618823</t>
  </si>
  <si>
    <t>07/01: Intentar con Lilianet  Casaca 75666536
celular apagado.</t>
  </si>
  <si>
    <t>AGROTERRA S.R.L</t>
  </si>
  <si>
    <t>1709796_34290__SCZ_HAMACAS_AGROTERRA S.R.L_IDD_15M</t>
  </si>
  <si>
    <t>AV. BANZER ENTRE 5TO Y 6TO ANILLO A UNA CUADRA DEL 5TO ANILLO</t>
  </si>
  <si>
    <t>PABLO ABASTOFLOR 67894733</t>
  </si>
  <si>
    <t>Micro</t>
  </si>
  <si>
    <t>Internet Dedicado 4</t>
  </si>
  <si>
    <t>HOTESA S.R.L.</t>
  </si>
  <si>
    <t>15423933_34316__LPZ_SAN MIGUEL_HOTESA SRL_IDD_30M</t>
  </si>
  <si>
    <t xml:space="preserve">LA PAZ,  Calle Los Alamos (cerca la Av. Costanera. Calle 16 Z. Calacoto) </t>
  </si>
  <si>
    <t>Latitud:     16°32'45.27"S   Longitud:   68° 4'48.67"O</t>
  </si>
  <si>
    <t>COMPANIA DE ALIMENTOS LTDA</t>
  </si>
  <si>
    <t>11341785_34350__SCZ_WARNES_COMPAA DE ALIMENTOS LTDA_IAS_15M</t>
  </si>
  <si>
    <t>AV. 25 DE MAYO, ENTRE Tte. Dionisio Manjon y Av. Viru Viru, sobre la calle Rene Moreno</t>
  </si>
  <si>
    <t>FRANKLIN PAZ - 69104492</t>
  </si>
  <si>
    <t>08/01: Warnes se considera como un área urbana
este cliente esta ubicado en warnes, se coordinaria junto con los demas rurales?</t>
  </si>
  <si>
    <t>PIL ANDINA S.A.</t>
  </si>
  <si>
    <t>11239768_34359__LPZ_RIO SECO_PIL ANDINA SA _IAS_30M</t>
  </si>
  <si>
    <t xml:space="preserve">Av. Juan Pablo II Km 15 Rio Seco </t>
  </si>
  <si>
    <t>16º29'25.37''S 68º12'12.61''O</t>
  </si>
  <si>
    <t>JORGE VILLARROEL - 67406964</t>
  </si>
  <si>
    <t>IBERTRADE BUSINESS CENTER PIAM SRL</t>
  </si>
  <si>
    <t>15277068_34347_SCZ_PETROLERO_IBERTRADE BUSINESS CENTER PIAM SRL_IAS_15M</t>
  </si>
  <si>
    <t>AV. LOS CUSIS,  CASI ESQ. BENI NRO 2015, ESCUELA EUROPEA DE NEGOCIOS</t>
  </si>
  <si>
    <t xml:space="preserve"> 17°45'50.08"S ;        63°10'32.82"O</t>
  </si>
  <si>
    <t>EMANUEL  GAMEZ - 70811411</t>
  </si>
  <si>
    <t>10/01: EMANUEL GAMEZ - 78055553
telefono bloqueado</t>
  </si>
  <si>
    <t>PASAJE BUENOS AIRES NRO 8   ZONA QUERU QUERU,  ESCUELA EUROPEA DE NEGOCIOS</t>
  </si>
  <si>
    <t xml:space="preserve">  17°22'26.87"S ;       66° 9'8.18"O</t>
  </si>
  <si>
    <t>EMANUEL- 70811411</t>
  </si>
  <si>
    <t>CORPORACION ACEROS DEL ALTIPLANO SRL</t>
  </si>
  <si>
    <t>15219465_34314__SCZ_Warnes_CORPORACION ACEROS DEL ALTIPLANO SRL_IAS_35M_Urb Gran</t>
  </si>
  <si>
    <t>PARQUE INDUSTRIAL LATINOAMERICANO</t>
  </si>
  <si>
    <t>17.524015,-63.123166</t>
  </si>
  <si>
    <t>JOSE LOPEZ MALAGA/ IRENE MELGAR - 75555819-77815646</t>
  </si>
  <si>
    <t>CIA DE SERV. DE TRANS. AEREO AMASZONAS S.A.</t>
  </si>
  <si>
    <t>14023657_33882_SCZ_PARAGUA-A_CIA DE SERV. DE TRANS. AEREO AMASZONAS S.A._IAS_15M</t>
  </si>
  <si>
    <t>3er Anillo - Hipermaxi Mutualista</t>
  </si>
  <si>
    <t>17°45'56.79"S  63° 9'31.35"O</t>
  </si>
  <si>
    <t>Rolando Hinojosa - 68226707</t>
  </si>
  <si>
    <t>llamar el lunes 13 para coordinar hora</t>
  </si>
  <si>
    <t>PANTODO S.R.L.</t>
  </si>
  <si>
    <t>15428302_34376_SCZ_HAMACAS_PANTODO SRL_IAS_15M</t>
  </si>
  <si>
    <t>AV BENI ESQ. CALLE 8 ESTE</t>
  </si>
  <si>
    <t>17°45'9.70"S ;       63°10'12.90"O</t>
  </si>
  <si>
    <t>LEONARDO PEREYRA - 75006943</t>
  </si>
  <si>
    <t>Ninguna</t>
  </si>
  <si>
    <t>Internet Dedicado 3</t>
  </si>
  <si>
    <t>ADMINISTRADORA DE CAMARAS DE COMPENSACION Y LIQUIDACION SA</t>
  </si>
  <si>
    <t>12642997_34375_SCZ_CAINCO_ADMINISTRADORA DE CAMARAS DE COMPENSACION Y LIQUIDACIO</t>
  </si>
  <si>
    <t xml:space="preserve">Av Valle grande esq Ingavi Zona central  </t>
  </si>
  <si>
    <t xml:space="preserve"> 17°47'5.69"S   63°11'8.85"O</t>
  </si>
  <si>
    <t>Ricardo José Primintela - 77790450</t>
  </si>
  <si>
    <t>El cliente dice que es imposible hacer un corte de servicio para hacer mediciones, no cuentan con un espacio de tiempo disponible para hacerlo. Solo aceptaria la visita sin poder hacer pruebas de networking</t>
  </si>
  <si>
    <t xml:space="preserve">Av Mariscal Santa Cruz, Zona Central, edf Camara de Comercio   </t>
  </si>
  <si>
    <t xml:space="preserve"> 16°30'0.82"S  68° 8'3.85"O</t>
  </si>
  <si>
    <t>COMERCIAL MICLAR SRL</t>
  </si>
  <si>
    <t>14753793_34277_SCZ_PARAGUA_COMERCIAL MICLAR SRL_IDD_20M</t>
  </si>
  <si>
    <t>Parque Industrial, Manzana 8A - Santa Cruz</t>
  </si>
  <si>
    <t>17°46'25.08"S;  63° 8'28.32"O</t>
  </si>
  <si>
    <t>Grover Aldunate - 72154000</t>
  </si>
  <si>
    <t>14753793_34279_SCZ_PARAGUA_COMERCIAL MICLAR SRL_IDD_20M</t>
  </si>
  <si>
    <t>14753793_34308__LPZ_SAN MIGUEL_COMERCIAL MICLAR SRL_IDD_15M</t>
  </si>
  <si>
    <t>Zona Calacoto Av. Ballivian Nº1020 esq. Calle 16 Galería La Urbana, 2do. Piso , Oficina Herbalife - SITIO 2</t>
  </si>
  <si>
    <t xml:space="preserve"> 16°30'32.66"S;  68° 9'51.73"O</t>
  </si>
  <si>
    <t>Raul Vargas o Ximena Lopez - 2146692</t>
  </si>
  <si>
    <t>4753793_34309__LPZ_AV AMERICA_COMERCIAL MICLAR SRL_IDD_15M</t>
  </si>
  <si>
    <t>Av. 6 de marzo Nº 144 entre calle 4 y 5 Galería La Urbana, 2do. Piso , Oficina Herbalife - EL ALTO SITIO 3</t>
  </si>
  <si>
    <t>BEDMONT INVESTMENT FUNDS SRL</t>
  </si>
  <si>
    <t>15427496_34371_SCZ_CENTENARIO_BEDMONT INVESTMENT FUNDS SRL_IAS_15M</t>
  </si>
  <si>
    <t>Barrio Sirari Calle Los Gomeros No. 111  Piso 1 Oficina 2, (frente al restaurant La Suisse) Go Work</t>
  </si>
  <si>
    <t>17°45'52.63"S  63°12'1.20"O</t>
  </si>
  <si>
    <t>Carlos Cronenbold/Magela Pastore - 67710204/71347552</t>
  </si>
  <si>
    <t>14753793_34399_CBA_MESADILLA_COMERCIAL MICLAR SRL_IDD_15M_PapaPaulo</t>
  </si>
  <si>
    <t>Av. Salamanca Nº 964 A media cuadra de la Plaza Quintanilla  - SITIO 1</t>
  </si>
  <si>
    <t xml:space="preserve"> 16°32'20.68"S;  68° 4'58.63"O</t>
  </si>
  <si>
    <t>Internet Asimetrico 9</t>
  </si>
  <si>
    <t>ORLAN SRL</t>
  </si>
  <si>
    <t>15427363_34368__SCZ_TAJIBOS_ORLAN SRL_IAS_60M</t>
  </si>
  <si>
    <t>CALLE LOS CLAVELES 115 EQUIPETROL</t>
  </si>
  <si>
    <t>JHONNY PEREZ - 76203907</t>
  </si>
  <si>
    <t>Internet Asimetrico 10</t>
  </si>
  <si>
    <t>IGLESIA ADVENTISTA DEL SEPTIMO DIA - IASD</t>
  </si>
  <si>
    <t>13352407_34330__CBA_TEMPORAL-A_IGLESIA-ADVENTISTA-DEL-SEPTIMO-DIA_IAS_70M_ATN-CALA-CALA</t>
  </si>
  <si>
    <t>AV SIMON LOPEZ ESQ WASHINGTON</t>
  </si>
  <si>
    <t xml:space="preserve"> 17°21'59.14"S   66°10'0.70"O</t>
  </si>
  <si>
    <t>WALDHEMIR RIOS - 67004392</t>
  </si>
  <si>
    <t>CENTRAL DE COMUNICACIÓN NUEVO TIEMPO CNT</t>
  </si>
  <si>
    <t>15424552_34331__CBA_TEMPORAL A_CENTRAL DE COMUNICACIN NUEVO TIEMPO CNT_IAS_30M_ATN CalaCala</t>
  </si>
  <si>
    <t>CALLE WASHINGTON NRO 2051 ENTRE AV SIMON LOPEZ Y MAN CESPED</t>
  </si>
  <si>
    <t xml:space="preserve"> 17°22'2.30"S   66°10'2.26"O</t>
  </si>
  <si>
    <t>WALDHEMIR RIOS - 67004394</t>
  </si>
  <si>
    <t>INVERSIONES INMOBILIARIAS INDACO S.A</t>
  </si>
  <si>
    <t>15341354_34364__SCZ_CENTENARIO_INVERSIONES INMOBILIARIAS INDACO SA_IAS_50M</t>
  </si>
  <si>
    <t>Av. San Martin esq. Las Azucenas</t>
  </si>
  <si>
    <t>17°45'46.84"S  63°11'49.89"W</t>
  </si>
  <si>
    <t>Roberto Imbelloni - 69019309</t>
  </si>
  <si>
    <t>Internet Asimetrico 13</t>
  </si>
  <si>
    <t>GRAFITTO S.R.L</t>
  </si>
  <si>
    <t>15401186_34366_SCZ_BRIGIDA_SWISSOTEL - GRAFITTO SRL_IAS_100M</t>
  </si>
  <si>
    <t>CANAL ISUTO 5TO ANILLO</t>
  </si>
  <si>
    <t xml:space="preserve"> 17°44'45.84"S 63°11'42.63"O</t>
  </si>
  <si>
    <t>MARIO ORLANDO PARADA - 77302266</t>
  </si>
  <si>
    <t xml:space="preserve">07/01: Intentar con 69100838 Ariel Aparicio.
celular apagado. </t>
  </si>
  <si>
    <t>15401186_34367__SCZ_BRIGIDA_SWISSOTEL - GRAFITTO SRL_IDD_30M</t>
  </si>
  <si>
    <t>SEDES CHUQUISACA HOSPITAL DEL NINO</t>
  </si>
  <si>
    <t>14860200_34380_SCR_TUCSUPAYA_SEDES CHUQUISACA HOSPITAL DEL NINO_IAS_15M</t>
  </si>
  <si>
    <t>AV FINAL NAVARRA ZONA LA JASTAMBO</t>
  </si>
  <si>
    <t xml:space="preserve">  19° 0'29.37"S,  65°18'27.02"O</t>
  </si>
  <si>
    <t>EDWIN ZURITA - 69669800 </t>
  </si>
  <si>
    <t>Business Asimetric 10 Mb</t>
  </si>
  <si>
    <t>COOPERATIVA DE AHORRO Y CREDITO ABIERTA COMARAPA RL.</t>
  </si>
  <si>
    <t>15430303_34390__SCZ_COMARAPA_COOPERATIVA DE AHORRO Y CREDITO ABIERTA COMARAPA RL._BAS_10M</t>
  </si>
  <si>
    <t>Rural</t>
  </si>
  <si>
    <t>COMARAPA - OFICINA CENTRAL - STIO2</t>
  </si>
  <si>
    <t>17°54'49.79"S   64°31'45.85"O</t>
  </si>
  <si>
    <t>MARCOS CASTELLON - 72634037</t>
  </si>
  <si>
    <t>RUTH MERY QUIROZ ROMERO</t>
  </si>
  <si>
    <t>15430570_34401_SCZ_7moanillo_RUTH MERY QUIROZ ROMERO_IAS_15_LosSauces</t>
  </si>
  <si>
    <t>Av. Banzer 7mo anillo a mano izquierda, pasando 3 cuadras el Av. Cannal Pedro Velez a mano izquierda GALPON VERDE, BARDA LADRIOLLO VISTO</t>
  </si>
  <si>
    <t xml:space="preserve"> 17°43'16.52"S ;        63°11'6.23"O</t>
  </si>
  <si>
    <t>RUTH QUIROZ - 78555660</t>
  </si>
  <si>
    <t>10/01: RUTH QUIROZ - 78555660
no hay numero de contacto</t>
  </si>
  <si>
    <t>BANCO GANADERO SA</t>
  </si>
  <si>
    <t>11235092_34419__SCZ_Bolivar_BANCO GANADERO SA_IEL_10M</t>
  </si>
  <si>
    <t xml:space="preserve">Calle Bolívar Esq. Beni No 99 </t>
  </si>
  <si>
    <t>17°46'57.1"S 63°10'50.3"W</t>
  </si>
  <si>
    <t xml:space="preserve">Marco Antonio Callao V.  - 3 317-3110   </t>
  </si>
  <si>
    <t>PEDRO PABLO RODOLFO URIOSTE URIOSTE</t>
  </si>
  <si>
    <t>15432378_34420__SCZ_PETROLERO_PEDRO PABLO RODOLFO URIOSTE URIOSTE_IAS_15M</t>
  </si>
  <si>
    <t>EDIFICIO BUSINESS AND HEALTH  CENTER  # 2705 5TO PISO,  OFICINAS A, B Y E.</t>
  </si>
  <si>
    <t>RODOLFO DE URIOSTE U. - 70860873</t>
  </si>
  <si>
    <t>A partir 20 de enero de recien se podria realizar visita</t>
  </si>
  <si>
    <t>TRANSCRUZ SRL</t>
  </si>
  <si>
    <t>MUNICIPIO PATACAYA - LA PAZ</t>
  </si>
  <si>
    <t xml:space="preserve"> 17°12'15.80"S ;         67°56'9.50"O</t>
  </si>
  <si>
    <t>WALTER JUSTINIANO - 71331504</t>
  </si>
  <si>
    <t>Business Online 10 Mb</t>
  </si>
  <si>
    <t>SANTA JOSEFINA AGROPECUARIA SA</t>
  </si>
  <si>
    <t>11816819_34429__SCZ_PAILAS_SANTA JOSEFINA AGROPECUARIA SA_BOL_10M_POZO DEL TIGRE</t>
  </si>
  <si>
    <t>POZO DEL TIGRE</t>
  </si>
  <si>
    <t>17°36'17.26"S 61°59'8.64"O</t>
  </si>
  <si>
    <t>Martin A Andreoli  - 67898410</t>
  </si>
  <si>
    <t>NULIFE HOTELES SOCIEDAD DE RESPONSABILIDAD LIMITADA</t>
  </si>
  <si>
    <t>14983823_34453__SCZ_TANQUE URUBO_NULIFE HOTELES SOCIEDAD DE RESPONSABILIDAD LIMI</t>
  </si>
  <si>
    <t>AV CUARTA FRENTE A INGRESO DE LA URB COLINAS DEL URUBO SECTOR 2</t>
  </si>
  <si>
    <t xml:space="preserve"> 17°45'9.86"S  63°13'1.52"O</t>
  </si>
  <si>
    <t>MARVIN MICHEL - 71023693</t>
  </si>
  <si>
    <t>EDUARDO VALDIVIA ZAMBRANA</t>
  </si>
  <si>
    <t>Pasaje Fidelia Sanchez entre calle españa y Heroinas Sucursal Av. Heroinas</t>
  </si>
  <si>
    <t xml:space="preserve"> 17°23'32.61"S  66° 9'21.92"O</t>
  </si>
  <si>
    <t>Oscar - 70755954</t>
  </si>
  <si>
    <t>Internet Asimetrico 6</t>
  </si>
  <si>
    <t>CERAMICA DEL ESTE SRL.</t>
  </si>
  <si>
    <t>15434575_34442__SCZ_URBARI_CERAMICA DEL ESTE SRL._IAS_40M</t>
  </si>
  <si>
    <t>Av. Barrientos entre Av. Grigota y calle  Masavi Sucursal Doble Via - SITIO 1</t>
  </si>
  <si>
    <t>17°48'04.1"S 63°11'49.4"W</t>
  </si>
  <si>
    <t>MARCO ANTONIO RIOS - 69209678</t>
  </si>
  <si>
    <t>LA PAZ - CALLE 31 DE ACHUMANI EDIFICIO EL ROBLE DEPARTAMENTO 2A, COLOR AMARILLO</t>
  </si>
  <si>
    <t>Latitud:   16°31'4.35"S Longitud:   68° 3'47.86"O</t>
  </si>
  <si>
    <t>SINOHYDRO CORPORATION LIMITED SUCURSAL BOLIVIA</t>
  </si>
  <si>
    <t>14231155_34447__SCZ_7mo Anillo_SINOHYDRO CORPORATION LIMITED - SUCURSAL BOLIVIA_</t>
  </si>
  <si>
    <t>AV CRISTO REDENTOR URBANIZACION VALLE AZUL CASA NRO 22 SEPTIMO ANILLO</t>
  </si>
  <si>
    <t xml:space="preserve"> 17°43'20.80"S  63°10'14.73"O</t>
  </si>
  <si>
    <t>DANIELA - 72242985</t>
  </si>
  <si>
    <t>ACI SYSTEMS ALEMANIA GMBH SUCURSAL BOLIVIA</t>
  </si>
  <si>
    <t>15435021_34454__SCZ_BRIGIDA_ACI SYSTEMS ALEMANIA GMBH SUCURSAL BOLIVIA_IAS_20M_EQUIPETROL NORTE</t>
  </si>
  <si>
    <t>Av Las Ramblas Torres alas Piso 7 Sur</t>
  </si>
  <si>
    <t xml:space="preserve"> 17°45'35.72"S 63°12'2.70"O</t>
  </si>
  <si>
    <t>ERWIN ROCHA GONZALES - 69058174</t>
  </si>
  <si>
    <t>De vacacion, coordinar la siguiente semana</t>
  </si>
  <si>
    <t>MARIA BLANCA SOLIZ LAZARTE VDA DE RAMIREZ</t>
  </si>
  <si>
    <t>15307534_34605__LPZ_VICTORIA_MARIA BLANCA SOLIZ LAZARTE VDA DE RAMIREZ_IAS_20M</t>
  </si>
  <si>
    <t>AV. 20 DE OCTUBRE ENTRE PEDRO SALAZAR Y BELISARIO SALINAS</t>
  </si>
  <si>
    <t>16°30'36"S 68°07'34"W</t>
  </si>
  <si>
    <t>ROLY ARUQUIPA - 71568175</t>
  </si>
  <si>
    <t>Business Online 12 Mb</t>
  </si>
  <si>
    <t>BANCO CENTRAL DE BOLIVIA</t>
  </si>
  <si>
    <t>14529337_34627__LPZ_ACHUMANI_BANCO CENTRAL DE BOLIVIA _BOL_12M</t>
  </si>
  <si>
    <t>AV/AYACUCHO ESQ MERCADO ZONA CENTRAL EDIF. BANCO CENTRAL</t>
  </si>
  <si>
    <t xml:space="preserve"> 16°29'50.59"S 68° 8'3.40"O</t>
  </si>
  <si>
    <t>WEIMAR RODRIGUEZ - 2661134</t>
  </si>
  <si>
    <t>14529337_34628__LPZ_HANSA_BANCO CENTRAL DE BOLIVIA _BOL_15M</t>
  </si>
  <si>
    <t xml:space="preserve">Calle constantino Carrion no 26 -achumani calle 23 </t>
  </si>
  <si>
    <t>DISTRIBUIDORA AROMAS SRL</t>
  </si>
  <si>
    <t>11503263_34625__SCZ_ARENAL_DISTRIBUIDORA AROMAS SRL_IAS_15M</t>
  </si>
  <si>
    <t>CALLE 24 DE SEPTIEMBRE ESQUINA ARENALES N°202</t>
  </si>
  <si>
    <t xml:space="preserve"> 17°46'54.25"S 63°10'54.13"O</t>
  </si>
  <si>
    <t>WILSON CHOQUENARIA  - 62123453</t>
  </si>
  <si>
    <t>11297837_34702__CBA_SIMON LOPEZ_FARMAVAL BOLIVIA SRL_IAS_20M</t>
  </si>
  <si>
    <t>POR LA AVENIDA BEIGING ESQUINA REJAS DAMIAN Y ADOLFO ZEBALLOS CASA DE LA ESQUINA COLOR MOSTAZA NRO 253</t>
  </si>
  <si>
    <t xml:space="preserve"> 17°21'43.48"S     66°10'35.37"O</t>
  </si>
  <si>
    <t>CEDSA SRL</t>
  </si>
  <si>
    <t>13917406_34744__SCZ_HAMACAS_CEDSA SRL_IAS_50M</t>
  </si>
  <si>
    <t>AV. PEDRO RIBERA MENDEZ Y AVENIDA BENI TERCER ANILLO INTERNO</t>
  </si>
  <si>
    <t xml:space="preserve"> 17°47'59.59"S  63°11'59.01"O</t>
  </si>
  <si>
    <t>LUIS DIAZ - 70295436</t>
  </si>
  <si>
    <t>09/01: ING. PEDRO VALVERDE 72174790
El numero aparece ocupado</t>
  </si>
  <si>
    <t>AMERICAN CHEMICAL COMPANY S.R.L.</t>
  </si>
  <si>
    <t>11175832_34547__SCZ_PARAGUA_AMERICAN CHEMICAL COMPANY SRL_IDD_15M</t>
  </si>
  <si>
    <t>PARQUE INDUSTRIAL C/ VIA DIAGONAL COMERCIANTE</t>
  </si>
  <si>
    <t xml:space="preserve">  17°45'9.60"S  63° 8'38.55"O</t>
  </si>
  <si>
    <t>GARY PERALTA - 77360800</t>
  </si>
  <si>
    <t>07/01:  Gary Peralta 69056455
numero deshabilitado.</t>
  </si>
  <si>
    <t>BRASEM SRL</t>
  </si>
  <si>
    <t>11622891_34606__SCZ_SAN PEDRO_BRASEM SRL_BOL_8M</t>
  </si>
  <si>
    <t>Barrio 1ero de mayo Distrito 14 seccion 9 - San Pedro</t>
  </si>
  <si>
    <t>16°49'52.15"S 63°28'50.23"O</t>
  </si>
  <si>
    <t>Maria Eugenia - 3411000</t>
  </si>
  <si>
    <t>11622891_34609__SCZ_SAN RAMON_BRASEM SRL_BOL_8M_SantaRosaDeLaRoca</t>
  </si>
  <si>
    <t>Barrio El Carmen C/ Fatima Distrito 26 Secciones - Santa Rosa</t>
  </si>
  <si>
    <t>15°54'45.07"S 61°26'32.63"O</t>
  </si>
  <si>
    <t>11622891_34610__SCZ_PARAGUA-A_BRASEM SRL_IAS_15M_CATOLICA</t>
  </si>
  <si>
    <t>CARRETERA A NORTE KM 9, DAR LA VUELTA EN PLAY LAND Y CONTINUAR HASTA TOPAR CON LA EMPRESA</t>
  </si>
  <si>
    <t xml:space="preserve"> 17°41'35.17"S 63° 9'34.93"O</t>
  </si>
  <si>
    <t>15415756_34615__CBA_MESADILLA_OPERADORA CARIBEA SRL_IAS_15M_PAPA PAULO</t>
  </si>
  <si>
    <t>Avenida Ramon Rivero, esq. Oquendo - SITIO1</t>
  </si>
  <si>
    <t>17°22'48.60"S  66° 9'4.20"O</t>
  </si>
  <si>
    <t>Edson Lopez - 76005430</t>
  </si>
  <si>
    <t>15415756_34616__LPZ_BOLOGNIA_OPERADORA CARIBEA SRL_IAS_15M</t>
  </si>
  <si>
    <t>Avenida Rafael Pabon - SITIO2</t>
  </si>
  <si>
    <t>16°31'55.99"S  68° 5'14.46"O</t>
  </si>
  <si>
    <t>15415756_34618__TJA_MERCADO CAMPESINO_OPERADORA CARIBEA SRL_IAS_15M</t>
  </si>
  <si>
    <t>Avenida Circunvalacion barrio Guadalquivir - SITIO3</t>
  </si>
  <si>
    <t>20761_34681__CBA_JUAN PABLO II SUD_QUIMICA CARBOGAS_IAS_15M</t>
  </si>
  <si>
    <t>AVENIDA BLANCO GALINDO Y GABRIEL ARZE QUIROGA</t>
  </si>
  <si>
    <t xml:space="preserve"> 17°23'38.59"S  66°12'9.92"O</t>
  </si>
  <si>
    <t>11215040_34731__SCZ_MONTERO_ALGAR SA_IDD_15M_Martona</t>
  </si>
  <si>
    <t>Calle Luis Gius 252, Montero, Bolivia (Calle Luis Gius 252, Montero, Bolivia</t>
  </si>
  <si>
    <t>17°20'49.38"S  63°14'47.14"O</t>
  </si>
  <si>
    <t>INDUSTRIAS AJEBOLIVIA S.A.</t>
  </si>
  <si>
    <t>15457667_34749__SCZ_MATADERO_INDUSTRIAS AJEBOLIVIA S.A._IAS_50M</t>
  </si>
  <si>
    <t>Parque Industrial Manzana 45</t>
  </si>
  <si>
    <t>17°45'09.9"S 63°08'20.1"W</t>
  </si>
  <si>
    <t>Dulfredo Calderon - 71312471</t>
  </si>
  <si>
    <t>11239768_34391_CBA_PINAMI_PIL ANDINA SA_EPL_3M</t>
  </si>
  <si>
    <t>Av Blanco Galindo Km 10/5</t>
  </si>
  <si>
    <t>17°23'23.83"S,  66°15'15.86"O</t>
  </si>
  <si>
    <t>Jorge Villarroel - 67406964</t>
  </si>
  <si>
    <t>Corresponde a un enlace EPL (VPN internacional).</t>
  </si>
  <si>
    <t>Internet Dedicado 13</t>
  </si>
  <si>
    <t>CONFIPETROL SA SUCURSAL BOLIVIA</t>
  </si>
  <si>
    <t>14373676_34685__SCZ_BRIGIDA_CONFIPETROL SA SUCURSAL BOLIVIA_IDD_100M_ATN EQUIPETROL NORTE</t>
  </si>
  <si>
    <t>Calle J Este, N° 120, Of. 1C Edif. Rolea Center, Equipetrol Norte.</t>
  </si>
  <si>
    <t xml:space="preserve"> 17°45'25.96"S 63°11'55.05"O</t>
  </si>
  <si>
    <t>Benjamin Zambrana - 71333679</t>
  </si>
  <si>
    <t xml:space="preserve">07/01: Intentar con los números 71333677, 71033252.
numero equivocado. </t>
  </si>
  <si>
    <t>KUHLMANN Y CIA LTDA</t>
  </si>
  <si>
    <t>14179197_34714__TJA_MENDEZ ARCOS_KUHLMANN Y CIA LTDA/HOTELERA DEL PLATA SRL_IDD_</t>
  </si>
  <si>
    <t>URBANIZACION EL CARMEN DE ARANJUEZ</t>
  </si>
  <si>
    <t xml:space="preserve"> 21°31'13.48"S  64°45'37.15"O</t>
  </si>
  <si>
    <t>JAIME VELASQUEZ - 67371288</t>
  </si>
  <si>
    <t>CASCADA DEL SUR S.A.</t>
  </si>
  <si>
    <t>11478670_34742__SCR_TERMINAL SUCRE_CASCADA DEL SUR S.A._IAS_15M</t>
  </si>
  <si>
    <t xml:space="preserve">Av Marcelo Quiroga entre Trinidad y Tobago N• 300 CALLE GRANADA ESQUINA OSTRIA GUTIERREZ frente a la empresa Fideo la Paloma </t>
  </si>
  <si>
    <t>LUIS PANOZO - 77593525</t>
  </si>
  <si>
    <t>EMPRESA HOTELERA ICON SA</t>
  </si>
  <si>
    <t>15187210_34759__SCZ_TAJIBOS_EMPRESA HOTELERA ICON S.A. _IAS_15M</t>
  </si>
  <si>
    <t>ZONA EQUIPETROL NORTE, 4TO. ANILLO ESQUINA LAS RAMBLAS</t>
  </si>
  <si>
    <t xml:space="preserve"> 17°45'40.57"S;  63°12'7.45"O</t>
  </si>
  <si>
    <t>LUCAS ALCALA - 77304796</t>
  </si>
  <si>
    <t>11503263_34771__SCZ_UAGRM_DISTRIBUIDORA AROMAS SRL_IAS_15M</t>
  </si>
  <si>
    <t xml:space="preserve"> Av.Centenario N° 175. Edificio Comercial Cañoto - Local 173   PERFUMERIA FIRST</t>
  </si>
  <si>
    <t>(-17.7806156),(-63.1919634,17)</t>
  </si>
  <si>
    <t>WILSON CHOQUENARIA - 62123453 - 33341262</t>
  </si>
  <si>
    <t>11231558_34508__SCZ_TAJIBOS_TOTAL E&amp;P BOLIVIE_BOL_60M_PRINCIPAL</t>
  </si>
  <si>
    <t>RODRIGUEZ CALVO Y SALINAS SRL</t>
  </si>
  <si>
    <t>14820623_34748__LPZ_FLORIDA_RODRIGUEZ CALVO Y SALINAS SRL_IAS_25M</t>
  </si>
  <si>
    <t>Zona Calacoto; Calle 16 N°8052 entre Av. Julio Patiño y Sanchez Bustamante</t>
  </si>
  <si>
    <t>16°32'27.49"S  68° 4'58.49"O</t>
  </si>
  <si>
    <t>Rene Lazcano - 65111211</t>
  </si>
  <si>
    <t>UNIVERSIDAD PRIVADA BOLIVIANA UPB</t>
  </si>
  <si>
    <t>Av. Kuljis en sexto y séptimo anillo</t>
  </si>
  <si>
    <t>17°49'9.46''S 63°14'2.54''O</t>
  </si>
  <si>
    <t>Marcelo Angulo - 67405300</t>
  </si>
  <si>
    <t>Ejecutiva indica es valido solo el codigo que dice Doble Via resulta que se confundieron de nodo y por eso hay dos CH.</t>
  </si>
  <si>
    <t>12181551_34758__SCZ_DOBLE VIA_UNIVERSIDAD PRIVADA BOLIVIANA UPB_IDD_50M</t>
  </si>
  <si>
    <t>Solicitud</t>
  </si>
  <si>
    <t>CENTRO DE FORMACION PARA DIRECTIVOS MMC SRL</t>
  </si>
  <si>
    <t>15304729_32591__LPZ_Lira_CENTRO DE FORMACION PARA DIRECTIVOS MMC _BAS_10M</t>
  </si>
  <si>
    <t>CALLE PEDRO SALAZAR ESQUINA ANDRES MUÑOZ CX_ LIRA</t>
  </si>
  <si>
    <t>16°30'42.79"S ;  68° 7'38.16"O</t>
  </si>
  <si>
    <t>RODOLFO ORELLANA 79560999</t>
  </si>
  <si>
    <t>Prioridad (solicitud comercial)</t>
  </si>
  <si>
    <t>Business Asimetric 1Gb</t>
  </si>
  <si>
    <t>1765387_33521__CBA_TROJES_UNIVALLE SA_BAS_1000M</t>
  </si>
  <si>
    <t>CALLE GUILLERMINA MARTINEZ CAMPUS TIQUIPAYA</t>
  </si>
  <si>
    <t>17º19'50.32''S 66º 13'31.55''W</t>
  </si>
  <si>
    <t>Carlos Vargas Cel 72240442</t>
  </si>
  <si>
    <t>Business Online 500Mb</t>
  </si>
  <si>
    <t>1765387_35016__CBA_Trojes_UNIVALLE SA_BOL_500M</t>
  </si>
  <si>
    <t>Business Online 250Mb</t>
  </si>
  <si>
    <t>1765387_35017__CBA_Tumusla_UNIVALLE SA_BOL_250M</t>
  </si>
  <si>
    <t>Av Ayacucho entre Calle Gral Achá y Calle Santivañez</t>
  </si>
  <si>
    <t>17º23'39.52''S 66º 9'13.72''W</t>
  </si>
  <si>
    <t>Roger Vega, celular: 67409199</t>
  </si>
  <si>
    <t>1765387_34984__CBA_TEMPORAL_UNIVERSIDAD PRIVADA DEL VALLE SA_BAS_1000M_TEMP_500M</t>
  </si>
  <si>
    <t>Av. América entre C. Tarija y C. Libertador</t>
  </si>
  <si>
    <t>17°22'20.85"S 66° 9'41.49"W</t>
  </si>
  <si>
    <t>Julio Chura 68530820</t>
  </si>
  <si>
    <t>Business Online 100Mb</t>
  </si>
  <si>
    <t>1765387_29684_LPZ_Mirador_UNIVALLE S.A._BOL_100M</t>
  </si>
  <si>
    <t>Av. Argentina entre Nicaragua y Villalobos</t>
  </si>
  <si>
    <t>16º30'12.93''S 68º7'11.65''W</t>
  </si>
  <si>
    <t>Manuel Molina - 76219899</t>
  </si>
  <si>
    <t>1765387_33522__LPZ_MIRADOR_UNIVALLE SA_BAS_1000M_TEMP_750M</t>
  </si>
  <si>
    <t>1765387_29686_CHU_Patria_UNIVALLE S.A._BOL_100M</t>
  </si>
  <si>
    <t>Campus Las Delicias. Sucre, Chuquisaca</t>
  </si>
  <si>
    <t>19º1'38.62''S 65º15'36.35''W</t>
  </si>
  <si>
    <t>Hugo Mendoza – 72880377</t>
  </si>
  <si>
    <t>Business Online 200Mb</t>
  </si>
  <si>
    <t>1765387_35018__SCR_PATRIA_UNIVALLE SA_BOL_200M</t>
  </si>
  <si>
    <t> Hugo Mendoza – 72880377</t>
  </si>
  <si>
    <t>1765387_29688_BEN_Trinidad_UNIVALLE S.A._BOL_100M</t>
  </si>
  <si>
    <t>BEN</t>
  </si>
  <si>
    <t>Av. Reyes s/n "Campus Gran Paititi"</t>
  </si>
  <si>
    <t>14º49'37.28''S 64º53'20.38''W</t>
  </si>
  <si>
    <t>Darwin Gil – 71143321</t>
  </si>
  <si>
    <t>1765387_35019__BEN_TRINIDAD_UNIVALLE SA_BOL_200M</t>
  </si>
  <si>
    <t>14860200_34972__SCR_COLON_SEDES CHUQUISACA HOSPITAL DEL NINO_IAS_20M</t>
  </si>
  <si>
    <t xml:space="preserve">AV JAPON SN </t>
  </si>
  <si>
    <t xml:space="preserve"> 19° 2'43.40"S, 65°16'6.04"O</t>
  </si>
  <si>
    <t>DENNIS AGUILAR - 70326256</t>
  </si>
  <si>
    <t>11257784_34799__ORU_ORURO CENTRO_DIACONIA_IAS_15M</t>
  </si>
  <si>
    <t xml:space="preserve">Calle Bolivar No.445 Edificio Sajama entre calles </t>
  </si>
  <si>
    <t>Fernando Castillo - 67011572</t>
  </si>
  <si>
    <t>Av. República No.1822 esq. calle Manuripi, Zona San Carlos</t>
  </si>
  <si>
    <t>11257784_34801__SCZ_FATIMA_DIACONIA_IAS_15M</t>
  </si>
  <si>
    <t>Av. Grigotá No.622 UV-10, Manzana 11, entre Segundo Anillo y Calle La Guardia, Frente a la Plazuela Fatima</t>
  </si>
  <si>
    <t>POT</t>
  </si>
  <si>
    <t>Calle Smith No.296-C casi esq. Calle Sta. Cruz, Zona San Roque, Mercado Uyuni</t>
  </si>
  <si>
    <t>Calle Eulogio Ostria Reyes No.726 entre calles J. Prudencio Bustillos y Ricardo Jaimes Freyre, Zona San Pablo.</t>
  </si>
  <si>
    <t>11257784_34809_ MercadoCampesino _TJA_ _DIACONIA_IAS_15M</t>
  </si>
  <si>
    <t>Av. Panamericana No.1791 frente esq. Calle Comercio, (Zona Mercado Campesino) -  SITIO 7</t>
  </si>
  <si>
    <t>Fernando Castillo - 67011573</t>
  </si>
  <si>
    <t>11257784_34810__SCR_EL MORRO_DIACONIA_IAS_15M</t>
  </si>
  <si>
    <t>Avenida Marcelo Quiroga Santa Cruz s/n entre calles, Mutún y Quillacollo -  SITIO 8</t>
  </si>
  <si>
    <t>Fernando Castillo - 67011574</t>
  </si>
  <si>
    <t>Calle Tarope s/n entre calles Hernán Velarde Rojas e Isiboro. Zona Pompeya -  SITIO 9</t>
  </si>
  <si>
    <t>Fernando Castillo - 67011575</t>
  </si>
  <si>
    <t>11257784_34812__ORU_ORURO SUR _DIACONIA_IAS_15M</t>
  </si>
  <si>
    <t>Av. España No.2063 entre calles General Acha  y 1ero de Mayo, Zona Sud (Mercado Young) -  SITIO 10</t>
  </si>
  <si>
    <t>Fernando Castillo - 67011576</t>
  </si>
  <si>
    <t>11257784_34856__SCZ_LaCurva_DIACONIA_IAS_15M</t>
  </si>
  <si>
    <t>Avenida Paurito, Nº 5250, UV ET-53, Manzana 2, Zona Plan 3000</t>
  </si>
  <si>
    <t xml:space="preserve"> 17°49'9.42"S  63° 8'53.50"O</t>
  </si>
  <si>
    <t>Erick Alarcón  -  71532654 - 72105996</t>
  </si>
  <si>
    <t>Calle Carmela Serruto s/n entre Avenida Suárez y Miranda y calle 23 De Marzo, Zona Central</t>
  </si>
  <si>
    <t>17°23'34.62"S  66°16'48.21"O</t>
  </si>
  <si>
    <t xml:space="preserve">Dennis Miranda - 72201245 </t>
  </si>
  <si>
    <t>11257784_34866__ORU_VillaLosAndes_DIACONIA_IAS_15M</t>
  </si>
  <si>
    <t>Avenida del Ejército Nacional Nº 890 entre calle Antofagasta y Pisagua, Zona Este Tagarete.</t>
  </si>
  <si>
    <t>17°58'13.78"S  67° 5'54.89"O</t>
  </si>
  <si>
    <t>Victor Bautista  - 72450972</t>
  </si>
  <si>
    <t>Calle América Nº 108 entre Calle René Moreno y Av. Highland Players, Zona Mercado Chuquimia</t>
  </si>
  <si>
    <t>19°34'51.20"S  65°45'49.62"O</t>
  </si>
  <si>
    <t>Jaime Choquevillca - 72409731</t>
  </si>
  <si>
    <t>CIABOL LTDA</t>
  </si>
  <si>
    <t>14488796_34870__TJA_JUAN 23_CIABOL LTDA_IAS_15M</t>
  </si>
  <si>
    <t>ZONA VILLA FATIMA, AV. JULIO DELIO ECHAZU ESQ. AV. JAIME PAZ</t>
  </si>
  <si>
    <t xml:space="preserve"> 21°32'32.22"S  64°43'3.16"O</t>
  </si>
  <si>
    <t>FERNANDO CASTILLO - 78245678</t>
  </si>
  <si>
    <t>INDUSTRIAS DURALIT S.A.</t>
  </si>
  <si>
    <t>Av Gualberto Villarruel  y calle Miguel Lanza km 7,5 a quillacollo</t>
  </si>
  <si>
    <t xml:space="preserve"> 17°23'21.88"S  66°13'32.17"O</t>
  </si>
  <si>
    <t>Andres Condoretty - 79794880</t>
  </si>
  <si>
    <t>11257784_34798__LPZ_YACIMIENTOS_DIACONIA_IAS_40M</t>
  </si>
  <si>
    <t xml:space="preserve">Av. Juan Pablo II No.125 esq. calle sbtte. Jorge Eulert, </t>
  </si>
  <si>
    <t xml:space="preserve"> 17°45'35.4"S 63°08'42.0"W</t>
  </si>
  <si>
    <t>ROLANDO LLANOVARSED - 75589930</t>
  </si>
  <si>
    <t>FABRICA BOLIVIANA DE ENVASES S.A</t>
  </si>
  <si>
    <t>Av Centenario Nro 4645</t>
  </si>
  <si>
    <t xml:space="preserve"> 17°20'43.76"S  66°11'0.67"O</t>
  </si>
  <si>
    <t>Christian Castro - 68582168</t>
  </si>
  <si>
    <t>RODUARTE HUGO CHAMBI FLORES</t>
  </si>
  <si>
    <t>C. Cañada Strongest, Edificio Sobodaycon  Nro. 1808 sub suelo</t>
  </si>
  <si>
    <t>16°30'14.1"S 68°07'57.3"W</t>
  </si>
  <si>
    <t>Hugo Chambi - 76731263</t>
  </si>
  <si>
    <t>GREEN METALS COMERCIALIZACION Y MINERIA SRL</t>
  </si>
  <si>
    <t>COCHABAMBA - Por el camino Sipe Sipe - Waka Playa</t>
  </si>
  <si>
    <t>17°27'21.18"S 66°22'12.57"O</t>
  </si>
  <si>
    <t>Marco Enriquez - 76736000</t>
  </si>
  <si>
    <t>15428302_34973__SCZ_ALEMANA_PANTODO SRL_IAS_15M</t>
  </si>
  <si>
    <t>AV. ALEMANA ENTRE 3ER Y 2DO ANILLO, ESQ. CALLE SEYEYE #2515</t>
  </si>
  <si>
    <t>17°45'51.99"S ;          63°10'9.10"O</t>
  </si>
  <si>
    <t>MAKIBER S.A. SUCURSAL BOLIVIA</t>
  </si>
  <si>
    <t>15461720_34896__LPZ_Mirador_MAKIBER S.A. SUCURSAL BOLIVIA_IDD_30M</t>
  </si>
  <si>
    <t>Final Avenida Zabaleta esquina Subida a Alto Obrajes</t>
  </si>
  <si>
    <t xml:space="preserve"> 16°30'21.21"S  68° 6'56.49"O</t>
  </si>
  <si>
    <t>Daniel Quinteros - 69786909</t>
  </si>
  <si>
    <t>15461720_34896__LPZ_Mirador_MAKIBER S.A. SUCURSAL BOLIVIA_IDD_30M_PRUEBA</t>
  </si>
  <si>
    <t>COMERCIALIZADORA RETAILGROUP</t>
  </si>
  <si>
    <t xml:space="preserve">Barrio Sirari Calle Los Gomeros  Edif. La Suisse nro 111 Piso 2 Oficina 1 </t>
  </si>
  <si>
    <t>LUIS DANIEL ASBUN - 76317646</t>
  </si>
  <si>
    <t>TOP 25</t>
  </si>
  <si>
    <t>Internet Dedicado 16</t>
  </si>
  <si>
    <t>12181551_28527_LPZ_Florida_UNIVERSIDAD PRIVADA BOLIVIANA_IDD_200M</t>
  </si>
  <si>
    <t>porroc@tigo.net.bo</t>
  </si>
  <si>
    <t xml:space="preserve">Av Achocalla Km 3/5 </t>
  </si>
  <si>
    <t>16°34'29.47"S 68° 7'36.23"O</t>
  </si>
  <si>
    <t>Internet Dedicado 12</t>
  </si>
  <si>
    <t>12181551_30408_LPZ_Obrajes_UNIVERSIDAD PRIVADA BOLIVIANA_IDD_90M</t>
  </si>
  <si>
    <t xml:space="preserve">Av Hernando Siles </t>
  </si>
  <si>
    <t>16°31'29.43"S 68° 6'37.61"O</t>
  </si>
  <si>
    <t>Marcelo Angulo  - 67405300</t>
  </si>
  <si>
    <t>12181551_34069__SCZ_ALEMANA_UNIVERSIDAD PRIVADA BOLIVIANA_IDD_90M</t>
  </si>
  <si>
    <t>AV los Cusis #2090 entre Av Alemana y Beni</t>
  </si>
  <si>
    <t xml:space="preserve"> 17°45'53.86"S  63°10'22.73"O</t>
  </si>
  <si>
    <t>Plan Internet Empresarial 2.1</t>
  </si>
  <si>
    <t>TSK ELECTRONICA Y ELECTRICA SA</t>
  </si>
  <si>
    <t>14527452_33204_TJA_YACUIBA_EMPRESA DE SERVICIOS ELECTROMECANICOS_IEL_8M - Servic</t>
  </si>
  <si>
    <t>A 36 km antes de  Yacuiba  - TARIJA</t>
  </si>
  <si>
    <t>21°41'37.44"S  63°33'28.46"O</t>
  </si>
  <si>
    <t>SERGIO AYOROA 78350819</t>
  </si>
  <si>
    <t>14527452_33205_TJA_YACUIBA_EMPRESA DE SERVICIOS ELECTROMECANICOS_IEL_10M - Servi</t>
  </si>
  <si>
    <t>TIGO DIA ONLINE 10MB</t>
  </si>
  <si>
    <t>14527452_33201_SCZ_Warnes_TSK ELECTRONICA Y ELECTRICA SA_IOL_10M</t>
  </si>
  <si>
    <t>TERMOELCTRICA WARNES - TCK - Localidad Warnes</t>
  </si>
  <si>
    <t>17°32'0.91"S 63° 8'35.16"O</t>
  </si>
  <si>
    <t>TIGO DIA ONLINE 30MB</t>
  </si>
  <si>
    <t>14527452_33203_SCZ_Warnes_TSK ELECTRONICA Y ELECTRICA SA_IOL_30M</t>
  </si>
  <si>
    <t>TERMOELECTRICA WARNES - SIEMES - Localidad Warnes</t>
  </si>
  <si>
    <t>TIGO DIA ONLINE 8 MB</t>
  </si>
  <si>
    <t>14527452_33200_SCZ_Warnes_TSK ELECTRONICA Y ELECTRICA SA_IOL_8M</t>
  </si>
  <si>
    <t>Oficina de ESE dentro de TERMOELECTRICA WARNES -Localidad Warnes</t>
  </si>
  <si>
    <t>Plan Internet Empresarial 5.3</t>
  </si>
  <si>
    <t>14527452_33206_TJA_YACUIBA_EMPRESA DE SERVICIOS ELECTROMECANICOS_IEL_30M - Servi</t>
  </si>
  <si>
    <t>11231558_29444_SCZ_El Morro_TOTAL E&amp;P BOLIVIE_IOL_10M</t>
  </si>
  <si>
    <t>suarezrj@tigo.net.bo</t>
  </si>
  <si>
    <t>Planta de Gas TEPBO "Incahuasi"</t>
  </si>
  <si>
    <t>Alejandro Pierront 77075184</t>
  </si>
  <si>
    <t>TIGO DIA ONLINE 12MB</t>
  </si>
  <si>
    <t>11231558_29514_SCZ_El Morro_TOTAL E&amp;P BOLIVIE_IOL_12M</t>
  </si>
  <si>
    <t xml:space="preserve"> 19°48'22.54"S 63°39'48.30"O</t>
  </si>
  <si>
    <t>11231558_32226_SCR_EL MORRO_BLOQUE PETROLERO IPATI_BOL_15M</t>
  </si>
  <si>
    <t>CHU</t>
  </si>
  <si>
    <t xml:space="preserve">Planta Total Incahuasi  data center ( camino a camiri entre santa cruz y  chuquisaca )  </t>
  </si>
  <si>
    <t xml:space="preserve"> 19°49'22.81"S  63°39'37.91"O</t>
  </si>
  <si>
    <t>Luis Arnez - 71371023</t>
  </si>
  <si>
    <t>IMCRUZ COMERCIAL S.A.</t>
  </si>
  <si>
    <t>velardem@tigo.net.bo</t>
  </si>
  <si>
    <t>Av. Banzer 12 vo anillo</t>
  </si>
  <si>
    <t xml:space="preserve"> 17°40'15.29"S  63° 9'34.24"O</t>
  </si>
  <si>
    <t>Plan Internet Empresarial 1.1</t>
  </si>
  <si>
    <t>HIPERMAXI S.A.</t>
  </si>
  <si>
    <t>39424_31267_LPZ_Los Pinos_HIPERMAXI_IEL_4M</t>
  </si>
  <si>
    <t>av jose aguirre acha C. 8 LOS PINOS</t>
  </si>
  <si>
    <t xml:space="preserve">  16°32'45.11"S,   68° 4'13.43"O</t>
  </si>
  <si>
    <t>CARLOS GAINZA - 69134643</t>
  </si>
  <si>
    <t>39424_31583_SCZ_Mercado Belen_HIPERMAXI_BAS_10M</t>
  </si>
  <si>
    <t>HIPERMAXI AV SAN MARTIN 4TO ANILLO BARRIO EQUIPETROL</t>
  </si>
  <si>
    <t xml:space="preserve"> 17°45'24.26"S  63°11'59.85"O</t>
  </si>
  <si>
    <t>FRANCISCO PENA  - 77690870</t>
  </si>
  <si>
    <t>39424_31584_SCZ_Petrolero_HIPERMAXI_BAS_10M</t>
  </si>
  <si>
    <t>HIPERMAXI AV BANZER 3 ANILLO INTERNO</t>
  </si>
  <si>
    <t xml:space="preserve"> 17°45'35.84"S  63°10'47.16"O</t>
  </si>
  <si>
    <t>39424_31585_SCZ_Av Libertador_HIPERMAXI_BAS_10M</t>
  </si>
  <si>
    <t>HIPERMAXI  VILLA PRIMERO DE MAYO</t>
  </si>
  <si>
    <t xml:space="preserve"> 17°47'52.73"S  63° 8'3.09"O</t>
  </si>
  <si>
    <t>39424_31586_SCZ_Doble Via_HIPERMAXI_BAS_10M</t>
  </si>
  <si>
    <t>Doble Via</t>
  </si>
  <si>
    <t xml:space="preserve">hipermaxi av grigota 4to anillo barrio las palmas </t>
  </si>
  <si>
    <t xml:space="preserve"> 17°48'37.20"S 63°12'30.56"O</t>
  </si>
  <si>
    <t>39424_31678_CBA_AV FORESTAL_HIPERMAXI_IEL_4M</t>
  </si>
  <si>
    <t>Cochabamba- zona sacaba Hipermaxi la Av. Villazon y Av. Chapare</t>
  </si>
  <si>
    <t>17°22'56.74"S   66° 7'8.37"O</t>
  </si>
  <si>
    <t>Francisco Peña - 77690870</t>
  </si>
  <si>
    <t>39424_31682_SCZ_MONTERO_HIPERMAXI_BAS_10M</t>
  </si>
  <si>
    <t>Hipermaxi Monterio, Av Circunvalacion - MONTERO SITIO 1</t>
  </si>
  <si>
    <t>17°19'58.66"S  63°15'21.15"O</t>
  </si>
  <si>
    <t>39424_31683_SCZ_23 DE DICIEMBRE_HIPERMAXI_BAS_10M</t>
  </si>
  <si>
    <t>hipermaxi pampa de la isla, 6to anillo av virgen de cotoca - SITIO 2</t>
  </si>
  <si>
    <t>17°46'18.32"S  63° 7'28.36"O</t>
  </si>
  <si>
    <t>39424_31684_SCZ_7mo Anillo_HIPERMAXI_BAS_10M</t>
  </si>
  <si>
    <t>Hipermaxi Av Banzer 6to anillo - SITIO 3</t>
  </si>
  <si>
    <t>17°43'43.29"S  63° 9'58.46"O</t>
  </si>
  <si>
    <t>FRANCISCO PENA  - 77690871</t>
  </si>
  <si>
    <t>39424_31685_SCZ_CAMPANA_HIPERMAXI_BAS_10M</t>
  </si>
  <si>
    <t>hipermaxi,  plan tres mil  av paurito  - SITIO 4</t>
  </si>
  <si>
    <t xml:space="preserve"> 17°50'8.53"S   63° 9'58.46"O</t>
  </si>
  <si>
    <t>FRANCISCO PENA  - 77690872</t>
  </si>
  <si>
    <t>39424_31686_SCZ_SAGUAPAC_HIPERMAXI_BAS_10M</t>
  </si>
  <si>
    <t>Av 3 anillo interno Santos Dumont  - SITIO 5</t>
  </si>
  <si>
    <t>17°48'47.06"S  63°10'48.87"O</t>
  </si>
  <si>
    <t>FRANCISCO PENA  - 77690873</t>
  </si>
  <si>
    <t>39424_31687_SCZ_PETROLERO SUR_HIPERMAXI S.A_BAS_10M</t>
  </si>
  <si>
    <t>hipermaxi, Av 3 anillo tres pasos al frente - SITIO 6</t>
  </si>
  <si>
    <t>17°47'43.57"S  63° 9'38.85"O</t>
  </si>
  <si>
    <t>FRANCISCO PENA  - 77690874</t>
  </si>
  <si>
    <t>39424_32065_CBA_Caphustariz_HIPERMAXI  SA_BAS_10M</t>
  </si>
  <si>
    <t>Av. Blanco Galindo 2029 FRENTE AL HIPODROMO</t>
  </si>
  <si>
    <t xml:space="preserve"> 17°23'39.25"S  66°10'56.41"O</t>
  </si>
  <si>
    <t>Edson Juarez - 78500871</t>
  </si>
  <si>
    <t>39424_32550__LPZ_VICTORIA_HIPERMAXI  SA_BAS_10M</t>
  </si>
  <si>
    <t>LADO DEL PUENTE LAS AMERICAS  ENTRE AV ARCE Y CHICHAS</t>
  </si>
  <si>
    <t xml:space="preserve"> 17°46'21.82"S  63° 8'4.36"O</t>
  </si>
  <si>
    <t>39424_32783__CBA_OQUENDO_HIPERMAXI SA_BAS_10M</t>
  </si>
  <si>
    <t>AV OQUENDO Nº 634 TORRE SOFFER</t>
  </si>
  <si>
    <t xml:space="preserve">  17°23'5.07"S 66° 9'4.00"O</t>
  </si>
  <si>
    <t>YDELFONZO BERAMENDY - 77539153</t>
  </si>
  <si>
    <t>39424_33285__SCZ_CAMPANA_HIPERMAXI SA_BAS_10M</t>
  </si>
  <si>
    <t>AV. PAURITO ENTRE 19 DE MARZO Y 3 DE JUNIO PLAN 3000</t>
  </si>
  <si>
    <t xml:space="preserve"> 17°50'8.09"S 63° 7'56.16"O</t>
  </si>
  <si>
    <t>FRANCISCO PEÑA - 77690870</t>
  </si>
  <si>
    <t>FONDO FINANCIERO PRIVADO FASSIL</t>
  </si>
  <si>
    <t>11271885_29438_SCZ_Mercado Okinawa_FONDO FINANCIERO PRIVADO FASSIL_IDD_30M</t>
  </si>
  <si>
    <t>sallesp@tigo.net.bo</t>
  </si>
  <si>
    <t>CALLE LIBERTAD CASI AV CAÑOTO</t>
  </si>
  <si>
    <t xml:space="preserve"> 17°46'33.16"S    63°10'59.84"O</t>
  </si>
  <si>
    <t>MARIO ANDRES MEDINA - 72139094</t>
  </si>
  <si>
    <t>11271885_31711_SCZ_MERCADO OKINAWA_FONDO FINANCIERO PRIVADO FASSIL_IDD_20M</t>
  </si>
  <si>
    <t>11271885_33008__SCZ_TAJIBOS_FONDO FINANCIERO PRIVADO FASSIL_IAS_50M</t>
  </si>
  <si>
    <t>AV SAN MARTIN EDIFICIO AMBASSADOR PISO 10</t>
  </si>
  <si>
    <t xml:space="preserve"> 17°46'6.03"S    63°11'37.11"O</t>
  </si>
  <si>
    <t>11474451_29572_CBA_Simon_Lopez_CERVECERIA_BOLIVIANA_NACIONAL_SA_IOL_8M</t>
  </si>
  <si>
    <t>andial@tigo.net.bo</t>
  </si>
  <si>
    <t>Av. Centenario Final s/n. Zona Taquiña.</t>
  </si>
  <si>
    <t xml:space="preserve"> 17°19'38.80"S  66°11'4.07"O</t>
  </si>
  <si>
    <t>Business Online 30 Mb</t>
  </si>
  <si>
    <t>11474451_29577_CBA_SIMON LOPEZ_CERVECERIA BOLIVIANA NACIONAL_BOL_30M</t>
  </si>
  <si>
    <t>CBN ORURO PEPSI - Av. Circunvalacion casi esq. Av. Villarroel</t>
  </si>
  <si>
    <t xml:space="preserve"> 17°58'41.08"S  67° 3'46.72"O</t>
  </si>
  <si>
    <t>11474451_29579_ORU_DALENCE_CERVECERIA BOLIVIANA NACIONAL_BOL_15M</t>
  </si>
  <si>
    <t>Av. 24 de Julio Km. 3 ½. Carretera Vinto</t>
  </si>
  <si>
    <t xml:space="preserve"> 19° 0'40.38"S  66°46'49.47"O</t>
  </si>
  <si>
    <t>Huari</t>
  </si>
  <si>
    <t>Pablo Cardenas - 67011807</t>
  </si>
  <si>
    <t>Av. Montes #400</t>
  </si>
  <si>
    <t xml:space="preserve"> 16°29'22.10"S  68° 8'38.21"O</t>
  </si>
  <si>
    <t>11474451_29795_ORU_Dalence_CERVECERIA BOLIVIANA NACIONAL_IOL_8M</t>
  </si>
  <si>
    <t>11474451_29946_TJA_Barrio Fabril_CERVECERIA BOLIVIANA NACIONAL S.A._IOL_8M</t>
  </si>
  <si>
    <t>Avenida Heroes del Chaco Nro 2775, zona Morros Blancos.</t>
  </si>
  <si>
    <t>21°32'34.66"S 64°42'25.63"O</t>
  </si>
  <si>
    <t>11474451_29960__SCZ_7mo anillo/2 de agosto_CERVECERIA BOLIVIANA NACIONAL_IOL_8M</t>
  </si>
  <si>
    <t>Av. Cristo Redento casi 8vo Anillo</t>
  </si>
  <si>
    <t xml:space="preserve"> 17°43'1.24"S   63° 9'46.15"O</t>
  </si>
  <si>
    <t>SAMUEL CONDORI - 77331231  68923479</t>
  </si>
  <si>
    <t>11474451_29965_CBA_SIMON LOPEZ_CERVECERIA BOLIVIANA NACIONAL S.A._IOL_8M</t>
  </si>
  <si>
    <t xml:space="preserve"> 17°21'39.90"S  66°10'55.34"O</t>
  </si>
  <si>
    <t>ANTONIO IBAÑEZ - 72209637</t>
  </si>
  <si>
    <t>11474451_29966_LPZ_Perez_CERVECERIA BOLIVIANA NACIONAL S.A._IOL_8M</t>
  </si>
  <si>
    <t>LA PAZ AVENIDA MONTES</t>
  </si>
  <si>
    <t>PABLO CARDENAS - 67011807</t>
  </si>
  <si>
    <t>11474451_29972_LPZ_humbolt_CERVECERIA BOLIVIANA NACIONAL S.A._BOL_8M</t>
  </si>
  <si>
    <t>RIO SECO AV. PANAMERICANA - LADO EMBOL.</t>
  </si>
  <si>
    <t>16°29'18.84"S 68°12'43.58"O</t>
  </si>
  <si>
    <t>AVENIDA LUIS SALAZAR DE LA VEGA - PUERTO QUIJARRO</t>
  </si>
  <si>
    <t xml:space="preserve"> 18°59'48.00"S     57°42'41.24"O</t>
  </si>
  <si>
    <t>ANTONIO IBAÑEZ - 722 09637</t>
  </si>
  <si>
    <t>CALLE MAMORE - GUAYARAMERIN</t>
  </si>
  <si>
    <t xml:space="preserve"> 10°48'35.62"S    65°20'47.50"O</t>
  </si>
  <si>
    <t>Internet Dedicado 14</t>
  </si>
  <si>
    <t>AVENIDA SIMON BOLIVAR Y CALLE 6- TRINIDAD</t>
  </si>
  <si>
    <t xml:space="preserve"> 14°49'45.72"S    64°53'22.46"O</t>
  </si>
  <si>
    <t>Av. Argentina #133 casi Esq. Montaya, la otra calle es la Calle Gareca. (Zona Ciudad Satélite)</t>
  </si>
  <si>
    <t xml:space="preserve"> 21°26'56.62"S   65°42'55.98"O</t>
  </si>
  <si>
    <t>PND</t>
  </si>
  <si>
    <t>Barrio 11 de Octubre Calle 6 de Junio (detrás del Hotel Victoria) - COBIJA</t>
  </si>
  <si>
    <t xml:space="preserve"> 11° 2'11.02"S     68°46'19.81"O</t>
  </si>
  <si>
    <t>Barrio 7 de Agosto C/Pablo Oyola S/N entre Av./Fuerza Naval y C/Juan Carlos Menini frente al Col. 3 de Febrero - SUCURSAL VENTAS RIBERALTA</t>
  </si>
  <si>
    <t xml:space="preserve"> 11° 0'41.84"S    66° 3'49.74"O</t>
  </si>
  <si>
    <t xml:space="preserve">Carretera Yacuiba Santa Cruz Km 4 (Zona “San Isidro II”) - SUCURSAL YACUIBA CENTRO DE DISTRIBUCION </t>
  </si>
  <si>
    <t xml:space="preserve"> 21°58'12.48"S     63°39'55.05"O</t>
  </si>
  <si>
    <t>Av. Panamericana calle 6, por la transportadora Moxos.</t>
  </si>
  <si>
    <t xml:space="preserve"> 14°49'53.29" 64°53'22.61"O</t>
  </si>
  <si>
    <t>Carretera Sucre Cochabamba Km 2 (Zona “La Zapatera”) - SUCURSAL SUCRE</t>
  </si>
  <si>
    <t xml:space="preserve"> 18°59'46.61"S  65°13'23.15"O</t>
  </si>
  <si>
    <t>11474451_30925_LPZ_RIO SECO_CERVECERIA BOLIVIANA NACIONAL_IOL_8M</t>
  </si>
  <si>
    <t xml:space="preserve"> 16°29'18.84"S  68°12'43.58"O</t>
  </si>
  <si>
    <t>11474451_30913_CBA_AV FORESTAL_CERVECERIA BOLIVIANA NACIONAL_BOL_12M</t>
  </si>
  <si>
    <t>AV. VILLAZON - CARRETERA A SACABA KM 6.5</t>
  </si>
  <si>
    <t>Barrio Santa Ana, a dos cuadras del Monumento al Cristo - PUERTO QUIJARRO</t>
  </si>
  <si>
    <t xml:space="preserve"> 19° 0'50.99"S  57°43'4.71"O</t>
  </si>
  <si>
    <t xml:space="preserve">Av. Barrientos #608, entre 21 de Enero y Pasaje Beni. (Una cuadra antes de llegar al mercado campesino)(Pasando una cuadra y media del tecnológico) </t>
  </si>
  <si>
    <t>11474451_32747_ORU_DALENCE_CERVECERIA BOLIVIANA NACIONAL_BAS_10M</t>
  </si>
  <si>
    <t>Av. 24 de Junio km. 3,5 carretera a Vinto.</t>
  </si>
  <si>
    <t>ANTONIO IBAÑEZ - 72209638</t>
  </si>
  <si>
    <t>11474451_32748__CBA_AV FORESTAL_CERVECERIA BOLIVIANA NACIONAL_BAS_10M</t>
  </si>
  <si>
    <t>ANTONIO IBAÑEZ - 72209639</t>
  </si>
  <si>
    <t>11474451_32750__LPZ_RIO SECO_CERVECERIA BOLIVIANA NACIONAL_BAS_10M</t>
  </si>
  <si>
    <t>RIO SECO AV. PANAMERICANA - Frente de la Parada Teleferico Azul</t>
  </si>
  <si>
    <t>ANTONIO IBAÑEZ - 72209641</t>
  </si>
  <si>
    <t>11474451_32753__LPZ_PEREZ_CERVECERIA BOLIVIANA NACIONAL_BAS_10M</t>
  </si>
  <si>
    <t>AV. FINAL MONTES #400 - PLANTA C.B.N.</t>
  </si>
  <si>
    <t>ANTONIO IBAÑEZ - 72209643</t>
  </si>
  <si>
    <t>11474451_32824__CBA_SIMON LOPEZ_CERVECERIA BOLIVIANA NACIONAL_BAS_10M</t>
  </si>
  <si>
    <t>Av. Centenario Final Taquiña</t>
  </si>
  <si>
    <t xml:space="preserve"> 17°19'40.67"S  66°11'6.30"O</t>
  </si>
  <si>
    <t>Internet Dedicado 6</t>
  </si>
  <si>
    <t>C.I.D.R.E.</t>
  </si>
  <si>
    <t>11484840_29422_CBA_CAPHUSTARIZ_CIDRE_IDD_40M</t>
  </si>
  <si>
    <t>AV. Capitan Victor Ustariz Nro 2154 casi Av. Melchor Perez</t>
  </si>
  <si>
    <t>Angel Sanjines Vidaurre - 67669974</t>
  </si>
  <si>
    <t>BOLIVIANA DE AVIACION BOA</t>
  </si>
  <si>
    <t>14023649_28912_CHU_El_Morro_BOLIVIANA DE AVIACION_IEL_4M</t>
  </si>
  <si>
    <t>OFICINA AEROPUERTO JUANA AZURDUY DE PADISUCRE</t>
  </si>
  <si>
    <t>Diego Hinojosa-72207071</t>
  </si>
  <si>
    <t>14023649_28910_LPZ_6 de Marzo_BOLIVIANA DE AVIACION_IEL_8M</t>
  </si>
  <si>
    <t>OFICINA AEROPUERTO EL ALTOLA PAZ</t>
  </si>
  <si>
    <t>14023649_28911_SCZ_Viru Viru_BOLIVIANA DE AVIACION BOA_IEL_8M</t>
  </si>
  <si>
    <t>OFICINA AEROPUERTO VIRU VIRUSCZ</t>
  </si>
  <si>
    <t>14023649_28913_TJA_Barrio Fabril_BOLIVIANA DE AVIACION_IEL_8M</t>
  </si>
  <si>
    <t>OFICINA AEROPUERTO ORIEL LEA PLAZATARIJA</t>
  </si>
  <si>
    <t>Plan Internet Empresarial 5.1</t>
  </si>
  <si>
    <t>14023649_28906_CBA_Aroma_BOLIVIANA DE AVIACION_IEL_20M</t>
  </si>
  <si>
    <t>CALLE JORDAN N 202 ESQ NATANIEL AGUIRRECBA</t>
  </si>
  <si>
    <t>14023649_29487_BEN_Trinidad_BOLIVIANA DE AVIACION_IEL_4M</t>
  </si>
  <si>
    <t>Calle sucre casi esquina Cipriano Barace s/n lado de banco bisa.</t>
  </si>
  <si>
    <t>14023649_29674_CBA_Oquendo_BOLIVIANA DE AVIACION_IEL_20M</t>
  </si>
  <si>
    <t>OFICINA CENTRAL COCHABAMBA,Calle Jordan #202 Esq Nataniel Aguirre Planta Baja, 1º y 2º Piso</t>
  </si>
  <si>
    <t>14023649_29753_PND_COBIJA_BOLIVIANA DE AVIACION_IEL_4M</t>
  </si>
  <si>
    <t>Calle Inominada</t>
  </si>
  <si>
    <t xml:space="preserve"> 11° 2'28.78"S  68°46'49.46"O</t>
  </si>
  <si>
    <t>Plan Internet Empresarial 2.3</t>
  </si>
  <si>
    <t>14023649_30708_CBA_AROMA_BOLIVIANA DE AVIACION_IEL_12M</t>
  </si>
  <si>
    <t>CALLE JORDAN NRO. 202 ESQUINA NATANIEL AGUIRRE</t>
  </si>
  <si>
    <t xml:space="preserve"> 17°23'44.09"S  66° 9'25.44"O</t>
  </si>
  <si>
    <t>14023649_33325__SCZ_PAJONAL_BOLIVIANA DE AVIACION BOA_IEL_4M</t>
  </si>
  <si>
    <t>Av. Santa Cruz (2do. Anillo), entre Av. San Aurelio y 3 Pasos al Frente</t>
  </si>
  <si>
    <t>17°47'52.8"S 63°10'02.1"W</t>
  </si>
  <si>
    <t>BANCO PARA EL FOMENTO A INICIATIVAS ECONÓMICAS S.A.-BANCO FI</t>
  </si>
  <si>
    <t>11187342_33390__SCZ_HAMACAS_BANCO PARA EL FOMENTO A INICIATIVAS ECONOMICAS S.A_I</t>
  </si>
  <si>
    <t>chaconm@tigo.net.bo</t>
  </si>
  <si>
    <t>Av. Bánzer y Quinto Anillo - SITIO 1</t>
  </si>
  <si>
    <t xml:space="preserve"> 17°44'25.06"S  63°10'15.88"O</t>
  </si>
  <si>
    <t>Roberto Valle CEL: 7899009</t>
  </si>
  <si>
    <t>11187342_33391__TJA_EJERCITO_BANCO PARA EL FOMENTO A INICIATIVAS ECONOMICAS S.A_</t>
  </si>
  <si>
    <t>Av. La Paz Nro. 435 entre calle Delfin Pino y Av. Belgrano, Zona Villa Fátima - SITIO 2</t>
  </si>
  <si>
    <t xml:space="preserve"> 21°32'18.43"S  64°43'26.33"O</t>
  </si>
  <si>
    <t>Calle La Plata No. 1634, Entre Bolivar y Sucre - SITIO 3</t>
  </si>
  <si>
    <t xml:space="preserve"> 17°58'14.31"S  67° 6'52.06"O</t>
  </si>
  <si>
    <t>Calle Wenceslao Alba N° 23 entre avenidas Antofagasta y Villazón - SITIO 5</t>
  </si>
  <si>
    <t xml:space="preserve"> 19°34'59.24"S  65°45'29.93"O</t>
  </si>
  <si>
    <t>Avenida Jaime Mendoza N° 1193 - SITIO 6</t>
  </si>
  <si>
    <t xml:space="preserve"> 19° 2'24.23"S  65°15'13.93"O</t>
  </si>
  <si>
    <t>BANCO MERCANTIL SANTA CRUZ S.A.</t>
  </si>
  <si>
    <t>CALLE MERCADO ESQ AYACUCHO NRO 295</t>
  </si>
  <si>
    <t xml:space="preserve"> 16°29'51.01"S 68° 8'4.75"O</t>
  </si>
  <si>
    <t>Boris Mendoza 71550657- Fernando Maceda 71560714</t>
  </si>
  <si>
    <t>TIGO DIA ONLINE 6 MB</t>
  </si>
  <si>
    <t>BANCO BISA SA</t>
  </si>
  <si>
    <t>Av. Ballivián Nro.1461 entre calles 21 y 22</t>
  </si>
  <si>
    <t>Cristian Alarcon - 68067071</t>
  </si>
  <si>
    <t>Business Online 20 Mb</t>
  </si>
  <si>
    <t>ANTENA UNO CANAL 6 SRL</t>
  </si>
  <si>
    <t>6089_32401__SCZ_PARAGUA_ANTENA UNO CANAL  6 SRL_BOL_20M</t>
  </si>
  <si>
    <t>ruckf@tigo.net.bo</t>
  </si>
  <si>
    <t>CALLE SOCABAYA SHOPPING NORTE 6TO PISO</t>
  </si>
  <si>
    <t>16° 29' 48”     68° 08' 5</t>
  </si>
  <si>
    <t>Business Online 40 Mb</t>
  </si>
  <si>
    <t>6089_32463__LPZ_HANSA_ANTENA UNO CANAL  6 SRL_BOL_40M</t>
  </si>
  <si>
    <t>SERVICIOS DE AEROPUERTOS BOLIVIANOS S.A.</t>
  </si>
  <si>
    <t>11279914_35001__SCZ_VIRU VIRU SABSA_SERVICIOS DE AEROPUERTOS BOLIVIANOS SA_IAS_5</t>
  </si>
  <si>
    <t>Aeropuerto internacional Viru Viru</t>
  </si>
  <si>
    <t>Hector Canedo - 76460800</t>
  </si>
  <si>
    <t>Dejar para fin de mes para tener histórico de uso de un mes mínimo.</t>
  </si>
  <si>
    <t>11279914_35003__CBA_Aeropuerto BB_SERVICIOS DE AEROPUERTOS BOLIVIANOS SA_IDD_50M</t>
  </si>
  <si>
    <t xml:space="preserve">Aeropuerto internacional Jorge Wilsterman </t>
  </si>
  <si>
    <t>11279914_35005__LPZ_6 DE MARZO_SERVICIOS DE AEROPUERTOS BOLIVIANOS SA_IDD_50M</t>
  </si>
  <si>
    <t xml:space="preserve">Aeropuerto internacional El Alto </t>
  </si>
  <si>
    <t xml:space="preserve"> 16°30'37.37"S  68°11'17.86"O</t>
  </si>
  <si>
    <t>11279914_35000__CBA_Aeropuerto BB_SERVICIOS DE AEROPUERTOS BOLIVIANOS SA_IAS_50M</t>
  </si>
  <si>
    <t>11279914_35002__SCZ_VIRU VIRU SABSA_SERVICIOS DE AEROPUERTOS BOLIVIANOS SA_IDD_5</t>
  </si>
  <si>
    <t>11279914_35004__LPZ_6 DE MARZO_SERVICIOS DE AEROPUERTOS BOLIVIANOS SA_IAS_50M</t>
  </si>
  <si>
    <t>15298501_35012__SCZ_CENTENARIO_MULTICENTER SRL_IDD_20M</t>
  </si>
  <si>
    <t>4TO ANILLO Y AVENIDA CENTENARIO</t>
  </si>
  <si>
    <t xml:space="preserve">17°46'37.42"S  63°12'52.76"O </t>
  </si>
  <si>
    <t>BIJOY BENNY - 75018950</t>
  </si>
  <si>
    <t>CENTRO DE COMERCIALIZACION Y REMATES " EL MARUCHO " LTDA.</t>
  </si>
  <si>
    <t>11154184_34981__SCZ_23 DE DICIEMBRE_EL MARUCHO_IAS_15M_ECOLOGICA</t>
  </si>
  <si>
    <t>AV VIRGEN DE COTOCA PASANDO 8VO ANILLO, FRENTE AL FIDALGA SOBRE LA AVENIDA</t>
  </si>
  <si>
    <t>17°45'49.80"S   63° 6'15.34"O</t>
  </si>
  <si>
    <t>PATRICIA ARNEZ - 76609995</t>
  </si>
  <si>
    <t>ROCHE BOLIVIA SRL</t>
  </si>
  <si>
    <t>40569_34954__SCZ_26 DE ENERO_Roche Bolivia SRL_IDD_15M</t>
  </si>
  <si>
    <t>Doble vía La Guardia 4085, Santa Cruz de la Sierra</t>
  </si>
  <si>
    <t>17°48'49.8"S 63°12'36.4"W</t>
  </si>
  <si>
    <t>GERARDO BARRANCOS - (3) 351-7090 Ext.6800 /// 76009924</t>
  </si>
  <si>
    <t>PENDIENTE CON GESTIÓN</t>
  </si>
  <si>
    <t>PENDIENTE SIN GESTIÓN</t>
  </si>
  <si>
    <t>Total general</t>
  </si>
  <si>
    <t>Cuenta de NOMBRE_CLIENTE</t>
  </si>
  <si>
    <t>No se realizaron las mediciones por q el servicio estaba cancelado por el cliente hace un mes. Dejo los datos del cliente</t>
  </si>
  <si>
    <t>MES SOLICITUD DE APLICACIÓN MEDICIÓN</t>
  </si>
  <si>
    <t>Edwin Vera Fernandez edwin.vera@redbolivision.tv.bo 76700013
Juan Carlos Barrero Rios juan.barrero@redbolivision.tv.bo</t>
  </si>
  <si>
    <t>Existe un error en el código homogenizado, el enlace corresponde a LPZ y se encuentra en el nodo HANSA B.</t>
  </si>
  <si>
    <t>Falta hoja de visita</t>
  </si>
  <si>
    <t>(Todas)</t>
  </si>
  <si>
    <t>No se llenó la hoja de visita, sin embargo la visita se realizó con personal de Tigo.</t>
  </si>
  <si>
    <t>04/02: El cliente dice que no es posible desconectar su red, brindan sevicios 24/7 y no hay una hora adecuada para realizar las medidas
08/01: Warnes se considera como un área urbana
este cliente esta ubicado en warnes, se coordinaria junto con los demas rurales?</t>
  </si>
  <si>
    <t>04/02: el cliente no reponde las llamadas.
posiblemente el sabado, coordinar por correo</t>
  </si>
  <si>
    <t>04/02: Esperando confirmacion por correo.</t>
  </si>
  <si>
    <t>04/02: El cliente dice que es imposible hacer un corte de servicio para hacer mediciones, no cuentan con un espacio de tiempo disponible para hacerlo. Ponerse en contacto con el ejecutivo coorporate.</t>
  </si>
  <si>
    <t>04/02: No se pudo realizar la visita ya que el encargado de sistemas olvido dejar a alguien para recepcionarnos. Se coordinara otra visita en otro momento.</t>
  </si>
  <si>
    <t>No se podra realizar medicion debido a que las oficinas se estan trasladando esta semana.</t>
  </si>
  <si>
    <t>04/02: Esperando confirmación por correo</t>
  </si>
  <si>
    <t>04/02: el contacto se encuentra de vacaciones, y su secretaria con baja medica.
08/01: Coordinar junto con los clientes rurales.
este cliente esta ubicado en San pedro, se coordinaria junto con los demas rurales?</t>
  </si>
  <si>
    <t>04/02: el contacto se encuentra de vacaciones, y su secretaria con baja medica.</t>
  </si>
  <si>
    <t>04/02: el contacto se encuentra de vacaciones, y su secretaria con baja medica.
08/01: Coordinar junto con los clientes rurales.
es el mismo cliente que el de san pedro, se quiere cordinar una fecha para ambos cuando toque realizar las visitas a las zonas rurales</t>
  </si>
  <si>
    <t>Total</t>
  </si>
  <si>
    <t xml:space="preserve">Servicio en mora
07/01: Intentar con 69100838 Ariel Aparicio.
celular apagado. </t>
  </si>
  <si>
    <t>Cliente indica imposible desconectar red</t>
  </si>
  <si>
    <t>Servicio en Mora</t>
  </si>
  <si>
    <t>2da visita. No se llenó la hoja de visita, sin embargo la visita se realizó con personal de Tigo.</t>
  </si>
  <si>
    <t>Internet Dedicado 9 (60Mb)</t>
  </si>
  <si>
    <t>TRILOGY SOFTWARE BOLIVIA</t>
  </si>
  <si>
    <t>15271125_31921_CBA_Circunvalacion_TRILOGY SOFTWARE BOLIVIA_BOL_30M_tempIDD_60M</t>
  </si>
  <si>
    <t>AVENIDA SANTA CRUZ ESQ CALLE BUENOS AIRES Nro. 1500 EDIF. VICTORIA</t>
  </si>
  <si>
    <t>17°22'25.78"S 66° 9'23.82"O</t>
  </si>
  <si>
    <t>Jose Gonzales 70341048</t>
  </si>
  <si>
    <t>El cliente se rehusó a desconectar sus servicios.</t>
  </si>
  <si>
    <t>Segunda visita luego de corrección</t>
  </si>
  <si>
    <t>3ra visita.</t>
  </si>
  <si>
    <t>2da visita.</t>
  </si>
  <si>
    <t>OBSERVADA</t>
  </si>
  <si>
    <t>El servicio de Tigo fue cancelado</t>
  </si>
  <si>
    <t>03/03 El cliente menciona que cuenta con servicios online y que no es posible realizar un corte de servicio para realizar mediciones.</t>
  </si>
  <si>
    <t>03/03: El cliente menciona que cuenta con servicios online y que no es posible realizar un corte de servicio para realizar mediciones.</t>
  </si>
  <si>
    <t>03/03: Modificación de Departamento, es urbano. Las coordenadas están correctas.
Ubicado en otro departamento(Trinidad)</t>
  </si>
  <si>
    <t>03/03: Nuevo contacto: Aide Quispe 77067004 (Contadora), Carmen Rosa Cueto 77067004 (Dueña y representante legal)
El numero de contacto ya no corresponde a la señora patricia, por favor proporcionar un nuevo numero para contactar a la empresa</t>
  </si>
  <si>
    <t>03/03: Se reprogramaron las fechas para el siguiente mes</t>
  </si>
  <si>
    <t>03/03: A la espera de que sabsa le de autorizacion a boa para poder ingresar donde sus equipos</t>
  </si>
  <si>
    <t>Business Asimetric 50 Mb</t>
  </si>
  <si>
    <t>Business Asimetric 35 Mb</t>
  </si>
  <si>
    <t>Business Asimetric 30 Mb</t>
  </si>
  <si>
    <t>Business Asimetric 15 Mb</t>
  </si>
  <si>
    <t>Business Asimetric 45 Mb</t>
  </si>
  <si>
    <t>Business Online 70 Mb</t>
  </si>
  <si>
    <t>TIGO DIA ONLINE 4 MB</t>
  </si>
  <si>
    <t>Business Asimetric 120 Mb</t>
  </si>
  <si>
    <t>Business Online 50 Mb</t>
  </si>
  <si>
    <t>Business Asimetric 20 Mb</t>
  </si>
  <si>
    <t>Internet Dedicado 9</t>
  </si>
  <si>
    <t>TIGO DIA ONLINE 1 MB</t>
  </si>
  <si>
    <t>Plan Internet Empresarial 1.3</t>
  </si>
  <si>
    <t>UNIVERSIDAD PRIVADA DOMINGO SAVIO SA</t>
  </si>
  <si>
    <t>11476617_29532_SCZ_Hipermaxi_UNIVERSIDAD PRIVADA DOMINGO SAVIO_BAS_50M</t>
  </si>
  <si>
    <t>13299304_29903_TJA_GUADALQUIVIR_CORPORACION EDUCATIVA TARIJA_BAS_35M</t>
  </si>
  <si>
    <t>11476617_30126_TJA_Mendez Arcos_UNIVERSIDAD PRIVADA DOMINGO SAVIO S.A._BAS_30M</t>
  </si>
  <si>
    <t>11476617_30127_POT_Estadio Mercado_UNIVERSIDAD PRIVADA DOMINGO SAVIO S.A._BAS_35</t>
  </si>
  <si>
    <t>11476617_30233_CHU_Mariscal_UNIVERSIDAD PRIVADA DOMINGO SAVIO_BAS_30M</t>
  </si>
  <si>
    <t>11476617_30194_SCZ_Hamacas_UNIVERSIDAD PRIVADA DOMINGO SAVIO_BAS_15M</t>
  </si>
  <si>
    <t>11476617_30744_TJA_MENDEZ ARCOS_UNIVERSIDAD PRIVADA DOMINGO SAVIO S.A._BAS_45M</t>
  </si>
  <si>
    <t>PRENDAMAS SRL</t>
  </si>
  <si>
    <t>11503117_29319_LPZ_ACHUMANI_PRENDAMAS_BOL_70M</t>
  </si>
  <si>
    <t>NACIONAL SEGUROS VIDA Y SALUD SA</t>
  </si>
  <si>
    <t>11696846_30477_SCZ_Slan_NACIONAL SEGUROS VIDA Y SALUD_IEL_4M - temp10M</t>
  </si>
  <si>
    <t>11696846_30475_SCZ_Slan_NACIONAL SEGUROS VIDA Y SALUD_BAS_10M</t>
  </si>
  <si>
    <t>11696846_32316__SCZ_SLAN_NACIONAL SEGUROS VIDA Y SALUD SA_BOL_25M</t>
  </si>
  <si>
    <t>11696846_32317__SCZ_SLAN_NACIONAL SEGUROS VIDA Y SALUD SA_BOL_25M</t>
  </si>
  <si>
    <t>11696846_32354__ORU_ORURO CENTRO_NACIONAL SEGUROS VIDA Y SALUD SA_BAS_10M</t>
  </si>
  <si>
    <t>11696846_32378__SCZ_Slan_NACIONAL SEGUROS VIDA Y SALUD SA_BAS_10M</t>
  </si>
  <si>
    <t>11696846_32379_SCZ_Slan_NACIONAL SEGUROS VIDA Y SALUD SA_BAS_10M</t>
  </si>
  <si>
    <t>11696846_32382__CBA_FELIX CAPRILES_NACIONAL_SEGUROS VIDA Y SALUD SA_BOL_10M</t>
  </si>
  <si>
    <t>11696846_32992__TJA_GUADALQUIVIR_NACIONAL SEGUROS VIDA Y SALUD SA_BAS_10M</t>
  </si>
  <si>
    <t>11696846_32991__SCZ_23 DE DICIEMBRE_NACIONAL SEGUROS VIDA Y SALUD SA_BAS_15M -te</t>
  </si>
  <si>
    <t>11696846_32993__SCZ_SLAN_NACIONAL SEGUROS VIDA Y SALUD SA_BOL_10M</t>
  </si>
  <si>
    <t>11696846_32994__SCZ_SLAN_NACIONAL SEGUROS VIDA Y SALUD SA_BOL_10M</t>
  </si>
  <si>
    <t>11696846_33043__BEN_TRINIDAD_NACIONAL SEGUROS VIDA Y SALUD SA_BAS_10M</t>
  </si>
  <si>
    <t>11696846_33064__SCR_COLON_NACIONAL SEGUROS VIDA Y SALUD SA_BAS_10M</t>
  </si>
  <si>
    <t>11696846_34201_CBA_FELIX CAPRIPLES_NACIONAL SEGUROS VIDA Y SALUD SA_BAS_10M</t>
  </si>
  <si>
    <t>LA PROMOTORA</t>
  </si>
  <si>
    <t>660212_33072__PND_COBIJA_LA_PROMOTORA_BAS_10M</t>
  </si>
  <si>
    <t>ENDE TRANSMISION S.A.</t>
  </si>
  <si>
    <t>11711216_33171__LPZ_BOLOGNIA_ENDE TRANSMISION_IEL_4M</t>
  </si>
  <si>
    <t>ENDE TECNOLOGIAS S.A.</t>
  </si>
  <si>
    <t>1730430_29174_LPZ_Victoria_ENDE TECNOLOGIAS SA_IOL_4MB</t>
  </si>
  <si>
    <t>ECOR LTDA.CANAL 9 TELEORIENTE</t>
  </si>
  <si>
    <t>11429402_28967_SCZ_26 Enero_ECOR LTDA CANAL 9 TELEORIENTE_BAS_120MB</t>
  </si>
  <si>
    <t>COOPERATIVA DE AHORRO Y CREDITO SAN MARTIN DE PORRES LTDA.</t>
  </si>
  <si>
    <t>11206880_33950__SCZ_ColegioLa Merced_COOPERATIVA SAN MARTIN DE PORRE_IDD_15M</t>
  </si>
  <si>
    <t>BISA SEGUROS Y REASEGUROS S.A.</t>
  </si>
  <si>
    <t>28386_28284_LPZ_Sopocachi_BISA SEGUROS Y REASEGUROS SA_IDD_45M</t>
  </si>
  <si>
    <t>28386_30878_LPZ_Sopocachi_BISA SEGUROS Y REASEGUROS_IDD_45M</t>
  </si>
  <si>
    <t>28386_32384_SCZ_SAGUAPAC_BISA SEGUROS Y REASEGUROS_IDD_25M</t>
  </si>
  <si>
    <t>28386_33451_LPZ_YUNGAS_BISA SEGUROS Y REASEGUROS S.A._IDD_25M</t>
  </si>
  <si>
    <t>1774809_32045_SCZ_Tajibos_BBVA PREVISION AFP_BOL_50MB</t>
  </si>
  <si>
    <t>1774809_32045_SCZ_CENTENARIO_BBVA PREVISION AFP_BOL_50M_PROTECCION</t>
  </si>
  <si>
    <t>BANCO SOLIDARIO BANCOSOL SA</t>
  </si>
  <si>
    <t>BANCO PYME ECOFUTURO S.A.</t>
  </si>
  <si>
    <t>11561245_29852__LPZ_HUMBOLT_BANCO PYME ECOFUTURO_IDD_60M</t>
  </si>
  <si>
    <t>11561245_30510_TJA_Guadalquivir_BANCO PYME ECOFUTURO SA_IOL_1M</t>
  </si>
  <si>
    <t>11561245_30531_LPZ_Villa Adela_BANCO PYME ECOFUTURO SA_IAS_15M</t>
  </si>
  <si>
    <t>11561245_30522_SCZ_La Curva_BANCO PYME ECOFUTURO SA_IAS_15M</t>
  </si>
  <si>
    <t>11561245_30523_CHU_El Morro_BANCO PYME ECOFUTURO SA_IAS_15M</t>
  </si>
  <si>
    <t>11561245_30532_POT_San Roque_BANCO PYME ECOFUTURO SA_IAS_15M</t>
  </si>
  <si>
    <t>11561245_30602_SCZ_HAMACAS_BANCO PYME ECOFUTURO SA_IAS_15M</t>
  </si>
  <si>
    <t>11561245_30524_TJA_Mercado Campesino_BANCO PYME ECOFUTURO SA_IOL_1M</t>
  </si>
  <si>
    <t>11561245_30529_CBA_Simon Lopez_BANCO PYME ECOFUTURO SA_IAS_15M</t>
  </si>
  <si>
    <t>11561245_31909_LPZ_UYUSTUS_BANCO PYME ECOFUTURO_BAS_10M</t>
  </si>
  <si>
    <t>BANCO NACIONAL DE BOLIVIA</t>
  </si>
  <si>
    <t>7233_31208_LPZ_Hansa_BANCO NACIONAL DE BOLIVIA_IEL_6M</t>
  </si>
  <si>
    <t>7233_31213_CBA_Tumusla_BANCO NACIONAL DE BOLIVIA_IEL_6M</t>
  </si>
  <si>
    <t>7233_31215_SCZ_Cainco_BANCO NACIONAL DE BOLIVIA_IEL_6M</t>
  </si>
  <si>
    <t>ASTRIX S.A.</t>
  </si>
  <si>
    <t>11404542_32852__CBA_SETON_ASTRIX S.A._BAS_10M</t>
  </si>
  <si>
    <t xml:space="preserve">AV. JAPON ESQUINA AV.BENI </t>
  </si>
  <si>
    <t>Pedro Valverde - 72174790</t>
  </si>
  <si>
    <t>Calle Daniel Campos entre Corrado y Domingo Paz Nº 951</t>
  </si>
  <si>
    <t xml:space="preserve"> 21°31'52.00"S   64° 43'55.32"O</t>
  </si>
  <si>
    <t>INGRID CALABI VACAFLOR - 6665451 - 75148889</t>
  </si>
  <si>
    <t xml:space="preserve">  Av. los Sauces</t>
  </si>
  <si>
    <t>21°32'13.50"S 64°44'30.68"O</t>
  </si>
  <si>
    <t>PEDRO VALVERDE  - 72174790</t>
  </si>
  <si>
    <t xml:space="preserve">av. Union Esquina Calle Gareca  </t>
  </si>
  <si>
    <t xml:space="preserve"> 19°34'8.08"S 65°45'51.97"O</t>
  </si>
  <si>
    <t>Av. Sanchez de Hoz</t>
  </si>
  <si>
    <t xml:space="preserve"> 19° 3'25.42"S 65°15'19.17"O</t>
  </si>
  <si>
    <t xml:space="preserve">Av. Japon entre Av. Beni Y Av. Banzer </t>
  </si>
  <si>
    <t xml:space="preserve"> 17°45'28.34"S 63°10'33.69"O</t>
  </si>
  <si>
    <t>AV. LOS SAUCES</t>
  </si>
  <si>
    <t xml:space="preserve">21°32'13.50"S 64°44'30.68"O      </t>
  </si>
  <si>
    <t>GONZALO TARIFA - 75149697</t>
  </si>
  <si>
    <t>C. 16 de Calacoto Entre Julio Patiño y Calle B</t>
  </si>
  <si>
    <t>Luis Perez Najaya - 69720263</t>
  </si>
  <si>
    <t xml:space="preserve"> Av. Paragua 2 anillo -  Av. Santa Cruz esq.C. Jauru Nº 333 (2º anillo entre Canal Cotoca y Paragua)</t>
  </si>
  <si>
    <t>17°46'33.38"S  63° 9'54.40"O</t>
  </si>
  <si>
    <t>ROBERTO KANTOR - 69234859</t>
  </si>
  <si>
    <t>Av. Santa Cruz esq.C. Jauru Nº 333 (2º anillo entre Canal Cotoca y Paragua)</t>
  </si>
  <si>
    <t>Calle bolívar 1130 entre Petot y Linares</t>
  </si>
  <si>
    <t>17°58'07.9"S 67°07'05.9"W</t>
  </si>
  <si>
    <t>Av. America # 397 Esq. Santa Cruz</t>
  </si>
  <si>
    <t xml:space="preserve"> 17°22'21.29"S   66° 9'26.41"O</t>
  </si>
  <si>
    <t>C. Capitan Ravelo # 2334 esq. Rosendo Gutierrez</t>
  </si>
  <si>
    <t xml:space="preserve"> 16°30'26.86"S   68° 7'30.34"O</t>
  </si>
  <si>
    <t>Calle Sucre Nº 287 esquina Alejandro El Carpio</t>
  </si>
  <si>
    <t>21°32'9.44"S   64°44'4.78"O</t>
  </si>
  <si>
    <t>PARQUE INDUSTRIAL A LADO DE POLLOS IMBA</t>
  </si>
  <si>
    <t xml:space="preserve"> 17°45'40.19"S  63° 8'16.49"O</t>
  </si>
  <si>
    <t>Av. 18 de Noviembre Entre C. La Paz y Av. 6 de Agosto</t>
  </si>
  <si>
    <t>14°50'9.48"S  64°54'22.35"O</t>
  </si>
  <si>
    <t>Calle Olianeta # 32</t>
  </si>
  <si>
    <t xml:space="preserve">19° 2'55.94"S  65°15'41.96"O </t>
  </si>
  <si>
    <t xml:space="preserve">ROBERTO KANTOR- 69234859 </t>
  </si>
  <si>
    <t>Av. América # 397 Esq. Santa Cruz</t>
  </si>
  <si>
    <t>17°22'21.29"S   66° 9'26.41"O</t>
  </si>
  <si>
    <t>Av. Tcnl. Emilio Fernandez Molina esquina calle Mariscal Antonio Jose de Sucre - SITIO 1</t>
  </si>
  <si>
    <t xml:space="preserve"> 11° 1'7.99"S  68°45'15.26"O</t>
  </si>
  <si>
    <t>RODRIGO GUTIERREZ - 67401234</t>
  </si>
  <si>
    <t>Av. German Busch entre calle Cochabamba y calle Joaquin de Sierra - SITIO 2</t>
  </si>
  <si>
    <t xml:space="preserve"> 14°50'8.25"S  64°54'9.46"O</t>
  </si>
  <si>
    <t>RODRIGO GUTIERREZ - 67401235</t>
  </si>
  <si>
    <t>Calle Hoyos entre Padilla y Junín - SITIO 5</t>
  </si>
  <si>
    <t xml:space="preserve"> 19°35'21.37"S  65°45'10.32"O</t>
  </si>
  <si>
    <t>IVAPI CALLE 1 A UNA CUADRA DE LA CALLE VILLEGAS SN/ A 8 CUADRAS DE LA CATEDRAL CASTRENSE NUESTRA SEÑORA DE LUJAN</t>
  </si>
  <si>
    <t>Alberto Vargas - 71729710</t>
  </si>
  <si>
    <t>Av. 16 de Julio esq. Loayza El prado</t>
  </si>
  <si>
    <t>Saul Garcia-76288238</t>
  </si>
  <si>
    <t>Calle Suipacha Nro 5750 casi Esquina Ecuador</t>
  </si>
  <si>
    <t>17.391641°  66.165150°</t>
  </si>
  <si>
    <t>ARTURO PINTO - 72156753</t>
  </si>
  <si>
    <t xml:space="preserve">AV 26 DE FEBRERO ESQ AV LANDIVAR # 797 </t>
  </si>
  <si>
    <t>Oscar Chambi 76038511</t>
  </si>
  <si>
    <t>AV ARCE TORRE MULTICINE</t>
  </si>
  <si>
    <t>EBERTH MAZUELOS - 72062576</t>
  </si>
  <si>
    <t>Av. Arce N° 2631 Edificio Multicine Piso 14</t>
  </si>
  <si>
    <t xml:space="preserve"> 16°30'39.28"S  68° 7'20.56"O</t>
  </si>
  <si>
    <t xml:space="preserve">SANTA CRUZ - AV. EL TROMPILLO </t>
  </si>
  <si>
    <t xml:space="preserve"> 17°48'0.46"S   -    63°10'55.68"O</t>
  </si>
  <si>
    <t>COCHABAMBA- AV PANDO</t>
  </si>
  <si>
    <t xml:space="preserve"> 17°22'40.19"S -  66° 9'6.64"O</t>
  </si>
  <si>
    <t>CALLE LOAYZA EDIFICIO DE UGARTE INGENIERIA ENTRE MERCADO Y CAMACHO</t>
  </si>
  <si>
    <t xml:space="preserve"> 16° 29'55.25"S   68°07'58.96"O</t>
  </si>
  <si>
    <t>Av. San Martin y 2do anillo N° 1 - Edif. Torre Equipetrol 1er piso</t>
  </si>
  <si>
    <t>17°46'20.53"S 63°11'25.61"O</t>
  </si>
  <si>
    <t>Martin Silva - 71625144</t>
  </si>
  <si>
    <t>Calle Nicolás Acosta esq. Cañada Strongest No 289</t>
  </si>
  <si>
    <t xml:space="preserve"> 16°30'8.60"S  68° 8'3.79"O</t>
  </si>
  <si>
    <t>Hugo Marcelo Durán Mollinedo 78899196</t>
  </si>
  <si>
    <t>Urbanizacion San Alberto, calle 1 casa amarilla, Casa No B12</t>
  </si>
  <si>
    <t xml:space="preserve"> 16°31'54.25"S,  68° 5'30.20"O</t>
  </si>
  <si>
    <t>CALLE INO FUENTES ENTRE CALLE 8 Y 9 DE CALACOTO</t>
  </si>
  <si>
    <t xml:space="preserve"> 16°32'31.19"S 68° 5'24.73"O</t>
  </si>
  <si>
    <t>Boris Rodriguez - 78968402</t>
  </si>
  <si>
    <t>CALLE RAVELO N74 ENTRE CALLES JUNIN Y ANICETO ARCE</t>
  </si>
  <si>
    <t xml:space="preserve"> 19° 2'44.48"S      65°15'35.19"O</t>
  </si>
  <si>
    <t xml:space="preserve">TARIJA AV. DOMINGO PAZ ENTRE CALLE DANIEL CAMPOS Y COLON N 132 </t>
  </si>
  <si>
    <t xml:space="preserve"> 21°31'54.39"S      64°43'53.66"O</t>
  </si>
  <si>
    <t>CRUCE VILLA ADELA Carretera a Viacha Nº 15 entre avenida Bolivia y calle Sucre</t>
  </si>
  <si>
    <t xml:space="preserve"> 16°31'27.60"S   68°12'6.53"O</t>
  </si>
  <si>
    <t>PLAN 3000 Av. San Aurelio s/n esquina Prolongacion Av. Che Guevara, 6to. Anillo-Zona Plan 3000</t>
  </si>
  <si>
    <t xml:space="preserve"> 17°49'20.80"S  63° 8'42.81"O</t>
  </si>
  <si>
    <t>MERCADO CAMPESINO Calle Comercio Nº 423 - Zona Mcdo. Campesino</t>
  </si>
  <si>
    <t xml:space="preserve"> 19° 2'3.21"S   65°15'9.78"O</t>
  </si>
  <si>
    <t>POTOSI Avenida Pando Nº 191 Zona San Roque entre Av. Santa Cruz y Av. Arce.</t>
  </si>
  <si>
    <t xml:space="preserve"> 19°34'44.28"S   65°45'11.85"O</t>
  </si>
  <si>
    <t>AVENIDA MUTUALISTA Y TERCER ANILLO EXTERNO</t>
  </si>
  <si>
    <t xml:space="preserve"> 17°45'46.46"S   63° 9'37.02"O</t>
  </si>
  <si>
    <t xml:space="preserve">CALLE COMERIO ZONA MCDO CAMPESINO </t>
  </si>
  <si>
    <t xml:space="preserve"> 21°31'9.11"S       64°44'35.65"O</t>
  </si>
  <si>
    <t xml:space="preserve">CRUCE TAQUIÑA CBBA Av. Simon Lopez Nº2189 esquina calle Alfredo Araujo - Zona Cruce taquiña </t>
  </si>
  <si>
    <t xml:space="preserve"> 17°21'17.48"S  66°11'13.21"O</t>
  </si>
  <si>
    <t>AVENIDA BAPTISTA Y JM ASIN ZONA EL TEJAR</t>
  </si>
  <si>
    <t>°29'43.23"S  68° 9'8.80"O</t>
  </si>
  <si>
    <t>AV CAMACHO ESQ COLON NRO 1296</t>
  </si>
  <si>
    <t xml:space="preserve"> 16°29'56.36"S 68° 8'3.79"O</t>
  </si>
  <si>
    <t>MARCELO ZELAYA 75218455 - Carlos Mojica 78925824</t>
  </si>
  <si>
    <t>Avenida Camacho esquina Colon, Piso 3 edificio central BNB, zona Central</t>
  </si>
  <si>
    <t>Calle Nataniel Aguirre E-198 esquina Jordan, zona Central</t>
  </si>
  <si>
    <t xml:space="preserve"> 17°23'44.54"S  66° 9'26.26"O</t>
  </si>
  <si>
    <t>Calle Rene Moreno # 258, zona Central</t>
  </si>
  <si>
    <t xml:space="preserve"> 17°47'11.23"S  63°10'51.78"O</t>
  </si>
  <si>
    <t>Calle Innominada a una cuadra y media de la Av Blanco Galindo altura del Km 7</t>
  </si>
  <si>
    <t>17°23'40.52"S  66° 13'17.06"O</t>
  </si>
  <si>
    <t>MIGUEL JAIMES - 79785207</t>
  </si>
  <si>
    <t>nemtalal@tigo.net.bo</t>
  </si>
  <si>
    <t>nunezro@tigo.net.bo</t>
  </si>
  <si>
    <t>anezha@tigo.net.bo</t>
  </si>
  <si>
    <t>banegasma@tigo.net.bo</t>
  </si>
  <si>
    <t>castillob@tigo.net.bo</t>
  </si>
  <si>
    <t>carrascoe@tigo.net.bo</t>
  </si>
  <si>
    <t>espinozamay@tigo.net.bo</t>
  </si>
  <si>
    <t>thamesd@tigo.net.bo</t>
  </si>
  <si>
    <t>ortizro@tigo.net.bo</t>
  </si>
  <si>
    <t>paradan@tigo.net.bo</t>
  </si>
  <si>
    <t>perezad@tigo.net.bo</t>
  </si>
  <si>
    <t>gonzalezm@tigo.net.bo</t>
  </si>
  <si>
    <t>sotoi@tigo.net.bo</t>
  </si>
  <si>
    <t>moscosoar@tigo.net.bo</t>
  </si>
  <si>
    <t>rodriguezom@tigo.net.bo</t>
  </si>
  <si>
    <t>gallardow@tigo.net.bo</t>
  </si>
  <si>
    <t>aguirrec@tigo.net.bo</t>
  </si>
  <si>
    <t>MOTIVO CANCELACIÓN</t>
  </si>
  <si>
    <t>pereiraah@tigo.net.bo</t>
  </si>
  <si>
    <t>alvarezs@tigo.net.bo</t>
  </si>
  <si>
    <t>4ta visita.</t>
  </si>
  <si>
    <t>1ra visita.</t>
  </si>
  <si>
    <t>1er visita. No se llenó la hoja de visita, sin embargo la visita se realizó con personal de Tigo.</t>
  </si>
  <si>
    <t>5ta visita.</t>
  </si>
  <si>
    <t>31/3: Visita suspendida por cuarentena</t>
  </si>
  <si>
    <t>31/3: Esperando confirmación por correo</t>
  </si>
  <si>
    <t xml:space="preserve">31/3: Segunda visita realizada, mediciones con los otros servicios fuera </t>
  </si>
  <si>
    <t>31/3: Segunda medición, ya que la primera no hubo desconexión de servicios. Sin observaciones.</t>
  </si>
  <si>
    <t>Business Asimetric 100 Mb</t>
  </si>
  <si>
    <t>Internet Dedicado 10</t>
  </si>
  <si>
    <t>UNIVERSIDAD CATOLICA BOLIVIANA SAN PABLO</t>
  </si>
  <si>
    <t>12850700_29613_LPZ_Obrajes_UNIVERSIDAD CATOLICA BOLIVIANA SAN PABLO_IOL_10M</t>
  </si>
  <si>
    <t>12850700_29621_TJA_Guadalquivir_UNIVERSIDAD CATOLICA SAN PABLO_BAS_100M</t>
  </si>
  <si>
    <t>MOLINARI RAIL AG SUCURSAL BOLIVIA</t>
  </si>
  <si>
    <t>MANACO SA</t>
  </si>
  <si>
    <t>13646246_29428_SCZ_Cainco_MANACO SA_BAS_10M</t>
  </si>
  <si>
    <t>13646246_29431_LPZ_6deMarzo_MANACO_BAS_10M</t>
  </si>
  <si>
    <t>13646246_29435_LPZ_Victoria_MANACO SA_BAS_10M</t>
  </si>
  <si>
    <t>LABORATORIOS BAGO DE BOLIVIA SA</t>
  </si>
  <si>
    <t>13589064_30696_LPZ_Florida_LABORATORIOS BAGO DE BOLIVIA_BOL_12M</t>
  </si>
  <si>
    <t>13589064_34038__SCR_BOLIVAR II_LABORATORIOS BAGO DE BOLIVIA S.A._IAS_15M</t>
  </si>
  <si>
    <t>13589064_34042__SCZ_ALEMANA_LABORATORIOS BAGO DE BOLIVIA S.A._IAS_15M</t>
  </si>
  <si>
    <t>13589064_34043__SCZ_B/ 30 DE AGOSTO_LABORATORIOS BAGO DE BOLIVIA S.A._IAS_15M</t>
  </si>
  <si>
    <t>JALASOFT SRL</t>
  </si>
  <si>
    <t>12553695_29543_CBA_Simon Lopez_JALASOFT_IOL_5M</t>
  </si>
  <si>
    <t>INDUSTRIAS FERROTODO LTDA.</t>
  </si>
  <si>
    <t>11194911_28849_SCZ_Alemana_IDUSTRIAS FERROTODO LTDA_IDD_40M</t>
  </si>
  <si>
    <t>HANSA LTDA</t>
  </si>
  <si>
    <t>1640537_29010_LPZ_Hansa_HANSA LTDA._IDD_40M</t>
  </si>
  <si>
    <t>1640537_31836_SCZ_Viru Viru_HANSA LTDA_BAS_10M</t>
  </si>
  <si>
    <t>1640537_32031_SCZ_Petrolero_HANSA LTDA_BAS_20M</t>
  </si>
  <si>
    <t>1640537_32033_SCZ_Petrolero_HANSA LTDA_BAS_20M</t>
  </si>
  <si>
    <t>1640537_32236_CBA_Seton_HANSA LTDA_BAS_10M</t>
  </si>
  <si>
    <t>FUNDACION ABYA YALA BOLIVIA</t>
  </si>
  <si>
    <t>FARMACIA CHAVEZ SRL</t>
  </si>
  <si>
    <t>13929074_33624__LPZ_Yungas_FARMACIA CHAVEZ SRL_IAS_15M</t>
  </si>
  <si>
    <t>EMPRESA NACIONAL DE ELECTRICIDAD ENDE</t>
  </si>
  <si>
    <t>CREDITO CON EDUCACION RURAL CRECER</t>
  </si>
  <si>
    <t>1696564_28321_LPZ_Obrajes_CREDITO CON EDUCACION RURAL_BOl_25M</t>
  </si>
  <si>
    <t>CRE R.L.</t>
  </si>
  <si>
    <t>8192_30223_SCZ_Petrolero_CRE_BOL_15M</t>
  </si>
  <si>
    <t>BANCO PYME DE LA COMUNIDAD SA</t>
  </si>
  <si>
    <t>14121475_29469_SCZ_Santa Rosita_BANCO PYME DE LA COMUNIDAD SA_IOL_15M</t>
  </si>
  <si>
    <t>14121475_29470_LPZ_LOS PINOS_BANCO PYME DE LA COMUNIDAD SA_IDD_15M</t>
  </si>
  <si>
    <t>14028094_31697_SCZ_MERCADO_BANCO ECONOMICO S.A._BAS_10M</t>
  </si>
  <si>
    <t>14028094_31816_SCZ_Espana_BANCO ECONOMICO_BOL_20M</t>
  </si>
  <si>
    <t>Av. 14 de Septiembre esq. C. 2</t>
  </si>
  <si>
    <t>Angel Avila  - 72034145</t>
  </si>
  <si>
    <t>C. Suipacha entre Bolivar e Ingavi</t>
  </si>
  <si>
    <t>AV 6 DE AGOSTO ESQUINA BARRIENTOS Ingreso por la calle Angostura, 2da puerta</t>
  </si>
  <si>
    <t xml:space="preserve"> 17°24'36.45"S  66° 9'17.99"O</t>
  </si>
  <si>
    <t>MARTIN RIVERA - 77442254</t>
  </si>
  <si>
    <t>AV. 6 DE AGOSTO ESQUINA BARRIENTOS, ESTACION CENTRAL</t>
  </si>
  <si>
    <t xml:space="preserve"> 17°24'43.35"S  66° 9'13.87"O</t>
  </si>
  <si>
    <t>MARTIN RIVERA SAINZ - 77442254</t>
  </si>
  <si>
    <t>Calle Arquimedes entre Calle Saavedra y 16 de Julio</t>
  </si>
  <si>
    <t>17°23'57.2"S 66°13'41.6"W</t>
  </si>
  <si>
    <t xml:space="preserve">Carretera a Oruro Km. 14, Esquina Av. Thomas Bata, Quillacollo, Cochabamba, Bolivia </t>
  </si>
  <si>
    <t xml:space="preserve"> 17°23'42.69"S -  66°17'30.84"O</t>
  </si>
  <si>
    <t>David Arce - 72205843</t>
  </si>
  <si>
    <t>Calle Mendez entre Madrid e Ingavi #669</t>
  </si>
  <si>
    <t>CALLE MOLDES ENTRE TARIJA Y PARALELA AL OESTE</t>
  </si>
  <si>
    <t>Cruz Verde y E. Galindo</t>
  </si>
  <si>
    <t>19°2'40.73"S -  65°15'18.50"O</t>
  </si>
  <si>
    <t>Av. Jorge Carrasco entre la calle 4 y calle 5</t>
  </si>
  <si>
    <t xml:space="preserve"> 16°30'32.38"S  68° 9'50.53"O</t>
  </si>
  <si>
    <t>Capitan Ravelo entre Montevideo y Guachalla</t>
  </si>
  <si>
    <t xml:space="preserve">Calle 9 de  Calacoto Nro 21 Esquina Costanera </t>
  </si>
  <si>
    <t>16°32'42.60"S  68° 5'18.94"O</t>
  </si>
  <si>
    <t>Edwin veliz - 76201457</t>
  </si>
  <si>
    <t>Calle Aranzaes Nro 100 Esquina Toro  (Zona Final Camargo) - SITIO 6</t>
  </si>
  <si>
    <t xml:space="preserve"> 19° 2'54.00"S 65°15'13.15"O</t>
  </si>
  <si>
    <t>Edwin Veliz - 2770110- 76201457</t>
  </si>
  <si>
    <t>Calle Padilla - SITIO 8</t>
  </si>
  <si>
    <t xml:space="preserve"> 21°32'17.41"S 64°43'32.12"O</t>
  </si>
  <si>
    <t>Barrio Grigotá, Calle los Mangos 33 uv 17 mz 52 - SITIO 2</t>
  </si>
  <si>
    <t xml:space="preserve"> 17°45'44.50"S 63° 9'56.35"O</t>
  </si>
  <si>
    <t>Av. Prolongación Beni, Banzer - SITIO 3</t>
  </si>
  <si>
    <t xml:space="preserve"> 17°42'52.61"S 63° 8'59.72"O</t>
  </si>
  <si>
    <t>Calle Petot Nro. 1755 entre Calle Sucre y Calle Murguia - SITIO 4</t>
  </si>
  <si>
    <t xml:space="preserve"> 17°58'13.70"S 67° 7'5.88"O</t>
  </si>
  <si>
    <t>Calle Nicolas Suarez, entre Avenida del Mar y Felix Pinto - SITIO 5</t>
  </si>
  <si>
    <t xml:space="preserve"> 14°49'49.84"S 64°54'15.75"O</t>
  </si>
  <si>
    <t xml:space="preserve">Calle Manuel Carrasco N° 1538, entre Damián Rejas y Alejandra Ascui, Zona Norte Mayorazgo  </t>
  </si>
  <si>
    <t xml:space="preserve"> 17°21'37.27"S,  66°10'27.75"O</t>
  </si>
  <si>
    <t>Av. Simon Lopez Esq Av. Melchor Perez</t>
  </si>
  <si>
    <t>Gustavo Peredo-76971042</t>
  </si>
  <si>
    <t>LUIS REVILLA - 72188579</t>
  </si>
  <si>
    <t>Calle Yanacocha esq.Mercado Nro.1004 Edif.Hansa</t>
  </si>
  <si>
    <t>Alvaro Villegas Cel.:76201293</t>
  </si>
  <si>
    <t>KM 10 CARRETERA NACIONAL</t>
  </si>
  <si>
    <t xml:space="preserve"> 17°40'50.84"S ;   63° 9'40.81"O</t>
  </si>
  <si>
    <t>GUILLERMO GARRON - 76730362</t>
  </si>
  <si>
    <t>Av. Banzer Nro. 470 entre 2do y 3er Anillo, esq. A.D. Canelas UV: 36, Manzano: 46</t>
  </si>
  <si>
    <t xml:space="preserve"> 17°45'48.94"S -  63°10'52.40"O</t>
  </si>
  <si>
    <t>RAMON YUJRA - 76777035</t>
  </si>
  <si>
    <t>Avenida Blanco Galindo en el KM 4 ½, entre las calles Juan Pablo II y Dr. Solares</t>
  </si>
  <si>
    <t xml:space="preserve"> 17°23'31.63"S;  66°12'9.66"O</t>
  </si>
  <si>
    <t>Ramon Yujra - 76777035</t>
  </si>
  <si>
    <t>AV/ BLANCO GALINDO KM 4/2</t>
  </si>
  <si>
    <t>17°23'30.48"S; 66°12'27.44"O</t>
  </si>
  <si>
    <t>Cristhian Quiroga  - 76410029</t>
  </si>
  <si>
    <t>La Paz - Calle Mercado esq Yanacocha Ed HANSA piso 3</t>
  </si>
  <si>
    <t xml:space="preserve"> 16°29'48.57"S;   68° 8'8.67"O</t>
  </si>
  <si>
    <t>CALLE DIAZ VILLAMIL NRO 5206 OBRAJES</t>
  </si>
  <si>
    <t xml:space="preserve"> 16°31'36.00"S 68° 6'36.93"O</t>
  </si>
  <si>
    <t>Adriana Vasquez 70540138</t>
  </si>
  <si>
    <t>Av. Cristo Redentor entre 4to y 5to anillo esq Calle 8</t>
  </si>
  <si>
    <t>17°44'42.16"S 63°10'22.31"O</t>
  </si>
  <si>
    <t>Grover Quina  69203031</t>
  </si>
  <si>
    <t>Av. 6 de Agosto esq. Pinilla Edit. Inti Wara - Sucursal Farmacia Chavez</t>
  </si>
  <si>
    <t>16°30'40.63"S 68° 7'26.32"O</t>
  </si>
  <si>
    <t>Calle Colombia Casi Av. Rafael Urquidi SN</t>
  </si>
  <si>
    <t xml:space="preserve"> 17°23'33.68"S   66° 9'54.47"O</t>
  </si>
  <si>
    <t>DANITZA HELGUERO - 71496925</t>
  </si>
  <si>
    <t xml:space="preserve">CALLE DEMETRIO CANELAS N 27 ENTRE 16 Y 17 DE OBRAJES </t>
  </si>
  <si>
    <t xml:space="preserve">Juan Carlos Ovando - 67197067 - 70554215 </t>
  </si>
  <si>
    <t>AV GERMAN MENDOZA 2353</t>
  </si>
  <si>
    <t xml:space="preserve"> 19° 2'14.03"S,  65°15'40.84"O</t>
  </si>
  <si>
    <t>Calle La Madrid casi esquina Calle Sucre</t>
  </si>
  <si>
    <t>21°32'1.88"S,  64°44'0.92"O</t>
  </si>
  <si>
    <t>Calle Potosí No. 629 entre calles Rodriguez y León</t>
  </si>
  <si>
    <t xml:space="preserve"> 17°57'44.51"S,  17°57'44.51"S</t>
  </si>
  <si>
    <t>Calle Joaquin de Sierra esquina Mamore</t>
  </si>
  <si>
    <t xml:space="preserve"> 14°50'15.99"S,  64°54'14.45"O</t>
  </si>
  <si>
    <t>HONDURAS AV. BUSH (CRE)</t>
  </si>
  <si>
    <t>17°46'23.26"S  63°11'21.65"O</t>
  </si>
  <si>
    <t>DANIEL JUSTINIANO - 77015957</t>
  </si>
  <si>
    <t>LUIS MELGAR 71743725</t>
  </si>
  <si>
    <t>Av. Roque Aguilera entre Pico de Monte y Av. Pirai</t>
  </si>
  <si>
    <t>Av. 20 de Octubre entre Rosendo Gutierrez y Belisario Salinas</t>
  </si>
  <si>
    <t>CALLE INGAVI ENTRE INDEPENDENCIA Y VELASCO</t>
  </si>
  <si>
    <t>17°47'5.57"S 63°10'59.29"O</t>
  </si>
  <si>
    <t>MIGUEL ANGEL PAREDES - 71691646</t>
  </si>
  <si>
    <t>Calle Ayacuho Nº 166</t>
  </si>
  <si>
    <t>terrazasca@tigo.net.bo</t>
  </si>
  <si>
    <t>mercadoja@tigo.net.bo</t>
  </si>
  <si>
    <t>santacruzs@tigo.net.bo</t>
  </si>
  <si>
    <t>Internet Dedicado 5</t>
  </si>
  <si>
    <t>Internet Asimetrico 7</t>
  </si>
  <si>
    <t>Prime</t>
  </si>
  <si>
    <t>FONDO NACIONAL DE INVERSION PRODUCTIVA Y SOCIAL</t>
  </si>
  <si>
    <t>12324112_35059__SCZ_CORTE_FONDO NACIONAL DE INVERSION PRODUCTIVA Y SOCIAL_IDD_20</t>
  </si>
  <si>
    <t xml:space="preserve">CARRASCO, EVELYN - GOB - LPZ                                </t>
  </si>
  <si>
    <t>BOLIVIA TV</t>
  </si>
  <si>
    <t>11438967_35193__LPZ_YUNGAS_EMPRESA ESTATAL DE TELEVISION BOLIVIA TV_IDD_150M</t>
  </si>
  <si>
    <t>11474451_35046__SCZ_B30Agosto_CERVECERIA BOLIVIANA NACIONAL_IDD_15M_Catalua</t>
  </si>
  <si>
    <t xml:space="preserve">ANDIA ALVAREZ, LUIS ENRIQUE - CORP - LPZ                    </t>
  </si>
  <si>
    <t>11474451_35047__SCZ_B30Agosto_CERVECERIA BOLIVIANA NACIONAL_IDD_15M_Catalua</t>
  </si>
  <si>
    <t>COMPANIA DE SEGUROS Y REASEGUROS FORTALEZA S.A.</t>
  </si>
  <si>
    <t xml:space="preserve">ORTIZ ORTIZ, ROBERTO - CORP - SCZ                           </t>
  </si>
  <si>
    <t>BANCO FORTALEZA  S.A.</t>
  </si>
  <si>
    <t>BISA LEASING S.A.</t>
  </si>
  <si>
    <t>1763268_35050_SCZ_TAJIBOS_BISA LEASING S.A._IDD_15M_ATN CAMPUS UNIVERSITARIO</t>
  </si>
  <si>
    <t>1763268_35051_LPZ_SOPOCACHI_BISA LEASING S.A._IDD_15M</t>
  </si>
  <si>
    <t>FORTALEZA SOCIEDAD ADMINISTRADORA DE FONDOS DE INVERSION S.A</t>
  </si>
  <si>
    <t>SEGUROS Y REASEGUROS PERSONALES UNIVIDA SA</t>
  </si>
  <si>
    <t>15114717_35109__LPZ_Plaza Pacajes_SEGUROS Y REASEGUROS PERSONALES UNIVIDA SA_IEL</t>
  </si>
  <si>
    <t xml:space="preserve">PORRO SAAVEDRA, CAROLINA - TEMP1 - CORP - CBBA              </t>
  </si>
  <si>
    <t>1730430_35089__LPZ_YUNGAS_ENDE TECNOLOGIAS S.A._IDD_35M</t>
  </si>
  <si>
    <t>11476617_35267_LPZ_Villa Nueva Potosi_UNIVERSIDAD PRIVADA DOMINGO SAVIO S.A._IDD</t>
  </si>
  <si>
    <t>CONSORCIO COSICA EMPRO IPRECO</t>
  </si>
  <si>
    <t xml:space="preserve">GONZALEZ ANTEZANA, MAURICIO ABEL - EMP - CBB                </t>
  </si>
  <si>
    <t>AVICOLA ROLON S.R.L.</t>
  </si>
  <si>
    <t>SISCOTEC SECURITY S.R.L.</t>
  </si>
  <si>
    <t>1688252_35022__SCZ_HIPERMAXI_SISCOTEC SECURITY SRL_IDD_15M</t>
  </si>
  <si>
    <t xml:space="preserve">ESPINOZA LEANOS, MAYRA CRISTINA - EMP - SCZ                 </t>
  </si>
  <si>
    <t>11478670_35062__TJA_YACUIBA_CASCADA DEL SUR S.A._BAS_15M_MONUMENTO LIBERTADORES</t>
  </si>
  <si>
    <t xml:space="preserve">CASTILLO VERGARA, BEATRIZ - EMP - TRJ                       </t>
  </si>
  <si>
    <t>TELCHI LITEL LTDA</t>
  </si>
  <si>
    <t>12066735_35035__SCZ_ESPAA_TELCHI LITEL LTDA_IAS_15M</t>
  </si>
  <si>
    <t xml:space="preserve">VELARDE VARGAS, MARIO - EMP - SCZ                           </t>
  </si>
  <si>
    <t>XEROGRAFIA BOLIVIANA S.A.</t>
  </si>
  <si>
    <t xml:space="preserve">CASSIS MARISCAL, SERGIO - EMP - LPZ                         </t>
  </si>
  <si>
    <t>HP MEDICAL SRL</t>
  </si>
  <si>
    <t>15146691_35073__SCZ_SLAN_HP MEDICAL SRL_IAS_15M</t>
  </si>
  <si>
    <t>15146691_35074__SCZ_SLAN_HP MEDICAL SRL_IAS_15M</t>
  </si>
  <si>
    <t>15146691_35081__SCZ_CAINCO_HP MEDICAL SRL_IAS_15M</t>
  </si>
  <si>
    <t>15146691_35082__SCZ_AV LIBERTADOR_HP MEDICAL SRL_IAS_15M</t>
  </si>
  <si>
    <t>14668667_35021_SCZ_TAJIBOS_XEROGRAFIA BOLIVIANA S.A._IAS_20M</t>
  </si>
  <si>
    <t xml:space="preserve">PEREZ CABALLERO, ADRIANA - EMP - LPZ                        </t>
  </si>
  <si>
    <t>COMPASSION INTERNATIONAL EN BOLIVIA</t>
  </si>
  <si>
    <t>INDUSTRIAS ENVAZEN S.A.</t>
  </si>
  <si>
    <t>15305355_35137__LPZ_Villa Adela_INDUSTRIAS ENVAZEN SA_IAS_15M_Nuevos Horizontes</t>
  </si>
  <si>
    <t xml:space="preserve">NEMTALA FERRUFINO, LUIS MIGUEL - EMP - LPZ                  </t>
  </si>
  <si>
    <t>THINT BOLIVIA SRL</t>
  </si>
  <si>
    <t>15150605_35168__LPZ_FLORIDA_THINT BOLIVIA S.R.L._BOL_20M</t>
  </si>
  <si>
    <t xml:space="preserve">CAMPUZANO SAAVEDRA, SORAYA JACQUELINE - EMP - LPZ           </t>
  </si>
  <si>
    <t>11478670_35063__SCZ_CAMIRI_CASCADA DEL SUR S.A._BAS_15M</t>
  </si>
  <si>
    <t>NEXUS TECHNOLOGY BOLIVIA S.A.</t>
  </si>
  <si>
    <t>858245_35122__LPZ_HUMBOLT_NEXUS TECHNOLOGY BOLIVIA S.A._IDD_50M</t>
  </si>
  <si>
    <t>1640639_35158__SCZ_26 ENERO_EMPRESA DE INGENIERIA Y CONSTRUCCIONES EMPRO LTDA_IA</t>
  </si>
  <si>
    <t>LUCKY BOLIVIA S.A</t>
  </si>
  <si>
    <t xml:space="preserve">NUNEZ CASCALES, CARLOS ROMARIO - EMP - SCZ                  </t>
  </si>
  <si>
    <t>BOLITEL SRL</t>
  </si>
  <si>
    <t>14543294_35177__SCZ_MERCADO_BOLITEL SRL_IDD_20M</t>
  </si>
  <si>
    <t xml:space="preserve">SOTO SALAZAR, ISRAEL JUNIOR - EMP - SCZ                     </t>
  </si>
  <si>
    <t>11693185_35139__SCZ_BARRIO FERVO_CERAMICA DEL ESTE SRL._IAS_45M</t>
  </si>
  <si>
    <t>UNITEPC</t>
  </si>
  <si>
    <t xml:space="preserve">AGUIRRE ROJAS, CLAUDIA - EMP - CBB                          </t>
  </si>
  <si>
    <t>ASISCO SRL</t>
  </si>
  <si>
    <t>14552288_35199_SCZ_Alemana_ASISCO SRL_IAS_30M</t>
  </si>
  <si>
    <t>PRONTO MINIMERCADOS SRL</t>
  </si>
  <si>
    <t>THOMSON REUTERS BOLIVIA SRL</t>
  </si>
  <si>
    <t>15489007_35187__CBA_MESADILLA_THOMSON REUTERS BOLIVIA SRL_IDD_300M_Bajo Aranjuez</t>
  </si>
  <si>
    <t>AGROTRAM SRL</t>
  </si>
  <si>
    <t>15476305_35057__SCZ_MONTERO_AGROTRAM SRL_IAS_20M</t>
  </si>
  <si>
    <t>INKABOR BOLIVIA SRL</t>
  </si>
  <si>
    <t xml:space="preserve">ESCOBAR YEPEZ, MAURICIO DAVID - SMB - LP                    </t>
  </si>
  <si>
    <t>CREDICASAS LA FUENTE JN SRL.</t>
  </si>
  <si>
    <t>11722352_35118__SCZ_URBARI_CREDICASAS LA FUENTE JN SRL_IDD_15M</t>
  </si>
  <si>
    <t>INPA PARKET LTDA.</t>
  </si>
  <si>
    <t>COINSE S.R.L.</t>
  </si>
  <si>
    <t>15496584_35288_SCR_PATRIA_COINSE S.R.L._IAS_15M</t>
  </si>
  <si>
    <t>CFDISTRIBUCION S.R.L.</t>
  </si>
  <si>
    <t xml:space="preserve">RODRIGUEZ ANDRADE, OMAIRA - SMB - CBBA - TEMP               </t>
  </si>
  <si>
    <t>HOTEL GRAN LIBERTADOR II SRL</t>
  </si>
  <si>
    <t>STP SANEAR SRL</t>
  </si>
  <si>
    <t>15478725_35084__SCZ_TUSEQUIS_STP SANEAR SRL_IAS_15M</t>
  </si>
  <si>
    <t>ARANCIBIA RODRIGUEZ,JATNIEL CARLOS</t>
  </si>
  <si>
    <t xml:space="preserve">ARREDONDO ARAMBULA, BARBARA ANAHI - SMB - SC - TEMP         </t>
  </si>
  <si>
    <t>CONSULTORIA Y PLANIFICACION CYPLA SRL</t>
  </si>
  <si>
    <t>15480849_35106__LPZ_Mirador_CONSULTORIA Y PLANIFICACION CYPLA SRL_IAS_15M</t>
  </si>
  <si>
    <t>EL TESORO SRL</t>
  </si>
  <si>
    <t>YOUNG,RYAN</t>
  </si>
  <si>
    <t>UNICEF</t>
  </si>
  <si>
    <t xml:space="preserve">BANEGAS CHAVEZ, MARIA FERNANDA - MNC - SCZ                  </t>
  </si>
  <si>
    <t>FAO (ORGANIZACION DE LAS NACIONES UNIDAS</t>
  </si>
  <si>
    <t>11701885_35108__LPZ_FLORIDA_FAO ORGANIZACION DE LAS NACIONES UNIDAS_IDD_30M</t>
  </si>
  <si>
    <t>Av. Camacho entre Pando y Loayza Edif. La Urbana Piso 6 - Ciudad La Paz</t>
  </si>
  <si>
    <t xml:space="preserve"> 16° 29'58.96"S   -  68°7'56.46"O</t>
  </si>
  <si>
    <t>RONALD FLORES - 72054104</t>
  </si>
  <si>
    <t>OFICINA VENTAS  STZ Av. Cristo Redento casi 8vo Anillo - 1er piso</t>
  </si>
  <si>
    <t xml:space="preserve"> 17°47'34.19"S 63°12'6.11"O</t>
  </si>
  <si>
    <t>AV VIRGEN DE COTOCA 2080</t>
  </si>
  <si>
    <t>LUIS COLQUE - 73033396</t>
  </si>
  <si>
    <t>AV ARCE NRO 2802</t>
  </si>
  <si>
    <t>LUIS COLQUE - 73033399</t>
  </si>
  <si>
    <t>Av. San Martin, Calle 7 Este (Córdoba) N°7B Urbanización los Tajibos - Zona Equipetrol</t>
  </si>
  <si>
    <t xml:space="preserve"> 17°45'55.67"S  63°11'36.59"O</t>
  </si>
  <si>
    <t>Monica Suarez - 67896084</t>
  </si>
  <si>
    <t>Av. Arce Nº 2631, Edificio Multicine Piso 16, Zona San Jorge.</t>
  </si>
  <si>
    <t xml:space="preserve"> 16° 30'39.38"S   68°07'19.72"O</t>
  </si>
  <si>
    <t>MAX CESPEDES - 73029929</t>
  </si>
  <si>
    <t>Av. Villarroel esq. calle Portales N° 1380, Edificio Torre Portales, Piso 1 - Zona Queru Queru</t>
  </si>
  <si>
    <t xml:space="preserve"> 17°22'31.41"S  66°09'33.23"O</t>
  </si>
  <si>
    <t>Sergio Arce - 72017732</t>
  </si>
  <si>
    <t>AV RENE MORENO 166</t>
  </si>
  <si>
    <t>PLAZA 14 de septiembre</t>
  </si>
  <si>
    <t>Av. Monse_x001A_or Rivero entre 1er y 2do anilal lado de restaurante Santa BrasaSCZ</t>
  </si>
  <si>
    <t>AV ARCE NRO 2799</t>
  </si>
  <si>
    <t>Avenida 16 de julio esquina calle campero SE#OR DE MAYO</t>
  </si>
  <si>
    <t>AV ARCE NRO 2804</t>
  </si>
  <si>
    <t>LUIS COLQUE - 73033401</t>
  </si>
  <si>
    <t xml:space="preserve">Av Rafael Urquidi entre Colombia y Ecuador </t>
  </si>
  <si>
    <t xml:space="preserve"> 17°23'31.42"S  66° 9'55.71"O </t>
  </si>
  <si>
    <t>SAUL GARCIA - 71790885</t>
  </si>
  <si>
    <t>Av 16 de Julio esq Loayza</t>
  </si>
  <si>
    <t xml:space="preserve"> 16°30'0.82"S  68° 8'0.95"O</t>
  </si>
  <si>
    <t>AV. Japon entre Av. Beni y Av. Banzer</t>
  </si>
  <si>
    <t>17°45'28.34"S  63°10'33.49"W</t>
  </si>
  <si>
    <t>SANTIAGO VERA - 72169008</t>
  </si>
  <si>
    <t xml:space="preserve"> 21°32'13.50"S  64°44'30.68"W</t>
  </si>
  <si>
    <t>SANTIAGO VERA - 72169009</t>
  </si>
  <si>
    <t>Calle Irigoyen #1555 ZONA SARCO</t>
  </si>
  <si>
    <t xml:space="preserve"> 17°22'34.86"S  66°11'1.28"W</t>
  </si>
  <si>
    <t>SANTIAGO VERA - 72169010</t>
  </si>
  <si>
    <t>AV. UNION ESQUINA GARECA</t>
  </si>
  <si>
    <t>19°34'8.08"S  65°45'51.97"W</t>
  </si>
  <si>
    <t>Calle Fermín Prudencio N 1225</t>
  </si>
  <si>
    <t xml:space="preserve"> 16°30'13.16"S  68°7'20.31"W</t>
  </si>
  <si>
    <t>SANTIAGO VERA - 72169012</t>
  </si>
  <si>
    <t>19°3'25.42"S  65°15'19.17"W</t>
  </si>
  <si>
    <t>LAGUNILLAS CALLE INNOMINADA CENTRO</t>
  </si>
  <si>
    <t>19°39'17.20"S  63°40'30.50"W</t>
  </si>
  <si>
    <t>RAUL ROMERO - 71723020</t>
  </si>
  <si>
    <t>AVICOLA ROLON, TIQUIPAYA, CALLE INNOMINADA AV. REDUCTO ESQ. C/JULIO RODRIGUEZ, 1000 MTS AL SUR Y 400 MTS AL ESTE</t>
  </si>
  <si>
    <t xml:space="preserve"> 17°20'18.17"S   66°13'4.30"O</t>
  </si>
  <si>
    <t>EDGAR MARCELO OBANDO ESTRADA - 79963130</t>
  </si>
  <si>
    <t xml:space="preserve">4TO ANILLO ENTRE AVENIDA BANZER Y AVENIDA BENI </t>
  </si>
  <si>
    <t>17°45'02.4"S 63°10'21.9"W</t>
  </si>
  <si>
    <t>MARIO BARBA - 77859973</t>
  </si>
  <si>
    <t>RUTA 9 KM 1 A 500 MTRS DE SURTIDOR COPACABANA, PLANTA DE DISTRIBUCION LA CASCADA DEL SUR  - YACUIBA</t>
  </si>
  <si>
    <t xml:space="preserve"> 21°59'25.68"S 63°40'19.47"O</t>
  </si>
  <si>
    <t>RAMIRO RIOS - 67370086</t>
  </si>
  <si>
    <t>Calle Libertad #164 entre florida y Junin</t>
  </si>
  <si>
    <t xml:space="preserve"> 17°46'56.24"S  63°10'57.76"O</t>
  </si>
  <si>
    <t>Luis Vasquez</t>
  </si>
  <si>
    <t>Calle Lanza #365 entre Calle La Paz y Chuquisaca</t>
  </si>
  <si>
    <t xml:space="preserve"> 17°23'5.24"S  66° 9'22.17"O</t>
  </si>
  <si>
    <t>Fernando Flores  - 77528577</t>
  </si>
  <si>
    <t>TERCER ANILLO EXTERNO N° 3135, CASI AV. PARAGUA  SUCURSAL JAPONES, HP MEDICAL  -  SITIO 1</t>
  </si>
  <si>
    <t xml:space="preserve"> 17°46'13.70"S;  63° 9'17.85"O</t>
  </si>
  <si>
    <t>GABRIEL FLORES - 68904647</t>
  </si>
  <si>
    <t>TERCER ANILLO EXTERNO ENTRE PARAGUA Y MUTUALISTA  SUCURSAL PARAGUA, HP MEDICAL- SITIO 2</t>
  </si>
  <si>
    <t xml:space="preserve"> 17°47'32.90"S;  63°10'46.80"O</t>
  </si>
  <si>
    <t>GABRIEL FLORES - 68904648</t>
  </si>
  <si>
    <t>AV. IRALA Y MJ. SANTIESTEBAN FRENTE A LA CLINICA FOIANINI - SITIO 3</t>
  </si>
  <si>
    <t>GABRIEL FLORES - 68904649</t>
  </si>
  <si>
    <t>VILLA PRIMERO DE MAYO, CALLE 10 ESTE ENTRE AV. PRINCIPAL 1RO DE MAYO Y AV. B - SITIO 4</t>
  </si>
  <si>
    <t xml:space="preserve"> 17°47'53.20"S;  63° 8'11.60"O</t>
  </si>
  <si>
    <t>GABRIEL FLORES - 68904650</t>
  </si>
  <si>
    <t>AV. ANICETO ARCE ESQUINA CARLOS DAVIS, EDIFICIO LA TORRE -  SITIO 5</t>
  </si>
  <si>
    <t xml:space="preserve"> 17°23'14.24"S;  66° 8'53.11"O</t>
  </si>
  <si>
    <t>Zona Equipetrol, Calle La Plata # 9</t>
  </si>
  <si>
    <t xml:space="preserve"> 17°45'50.59"S  63°11'30.36"O</t>
  </si>
  <si>
    <t>CALLE ALFONSINO ESTORNIN NRO 10 3ER ANILLO INTERNO</t>
  </si>
  <si>
    <t xml:space="preserve"> 17°46'3.20"S  63°11'35.92"O</t>
  </si>
  <si>
    <t>Plaza Quintanilla N° S/N: Los Tiempos Piso: 8 Zona Muyurina</t>
  </si>
  <si>
    <t xml:space="preserve"> 17°22'52.11"S  66° 9'5.86"O</t>
  </si>
  <si>
    <t>Ricardo Escalera - 70364629</t>
  </si>
  <si>
    <t>Av. Circunvalación No. 100, Zona Rosas Pampa</t>
  </si>
  <si>
    <t>16°33'16.73"S  68°10'32.57"O</t>
  </si>
  <si>
    <t>Mario Baya - 70588660</t>
  </si>
  <si>
    <t>CALLE 13 N 7975 EDIF TORRE LUCIA PISO 7 Z CALACOTO</t>
  </si>
  <si>
    <t xml:space="preserve">16°32'38.89"S 68° 5'5.71"O </t>
  </si>
  <si>
    <t>CARLA SANJINES - 78898179</t>
  </si>
  <si>
    <t>AV CIRCUMBALACION ESQUINA OMAR ANTUNEZ  BARRIO SAN JORGE - CAMIRI</t>
  </si>
  <si>
    <t xml:space="preserve"> 20° 3'6.17"S 63°31'40.92"O</t>
  </si>
  <si>
    <t>Calacoto, calle 8 Av. Robert Kennedy 125</t>
  </si>
  <si>
    <t>16°32'35.45"S  68° 5'29.59"O</t>
  </si>
  <si>
    <t>Eva Tinta - 75801206</t>
  </si>
  <si>
    <t>Calle inominada alturas del radial 17.5, Barrio Periodista</t>
  </si>
  <si>
    <t xml:space="preserve"> 17° 49.239'S  63° 14.117'O</t>
  </si>
  <si>
    <t>Buenos Aires entre Pantaleon Dalence y A. Torrico (Predio 017, Manzana 077, Lote A),</t>
  </si>
  <si>
    <t>17°22'26.34"S 66° 9'19.36"O</t>
  </si>
  <si>
    <t>Bolitel ubicada en la calle Mercado # 81 esquina Independencia</t>
  </si>
  <si>
    <t>17°47'17.38"S  63°10'55.56"O</t>
  </si>
  <si>
    <t>Juan Carlos Saenz - 76326361</t>
  </si>
  <si>
    <t>Av. CRISTO REDENTOR ENTRE CALLE SAN SILVESTRE ENTRE 5TO Y 6TO ANILLO -  SITIO 3</t>
  </si>
  <si>
    <t xml:space="preserve"> 17°44'5.70"S  63°10'11.00"O</t>
  </si>
  <si>
    <t>AV BLANCO GALINDO KM 7, DOS CUADRAS AL NORTE - CAMPUS UNIVERSITARIO UNITEPC</t>
  </si>
  <si>
    <t xml:space="preserve">17°23'16.27"S  66°13'29.63"O </t>
  </si>
  <si>
    <t>JORGE BALLESTEROS - 72205655</t>
  </si>
  <si>
    <t>CALLE HORACIO RIOS NRO 54 BARRIO EL PARAISO</t>
  </si>
  <si>
    <t>JOSE FREDDY GOMEZ - 61552219</t>
  </si>
  <si>
    <t>2do Anillo y Av. Paragua PRONTO PARAGUA -  SITIO 9</t>
  </si>
  <si>
    <t xml:space="preserve"> 17°46'28.45"S  63° 9'55.82"O</t>
  </si>
  <si>
    <t>ALEJANDRA BARBA  - 77301971</t>
  </si>
  <si>
    <t>CIUDAD MONTERO - AV. HARDERMAN - COLONIA PIRAI</t>
  </si>
  <si>
    <t xml:space="preserve"> 17°18'54.00"S ;        63°14'46.10"O</t>
  </si>
  <si>
    <t>PABLO PINELL - 76301616</t>
  </si>
  <si>
    <t>CARRETERA CAPACHOS A UNA CUADRA DE LA GASOLINERA NICTINA, PLANTA CALCINADA INKABOR</t>
  </si>
  <si>
    <t>17°56'4.39"S 67° 5'26.91"O</t>
  </si>
  <si>
    <t>WILLY GUILLEN  - 77780656</t>
  </si>
  <si>
    <t>Calle Barachavi 501 Barrio Urbari</t>
  </si>
  <si>
    <t>17°47'54.4"S 63°11'41.8"W</t>
  </si>
  <si>
    <t>VLADIMIR HERRERA - 71625066</t>
  </si>
  <si>
    <t>3 KM ANTES DE CONCEPCION EMPRESA INPA PARKET</t>
  </si>
  <si>
    <t>(-16.137560,-62.055813)</t>
  </si>
  <si>
    <t>PAUL ROOSENBOOM - 76628000</t>
  </si>
  <si>
    <t>Calle Raúl Otero y Man Césped - ZONA DEL ESTADIO OLIMPICO SUCRE</t>
  </si>
  <si>
    <t xml:space="preserve"> 19° 2'4.33"S  65°15'20.20"W</t>
  </si>
  <si>
    <t>FERNANDO PABON  - 78453572</t>
  </si>
  <si>
    <t>Calle Virreira casi esquina Juan de La Rosa #1920</t>
  </si>
  <si>
    <t xml:space="preserve"> 17°22'33.45"S  66°10'14.91"O</t>
  </si>
  <si>
    <t>Andrea Renjel Ramirez - 76117618</t>
  </si>
  <si>
    <t>CALLE MILLARES NO 58</t>
  </si>
  <si>
    <t>19°35'26.66"S  65°45'6.48"W</t>
  </si>
  <si>
    <t>JUAN WILFREDO - 72441045</t>
  </si>
  <si>
    <t>PARQUE INDUSTRIAL Mza 43-A   N° S/N ZONA: 5TO.ANILLO CAMBODROMO</t>
  </si>
  <si>
    <t>17°44'54.83"S ; 63° 8'38.25"O</t>
  </si>
  <si>
    <t>Daniel Banegas - 71019333</t>
  </si>
  <si>
    <t>CALLE MANUEL BELGRANO N° 42</t>
  </si>
  <si>
    <t xml:space="preserve"> 19° 2'29.61"S, 65°14'21.41"O</t>
  </si>
  <si>
    <t>CARLOS ARANCIBIA - 69540707</t>
  </si>
  <si>
    <t>AV. ZABALETA ESQ VILLALOBOS (Final Avenida Villalobos)</t>
  </si>
  <si>
    <t>16°30'41.72"S  68° 6'57.97"O</t>
  </si>
  <si>
    <t>Maria Esther Aruquipa - 71240022 -  76229112</t>
  </si>
  <si>
    <t>CALLE CAMARGO N 526</t>
  </si>
  <si>
    <t xml:space="preserve"> 19° 2'45.14"S, 65°15'26.98"O</t>
  </si>
  <si>
    <t>MULTICENTRO LIBERTAD 2P - 72886329</t>
  </si>
  <si>
    <t>Av. 6 de Agosto . Edificio Hilda. Entre Belisario Salinas y Pedro Salazar</t>
  </si>
  <si>
    <t xml:space="preserve"> 16°30'34.60"S,  68° 7'31.49"O</t>
  </si>
  <si>
    <t>MARIELA ITURRI - 73081216 - 2443814</t>
  </si>
  <si>
    <t>AVENIDA SANTIAGO PARIS CAMPAMENTO DE LA ABC SAN JOSE DE CHIQUITOS</t>
  </si>
  <si>
    <t xml:space="preserve">  17°50'45.80"S   60°43'31.47"O</t>
  </si>
  <si>
    <t>JUAN PABLO PAESANO - 76015403</t>
  </si>
  <si>
    <t>Obispo Anaya entre Av Felix del Granado y G.  OFICINAS UNICEF</t>
  </si>
  <si>
    <t>17°22'35.87"S  66°9'45.92"O</t>
  </si>
  <si>
    <t>Leonardo Gonzales - 72007843</t>
  </si>
  <si>
    <t>CALLE 14 DE CALACOTO ENTRE AVENIDA SANCHEZ BUSTAMANTE Y AVENIDA PATIÑO N 8008.</t>
  </si>
  <si>
    <t>-16.5409459,-68.0851218,58</t>
  </si>
  <si>
    <t>FRANZ GUARACHI - 2189900</t>
  </si>
  <si>
    <t>Calle Abaroa 2, entre 11 y 12 – Barrio Santa Candelaria Zona Campesino atrás de Distribuidora Rodos</t>
  </si>
  <si>
    <t>NAIN SIBAUTE - 69053460</t>
  </si>
  <si>
    <t xml:space="preserve"> Av. Panorámica, Edif. Jach´a Qhathu. Estación 16 de Julio – Teleférico Línea Roja</t>
  </si>
  <si>
    <t xml:space="preserve"> 16°29'49.61"S 68° 9'52.51"O</t>
  </si>
  <si>
    <t xml:space="preserve">Juan Carlos Gonzales - 2-151000 (int. 1044) </t>
  </si>
  <si>
    <t>AVENIDA AMERICA ESQUINA AVENIDA SANTA CRUZ</t>
  </si>
  <si>
    <t xml:space="preserve"> 17°22'22.48"S   66° 9'27.43"O</t>
  </si>
  <si>
    <t>arredondob@tigo.net.bo</t>
  </si>
  <si>
    <t>campuzanos@tigo.net.bo</t>
  </si>
  <si>
    <t>cassiss@tigo.net.bo</t>
  </si>
  <si>
    <t>escobarmd@tigo.net.bo</t>
  </si>
  <si>
    <t>moralesro@tigo.net.bo</t>
  </si>
  <si>
    <t>vargasjor@tigo.net.bo</t>
  </si>
  <si>
    <t>menachon@tigo.net.bo</t>
  </si>
  <si>
    <t>(Varios elementos)</t>
  </si>
  <si>
    <t>Internet Dedicado</t>
  </si>
  <si>
    <t>Business Online</t>
  </si>
  <si>
    <t>21/04: Tier 2 indica que en la verificación se tiene el ancho de banda configurado al 95% 9728Mbps y 4864Mbps (Darwin Silva).
13/03: Se solicita al NOC escalar a IP Network para validar que la salida sobre la cual están los segmentos IP no se encuentren saturados.
Se hizo la consulta con el NOC sobre el ancho de banda de bajada y procedieron a actualizar el parámetro del servicio BAS a 95%, se encontraba en el antiguo de 90%.
El cliente tiene activos otros servicios, reiniciar el equipo para actualizar el firmaware no es posible, se coordina el reinicio en horario nocturno.</t>
  </si>
  <si>
    <t>21/04: Tier 2 indica que en la verificación el cliente cuenta con una latencia óptima de 94ms (Darwin Silva).
13/03: Se solicita al NOC escalar a IP Network para validar que la salida sobre la cual están los segmentos IP no se encuentren saturados.
Ninguna</t>
  </si>
  <si>
    <t>21/04: Tier 2 indica que en la verificación el cliente cuenta con una latencia óptima de 104ms (Darwin Silva).
13/03: Se solicita al NOC escalar a IP Network para validar que la salida sobre la cual están los segmentos IP no se encuentren saturados.</t>
  </si>
  <si>
    <t>Repetición de medición por no desconexión.</t>
  </si>
  <si>
    <t>SOCIEDAD HOTELERA LOS TAJIBOS SA</t>
  </si>
  <si>
    <t>11548677_32039_SCZ_Tajibos_SOCIEDAD HOTELERA LOS TAJIBOS_BAS_100M</t>
  </si>
  <si>
    <t xml:space="preserve">SANTA CRUZ MATULIC, SERGIO - CORP - SCZ                     </t>
  </si>
  <si>
    <t>11548677_32040_SCZ_TAJIBOS_SOCIEDAD HOTELERA LOS TAJIBOS_BAS_100M</t>
  </si>
  <si>
    <t>Av. San Martin 3er anillo</t>
  </si>
  <si>
    <t>17°45'49.75"S 63°11'49.06"O</t>
  </si>
  <si>
    <t>RICARDO MONTENEGRO - 71002202</t>
  </si>
  <si>
    <t>Solicitud de Christian Saenz debido a reclamos de mal servicio.</t>
  </si>
  <si>
    <t>01/06: Ejecutivo indica número 76308308</t>
  </si>
  <si>
    <t>La nueva ubicacion del la empresa es la Avenida Montegro, esquina Gabriel Rene Moreno #J22</t>
  </si>
  <si>
    <t>04/06: El CPE ya no se encuentra en la av. 6 de agosto esq. pinilla, cambio a la direccion Av.Camacho Esq. Loayza frente a BOA</t>
  </si>
  <si>
    <t>UNIVERSIDAD ANDINA SIMON BOLIVAR</t>
  </si>
  <si>
    <t>14023983_28951_LPZ_Yungas_UNIVERSIDAD ANDINA SIMON BOLIVAR_SDSL_12M</t>
  </si>
  <si>
    <t>TOYOSA SA.</t>
  </si>
  <si>
    <t>11343776_32585_SCZ_Tajibo_TOYOSA SA_IDD_15M</t>
  </si>
  <si>
    <t>TOTAI CITRUS SA.</t>
  </si>
  <si>
    <t>11629358_32650_SCZ_4Canadas_TOTAI CITRUS_BOL_10M</t>
  </si>
  <si>
    <t>ITACAMBA CEMENTO SA</t>
  </si>
  <si>
    <t>TIGO DIA ONLINE 20MB</t>
  </si>
  <si>
    <t>14576037_30017_SCZ_MERCADO BELEN_ITACAMBA CEMENTO SA_IOL_20M</t>
  </si>
  <si>
    <t>TIGO DIA ONLINE 3 MB</t>
  </si>
  <si>
    <t>14576037_30019_SCZ_Guaracachi_ITACAMBA CEMENTO SA_IOL_3M</t>
  </si>
  <si>
    <t>14576037_34280_SCZ_YACUSES_ITACAMBA CEMENTO SA_BOL_10M</t>
  </si>
  <si>
    <t>EMPRESA MINERA MANQUIRI SA</t>
  </si>
  <si>
    <t>11189179_31412_POT_OLIVOS_EMPRESA MINERA MANQUIRI_BOL_50M</t>
  </si>
  <si>
    <t>11189179_33792_POT_ALPACOMA A_EMPRESA MINERA MANQUIRI SA_BAS_10M</t>
  </si>
  <si>
    <t>11189179_34200__LPZ_LOS PINOS_EMPRESA MINERA MANQUIRI SA_IDD_90M</t>
  </si>
  <si>
    <t>Business Online 100 Mb</t>
  </si>
  <si>
    <t>EMPRESA ALEMANA UNIFICADA SA</t>
  </si>
  <si>
    <t>DATEC LTDA</t>
  </si>
  <si>
    <t>COOPERATIVA DE AHORRO Y CREDITO ABIERTA SAN ROQUE LTDA.</t>
  </si>
  <si>
    <t>14250132_29291_CHU_Mariscal_COOPERATIVA DE A Y C ABIERTA SAN ROQUE LTDA_BOL_20M</t>
  </si>
  <si>
    <t>COMPA#IA ELECTRICA SUCRE S.A.</t>
  </si>
  <si>
    <t>11855458_28986_CHU_Colon_COMPA#IA ELECTRICA SUCRE S.A._DIA_20M</t>
  </si>
  <si>
    <t>CLINICA LOS ANGELES  S.A</t>
  </si>
  <si>
    <t>Internet Asimetrico 16</t>
  </si>
  <si>
    <t>ALEXANDER COFFEE SHOP SRL.</t>
  </si>
  <si>
    <t>11705708_29408_LPZ_VILLA-NUEVA-POTOSI_ALEXANDER COFFEE SHOP_IAS_200M</t>
  </si>
  <si>
    <t>C. San Salvador entre Estados Unidos y Guerrilleros Lanza</t>
  </si>
  <si>
    <t>Ariel Montes 70677629</t>
  </si>
  <si>
    <t>Calle Real Audiencia # 73</t>
  </si>
  <si>
    <t>Marco Zilvetti 68212062</t>
  </si>
  <si>
    <t>CBBA av America esq Tupac Amaru oficinas toyosa</t>
  </si>
  <si>
    <t xml:space="preserve"> 17°22'20.79"S   66° 9'36.80"O</t>
  </si>
  <si>
    <t>Manuel Díaz Portillo - 78998008</t>
  </si>
  <si>
    <t>AV BANZER entre 3 y 4 anilo oficinas Toyosa</t>
  </si>
  <si>
    <t>7°45'14.21"S  63°10'38.71"O</t>
  </si>
  <si>
    <t>La Paz Av 16 de Julio  oficinas Toyosa</t>
  </si>
  <si>
    <t xml:space="preserve"> 16°30'1.97"S   68° 8'0.54"O</t>
  </si>
  <si>
    <t xml:space="preserve"> Calle Bolivar, entre calle Camacho y calle Petot - Sitio 4</t>
  </si>
  <si>
    <t xml:space="preserve"> 17°58'9.04"S  67° 7'2.71"O</t>
  </si>
  <si>
    <t xml:space="preserve">Av. Las Banderas, esquina Av. Poleoducto </t>
  </si>
  <si>
    <t xml:space="preserve"> 19°34'15.17"S  65°45'13.01"O</t>
  </si>
  <si>
    <t>AV CANAL ISUTO ESQ MANUEL GÜEMES ENTRE 2DO Y 3ER ANILLO</t>
  </si>
  <si>
    <t>17°46'10.55"S  63°11'24.94"O</t>
  </si>
  <si>
    <t>CAMPAMENTO TOTAI CITRUS  ZONA 4 CAÑADAS ENTRANDO 15 KM A CHIHUAHUA</t>
  </si>
  <si>
    <t xml:space="preserve"> 17°12'15.83"S  62°14'57.64"O</t>
  </si>
  <si>
    <t>DARIO FARFAN  - 76005829</t>
  </si>
  <si>
    <t>60 KM antes de llegar a Puerto Suarez - PLANTA ITACAMBA</t>
  </si>
  <si>
    <t xml:space="preserve"> 18°56'27.40"S    58°17'37.50"O</t>
  </si>
  <si>
    <t>EDSON DAZA - 69202460</t>
  </si>
  <si>
    <t>Canal Isuto 3º anillo externo, calle Bernardo Cadario # 3060, Edificio Sobode, 2º Piso.</t>
  </si>
  <si>
    <t xml:space="preserve"> 17°45'34.37"S   63°11'32.90"O</t>
  </si>
  <si>
    <t xml:space="preserve"> 3er Anillo Av. Brasil -  Parque Industrial Liviano</t>
  </si>
  <si>
    <t xml:space="preserve"> 17°47'29.23"S    63° 9'30.46"O</t>
  </si>
  <si>
    <t>B 21 DE ENERO AV ROLANDO DE CHAZAL</t>
  </si>
  <si>
    <t>LOCALIDAD YACUSES, CERCA DE LA PLANTA DE CEMENTO ITACAMBA</t>
  </si>
  <si>
    <t xml:space="preserve"> 18°59'29.77"S  58°14'55.36"O</t>
  </si>
  <si>
    <t>PLANTA PLAHIPO KM 3 CARRETERA A TARIJA</t>
  </si>
  <si>
    <t xml:space="preserve"> 19°37'53.35"S   65°44'31.37"O</t>
  </si>
  <si>
    <t>JORGE OROZCO - 76253458</t>
  </si>
  <si>
    <t>AV. COLON NRO 5252 ENTRE AV. AVAROA Y AV. BOLIVAR EDIFICIO DE LAS OFICINAS DE MIGRACION PLANTA 3</t>
  </si>
  <si>
    <t xml:space="preserve"> 20°27'48.26"S  66°49'34.63"O</t>
  </si>
  <si>
    <t>CALACOTO CALLE 14 ESQ. SANCHEZ BUSTAMANTE  EDIFICIO METROBOL PISO 1</t>
  </si>
  <si>
    <t xml:space="preserve"> 16°32'24.70"S  68° 5'6.41"O</t>
  </si>
  <si>
    <t>C. Tiahuanacu No 64</t>
  </si>
  <si>
    <t xml:space="preserve">RONALD VILLANUEVA - 69797666 </t>
  </si>
  <si>
    <t>CALLE ANICETO PADILLA SN</t>
  </si>
  <si>
    <t>RICARDO CHUMACERO - 76631331</t>
  </si>
  <si>
    <t>calle Velasco  # 213 y Suarez de Figueroa</t>
  </si>
  <si>
    <t>17°47'11.31"S  63°11'0.90"O</t>
  </si>
  <si>
    <t xml:space="preserve"> 17°47'11.31"S  63°11'0.90"O</t>
  </si>
  <si>
    <t>Calle Leocardio Trigo N°440  Barrio El Tejar  Tarija - Bolivia</t>
  </si>
  <si>
    <t xml:space="preserve"> 17°49'59.9"S 63°14'11.3"W</t>
  </si>
  <si>
    <t>CALLE ROSENDO GUTIERREZ</t>
  </si>
  <si>
    <t xml:space="preserve"> 16°30'42.52"S    68° 7'49.70"O</t>
  </si>
  <si>
    <t>Calle Calvo N° 1</t>
  </si>
  <si>
    <t>Guido Reyes 71158514</t>
  </si>
  <si>
    <t>Calle Ayacucho N° 254</t>
  </si>
  <si>
    <t>Christian Mollo - 71164453</t>
  </si>
  <si>
    <t>AV. JUAN DE LA ROSA ENTRE JOSE QUINTIN Y JULIO MENDEZ</t>
  </si>
  <si>
    <t xml:space="preserve"> 17°22'43.35"S    66° 9'52.28"O</t>
  </si>
  <si>
    <t>ALVARO SANABRIA - 79792479</t>
  </si>
  <si>
    <t xml:space="preserve">Calle Rene Moreno Nro. 140 </t>
  </si>
  <si>
    <t xml:space="preserve"> 17°47'8.00"S  63°10'52.59"O</t>
  </si>
  <si>
    <t>plaza 14 de septiembre esquina calle baptista</t>
  </si>
  <si>
    <t>CALLE RENE MORENO 166</t>
  </si>
  <si>
    <t>Entre calles Sucre y La Plata, en plena esquina.</t>
  </si>
  <si>
    <t xml:space="preserve"> 17°58'16.90"S  67° 6'56.24"O</t>
  </si>
  <si>
    <t>CALLE LA MADRID NRO 330</t>
  </si>
  <si>
    <t>Calle Chiquitano</t>
  </si>
  <si>
    <t>17°22'27.03"S  66 °11'34.64"O</t>
  </si>
  <si>
    <t>Jorge La Fuente 75460080 - Dennis Almanza 76972888</t>
  </si>
  <si>
    <t>Av San Martin esq Venezuela N 398</t>
  </si>
  <si>
    <t>17°23'19.48"S  66° 9'17.97"O</t>
  </si>
  <si>
    <t>Calle Juan de Vargas Nº 2370</t>
  </si>
  <si>
    <t>Vladimir Durán - 78855996</t>
  </si>
  <si>
    <t xml:space="preserve">MORRO NUNEZ, BERNARDO - GOB - LPZ                           </t>
  </si>
  <si>
    <t>GOBIERNO AUTONOMO MUNICIPAL DE COCHABAMBA</t>
  </si>
  <si>
    <t>15186458_35318_CBA_BARRIO UNIVERSITARIO_GOBIERNO AUTONOMO MUNICIPAL DE COCHABAMB</t>
  </si>
  <si>
    <t>EMPRESA DE COMUNICACION SOCIAL EL DEBER S.A.</t>
  </si>
  <si>
    <t>11118205_34670__SCZ_SAGUAPAC_EL DEBER_IDD_70M</t>
  </si>
  <si>
    <t>11239768_35341__CBA_JUAN LECHIN OQUENDO_PIL ANDINA SA_IDD_60M</t>
  </si>
  <si>
    <t xml:space="preserve">PARADA ROCA, NOELIA - CORP - SCZ                            </t>
  </si>
  <si>
    <t>11239768_35342__SCZ_TUSEQUI_PIL ANDINA SA_IDD_30M</t>
  </si>
  <si>
    <t>YANBAL DE BOLIVIA S.A.</t>
  </si>
  <si>
    <t>14467127_35331__SCZ_PETROLERO_YANBAL DE BOLIVIA S.A._IDD_15M</t>
  </si>
  <si>
    <t>11696846_35323__CBA_FELIX CAPRILES_NACIONAL SEGUROS VIDA Y SALUD SA_IAS_15M</t>
  </si>
  <si>
    <t xml:space="preserve">SUAREZ CADARIO, ROBERTO JAVIER - CORP - SCZ                 </t>
  </si>
  <si>
    <t>Internet Dedicado 15</t>
  </si>
  <si>
    <t>ELFEC SA</t>
  </si>
  <si>
    <t>14820623_35295__LPZ_FLORIDA_RODRIGUEZ CALVO Y SALINAS SRL_IAS_15M</t>
  </si>
  <si>
    <t xml:space="preserve">PEREIRA AREVALO, AHYRAN DREICK - EMP - LPZ                  </t>
  </si>
  <si>
    <t>LANDICORP CORPORACION DE  INVERSIONES Y SERVICIOS S.A.</t>
  </si>
  <si>
    <t>15498876_35327__SCZ_MERCADO BELEN_LANDICORP CORPORACION DE INVERSIONES Y SERVICI</t>
  </si>
  <si>
    <t>PLAXBURG S.R.L.</t>
  </si>
  <si>
    <t>NIPRO MEDICAL CORPORATION SUCURSAL BOLIVIA</t>
  </si>
  <si>
    <t>14239543_35350_LPZ_Mirador_NIPRO MEDICAL CORPORATION SUCURSAL BOLIVIA_IAS_25M</t>
  </si>
  <si>
    <t>TORREMOLINOS SRL</t>
  </si>
  <si>
    <t>14412153_35272__LPZ_PLANTA SENKATA_TORREMOLINOS SRL_IAS_25M</t>
  </si>
  <si>
    <t xml:space="preserve">ESCOBAR YEPEZ, MAURICIO DAVID - SMB - LP - TEMP             </t>
  </si>
  <si>
    <t>CIA ASISTENCIA EN COMPUTACION Y COMUNICACIONES SRL</t>
  </si>
  <si>
    <t>1783088_35332_SCZ_EL PARI_CIA. DE ASISTENCIA EN COMPUTACION Y COMUNICACIONES S.R</t>
  </si>
  <si>
    <t>Av los Angeles entre segunda circunvalacion y calle Jaili</t>
  </si>
  <si>
    <t>17°20'56.05"S  66°10'29.44"O</t>
  </si>
  <si>
    <t>Marco Bascope - 70790222</t>
  </si>
  <si>
    <t>Calle Ejercito Patriota entre C. Rio Versalles y c. Serranía de Caiza</t>
  </si>
  <si>
    <t xml:space="preserve"> 17°27'1.68"S  66° 9'0.98"O</t>
  </si>
  <si>
    <t>Dra. Giovana Colodro Navarro - 79961765</t>
  </si>
  <si>
    <t>AV SAN AURELIO 2DO ANILLO</t>
  </si>
  <si>
    <t xml:space="preserve"> 17°47'57.38"S  63°10'10.32"O</t>
  </si>
  <si>
    <t>MICHAEL ORTIZ - 77302919</t>
  </si>
  <si>
    <t xml:space="preserve">AV/ CHIQUICOLLO  PASAJE CAMPO VERDE </t>
  </si>
  <si>
    <t>17°21'58.74"S; 66°11'59.58"O</t>
  </si>
  <si>
    <t>JOSE LUIS CAMACHO - 77717572</t>
  </si>
  <si>
    <t>PLATA COCHABAMBA</t>
  </si>
  <si>
    <t>Jorge Villarroel  - 67406964</t>
  </si>
  <si>
    <t>AGENCIA 5TO ANILLO SOBRE LA AV BENI</t>
  </si>
  <si>
    <t>SEGUNDO ANILLO ENTRE BENI Y BANZER</t>
  </si>
  <si>
    <t>17°46'11.7"S 63°10'52.4"W</t>
  </si>
  <si>
    <t>IVAN ZARATE	 - 72196563</t>
  </si>
  <si>
    <t>Av. America Ñ 397 Esq. Santa Cruz</t>
  </si>
  <si>
    <t>17°22'20.85"S 66° 9'26.17"O</t>
  </si>
  <si>
    <t>Av Heroinas N 686 entre Av Costanera y Calle Falsuri</t>
  </si>
  <si>
    <t xml:space="preserve"> 17°23'36.19"S  66° 9'54.49"O  </t>
  </si>
  <si>
    <t>Mauricio Lopez - 72242525</t>
  </si>
  <si>
    <t>Calle 16 de Calacoto Nº 8052 Entre Julio Patiño y Sánchez Bustamante</t>
  </si>
  <si>
    <t>Alejandra Arispe - 78961200</t>
  </si>
  <si>
    <t>3º ANILLO INTERNO ESQ. AV. LA SALLE - dentro de las oficina de MAINTER</t>
  </si>
  <si>
    <t>Monica Menacho - 70848971</t>
  </si>
  <si>
    <t>Av. Petrolera km. 9</t>
  </si>
  <si>
    <t>17°26'52.82"S 66° 8'22.53"O</t>
  </si>
  <si>
    <t>Jaime - 71440146</t>
  </si>
  <si>
    <t>Pasaje Carrasco No. 1718, Zona Miraflores, Alado de UNITEL.</t>
  </si>
  <si>
    <t xml:space="preserve"> 16°30'0.00"S    68° 7'17.22"O</t>
  </si>
  <si>
    <t>Diego Gonzales - 75809915</t>
  </si>
  <si>
    <t>Urbanizacion Rosas Pampa Carretera A Oruro Detras Zona Franca N° S/n , Senkata, La Paz, Bolivia</t>
  </si>
  <si>
    <t xml:space="preserve"> 16°33'24.98"S  68°11'13.86"O</t>
  </si>
  <si>
    <t>FERNANDO LOPEZ - 69720179</t>
  </si>
  <si>
    <t>2DO ANILLO ENTRE AVENIDA ARGENTINA Y AV SAN AURELIO, SOBRE EL 2DO ANILLO</t>
  </si>
  <si>
    <t xml:space="preserve"> 17°47'53.18"S  63°10'22.04"W</t>
  </si>
  <si>
    <t>CRISTIAN HINOJOSA - 72164825</t>
  </si>
  <si>
    <t xml:space="preserve">MENACHO VISCARRA, NICOLAS - MNC - SCZ                       </t>
  </si>
  <si>
    <t xml:space="preserve">MERCADO ANEZ, JAVIER - CORP - SCZ                           </t>
  </si>
  <si>
    <t xml:space="preserve">PEREZ DZIUK, ALVARO - WHS                                   </t>
  </si>
  <si>
    <t xml:space="preserve">THAMES SUAREZ, DANIEL ALFONSO - SMB - SC -TEMP              </t>
  </si>
  <si>
    <t xml:space="preserve">WEISE KAISER, SANDRA - SMB - SC                             </t>
  </si>
  <si>
    <t xml:space="preserve">RUCK SUAREZ, FERNANDA - EMP - SCZ                           </t>
  </si>
  <si>
    <t xml:space="preserve">AÑEZ LOPEZ, LILIANA - SMB - SC - TEMP                       </t>
  </si>
  <si>
    <t xml:space="preserve">ALVAREZ CABEZAS, SAUL ALEJANDRO - TEMP7 - EMP - SCZ         </t>
  </si>
  <si>
    <t xml:space="preserve">MORALES PARDO, RODRIGO ALONSO - SMB - SC                    </t>
  </si>
  <si>
    <t xml:space="preserve">SALLES GUZMAN, PAOLA KARINA - EMP - SCZ                     </t>
  </si>
  <si>
    <t xml:space="preserve">PERDRIEL, LUIS CESAR - SMB - SC - TEMP                      </t>
  </si>
  <si>
    <t xml:space="preserve">GARAY, ANGEL NICOLAS - EMP - SCZ                            </t>
  </si>
  <si>
    <t xml:space="preserve">ARREDONDO ARAMBULA, BARBARA ANAHI - SMB - SC                </t>
  </si>
  <si>
    <t xml:space="preserve">VEIZAGA GUILLEN, ERNESTO - SMB - SC                         </t>
  </si>
  <si>
    <t xml:space="preserve">MOSCOSO MAITA, ARIEL VLADIMIR - EMP - SUC                   </t>
  </si>
  <si>
    <t xml:space="preserve">VARGAS MENDEZ, JORGE - SMB - SC - TEMP                      </t>
  </si>
  <si>
    <t xml:space="preserve">GALLARDO BUHEZO, WALTER ALEJANDRO - SMB - LP                </t>
  </si>
  <si>
    <t xml:space="preserve">TERRAZAS PEREZ, CAMILA FERNANDA - TEMP1 - CORP - LPZ        </t>
  </si>
  <si>
    <t xml:space="preserve">CHACON CENTELLAS, MARIA DEL PILAR - CORP - LPZ              </t>
  </si>
  <si>
    <t xml:space="preserve">BUSTILLO, SERGIO FABIAN - EJEC. DE VENTAS - NEG - LP        </t>
  </si>
  <si>
    <t>NOMBRE</t>
  </si>
  <si>
    <t>CORREO</t>
  </si>
  <si>
    <t>bustillos@tigo.net.bo</t>
  </si>
  <si>
    <t>garaya@tigo.net.bo</t>
  </si>
  <si>
    <t>morrob@tigo.net.bo</t>
  </si>
  <si>
    <t>perdriell@tigo.net.bo</t>
  </si>
  <si>
    <t>perezal@tigo.net.bo</t>
  </si>
  <si>
    <t>veizagaer@tigo.net.bo</t>
  </si>
  <si>
    <t>weises@tigo.net.bo</t>
  </si>
  <si>
    <t>**MO**15415204_34184_CBA_CESPEDES_EDUARDO VALDIVIA ZAMBRANA_IAS_15M</t>
  </si>
  <si>
    <t>**SU**15123557_34444_LPZ_ALTO ACHUMANI_INCADEX SRL_IAS_15M</t>
  </si>
  <si>
    <t>12181551_28527_LPZ_Florida_UNIVERSIDAD PRIVADA BOLIVIANA_IDD_200M_TMP_IDD_30M</t>
  </si>
  <si>
    <t>**SU**1187342_33392_ORU_ORURO CENTRO_BANCO PARA EL FOMENTO A INICIATIVAS ECONOMI</t>
  </si>
  <si>
    <t>**SU**11187342_33395__SCR_BOLIVAR2_BANCO PARA EL FOMENTO A INICIATIVAS ECONOMICA</t>
  </si>
  <si>
    <t>11570883_28747_LPZ_Victoria_BANCO BISA SA_SDSL_6M_temp25M</t>
  </si>
  <si>
    <t>11696846_30476_SCZ_Slan_NACIONAL SEGUROS VIDA Y SALUD_IEL_4M_TEMP_40M</t>
  </si>
  <si>
    <t>**SU**11696846_32628__SCZ_Slan_NACIONAL SEGUROS VIDA Y SALUD SA_BAS_10M</t>
  </si>
  <si>
    <t>11429402_28967_SCZ_26Enero_ECOR CANAL 9 TELEORIENTE_BAS_120M</t>
  </si>
  <si>
    <t>11283694_30140_LPZ_Victoria_BANCO SOL_BGP(IDD)_50M</t>
  </si>
  <si>
    <t>11283694_30620_LPZ_Bolognia_BANCOSOL SA_IDD_20M</t>
  </si>
  <si>
    <t>11561245_30509_SCR_MARISCAL_BANCO PYME ECOFUTURO_IOL_1M_CCR CAINCO</t>
  </si>
  <si>
    <t>**SU**11561245_31909_LPZ_UYUSTUS_BANCO PYME ECOFUTURO_BAS_10M</t>
  </si>
  <si>
    <t>11265732_30533_LPZ_Hansa_BANCO NACIONAL DE BOLIVIA_IDD_15M</t>
  </si>
  <si>
    <t>**SU**1640537_33267__LPZ_HANSA_HANSA LTDA_BAS_10M</t>
  </si>
  <si>
    <t>14710669_29869_LPZ_Obrajes_FUNDACION ABYA YALA BOLIVIA_IDD_15M</t>
  </si>
  <si>
    <t>**SU**11850488_35103__SCZ_Lazareto_COMPANIA DE SEGUROS Y REASEGUROS FORTALEZA SA</t>
  </si>
  <si>
    <t>**SU**11300730_35098__SCZ_CAINCO_BANCO FORTALEZA SA_IDD_15M</t>
  </si>
  <si>
    <t>**SU**15154875_35100_SCZ_CORTE_FORTALEZA SAFI_IAS_20M</t>
  </si>
  <si>
    <t>11476617_35262_SCZ_Hipermaxi_UNIVERSIDAD PRIVADA DOMINGO SAVIO S.A._IDD_15M</t>
  </si>
  <si>
    <t>15388963_35190__CBA_MESADILLA_AGENCIA-DE-MARKETINGPROMOCIONAL-LUCKY-BOLIVIA-S.A.</t>
  </si>
  <si>
    <t>**SU**15488800_35186__SCR_COLON_EL TESORO SRL_IAS_15M_AV HERNANDO SILES</t>
  </si>
  <si>
    <t>15487255_35170__LPZ_SOPOCACHI_RYAN YOUNG_IAS_25M_COD1MB</t>
  </si>
  <si>
    <t>**SU**14023983_28955_CHU_Mariscal_UNIVERSIDAD-ANDINA-SIMON-BOLIVAR_SDSL_12M</t>
  </si>
  <si>
    <t>Internet Dedicado 11</t>
  </si>
  <si>
    <t>14576037_29646_SCZ_Yacuses_ITACAMBA CEMENTO SA_IOL_40M</t>
  </si>
  <si>
    <t>**su**14576037_32510__SCZ_GUARACACHI_ITACAMBA CEMENTO SA_BAS_10M</t>
  </si>
  <si>
    <t>11300730_32636__SCZ_CAINCO_BANCO FORTALEZA  S.A._IAS_15M</t>
  </si>
  <si>
    <t>POR CONTACTAR</t>
  </si>
  <si>
    <t>22/07: Se solicita nuevo número de contacto, el contacto es el mismo, el número está incorrecto. Número correcto 72188679.</t>
  </si>
  <si>
    <t>REALIZADA VISITA ADICIONAL</t>
  </si>
  <si>
    <t>Medición realizada sobre el mismo enlace de prueba.
Falta hoja de visita</t>
  </si>
  <si>
    <t>El cliente se rehusó a desconectar sus servicios, se debe repetir la medición.</t>
  </si>
  <si>
    <t>Se hizo la medición a 11265427_32810_LPZ_16 De Julio_BANCO PRODEM _LVPN_20M, sin embargo no aplica debido a que es un enlace de VPN.</t>
  </si>
  <si>
    <t>Este servicio se realizo a solicitud del cliente, ya que el que se menciona para este mes (11187342_33390__SCZ_HAMACAS_BANCO PARA EL FOMENTO A INICIATIVAS ECONOMICAS S.A_I) ya no existe. 11187342_33474__SCZ_EL PARI_BANCO FIE_BAS_10M. El servicio 33474 no figura en reporte BBDD CORPORATE al 20/07.</t>
  </si>
  <si>
    <t>REALIZADA PARA LOGICALIS</t>
  </si>
  <si>
    <t>30/06: No hay personal tecnico en el sitio para recibirnos, queda en espera hasta que se normalice la situacion.</t>
  </si>
  <si>
    <t>30/06: No se puede realizar la visita, oficinas en funcionamiento. Coordinar una vez se normalice la situación.</t>
  </si>
  <si>
    <t>30/06: No se puede realizar la visita, oficinas en funcionamiento una vez se normalice la situacion.</t>
  </si>
  <si>
    <t>30/06: No se puede realizar la visita, no hay nadie en la oficina para recibirnos. Una vez todo se normalice se podra programar una visita</t>
  </si>
  <si>
    <t>30/06: No se puede realizar la visita, no hay nadie en la oficina para recibirnos. Una vez todo se normalice se podra programar una visita.</t>
  </si>
  <si>
    <t>30/06: Servicio en mora</t>
  </si>
  <si>
    <t>30/06: no es posible realizar viajes por el momento</t>
  </si>
  <si>
    <t>22/07: Se solicita nuevo número de contacto
30/06: Servicio en mora</t>
  </si>
  <si>
    <t>30/06: no es posible realizar viajes por el momento.</t>
  </si>
  <si>
    <t>30/06: a la espera de una confirmacion por correo</t>
  </si>
  <si>
    <t>30/06: Servicio en Mora
01/06: Ejecutivo indica 77301967 de Alejandra Barba</t>
  </si>
  <si>
    <t>30/06: El servicio no puede ser interrumpido</t>
  </si>
  <si>
    <t>30/06: El cliente indica que no cuenta con servicio TIGO</t>
  </si>
  <si>
    <t>21/5: Según el cliente cuenta con dos servicios uno de 40M y otro de 35M con los números de casos 35089 y 29174 respectivamente, el numero que de caso que se midió fue la 29174 ya que este si se puedo desconectar el servicio para la correspondiente medición, en cambio la cuenta 35089, a pesar de que se encontraba en el mismo sitio este no puedo ser desconectado por petición del cliente por ende no se llevo a cabo la medición. El 29174 no se encontraba en la base de clientes enviada a Logicalis, pero se incluirá en la BBDD Clientes en el servicio que corresponde y el 35089 como Cancelada.
31/3: Visita suspendida por cuarentena
06/03: Intentar con el otro número del contacto 71790885</t>
  </si>
  <si>
    <t>21/5: Según el cliente cuenta con dos servicios uno de 40M y otro de 35M con los números de casos 35089 y 29174 respectivamente, el numero que de caso que se midió fue la 29174 ya que este si se puedo desconectar el servicio para la correspondiente medición, en cambio la cuenta 35089, a pesar de que se encontraba en el mismo sitio este no puedo ser desconectado por petición del cliente por ende no se llevo a cabo la medición. El 29174 no se encontraba en la base de clientes enviada a Logicalis, pero se incluirá en la BBDD Clientes en el servicio que corresponde y el 35089 como Cancelada.</t>
  </si>
  <si>
    <t>11187342_33393__CBA_PRADO_BANCO PARA EL FOMENTO A INICIATIVAS ECONOMICAS S.A_IAS</t>
  </si>
  <si>
    <t>IVIRGAZAMA-Av. Mortezón s frente terminal de buses</t>
  </si>
  <si>
    <t>11570883_32062_CBA_Prado_BANCO BISA_BAS_10M</t>
  </si>
  <si>
    <t>27/04: Luis Enrique Andia. El banco  me indica que estas mediciones ya se realizaron anteriormente por ahora no quieren hacer unas nuevas.
20/4: Correo enviado a Ejecutivo para que haga gestiones hasta que se puedan realizar las mediciones.
31/3: El cliente indica que se coordine con el ejecutivo de ventas</t>
  </si>
  <si>
    <t>27/04: Luis Enrique Andia. El banco  me indica que estas mediciones ya se realizaron anteriormente por ahora no quieren hacer unas nuevas.</t>
  </si>
  <si>
    <t>11503117_34187__LPZ_YUNGAS_PRENDAMAS SRL_IAS_15M</t>
  </si>
  <si>
    <t>11503117_34189__SCZ_ALEMANA_PRENDAMAS SRL_IAS_15M</t>
  </si>
  <si>
    <t>11343776_31889_SCZ_Belen_TOYOSA_IDD_80M</t>
  </si>
  <si>
    <t>11343776_31891_LPZ_Victoria_TOYOSA_IDD_80M</t>
  </si>
  <si>
    <t>Business Asimetric 150 Mb</t>
  </si>
  <si>
    <t>UNIVALLE S.A.</t>
  </si>
  <si>
    <t>1765387_29682_CBA_Tumusla_UNIVALLE_BAS_150M_TEMP_200M</t>
  </si>
  <si>
    <t>1765387_29683_CBA_Feicobol_UNIVALLE S.A._IOL_8M</t>
  </si>
  <si>
    <t>1765387_33523__SCR_PATRIA_UNIVALLE SA_BAS_100M_TEMP_200M</t>
  </si>
  <si>
    <t>1765387_33524__BEN_TRINIDAD_UNIVALLE SA_BAS_100M_TEMP_200M</t>
  </si>
  <si>
    <t>Roger Vega, celular: 67409191</t>
  </si>
  <si>
    <t>Roger Vega, celular: 67409192</t>
  </si>
  <si>
    <t>Roger Vega, celular: 67409193</t>
  </si>
  <si>
    <t>Roger Vega, celular: 67409194</t>
  </si>
  <si>
    <t>Roger Vega, celular: 67409195</t>
  </si>
  <si>
    <t>Roger Vega, celular: 67409196</t>
  </si>
  <si>
    <t>Roger Vega, celular: 67409197</t>
  </si>
  <si>
    <t>Roger Vega, celular: 67409198</t>
  </si>
  <si>
    <t>Cliente sólo permitió la medición de los enlaces programados.</t>
  </si>
  <si>
    <t>1696440_34963__CBA_TEMPORAL_GREEN-METALS-COMERCIALIZACION-Y-MINERIA-SRL_IAS_20M-SIPE-SIPE2</t>
  </si>
  <si>
    <t>"Chorrillos" Av. J. Rodriguez Morales # 1802 Esquina Pantaleón Dalence</t>
  </si>
  <si>
    <t>Campus Universitario TIQUIPAYA de la Av. Simon Lopez Esquina Av. Melchor Perez de Olguin</t>
  </si>
  <si>
    <t>Edificio Polifuncional  Av. Ayacucho Nº 0256</t>
  </si>
  <si>
    <t>"Hospital Univalle" Circuito Bolivia Calle Amboro s/n</t>
  </si>
  <si>
    <t>"Quillacollo" Heroes del Chaco y Plaza Bolivar</t>
  </si>
  <si>
    <t>Campus Las Delicias</t>
  </si>
  <si>
    <t>Campus Gran Paititi</t>
  </si>
  <si>
    <t>Av. Ballivián N° 799 esq. Tnte. Arévalo paseo El Prado</t>
  </si>
  <si>
    <t>Av. Simón Bolívar Nº 1962</t>
  </si>
  <si>
    <t xml:space="preserve">AV AROMA N| 327  ZONA CENTRAL </t>
  </si>
  <si>
    <t>AV MUTUALISTA TERCER ANILLO INTERNO SN</t>
  </si>
  <si>
    <t>3er Anillo Interno entre Av. Mutualista y Av. Alemana</t>
  </si>
  <si>
    <t>Calle España - Sucursal Farmacia Chavez</t>
  </si>
  <si>
    <t>AV. Ballivian Nº 0576 Edificio Fondo de la Comunidad, Zona el Prado</t>
  </si>
  <si>
    <t>Av. 6 de Octubre, Esq Leon</t>
  </si>
  <si>
    <t>19º1'38.62''S 65º15'36.35''O</t>
  </si>
  <si>
    <t>14º49'37.28''S 64º53'20.38''O</t>
  </si>
  <si>
    <t xml:space="preserve"> 17°23'1.33"S -  66° 9'34.07"O</t>
  </si>
  <si>
    <t xml:space="preserve"> 16°29'59.79"S,  68° 7'29.89"O</t>
  </si>
  <si>
    <t xml:space="preserve"> 17°23'55.29"S, 66° 9'13.50"O</t>
  </si>
  <si>
    <t xml:space="preserve"> 17°59'6.34"S  67°7'10.43"W</t>
  </si>
  <si>
    <t>Etiquetas de fila</t>
  </si>
  <si>
    <t>AVANCE DE LA BASE</t>
  </si>
  <si>
    <t>AUX</t>
  </si>
  <si>
    <t>DEFINICIÓN</t>
  </si>
  <si>
    <t>PENDIENTE REPETICIÓN</t>
  </si>
  <si>
    <t>Fecha de pendiente repetición debe ingresarse lejana para que se devuelva ese estado de visita en las bases generales.</t>
  </si>
  <si>
    <t>Fecha realizada 0 (0/01/1900) debe ingresarse en todos los enlaces agregados para que el funcionen los buscadores de las bases generales (buscan última fecha). Con condicional letra color blanco.</t>
  </si>
  <si>
    <t>Business Online 45 Mb</t>
  </si>
  <si>
    <t>Business Online 35 Mb</t>
  </si>
  <si>
    <t>Plan Internet Empresarial 5.6</t>
  </si>
  <si>
    <t>11187342_29003_LPZ_San Miguel_BANCO PARA EL FOMENTO A INICIATIVAS ECONOMICAS_IDD_35M</t>
  </si>
  <si>
    <t>14527452_30935_SCZ_Paragua_TSK ELECTRONICA Y ELECTRICIDAD_BOL_50M</t>
  </si>
  <si>
    <t>14527452_33197_SCZ_Paragua_TSK ELECTRONICA Y ELECTRICA_IOL_8M</t>
  </si>
  <si>
    <t>14527452_33198_SCZ_Paragua_TSK ELECTRONICA Y ELECTRICA_IOL_10M</t>
  </si>
  <si>
    <t>14527452_33199_SCZ_Paragua_TSK ELECTRONICA Y ELECTRICA_IOL_30M - ENTRERIOS SIEMENS</t>
  </si>
  <si>
    <t>11474451_29571_SCZ_Paragua_CERVECERIA-BOLIVIANA-NACIONAL_IOL_8M</t>
  </si>
  <si>
    <t>11474451_29576_SCZ_PARAGUA_CERVECERIA-BOLIVIANA-NACIONAL_BOL_45M_LA TRANCA</t>
  </si>
  <si>
    <t>11474451_32749__SCZ_PARAGUA_CERVECERIA BOLIVIANA NACIONAL_BAS_10M</t>
  </si>
  <si>
    <t>39424_31581_SCZ_Roca y Coronado_HIPERMAXI_BAS_10M</t>
  </si>
  <si>
    <t>39424_32418_SCZ_MATADERO_HIPERMAXI_BAS_10M</t>
  </si>
  <si>
    <t>39424_33422__SCZ_MATADERO_HIPERMAXI SA_BAS_10M</t>
  </si>
  <si>
    <t>39424_33667_SCZ_ROCA Y CORONADO_HIPERMAXI SA_IAS_50M</t>
  </si>
  <si>
    <t>39424_34408_SCZ_PARAGUA_HIPERMAXI SA_IAS_15M</t>
  </si>
  <si>
    <t>14023649_29991_POT_OLIVOS_BOLIVIANA DE AVIACION_IEL_4M</t>
  </si>
  <si>
    <t>12181551_29906_CBA_Juan Pablo II_UNIVERSIDAD PRIVADA BOLIVIANA UPB_IDD_200M_TMP_IDD_100M</t>
  </si>
  <si>
    <t>6089_30479_SCZ_Paragua_ANTENA UNO CANAL 6_IEL_10M</t>
  </si>
  <si>
    <t>6089_30875_SCZ_Paragua_ANTENA UNO CANAL6_IEL_10M</t>
  </si>
  <si>
    <t>6089_32400_SCZ_PARAGUA_ANTENA UNO CANAL6_BOL_20M</t>
  </si>
  <si>
    <t>COBOCE LTDA.</t>
  </si>
  <si>
    <t>1624928_29555_CBA_Quillacollo Centro_COBOCE LTDA_IOL_6M_TEMP_IDD_35M</t>
  </si>
  <si>
    <t>11283694_31814_LPZ_MALLASA_BANCOSOL SA_IDD_20M</t>
  </si>
  <si>
    <t>11283694_35276_LPZ_MALLASA_BANCO SOL S.A._IDD_50M</t>
  </si>
  <si>
    <t>11283694_35277_LPZ_MALLASA_BANCO SOL S.A._IDD_50M</t>
  </si>
  <si>
    <t>11711216_29615_CBA_ Juan Pablo II _TRANSPORTADORA DE ELECTRICIDAD S.A_IDD_100M</t>
  </si>
  <si>
    <t>**MO**11503117_34186_LPZ_AV AMERICA_PRENDAMAS SRL_IAS_15M</t>
  </si>
  <si>
    <t>12850700_30295_SCZ_Paragua_UNIVERSIDAD CATOLICA BOLIVIANA SAN PABLO_IOL_12M</t>
  </si>
  <si>
    <t>13589064_33975_LPZ_SAN MIGUEL_LABORATORIOS BAGO DE BOLIVIA S.A._IDD_25M</t>
  </si>
  <si>
    <t>13589064_34039__CBA_TEMPORAL-A_LABORATORIOS BAGO DE BOLIVIA S.A._IAS_15M</t>
  </si>
  <si>
    <t>11257784_34072__LPZ_ATN PUCARANI_DIACONIA (FONDO ROTATIVO DE INVERSION)_BAS_10M</t>
  </si>
  <si>
    <t>11257784_34073_LPZ_Laja_DIACONIA_BAS_10M_ATN TIAHUANACO</t>
  </si>
  <si>
    <t>11257784_34074_LPZ_Laja_DIACONIA_BAS_10M ATN GUAQUI</t>
  </si>
  <si>
    <t>11257784_34092_LPZ_Batallas_FDIACONIA_BAS_10M</t>
  </si>
  <si>
    <t>11257784_34093_LPZ_Batallas_DIACONIA_BAS_10M</t>
  </si>
  <si>
    <t>11257784_34094__LPZ_CHULUMANI_DIACONIA (FONDO ROTATIVO DE INVERSION)_BAS_10M</t>
  </si>
  <si>
    <t>11343776_32082_SCZ_LA-TRANCA_TOYOSA SA_IDD_15M</t>
  </si>
  <si>
    <t>11343776_32135_SCZ_PARAGUA_ALEMANA_TOYOSA SA_15M</t>
  </si>
  <si>
    <t>ADMINISTRADORA DE TARJETAS DE CREDITO SA</t>
  </si>
  <si>
    <t>14008293_31161_LPZ_SanMIguel_ADMINISTRADORA DE TARJETAS DE CREDITO SA_IDD_15M</t>
  </si>
  <si>
    <t>14008293_31162_LPZ_SanMiguel_ADMINISTRADORA DE TARJETAS DE CREDITO SA_IDD_15M_temp30M</t>
  </si>
  <si>
    <t>11629358_32646__SCZ_Paragua_TOTAI CITRUS_BOL_10M</t>
  </si>
  <si>
    <t>15187210_31516_SCZ_Brigida_EMPRESA HOTELERA ICON_IDD_100M</t>
  </si>
  <si>
    <t>15187210_31553_SCZ_Tajibos_EMPRESA HOTELERA ICON [REDUNDNACIA]_IOL_100M</t>
  </si>
  <si>
    <t>**SU**15187210_34099_SCZ_TAJIBOS_EMPRESA HOTELERA ICON SA_IDD_120M_COD1MB</t>
  </si>
  <si>
    <t>PRO MUJER</t>
  </si>
  <si>
    <t>12022523_29119_LPZ_Obrajes_PRO MUJER_IDD_40M</t>
  </si>
  <si>
    <t>COPELME S. A.</t>
  </si>
  <si>
    <t>1759225_31782_SCZ_WARNES_COPELME SA_BAS_20M</t>
  </si>
  <si>
    <t>1759225_34286__SCZ_PARAGUA_COPELME SA_IAS_20M</t>
  </si>
  <si>
    <t>VIDRIO LUX S.A.</t>
  </si>
  <si>
    <t>11203545_31675_CBA_PLAZA GANADOS_VIDRIO LUX_IDD_50M_TEMP_25M</t>
  </si>
  <si>
    <t>EXTERRAN BOLIVIA SRL</t>
  </si>
  <si>
    <t>11761026_29717_CHU_El Morro_EXTERRAN BOLIVIA_IEL_20M</t>
  </si>
  <si>
    <t>11761026_29866_SCZ_ViruViru_EXTERRAN_BOL_45M</t>
  </si>
  <si>
    <t>11761026_30330_TJA_Yacuiba_EXTERRAN BOLIVIA_IEL_8M</t>
  </si>
  <si>
    <t>11761026_32624__TJA_YACUIBA_EXTERRAN BOLIVIA SRL_BAS_10M</t>
  </si>
  <si>
    <t>11761026_33155_TRJ_VILLAMONTES_EXTERRAN BOLIVIA_BOL_30M</t>
  </si>
  <si>
    <t>PRICEWATERHOUSECOOPERS S.R.L.</t>
  </si>
  <si>
    <t>11892161_29884_LPZ_Mirador_PRICEWATERHOUSECOOPERS SRL_IDD_60M</t>
  </si>
  <si>
    <t>11892161_34088__SCZ_BRIGIDA_PRICE WATERHOUSE COOPERS_IDD_60M</t>
  </si>
  <si>
    <t>11892161_34179__SCZ_CENTENARIO_PRICE WATERHOUSE COOPERS_IDD_25M</t>
  </si>
  <si>
    <t>11892161_34180_LPZ_SOPOCACHI_PRICE WATERHOUSE COOPERS_IDD_25M</t>
  </si>
  <si>
    <t>ASSURESOFT BOLIVIA S.R.L</t>
  </si>
  <si>
    <t>1689754_32526__SCZ_PARAGUA_UPSA_BAS_200M</t>
  </si>
  <si>
    <t>ENTIDAD MUNICIPAL DE ASEO URBANO SUCRE</t>
  </si>
  <si>
    <t>14906161_33173_SCR_TUCSUPAYA_ENTIDAD MUNICIPAL DE ASEO URBANO SUCRE_IAS_45M</t>
  </si>
  <si>
    <t>ERICSSON DE BOLIVIA TELECOMUNICACIONES SA</t>
  </si>
  <si>
    <t>13980128_29140_SCZ_Brigida_ERICSSON-DE-BOLIVIA-TELECOMUNICACIONES-SA_IOL_45M</t>
  </si>
  <si>
    <t>13980128_29230_LPZ_Victoria_ERICSSON DE BOLIVIA TELECOMUNICACIONES_IEL_30M</t>
  </si>
  <si>
    <t>Calle 1 de Achumani, Fray Juan de Dios Delgado Nro. 216</t>
  </si>
  <si>
    <t>AV PANAMERICANA S/N</t>
  </si>
  <si>
    <t>17°13'6.79"S 64°28'24.12"O</t>
  </si>
  <si>
    <t>DAVID ARCILLA - 69412172</t>
  </si>
  <si>
    <t>TERMOELECTRICA ENTRE RIOS - ENDE - Localidad Entre Rios</t>
  </si>
  <si>
    <t>17°12'4.86"S 64°31'7.87"O</t>
  </si>
  <si>
    <t>Carol Valverde - 77303860</t>
  </si>
  <si>
    <t>TERMOELECTRICA ENTRE RIOS -TCK</t>
  </si>
  <si>
    <t>TERMOELECTRICA ENTRE RIOS - SIEMENS</t>
  </si>
  <si>
    <t>Doble vía La Guardia Km. 14.</t>
  </si>
  <si>
    <t xml:space="preserve"> 17°52'41.10"S  63°16'52.32"O</t>
  </si>
  <si>
    <t>Av. 6 de Marzo</t>
  </si>
  <si>
    <t xml:space="preserve"> 16°31'43.08"S  68°10'21.13"O</t>
  </si>
  <si>
    <t>AVENIDA MONTES NRO 400</t>
  </si>
  <si>
    <t xml:space="preserve"> 16°29'20.22"S  68° 8'37.42"O</t>
  </si>
  <si>
    <t>DOBLE VIA LA GUARDIA KM. 14 PLANTA C.B.N. SCZ</t>
  </si>
  <si>
    <t>ANTONIO IBAÑEZ - 72209640</t>
  </si>
  <si>
    <t>Av. 6 de Marzo frente al cuartel Ex Tarapaca</t>
  </si>
  <si>
    <t>ANTONIO IBAÑEZ - 72209642</t>
  </si>
  <si>
    <t>AV ROCA Y CORONADO ENTRE 3 Y 4 ANILLO HIIPERMAXI</t>
  </si>
  <si>
    <t xml:space="preserve"> 17°47'6.10"S   63°12'42.55"O</t>
  </si>
  <si>
    <t>Parque Industrial Paralelo a RN4</t>
  </si>
  <si>
    <t>juan miguel - 76637199</t>
  </si>
  <si>
    <t>AV. VIRGEN DE COTOCA esq. 6to ANILLO</t>
  </si>
  <si>
    <t>17°46'17.72"S  63° 7'28.10"W</t>
  </si>
  <si>
    <t>FRANCISO PEÑA - 77690870</t>
  </si>
  <si>
    <t>AV. ROCA Y CORONADO ENTRE 3ER Y 4TO ANILLO</t>
  </si>
  <si>
    <t xml:space="preserve"> 17°47'5.07"S  63°12'43.85"W </t>
  </si>
  <si>
    <t>Hipermaxi Mutualista. 3er anillo externo entre Mutualista y Paraguá</t>
  </si>
  <si>
    <t xml:space="preserve"> 17°45'58.30"S   63°9'28.80"O</t>
  </si>
  <si>
    <t>BENJO VERA - 69051965</t>
  </si>
  <si>
    <t xml:space="preserve">Sucursal Cochabamba: Av. Circunvalación, zona Semapa  </t>
  </si>
  <si>
    <t>17°21'52.4"S 66°09'57.5"W</t>
  </si>
  <si>
    <t>Gerson Pardo - 77539158</t>
  </si>
  <si>
    <t xml:space="preserve">Aeropuerto Potosi - Captain Nicolas Rojas Airport </t>
  </si>
  <si>
    <t xml:space="preserve">  S 19º 32’ 37  O 65º 43’ 11” </t>
  </si>
  <si>
    <t xml:space="preserve">Gabriela Sanchez - 722- 24069 </t>
  </si>
  <si>
    <t>AV. JUAN PABLO II SN zona Santa Rosa de la ciudad de Cochabamba</t>
  </si>
  <si>
    <t>17°23'56.44"S 66°13'6.66"O</t>
  </si>
  <si>
    <t xml:space="preserve">Marcelo Angulo - 67405300	</t>
  </si>
  <si>
    <t>2DO ANILLO Y 3 PASOS AL FRENTE</t>
  </si>
  <si>
    <t xml:space="preserve"> 17°47'44.25"S     63° 9'57.78"O</t>
  </si>
  <si>
    <t>ORLANDO CORDOBA - 78128489</t>
  </si>
  <si>
    <t>AV. 3 PASOS AL FRENTE ESQUINA 2DO ANILLO</t>
  </si>
  <si>
    <t xml:space="preserve"> 17°47'43.13"S    63° 9'57.29"O</t>
  </si>
  <si>
    <t>Planta Coboce Irpa-Irpa</t>
  </si>
  <si>
    <t>Edwin Rosas - 72204227</t>
  </si>
  <si>
    <t xml:space="preserve">CALLE NICOLAS ACOSTA ESQ PLAZA SUCRE AGENCIA CENTRAL BANCO SOL  </t>
  </si>
  <si>
    <t>HUGO DURAN - 78899196</t>
  </si>
  <si>
    <t>Calle Nicolas Acosta nro. 289 Zona San Pedro</t>
  </si>
  <si>
    <t>16°30'8.77"S  68° 8'3.99"O</t>
  </si>
  <si>
    <t>Hugo Duran - 78899196</t>
  </si>
  <si>
    <t>Calle Colombia Nro 655</t>
  </si>
  <si>
    <t>17°23'33.66"S 66° 9'52.34"O</t>
  </si>
  <si>
    <t>Fernando Prudencio - 71735460</t>
  </si>
  <si>
    <t>Av. Jorge Carrasco Nº 509, entre calles 4 y 5. Zona 12 de Octubre</t>
  </si>
  <si>
    <t xml:space="preserve"> 17°43'15.30"S  63° 9'19.54"O</t>
  </si>
  <si>
    <t>Luis Perez - 69720263</t>
  </si>
  <si>
    <t xml:space="preserve">KM 9 CARRETERA AL NORTE </t>
  </si>
  <si>
    <t xml:space="preserve"> 17°41'42.45"S 63° 9'2.54"O</t>
  </si>
  <si>
    <t>HENRRY GUARACHI  - 3442999</t>
  </si>
  <si>
    <t>Calle 9 #21 esqu. Av. Constanera, Calacoto, Zona Sur, Avenida Costanera 21, La Paz - SITIO 1</t>
  </si>
  <si>
    <t xml:space="preserve"> 16°32'42.95"S 68° 5'19.09"O</t>
  </si>
  <si>
    <t>Calle Enrique Arze Nro 2347 entre Simon Lopez y Circunvalación - SITIO 7</t>
  </si>
  <si>
    <t xml:space="preserve"> 17°21'59.97"S 66° 9'53.46"O</t>
  </si>
  <si>
    <t>Av. 6 de Marzo, Km 3, frente al regimiento Ingavi, al lado del Surtidor</t>
  </si>
  <si>
    <t xml:space="preserve"> 16°31'30.18"S -  68°10'12.80"O</t>
  </si>
  <si>
    <t>Av. Ballivián s/n Plaza Principal, frente a la Alcaldía Municipal, Puerto de Guaqui - SITIO 4</t>
  </si>
  <si>
    <t xml:space="preserve"> 16°35'37.70"S  68°51'5.55"O</t>
  </si>
  <si>
    <t>Avenida Eduardo Abaroa s/n Lado Coliseo Cerrado, Localidad Pucarani. - SITIO 5</t>
  </si>
  <si>
    <t xml:space="preserve"> 16°23'57.40"S  68°28'30.70"O</t>
  </si>
  <si>
    <t>Avenida Viracocha Nº 2448 esquina Manco Kapac, Zona Central - STIIO 6</t>
  </si>
  <si>
    <t xml:space="preserve"> 16°33'19.44"S  68°40'46.23"O</t>
  </si>
  <si>
    <t>Plaza El Carmen, Nº 170 entre calles Yanacocha y Pacajes, Zona Central Masaya - SITIO 1</t>
  </si>
  <si>
    <t xml:space="preserve"> 16° 2'42.61"S  68°41'7.21"O</t>
  </si>
  <si>
    <t>Plaza Principal "René Barrientos Ortuño" - SITIO 2</t>
  </si>
  <si>
    <t xml:space="preserve"> 16°17'57.21"S  68°31'55.25"O</t>
  </si>
  <si>
    <t>Calle Bolivar s/n entre Calles Gral. José Manuel Pando y pasaje Miguel Mercado - SITIO 3</t>
  </si>
  <si>
    <t xml:space="preserve"> 16°24'35.66"S  67°31'31.95"O</t>
  </si>
  <si>
    <t>OFICINAS KAIZEN AV GRIGOTA KM 10</t>
  </si>
  <si>
    <t xml:space="preserve"> 17°51'17.85"S  63°15'28.62"O</t>
  </si>
  <si>
    <t>ROBERTO ROCABADO - 78513208</t>
  </si>
  <si>
    <t>VOLVO,  KM 10 AL NORTE FRENTE AL CEMENTERIO LAS MISIONES - SITIO 8</t>
  </si>
  <si>
    <t xml:space="preserve"> 17°41'2.07"S  63° 9'28.47"O</t>
  </si>
  <si>
    <t>ROLANDO VALDEZ - 78997797</t>
  </si>
  <si>
    <t>AVENIDA CAMACHO EDIFICIO MERCANTIL SCZ PISO 10</t>
  </si>
  <si>
    <t xml:space="preserve"> 16°29'58.79"S  68° 7'58.25"O</t>
  </si>
  <si>
    <t>LUCIANO VILLCA - 67197464</t>
  </si>
  <si>
    <t>PARQUE INDUSTRIAL MANZANA 34 LOTE 5 ATRÁS DE LA UPSA OFICINAS  TOTAI CITRUS</t>
  </si>
  <si>
    <t xml:space="preserve"> 17°45'30.29"S  63° 8'53.55"O</t>
  </si>
  <si>
    <t>CUARTO ANILLO CENTRO EMPRESARIAL EQUIPETROL</t>
  </si>
  <si>
    <t xml:space="preserve">  17°45'40.70"S     63°12'8.83"O</t>
  </si>
  <si>
    <t>ENRIQUE AILLON - 73977122</t>
  </si>
  <si>
    <t>LUCAS ALCALA - 77304796  </t>
  </si>
  <si>
    <t>4to anillo casi Av. San Martin Calle Los Lirios Barrio Sirari Nro. 86</t>
  </si>
  <si>
    <t>17°45'40.59"S  63°12'8.69"O</t>
  </si>
  <si>
    <t>Av. Hernando Siles Nro. 5411 Edificilio Loyola</t>
  </si>
  <si>
    <t>Nicolas Ramirez - 71490396, Gricel Soto - 77249000 - 2114914 int 2061</t>
  </si>
  <si>
    <t>AV. LOPEZ  CASI AV CHAPARE  PLANTA COPELEME, DE LA AV CHAPARE LLEGAR A ESQUINA AV LOPEZ SEGUIR AL SUD 3 CUADRAS ESTA LA FABRICA SITIO_1</t>
  </si>
  <si>
    <t xml:space="preserve"> 17°23'49.47"S  66° 6'17.08"O</t>
  </si>
  <si>
    <t>JESUS TORREZ - 67402405</t>
  </si>
  <si>
    <t xml:space="preserve">PROVINCIA WARNES LLEGAR AL PARQUE INDUSTRIAL WARNES </t>
  </si>
  <si>
    <t xml:space="preserve"> 17°32'1.37"S  63° 8'5.49"O</t>
  </si>
  <si>
    <t>AVENIDA PERIMETRAL</t>
  </si>
  <si>
    <t>17°45'15.75"S 63° 8'45.33"O</t>
  </si>
  <si>
    <t>AV. Petrolera km 3.5</t>
  </si>
  <si>
    <t>17°26'8.43"S  66° 8'53.50"O</t>
  </si>
  <si>
    <t>Jhoel Arce 72251020</t>
  </si>
  <si>
    <t>Planta de Gas San Alberto</t>
  </si>
  <si>
    <t>GONZALO CARDENAS - 78562414</t>
  </si>
  <si>
    <t>AV. BANZER KM 9 1/2</t>
  </si>
  <si>
    <t xml:space="preserve"> 17°41'4.87"S   63° 9'34.44"O</t>
  </si>
  <si>
    <t>50 km antes de campamento San Alberto</t>
  </si>
  <si>
    <t>21°53'38.54"S 63°47'29.13"O</t>
  </si>
  <si>
    <t>PLANTA SAN ALBERTO</t>
  </si>
  <si>
    <t xml:space="preserve">21°54'39.81"S   63°50'46.63"O       </t>
  </si>
  <si>
    <t>Gran Chaco - Sucursal Farmacia Chavez</t>
  </si>
  <si>
    <t>-21.280208, -63.630964</t>
  </si>
  <si>
    <t>PLANTA SAN ANTONIO PETROBRAS - VILLAMONTES</t>
  </si>
  <si>
    <t>Edificio Ana Maria, Piso 1,2 y 3, Pasaje Villegas N° 383 San Jorge</t>
  </si>
  <si>
    <t>16°30'48.23"S 68° 7'22.59"O</t>
  </si>
  <si>
    <t>JAVIER VELEZ - 71538649</t>
  </si>
  <si>
    <t>Edifi. Omnia Dei - Piso 1 Calle l - Esq. Viador Pinto Equipetrol Norte</t>
  </si>
  <si>
    <t xml:space="preserve"> 17°45'25.30"S  63°11'49.67"O</t>
  </si>
  <si>
    <t>CALLE DR VIADOR PINTO EDIFICIO OMNIA</t>
  </si>
  <si>
    <t xml:space="preserve">AV CAMPOS Y 20 DE OCTUBRE EDIFICIO ANA MARIA </t>
  </si>
  <si>
    <t>16°30'48.05"S  68° 7'22.50"O</t>
  </si>
  <si>
    <t>AV AMERICA ESQUINA CALLE MONTEAGUDO</t>
  </si>
  <si>
    <t xml:space="preserve"> 17°22'25.05"S  66° 8'48.76"O</t>
  </si>
  <si>
    <t>PAULA LEON - 67538849</t>
  </si>
  <si>
    <t>Av. Paragua 4to Anillo SN Zona Parque Industrial</t>
  </si>
  <si>
    <t>17°45'47.06"S   63° 8'51.71"O</t>
  </si>
  <si>
    <t>Juan Pablo Ribotta - 77824438</t>
  </si>
  <si>
    <t>BARRIO ESTADOS UNIDOS ZONA EX AEROPUERTO</t>
  </si>
  <si>
    <t xml:space="preserve"> 19° 0'39.10"S  65°17'3.79"O</t>
  </si>
  <si>
    <t>JULIAN CABALLERO - 69694001</t>
  </si>
  <si>
    <t>4to anillo Torre DUO Piso 16</t>
  </si>
  <si>
    <t>Elena Villarroel-3124887</t>
  </si>
  <si>
    <t>Av. Arce 2299 - Edificio Multicentro Torre B - Piso 9 Of B</t>
  </si>
  <si>
    <t>Ma. Elena Villarroel - 721 02587</t>
  </si>
  <si>
    <t xml:space="preserve">CHACON CENTELLAS, MARIA DEL PILAR - CORP - LPZ       </t>
  </si>
  <si>
    <t xml:space="preserve">GONZALEZ ANTEZANA, MAURICIO ABEL - EMP - CBB                       </t>
  </si>
  <si>
    <t xml:space="preserve">SUAREZ CADARIO, ROBERTO JAVIER - CORP - SCZ                       </t>
  </si>
  <si>
    <t xml:space="preserve">BANEGAS CHAVEZ, MARIA FERNANDA - MNC - SCZ                 </t>
  </si>
  <si>
    <t>BANEGAS CHAVEZ, MARIA FERNANDA - MNC - SCZ</t>
  </si>
  <si>
    <t>FUNDACION UNIVERSIDAD PRIVADA DE SANTA CRUZ DE LA SIERA-UPSA</t>
  </si>
  <si>
    <t xml:space="preserve">SOTO SALAZAR, ISRAEL JUNIOR - EMP - SCZ               </t>
  </si>
  <si>
    <t>rollanol@tigo.net.bo</t>
  </si>
  <si>
    <t>**SU**13646246_29430_SCR_COLON_MANACO SA_BAS_10M</t>
  </si>
  <si>
    <t>***SU***1640537_32237_CBA_Seton_HANSA LTDA_BAS_10M</t>
  </si>
  <si>
    <t>15326345_35185_SCZ_SLAN_PRONTO MINIMERCADOS S.R.L._IDD_15M</t>
  </si>
  <si>
    <t>11210298_28222_LPZ_Lira_DATEC LTDA_IDD_40M</t>
  </si>
  <si>
    <t>11210298_28221_SCZ_CGPAREJA_DATEC LTDA_IDD_60M</t>
  </si>
  <si>
    <t>11210298_30881_SCZ_GILBERTO PAREJAS_DATEC_IDD_80M</t>
  </si>
  <si>
    <t>11210298_33003_LPZ_LIRA_DATEC LTDA_IDD_60M</t>
  </si>
  <si>
    <t>ARCOR ALIMENTOS BOLIVIA S.A.</t>
  </si>
  <si>
    <t>PLUS STEEL LTDA</t>
  </si>
  <si>
    <t>IDEPRO DESARROLLO EMPRESARIAL</t>
  </si>
  <si>
    <t>TOTES LTDA</t>
  </si>
  <si>
    <t>TIEMPO TELEVISION SOCIEDAD ANONIMA</t>
  </si>
  <si>
    <t>FADERPA LTDA</t>
  </si>
  <si>
    <t>11869666_35374__SCZ_Doble Via La Guardia_ARCOR ALIMENTOS BOLIVIA SA_IAS_30M</t>
  </si>
  <si>
    <t>11539865_35414_SCZ_26 DE ENERO_PLUS STEEL LTDA_IAS_30M_BARRIO PERIODISTA</t>
  </si>
  <si>
    <t>14526170_35400_SCZ_AV BRASIL_TOTES LTDA_IAS_15M</t>
  </si>
  <si>
    <t>14526170_35398__LPZ_OBRAJES_TOTES LTDA_IAS_30M</t>
  </si>
  <si>
    <t xml:space="preserve">ANTELO JUSTINIANO, PAULO CESAR - EMP - SCZ                  </t>
  </si>
  <si>
    <t>11583502_35418__LPZ_AV AMERICA_FADERPA LTDA_IAS_40M</t>
  </si>
  <si>
    <t>11583502_35419__LPZ_AV AMERICA_FADERPA LTDA_IAS_40M</t>
  </si>
  <si>
    <t>antelop@tigo.net.bo</t>
  </si>
  <si>
    <t>Calle Ignacio Warnes Nro. 411, Zona Alalay Norte - Sitio2</t>
  </si>
  <si>
    <t>ROLAND MARISCAL - 72148263</t>
  </si>
  <si>
    <t>Zona Achochalla - El Alto - Achocalla - Sitio3</t>
  </si>
  <si>
    <t>Calle Gabriel Rene Moreno Nro. 1315 - Calacoto - Sitio 4</t>
  </si>
  <si>
    <t>Av. Doble Via La Guardia Nro. 5055 - 5to Anillo, Sitio1</t>
  </si>
  <si>
    <t>6TO ANILLO ENTRE AVENIDA PIRAI Y RADIAL 17 1/2 VILLA FRATERNA 2 -  SITIO 2</t>
  </si>
  <si>
    <t>17°48'39.9"S 63°13'58.3"W</t>
  </si>
  <si>
    <t>MIGUEL ANGEL ARTEAGA - 76303314</t>
  </si>
  <si>
    <t>Av. Ladislao Cabrera s/n, esquina Beni. Plaza Antofagasta</t>
  </si>
  <si>
    <t xml:space="preserve"> 18°54'10.91"S  66°45'50.07"O </t>
  </si>
  <si>
    <t>Diego Meave - 78983477</t>
  </si>
  <si>
    <t>Av. Máximo Heineken s/n</t>
  </si>
  <si>
    <t>10°59'46.22"S  66° 4'30.26"O</t>
  </si>
  <si>
    <t>Diego Meave - 78983478</t>
  </si>
  <si>
    <t>Zona Central, Av. 9 de Febrero s/n</t>
  </si>
  <si>
    <t xml:space="preserve">11° 1'14.77"S 68°45'25.48"O                </t>
  </si>
  <si>
    <t>Diego Meave - 78983479</t>
  </si>
  <si>
    <t>C. Felix del Granado Nro 1447 Entre Teofilo Vargas y Obispo Anaya</t>
  </si>
  <si>
    <t>Pablo Barrientos - 70530834</t>
  </si>
  <si>
    <t xml:space="preserve">Av. Teniente Vega Nro 227 Entre Roberto Cuellar y </t>
  </si>
  <si>
    <t>BARRIO VILLA FATIMA, CALLE VIRGINIO LEMA ENTRE JUNIN Y O´CONNOR #644</t>
  </si>
  <si>
    <t xml:space="preserve"> 21°32'14.11"S  64°43'41.95"O</t>
  </si>
  <si>
    <t>LUIS FERNANDEZ - 63785288</t>
  </si>
  <si>
    <t>CARRETERA A ORURO KM 3.5 CALLE ARENALES ESQUINA AV. URU</t>
  </si>
  <si>
    <t>16°31'36.41"S 68°10'21.33"O</t>
  </si>
  <si>
    <t>Juan Carlos Huanca -  76730618</t>
  </si>
  <si>
    <t xml:space="preserve">Av Roma Nro 6815 Obrajes	</t>
  </si>
  <si>
    <t>11/08: Se indica que no se debe realizar otra visita ya que la medición se encuentra dentro de los parámetros establecidos.
31/07: Revisar la latencia de los resultados, se indica que se hara otra visita.</t>
  </si>
  <si>
    <t>11/08: Se consulta a Ángel el motivo de la no actualización de la versión del Firmware.</t>
  </si>
  <si>
    <t>17/07: NOC indica: Informarles que nuestro personal de nivel 2 realizó un reajuste en la salida del servicio de internet del cliente, vemos mejora en la latencia a comparación del ping enviado anteriormente, también se refleja en el trazado.
Favor de coordinar nuevamente la visita al cliente para realizar pruebas de descarga en sitio y certificar el enlace de 30 Mbps.</t>
  </si>
  <si>
    <t>11/08: Responsable en sitio indica que la latencia de 83ms no es la adecuada para un enlace de 80ms, debería ser de 25ms. Se envió correo a Ejecutivo para que comunique al cliente las latencias establecidas para los productos contratados.</t>
  </si>
  <si>
    <t>19/08: Sergio indica que contacto no responde, se solicita a Ejecutivo otro contacto. Ejecutivo indica: Mary Herrera 76401981</t>
  </si>
  <si>
    <t>19/08: En la visita al cliente se detectó que se encuentraba en Mora, sin embargo el cliente indicaba que no. Se consultó con ejecutiva quien indica que el cliente esta al día y se le solicita que coordine con el NOC para regularizar el servicio. NOC abre el enlace para que se realicen las mediciones de calidad.</t>
  </si>
  <si>
    <t>26/08: Sergio solicita otro contacto debido a que no contesta. Ejecutivo indica que sólo tiene ese contacto.</t>
  </si>
  <si>
    <t>26/08: Sergio solicita otro contacto debido a que no contesta. Ejecutivo indica que sólo tiene ese contacto.
30/06: servicio en mora</t>
  </si>
  <si>
    <t>Sopocachi, Calle Belisario Salinas N 354</t>
  </si>
  <si>
    <t>31/08: Consulta a Ángel sobre atenuación de fibra y fotos de CPE igual a 34186.</t>
  </si>
  <si>
    <t>31/08: Consulta enviada a Ángel respecto a la actualización de Firmware.</t>
  </si>
  <si>
    <t>01/09: Se envía consulta a Hiro sobre el estado del ticket de este caso.</t>
  </si>
  <si>
    <t>ZAVALETA ALIPAZ, MARIANA</t>
  </si>
  <si>
    <t>OBSERVACIONES DE CONTACTO</t>
  </si>
  <si>
    <t>Roberto Valle CEL: 7899009 Jorge Figueroa - 72032461</t>
  </si>
  <si>
    <t xml:space="preserve">31/08: Rural
21/08: Consulta al ejecutivo de nuevo contacto: </t>
  </si>
  <si>
    <t>31/08: El cliente manifiesta que no se podria interrumpir el servicio.</t>
  </si>
  <si>
    <t>31/08: Esperando confirmacion por parte de tigo para realizar trabajos en el area rural</t>
  </si>
  <si>
    <t>31/08: El Sr. Guillermo Cortez no acepta que se realice la medicion.
21/08: Solicitud de contacto al ejecutivo debido a que el contacto tiene el celular apagado. Ejecutiva es María del Pilar Chacon.</t>
  </si>
  <si>
    <t>31/08: El Sr. Guillermo Cortez no acepta que se realice la medicion.
21/08: Solicitud de contacto al ejecutivo debido a que el contacto tiene el celular apagado.</t>
  </si>
  <si>
    <t>Cliente no acepta la medición</t>
  </si>
  <si>
    <t xml:space="preserve">ZAVALETA ALIPAZ, MARIANA - CORP - LPZ                       </t>
  </si>
  <si>
    <t xml:space="preserve">ROLLANO QUIROGA, LORENA - CORP - CBBA                       </t>
  </si>
  <si>
    <t>13979783_28851_LPZ_Victoria_EMPRESA ALEMANA UNIFICADA SA_IDD_200_COD1MB</t>
  </si>
  <si>
    <t xml:space="preserve">ATENCION POR SAC - NEGOCIOS                                 </t>
  </si>
  <si>
    <t xml:space="preserve">MARQUINAS, HELEN - EJEC. DE CUENTAS - NEG - SC              </t>
  </si>
  <si>
    <t xml:space="preserve">THAMES SUAREZ, ALFONSO - EJEC. DE CUENTAS - NEG - SC        </t>
  </si>
  <si>
    <t xml:space="preserve">GALLARDO BUHEZO, ALEJANDRO - EJEC. DE CUENTAS - NEG - LP    </t>
  </si>
  <si>
    <t xml:space="preserve">AÑEZ LOPEZ, LILIANA - EJEC. DE CUENTAS - NEG - SC           </t>
  </si>
  <si>
    <t xml:space="preserve">MORALES PARDO, RODRIGO - EJEC. DE CUENTAS - NEG - SC        </t>
  </si>
  <si>
    <t xml:space="preserve">MONTAÑO, LUIS FERNANDO - EJEC. DE CUENTAS - NEG - LP        </t>
  </si>
  <si>
    <t xml:space="preserve">GUTIERREZ AYLLÓN, ALVARO - EJEC. DE CUENTAS - NEG - LP      </t>
  </si>
  <si>
    <t xml:space="preserve">WEISE KAISER, SANDRA - EJEC. DE CUENTAS - NEG - SC          </t>
  </si>
  <si>
    <t xml:space="preserve">MEDRANO CABERO, SINDY - EJEC. DE CUENTAS - NEG - CBBA       </t>
  </si>
  <si>
    <t>POSTEGAR GESTIÓN UN MES</t>
  </si>
  <si>
    <t>Enlaces en los que el cliente solicita que se contacte más adelante.</t>
  </si>
  <si>
    <t>15219465_35275__LPZ__Viacha Centro_CORPORACION ACEROS DEL ALTIPLANO SRL_IAS_35M</t>
  </si>
  <si>
    <t>INGENIO AZUCARERO GUABIRA S.A.</t>
  </si>
  <si>
    <t>14950_35385__SCZ_PUERTO SUAREZ_INGENIO AZUCARERO GUABIRA S.A_BOL_8M_ PUERTO SUAR</t>
  </si>
  <si>
    <t>1740469_35405_SCZ_Warnes_UNION CENTRO VETERINARIO SRL_BAS_10M_Barreras</t>
  </si>
  <si>
    <t>12066735_35411__SCZ_26 DE ENERO_TELCHI LITEL LTDA_IAS_15M</t>
  </si>
  <si>
    <t>39424_35437__SCZ_ROCA Y CORONADO_HIPERMAXI SA_IDD_100M</t>
  </si>
  <si>
    <t>DELOITTE BOLIVIA LTDA</t>
  </si>
  <si>
    <t>LAQFAGA SRL</t>
  </si>
  <si>
    <t>SERVICIOS COPABOL SA</t>
  </si>
  <si>
    <t>11341785_35443__SCZ_23 DE DICIEMBRE _COMPAA DE ALIEMNTOS LTDA_IAS_15M</t>
  </si>
  <si>
    <t>GEOMENBRANAS REPRESENTACIONES IMPOR - EXPOR GERIMEX S.R.L.</t>
  </si>
  <si>
    <t>CIES</t>
  </si>
  <si>
    <t>11729489_35456__LPZ_Normal_SALUD SEXUAL Y REPRODUCTIVA CIES_IDD_60M</t>
  </si>
  <si>
    <t>11729489_35457__LPZ_Av America_SALUD SEXUAL Y REPRODUCTIVA CIES_IAS_15M</t>
  </si>
  <si>
    <t>SUNRISE AUTOPARTS SRL</t>
  </si>
  <si>
    <t>14978669_35471__SCZ_B30AGOSTO_SUNRISE AUTOPARTS SRL_IDD_20M_CATALUA</t>
  </si>
  <si>
    <t>11583502_35472__LPZ_MALLASA_FADERPA LTDA_IAS_25M</t>
  </si>
  <si>
    <t>CRECER SRL</t>
  </si>
  <si>
    <t xml:space="preserve">VACA PEREIRA CASTEDO, FLAVIA - EMP - SCZ                    </t>
  </si>
  <si>
    <t>Urbanizacion San Luis Mz F calle Joriri</t>
  </si>
  <si>
    <t xml:space="preserve"> 14°50'8.59"S  64°55'8.95"W</t>
  </si>
  <si>
    <t>SANTIAGO VERA - 72169013</t>
  </si>
  <si>
    <t>AV. 18 DE NOVIIEMBRE Y CARRETERA LADISLAO CABRERA</t>
  </si>
  <si>
    <t>JOSE LOPEZ MALAGA - 75555819</t>
  </si>
  <si>
    <t>16°38'46.70"S 68°17'43.82"O</t>
  </si>
  <si>
    <t xml:space="preserve">ESTACION DE TRENES, PUERTO SUAREZ - ALMACENES DE GUABIRA </t>
  </si>
  <si>
    <t>18°59'26.87"S 57°47'46.33"O</t>
  </si>
  <si>
    <t>MARIO CUELLAR - 78442351</t>
  </si>
  <si>
    <t>CARRETERA WARNES - MONTERO AL FRENTE DEL INGRESO A LAS BARRERAS</t>
  </si>
  <si>
    <t>17°26'56.86"S 63°11'24.99"O</t>
  </si>
  <si>
    <t>LUIS ENRIQUE HERRERA -  76349260</t>
  </si>
  <si>
    <t xml:space="preserve">6to anillo Doble via a La Guardia Calle 3  Laboratorios Telchi </t>
  </si>
  <si>
    <t xml:space="preserve"> 17°49'11.70"S 63°13'19.75"O</t>
  </si>
  <si>
    <t>Luis Vasquez - 76308308</t>
  </si>
  <si>
    <t>Av. Roca y Coronado #800 HIPERMAXI Roca y Coronado</t>
  </si>
  <si>
    <t>17°47'05.0"S 63°12'42.7"W</t>
  </si>
  <si>
    <t>Pavel Arias - 721-09296</t>
  </si>
  <si>
    <t>Calle Bernardo Cadario N° 3060 Edificio Sobode, Piso 3.</t>
  </si>
  <si>
    <t xml:space="preserve"> 17°45'34.53"S  63°11'33.41"O</t>
  </si>
  <si>
    <t>America Ojendi - 72189462</t>
  </si>
  <si>
    <t>Puente Vela, Zona Cristal II Manzano 76</t>
  </si>
  <si>
    <t>WILSON MENDOZA - 72527037</t>
  </si>
  <si>
    <t>Calle Daniel Salamanca No. 308, Zona Pura Pura</t>
  </si>
  <si>
    <t>16°28'57.82"S  68° 8'56.25"O</t>
  </si>
  <si>
    <t>Enrique Lucero Jerez - 78960359</t>
  </si>
  <si>
    <t>Urbanización San Lorenzo, Universitario Norte, Parque Industrial, 5to Anillo, 3 cuadras antes de la Av. Virgen de Cotoca</t>
  </si>
  <si>
    <t xml:space="preserve"> 17°45'49.25"S; 63° 7'44.71"O</t>
  </si>
  <si>
    <t>ELIO FLORES - 75005420</t>
  </si>
  <si>
    <t>Carretera Pricipal entrando por el Club de Caza y Pesca - Clara Chuchio</t>
  </si>
  <si>
    <t xml:space="preserve"> 17°36'53.48"S;  63° 6'45.76"O</t>
  </si>
  <si>
    <t>Alvaro Auza - (3)3311307</t>
  </si>
  <si>
    <t>Calle 6 de Obrajes Nº 614 y avenida 14 de septiembre, LA PAZ</t>
  </si>
  <si>
    <t xml:space="preserve"> 16°31'30.16"S 68° 6'33.99"O</t>
  </si>
  <si>
    <t>German Viscarra - 76768143</t>
  </si>
  <si>
    <t>av Jorge Carrasco No. 100 Esq calle 5, El Alto</t>
  </si>
  <si>
    <t xml:space="preserve"> 16°30'35.53"S  68° 9'50.56"O</t>
  </si>
  <si>
    <t>Calle Cobija Nº 92 (al lado del Coliseo Santa Rosa detrás del mercado Vicuñas), Potosi</t>
  </si>
  <si>
    <t>19°35'21.20"S  65°45'28.83"O</t>
  </si>
  <si>
    <t>Calle Sucre S/N entre Calle Perú y Calle Cabrera  UYUNI, Uyuni</t>
  </si>
  <si>
    <t xml:space="preserve"> 20°27'35.91"S  66°49'31.33"O</t>
  </si>
  <si>
    <t>AV. BANZER CALLE DESTROYERS DESPUES DEL 8V. ANILLO, EN FRENTE DEL CONDOMINIO JARDINES 1</t>
  </si>
  <si>
    <t>-17.712096,-63.160034</t>
  </si>
  <si>
    <t>DIANA ROJAS - 77660197</t>
  </si>
  <si>
    <t>Calle Los Arenales esq. Av. Uru Uru (detrás de la C.B.N.), Z/Villa Bolívar "D".</t>
  </si>
  <si>
    <t>Juan Carlos Huanca - 76730618</t>
  </si>
  <si>
    <t>PARQUE INDUSTRIAL LATINOAMERICANO UV11 MZA. 01 LT MUNICIPIO DE WARNES</t>
  </si>
  <si>
    <t>17°33'23.0''S 63°08'25.0''W</t>
  </si>
  <si>
    <t>ELIANA CAMACHO - 76348307</t>
  </si>
  <si>
    <t>Tejerina N°1351 Junin y Ayacucho AGENCIA PRO MUJER IFD ORURO</t>
  </si>
  <si>
    <t xml:space="preserve"> 17°58'14.67"S 67° 6'19.11"O</t>
  </si>
  <si>
    <t>David Lima - 75207071</t>
  </si>
  <si>
    <t>Av. Aniceto Arce N°608 Esquina Papa Paulo AGENCIA PRO MUJER IFD COCHABAMBA</t>
  </si>
  <si>
    <t xml:space="preserve"> 17°23'3.93"S 66° 8'46.65"O</t>
  </si>
  <si>
    <t xml:space="preserve">AV Mariano Mercado Calle los pajonales S/N </t>
  </si>
  <si>
    <t>16°31'46.71"S 68° 7'47.51"O</t>
  </si>
  <si>
    <t>Jhonny Marcelo Meneses - 78500234</t>
  </si>
  <si>
    <t>AV. Ayacucho Norte NRO 765</t>
  </si>
  <si>
    <t>17°23'6.03"S  66° 9'38.04"O</t>
  </si>
  <si>
    <t>vacapereiraf@tigo.net.bo</t>
  </si>
  <si>
    <t>gutierrezalp@tigo.net.bo</t>
  </si>
  <si>
    <t>marquinash@tigo.net.bo</t>
  </si>
  <si>
    <t>medranosi@tigo.net.bo</t>
  </si>
  <si>
    <t>zavaletam@tigo.net.bo</t>
  </si>
  <si>
    <t>12642997_34407__LPZ_MALLASA_ADMINISTRADORA DE CAMARAS DE COMPENSACION Y LIQUIDACION SA_IDD_25M</t>
  </si>
  <si>
    <t>13427167_34552__SCZ_PARAGUA_AUTOCORPORACION SERCOA SRL_IDD_15M</t>
  </si>
  <si>
    <t>14676881_34951__LPZ_MALLASA_RODUARTE HUGO CHAMBI FLORES_IAS_80M</t>
  </si>
  <si>
    <t>15383605_34985__SCZ_BRIGIDA_COMERCIALIZADORA RETAILGROUP SA_IAS_15M_Equipetrol Norte</t>
  </si>
  <si>
    <t>montanolu@tigo.net.bo</t>
  </si>
  <si>
    <t>11/09: Realizada
31/08: Esperando confirmación por correo
04/02: Esperando confirmacion por correo.</t>
  </si>
  <si>
    <t>11/09: Realizada
04/02: Esperando confirmacion por correo.</t>
  </si>
  <si>
    <t>11/09: Realizada
30/06: No es posible realizar la visita, esperar a que se normalice todo</t>
  </si>
  <si>
    <t>11/09: Realizada</t>
  </si>
  <si>
    <t>11/09: Realizada
31/08: El Sr. David Huanca aplazó la visita para la primera semana de septiembre.</t>
  </si>
  <si>
    <t>11/09: Realizada
31/08: La medicion se realizara el dia 8 de Septiembre de 2020.
20/08: Se solicitó nuevo número de contacto, ejecutiva indica: David Lima 75207071</t>
  </si>
  <si>
    <t>11/09: Realizada, se presentaba problemas en el ancho de banda de subida, se contacto al noc para solucionarlo
31/08: Visita programada. Segunda semanda de septiembre</t>
  </si>
  <si>
    <t>11/09: Realizada
07/09: Servicio ya se presenta Activo
30/06: servicio en mora
30/06: Servicio en mora.</t>
  </si>
  <si>
    <t>11/09: Realizada
07/09: Servicio ya se presenta Activo
30/06: servicio en mora
30/06: servicio en mora</t>
  </si>
  <si>
    <t>11/09: El cliente menciona que por el momento no es posible realizar el trabajo ya que se esta trabajando de forma remota y no es posible visitar las instalaciones
31/3: Esperando confirmación por correo</t>
  </si>
  <si>
    <t>11/09: El contacto el Sr. Julio Lembo menciona que no requiere de la medicion por ahora y que en dos meses se lo vuelva a contactar.
Las coordenadas está correctas
03/03: El servicio no se encuentra en la direccion proporcionada</t>
  </si>
  <si>
    <t>11/09: El servicio no puede ser desconectado ya que los servidores se encuentran conectados en ese servicio y que en una posible visita a futuro se podria realizar la misma. 
04/09: Llamar nuevamente al contacto para programar visita.
20/4: Correo enviado a Ejecutiva para que haga gestiones hasta que se puedan realizar las mediciones.
31/3: El cliente indica que se coordine con el ejecutivo de ventas</t>
  </si>
  <si>
    <t>11/09: el cliente menciona que por el momento no es posible realizar el trabajo ya que se esta trabajando de forma remota y no es posible visitar las instalaciones
04/09: Llamar nuevamente al contacto para programar visita.
20/4: Correo enviado a Ejecutiva para que haga gestiones hasta que se puedan realizar las mediciones.
31/3: El cliente indica que se coordine con el ejecutivo de ventas</t>
  </si>
  <si>
    <t>11/09: El cliente manifiesta que debido a los contagios solo se encuentran trabajando en modo virtual.
30/06: Los empleados no trabajaran hasta que disminuyan los contagios</t>
  </si>
  <si>
    <t>11/09: El cliente menciona que por el momento no es posible realizar el trabajo ya que se esta trabajando de forma remota y no es posible visitar las instalaciones
07/09: Servicio suspendido</t>
  </si>
  <si>
    <t>11/09: El cliente menciona que por el momento no es posible realizar el trabajo ya que se esta trabajando de forma remota y no es posible visitar las instalaciones
31/08: El cliente menciona que por el momento no es posible realizar el trabajo. Contactar mas adelante.
31/08: El cliente menciona que por el momento no es posible realizar el trabajo. Contactar mas adelante</t>
  </si>
  <si>
    <t>11/09: El cliente menciona que por el momento no es posible realizar el trabajo ya que se esta trabajando de forma remota y no es posible visitar las instalaciones
31/08: El cliente menciona que por el momento no es posible realizar el trabajo. Contactar mas adelante.
31/3: Visita suspendida por cuarentena</t>
  </si>
  <si>
    <t>11/09: El cliente menciona que por el momento no es posible realizar el trabajo ya que se esta trabajando de forma remota y no es posible visitar las instalaciones
31/08: El cliente menciona que por el momento no es posible realizar el trabajo. Contactar mas adelante.
Volver a intentar luego de la cuarentena.
31/3: Cliente indica que no se le realice</t>
  </si>
  <si>
    <t>11/09: El cliente menciona que no es posible cortar el servicio, ademas de que no se encuentra nadie en las instalaciones ya que estan trabajando de forma remota</t>
  </si>
  <si>
    <t>11/09: El contacto afirma que solo podria desconectarse el servicio los domingos.
30/07: El cliente comenta que el servicio no puede ser desconectado en dias laborales.</t>
  </si>
  <si>
    <t>11/09: El contacto maniesta que aun continuan con teletrabajo.
30/06: Por el momento no se realizaran mediciones</t>
  </si>
  <si>
    <t>11/09: El contacto el Sr. Julio Lembo menciona que no requiere de la medicion por ahora y que en dos meses se lo vuelva a contactar.
Las coordenadas están correctas.
03/03: El servicio no se encuentra en la direccion proporcionada</t>
  </si>
  <si>
    <t>11/09: El cliente se encuentra de viaje, menciona que se lo vuelva a contactar el 21 de septiembre para otra coordinacion 
31/08: Esperando confirmacion por correo</t>
  </si>
  <si>
    <t>11/09: el cliente pidio que se lo vuelva a contactar a partir del 14 de septiembre
31/08: Esperando confirmacion por correo</t>
  </si>
  <si>
    <t>11/09: aun sin contactar</t>
  </si>
  <si>
    <t>11/09: Trabajo programado para el 14 de septiembre
30/06: no es posible realizar la visita</t>
  </si>
  <si>
    <t>11/09: Trabajo programado para el 12 de septiembre</t>
  </si>
  <si>
    <t>DIACONIA FRIF IFD</t>
  </si>
  <si>
    <t>BANCO ECONOMICO S.A.</t>
  </si>
  <si>
    <t>GRANJA AVICOLA INTEGRAL SOFIA LTDA.</t>
  </si>
  <si>
    <t>3417_29729_SCZ_PARAGUA_GRANJA AVICOLA INTEGRAL SOFIA LTDA_IOL_2M</t>
  </si>
  <si>
    <t>Parque Industrial Mz 7 atrás de Coca Cola</t>
  </si>
  <si>
    <t>Carlos Caballero - 76004570</t>
  </si>
  <si>
    <t>TOP Clientes</t>
  </si>
  <si>
    <t>3417_35283__SCZ_ROCA Y CORONADO_GRANJA AVICOLA INTEGRAL SOFIA LTDA._BOL_100M</t>
  </si>
  <si>
    <t>Av Banzer 7MO ANILLO al lado del Rest Corcos esq Famarcia Chavez</t>
  </si>
  <si>
    <t xml:space="preserve"> 17°43'24.33"S  63°10'9.61"O</t>
  </si>
  <si>
    <t>CARLOS CABALLERO - 76004570</t>
  </si>
  <si>
    <t>GOBIERNO AUTONOMO DEPARTAMENTAL DE TARIJA</t>
  </si>
  <si>
    <t>13876807_33294__TJA_LEA PLAZA_GOBIERNO AUTONOMO DEPARTAMENTAL DE TARIJA_BAS_20M</t>
  </si>
  <si>
    <t>13876807_33735_TRJ_EJERCITO_GOBIERNO AUTONOMO DEPARTAMENTAL DE TARIJA_IAS_30M</t>
  </si>
  <si>
    <t>C. SUCRE ESQUINA LA MADRID - Sitio1</t>
  </si>
  <si>
    <t>21°32'1.84"S      64°44'1.15"O</t>
  </si>
  <si>
    <t>C. SUCRE ESQUINA LA MADRID</t>
  </si>
  <si>
    <t>ZONA CENTRAL, CALLE 15 DE ABRIL CASI ESQUINA CALLE GENERAL TRIGO</t>
  </si>
  <si>
    <t xml:space="preserve">  21°32'3.13"S  64°44'5.99"O</t>
  </si>
  <si>
    <t>ING. WILDER MOLLO - 72965437</t>
  </si>
  <si>
    <t>ZONA EL PORTILLO, CARRETERA PANAMERICANA KM9</t>
  </si>
  <si>
    <t xml:space="preserve"> 21°34'43.38"S  64°39'38.23"O</t>
  </si>
  <si>
    <t>JUAN JOSE CANAZA - 70236846</t>
  </si>
  <si>
    <t>BARRIO SENAC, CALLE MANUEL ALVAREZ ENTRE AV. JULIO CASTILLO Y CALLE MANUEL ROJAS</t>
  </si>
  <si>
    <t>ING. GERSON GARCIA - 69335005</t>
  </si>
  <si>
    <t>BARRIO LA PAMPA, CALLE SANTA CRUZ Y AV. POTOSI</t>
  </si>
  <si>
    <t>21°31'51.30"S 64°43'38.70"O</t>
  </si>
  <si>
    <t>EDGAR GUTIERREZ AÑAZGO - 72942933</t>
  </si>
  <si>
    <t>BARRIO LA PAMPA, AVENIDA LA PAZ ESQUINA AVENIDA LOS MEMBRILLOS</t>
  </si>
  <si>
    <t xml:space="preserve"> 21°31'57.76"S  64°43'18.13"O</t>
  </si>
  <si>
    <t>LIC. JUAN CARLOS ROMAN - 72941069</t>
  </si>
  <si>
    <t>GOBIERNO AUTONOMO MUNICIPAL DE TARIJA</t>
  </si>
  <si>
    <t>13317646_32156_TJA_Guadalquivir_GOBIERNO AUTONOMO MUNICIPAL DE TARIJA_BOL_50M</t>
  </si>
  <si>
    <t>13317646_33167__TRJ_ATN_PEDROFLORES_GOBIERNO AUTONOMO MUNICIPAL DE TARIJA_BAS_30</t>
  </si>
  <si>
    <t xml:space="preserve">BARRIO SALAMANCA, CALLE SIN NOMBRE UBICADA A UNA CUADRA DE LA AV. CIRCUNVALACIÓN </t>
  </si>
  <si>
    <t xml:space="preserve"> 21°31'36.94"S  64°43'24.85"O</t>
  </si>
  <si>
    <t>ING. JUAN CARLOS YAÑEZ - 71866830</t>
  </si>
  <si>
    <t>ZONA CENTRAL, CALLE 15 DE ABRIL ESQ. SUCRE FRENTE A LA PLAZA PRINCIPAL</t>
  </si>
  <si>
    <t xml:space="preserve"> 21°32'4.19"S  64°44'3.06"O</t>
  </si>
  <si>
    <t>ING. DANIEL MIRANDA - 72995321</t>
  </si>
  <si>
    <t>B. EL MOLINO, C. BALLIVIAN ESQ. AV. LAS AMERICAS</t>
  </si>
  <si>
    <t xml:space="preserve"> 21°32'6.93"S  64°44'15.91"O</t>
  </si>
  <si>
    <t>ZONA TORRECILLAS</t>
  </si>
  <si>
    <t>21°33'34.57"S 64°40'25.34"O</t>
  </si>
  <si>
    <t>LIC. ROLANDO CALIZAYA - 71877317</t>
  </si>
  <si>
    <t>ZONA CENTRAL, CALLE SUCRE ENTRE BOLIVAR Y AV. DOMINGO PAZ</t>
  </si>
  <si>
    <t xml:space="preserve"> 21°31'54.92"S  64°43'59.85"O</t>
  </si>
  <si>
    <t>INDUSTRIAS DE ACEITE S.A.</t>
  </si>
  <si>
    <t>11130237_33819__SCZ_TUSEQUIS_INDUSTRIAS DE ACEITE S.A._IDD_50M</t>
  </si>
  <si>
    <t>CARRETERA AL NORTE KM 6,5</t>
  </si>
  <si>
    <t xml:space="preserve"> 17°43'49.53"S 63°10'2.09"O</t>
  </si>
  <si>
    <t>FERNANDO ARAOZ - 72168799</t>
  </si>
  <si>
    <t>Plan Internet Empresarial 3.1</t>
  </si>
  <si>
    <t>COMPANIA INTERAMERICANA DE SERVICIOS SRL</t>
  </si>
  <si>
    <t>14604967_31459_SCZ_VIRU VIRU_COMPAA INTERAMERICANA DE SERVICIOS_IEL_15M</t>
  </si>
  <si>
    <t xml:space="preserve"> 17°39'38.57"S  63° 9'30.33"O</t>
  </si>
  <si>
    <t>JUAN CARLOS MARINO - 77625710, GOTTFRIED JUSTINIANO - 77800255</t>
  </si>
  <si>
    <t>FARMACIAS CORPORATIVAS S.A.</t>
  </si>
  <si>
    <t>11300032_32406__LPZ_Planta Senkata_FARMACIAS CORPORATIVA_BAS_10MPARA LA AGRICULT</t>
  </si>
  <si>
    <t>11300032_32415__LPZ_VICTORIA_FARMACIAS CORPORATIVA_BAS_10M</t>
  </si>
  <si>
    <t>Calle Martin Lutero</t>
  </si>
  <si>
    <t xml:space="preserve"> 16°34'17.59"S  68°11'5.92"O</t>
  </si>
  <si>
    <t>Daniel Escobar - 78444275</t>
  </si>
  <si>
    <t xml:space="preserve">Av. Arce 2519 Plaza Isabel la Católica condominio Torres del Poeta, Nivel 1,  Local PB 12 </t>
  </si>
  <si>
    <t>16°30'32.02"S 68° 7'23.65"O</t>
  </si>
  <si>
    <t>Cesar Luis Parejas - 78444275</t>
  </si>
  <si>
    <t>CENTRO COMERCIAL OPEN MALL URUBO - SUBSUELO</t>
  </si>
  <si>
    <t>17°44'57.51"S 63°12'53.77"O</t>
  </si>
  <si>
    <t>FREDY PEÑA - 78500234</t>
  </si>
  <si>
    <t>MULTIPAT LTDA</t>
  </si>
  <si>
    <t>13724515_31192_LPZ_Yungas_COMERCIALIZADORA MULTIMEDIA DEL SUR_BOL_10M</t>
  </si>
  <si>
    <t>13724515_31271_SCZ_Feria_MULTIPAT_BOL_40M</t>
  </si>
  <si>
    <t xml:space="preserve">PAT La Paz calle Posnasky </t>
  </si>
  <si>
    <t>CARLOS AGUILERA - 65067585</t>
  </si>
  <si>
    <t>Avenida Velarde oficinas PAT</t>
  </si>
  <si>
    <t>17°47'47.50"S        63°10'50.19"O</t>
  </si>
  <si>
    <t>Carlos Aguilera - 65067585</t>
  </si>
  <si>
    <t>YPFB REFINACION SA</t>
  </si>
  <si>
    <t>13667429_28350_CBA_Fac de Agronoma_YPFB-REFINACION-SA_IEL_20M</t>
  </si>
  <si>
    <t>Plan Internet Empresarial 5.2</t>
  </si>
  <si>
    <t>13667429_31104_SCZ_Refineria_YPFB REFINACION_IEL_25M</t>
  </si>
  <si>
    <t>Avenida Petrolera</t>
  </si>
  <si>
    <t>-17.453400, -66.122152</t>
  </si>
  <si>
    <t>-16.497985, -68.124578</t>
  </si>
  <si>
    <t>AV SANTOS DUMONT FINAL REFINERIA DE PALMASOLA</t>
  </si>
  <si>
    <t xml:space="preserve"> 17°52'43.29"S   63°11'46.72"O</t>
  </si>
  <si>
    <t>ALESSANDRO RIBERA - 72155562</t>
  </si>
  <si>
    <t>INTERCONEXION ELECTRICA ISA BOLIVIA SA</t>
  </si>
  <si>
    <t>11308686_31841_SCZ_URUBO_INTERCONEXION ELECTRICA ISA BOLIVIA SA_IEL_30M</t>
  </si>
  <si>
    <t>Plan Internet Empresarial 1.2</t>
  </si>
  <si>
    <t>11308686_31844_SCR_LOYOLA_INTERCONEXION ELECTRICA_IEL_5M</t>
  </si>
  <si>
    <t>FINAL VILLA BONITA - SITIO 3</t>
  </si>
  <si>
    <t xml:space="preserve"> 17°44'33.40"S  63°14'9.80"O</t>
  </si>
  <si>
    <t>Gabriela Delgado - 77838555</t>
  </si>
  <si>
    <t>11308686_31843_CBA_Temporal_INTERCONEXION ELECTRICA ISA BOLIVIA SA_IEL_4M</t>
  </si>
  <si>
    <t>AV PANAMERICANA FINAL SANTIVAÑEZ - SITIO 2</t>
  </si>
  <si>
    <t xml:space="preserve"> 17°34'18.94"S  66°13'9.40"O</t>
  </si>
  <si>
    <t>NELSON PADILLA - 78468565</t>
  </si>
  <si>
    <t>CARRTERA DE LA ZAPATERA FRENTE A FANCESA - SITIO1</t>
  </si>
  <si>
    <t xml:space="preserve"> 19° 0'3.80"S  65°13'7.26"O</t>
  </si>
  <si>
    <t>NELSON PADILLA - 78468564</t>
  </si>
  <si>
    <t>COMPA#IA INDUSTRIAL DE TABACOS SA</t>
  </si>
  <si>
    <t>11648715_30421_LPZ_Achachicala_COMPANIA INDUSTRIAL DE TABACOS SA_IEL_12M</t>
  </si>
  <si>
    <t>11648715_30895_ORU_Oruro Sur_COMPANIA INDUSTRIAL DE TABACOS_IEL_8M</t>
  </si>
  <si>
    <t>11648715_31494_SCZ_Warnes_COMPANIA INDUSTRIAL DE TABACOS_IEL_8M</t>
  </si>
  <si>
    <t>AV. CHACALTAYA NRO. 2141</t>
  </si>
  <si>
    <t>16°27'52.21"S  68° 9'3.14"O</t>
  </si>
  <si>
    <t>ROSEMARY MERLO - 72125873</t>
  </si>
  <si>
    <t>AV. CIRCUVALACION NRO. 120 Entre La Salle y Bullain - ORURO</t>
  </si>
  <si>
    <t xml:space="preserve"> 17°59'19.32"S  67° 7'47.45"O</t>
  </si>
  <si>
    <t>11648715_30927_SCZ_Paragua_COMPAÑÍA INDUSTRIAL DE TABACOS SA_IEL_8M</t>
  </si>
  <si>
    <t xml:space="preserve">Carretera a Warnes km 10 </t>
  </si>
  <si>
    <t xml:space="preserve"> 17°40'32.89"S  63° 9'20.07"O</t>
  </si>
  <si>
    <t>JUAN CARLOS CARDONA - 67708374</t>
  </si>
  <si>
    <t>Carretera a Warnes, pasando La PIL</t>
  </si>
  <si>
    <t xml:space="preserve"> 17°31'35.94"S  63° 9'40.65"O</t>
  </si>
  <si>
    <t>Juan Carlos Cardona  - 67708374</t>
  </si>
  <si>
    <t>INDUSTRIAS VENADO S.A.</t>
  </si>
  <si>
    <t>11188401_32684_SCZ_7mo anillo 2 de Agosto._INDUSTRIAS VENADO S.A._IDD_50M</t>
  </si>
  <si>
    <t>11188401_32689__LPZ_PEREZ_INDUSTRIAS  VENADO  S.A._IDD_50M</t>
  </si>
  <si>
    <t>av. capitán Victor Ustariz</t>
  </si>
  <si>
    <t>17°23'47.8"S 66°13'10.2"W</t>
  </si>
  <si>
    <t>Fredy Garavito - 77331293</t>
  </si>
  <si>
    <t>Barrio Lourdes entre Prolongacion Ballivian Y Camargo a media cuadra del instituto Tecnologico</t>
  </si>
  <si>
    <t>21°30'47.30"S 64°43'48.59"O</t>
  </si>
  <si>
    <t>Sirley Halsen - 75146545</t>
  </si>
  <si>
    <t>Av. 6 de Agosto Entre calle Tarija y Av Ejercito</t>
  </si>
  <si>
    <t>14°50'5.41"S 64°54'37.18"O</t>
  </si>
  <si>
    <t>GARY ROCHA - 78561669</t>
  </si>
  <si>
    <t>11188401_32110__ORU_BARRIO INDUSTRIAL_INDUSTRIAS  VENADO  S.A._IEL_4M</t>
  </si>
  <si>
    <t>Av. 6 de octubre Esq. Cochabamba</t>
  </si>
  <si>
    <t>17°58'2.54"S 67° 6'41.16"O</t>
  </si>
  <si>
    <t>Final San Pedro C/ Colorados de Bolivia</t>
  </si>
  <si>
    <t>19°35'36.60"S 65°45'16.14"O</t>
  </si>
  <si>
    <t>Gabriela Loayza - 76111302</t>
  </si>
  <si>
    <t xml:space="preserve">CALLE ISMAEL MONTES S/N </t>
  </si>
  <si>
    <t>19°34'50.59"S 65°45'17.68"O</t>
  </si>
  <si>
    <t>Gabriela Loayza - 76111305</t>
  </si>
  <si>
    <t>Av. Cristo Redentor entre 7mo y 8vo anillo</t>
  </si>
  <si>
    <t xml:space="preserve"> 17°43'17.26"S 63° 9'39.56"O</t>
  </si>
  <si>
    <t>Calle Teniente Oquendo Nº 103</t>
  </si>
  <si>
    <t>16°29'11.24"S  68° 8'40.44"O</t>
  </si>
  <si>
    <t>ALIANZA COMPA#IA DE SEGUROS Y REASEGUROS S.A.</t>
  </si>
  <si>
    <t>11264622_28511_LPZ_Sopocachi_ALIANZA COMPANIA DE SEGUROS_IDD_30M</t>
  </si>
  <si>
    <t>11264622_28454_SCZ_Roca y Coronado_ALIANZA COMPA#IA DE SEGUROS Y REASEGUROS S.A._SDSL_2M</t>
  </si>
  <si>
    <t>Av. Roca y Coronado esquina tercer anillo interno</t>
  </si>
  <si>
    <t>-17.785431, -63.206786</t>
  </si>
  <si>
    <t>-16.513196, -68.123590</t>
  </si>
  <si>
    <t>BANCO NACIONAL DE BOLIVIA  SA</t>
  </si>
  <si>
    <t>LUIS FERNANDO ZORENA - 78963676</t>
  </si>
  <si>
    <t>UNIVERSIDAD AUTONOMA DEL BENI JOSE BALLIVIAN</t>
  </si>
  <si>
    <t>14703430_29789_BEN_Laguna Trinidad_UNIVERSIDAD AUTONOMA DEL BENI JOSE BALLIVIAN_</t>
  </si>
  <si>
    <t>14719152_29930_BEN_RIBERALTA II_UNIVERSIDAD AUTONOMA DEL BENI JOSE BALLIVIAN_BOL</t>
  </si>
  <si>
    <t>14719152_29931_BEN_GUAYARAMERIN II_UNIVERSIDAD AUTONOMA DEL BENI JOSE BALLIVIAN_</t>
  </si>
  <si>
    <t>14719152_32472__BEN_LAGUNA TRINIDAD_UNIVERSIDAD AUTONOMA DEL BENI JOSE BALLIVIAN</t>
  </si>
  <si>
    <t>AV.6 DE AGOSTO #61 ZONA CENTRAL</t>
  </si>
  <si>
    <t xml:space="preserve"> 14°50'8.32"S 64°54'20.22"O</t>
  </si>
  <si>
    <t>Ing. Eduardo Morales B. - 71120144</t>
  </si>
  <si>
    <t>RIBERALTA - Av. Ejercito Final Barrio Bolital</t>
  </si>
  <si>
    <t>10°59'42.99"S 66° 3'42.17"O</t>
  </si>
  <si>
    <t xml:space="preserve">Ing. Tito Lastra - 60203588 - 38524430
</t>
  </si>
  <si>
    <t>GUAYARAMERIN - C/ 9 de Abril entre Tarija y Julio Vieira</t>
  </si>
  <si>
    <t>10°48'56.86"S 65°21'32.29"O</t>
  </si>
  <si>
    <t xml:space="preserve">Douglas Vargas - 72838308 - 38553066
</t>
  </si>
  <si>
    <t>AV 6 DE AGOSTO</t>
  </si>
  <si>
    <t xml:space="preserve"> 14°50'6.71"S   64°54'24.46"O</t>
  </si>
  <si>
    <t>CLAUDIA MEJIA - 78745707</t>
  </si>
  <si>
    <t>Business Asimetric 70 Mb</t>
  </si>
  <si>
    <t>Business Asimetric 40 Mb</t>
  </si>
  <si>
    <t>CORPORACION DE AQUINO BOLIVIA SA</t>
  </si>
  <si>
    <t>13321668_32239_SCZ_TAJIBOS_CORPORACION DE AQUINO BOLIVIA SA_BAS_70M_TEMP_IAS_120</t>
  </si>
  <si>
    <t>13321668_32240_LPZ_VICTORIA_CORPORACION DE AQUINO BOLIVIA SA_BAS_40MB</t>
  </si>
  <si>
    <t>13321668_32241_ORU_HOTEL BOLIVIA_CORPORACION DE AQUINO BOLIVIA SA_BAS_20MB</t>
  </si>
  <si>
    <t>**SU**13321668_32242_ORU_VILLA LOS ANDES_CORPORACION DE AQUINO BOLIVIA SA_BAS_10</t>
  </si>
  <si>
    <t>**SU**13321668_32243_ORU_ORURO CENTRO_CORPORACION DE AQUINO BOLIVIA SA_BAS_10MB</t>
  </si>
  <si>
    <t>13321668_32246_CBA_ZONA PUNTITI_CORPORACION DE AQUINO BOLIVIA SA_BAS_20MB</t>
  </si>
  <si>
    <t>Av. 3er anillo esq. Radial 23 - Sitio1</t>
  </si>
  <si>
    <t xml:space="preserve"> 17°46'7.90"S  63°12'5.13"O</t>
  </si>
  <si>
    <t>Roberto Peredo - 70827875</t>
  </si>
  <si>
    <t>Calle Capitán Ravelo pasaje Isaac Eduardo - Sitio2</t>
  </si>
  <si>
    <t xml:space="preserve"> 16°30'19.68"S   68° 7'36.68"O</t>
  </si>
  <si>
    <t>Brasil esquina Rodriguez Edificio Central (carreras Humanísticas) - Sitio 4</t>
  </si>
  <si>
    <t xml:space="preserve"> 17°57'46.39"S  67° 6'15.12"O</t>
  </si>
  <si>
    <t>Backovic entre Ayacucho y Junín (carreras de Ingeniería) - Sitio 5</t>
  </si>
  <si>
    <t xml:space="preserve"> 17°58'12.17"S   67° 6'26.06"O</t>
  </si>
  <si>
    <t>Sucre entre Camacho y Washington (cs. de la salud) - Sitio 6</t>
  </si>
  <si>
    <t xml:space="preserve"> 17°58'13.26"S   67° 7'1.30"O</t>
  </si>
  <si>
    <t>**SU**13321668_32244__ORU_INDUSTRIAL_CORPORACION DE AQUINO BOLIVIA SA_BAS_10MB</t>
  </si>
  <si>
    <t>calle Vasquez 365 entre belzu y oblitas - Sitio 7</t>
  </si>
  <si>
    <t xml:space="preserve"> 17°57'33.32"S   67° 6'39.11"O</t>
  </si>
  <si>
    <t>KM 8 Av. Villazon una cuadra acera Norte - Sitio 3</t>
  </si>
  <si>
    <t xml:space="preserve"> 17°23'26.95"S  66° 4'6.36"O</t>
  </si>
  <si>
    <t>Av. Ayacucho entre Santivañes y Jordan Edificio Ayacucho - SITIO 8</t>
  </si>
  <si>
    <t xml:space="preserve"> 17°23'41.15"S   66° 9'29.63"O</t>
  </si>
  <si>
    <t>13321668_32297__LPZ_MALLASA_CORPORACION DE AQUINO BOLIVIA SA_BAS_10M</t>
  </si>
  <si>
    <t>Av. Camacho Edif. Banco Ganadero Nro 1372 - SITIO 9</t>
  </si>
  <si>
    <t xml:space="preserve"> 16°29'57.02"S  68° 8'1.95"O</t>
  </si>
  <si>
    <t xml:space="preserve">Urbanizacion Colinas del Urubo UV58 MZA0 </t>
  </si>
  <si>
    <t xml:space="preserve"> 17°43'49.90"S  63°13'3.54"O</t>
  </si>
  <si>
    <t>13321668_32897__SCZ_URUBO_GPON_CORPORACION DE AQUINO BOLIVIA SA_BAS_10M</t>
  </si>
  <si>
    <t>TECHO SA</t>
  </si>
  <si>
    <t>15288992_32713_SCZ_Gilberto Pareja_TECHO_BAS_15M</t>
  </si>
  <si>
    <t>15288992_32715__SCZ_Plazuela Fatima_TECHO _BAS_15M</t>
  </si>
  <si>
    <t>15288992_32280__LPZ_Mallasa_TECHO _BAS_10M</t>
  </si>
  <si>
    <t>Av. Mariscal Santa Cruz Entre Oruro y Colon</t>
  </si>
  <si>
    <t>Hernan Rodriguez - 72191884</t>
  </si>
  <si>
    <t>Av. Cañoto  #838 - SITIO 9</t>
  </si>
  <si>
    <t xml:space="preserve"> 17°47'29.70"S   63°11'14.73"O</t>
  </si>
  <si>
    <t>Carlos Romaña - 71395550</t>
  </si>
  <si>
    <t>AV. GRIGOTA #620 entre 1er y 2do Anillo - SITIO 10</t>
  </si>
  <si>
    <t xml:space="preserve"> 17°47'49.95"S  63°11'31.25"O</t>
  </si>
  <si>
    <t>Avenida San Martin #648, entre Ladislao Cabrera y Ururguay.</t>
  </si>
  <si>
    <t xml:space="preserve"> 17°23'51.04"S  66° 9'12.72"O</t>
  </si>
  <si>
    <t>HELEN VELARDE - 71625287</t>
  </si>
  <si>
    <t>VINTAGE PETROLEUM BOLIVIANA LTD.</t>
  </si>
  <si>
    <t xml:space="preserve">Avenida , colinas del urubo- urubo business center piso7 </t>
  </si>
  <si>
    <t xml:space="preserve"> 17°45'6.23"S;  63°12'59.54"O</t>
  </si>
  <si>
    <t>Ricardo bascon - 72111225</t>
  </si>
  <si>
    <t>NIBOL LTDA.</t>
  </si>
  <si>
    <t>1659979_29535_SCZ_Tusequis_NIBOL LTDA._BOL_25M</t>
  </si>
  <si>
    <t>1659979_33425_SCZ_Viru Viru_NIBOL_IAS_25</t>
  </si>
  <si>
    <t>Av. Mutualista 4to anillo</t>
  </si>
  <si>
    <t xml:space="preserve">17°45'26.56"S 63°9'12.53"O </t>
  </si>
  <si>
    <t xml:space="preserve">Rolando Ticona - 76050259       
</t>
  </si>
  <si>
    <t>AV PANAMERICANA CASI ESQUINA HUACARAJE</t>
  </si>
  <si>
    <t xml:space="preserve"> 14°49'34.69"S    64°52'45.95"O</t>
  </si>
  <si>
    <t>SERGIO CHIRINOS - 76050259</t>
  </si>
  <si>
    <t>AV. DE LA INTEGRACION CASI ESQUIN AV. OCTAVA</t>
  </si>
  <si>
    <t xml:space="preserve"> 21°33'29.62"S   64°41'3.99"O</t>
  </si>
  <si>
    <t>ROLANDO TICONA - 76050259</t>
  </si>
  <si>
    <t>RUTA NACIONAL Av. Forestal</t>
  </si>
  <si>
    <t xml:space="preserve"> 17°23'9.92"S   66°5'42.65"O</t>
  </si>
  <si>
    <t xml:space="preserve">AV. CRISTO REDENTOR KM 10 - OFICINA JOHN DEERE </t>
  </si>
  <si>
    <t xml:space="preserve"> 17°41'5.34"S 63° 9'36.97"O</t>
  </si>
  <si>
    <t>SERGIO CHIRINOS  - 73167009 / 76690993</t>
  </si>
  <si>
    <t>IMPORTADORA Y EXPORTADORA MONTERREY SRL</t>
  </si>
  <si>
    <t>11175584_30753_LPZ_16 de Julio_IMPORTADORA Y EXPORTADORA MONTERREY SRL_IEL_10M</t>
  </si>
  <si>
    <t>11175584_30861_BEN_NUEVA TRINIDAD_IMPORTADORA Y EXPORTADORA MONTERREY SRL_IEL_10</t>
  </si>
  <si>
    <t>11175584_31898_SCR_TERMINAL SUCRE_IMPORTADORA Y EXPORTADORA MONTERREY_BOL_10M</t>
  </si>
  <si>
    <t>11175584_32679__POT_ESTADIO MERCADO_IMPORTADORA Y EXPORTADORA MONTERREY_BOL_10M</t>
  </si>
  <si>
    <t>Avenida Juan Pablo II, casi calle Belgrano3</t>
  </si>
  <si>
    <t xml:space="preserve"> 16°29'27.48"S 68°12'5.75"O</t>
  </si>
  <si>
    <t>MARIO CORTEZ - 75561346</t>
  </si>
  <si>
    <t xml:space="preserve">CARRETERA A SANTA CRUZ </t>
  </si>
  <si>
    <t xml:space="preserve"> 14°49'31.26"S 64°52'14.55"O</t>
  </si>
  <si>
    <t>CALLE GARCILAZO DE LA VEGA ESQUINA CALLE JOSE AGUIRRE</t>
  </si>
  <si>
    <t xml:space="preserve"> 19° 2'16.17"S    65°14'36.55"O</t>
  </si>
  <si>
    <t>WALBER MENEZES - 78027070</t>
  </si>
  <si>
    <t>RN5 ENTRE CALLE COLOMBIA Y CALLE 6 DE AGOSTO</t>
  </si>
  <si>
    <t xml:space="preserve"> 19°34'34.83"S    65°45'52.82"O</t>
  </si>
  <si>
    <t>ROXANA JUSTINIANO - 72100591</t>
  </si>
  <si>
    <t>11175584_32880__SCZ_MATADERO_IMPORTADORA Y EXPORTADORA MONTERREY SRL_BOL_20M</t>
  </si>
  <si>
    <t>CARRETERA A COTOCA ENTR 4TO Y 5TO ANILLO</t>
  </si>
  <si>
    <t xml:space="preserve"> 17°46'35.62"S    63° 8'22.96"O</t>
  </si>
  <si>
    <t>AV HEROES DEL CHACO CASI OCTAVIO CAMPERO FRENTE AL SURTIDOR YPFB</t>
  </si>
  <si>
    <t xml:space="preserve"> 21°32'48.96"S  64°41'57.24"O</t>
  </si>
  <si>
    <t>GRACIELA PRIETO - 72143664</t>
  </si>
  <si>
    <t>COOP. DE AHORRO Y CREDITO JESUS NAZARENO</t>
  </si>
  <si>
    <t>CALLE LA PAZ 270</t>
  </si>
  <si>
    <t xml:space="preserve"> 17°47'10.52"S   63°10'43.70"O</t>
  </si>
  <si>
    <t>OVANDO SA</t>
  </si>
  <si>
    <t>***SU***14808309_33785__LPZ_MIRADOR_OVANDO SA_IDD_15M</t>
  </si>
  <si>
    <t>**SU**14808309_33787_LPZ_PLANTA SENKATA_OVANDO SA_IDD_15M</t>
  </si>
  <si>
    <t>14808309_34037__SCZ_TAJIBOS_OVANDO SA_IDD_50M</t>
  </si>
  <si>
    <t>**SU**14808309_31304_SCZ_VIRU VIRU_OVANDO SA_IEL_10M</t>
  </si>
  <si>
    <t>2DO ANILLO ESQ AV LA SALLE</t>
  </si>
  <si>
    <t xml:space="preserve"> 17°46'18.38"S   63°11'20.00"O</t>
  </si>
  <si>
    <t>Grigota - Av. Grigota  4to. Anillo</t>
  </si>
  <si>
    <t>-17.8109667,-63.2075856</t>
  </si>
  <si>
    <t>14808309_33737__LPZ_SAN MIGUEL_OVANDO SA_IDD_15M</t>
  </si>
  <si>
    <t>MMC - Av. Ballivian esq. 13 de Calacoto # 678</t>
  </si>
  <si>
    <t>-16.5398522,-68.08636</t>
  </si>
  <si>
    <t>14808309_33740__LPZ_SAN MIGUEL_OVANDO SA_IDD_15M</t>
  </si>
  <si>
    <t>FCA - Av. Ballivian Nro. 624 entre calle 12 y 13 Calacoto</t>
  </si>
  <si>
    <t>-16.5399562,-68.0870123</t>
  </si>
  <si>
    <t>km 9 ATRÁS - Km 9 al norte entrada Urb. Barceló parte de atrás - SITIO 2</t>
  </si>
  <si>
    <t>17°41'22.57"S  63° 9'38.97"O</t>
  </si>
  <si>
    <t>km 9 ADELANTE - Km 9 al norte entrada Urb. Barceló - SITIO 3</t>
  </si>
  <si>
    <t>17°41'22.12"S  63° 9'34.80"O</t>
  </si>
  <si>
    <t>Roca y Coronado - Av. 3er Anillo Externo Frente a Expocruz- SITIO 5</t>
  </si>
  <si>
    <t>17°47'1.41"S  63°12'21.33"O</t>
  </si>
  <si>
    <t>Usados - Av. La Salle esq. Pasaje 1 este - SITIO 6</t>
  </si>
  <si>
    <t>17°46'19.15"S  63°11'25.48"O</t>
  </si>
  <si>
    <t>Taller Miraflores - Av. Estados Unidos Nro. 1118 Miraflores - SITIO 4</t>
  </si>
  <si>
    <t>-16.4916587,-68.122214</t>
  </si>
  <si>
    <t>Taller Servihora - Av. Costanera Nro. 150 zona sur - SITIO 5</t>
  </si>
  <si>
    <t>-16.5467976,-68.0713516</t>
  </si>
  <si>
    <t>Taller Showroom - Av. 6 de Marzo Nro. 400 Camino a Oruro - SITIO 6</t>
  </si>
  <si>
    <t>-16.5511563,-68.1785222</t>
  </si>
  <si>
    <t>14808309_33797__LPZ_SAN MIGUEL_OVANDO SA_IDD_15M</t>
  </si>
  <si>
    <t>OFICINAS DE ADMINISTRACION CALLE 15 DE CALACOTO  - CALLE 15 ENTRE AV SANCHEZ BUSTAMANTE Y JULIO PATIÑO</t>
  </si>
  <si>
    <t xml:space="preserve"> 16°32'27.39"S 68° 5'1.92"O</t>
  </si>
  <si>
    <t>Km 9 al norte entrada Urb. Barceló - Adelante</t>
  </si>
  <si>
    <t>Km 9 al norte entrada Urb. Barceló parte de atrás</t>
  </si>
  <si>
    <t>Av. Cristobal de Mendoza esq. Av. La Salle</t>
  </si>
  <si>
    <t>17°46'18.36"S  63°11'20.20"O</t>
  </si>
  <si>
    <t>Av. 3er Anillo Externo Frente a Expocruz</t>
  </si>
  <si>
    <t xml:space="preserve"> 17°47'1.41"S  63°12'21.33"O</t>
  </si>
  <si>
    <t>14808309_34140__LPZ_SAN MIGUEL_OVANDO SA_IDD_15M</t>
  </si>
  <si>
    <t>MB - Av. Ballivian entre calles 16 y 17 Calacoto</t>
  </si>
  <si>
    <t>-16.5388532,-68.0826544</t>
  </si>
  <si>
    <t>Parque empresarial Coronado 2, queda sobre la AV, internacional Bioceanica, entrando a la mano Derecha de Play Land Park Km 10 al 11 carretera al norte.</t>
  </si>
  <si>
    <t>14808309_35353__SCZ_ParaguaA_OVANDO S.A._IAS_15M_Catolica</t>
  </si>
  <si>
    <t xml:space="preserve">Equipetrol norte, Calle Maria de Olivera entre Adolfo Flores y Barchilones </t>
  </si>
  <si>
    <t>17°45'22.6"S 63°11'44.2"W</t>
  </si>
  <si>
    <t>ALEJANDRO GUMIEL - 70334938</t>
  </si>
  <si>
    <t>14808309_33923__SCZ_BRIGIDA_OVANDO SA_IDD_15M</t>
  </si>
  <si>
    <t>**SU**</t>
  </si>
  <si>
    <t>**SU**14808309_33746__SCZ_VIRU VIRU_OVANDO SA_IDD_15M</t>
  </si>
  <si>
    <t>**SU**14808309_33747__SCZ_VIRU VIRU_OVANDO SA_IDD_15M</t>
  </si>
  <si>
    <t>**SU**14808309_33748__SCZ_ROCA Y CORONADO_OVANDO SA_IDD_15M</t>
  </si>
  <si>
    <t>**SU**14808309_33751__SCZ_CENTENARIO_OVANDO SA_IDD_15M</t>
  </si>
  <si>
    <t>**SU**14808309_34139__SCZ_ROCA Y CORONADO_OVANDO SA_IDD_15M</t>
  </si>
  <si>
    <t>GENEX SA</t>
  </si>
  <si>
    <t>14990873_33928__SCZ_HAMACAS_GENEX S.A._IDD_35M</t>
  </si>
  <si>
    <t>AV. CRISTO REDENTOR 3ER ANILO EXTERNO - GENEX I</t>
  </si>
  <si>
    <t>17°45'27.14"S 63°10'39.27"O</t>
  </si>
  <si>
    <t>CARLOS SANDOVAL - 71012315</t>
  </si>
  <si>
    <t>FERROVIARIA ORIENTAL S.A.</t>
  </si>
  <si>
    <t>11136717_29361_SCZ_Estacion de Buses_FERROVIARIA ORIENTAL S.A._IOL_20M</t>
  </si>
  <si>
    <t>3ER Anillo interno entre la Av. 3 Pasos al Frente y Av. Brasil</t>
  </si>
  <si>
    <t>Manuel Diaz 72120620</t>
  </si>
  <si>
    <t>**SU**11136717_30704_TJA_YACUIBA_FERROVIARIA ORIENTAL SA_IOL_1M</t>
  </si>
  <si>
    <t>Estacion de BUSES PLAZA VILLARROEL</t>
  </si>
  <si>
    <t>22°1'6.19"S 63° 40'30.23"O</t>
  </si>
  <si>
    <t>Juan Jose Beltran - 72120658</t>
  </si>
  <si>
    <t>ENTRE 4TO Y 5 TO ANILLO AV VIRGEN DE COTSCZNODO</t>
  </si>
  <si>
    <t>JUAN JOSE BELTRAN - 72120658</t>
  </si>
  <si>
    <t>**SU**11136717_30746__SCZ_GUARACHACHI_FERROVIARIA ORIENTAL SA_IOL_8M</t>
  </si>
  <si>
    <t>**SU**11136717_30747__SCZ_GUARACHACHI_FERROVIARIA ORIENTAL SA_IOL_8M</t>
  </si>
  <si>
    <t>4to anillo calle rolando de chazal  entre prolongacion de Av Brail y  Av Virgen de Cotoca</t>
  </si>
  <si>
    <t xml:space="preserve"> 17°46'57.49"S  63° 8'36.48"O</t>
  </si>
  <si>
    <t>**SU**11136717_30978_SCZ_PAILAS_FERROVIARIA ORIENTAL_IOL_1M</t>
  </si>
  <si>
    <t>ESTACIÓN DE TRENES ROBORE</t>
  </si>
  <si>
    <t xml:space="preserve"> 21°32'4.52"S -  64°44'0.37"O</t>
  </si>
  <si>
    <t>**SU**11136717_30979_SCZ_PAILAS_FERROVIARIA ORIENTAL_IOL_1M</t>
  </si>
  <si>
    <t>ESTACIÓN DE TRENES QUIJARRO</t>
  </si>
  <si>
    <t>19°0'9.50"S 57° 42'50.90"O</t>
  </si>
  <si>
    <t>**SU**11136717_30980_SCZ_PAILAS_FERROVIARIA ORIENTAL_IOL_1M</t>
  </si>
  <si>
    <t>ESTACIÓN DE TRENES SAN JOSE DE CHIQUITOS</t>
  </si>
  <si>
    <t>17°50'31.86"S 60° 44'9.90"O</t>
  </si>
  <si>
    <t>**SU**11136717_31005_SCZ_Montero_FERROVIARIA ORIENTAL SA_IOL_1M</t>
  </si>
  <si>
    <t>ESTACIÓN DE TRENES MONTERO</t>
  </si>
  <si>
    <t xml:space="preserve"> 17°20'21.77"S  63°14'21.11"O</t>
  </si>
  <si>
    <t>SCHARFF BOLIVIA S.R.L.</t>
  </si>
  <si>
    <t>Calle 20 de Octubre No. 2619 esquina Calle Pinilla. Zona Sopocachi</t>
  </si>
  <si>
    <t>Miguel Cayo - 69974179</t>
  </si>
  <si>
    <t>TECNOFARMA S.A</t>
  </si>
  <si>
    <t>2389_33973__SCZ_EL PARI_TECNOFARMA SA_IDD_90M</t>
  </si>
  <si>
    <t>2389_33982__LPZ_HUMBOLT_TECNOFARMA SA_IDD_40M</t>
  </si>
  <si>
    <t xml:space="preserve">AV VELARDE NRO 500 .ENTRE AV. EL TROMPILLO Y AV. ANA BARBA </t>
  </si>
  <si>
    <t>17°47'55.10"S 63°10'48.30"O</t>
  </si>
  <si>
    <t>DANNY FLORES - 77604406</t>
  </si>
  <si>
    <t>Calle 11 de Obrajes N°133 entre Av. Costanerita y Av.Ormachea</t>
  </si>
  <si>
    <t xml:space="preserve"> 16°31'44.05"S   68° 6'26.82"O</t>
  </si>
  <si>
    <t>Av. Papa Paulo N° 1146 casi calle Venezuela – Zona Este</t>
  </si>
  <si>
    <t xml:space="preserve"> 17°23'0.98"S  66° 8'53.80"O</t>
  </si>
  <si>
    <t>GOBIERNO AUTONOMO DEPARTAMENTAL DEL BENI</t>
  </si>
  <si>
    <t>11758846_29486_BEN_Trinidad_GOBIERNO AUTONOMO DEPARTAMENTAL DEL BENI_IEL_45M</t>
  </si>
  <si>
    <t>PLAZA BALLIVIAN ACERA SUR</t>
  </si>
  <si>
    <t>Ing. Ricardo Aguilar - 72819898</t>
  </si>
  <si>
    <t>BRINKS BOLIVIA S.A.</t>
  </si>
  <si>
    <t>11090044_31690_LPZ_Lira_BRINKS BOLIVIA_BOL_15M</t>
  </si>
  <si>
    <t>11090044_31691_SCR_El Morro_BRINKS BOLIVIA _BOL_15M</t>
  </si>
  <si>
    <t>11090044_31770_SCZ_Tajibos_BRINKS BOLIVIA_BOL_15M</t>
  </si>
  <si>
    <t>11090044_31570_ORU_Industrial_BRINKS BOLIVIA _BOL_8M</t>
  </si>
  <si>
    <t>B Progreso C 6 de Octubre entre Santa Cruz y Sotomayor.</t>
  </si>
  <si>
    <t xml:space="preserve"> 17°57'17.55"S   67° 6'33.66"O</t>
  </si>
  <si>
    <t xml:space="preserve"> Marco Delgadillo - 72458900</t>
  </si>
  <si>
    <t xml:space="preserve">C/Conchitas Nro. 798 esq. Landaeta </t>
  </si>
  <si>
    <t xml:space="preserve"> 16°30'29.99"S     68° 8'5.17"O</t>
  </si>
  <si>
    <t>Alejandra Zambrana - 72121436</t>
  </si>
  <si>
    <t>Calle 1 # 4</t>
  </si>
  <si>
    <t xml:space="preserve"> 19° 2'57.84"S      65°15'9.48"O</t>
  </si>
  <si>
    <t>C/Lanza 571 esq Paccieri</t>
  </si>
  <si>
    <t xml:space="preserve"> 17°23'14.09"S     66° 9'16.17"O</t>
  </si>
  <si>
    <t>Barrio San Gerónimo c/ Loa #1934</t>
  </si>
  <si>
    <t xml:space="preserve"> 21°32'40.14"S     64°43'8.84"O</t>
  </si>
  <si>
    <t>AV MUTUALISTA ENTRE 2DO Y 3 ER ANILLO</t>
  </si>
  <si>
    <t xml:space="preserve"> 17°45'57.89"S,  63° 9'42.85"O</t>
  </si>
  <si>
    <t>ALEJANDRA ZAMBRANA - 72121436</t>
  </si>
  <si>
    <t>C/Las Ramblas Edif. ITC Towers Subsuelo</t>
  </si>
  <si>
    <t xml:space="preserve"> 17°45'37.85"S    63°12'4.74"O</t>
  </si>
  <si>
    <t>DISTRIBUIDORA MAKIRO SRL</t>
  </si>
  <si>
    <t>13647368_30898_SCZ_SLAN_DISTRIBUIDORA MAKIRO SRL_BOL_15M</t>
  </si>
  <si>
    <t>13647368_31023_BEN_Trinidad_DISTRIBUIDORA MAKIRO_IEL_8M</t>
  </si>
  <si>
    <t>13647368_31061_SCZ_Camiri_DISTRIBUIDORA MAKIRO_IEL_8M</t>
  </si>
  <si>
    <t>13647368_31114_SCR_Patria_PARQUE BOLIVAR_DISTRIBUIDORA MAKIRO SRL_BOL_8M</t>
  </si>
  <si>
    <t>13647368_31327_TJA_GUADALQUIVIR_DISTRIBUIDORA MAKIRO_IEL_8M</t>
  </si>
  <si>
    <t>13647368_32820_SCZ_26 DE ENERO_DISTRIBUIDORA MAKIRO SRL_BOL_8M</t>
  </si>
  <si>
    <t>Av Dpto Pando - 2do Anillo en la vereda del salon velatorio las MISIONES</t>
  </si>
  <si>
    <t xml:space="preserve"> 17°46'33.16"S   63° 9'52.65"O</t>
  </si>
  <si>
    <t>Mariela Ovando - 75020010</t>
  </si>
  <si>
    <t>C/ Antonio Vaca Diaz Esq Nicolas Suarez</t>
  </si>
  <si>
    <t xml:space="preserve"> 14°50'3.63"S  64°54'15.56"O</t>
  </si>
  <si>
    <t xml:space="preserve">C/ Mendez Arco Esq. C/ Sargento Maceda a una cuada de la plaza principal en la planta baja del Arzobispado - Camiri </t>
  </si>
  <si>
    <t xml:space="preserve"> 20° 2'25.71"S  63°31'17.01"O</t>
  </si>
  <si>
    <t>RENÉ CALVO ARANA # 59</t>
  </si>
  <si>
    <t>19° 2'6.05"S 65°15'25.68"O</t>
  </si>
  <si>
    <t>DANIEL ANDRADE - 76126517</t>
  </si>
  <si>
    <t>AV VICTOR PAZ CASI CALLE CAMPERO</t>
  </si>
  <si>
    <t>21°32'09.8"S 64°44'13.3"W</t>
  </si>
  <si>
    <t>ALEX ARENAS - 76118118</t>
  </si>
  <si>
    <t>CALLE PERIMETRAL POR LA DOBLE VIA LA GUARDIA, ENTRE 4TO Y 5TO ANILLO</t>
  </si>
  <si>
    <t xml:space="preserve"> 17°48'48.43"S   63°12'42.39"O</t>
  </si>
  <si>
    <t>VALERIA OVANDO - 76004140</t>
  </si>
  <si>
    <t>20/09: Mayra indica que ya se llevó a cabo la medición.
18/09: Solicitud a comerciales de gestiones requeridas.
11/09: Esperando confirmacion por correo
31/08: El cliente menciona que por el momento no es posible realizar el trabajo. Contactar mas adelante</t>
  </si>
  <si>
    <t>Leonardo Gonzales - 72193612</t>
  </si>
  <si>
    <t>21/09: Debido a que su red no cuenta con redundancia, el servicio no puede ser interrumpido.</t>
  </si>
  <si>
    <t>23/09: Ángel indica que el cliente requiere la coordinación con su ejecutivo. Envié correo a Paola solicitando el contacto con el cliente.</t>
  </si>
  <si>
    <t>Marizabel Guarachi tel 2412474 Int 154
Gabriel Ayllon - telf. 2412474 int. 141
Javier Ayala - 75500040</t>
  </si>
  <si>
    <t>IMPORTADORA IMVESA S.R.L.</t>
  </si>
  <si>
    <t>15353329_33333_SCZ_MONTERO_IMPORTADORA IMVESA S.R.L._BAS_10M</t>
  </si>
  <si>
    <t>Av Doble via Montero - Guabira</t>
  </si>
  <si>
    <t>17°19'49.2"S 63°15'44.4"O</t>
  </si>
  <si>
    <t>Rolando Chavez - 67700101</t>
  </si>
  <si>
    <t>21/09: Enviado por correo a Ángel.
18/09: Ejecutivo indica intentar con el contacto SYLVANA 68215553
18/09: Solicitud de gestión a ejecutivos.
11/09: El contacto no contesta la llamada.</t>
  </si>
  <si>
    <t>18/09: Solicitud de gestión a ejecutivos.
11/09: El contacto no contesta la llamada.
Repetición de medición por no desconexión.</t>
  </si>
  <si>
    <t>18/09: Solicitud de gestión a ejecutivos.
11/09: El cliente menciona que el enlace es usado para su servicio web y no puede desconectarce, por favor contactar con el ejecutivo de ventas para ver si es posible realizar el trabajo en un horario de ventana.
31/3: Esperando confirmación por correo</t>
  </si>
  <si>
    <t>18/09: Solicitud de gestión a ejecutivos.
11/09: El cliente menciona que el enlace es usado para su servicio web y no puede desconectarce, por favor contactar con el ejecutivo de ventas para ver si es posible realizar el trabajo en un horaio de ventana
31/3: Esperando confirmación por correo</t>
  </si>
  <si>
    <t>18/09: Solicitud de gestión a ejecutivos.
11/09: El contacto menciona que ya no trabaja en la empresa.</t>
  </si>
  <si>
    <t>18/09: Solicitud de gestión a ejecutivos.
11/09: El contacto requiere confirmacion del ejecutivo.
18/08: Se envió correo al ejecutivo.
30/07: Cliente requiere una autorización del ejecutivo</t>
  </si>
  <si>
    <t>18/09: Solicitud de gestión a ejecutivos.
11/09: El cliente menciono que el ejecutivo de cuentas se contacte con el para la ejecucion del trabajo</t>
  </si>
  <si>
    <t>18/09: Solicitud de gestión a ejecutivos.
11/09: El numero del Sr. Roberto Valle es erroneo y el Sr. Jorge Figueroa menciona ya no trabajar en la empresa.
04/09: Se agrega nuevo contacto
31/08: EL contacto quien es la Sr. Jorge Figueroa ya no trabaja en la empresa, asi que se requiere de un nuevo contacto</t>
  </si>
  <si>
    <t>28/09: Ejecutivo indica que el número correcto de Carlos Romaña es 71395542 y como contacto adicional su jefe Herman Lopez 71395532
25/09: Sergio indica que contacto indica equivocado.</t>
  </si>
  <si>
    <t>MEDITERRANEAN SHIPPING COMPANY BOLIVIA MSC LTDA</t>
  </si>
  <si>
    <t>13564816_30825_SCZ_Belen_MEDITERRANEAN SHIPPING COMPANY BOLIVIA_IDD_20M</t>
  </si>
  <si>
    <t>4to. Anillo # 4200 Centro Empresarial “TORRE DUO” P. 11 Of.11B Equipetrol Norte</t>
  </si>
  <si>
    <t>17°45'19.16"S  63°11'54.34"O</t>
  </si>
  <si>
    <t>MARCELO LORENTE - 3174810</t>
  </si>
  <si>
    <t>AV. JULIO PATIÑO ENTRE CALLES 13 Y 14. ZONA CALACOTO</t>
  </si>
  <si>
    <t xml:space="preserve"> 16°32'31.75"S   68° 5'6.88"O</t>
  </si>
  <si>
    <t>EDWIN SUXO -   2126604</t>
  </si>
  <si>
    <t>AV. CIRCUNVALACION Y CALLE SORIA GALVARRO S/N</t>
  </si>
  <si>
    <t xml:space="preserve"> 17°59'25.97"S;  67° 7'8.99"O</t>
  </si>
  <si>
    <t>EDWIN SUXO - 2126604</t>
  </si>
  <si>
    <t>BUPA INSURANCE BOLIVIA S.A.</t>
  </si>
  <si>
    <t>11213051_32388_SCZ_ALEMANA_BUPA INSURANCE BOLIVIA S.A._BAS_100M</t>
  </si>
  <si>
    <t>11213051_32395__LPZ_FLORIDA_BUPA INSURANCE BOLIVIA S.A._BAS_20M</t>
  </si>
  <si>
    <t>CALLE GUAPOMO # 2500 EDIFICO SPACIO OF 202</t>
  </si>
  <si>
    <t xml:space="preserve"> 17°45'59.87"S ;   63°10'35.26"O</t>
  </si>
  <si>
    <t>JORGE ROBLES - 69202599</t>
  </si>
  <si>
    <t>Calacoto Calle No. 9 Esq. Av. Sánchez Bustamante No. 7979 - Edificio Vitruvio II</t>
  </si>
  <si>
    <t>16°32'29.81"S ;  68° 5'25.30"O</t>
  </si>
  <si>
    <t>Business Asimetric 25 Mb</t>
  </si>
  <si>
    <t>EMPRESA DE SERVICIOS DELOSUR SA</t>
  </si>
  <si>
    <t>14471096_31851_SCZ_Corte_EMPRESA DE SERVICIOS DELOSUR_BOL_20M</t>
  </si>
  <si>
    <t>***SU***14471096_31852_SCZ_Corte_EMPRESA DE SERVICIOS DELOSUR_BAS_25M</t>
  </si>
  <si>
    <t>Av. Cristobal de Mendoza esq Canada (Starbucks coffee)</t>
  </si>
  <si>
    <t xml:space="preserve"> 17°46'20.49"S  63°11'17.43"O</t>
  </si>
  <si>
    <t>ANDRES TORQUATO - 76732055</t>
  </si>
  <si>
    <t>LINKSER S.A</t>
  </si>
  <si>
    <t>Calle Manuel Ignacion Salvatierra Esq Tarija Nº520</t>
  </si>
  <si>
    <t xml:space="preserve"> 17°47'15.13"S  63°10'30.50"O</t>
  </si>
  <si>
    <t>Fabiana Saldana 67705814</t>
  </si>
  <si>
    <t>CORPORACION UNAGRO S.A. CORPUNAGRO S.A.</t>
  </si>
  <si>
    <t>11413638_33319_SCZ_PETROLERO_CORPORACION UNAGRO S.A. CORPUNAGRO S.A._BAS_10M</t>
  </si>
  <si>
    <t>11413638_33323__SCZ_TUSEQUIS_CORPORACION UNAGRO S.A. CORPUNAGRO S.A._BOL_10M</t>
  </si>
  <si>
    <t>11413638_33297__SCZ_ATN MINEROS_CORPORACION UNAGRO S.A. CORPUNAGRO S.A._BAS_10M</t>
  </si>
  <si>
    <t>UNAGRO MINERO - INGENIO</t>
  </si>
  <si>
    <t>17°06'44.8"S 63°14'45.0"W</t>
  </si>
  <si>
    <t>ALEJANDRO MELGAR - 79892432</t>
  </si>
  <si>
    <t>UNAGRO - 2DO ANILLO - 2do Anillo entre Av Banzer y Beni C/las Maras atrás de la iglesia la Santa Cruz - SITIO 2</t>
  </si>
  <si>
    <t>17°46'08.7"S 63°10'48.4"W</t>
  </si>
  <si>
    <t>ALEJANDRO MELGAR - 79892433</t>
  </si>
  <si>
    <t>KHOLVY - 4TO ANILLO P.I. PASANDO LA UPSA - SITIO 4</t>
  </si>
  <si>
    <t xml:space="preserve"> 17°45'31.96"S  63° 8'39.58"O</t>
  </si>
  <si>
    <t>ALEJANDRO MELGAR - 79892435</t>
  </si>
  <si>
    <t>CORP UNAGRO - Av Banzer entre 5to y 6to anillo C/Av Leigue - SITIO 3</t>
  </si>
  <si>
    <t xml:space="preserve"> 17°44'15.29"S  63° 9'58.57"O</t>
  </si>
  <si>
    <t>ALEJANDRO MELGAR - 79892434</t>
  </si>
  <si>
    <t>MULTIPARTES SANTA CRUZ SRL</t>
  </si>
  <si>
    <t>15198718_31324_SCZ_HIPERMAXI_MULTIPARTES SANTA CRUZ SRL_IAS_40M</t>
  </si>
  <si>
    <t>AV CRISTO REDENTOR ENTRE 3 Y 4 ANILLO SOBRE LA AVENIDA BANZER</t>
  </si>
  <si>
    <t>17°45'57.8"S        63°10'54.8"W</t>
  </si>
  <si>
    <t>CARLOS HANSLER - 78451644</t>
  </si>
  <si>
    <t xml:space="preserve"> AV BANZER Y CUARTO ANILLO CALLE 1</t>
  </si>
  <si>
    <t xml:space="preserve"> 17°44'51.79"S  63°10'37.77"O</t>
  </si>
  <si>
    <t xml:space="preserve"> AV BANZER Y CUARTO ANILLO CALLE 3</t>
  </si>
  <si>
    <t xml:space="preserve"> 17°44'47.13"S  63°10'38.15"O</t>
  </si>
  <si>
    <t>TIGO DIA ONLINE 7 MB</t>
  </si>
  <si>
    <t>CARGILL BOLIVIA S.A.</t>
  </si>
  <si>
    <t>8878_30972_SCZ_Pailas_CARGILL BOLIVIA_IOL_7M - 3CRUCES</t>
  </si>
  <si>
    <t xml:space="preserve">KM 91 carretera puerto suarez entrando 4 km  de la carretera por la calle de tierra - TRES CRUCES  </t>
  </si>
  <si>
    <t>17°37'55.42"S, 62°21'18.16"O</t>
  </si>
  <si>
    <t>David Rojas - 76344449</t>
  </si>
  <si>
    <t>KPMG S.R.L.</t>
  </si>
  <si>
    <t>14240422_29987_LPZ_Victoria_KPMG SRL_BOL_20M</t>
  </si>
  <si>
    <t xml:space="preserve">calle Capitan Ravelo Nro. 2131 </t>
  </si>
  <si>
    <t>Luis Candia  - 72523487</t>
  </si>
  <si>
    <t>OMNILIFE DE BOLIVIA S.A</t>
  </si>
  <si>
    <t>CALLE CARLOS FLORES QUINTELA EDIF. DZ PISO 3 OF 3A. ENTRE CALLES 13 Y 14. ZONA CALACOTO</t>
  </si>
  <si>
    <t>16°32'20.80"S  68° 5'9.23"O</t>
  </si>
  <si>
    <t>WILSON CONDE - 75217745</t>
  </si>
  <si>
    <t>11358226_31201_LPZ_FLORIDA_OMNILIFE DE BOLIVIA S.A._IOL_10M</t>
  </si>
  <si>
    <t>DISTRIBUIDOR MAYORISTA DE COMPUTADORAS DMC.S.A.</t>
  </si>
  <si>
    <t>1694139_30792_SCZ_Urbari_DISTRIBUIDOR MAYORISTA DE COMPUTADORAS DMC_BOL_100M</t>
  </si>
  <si>
    <t>**MO**11480067_32137_CBA_AROMA_DISTRIBUIDOR MAYORISTA DE COMPUTADORAS DMC.S.A._B</t>
  </si>
  <si>
    <t>1694139_33775__SCZ_SAGUAPAC_DISTRIBUIDOR MAYORISTA DE COMPUTADORAS DMC_IAS_40M</t>
  </si>
  <si>
    <t>AV GRIGOTA 2 CUADRAS ANTES DEL 4TO ANILLO NRO 3800</t>
  </si>
  <si>
    <t xml:space="preserve"> 17°48'36.33"S   63°12'23.82"O</t>
  </si>
  <si>
    <t>RODRIGO CAERO - 75628533</t>
  </si>
  <si>
    <t>CENTRO COMERCIAL GOLDEN CENTER</t>
  </si>
  <si>
    <t xml:space="preserve"> 17°24'16.80"S           66° 9'24.58"O</t>
  </si>
  <si>
    <t>PAUL CHANG - 77011755</t>
  </si>
  <si>
    <t>AVENIDA BRASIL ENTRE CALLE CORONEL FELIX ROMERO Y ROBERTO CUELLAR ESQUINA TENIENTE JUAN HUMBERTO RIVERO, FERIA DE LA COMPUTACION</t>
  </si>
  <si>
    <t xml:space="preserve"> 17°47'18.19"S          63°10'6.10"O</t>
  </si>
  <si>
    <t>**SU**11480067_32276__SCZ_AV BRASIL_DISTRIBUIDOR MAYORISTA DE COMPUTADORAS DMC.S.A._BAS_20M</t>
  </si>
  <si>
    <t xml:space="preserve"> 17°48'36.33"S        63°12'23.82"O</t>
  </si>
  <si>
    <t>FONDO DE DESARROLLO COMUNAL INSTITUCION FINANCIERA DE DESARR</t>
  </si>
  <si>
    <t>15259267_31741_SCZ_SLAN_FONDECO_BAS_10M</t>
  </si>
  <si>
    <t>AVENIDA PEDRO RIBERA MENDEZ ER ANILLO INTERNO ENTRE PARAGUA Y MUTUALISTA ESQ CHUVI  - SITIO 1</t>
  </si>
  <si>
    <t xml:space="preserve"> 17°46'10.14"S  63° 9'26.66"O</t>
  </si>
  <si>
    <t>MARCO ANTONIO FERNANDEZ - 3466070 INT 122</t>
  </si>
  <si>
    <t>BIS OVERSEAS BOLIVIA S.R.L.</t>
  </si>
  <si>
    <t>Av. Cristo Redentor 6to anillo #100</t>
  </si>
  <si>
    <t xml:space="preserve"> 17°43'53.03"S  63°10'6.08"O</t>
  </si>
  <si>
    <t>PABLO COCA - 75530966</t>
  </si>
  <si>
    <t>4to anillo de equipetrol Edificio Torre DUO Piso 15</t>
  </si>
  <si>
    <t>17°45'18.69"S 63°11'54.22"O</t>
  </si>
  <si>
    <t>Zona Calacoto Av. Ballivian Calle 11</t>
  </si>
  <si>
    <t>16°32'23.87"S   68° 5'18.72"O</t>
  </si>
  <si>
    <t>Stivens Cazasola - 77222613</t>
  </si>
  <si>
    <t>YPFB LOGISITICA S.A.</t>
  </si>
  <si>
    <t>11546515_28819_SCZ_Camiri_YPFB-LOGISTICA-SA_IEL_15M</t>
  </si>
  <si>
    <t>11546515_28820_CHU_SICASICA_YPFB-LOGISTICA-SA_IEL_15M</t>
  </si>
  <si>
    <t>11546515_30367_SCZ_SanJose_CIA LOGISTICA DE HIDROCARBUROS BOLIVINA SA CLHB_IEL_8</t>
  </si>
  <si>
    <t>Del puente principal a 50 Mts sobre la carretera</t>
  </si>
  <si>
    <t>Erick Ruiz72102898</t>
  </si>
  <si>
    <t>SUCRE QHORA QHORA KM 8 CARRETERA TARABUC</t>
  </si>
  <si>
    <t>19°04'54.0"S 65°13'20.6"W</t>
  </si>
  <si>
    <t>AV. SANTIAGO PARIS - SAN JOSE DE CHUIQUITOS</t>
  </si>
  <si>
    <t>17°50'42.10"S    60°43'51.60"O</t>
  </si>
  <si>
    <t>MILTON RUEDA - 72147269</t>
  </si>
  <si>
    <t>PLAN INTERNACIONAL INC</t>
  </si>
  <si>
    <t>11166118_32434__LPZ_FLORIDA_PLAN INTERNATIONAL _IDD_40M</t>
  </si>
  <si>
    <t>11166118_32435__LPZ_VICTORIA_PLAN INTERNATIONAL _IDD_15M</t>
  </si>
  <si>
    <t xml:space="preserve">Av. Ballivian N° 555 , Edificio EL Dorial, Piso 8. </t>
  </si>
  <si>
    <t>(-16.540087, -68.087804)</t>
  </si>
  <si>
    <t>LIMBERT QUISPE - 67348015</t>
  </si>
  <si>
    <t>CALLE CAPITAN RAVELO # 2329 EDIF EXCELSIOR PISO 4</t>
  </si>
  <si>
    <t xml:space="preserve">  16°30'25.90"S, 68° 7'30.00"O</t>
  </si>
  <si>
    <t>LIMBERT QUISPE - 67348015 - 2771610</t>
  </si>
  <si>
    <t>CALLE ELIDORO CAMACHO # 102</t>
  </si>
  <si>
    <t xml:space="preserve"> 19° 2'43.70"S,65°14'52.10"O</t>
  </si>
  <si>
    <t xml:space="preserve">CALLE DELFIN PINO # 876 ZONA FATIMA </t>
  </si>
  <si>
    <t xml:space="preserve"> 21°32'17.10"S, 64°43'33.10"O</t>
  </si>
  <si>
    <t>AV SANTA CRUZ # 905 2 ANILLO</t>
  </si>
  <si>
    <t xml:space="preserve"> 17°47'31.59"S,  63° 9'55.60"O</t>
  </si>
  <si>
    <t>IMPORTADORA CAMPERO S.R.L.</t>
  </si>
  <si>
    <t>Zona Cala Cala Av. Libertador casi Av. América</t>
  </si>
  <si>
    <t>17°22'23.95"S  66° 9'45.86"O</t>
  </si>
  <si>
    <t>LA VITALICIA SEGUROS Y REASEGUROS DE VIDA SA</t>
  </si>
  <si>
    <t>11724801_29606_LPZ_Sopocachi_LA VITALICIA SEGUROS Y REASEGUROS DE VIDA SA_IDD_45</t>
  </si>
  <si>
    <t>Av. 6 de Agosto Esq. Campos</t>
  </si>
  <si>
    <t>16°30'50.18"S 68° 7'17.80"O</t>
  </si>
  <si>
    <t>Wilson Mamani - 22157806</t>
  </si>
  <si>
    <t>DICOM DISTRIBUIDORES DEL ORIENTE S.R.L</t>
  </si>
  <si>
    <t>1674499_31144_SCZ_TUSEQUIS_DICOM_IDD_20M</t>
  </si>
  <si>
    <t>1674499_32549__LPZ_VILLA ADELA_DICOM DISTRIBUIDORES DEL ORIENTE SRL_IAS_15M</t>
  </si>
  <si>
    <t>Av. Cristo Redentor  Km 4 ½ Nro. 554  Zona Villa Luz  frente a la UDI - OFICINAS DICOM</t>
  </si>
  <si>
    <t>17º44' 04.03" S; 63º 10' 07. 21" O</t>
  </si>
  <si>
    <t>EDGAR FUNE - 75017209</t>
  </si>
  <si>
    <t>PARQUE INDUSTRIAL</t>
  </si>
  <si>
    <t>17°45’18.62”S 63°08’19.39”O</t>
  </si>
  <si>
    <t>EDGAR FUNES - 75017209</t>
  </si>
  <si>
    <t>1674499_32473__SCZ_MATADERO_DICOM DISTRIBUIDORES DEL ORIENTE SRL_BAS_10M</t>
  </si>
  <si>
    <t>TIAHUANACU 4314</t>
  </si>
  <si>
    <t xml:space="preserve"> 16°33'8.64"S  68°12'31.20"O</t>
  </si>
  <si>
    <t xml:space="preserve">  -17.378973 – 66.116210</t>
  </si>
  <si>
    <t>Rodolfo Guarachi  - 75980930</t>
  </si>
  <si>
    <t>Sacaba Av. Chapare Virgen del Rosario</t>
  </si>
  <si>
    <t>ALPHA SYSTEMS SRL</t>
  </si>
  <si>
    <t xml:space="preserve">Av. 6 de Agosto, entre calles Belisario Salinas y Pedro Salazar, zona de Sopocachi Ed Hilda Pb San Jorge, PISOS 7,8 Y 9. </t>
  </si>
  <si>
    <t xml:space="preserve"> 16°30'34.39"S 68°7'32.17"O</t>
  </si>
  <si>
    <t>Javier F. Berthin H. - 697 22 976</t>
  </si>
  <si>
    <t>RADIO FIDES SERVICIOS SRL</t>
  </si>
  <si>
    <t>1684993_31085_LPZ_Perez_RADIO FIDES SERVICIOS _BOL_45M</t>
  </si>
  <si>
    <t>Av. Sucre esq. Genaro Sanjines</t>
  </si>
  <si>
    <t xml:space="preserve"> 16°29'34.51"S  -   68° 8'3.45"O</t>
  </si>
  <si>
    <t>Grover Flores - 76200437</t>
  </si>
  <si>
    <t>SEICAMP SRL</t>
  </si>
  <si>
    <t>1689376_31920__CBA_PARAGUA_SEICAMP SRL_IEL_10M</t>
  </si>
  <si>
    <t>8 km del nodo de entre ríos  CAMPAMENTO SEICAMP entre Rios</t>
  </si>
  <si>
    <t>17°13'07.1"S 64°28'24.2"W</t>
  </si>
  <si>
    <t>EFRAIN SUÑIGA - 69052493</t>
  </si>
  <si>
    <t>Planes</t>
  </si>
  <si>
    <t>Velocidad bajada hasta (kbps)</t>
  </si>
  <si>
    <t>Internet Asimétrico 1</t>
  </si>
  <si>
    <t>Internet Asimétrico 2</t>
  </si>
  <si>
    <t>Internet Asimétrico 3</t>
  </si>
  <si>
    <t>Internet Asimétrico 4</t>
  </si>
  <si>
    <t>Internet Asimétrico 5</t>
  </si>
  <si>
    <t>Internet Asimétrico 6</t>
  </si>
  <si>
    <t>Internet Asimétrico 7</t>
  </si>
  <si>
    <t>Internet Asimétrico 8</t>
  </si>
  <si>
    <t>Internet Asimétrico 9</t>
  </si>
  <si>
    <t>Internet Asimétrico 10</t>
  </si>
  <si>
    <t>Internet Asimétrico 11</t>
  </si>
  <si>
    <t>Internet Asimétrico 12</t>
  </si>
  <si>
    <t>Internet Asimétrico 13</t>
  </si>
  <si>
    <t>Internet Asimétrico 14</t>
  </si>
  <si>
    <t>Internet Asimétrico 15</t>
  </si>
  <si>
    <t>Internet Asimétrico 16</t>
  </si>
  <si>
    <t>Velocidad subida hasta (kbps)</t>
  </si>
  <si>
    <t>Cuenta de NRO_CUENTA</t>
  </si>
  <si>
    <t>11/09: El cliente menciona que por el momento no es posible realizar el trabajo ya que se esta trabajando de forma remota y no es posible visitar las instalaciones
31/08: El cliente menciona que por el momento no es posible realizar el trabajo. Contactar mas adelante.
31/3: Esperando confirmación por correo</t>
  </si>
  <si>
    <t>11/09: El cliente menciona que por el momento no es posible realizar el trabajo ya que se esta trabajando de forma remota y no es posible visitar las instalaciones</t>
  </si>
  <si>
    <t>15427363_35510__SCZ_TAJIBO_ORLAN SRL_IAS_40M</t>
  </si>
  <si>
    <t>30/09: Este es un servicio nuevo. Se realizaron las mediciones a solicitud del cliente, ya que hubo una confusion sobre el servicio que debio ser atendido. Su instancia de monitoreo de Solarwinds de recien fue creada por lo que se tiene un muestreo  del consumo de las ultimas 24 hrs. las pruebas bandwidth presenta buenos resultados</t>
  </si>
  <si>
    <t>21/09: Esperando confirmacion por correo
21/04: Tier 2 indica que el cliente cuenta con una latencia óptima de 82ms (Darwin Silva).
13/03: Se solicita al NOC escalar a IP Network para validar que la salida sobre la cual están los segmentos IP no se encuentren saturados.</t>
  </si>
  <si>
    <t>21/09: Esperando confirmacion por correo</t>
  </si>
  <si>
    <t>21/09: El contacto no contesta la llamada.
El cliente se rehusó a desconectar sus servicios, se debe repetir la medición.</t>
  </si>
  <si>
    <t>21/09: No cuenta con instancia de solarwinds creada.</t>
  </si>
  <si>
    <t>21/09: El servicio esta interrumpido debido a problemas administrativos.</t>
  </si>
  <si>
    <t>21/09: No existe contacto.</t>
  </si>
  <si>
    <t>21/09: El cliente menciona que por el momento no es posible realizar el trabajo ya que se esta trabajando de forma remota y no es posible visitar las instalaciones</t>
  </si>
  <si>
    <t>01/10: Esperando confirmación por correo.</t>
  </si>
  <si>
    <t xml:space="preserve">15/09: Ejecutivo indica que ya se ha realizado el envío de la propuesta para el cambio de servicio, pero aún no se ha tenido respuesta.
11/09: el cliente meciona que cambiara el plan contratado, una vez hecho eso se podra coordinar el trabajo
30/06: No se puede realizar la visita, el cliente solicita que se haga las mediciones en un horario en el que no hay transporte(madrugada). Se coordinara una visita cuando se flexibilice el tema de la cuarentena </t>
  </si>
  <si>
    <t>15/09: Ejecutivo indica que ya se ha realizado el envío de la propuesta para el cambio de servicio, pero aún no se ha tenido respuesta.
11/09: el cliente meciona que cambiara el plan contratado, una vez hecho eso se podra coordinar el trabajo
30/06: No se puede realizar la visita, el cliente solicita que se haga las mediciones en un horario en el que no hay transporte(madrugada). Se coordinara una visita cuando se flexibilice el tema de la cuarentena.</t>
  </si>
  <si>
    <t>01/10: El cliente menciona que no es posible interrumpir el servicio, ya que se esta usando para trabajo remoto y no hay un horario apropiado para interrumpir el servicio</t>
  </si>
  <si>
    <t>01/10: El cliente menciona que el servicio se halla suspendido</t>
  </si>
  <si>
    <t>01/10: El servicio esta interrumpido debido a problemas administrativos.</t>
  </si>
  <si>
    <t>01/10: No cuenta con instancia de solarwinds creada.</t>
  </si>
  <si>
    <t>01/10: El cliente menciona que por el momento no es posible realizar el trabajo ya que las instalaciones no se encuentran abiertas y no hay quien pueda recepcionarnos. Contactar mas adelante
31/08: El cliente menciona que por el momento no es posible realizar el trabajo. Contactar mas adelante</t>
  </si>
  <si>
    <t>02/10: Ejecutiva indica contactar a Juan Manuel Muñoz 68582651
02/10: Consulta enviada a ejecutiva.
21/09: El contacto tiene apagado el celular.</t>
  </si>
  <si>
    <t>REYNALDO MIRANDA - 72021548, Juan Manuel Muñoz 68582651</t>
  </si>
  <si>
    <t>02/10: Ejecutivo indica que el contacto es Juan Pablo Rivero Vaca Telf. Fijo: +591 75500035, Telf. Cel: +591 78453573, juan.rivero@cislatam.com. Indica que el enlace se encuentra en el Data Center, consulta enviada a Christian si corresponde realizar mediciones a enlaces del Data Center. Chris indica que no aplican mediciones a enlaces del Data Center.
02/10: Consulta enviada a ejecutivo.
01/10: El contacto menciona que no trabaja para esa empresa</t>
  </si>
  <si>
    <t>12/10: Realizar 16:30 hrs
23/09: Bernardo Moro indica que habló con el cliente y le comentó la realización del contacto para las mediciones de calidad. Envia un correo con el nuevo dato de contacto. Enviado a Sergio.
18/09: Solicitud de gestión a ejecutivos.
11/09: No responde a las llamadas
26/08: Se solicitó nuevamente a la ejecutiva, indica los siguientes datos: Marizabel Guarachi tel 2412474 Int 154, Sopocachi, Calle Belisario Salinas N 354
29/07: Se solicitó información de contacto y dirección a ejecutiva.</t>
  </si>
  <si>
    <t>12/10: Realizar 11:00 hrs
23/09: Ejecutiva indica que se contactó con el cliente. Correo enviado a Sergio y Ángel para programar la visita.
18/09: Solicitud de gestión a ejecutivos.
11/09: Anteriormente el cliente habia mencionado que no se podia realizar el trabajo porque se esta trabajando de forma remota y no hay ndaie para recibirnos, pidio que se le contacte mas adelante. Se intento conmtactar de nuevo pero ahora no responde el celular
30/06: no responde al celular</t>
  </si>
  <si>
    <t>12/10: Volver a realizar el contacto con el cliente para realizar programación.
18/09: Solicitud de gestión a ejecutivos.
11/09: A la espera de la confirmacion por correo. Ya se contacto con el cliente varias veces para que nos de fecha para el trabajo pero sigue sin darnos una respuesta
31/08: Esperando confirmacion por correo</t>
  </si>
  <si>
    <t>12/10: Esperando confirmación por correo.
11/09: no cuenta con instacia de solarwinds creada</t>
  </si>
  <si>
    <t>12/10: Realizada
28/09: Ejecutivo indica que el contacto se encontraba de baja y por eso no dio respuesta. Se solicitó a Ángel que vuelva a ponerse en contacto con él.
18/09: Solicitud de gestión a ejecutivos.
11/09: Esperando confirmacion por correo
on observaciones en la primera medición</t>
  </si>
  <si>
    <t>12/10: Realizada.
18/09: Solicitud de gestión a ejecutivos.
11/09: Esperando confirmacion por correo</t>
  </si>
  <si>
    <t>12/10: Aún sin contactar
01/10: Instancia de Solarwind recien creada. Se contactara apartir del 21</t>
  </si>
  <si>
    <t>12/10: Aún sin contactar
01/10: Instancia de Solarwind sin crear. Esto es porque no se tiene comunicación al Solarwinds con las nuevas IP de OYM que se tienen asignadas. ya han solicitado que agreguen este nuevo segmento al área de Ip Network.</t>
  </si>
  <si>
    <t>12/10: Esperando confirmación por correo.
21/09: No cuenta con instancia de solarwinds creada.</t>
  </si>
  <si>
    <t>12/10: Realizar 16:30h
01/10: El cliente menciona que se lo llame durante las primera semana de octubre</t>
  </si>
  <si>
    <t>12/10: Realizar 12:30h
01/10: El cliente menciona que se lo llame durante las primera semana de octubre</t>
  </si>
  <si>
    <t>12/10: Realizar 17:30h
01/10: Esperando confirmación por correo.</t>
  </si>
  <si>
    <t xml:space="preserve">MERCADO ANEZ, JAVIER - CORP - SCZ - TEMP1                   </t>
  </si>
  <si>
    <t>15427363_35032__SCZ_TAJIBOS_ORLAN SRL_IAS_40M_ATN CAMPUS UNIVERSITARIO</t>
  </si>
  <si>
    <t xml:space="preserve">ESCOBAR YEPEZ, MAURICIO - EJEC. DE CUENTAS - NEG - LP       </t>
  </si>
  <si>
    <t xml:space="preserve">SUAREZ CADARIO, ROBERTO JAVIER - CORP - SCZ - TEMP2         </t>
  </si>
  <si>
    <t xml:space="preserve">BANEGAS CHAVEZ, MARIA FERNANDA - MNC - SCZ  - TEMP2         </t>
  </si>
  <si>
    <t>**SU**11187342_33394__POT_CENTRAL_BANCO PARA EL FOMENTO A INICIATIVAS ECONOMICAS</t>
  </si>
  <si>
    <t xml:space="preserve">MERCADO ANEZ, JAVIER - CORP - SCZ - TEMP2                   </t>
  </si>
  <si>
    <t>**MO**15270633_32634_CBA_LA CANCHA_MOLINARI RAIL AG SUCURSAL BOLIVIA_BAS_20M</t>
  </si>
  <si>
    <t>**MO**15270633_33734__CBA_WILTACATO_MOLINARI RAIL AG SUCURSAL BOLIVIA_BAS_20M</t>
  </si>
  <si>
    <t>**MO**11538630_35061__SCR_TerminalSucre_JATNIEL CARLOS ARANCIBIA RODRIGUEZ_IAS_3</t>
  </si>
  <si>
    <t>13317646_31567_TJA_SAN BERNARDO_GOBIERNO AUTONOMO MUNICIPAL DE TARIJA_BOL_100M</t>
  </si>
  <si>
    <t>11413638_33322_SCZ_TUSEQUIS_CORPORACION UNAGRO S.A. CORPUNAGRO S.A._BAS_10M</t>
  </si>
  <si>
    <t>05/10: Servicio suspendido
07/09: Servicio suspendido</t>
  </si>
  <si>
    <t>05/10: Servicio suspendido
31/08: Servicio suspendido</t>
  </si>
  <si>
    <t>05/10: Servicio suspendido
08/09: Suspendida</t>
  </si>
  <si>
    <t>05/10: Servicio en mora
08/09: En Mora</t>
  </si>
  <si>
    <t>05/10: Servicio suspendido.</t>
  </si>
  <si>
    <t>05/10: Servicio suspendido
Se encuentra en esta SU.
03/03: Consulta enviada a ejecutiva.
El cliente menciona que ya no deberian tener ningun servicio en funcionamiento en esta direccion, ya que se trasladaron a otras instalaciones. favor confirmar la informacion para ver si cancelamos esta solicitud.</t>
  </si>
  <si>
    <t>05/10: Servicio suspendido
30/06: El servicio ha sido suspendido temporalmente</t>
  </si>
  <si>
    <t>05/10: Servicio suspendido
Servicio suspendido</t>
  </si>
  <si>
    <t>12/10: Servicio suspendido
22/05: Cliente indica que suspendió el servicio temporalmente por la pandemia, una vez se termine se reactivará el servicio.
Solicitud de Christian Saenz debido a reclamos de mal servicio.</t>
  </si>
  <si>
    <t>12/10: Servicio suspendido
31/08: Servicio suspendido</t>
  </si>
  <si>
    <t>12/10: Servicio suspendido
31/08: Servicio en Plan Mantengamonos Conectados</t>
  </si>
  <si>
    <t>12/10: Servicio suspendido
Cliente indica que el servicio fue dado de baja</t>
  </si>
  <si>
    <t>12/10: Servicio eliminado
31/08: Servicio suspendido</t>
  </si>
  <si>
    <t>1640537_32034_LPZ_Av America_HANSA LTDA_BAS_10M</t>
  </si>
  <si>
    <t>05/10: Servicio se encuentra suspendido.
30/06: servicio en mora</t>
  </si>
  <si>
    <t>05/10: Servicio se encuentra suspendido.
31/08: Servicio suspendido</t>
  </si>
  <si>
    <t>05/10: Servicio suspendido</t>
  </si>
  <si>
    <t>05/10: Servicio suspendido.
18/09: Solicitud de gestión a ejecutivos.
11/09: El cliente menciono que el ejecutivo de cuentas se contacte con el para la ejecucion del trabajo
07/09: Servicio suspendido
30/06: Esperando confirmacion por parte del ejecutivo de ventas</t>
  </si>
  <si>
    <t>05/10: Servicio suspendido
18/09: Solicitud de gestión a ejecutivos.
11/09: El cliente menciono que el ejecutivo de cuentas se contacte con el para la ejecucion del trabajo
07/09: Servicio suspendido
30/06: Esperando confirmacion por parte del ejecutivo de ventas</t>
  </si>
  <si>
    <t>Servicio Interrumpido</t>
  </si>
  <si>
    <t>19/10: El cliente menciona que aun no tiene autorizacion para ejecutar el trabajo
12/10: Volver a realizar el contacto con el cliente para realizar programación.
18/09: Solicitud de gestión a ejecutivos.
11/09: Esperando confirmación por correo.
CORDINAR POR CORREO</t>
  </si>
  <si>
    <t>Sin gestión comercial</t>
  </si>
  <si>
    <t>19/10: El numero del cliente esta equivocado. Ejecutivo indica que el número correcto es 69722710</t>
  </si>
  <si>
    <t>19/10: El cliente no contesta la llamada. Ejecutiva indica el contacto Alejandro Nowthi 76789261 (Jefe de Operaciones)</t>
  </si>
  <si>
    <t>19/10: El cliente no contesta la llamada. Ejecutiva indica el contacto Nils Quispe - 70654150</t>
  </si>
  <si>
    <t>EPIROC BOLIVIA SA EQUIPOS Y SERVICIOS</t>
  </si>
  <si>
    <t>11232191_32645_LPZ_VILLA ADELA_EPIROC BOLIVIA_BOL_20M</t>
  </si>
  <si>
    <t>20/10: Se hizo la gestión por parte de Ángel, sin embargo el cliente se encuentra molesto por un reclamo previo. Se solicitó a su Ejecutiva e Ingeniero que coodinen con el cliente y nos informen para realizar la programación.</t>
  </si>
  <si>
    <t>Av 20 de Octubre esq campos Torre Azul MLA PAZCX_SOPOCACHI</t>
  </si>
  <si>
    <t>Sara Bautista
Celular: 67001660</t>
  </si>
  <si>
    <t>26/10: Logicalis: aún sin contactar.
01/10: el cliente menciona que por el momento no es posible coordinar una visita por tema de traslado. Contactar mas adelante
11/09: aun sin contactar</t>
  </si>
  <si>
    <t>26/10: Logicalis: aún sin contactar.
11/09: aun sin contactar</t>
  </si>
  <si>
    <t>26/10: Logicalis: aún sin contactar.
21/09: No cuenta con instancia de solarwinds creada.</t>
  </si>
  <si>
    <t>26/10: Logicalis: aún sin contactar.</t>
  </si>
  <si>
    <t>26/10: (no se lo ha vuelto a contactar)
12/10: Esperando confirmación por correo.
11/09: no cuenta con instacia de solarwinds creada</t>
  </si>
  <si>
    <t>Etiquetas de columna</t>
  </si>
  <si>
    <t>03/11: instancia de solarwind sin crear
04/02: El contacto con el que se coordino la visita no dejo un encargado en el sitio para recepcionarnos. Se trato de contactar al señor castillo y al señor rosa pero tenia el celular apagado.</t>
  </si>
  <si>
    <t>03/11: No se contacto al cliente</t>
  </si>
  <si>
    <t>03/11: El contacto propuso que la medicion se llevara a cavo el viernes 6 de Noviembre.</t>
  </si>
  <si>
    <t>28/10: el cliente menciona que por el momento no es posible realizar el trabajo. se halla fuera de sucre y no hay quien pueda recibirnos (contacto el 28/10/2020)</t>
  </si>
  <si>
    <t>28/10: El cliente menciona que por el momento no es posible realizar el trabajo al ser cierre del mes, contactar mas adelante(contacto el 28/10/2020)</t>
  </si>
  <si>
    <t>28/10: El cliente menciona que el personal para recepcionarnos se encuentra en tarija, por lo que no es posible realizar la visita (contacto el 29/10/2020)</t>
  </si>
  <si>
    <t>03/11: Intentar nuevamente y volver a contactar al contacto inicial para obtener otro dato.
21/10: el contacto proporcionado por el señor Alejandro melgar para coordinar este sitio no responde (se lo esta contactando desde el 21/10/2020)</t>
  </si>
  <si>
    <t>COOPERATIVA PROGRESO LTDA</t>
  </si>
  <si>
    <t>11152065_31318_SCZ_EL TORNO_COOPERATIVA PROGRESO LTDA_IEL_8M</t>
  </si>
  <si>
    <t>11152065_31319_SCZ_LA GUARDIA_COOPERATIVA PROGRESO LTDA_IEL_8M</t>
  </si>
  <si>
    <t>EMPRESA DE TRANSPORTE DE VALORES S.A.</t>
  </si>
  <si>
    <t>14054983_32604__SCZ_MERCADO BELEN_EMPRESA DE TRANSPORTE DE VALORES_BAS_30M</t>
  </si>
  <si>
    <t>14054983_33520__LPZ_Obrajes_EMPRESA DE TRANSPORTE DE VALORES_IAS_30M</t>
  </si>
  <si>
    <t>TIGRE S.A</t>
  </si>
  <si>
    <t>14262221_29491_LPZ_Perez_TIGRE PLASMAR SA_IOL_20M</t>
  </si>
  <si>
    <t>INMOBILIARIA KANTUTANI SA</t>
  </si>
  <si>
    <t>13570950_31115_LPZ_Victoria_INMOBILIARIA KANTUTANI_IOL_5M</t>
  </si>
  <si>
    <t>GOBIERNO AUTONOMO MUNICIPAL DE RIBERALTA</t>
  </si>
  <si>
    <t>**SU**14790283_29925_BEN_Riberalta II_GOBIERNO AUTONOMO MUNICIPAL DE RIBERALTA_I</t>
  </si>
  <si>
    <t>MADISA S.A.</t>
  </si>
  <si>
    <t>1678889_30601_SCZ_Urbari_MADISA_IAS_50M</t>
  </si>
  <si>
    <t>1678889_31283_CBA_Seton_MADISA SA_IAS_30M</t>
  </si>
  <si>
    <t>3M CHILE SUCURSAL BOLIVIA</t>
  </si>
  <si>
    <t>26984_32735__SCZ_26 DE ENERO_3 CHILE SUCURSAL BOLIVIA_BOL_50</t>
  </si>
  <si>
    <t>**SU**26984_32848__SCZ_23 DE DICIEMBRE_3M CHILE SUCURSAL BOLIVIA_BAS_10M</t>
  </si>
  <si>
    <t>FONPLATA</t>
  </si>
  <si>
    <t>11679853_33308_SCZ_TAJIBOS_FONPLATA_IDD_210M</t>
  </si>
  <si>
    <t>LABORATORIO Y OPTICAS PAUKER LTDA</t>
  </si>
  <si>
    <t>11223202_31944_LPZ_PEREZ_LABORATORIO Y OPTICAS PAUKER _BAS_15M</t>
  </si>
  <si>
    <t>11223202_32622_CBA_RAQUELITA_LABORATORIO Y OPTICAS PAUKER LTDA_BAS_10M</t>
  </si>
  <si>
    <t>SCA HOTELES S.A.</t>
  </si>
  <si>
    <t>GOBIERNO AUTONOMO MUNICIPAL DE POTOSI</t>
  </si>
  <si>
    <t>14529070_29582_POT_25 De Mayo_GOBIERNO AUTONOMO MUNICIPAL DE POTOSI_IDD_185M</t>
  </si>
  <si>
    <t>ALTA ESTETICA S.R.L.</t>
  </si>
  <si>
    <t>11085817_30649_LPZ_Los Pinos_ALTA ESTETICA SRL_BOL_20M</t>
  </si>
  <si>
    <t>11085817_31066_SCZ_TAJIBOS_ALTA ESTETICA_IEL_10M</t>
  </si>
  <si>
    <t>PROMEDICAL SA.</t>
  </si>
  <si>
    <t>11395578_30493_SCZ_Tusequis_PROMEDICAL SA_IDD_95M</t>
  </si>
  <si>
    <t>11395578_32015_CBA_Hipodromo_PROMEDICAL SA._IDD_30M</t>
  </si>
  <si>
    <t>11395578_32080_LPZ_LOS PINOS_PROMEDICAL SA._IAS_40M</t>
  </si>
  <si>
    <t>SOCIEDAD ANONIMA COMERCIAL INDUSTRIAL (SACI)</t>
  </si>
  <si>
    <t>**SU**1741494_30588_LPZ_Perez_SACI_IAS_20M</t>
  </si>
  <si>
    <t>1741494_30592_SCZ_BELEN_SACI_IAS_40M</t>
  </si>
  <si>
    <t>***SU***1741494_30849_LPZ_Villa Adela_SOCIEDAD ANONIMA COMERCIAL INDUSTRIAL_IOL_</t>
  </si>
  <si>
    <t>1741494_30850_LPZ_Planta Senkata_SOCIEDAD ANONIMA COMERCIAL INDUSTRIAL_IAS_40M</t>
  </si>
  <si>
    <t>1741494_32552_LPZ_OBRAJES_SOCIEDAD ANONIMA COMERCIAL INDUSTRIAL_IAS_50M</t>
  </si>
  <si>
    <t>SINTESIS S.A</t>
  </si>
  <si>
    <t>13684177_30224_SCZ_Alemana_SISTESIS SA_IDD_40M</t>
  </si>
  <si>
    <t>EMBRIOVID S.R.L.</t>
  </si>
  <si>
    <t>15268798_31901_LPZ_Los Pinos_EMBRIOVID_IDD_65M</t>
  </si>
  <si>
    <t>15268798_33620__CBA_RAQUELITA_EMBRIOVID S.R.L._IDD_30M</t>
  </si>
  <si>
    <t>COOPERATIVA DE SERVICIOS PUBLICOS SANTA CRUZ LTDA</t>
  </si>
  <si>
    <t>11177344_29198_SCZ_Saguapac_COOPERATIVA DE SERVICIOS PUBLICOS_IDD_50M</t>
  </si>
  <si>
    <t>11177344_29971_SCZ_SAGUAPAC_COOPERATIVA DE SERVICIOS PUBLICOS_IDD_50M</t>
  </si>
  <si>
    <t>IMPORT EXPORT LAS LOMAS LTDA</t>
  </si>
  <si>
    <t>12328810_31155_SCZ_HIPERMAXI_IMPORT EXPORT LAS LOMAS LTDA._IDD_50M</t>
  </si>
  <si>
    <t>12328810_31157_CBA_AROMA_IMPORT EXPORT LAS LOMAS LTDA._IDD_30M</t>
  </si>
  <si>
    <t>12328810_31158_SCR_EL MORRO_IMPORT EXPORT LAS LOMAS LTDA._IDD_30M</t>
  </si>
  <si>
    <t>12328810_31156_LPZ_LOS PINOS_IMPORT EXPORT LAS LOMAS_IDD_30M</t>
  </si>
  <si>
    <t>UNIVERSIDAD EVANGELICA BOLIVIANA</t>
  </si>
  <si>
    <t>11887543_30304_SCZ_EVANGELICA_UNIVERSIDAD EVANGELICA BOLIVIANA_BAS_20M</t>
  </si>
  <si>
    <t>11887543_33151_SCZ_EVANGELICA_UNIVERSIDAD EVANGELICA BOLIVIANA_BAS_50M</t>
  </si>
  <si>
    <t>HALLIBURTON LATIN AMERICA S.A.</t>
  </si>
  <si>
    <t>13782695_29379_SCZ_Doble Via_HALLIBURTON LATIN AMERICA_BOL_15M</t>
  </si>
  <si>
    <t>EMBAJADA DE SUECIA</t>
  </si>
  <si>
    <t>11358862_32079_LPZ_Sopocachi_EMBAJADA DE SUECIA_BOL_35M</t>
  </si>
  <si>
    <t>ASOBAN</t>
  </si>
  <si>
    <t>15325807_33068__SCZ_CAINCO_ASOBAN_IDD_75M</t>
  </si>
  <si>
    <t>ANTALIS BOLIVIA S.R.L.</t>
  </si>
  <si>
    <t>13536_29803_LPZ_Los Pinos_ANTALIS BOLIVIA SRL_IDD_105M</t>
  </si>
  <si>
    <t>13536_33908__SCZ_B30Agosto_ANTALIS BOLIVIA S.R.L._IDD_30M</t>
  </si>
  <si>
    <t>QUIMIZA LTDA</t>
  </si>
  <si>
    <t>52557_28732_SCZ_Doble Via_QUIMIZA_IDD_90M</t>
  </si>
  <si>
    <t>MERINCO SA</t>
  </si>
  <si>
    <t>14430825_29792_SCZ_Tajibos_MERINCO S.A._IDD_65M</t>
  </si>
  <si>
    <t>WATCH TOWER BIBLE AND TRACT SOCIETY OF PENNSYLVANIA</t>
  </si>
  <si>
    <t>11221576_28850_SCZ_Tusequis_WATCH TOWER BIBLE_BOL_8M</t>
  </si>
  <si>
    <t>11221576_29239_LPZ_Jesus de Nazareth_WATCH TOWER BIBLE_IDD_40M</t>
  </si>
  <si>
    <t>EDITORA CANELAS DEL SUR SRL</t>
  </si>
  <si>
    <t>1694139_29888_CHU_Parque Bolivar_EDITORA CANELAS DEL SUR SRL_IDD_90M</t>
  </si>
  <si>
    <t>694139_30773_POT_Central_EDITORA CANELAS DEL SUR SRL_IDD_50M</t>
  </si>
  <si>
    <t>KM 32 CARRETERA ANTIGUA CBBA EL TORNO</t>
  </si>
  <si>
    <t xml:space="preserve"> 17°59'27.64"S ;    63°22'51.47"O</t>
  </si>
  <si>
    <t>FRANCISCO MUÑOZ - 3822004 INT 117 - 78454898</t>
  </si>
  <si>
    <t>AGENCIA LA GUARDIA COOPERATIVA PROGRESO</t>
  </si>
  <si>
    <t xml:space="preserve"> 17°53'36.59"S  ;   63°19'48.46"O</t>
  </si>
  <si>
    <t>Radial 27 antes de llegar al 5to anillo, distrito 5 MZ:005 UV ET-51</t>
  </si>
  <si>
    <t>IVAN CARVAJAL - 71526571</t>
  </si>
  <si>
    <t>AV HECTOR HORMACHEA NO 10 ENTRE CALLE 14 Y 15 OBRAJES</t>
  </si>
  <si>
    <t>16°31'45.27"S  68° 6'14.69"O</t>
  </si>
  <si>
    <t>Ivan Carvajal - 71526571</t>
  </si>
  <si>
    <t>Calle Alto de la Alianza</t>
  </si>
  <si>
    <t>16°29'33.17"S 68° 8'12.71"O</t>
  </si>
  <si>
    <t>Ivan Ortega- 78527832</t>
  </si>
  <si>
    <t>Parque Industrial Ramón Gutierrez PI 22</t>
  </si>
  <si>
    <t>17°45'33.86"S 63° 8'27.39"O</t>
  </si>
  <si>
    <t>ANTONIO GARCIA - 76696757</t>
  </si>
  <si>
    <t>PSJE TIHUANACU EDIF. KANTUTANI ZONA CENTRAL</t>
  </si>
  <si>
    <t>16°30'8.62"S  68° 7'47.87"O</t>
  </si>
  <si>
    <t>ALVARO HUAYCHO - 72053083 76770714</t>
  </si>
  <si>
    <t>C/ Nicolas Suarez s/n Zona Central</t>
  </si>
  <si>
    <t xml:space="preserve"> 10°59'47.68"S  66° 4'27.82"O</t>
  </si>
  <si>
    <t>Ing. James Tudor - 73951756</t>
  </si>
  <si>
    <t xml:space="preserve"> AV. ROQUE AGUILERA N. 605(3er anillo interno entre Av Pirai y Doble Via La Guardia)</t>
  </si>
  <si>
    <t>17°48'7.43"S  63°12'3.76"O</t>
  </si>
  <si>
    <t>RODNY CHALAR - 78000378</t>
  </si>
  <si>
    <t>GUAPILO</t>
  </si>
  <si>
    <t xml:space="preserve"> 17°48'14.32"S  63°12'53.28"O</t>
  </si>
  <si>
    <t>AV CAPITAN VICTOR CALLE PANTALEON DALENCE</t>
  </si>
  <si>
    <t>17°23'44.12"S 66°13'8.15"O</t>
  </si>
  <si>
    <t>DOBLE VIA A LA GUARDIA ENTRE 5 Y 6 ANILLO</t>
  </si>
  <si>
    <t xml:space="preserve"> 17°49'10.42"S  63°13'2.91"O</t>
  </si>
  <si>
    <t>MARCO PADILLA - 71331700</t>
  </si>
  <si>
    <t>PARQUE INDUSTRIAL DEPOSITO 2 Y 3 RANSA</t>
  </si>
  <si>
    <t xml:space="preserve"> 17°45'42.56"S   63° 8'0.70"O</t>
  </si>
  <si>
    <t>GUSTAVO VILLEGAS - 71094205</t>
  </si>
  <si>
    <t xml:space="preserve">AV SAN MARTIN ENTRE 2DO Y 3ER ANILLO </t>
  </si>
  <si>
    <t xml:space="preserve"> 17°46'5.84"S   63°11'37.80"O</t>
  </si>
  <si>
    <t>MATIUS SEELEND - 75078861</t>
  </si>
  <si>
    <t>AV. MONTENEGRO EDIFICIO SAN MIGUEL ARCANGEL - Sitio 1</t>
  </si>
  <si>
    <t xml:space="preserve"> 16°32'26.74"S  68° 4'43.21"O</t>
  </si>
  <si>
    <t>Nelson Antezana Zúñiga - 65940516</t>
  </si>
  <si>
    <t>Calle Lanza Nro 171 entre calle Colombia y Heroinas</t>
  </si>
  <si>
    <t>17°23'29.15"S 66° 9'13.27"O</t>
  </si>
  <si>
    <t>Rafael Curi - 76335213</t>
  </si>
  <si>
    <t>Barrio La Madre  4to anillo Esq. Roca y Coronado</t>
  </si>
  <si>
    <t>17°47'10.45"S 63°12'57.58"O</t>
  </si>
  <si>
    <t>DIEGO NIÑO DE GUZMAN - 77817731</t>
  </si>
  <si>
    <t>PLAZA 10 DE NOVIEMBRE N°1923</t>
  </si>
  <si>
    <t>19°35'22.60"S  65°45'13.33"O</t>
  </si>
  <si>
    <t>REMY CLAURE - 61640309</t>
  </si>
  <si>
    <t xml:space="preserve">SAN MIGUEL AV MONTENEGRO ESQ PANCARA </t>
  </si>
  <si>
    <t xml:space="preserve"> 16°32'32.77"S,  68° 4'41.51"O</t>
  </si>
  <si>
    <t>ARMANDO HERBAS - 77305944</t>
  </si>
  <si>
    <t xml:space="preserve">AV LA SALLE CASI ESQ LUGONES </t>
  </si>
  <si>
    <t>17°45'59.67"S  63°11'29.10"O</t>
  </si>
  <si>
    <t>Av 6 de Agosto numero 2575 entre Pedro Salazar y Pinilla</t>
  </si>
  <si>
    <t>(-16.510847, -68.124659)</t>
  </si>
  <si>
    <t>Israel Coca - 75013010</t>
  </si>
  <si>
    <t>Av Banzer 5to anillo entre Radial 27 y Colegio Juan Pablo segundo</t>
  </si>
  <si>
    <t>(-17.739052, -63.176161)</t>
  </si>
  <si>
    <t>Av. Juan de la Rosa # 1153 entre Gabriel Rene Moreno y Cornejo Soliz</t>
  </si>
  <si>
    <t xml:space="preserve"> 17°22'35.12"S   66°10'24.75"O</t>
  </si>
  <si>
    <t>DANIELA OBANDO - 76915053</t>
  </si>
  <si>
    <t>av mariscal Montegro N 691 torre olimpo oficina promedial  piso 6to</t>
  </si>
  <si>
    <t xml:space="preserve"> 16°32'42.86"S  68° 4'41.52"O</t>
  </si>
  <si>
    <t>merivel pachagaya - 76780921</t>
  </si>
  <si>
    <t>Av. Armentia #</t>
  </si>
  <si>
    <t>16°29'23.3"S 68°08'17.7"W</t>
  </si>
  <si>
    <t>FABRICIO CLAROS - 77697397</t>
  </si>
  <si>
    <t xml:space="preserve">Av. Sgto. Flores esq. Calle Velasco </t>
  </si>
  <si>
    <t>17°57'33.27"S 67° 6'22.83"O</t>
  </si>
  <si>
    <t xml:space="preserve">AV BANZER 4TO ANILLO          </t>
  </si>
  <si>
    <t xml:space="preserve">17°45'4.77"S,  63°10'33.79"O          </t>
  </si>
  <si>
    <t xml:space="preserve">Av., German Mendoza esq. Calle Cañada </t>
  </si>
  <si>
    <t>19° 2'32.58"S 65°15'9.13"O</t>
  </si>
  <si>
    <t>Av. 6 de Marzo -  El Alto</t>
  </si>
  <si>
    <t>16°32'26.87"S 68°10'32.65"O</t>
  </si>
  <si>
    <t>AV ANTOFAGASTA  - El Alto</t>
  </si>
  <si>
    <t>16°33'07.0"S 68°10'35.2"W</t>
  </si>
  <si>
    <t>AV. HERNANDO SILES ENTRE CALLE 7 Y 8</t>
  </si>
  <si>
    <t>16°31'33.62"S  68° 6'29.44"O</t>
  </si>
  <si>
    <t>Roger Aliaga - 78515079</t>
  </si>
  <si>
    <t>CALLE ADOLFO GONZALES ESQUINA CALLE 15</t>
  </si>
  <si>
    <t>16°32'35.04"S   68° 4'58.73"O</t>
  </si>
  <si>
    <t>AVENIDA BLANCO GALINDO KM 6 1/2</t>
  </si>
  <si>
    <t>17°23'34.54"S  66°13'1.56"O</t>
  </si>
  <si>
    <t>AV. Alemana Calle Motacú Esq. Yomomo # 2090</t>
  </si>
  <si>
    <t xml:space="preserve"> 17°22'59.13"S  66° 9'8.27"O</t>
  </si>
  <si>
    <t>LA PAZ, Calle 21 de Calacoto # 8239</t>
  </si>
  <si>
    <t xml:space="preserve">Latitud:  16°32'25.39"S   Longitud:  68° 4'39.44"O    </t>
  </si>
  <si>
    <t>CARLOS CUEVAS - 72024013 2126006 INT 2</t>
  </si>
  <si>
    <t>SANTA CRUZ, CALLE ENRIQUE FINOT NRO 340</t>
  </si>
  <si>
    <t>Av.Rio Grande Perimetral No.2323</t>
  </si>
  <si>
    <t>Marco Ayoroa 3522323</t>
  </si>
  <si>
    <t>B BRANIFF AV RIO GRANDE NO 2323</t>
  </si>
  <si>
    <t>17°48'6.97"S 63°11'10.05"O</t>
  </si>
  <si>
    <t xml:space="preserve">MARCO AYOROA - 76304999
</t>
  </si>
  <si>
    <t>AV. CRISTO REDENTOR ENTRE 3ER ANILLO EXTERNO Y 4TO ANILLO</t>
  </si>
  <si>
    <t xml:space="preserve">   17°45'20.60"S     63°10'37.22"O</t>
  </si>
  <si>
    <t>CARLOS SANDOVAL - 3426905</t>
  </si>
  <si>
    <t>JUNIN ENTRE LADISLAO CABRERA Y AV. AROMA</t>
  </si>
  <si>
    <t xml:space="preserve"> 17°23'54.62"S  66° 9'31.75"O</t>
  </si>
  <si>
    <t>AV. MARCELO QUIROGA STA CRUZ ENTRE AV. GASPAR DE LA CUEVA Y CALLE BRASIL</t>
  </si>
  <si>
    <t xml:space="preserve"> 19° 1'47.45"S  65°14'42.73"O</t>
  </si>
  <si>
    <t>AV. HECTOR ORMACHEA ENTRE CALLE 5 Y CALLE 6</t>
  </si>
  <si>
    <t xml:space="preserve"> 16°31'32.78"S   68° 6'38.39"O</t>
  </si>
  <si>
    <t>Av. Moscú Entre 5to y 6to anillo</t>
  </si>
  <si>
    <t>17°50'9.23"S  63°12'17.88"O</t>
  </si>
  <si>
    <t>Alexander Cardozo  - 71068066</t>
  </si>
  <si>
    <t>AVENIDA MOSCU 6TO ANILLO</t>
  </si>
  <si>
    <t xml:space="preserve"> 17°46'2.07"S   63°14'55.81"O</t>
  </si>
  <si>
    <t>ALEXANDER CARDOZO - 71068066</t>
  </si>
  <si>
    <t>Av. Doble Via La Guardia km. 3.5 Nro. S/N Zona Los Bosques</t>
  </si>
  <si>
    <t xml:space="preserve">Miguel Alarcon 68920231        </t>
  </si>
  <si>
    <t>Avenida Arce 2631 Edificio Multicine, Piso 11, San Jorge</t>
  </si>
  <si>
    <t xml:space="preserve"> 17°59'19.71"S  67° 7'55.46"O</t>
  </si>
  <si>
    <t>PAULA BALLIVIAN - 76799107</t>
  </si>
  <si>
    <t>Avenida Mariscal Santa Cruz No. 1392 Edificio Camara Nacional de Industrias piso 15 - SITIO 1</t>
  </si>
  <si>
    <t xml:space="preserve"> 16°30'1.48"S   68° 8'3.68"O</t>
  </si>
  <si>
    <t>Ricardo Primintela - 77790450</t>
  </si>
  <si>
    <t>Calle Jordan entre Natalien Aguirre y Esteban Arce - SITIO 3</t>
  </si>
  <si>
    <t>17°23'43.95"S  66° 9'24.80"O</t>
  </si>
  <si>
    <t>Ricardo Primintela - 77790452</t>
  </si>
  <si>
    <t>Rene Moreno entre Suarez de Figueroa y Warnes - Sitio 2</t>
  </si>
  <si>
    <t>17°47'11.52"S  63°10'52.13"O</t>
  </si>
  <si>
    <t>Ricardo Primintela - 77790451</t>
  </si>
  <si>
    <t>KOANI CALLE 3 ENTRANDO A MANO DERECHA EMPRESA ANTALIS BOLIVIA</t>
  </si>
  <si>
    <t>GUSTAVO MEJIA - 72070139</t>
  </si>
  <si>
    <t>Carretra al norte KM 6 ½  Mz1</t>
  </si>
  <si>
    <t>17°43'11.80"S ; 63° 9'43.63"O</t>
  </si>
  <si>
    <t>MARCO MEDINA  - 61000734</t>
  </si>
  <si>
    <t>Av. San Martin Barrio Equipetrol entre 3er y 4to anillo</t>
  </si>
  <si>
    <t>17°45'38.99"S   63°11'53.34"O</t>
  </si>
  <si>
    <t>Ing. Ernesto Mitre - 71228001</t>
  </si>
  <si>
    <t>Av. Alemana 5to y 6to Anillo Calle Claracuta Zona Totaises</t>
  </si>
  <si>
    <t>Ted Ugalde 77801692</t>
  </si>
  <si>
    <t>Av. Bella Vista entre Av. 20 de Octubre y Av. Julio Cesar Valdez S / N</t>
  </si>
  <si>
    <t xml:space="preserve">Cala Cala; Ave. Tadeo Haenke esquina Francisco Pizarro </t>
  </si>
  <si>
    <t xml:space="preserve"> 17°22'58.81"S , 66°10'14.26"O</t>
  </si>
  <si>
    <t>Mauricio Handa l- Yvan Medina  - 77801695-78566857</t>
  </si>
  <si>
    <t>Calle Kilometro 7 N°202</t>
  </si>
  <si>
    <t>LAT -19.043416° LON -65.263429°</t>
  </si>
  <si>
    <t>Giovani Arcienega - 72866225</t>
  </si>
  <si>
    <t>Calle Cochabamba N° 35</t>
  </si>
  <si>
    <t>19°35'17.56"S 65°45'22.33"O</t>
  </si>
  <si>
    <t>Giovani Arcienega</t>
  </si>
  <si>
    <t>Av. Grigota # 4085</t>
  </si>
  <si>
    <t>Percy Soliz 76009945</t>
  </si>
  <si>
    <t>Miguel Jallaza - 72580450</t>
  </si>
  <si>
    <t>14262221_33416__SCZ_PARAGUA_TIGRE S.A._BOL_15M</t>
  </si>
  <si>
    <t>11148181_31547_SCZ_Roca y Coronado_SCA SRL_BAS_10M</t>
  </si>
  <si>
    <t>11395578_30494__LPZ_LIRA_PROMEDICAL SA_IEL_6M</t>
  </si>
  <si>
    <t>1741494_33350__LPZ_HOTEL CASAGRANDE_SOCIEDAD ANONIMA COMERCIAL INDUSTRIAL (SACI)_BAS_10M</t>
  </si>
  <si>
    <t>15268798_33621__SCZ_BRIGIDA_EMBRIOVID S.R.L._IDD_15M</t>
  </si>
  <si>
    <t>15325807_32945__LPZ_MALLASA_ASOBAN_BOL_10M</t>
  </si>
  <si>
    <t>1678889_31282_SCZ_Paragua_MADISA SA_IEL_4M</t>
  </si>
  <si>
    <t>1678889_35361__SCZ_PARAGUA_MADISA S.A._IAS_15M_GUAPILO</t>
  </si>
  <si>
    <t xml:space="preserve">CARRETERA A COTOCA KM 8 </t>
  </si>
  <si>
    <t xml:space="preserve"> CARRETETA AL NORTE , RETORNO DE PLAY LAND CERCA DE LOS ALMACENES DE HANSA</t>
  </si>
  <si>
    <t xml:space="preserve"> 17°40'56.47"S; 63°10'5.74"O</t>
  </si>
  <si>
    <t>ARMANDO HERBAS - 72629481</t>
  </si>
  <si>
    <t>11085817_35621__SCZ_PARAGUA_ALTA ESTETICA_IAS_30M_RBS CATOLICA</t>
  </si>
  <si>
    <t>11193841_34607_LPZ_HANSA A_SCHMIDTS PHARMA SRL_IAS_105M</t>
  </si>
  <si>
    <t>13929074_31837_SCZ_HAMACAS_FARMACIA CHAVEZ SRL_IDD_210M</t>
  </si>
  <si>
    <t>11300730_35093_LPZ_SOPOCACHI_BANCO FORTALEZA SA_IDD_50M</t>
  </si>
  <si>
    <t>11300730_35095__LPZ_SOPOCACHI_BANCO FORTALEZA SA_IDD_65M</t>
  </si>
  <si>
    <t>15154875_35099__LPZ_VICTORIA_FORTALEZA SAFI_IAS_105M</t>
  </si>
  <si>
    <t>11869666_35376___LPZ_Los Pinos_ARCOR ALIMENTOS BOLIVIA SA_IAS_30M</t>
  </si>
  <si>
    <t>1869666_35377__LPZ_Florida_ARCOR ALIMENTOS BOLIVIA SA_IAS_30M</t>
  </si>
  <si>
    <t>11215040_34617__CBA_WILTACATO_ALGAR SA_IDD_30M_ATN_SUMUMPAYA</t>
  </si>
  <si>
    <t>15277068_34349__CBA_MESADILLA_IBERTRADE BUSINESS CENTER PIAM SRL_IAS_30M_BAJO AR</t>
  </si>
  <si>
    <t>13418199_34426__LPZ_PATACAMAYA_TRANSCRUZ SRL_IAS_30M</t>
  </si>
  <si>
    <t>11257784_34799__ORU_ORURO CENTRO_DIACONIA_IAS_30M</t>
  </si>
  <si>
    <t>11257784_34800__CBA_LA CANCHA_DIACONIA_IAS_30M</t>
  </si>
  <si>
    <t>11257784_34803__POT_Olivos_DIACONIA_IAS_30M</t>
  </si>
  <si>
    <t>11257784_34804__SCR_El Morro_DIACONIA_IAS_30M</t>
  </si>
  <si>
    <t>11257784_34811__BEN_TRINIDAD I_DIACONIA_IAS_30M</t>
  </si>
  <si>
    <t>11257784_34862__CBA_Quillacollo Centro_DIACONIA_IAS_30M</t>
  </si>
  <si>
    <t>11257784_34866__ORU_VillaLosAndes_DIACONIA_IAS_30M</t>
  </si>
  <si>
    <t>11257784_34867__POT_EstadioMercado_DIACONIA_IAS_30M_Estadio Victor A. Ugarte</t>
  </si>
  <si>
    <t>1313661_34644__CBA_WILTACATO_INDUSTRIAS DURALIT S.A._IDD_40M_ATN COLCAPIRHUA</t>
  </si>
  <si>
    <t>12430855_34979_CBA_SIMON LOPEZ_FABRICA BOLIVIANA DE ENVASES S.A_IAS_90M_ATN TAQU</t>
  </si>
  <si>
    <t>11474451_30180_SCZ_PUERTO-QUIJARRO_CERVECERIA BOLIVIANA NACIONAL SA_IAS_30M</t>
  </si>
  <si>
    <t>11474451_30225_BEN_Guayaramerin_CERVECERIA BOLIVIANA NACIONAL_IAS_30M</t>
  </si>
  <si>
    <t>11474451_30730_PTS_Av Los Pinos_CERVECERIA BOLIVIANA NACIONAL_IAS_30M</t>
  </si>
  <si>
    <t>11474451_30814_PND_AEROPUERTO_CERVECERIA BOLIVIANA NACIONAL_IAS_30M</t>
  </si>
  <si>
    <t>11474451_30815_BEN_RIBERALTA_CERVECERIA BOLIVIANA NACIONAL_IAS_30M</t>
  </si>
  <si>
    <t>11474451_30822_TJA_Yacuiba_CERVECERIA BOLIVIANA NACIONAL_IAS_30M</t>
  </si>
  <si>
    <t>11474451_30823_BEN_UrbNuevaTrinidad_CERVECERIA BOLIVIANA NACIONAL_IAS_30M</t>
  </si>
  <si>
    <t>11474451_30813_SCR_LOYOLA_CERVECERIA BOLIVIANA NACIONAL_IAS_30M</t>
  </si>
  <si>
    <t>11474451_30816_SCZ_PUERTO-QUIJARRO_CERVECERIA BOLIVIANA NACIONAL S.A._IAS_30M</t>
  </si>
  <si>
    <t>11474451_30961_POT_Tupiza_CERVECERIA BOLIVIANA NACIONAL_IAS_30M</t>
  </si>
  <si>
    <t>660212_33074_BEN_TRINIDAD II_LA PROMOTORA_IAS_30M</t>
  </si>
  <si>
    <t>660212_33126_POT_25 DE MAYO_LA PROMOTORA_IAS_30M</t>
  </si>
  <si>
    <t>1730430_30188_CBA_Tumusla_ENDE TECNOLOGIAS SA_IDD_90M</t>
  </si>
  <si>
    <t>28386_32607_CBA_CIRCUNVALANCION_BISA SEGUROS Y REASEGUROS S A_IDD_50M</t>
  </si>
  <si>
    <t>11300730_35090__LPZ_VICTORIA_BANCO FORTALEZA SA_IAS_105M</t>
  </si>
  <si>
    <t>**MO**15270633_32310_CBA_La Cancha_MOLINARI RAIL AG SUCURSAL BOLIVIA_IAS_210M</t>
  </si>
  <si>
    <t>13646246_28317_CBA_Quillacolo Centro_MANACO SA_IDD_185M</t>
  </si>
  <si>
    <t>**MIGRAR****SU**13646246_29427_TJA_Guadalquivir_MANACO SA_BAS_10M</t>
  </si>
  <si>
    <t>13646246_30156_CBA_QUILLACOLLO_MANACO SA_IAS_185M</t>
  </si>
  <si>
    <t>13589064_34041__TJA_EJERCITO_LABORATORIOS BAGO DE BOLIVIA S.A._IAS_30M</t>
  </si>
  <si>
    <t>13589064_34044__ORU_ORURO CENTRO_LABORATORIOS BAGO DE BOLIVIA S.A._IAS_30M</t>
  </si>
  <si>
    <t>13589064_34045__BEN_TRINIDAD I_LABORATORIOS BAGO DE BOLIVIA S.A._IAS_30M</t>
  </si>
  <si>
    <t>13589064_34086__CBA_SIMON LOPEZ_LABORATORIOS BAGO DE BOLIVIA S.A._IAS_30M</t>
  </si>
  <si>
    <t>13929074_33625_CBA_Prado_FARMACIA CHAVEZ SRL_IAS_75M</t>
  </si>
  <si>
    <t>11692595_29847_CBA_CESPEDES_EMPRESA NACIAONAL DE ELECTRICIDAD ENDE_IDD_145M</t>
  </si>
  <si>
    <t>1696564_32608__SCR_EL MORRO_CREDITO CON EDUCACION RURAL CRECER _IAS_30M</t>
  </si>
  <si>
    <t>1696564_32609_TJA_Guadalquivir_CREDITO CON EDUCACION RURAL CRECER_IAS_30M</t>
  </si>
  <si>
    <t>1696564_32610__ORU_HOTELBOLIVIA_CREDITO CON EDUCACION RURAL CRECER _IAS_30M</t>
  </si>
  <si>
    <t>14121475_29242_CBA_Raquilita_BANCO-PYME-DE-LA-COMUNIDAD-SA_IDD_90M</t>
  </si>
  <si>
    <t>1763268_35052__CBA_CIRCUNVALACION_BISA LEASING S.A._IDD_30M</t>
  </si>
  <si>
    <t>**SU**11300730_35101__CBA_RAQUELITA_BANCO FORTALEZA SA_IDD_30M</t>
  </si>
  <si>
    <t>1730430_35088__CBA_AUTOMOVIL CLUB_ENDE TECNOLOGIAS S.A._IDD_90M</t>
  </si>
  <si>
    <t>11476617_35263__TJA_Mendez Arcos_UNIVERSIDAD PRIVADA DOMINGO SAVIO S.A._IDD_30M</t>
  </si>
  <si>
    <t>11476617_35264_CBA_Sarcobamba_UNIVERSIDAD PRIVADA DOMINGO SAVIO S.A._IDD_30M</t>
  </si>
  <si>
    <t>11476617_35266_ORU_Oruro Sur_UNIVERSIDAD PRIVADA DOMINGO SAVIO S.A._IDD_30M</t>
  </si>
  <si>
    <t>11476617_35268__SCR_Mariscal_UNIVERSIDAD PRIVADA DOMINGO SAVIO S.A._IDD_30M</t>
  </si>
  <si>
    <t>14668667_35049__CBA_RAQUELITA_XEROGRAFIA BOLIVIANA_IAS_30M</t>
  </si>
  <si>
    <t>15146691_35083__CBA_OQUENDO_HP MEDICAL SRL_IAS_30M_RBS HEROINAS</t>
  </si>
  <si>
    <t>11215040_35010__TJA_YACUIBA_ALGAR SA_IDD_30M_PLAZA_LIBERTADORES</t>
  </si>
  <si>
    <t>11633785_35104__CBA_OQUENDO_COMPASSION INTERNATIONAL EN BOLIVIA_IDD_30M</t>
  </si>
  <si>
    <t>15381357_35129_CBA_WILTACATO_UNITEPC_IAS_65M</t>
  </si>
  <si>
    <t>14433899_35115__ORU_ORURO NORTE_INKABOR BOLIVIA SRL_IAS_30M_ RBS HUAJARA II</t>
  </si>
  <si>
    <t>11097343_35251__SCZ_SAN RAMON_INPA PARKET LTDA_IAS_30M_CONCEPCION</t>
  </si>
  <si>
    <t>15471524_35023_CBA_FELIX CAPRILES_CFDISTRIBUCION S.R.L._IAS_30M</t>
  </si>
  <si>
    <t>15478180_35072__POT_25 de Mayo_HOTEL GRAN LIBERTADOR II SRL_IAS_30M</t>
  </si>
  <si>
    <t>15491446_35289_SCZ_SAN JOSE_CONSULTORIA Y PLANIFICACION CYPLA SRL_IDD_40M</t>
  </si>
  <si>
    <t>11503117_34188_CBA_AROMA_PRENDAMAS_IAS_30M</t>
  </si>
  <si>
    <t>11343776_31890_CBA_Circunvalacion_TOYOSA_IDD_50M</t>
  </si>
  <si>
    <t>11343776_31970_ORU_ORURO CENTRO_TOYOSA_IDD_30M</t>
  </si>
  <si>
    <t>11343776_31973_POT_OLIVIOS_TOYOSA_IDD_30M</t>
  </si>
  <si>
    <t>11210298_28223_CBA_Circunvalacion_DATEC LTDA_IDD_90M</t>
  </si>
  <si>
    <t>11210298_31835__TJA_JUAN 23_DATEC LTDA_IAS_30M</t>
  </si>
  <si>
    <t>15321045_32843__CBA_FELIX CAPRILES_CLINICA LOS ANGELES__IAS_125M</t>
  </si>
  <si>
    <t>11300730_32637__CBA_RAQUELITA_BANCO FORTALEZA  S.A._IAS_30M</t>
  </si>
  <si>
    <t>11300730_32638__SCR_El Morro_BANCO FORTALEZA  S.A._IAS_30M</t>
  </si>
  <si>
    <t>11300730_32639__ORU_Oruro Centro_BANCO FORTALEZA  S.A._IAS_30M</t>
  </si>
  <si>
    <t>11300730_32779__TJA_Lourdes_BANCO FORTALEZA_IAS_30M</t>
  </si>
  <si>
    <t>14439679_33487__CBA_SARCOBAMBA_ALMANZA CORP SRL_IAS_30M</t>
  </si>
  <si>
    <t>14439679_33488__CBA_RAQUELITA_ALMANZA CORP SRL_IAS_30M</t>
  </si>
  <si>
    <t>15186458_35315_CBA_SIMON LOPEZ_GOBIERNO AUTONOMO MUNICIPAL DE COCHABAMBA_IDD_65M</t>
  </si>
  <si>
    <t>11341785_35248__CBA_Sarcobamba_COMPANIA DE ALIMENTOS LTDA_IAS_40M</t>
  </si>
  <si>
    <t>13810165_35345__CBA_CESPEDES_ELFEC SA_IDD_320M</t>
  </si>
  <si>
    <t>11292860_35339__CBA_BARRIO UNIVERSITARIO_PLAXBURG SRL_IDD_40M_POLITECNICO MILITA</t>
  </si>
  <si>
    <t>1759225_31615_CBA_FORESTAL_COPELME_IDD_30M</t>
  </si>
  <si>
    <t>15224308_31411_CBA_CIRCUNVALACION_ASSURESOFT BOLIVIA S.R.L_IDD_65M</t>
  </si>
  <si>
    <t>11869666_35375__CBA_Jaihuayco_ARCOR ALIMENTOS BOLIVIA SA_IAS_30M</t>
  </si>
  <si>
    <t>1640639_35403_SCZ_CAMIRI_INGENIERIA CONSTRUCCIONES EMPRO LTDA_IAS_50M_ATN_LAGUNI</t>
  </si>
  <si>
    <t>13780824_35395__BEN_RIBERALTA II_IDEPRO DESARROLLO EMPRESARIAL_IAS_30M</t>
  </si>
  <si>
    <t>13780824_35396__PND_COBIJA_IDEPRO DESARROLLO EMPRESARIAL_IAS_30M</t>
  </si>
  <si>
    <t>14526170_35399_CBA_FELIX CAPRILES_TOTES LTDA_IAS_30M</t>
  </si>
  <si>
    <t>15500986_35360__TJA_EJERCITO_TIEMPO TELEVISION SOCIEDAD ANONIMA_IDD_30M</t>
  </si>
  <si>
    <t>11476617_35269_BEN_Laguna Trinidad_UNIVERSIDAD PRIVADA DOMINGO SAVIO S.A._IDD_30</t>
  </si>
  <si>
    <t>15509838_35440__SCZ_BELEN_DELOITTE BOLIVIA LTDA_IDD_30M</t>
  </si>
  <si>
    <t>11230066_35441_LPZ_LAS NIEVES_LAQFAGA SRL_IAS_30M</t>
  </si>
  <si>
    <t>13683725_35442_LPZ_PEREZ_SERVICIOS COPABOL SA_IAS_65M</t>
  </si>
  <si>
    <t xml:space="preserve">11136427_35444_SCZ_VIRU VIRU_IMPOR - EXPOR GERIMEX S.R.L._IAS_105M_RBS SATELITE </t>
  </si>
  <si>
    <t>11729489_35458__POT_25 de Mayo_SALUD SEXUAL Y REPRODUCTIVA CIES_IAS_30M</t>
  </si>
  <si>
    <t>11729489_35459_LPZ_ALPACOMA_SALUD SEXUAL Y REPRODUCTIVA CIES_IAS_30M - UYUNI</t>
  </si>
  <si>
    <t>13532433_35484_SCZ_WARNES_CRECER SRL_IAS_40M_ZONA FRANCA</t>
  </si>
  <si>
    <t>12022523_35487_ORU_VILLA LOS ANDES_PRO MUJER IFD_IAS_30M</t>
  </si>
  <si>
    <t>12022523_35488_CBA_CHIMBA_PRO MUJER IFD_IAS_30M</t>
  </si>
  <si>
    <t>14950_35492__LPZ_Alpacoma B_INGENIO AZUCARERO GUABIRA S.A_IAS_30M_Llojeta Bajo</t>
  </si>
  <si>
    <t>14950_35493_CBA_PLAZA GANADO_INGENIO AZUCARERO GUABIRA S.A_IAS_30M</t>
  </si>
  <si>
    <t>13876807_31759_TJA_Guadalquivir_GOBIERNO AUTONOMO DEPARTAMENTAL DE TARIJA_IDD_65</t>
  </si>
  <si>
    <t>13317646_31668_TJA_GUADALQUIVIR_GOBIERNO AUTONOMO MUNICIPAL DE TARIJA_IDD_65M</t>
  </si>
  <si>
    <t>13317646_33868__TJA_Ejercito_GOBIERNO AUTONOMO MUNICIPAL DE TARIJA_IAS_50M</t>
  </si>
  <si>
    <t>11300032_33610_SCZ_TanqueUrubo_FARMACIAS CORPORATIVAS SA_IAS_420M</t>
  </si>
  <si>
    <t>11188401_30866_CBA_SETON_INDUSTRIAS  VENADO  S.A._IDD_30M</t>
  </si>
  <si>
    <t>11188401_30870_TJA_LOURDES_INDUSTRIAS  VENADO  S.A._IDD_30M</t>
  </si>
  <si>
    <t>11188401_31785_BEN_Trinidad_INDUSTRIAS VENADO_IDD_30M</t>
  </si>
  <si>
    <t>11188401_32113_POT_25 DE MAYO_INDUSTRIAS  VENADO  S.A._IDD_30M</t>
  </si>
  <si>
    <t>11188401_32132_SCR_MORRO_INDUSTRIAS VENADO S.A._IDD_30M</t>
  </si>
  <si>
    <t>11865869_29350_SCZ_MBELEN_VINTAGE PETROLEUM BOLIVIANA_IDD_250M</t>
  </si>
  <si>
    <t>1659979_31340_BEN_Urb Nueva Trinidad_NIBOL LTDA_IDD_30M</t>
  </si>
  <si>
    <t>1659979_32089_TRJ_Barrio Fabril_NIBOL_IAS_30M</t>
  </si>
  <si>
    <t>1659979_32090_CBB_Av Forestal_NIBOL_IAS_30M</t>
  </si>
  <si>
    <t>11175584_33480__TJA_FABRIL_IMPORTADORA Y EXPORTADORA MONTERREY SRL_IDD_30M</t>
  </si>
  <si>
    <t>14808309_33698__SCZ_URBARI_OVANDO SA_IDD_30M</t>
  </si>
  <si>
    <t>14808309_33786__LPZ_LOS PINOS_OVANDO SA_IDD_30M</t>
  </si>
  <si>
    <t>14808309_33920__SCZ_VIRU VIRU_OVANDO SA_IDD_30M</t>
  </si>
  <si>
    <t>14808309_33921__SCZ_VIRU VIRU_OVANDO SA_IDD_40M</t>
  </si>
  <si>
    <t>11210181_32581_LPZ_Sopocachi_SCHARFF BOLIVIA_IDD_145M</t>
  </si>
  <si>
    <t>11090044_31692_CBA_Raquelita_BRINKS BOLIVIA_IDD_30M</t>
  </si>
  <si>
    <t>11090044_31693_TJA_Juan XXIII_BRINKS BOLIVIA _IDD_30M</t>
  </si>
  <si>
    <t>11090044_31769_SCZ_Slan_BRINKS BOLIVIA _IDD_90M</t>
  </si>
  <si>
    <t>13564816_30957_LPZ_Los Pinos_MEDITERRANEAN SHIPPING COMPANY_IDD_50M</t>
  </si>
  <si>
    <t>11644366_31620_SCZ_CAINCO_LINKSER SA_IAS_90M</t>
  </si>
  <si>
    <t>15198718_33770__SCZ_MERCADO BELEN_MULTIPARTES SANTA CRUZ SRL_IAS_30M</t>
  </si>
  <si>
    <t>15198718_33771__SCZ_MERCADO BELEN_MULTIPARTES SANTA CRUZ SRL_IAS_30M</t>
  </si>
  <si>
    <t>1680073_30963_SCZ_7mo Anillo_BIS OVERSEAS BOLIVIA SRL_IDD_50M</t>
  </si>
  <si>
    <t>1680073_31493_SCZ_Mercado Belen_BIS OVERSEAS BOLIVIA_IDD_105M</t>
  </si>
  <si>
    <t>1680073_32680_LPZ_Florida_BIS OVERSEAS_IDD_50M</t>
  </si>
  <si>
    <t>11166118_32436__SCR_BARRIO PETROLERO_PLAN INTERNATIONAL _IDD_30M</t>
  </si>
  <si>
    <t>11166118_32438__TJA_EJERCITO_PLAN INTERNATIONAL _IDD_30M</t>
  </si>
  <si>
    <t>11166118_32439_SCZ_ESTACION DE BUSES_PLAN INTERNATIONAL_IDD_30M</t>
  </si>
  <si>
    <t>11296142_33318__CBA_FELIX CAPRILES_IMPORTADORA CAMPERO S.R.L._IAS_75M</t>
  </si>
  <si>
    <t>1674499_33824__CBA_SIDUMS_DICOM_IAS_30M</t>
  </si>
  <si>
    <t>11666407_29130_LPZ_Sopocachi_ALPHA SYSTEMS_IDD_40M</t>
  </si>
  <si>
    <t>06/11: Servicio en mora
Servicio en mora</t>
  </si>
  <si>
    <t>06/11: Servicio Eliminado
07/09: Servicio suspendido</t>
  </si>
  <si>
    <t>06/11: Servicio suspendido
07/09: Servicio suspendido</t>
  </si>
  <si>
    <t>06/11: Servicio en Mora
28/10: el cliente menciona que falta que le activen el servicio, contactar mas adelante (contacto 28/10/2020)</t>
  </si>
  <si>
    <t>06/11: Servicio en Mora
07/09: Servicio suspendido</t>
  </si>
  <si>
    <t>06/11: Servicio Eliminado</t>
  </si>
  <si>
    <t>COMPA#IA COMERCIAL MINERA RICACRUZ LTDA.</t>
  </si>
  <si>
    <t>11095929_35496__LPZ_SOPOCACHI_COMPAA COMERCIAL MINERA RICACRUZ LTDA_IAS_90M</t>
  </si>
  <si>
    <t>28386_35579__LPZ_SOPOCACHI_BISA SEGUROS Y REASEGUROS S.A._IDD_145M</t>
  </si>
  <si>
    <t>COMERCIAL BATE FORTE SRL</t>
  </si>
  <si>
    <t>14779530_35475_SCZ_B30 DE AGOSTO_COMERCIAL BATE FORTE SRL_IAS_30M_CATALUNA</t>
  </si>
  <si>
    <t>MARCELO ISRAEL TORRICO AGUILAR</t>
  </si>
  <si>
    <t>VARGAS HERNANDEZ,OSCAR GABRIEL</t>
  </si>
  <si>
    <t>68042_35483__TJA_CapLeaPlaza_OSCAR GABRIEL VARGAS HERNANDEZ_IDD_30M</t>
  </si>
  <si>
    <t>11729489_35507__SCR_COLON_CIES SALUD SEXUAL Y REPRODUCTIVA_IAS_30M_AV. HERNANDO</t>
  </si>
  <si>
    <t>PIO RICO SRL</t>
  </si>
  <si>
    <t>15474453_35515_SCZ_MONTERO_PIO RICO SRL_IAS_30M_MONTERO 7</t>
  </si>
  <si>
    <t>COMPLEJO TURISTICO TERRAMIA RESORT &amp; SPA S.A</t>
  </si>
  <si>
    <t>12952149_35533_SCZ_WARNES_COMPLEJO TURISTICO TERRAMIA RESORT Y SPA S.A._IAS_30M_</t>
  </si>
  <si>
    <t>13780824_35538__CBA_CESPEDES_IDEPRO DESARROLLO EMPRESARIAL_IAS_30M</t>
  </si>
  <si>
    <t>12066735_35531__SCZ_AV LIBERTADOR_TELCHI LITEL LTDA_IAS_30M</t>
  </si>
  <si>
    <t>15219465_35602_CBA_LORETO_CORPORACION ACEROS DEL ALTIPLANO SRL_IAS_75M</t>
  </si>
  <si>
    <t>COOPERATIVA DE SERVICIOS PUBLICOS PAMPA DE LA ISLA</t>
  </si>
  <si>
    <t>PEDIDOSYA SERVICIOS SA</t>
  </si>
  <si>
    <t>15311544_35563__SCR_COLON_PEDIDOSYA SERVICIOS SA_IAS_20M_AV. HERNANDO SILES</t>
  </si>
  <si>
    <t>GUEVARA Y GUTIERREZ SERVICIOS LEGALES SRL</t>
  </si>
  <si>
    <t>13820241_35625_ _SCZ_MERCADO BELEN_GUEVARA Y GUTIERREZ SERVICIOS LEGALES SRL_IAS</t>
  </si>
  <si>
    <t>VAMED ENGINEERING GMBH - SUCURSAL BOLIVIA</t>
  </si>
  <si>
    <t>14749556_35617__BEN_LAGUNA TRINIDAD_VAMED ENGINEERING GMBH - SUCURSAL BOLIVIA_ID</t>
  </si>
  <si>
    <t>MATPETROL SA</t>
  </si>
  <si>
    <t>JACHA INTI INDUSTRIAL SOCIEDAD ANONIMA</t>
  </si>
  <si>
    <t>12510326_35611__LPZ_CRUCE RIO SECO_JACHA INTI INDUSTRIAL S.A._IAS_40M</t>
  </si>
  <si>
    <t>15311544_35646__SCZ_MERCADO BELEN_PEDIDOSYA SERVICIOS SA_IAS_65M</t>
  </si>
  <si>
    <t>11232191_35494_LPZ_FundoCharapaqui_EPIROC BOLIVIA SA EQUIPOS Y SERVICIOS _IAS_30</t>
  </si>
  <si>
    <t xml:space="preserve">Calle Prolongación Romecín Campos N° 122 esquina av/ Arce zona san jorge </t>
  </si>
  <si>
    <t xml:space="preserve"> 16°30'41.95"S; 68° 7'17.63"O</t>
  </si>
  <si>
    <t>NELSON CONDORI - 72567552</t>
  </si>
  <si>
    <t>Av. Arce No. 2631, Torre Multicine Piso 13 Oficina Nacional de BISA Seguros</t>
  </si>
  <si>
    <t>16°30´38.84,68°07´19.85”O</t>
  </si>
  <si>
    <t>Eberth Mazuelos - 72062576</t>
  </si>
  <si>
    <t>14779530_35474__SCZ_PARAGUA_A_COMERCIAL BATE FORTE SRL_IAS_15M_U CATOLICA</t>
  </si>
  <si>
    <t xml:space="preserve">km 11 Carretera a Warnes parque industrial Coronado </t>
  </si>
  <si>
    <t>17°40'25.36"S 63° 8'52.01"O</t>
  </si>
  <si>
    <t>Edson Camacho  - 75501004</t>
  </si>
  <si>
    <t xml:space="preserve">Av. Cristo Redentor pasando el 8vo anillo </t>
  </si>
  <si>
    <t>17°42'51.99"S 63° 9'39.95"O</t>
  </si>
  <si>
    <t>12066735_35481__SCZ_SAAVEDRA_TELCHI LITEL LTDA_BAS_10M</t>
  </si>
  <si>
    <t>CARRETERA A SAAVEDRA KM 56</t>
  </si>
  <si>
    <t>17°15'10.06"S 63°13'52.71"O</t>
  </si>
  <si>
    <t>LUIS VASQUEZ - 76308308</t>
  </si>
  <si>
    <t>15519394_35530__LPZ_CHULUMANI_MARCELO ISRAEL TORRICO AGUILAR_BAS_15M_RBS TAJMA</t>
  </si>
  <si>
    <t>Chulumani Calle Sin Nombre S/N</t>
  </si>
  <si>
    <t>Edgar Mamani - 72186322</t>
  </si>
  <si>
    <t>BARRIO LUIS DE FUENTES, AVENIDA SN QUE SUBE DESDE LA FLORESTA, DESVIO A LA IZQUIERDA, FABRICA CERAMICA GUADALQUIVIR</t>
  </si>
  <si>
    <t>21°32'41.27"S  64°44'26.87"O</t>
  </si>
  <si>
    <t>OSCAR VARGAS - 77170051</t>
  </si>
  <si>
    <t>Av. Venezuela 1001, esq. Luis Paz Arce ex Pilinco.</t>
  </si>
  <si>
    <t xml:space="preserve"> 19° 2'30.43"S  65°15'43.72"O</t>
  </si>
  <si>
    <t>Carretera al Norte hacia la localidad de Gnral Agustín Saavedra Km2 y una cuadra al este.</t>
  </si>
  <si>
    <t xml:space="preserve">17°18'23.91"S  63°15'28.12"O </t>
  </si>
  <si>
    <t>Vladimir Llanos - 76949357</t>
  </si>
  <si>
    <t>Carretera al Norte Km. 38, Las Barreras</t>
  </si>
  <si>
    <t xml:space="preserve"> 17°27'1.66"S  63°10'58.48"O</t>
  </si>
  <si>
    <t>FERMIN PAZ - 70410340</t>
  </si>
  <si>
    <t>Av. Heroínas Nº. 444, entre calles Tumusla y Falsuri</t>
  </si>
  <si>
    <t xml:space="preserve"> 17°23'35.05"S  66° 9'45.31"O</t>
  </si>
  <si>
    <t xml:space="preserve">Plaza de la Villa 1° de Mayo entre calle 4 oeste y 5 oeste </t>
  </si>
  <si>
    <t>17°47'41.29"S 63° 8'2.39"O</t>
  </si>
  <si>
    <t>CALLE AYOPAYA Y AGUIRRE GAINSBORD</t>
  </si>
  <si>
    <t>-17.416305,-66.170056</t>
  </si>
  <si>
    <t>JOSE LOPEZ MALAGA/ MILO MEDRANO - 75555819-69417963</t>
  </si>
  <si>
    <t>15191891_35615__SCZ_MATADERO_COOPERATIVA DE SERVICIOS PUBLICOS PAMPA DE LA ISLA_IAS_105M</t>
  </si>
  <si>
    <t xml:space="preserve">Pampa de la Isla, Carretera RN4. </t>
  </si>
  <si>
    <t>.-17.769974, -63.124333</t>
  </si>
  <si>
    <t>Cesar Goitia Vargas - 78510567</t>
  </si>
  <si>
    <t xml:space="preserve">Calle estudiantes #1esq. Plaza 25 de Mayo  CASCO VIEJO </t>
  </si>
  <si>
    <t xml:space="preserve"> 19° 2'52.11"S  65°15'37.73"O</t>
  </si>
  <si>
    <t>MARCO MANSILLA - 75377107</t>
  </si>
  <si>
    <t>Equipetrol Av. San Martin C. 8 Este No. 19</t>
  </si>
  <si>
    <t xml:space="preserve"> 17°45'55.32"S  63°11'38.33"O</t>
  </si>
  <si>
    <t>Lisette Ochoa - 77764564</t>
  </si>
  <si>
    <t>Av Simón Bolívar, Hospital Trinidad</t>
  </si>
  <si>
    <t>14.829331, 64.893176</t>
  </si>
  <si>
    <t>Alcira Cordoba Aviles - 69830904</t>
  </si>
  <si>
    <t>14986758_35614__SCZ_Gutierrez_MATPETROL SA_BOL_30M_Tatarenda</t>
  </si>
  <si>
    <t xml:space="preserve">CARRETERA AL SUR, LOCALIDAD TATARENDA KM 193 (LAGUNA TATARENDA) </t>
  </si>
  <si>
    <t>19° 6'16.26"S 63°31'5.64"O</t>
  </si>
  <si>
    <t>RODRIGO ZABALA - 77306106</t>
  </si>
  <si>
    <t xml:space="preserve">AV.PANAMERICANA NO.14A. ZONA PUERTO MEJILLONES ENTRE </t>
  </si>
  <si>
    <t xml:space="preserve"> 16°29'14.96"S   68°12'59.27"O</t>
  </si>
  <si>
    <t>FLAVIO MAMANI - 76288593</t>
  </si>
  <si>
    <t>Frente diagonal al Hotel Casa Blanca</t>
  </si>
  <si>
    <t xml:space="preserve"> 17°45'39.91"S  63°11'36.23"O</t>
  </si>
  <si>
    <t>LIDIA ANA SUAREZ - 70447246</t>
  </si>
  <si>
    <t>LA PAZ EL ALTO EL ALTO AV. LITORAL CARRETERA A VIACHA</t>
  </si>
  <si>
    <t>6°32'33.96"S  68°11'49.62"W</t>
  </si>
  <si>
    <t>Sara Bautista  - 70684200</t>
  </si>
  <si>
    <t>11474451_35607__SCZ_PARAGUA-A_CERVECERIA BOLIVIANA NACIONAL SA_IDD_15M_ATN CATOLICA</t>
  </si>
  <si>
    <t xml:space="preserve">Carretera al Norte - km9  orange cargo </t>
  </si>
  <si>
    <t xml:space="preserve"> 17°41'24.91"S; 63° 9'30.42"O</t>
  </si>
  <si>
    <t>Julio Ayaviri - 71545528</t>
  </si>
  <si>
    <t>11/11: Ejecutiva indica que el contacto correcto es Cristian Alarcon - 68067071
03/11: Contacto equivocado</t>
  </si>
  <si>
    <t>12/11: Ejecutivo indica intentar con el contacto Ivan Duran 6205899
03/11: no responde llamadas</t>
  </si>
  <si>
    <t>06/11: Cliente indica que el servicio se encuentra suspendido
05/10: El servicio se encuentra activo nuevamente, volver a realizar el contacto.
31/08: EL Sr. Rodrigo renjel quien es el contacto de la empresa manifiesta que el servicio se encuentra en suspension temporal.</t>
  </si>
  <si>
    <t>12/11: Realizar a las 12:30 hrs
19/10: El cliente pide que se posponga el trabajo para el siguiente mes (contacto el 13/10/2020)
12/10: El cliente se halla de viaje, se coordinara la siguiente semana
11/09: Aun sin contactar
30/06: Se coordino que la visista se realizara una vez el asunto de la caurentena este mas normalizado.</t>
  </si>
  <si>
    <t>12/11: Realizar a las 12:30 hrs
26/10: se lo contacto el 19/10/2020
01/10: Esperando confirmación por correo.</t>
  </si>
  <si>
    <t>12/11: La visita estaba programada para el dia 30 de Octubre. Sin embargo se agotaron los pasajes para la ciudad de cochabamba por lo cual se volvio a llamar al cliente para postergar la visita para el proximo mes.</t>
  </si>
  <si>
    <t>12/11: Se contacto nuevamente al cliente pero no contesta (contacto 6/11/2020)
12/10: Volver a realizar el contacto con el cliente para realizar programación.
18/09: Solicitud de gestión a ejecutivos.
11/09: Esperando confirmación por correo.
03/03: La espera de coordinacion por correo</t>
  </si>
  <si>
    <t>12/11: se lo contacto el 04/11/2020
26/10: Logicalis: aún sin contactar.
01/10: Esperando confirmación por correo.</t>
  </si>
  <si>
    <t>12/11: Se volvio a contactar al señor Gumiel, pero dice que continua con baja medica. contactarlo nuevamente dentro de 2 semanas (contacto el 04/11/2020)
12/10: El cliente meciona que se halla indispuesto por COVID, por lo que se lo contactara mas adelante
02/10: Ejecutivo indica que el contacto es Alejandro Gumiel y ese es su número, e indica que normalmente está disponible. Volver a contactar e indicar que las mediciones se harán a los enlaces en SCZ y LPZ con la coordinación de dos responsables.
01/10: Aun no se contacta al cliente</t>
  </si>
  <si>
    <t>12/11: Se contacto nuevamente al cliente pero no contesta (contacto 6/11/2020)
12/10: El contacto se halla indispuesto por covid
02/10: Ejecutivo indica que el contacto es Alejandro Gumiel y ese es su número, e indica que normalmente está disponible. Volver a contactar e indicar que las mediciones se harán a los enlaces en SCZ y LPZ con la coordinación de dos responsables.
02/10: Consulta enviada a ejecutivo.
01/10: El señor Fernando Almanza ya no trabaja en la empresa y el numero del señor alejandro no esta disponible.</t>
  </si>
  <si>
    <t>12/11: Se volvio a contactar al señor Gumiel, pero dice que continua con baja medica. contactarlo nuevamente dentro de 2 semanas (contacto el 04/11/2020)
12/10: Para la ciudad de SCZ, el cliente meciona que se halla indispuesto por COVID, por lo que se lo contactara mas adelante
02/10: Ejecutivo indica que el contacto es Alejandro Gumiel y ese es su número, e indica que normalmente está disponible. Volver a contactar e indicar que las mediciones se harán a los enlaces en SCZ y LPZ con la coordinación de dos responsables.
01/10: Aun no se contacta al cliente</t>
  </si>
  <si>
    <t>12/11: Se volvio a contactar al señor Gumiel, pero dice que continua con baja medica. contactarlo nuevamente dentro de 2 semanas (contacto el 04/11/2020)
12/10: El contacto se halla indispuesto por covid
02/10: Ejecutivo indica que el contacto es Alejandro Gumiel y ese es su número, e indica que normalmente está disponible. Volver a contactar e indicar que las mediciones se harán a los enlaces en SCZ y LPZ con la coordinación de dos responsables.
01/10: Aun no se contacta al cliente</t>
  </si>
  <si>
    <t>22/11: Aún sin contactar</t>
  </si>
  <si>
    <t>22/11: Contacto no responde
26/10: Logicalis: aún sin contactar.
12/10: Aún sin contactar.
01/10: Instancia de Solarwind sin crear. Esto es porque no se tiene comunicación al Solarwinds con las nuevas IP de OYM que se tienen asignadas. ya han solicitado que agreguen este nuevo segmento al área de Ip Network.</t>
  </si>
  <si>
    <t>25/11: Contacto no responde (contacto 6/11/2020)
12/11: Ejecutiva indica intentar con el contacto FELIPE IVAN CLAVIJO-76278852 que es de IT.
05/11: Ángel indica que el contacto no está disponible. Envié consulta a la ejecutiva por Teams.
26/10: (no se lo ha vuelto a contactar)
12/10: Esperando confirmacion por correo</t>
  </si>
  <si>
    <t>25/11: Esperando confirmación por correo. contacto el 18/11/2020</t>
  </si>
  <si>
    <t>25/11: Esperando confirmación por correo. contacto el 20/11/2020</t>
  </si>
  <si>
    <t>25/11: Esperando confirmación por correo. (contacto 20/11/2020)</t>
  </si>
  <si>
    <t>22/11: Programada</t>
  </si>
  <si>
    <t>25/11: Consulta enviada a Saul por Teams. Mario Velarde Ejecutivo indica: Marco Medina 61000734 marco.medina@antalis.com
22/11: El contacto ya no trabaja en la empresa. (contacto 19/11/2020)</t>
  </si>
  <si>
    <t>1765387_35732_SCZ_TAJIBOS_UNIVALLE SA_IAS_210M_CAMPUS UNIVERSITARIO</t>
  </si>
  <si>
    <t>Av. San Martin, esq. calle La Plata, 8 este, frente al Banco Fassil</t>
  </si>
  <si>
    <t>Internet Asimétrico</t>
  </si>
  <si>
    <t>08/12: Se debe repetir la visita una vez que el ticket de cambio de equipo se encuentre cerrado.</t>
  </si>
  <si>
    <t>FUNDACION SARTAWI</t>
  </si>
  <si>
    <t>11501568_32397_SCZ_4Canadas_FUNDACION SARTAWI_IEL_4M</t>
  </si>
  <si>
    <t>11501568_32337__LPZ_BATALLAS_FUNDACION SARTAWI_IEL_4M</t>
  </si>
  <si>
    <t>11501568_32412__LPZ_COROICO_FUNDACION SARTAWI_IEL_4M</t>
  </si>
  <si>
    <t>11501568_32414__CBA_TUTI_PUNATA_FUNDACION SARTAWI_IEL_4M</t>
  </si>
  <si>
    <t>c. Tomás Monje s/n esq. Pje. Adalid Linares Tel. 2895530 - COROICO Sitio 1</t>
  </si>
  <si>
    <t>Miguel Lopez - 22419252 - 67003003</t>
  </si>
  <si>
    <t>Plaza Principal, Batallas, Tel. 2895150  - Sitio 2</t>
  </si>
  <si>
    <t>Miguel Lopez - 22419252 - 67003004</t>
  </si>
  <si>
    <t>c. San Francisco, lote # 13, Barrio Centro Florida  4 CAÑADAS- Site 5</t>
  </si>
  <si>
    <t>Miguel Lopez - 22419252 - 67003007</t>
  </si>
  <si>
    <t>Plaza 18 de Mayo s/n, acera oeste Tel. 4577549  - PUNATA - Site 3</t>
  </si>
  <si>
    <t>Miguel Lopez - 22419252 - 67003005</t>
  </si>
  <si>
    <t>16°17'59.83"S 68°31'54.52"O</t>
  </si>
  <si>
    <t>16°11'19.96"S   67°43'35.49"O</t>
  </si>
  <si>
    <t>17°16'7.92"S  62°33'20.48"O</t>
  </si>
  <si>
    <t>17°32'40.57"S  65°50'28.18"O</t>
  </si>
  <si>
    <t>PROLIFE BOLIVIA SRL</t>
  </si>
  <si>
    <t>14318856_29589_LPZ_Los Pinos_PROLIFE BOLIVIA_IOL_20M</t>
  </si>
  <si>
    <t>14318856_29867_SCZ_TAJIBOS_PROLIFE BOLIVIA SRL_IOL_20M</t>
  </si>
  <si>
    <t>Av. Ballivian esq. Calle 12 Edif. Peñaloza Of. Subsuelo. Zona Calacoto</t>
  </si>
  <si>
    <t xml:space="preserve"> 16°32'24.98"S      68° 5'14.79"O</t>
  </si>
  <si>
    <t>Vladimir Calderon - 77500024</t>
  </si>
  <si>
    <t xml:space="preserve">Av. San Martin Calle Guemes Edif. Tamarindo planta baja Local 3 </t>
  </si>
  <si>
    <t xml:space="preserve"> 17°46'16.24"S  63°11'30.33"O</t>
  </si>
  <si>
    <t>VLADIMIR CALDERON - 77500024</t>
  </si>
  <si>
    <t>MILCAR SRL</t>
  </si>
  <si>
    <t>13489632_32884_LPZ_Achachicala_MILCAR_BAS_10M_TEMP20M-PRUEBAS-TIER-2</t>
  </si>
  <si>
    <t>13489632_32885__SCZ_Hamcas_MILCAR SRL_BAS_10M</t>
  </si>
  <si>
    <t>Av Villazon km 4 1/2 Calle Jacaranda Nº153</t>
  </si>
  <si>
    <t>LEONARDO ASCARRUNZ  - 76900141</t>
  </si>
  <si>
    <t xml:space="preserve">Av Chacaltaya </t>
  </si>
  <si>
    <t>16°28'1.46"S  68° 9'6.79"O</t>
  </si>
  <si>
    <t xml:space="preserve">Av Ribera Mendez </t>
  </si>
  <si>
    <t>17°45'33.55"S  63°10'35.51"O</t>
  </si>
  <si>
    <t>17°23'2.27"S  66° 6'16.96"O</t>
  </si>
  <si>
    <t>SIEMENS  SOLUCIONES TECNOLOGICAS  S.A.</t>
  </si>
  <si>
    <t>11429163_31405_SCZ_Warnes_SOLUCIONES TECNOLOGICAS SIEMENS_IEL_5M</t>
  </si>
  <si>
    <t>11429163_32054_TRJ_Yacuiba_SIEMENS_IEL_5M</t>
  </si>
  <si>
    <t>11429163_31408_CBA_TEMPORAL_SOLUCIONES TECNOLOGICAS SIEMENS SA_IEL_5M</t>
  </si>
  <si>
    <t>Entre rios Termoelectrica</t>
  </si>
  <si>
    <t xml:space="preserve"> 17°12'1.69"S;  64°31'6.24"O</t>
  </si>
  <si>
    <t>rodrigo yucra - 78511403</t>
  </si>
  <si>
    <t>TERMOELECTRICA WARNES</t>
  </si>
  <si>
    <t>17°32'3.94"S; 63° 8'40.24"O</t>
  </si>
  <si>
    <t>36 KM CARRETERA A YACUIBA,TERMOELECTRICA ENDE-ESE</t>
  </si>
  <si>
    <t xml:space="preserve"> 21°41'37.44"S   63°33'28.46"O</t>
  </si>
  <si>
    <t>SERGIO ARZE -78509044</t>
  </si>
  <si>
    <t>MATADERO FRIGORIFICO SANTA CRUZ  S.A.</t>
  </si>
  <si>
    <t>1714370_32768__SCR_Bancario_MATADERO FRIGORIFICO SANTA CRUZ_BOL_10M</t>
  </si>
  <si>
    <t>1714370_32769__ORU_Oruro Norte_MATADERO FRIGORIFICO SANTA CRUZ_BOL_10M</t>
  </si>
  <si>
    <t>1714370_33802__TJA_BARRIO FABRIL_MATADERO FRIGORIFICO SANTA CRUZ S.A._BOL_10M</t>
  </si>
  <si>
    <t>GUILLERMO LOAYZA Nº135 (PORTON ROJO) ENTRE LAS CALLES 29 DE SEPTIEMBRE/ DESTACAMENTO 130</t>
  </si>
  <si>
    <t>GILBER PENA - 3464970</t>
  </si>
  <si>
    <t>19° 2'15.40"S    65°14'58.46"O</t>
  </si>
  <si>
    <t>Calle Zenon Dalence esq. Mario Mercado Porrez, Urbanización la Pampita 1, Nº 1 teléfono 5212642. Zona norte</t>
  </si>
  <si>
    <t>Zona los Morros Blancos Manzana “A” Lote Nro 8, Tarija</t>
  </si>
  <si>
    <t>21°33'34.2"S  64°40'52.6"W</t>
  </si>
  <si>
    <t>Joaquin Roda - 76837258</t>
  </si>
  <si>
    <t>17°56'25.57"S    67° 6'20.97"O</t>
  </si>
  <si>
    <t>ENDE ANDINA SOCIEDAD ANONIMA MIXTA (ENDE ANDINA S.A.M.)</t>
  </si>
  <si>
    <t>11545661_32775__CBA_PARAGUA_ENDE ANDINA S.A.M._IEL_8M</t>
  </si>
  <si>
    <t>CALLE INNOMINADA, CARRETERA ENTRE RIOS, PLANTA ENDE ANDINA.</t>
  </si>
  <si>
    <t>JUAN ZAPATA TELLEZ - 71738308</t>
  </si>
  <si>
    <t>17°12'2.24"S; 64°31'6.36"O</t>
  </si>
  <si>
    <t>11545661_34345__CBA_Tiquipaya_ENDE ANDINA S.A.M._IDD_15M</t>
  </si>
  <si>
    <t>Av. Ecologica Nro 88 pasaje Villa Gardenias Nro 40</t>
  </si>
  <si>
    <t>Juan Zapata - 71738308</t>
  </si>
  <si>
    <t>KUEHNE + NAGEL LTDA</t>
  </si>
  <si>
    <t>11783579_28613_SCZ_Tajibos_KUEHNE + NAGEL LTDA_BOL_20M</t>
  </si>
  <si>
    <t>**SU**11783579_29936_LPZ_MIRADOR_KUEHNE + NAGEL LTDA_BOL_10M</t>
  </si>
  <si>
    <t>Av. San Martin #115 Edif. Tamarindo</t>
  </si>
  <si>
    <t>Christian Gamarra 344-3300</t>
  </si>
  <si>
    <t>Av Arce. Edificio Multicine Piso 8. La Paz</t>
  </si>
  <si>
    <t>16°30'39.10"S 68° 7'19.80"O</t>
  </si>
  <si>
    <t xml:space="preserve">Christian Gamarra - 72141200
</t>
  </si>
  <si>
    <t>FRIGORIFICO BFC S.A.</t>
  </si>
  <si>
    <t>15303570_33077__SCZ_SAN IGNACIO_FRIGORIFICO BFC S.A_IEL_10M</t>
  </si>
  <si>
    <t>SAN IGNACIO DE VELASCO PASANDO LA REPRESA</t>
  </si>
  <si>
    <t xml:space="preserve"> 16°20'45.46"S  60°57'38.24"O</t>
  </si>
  <si>
    <t>Natasha Castedo - 76665295</t>
  </si>
  <si>
    <t>AV SAN MARTIN 4TO ANILLO FRENTE A VENTURA MALL, EDIFICIO TORRE DUO PISO 12</t>
  </si>
  <si>
    <t xml:space="preserve"> 17°45'18.93"S  63°11'53.65"O</t>
  </si>
  <si>
    <t>ROSA MARIA - 76662156</t>
  </si>
  <si>
    <t>15303570_33078__SCZ_BRIGIDA_FRIGORIFICO BFC S.A_BAS_10M</t>
  </si>
  <si>
    <t>15303570_35616__SCZ_MATADERO _FRIGORIFICO BFC S.A._IAS_15M</t>
  </si>
  <si>
    <t xml:space="preserve">5to anillo prolongacion Mutualista </t>
  </si>
  <si>
    <t>17°44'59.65"S 63° 8'41.42"O</t>
  </si>
  <si>
    <t>Richard Soliz - 77027737</t>
  </si>
  <si>
    <t>BOL-TELECOMUNICACIONES S.R.L.</t>
  </si>
  <si>
    <t>15323150_32896__SCZ_SAN IGNACIO _BOL-TELECOMUNICACIONES S.R.L._IEL_6M</t>
  </si>
  <si>
    <t xml:space="preserve">ZONA AV SANTA CRUZ CALLE MY BAHIA </t>
  </si>
  <si>
    <t xml:space="preserve"> 16°22'38.33"S  60°57'38.20"O</t>
  </si>
  <si>
    <t>ALEJANDRO ANZOATEGUI - 67805226</t>
  </si>
  <si>
    <t>RED AD VENIR S.A.</t>
  </si>
  <si>
    <t>15351833_33317__SCZ_PARAGUA_RED AD VENIR S.A._BOL_12M</t>
  </si>
  <si>
    <t>CARRETERA A CAMIRI KM 20, PASANDO CERÁMICA RAFAELA</t>
  </si>
  <si>
    <t xml:space="preserve"> 17°54'58.13"S  63°15'4.47"O</t>
  </si>
  <si>
    <t>KELVIN FLORES - 70091872</t>
  </si>
  <si>
    <t>GOBERNACION DEL DPTO. DE TARIJA -SECCION CERCADO</t>
  </si>
  <si>
    <t>13334259_33813_TJA_LOURDES_GOBIERNO AUTONOMO DEPARTAMENTAL DE TARIJA_IAS_65M</t>
  </si>
  <si>
    <t>BARRIO LOURDES, CALLE SIN NOMBRE PARALELA A LA AVENIDA MEJILLONES</t>
  </si>
  <si>
    <t xml:space="preserve"> 21°30'47.53"S  64°43'43.39"O</t>
  </si>
  <si>
    <t>LIC. ROMEL GUTIERREZ - 72964882</t>
  </si>
  <si>
    <t>IMPALA TERMINALS BOLIVIA SERVICIOS LOGISTICOS S.A.</t>
  </si>
  <si>
    <t>13648198_29400_POT_CENTRAL_SERVICIOS MINEROS IMPALA BOLIVIA SA_IOL_10M</t>
  </si>
  <si>
    <t>Calle Villazon entre San Alberto y Wenceslao Alba</t>
  </si>
  <si>
    <t xml:space="preserve"> 19°34'54.70"S,  65°45'29.51"O</t>
  </si>
  <si>
    <t>Gonzalo Cardenas - 69830786</t>
  </si>
  <si>
    <t>SERVIAGRICOLA DEL SUR S.R.L.</t>
  </si>
  <si>
    <t>15367323_33454_SCZ_URBARI_SERVIAGRICOLA DEL SUR S.R.L._IAS_185M</t>
  </si>
  <si>
    <t>15367323_33455__SCZ_SAN IGNACIO III_SERVIAGRICOLA DEL SUR S.R.L._BAS_15M</t>
  </si>
  <si>
    <t xml:space="preserve">San Ignacio, A una cuadra de la Plaza de Armas 31 de julio </t>
  </si>
  <si>
    <t>16°22'21.83"S  60°57'28.38"O</t>
  </si>
  <si>
    <t>Pablo Salvatierra - 77353266</t>
  </si>
  <si>
    <t>Av. Doble Vía La Guardia y 4to. Anillo</t>
  </si>
  <si>
    <t>17°48'35.83"S  63°12'24.05"O</t>
  </si>
  <si>
    <t>TUVES TV SATELITAL BOLIVIA S.A. - TUVES S.A.</t>
  </si>
  <si>
    <t>15146341_31078_SCZ_Gilberto Parejas_TUVES TV SATELITAL BOLIVIA_IDD_50M</t>
  </si>
  <si>
    <t>15146341_31111_LPZ_SOPOCACHI_TUVES TV SATELITAL BOLIVIA S.A. - TUVES S.A._IDD_50</t>
  </si>
  <si>
    <t>15146341_31112_CBA_CESPEDES_TUVES TV SATELITAL BOLIVIA S.A. - TUVES S.A._IDD_50M</t>
  </si>
  <si>
    <t>Calle René Moreno entre Moldes y Manuel Ignacio Salvatierra N° 528.</t>
  </si>
  <si>
    <t xml:space="preserve">   17°47'22.35"S    63°10'50.84"O</t>
  </si>
  <si>
    <t>Rodolfo Suarez - 75684795</t>
  </si>
  <si>
    <t>Avenida Sánchez Lima N° 2329 Edificio Sky Tower Oficina 6-A</t>
  </si>
  <si>
    <t xml:space="preserve">16°30'36.68"S 68°7'40.50"O </t>
  </si>
  <si>
    <t>RODOLFO SUAREZ - 75684795</t>
  </si>
  <si>
    <t>Av. Ayacucho entre General Achá y Santivañez Edificio América N° 218 Planta Baja Local A-1.</t>
  </si>
  <si>
    <t xml:space="preserve">  17°23'37.55"S   66° 9'31.50"O</t>
  </si>
  <si>
    <t>ESPECTRO COMUNICACIONES SRL</t>
  </si>
  <si>
    <t>14833146_31590_TRJ_Villamontes_ESPECTRO COMUNICACIONES_IAS_165M</t>
  </si>
  <si>
    <t>**SU**14833146_31589_TRJ_Villamontes_ESPECTRO COMUNICACIONES_IDD_40M</t>
  </si>
  <si>
    <t>AV. ALEMANA CALLE MAPAJO NRO 31 ENTRE 3ER ANILLO INT Y 3ER ANILLO EXT</t>
  </si>
  <si>
    <t xml:space="preserve"> 17°45'35.58"S 63°10'8.16"O</t>
  </si>
  <si>
    <t>OSCAR MORANT - 67893965</t>
  </si>
  <si>
    <t>14833146_31568__SCZ_HAMACAS_ESPECTRO COMUNICACIONES SRL_BAS_10M</t>
  </si>
  <si>
    <t>AV. HEROES DEL CHACO</t>
  </si>
  <si>
    <t xml:space="preserve"> 21°15'49.83"S  63°27'51.74"O </t>
  </si>
  <si>
    <t>RONALD QUIROGA - 67893964</t>
  </si>
  <si>
    <t>AV. HEROES DEL CHACO ESQUINA BOQUERON</t>
  </si>
  <si>
    <t xml:space="preserve">   21° 15.831'S     63° 27.862'O</t>
  </si>
  <si>
    <t>LABORATORIOS CRESPAL S.A.</t>
  </si>
  <si>
    <t>15372038_33490_LPZ_PLANTA SENKATA_LABORATORIOS CRESPAL S.A._IDD_30M</t>
  </si>
  <si>
    <t>15372038_33640__SCZ_AV BRASIL_LABORATORIOS CRESPAL S.A._IEL_4M</t>
  </si>
  <si>
    <t>15372038_33641__TJA_EJERCITO_LABORATORIOS CRESPAL S.A._IEL_4M</t>
  </si>
  <si>
    <t>15372038_33642__SCR_PARQUE BOLIVAR_LABORATORIOS CRESPAL S.A._IEL_4M</t>
  </si>
  <si>
    <t>15372038_33653_LPZ_ALCOREZA_LABORATORIOS CRESPAL S.A._IEL_4M</t>
  </si>
  <si>
    <t>15372038_33657_CBA_CIRCUNVALACION_LABORATORIOS CRESPAL S.A._IEL_4M</t>
  </si>
  <si>
    <t>15372038_33659__POT_POTOSI CENTRAL_LABORATORIOS CRESPAL S.A._IEL_4M</t>
  </si>
  <si>
    <t>Calle La Paz nro 784 entre av Hilbo y 25 de Marzo</t>
  </si>
  <si>
    <t xml:space="preserve">16°33'32.62"S  68°11'23.72"O </t>
  </si>
  <si>
    <t>Rene Guarachi - 73531588</t>
  </si>
  <si>
    <t>Av Viedma esquna Irala nro 800 edif Alpha System piso 2 zona barrio lindo 1er anillo - sitio 3</t>
  </si>
  <si>
    <t>17°47'28.84"S 63°10'26.55"O</t>
  </si>
  <si>
    <t>Silvia Suarez - 70518859</t>
  </si>
  <si>
    <t>Calle La Madrid Nro 673 entre Oconnor y Junin - sitio 4</t>
  </si>
  <si>
    <t>21°32'8.51"S 64°43'38.75"O</t>
  </si>
  <si>
    <t>Prisila Segovia - 70210904</t>
  </si>
  <si>
    <t>calle kilimetro 7 nro 354 entre pastor saens y Uriola Goitia zona parche Bolivar -sitio 6</t>
  </si>
  <si>
    <t>19° 0'59.98"S 65°15'17.45"O</t>
  </si>
  <si>
    <t>Juan Jose Kaliman - 70311848-70670182</t>
  </si>
  <si>
    <t>Calle Nicolas Acosta Nro 784 a media cuadra calle casimiro Olañeta zona San Pedro</t>
  </si>
  <si>
    <t>16°30'21.80"S 68° 8'22.10"O</t>
  </si>
  <si>
    <t>Av. Gualberto Villarruel Nro 1851 edif Andalucia planta baja entre hardman y alcides guzman zona queru queru</t>
  </si>
  <si>
    <t>17°22'14.31"S 66° 9'31.04"O</t>
  </si>
  <si>
    <t>Reynaldo Sarmiento - 70722292</t>
  </si>
  <si>
    <t>Calle Potosi Nro 6433 Entre Ballivian y Aldana</t>
  </si>
  <si>
    <t>17°58'26.41"S 67° 6'46.03"O</t>
  </si>
  <si>
    <t xml:space="preserve"> Doris Osorio - 70412180</t>
  </si>
  <si>
    <t>15372038_33658__ORU_CEMENTERIO ORURO_LABORATORIOS CRESPAL S.A._IEL_4M</t>
  </si>
  <si>
    <t>Calle Chayanta esquina Cerrudo nro 953</t>
  </si>
  <si>
    <t>19°35'4.28"S  65°45'17.96"O</t>
  </si>
  <si>
    <t>Ingrid Arancibia - 70461700</t>
  </si>
  <si>
    <t>COOPERATIVA DE AHORRO Y CREDITO MAGISTERIO RURAL LTDA</t>
  </si>
  <si>
    <t>13594810_30490_CHU_Mariscal_COOPERATIVA DE AHORRO Y CREDITO MAGISTERIO RURAL LTD</t>
  </si>
  <si>
    <t>COOPERATIVA DE AHORRO Y CREDITO MAGISTERIO RURAL LTDA.</t>
  </si>
  <si>
    <t>15194529_31310_TJA_GUADALQUIVIR_COOP DE AHORRO Y CREDITO MAGISTERIO RURAL_IEL_8M</t>
  </si>
  <si>
    <t>CALLE GRAU N° 314 entre padilla y potosí</t>
  </si>
  <si>
    <t xml:space="preserve"> 19° 3'4.61"S  65°15'21.42"O</t>
  </si>
  <si>
    <t>Roger Quispe - 68660503 - 69682375</t>
  </si>
  <si>
    <t xml:space="preserve">B. El molino C. Campero entre Bolivar e Ingavi Nº 726 </t>
  </si>
  <si>
    <t xml:space="preserve"> 21°31'55.69"S  64°44'5.72"O</t>
  </si>
  <si>
    <t>ING. MARCELO SORUCO - 72967961</t>
  </si>
  <si>
    <t>TAIYO MOTORS SA</t>
  </si>
  <si>
    <t>13625050_29404_LPZ_Los Pinos_TAIYO MOTORS S.A._BOL_25M</t>
  </si>
  <si>
    <t xml:space="preserve"> 16°32'35.30"S  68° 5'29.46"O</t>
  </si>
  <si>
    <t>BORIS GUTIERREZ - 79675724</t>
  </si>
  <si>
    <t>AVENIDA COSTANERA ENTRE CALLE 24 Y 25 FRENTE AL COLEGIO MONTESORI Y UN POCO MAS ABAJO DEL SUPERMERCADO HIPERMAXI</t>
  </si>
  <si>
    <t>LABORATORIOS INDUSTRIAL FARMACEUTICOS FARCOS LTDA.</t>
  </si>
  <si>
    <t>Calle Tumusla Nro. 291</t>
  </si>
  <si>
    <t xml:space="preserve"> 17°23'28.05"S  66° 9'45.18"O</t>
  </si>
  <si>
    <t>PABLO PRUDENCIO - 72126945</t>
  </si>
  <si>
    <t>15274031_35299__CBA_TIQUIPAYA_LABORATORIOS INDUSTRIAL FARMACEUTICOS FARCOS LTDA._IAS_15M</t>
  </si>
  <si>
    <t>CAMINO ANTIGUO AL PASO TOTORCAGUA, INMEDIACIONES HOTEL REGINA</t>
  </si>
  <si>
    <t>17° 20'14.43"S  66°14'28.32"W</t>
  </si>
  <si>
    <t>CONSULTORA NACIONAL CONNAL SRL</t>
  </si>
  <si>
    <t>11145145_31924_LPZ_LIRA_CONSULTORA NACIONAL CONNAL_IAS_65M</t>
  </si>
  <si>
    <t>11145145_31426_SCZ_Roca y Coronado_CONSULTORA NACIONAL CONNAL _IEL_4M</t>
  </si>
  <si>
    <t>Av. Roca y Coronado Nº 998</t>
  </si>
  <si>
    <t xml:space="preserve"> 17°47'9.51"S   63°12'38.88"O</t>
  </si>
  <si>
    <t>JAVIER VILLALPANDO - 76201303</t>
  </si>
  <si>
    <t>11145145_31922__SCZ_Roca y Coronado_CONSULTORA NACIONAL CONNAL _BAS_10M</t>
  </si>
  <si>
    <t>Calle Pedro Salazar No 677</t>
  </si>
  <si>
    <t xml:space="preserve"> 16°30'47.58"S   68° 7'43.44"O</t>
  </si>
  <si>
    <t>09/12: Servicio continua en Mora
06/11: Servicio en Mora</t>
  </si>
  <si>
    <t>09/12: Servicio continua suspendido
06/11: Servicio Suspendido
03/03: A la espera de una confirmacion por correo</t>
  </si>
  <si>
    <t>09/12: Servicio continua suspendido
06/11: Servicio Suspendido</t>
  </si>
  <si>
    <t>09/12: Servicio continua suspendido
06/11: Servicio Suspendido
01/10: Servicio en Mora</t>
  </si>
  <si>
    <t>09/12: Servicio suspendido
22/11: No cuenta aún con el servicio (contacto 13/11/2020)</t>
  </si>
  <si>
    <t>09/12: Servicio continua suspendido
07/09: Servicio suspendido
03/03: El cliente solicita que esta medicion se posponga para la siguiente visita</t>
  </si>
  <si>
    <t>09/12: Servicio continua suspendido
07/09: Servicio suspendido</t>
  </si>
  <si>
    <t>28/11: El contacto Carlos Hansler indica que no será posible coordinar con los dueños de la empresa para hacer la visita en sus domicilios.
12/11: el cliente aun no tiene confirmacion para realizar visitas en estos domicilios (contacto 04/11/2020)
26/10: el cliente menciona que estos servicios se encuentran en domicilios y se debe corrdinar primero con los dueños el acceso
01/10: Esperando confirmación por correo.</t>
  </si>
  <si>
    <t>09/12: Esperando confirmación por correo, contacto el 07/12/2020
22/11: Aún sin contactar</t>
  </si>
  <si>
    <t>09/12: el contacto se halla indispuesto por covid, se reprograma la visita para mas adelante
22/11: Aún sin contactar</t>
  </si>
  <si>
    <t>09/12: suspendido por la pandemia
22/11: Contacto no responde</t>
  </si>
  <si>
    <t>14/12: Ángel indica que el cliente le informó que este servicio ha sido dado de baja, el NOC corroboró que ya no cuenta con tráfico desde el 4/12.
12/11: Se contacto nuevamente al cliente pero no contesta (contacto 6/11/2020)
12/10: El contacto se halla indispuesto por covid.
02/10: Ejecutivo indica que el contacto es Alejandro Gumiel y ese es su número, e indica que normalmente está disponible. Volver a contactar e indicar que las mediciones se harán a los enlaces en SCZ y LPZ con la coordinación de dos responsables.
02/10: Consulta enviada a ejecutivo.
01/10: El señor Fernando Almanza ya no trabaja en la empresa y el numero del señor alejandro no esta disponible.</t>
  </si>
  <si>
    <t>Cliente no contesta</t>
  </si>
  <si>
    <t>16/12: Programada.
12/11: Se contacto nuevamente al cliente pero no contesta (contacto 6/11/2020)
12/10: El contacto se halla indispuesto por covid.
02/10: Ejecutivo indica que el contacto es Alejandro Gumiel y ese es su número, e indica que normalmente está disponible. Volver a contactar e indicar que las mediciones se harán a los enlaces en SCZ y LPZ con la coordinación de dos responsables.
02/10: Consulta enviada a ejecutivo. 
01/10: El señor Fernando Almanza ya no trabaja en la empresa y el numero del señor alejandro no esta disponible.</t>
  </si>
  <si>
    <t>16/12: Programada
12/11: Se contacto nuevamente al cliente pero no contesta (contacto 6/11/2020)
12/10:El contacto se halla indispuesto por covid
02/10: Ejecutivo indica que el contacto es Alejandro Gumiel y ese es su número, e indica que normalmente está disponible. Volver a contactar e indicar que las mediciones se harán a los enlaces en SCZ y LPZ con la coordinación de dos responsables.
02/10: Consulta enviada a ejecutivo.
01/10: El señor Fernando Almanza ya no trabaja en la empresa y el numero del señor alejandro no esta disponible.</t>
  </si>
  <si>
    <t>16/12: Programada</t>
  </si>
  <si>
    <t>16/12: Ejecutiva indica que el contacto es Óscar Talavera 69069819
22/11: Contacto no responde. Celular fuera de servicio
26/10: Logicalis: aún sin contactar.</t>
  </si>
  <si>
    <t>16/12: Consulta enviada a ejecutivo por teams
22/11: Contacto no responde (contacto 6/11/2020)
05/11: Ángel indica que el número está equivocado. Ejecutivo indica que el contacto es Mario Cuellar 78442351 &lt;mcuellar@guabira.com&gt;
26/10: Logicalis: aún sin contactar.
21/09: No cuenta con instancia de solarwinds creada.</t>
  </si>
  <si>
    <t>16/12: Consulta enviada a ejecutivo por teams. Ahyran indica que el cliente cerrará sus oficinas.</t>
  </si>
  <si>
    <t>16/12: Solicité a Logicalis intentar nuevamente.
25/11: Esperando confirmación por correo. contacto el 18/11/2020</t>
  </si>
  <si>
    <t>16/12: Solicité a Logicalis intentar nuevamente.
09/12: Esperando confirmación por correo.
22/11: Aún sin contactar</t>
  </si>
  <si>
    <t>16/12: Ejecutivo en B2B 360 es Saúl Alvarez, envié consulta (se encuentra de vacaciones). Saúl indica consultar con Mario Velarde, envié la consulta. Mario indica que el ejecutivo es Carlos Romario Nuñez envié la consulta. Ejecutivo indica que el número correcto es 76345210 de FRANCISCO MUÑOZ 
22/11: Contacto no responde</t>
  </si>
  <si>
    <t>FRANCISCO MUÑOZ 76345210</t>
  </si>
  <si>
    <t>16/12: Solicité a Logicalis incluir en su base</t>
  </si>
  <si>
    <t>16/12: Consulta enviada a ejecutiva por Teams. Ejecutiva indica llamar al contacto Alvaro Auza al número 67771865, envié correo a Sergio con el dato.
22/11: Contacto no responde
26/10: Logicalis: aún sin contactar.
12/10: Aún sin contactar
01/10: Instancia de Solarwind sin crear. Esto es porque no se tiene comunicación al Solarwinds con las nuevas IP de OYM que se tienen asignadas. ya han solicitado que agreguen este nuevo segmento al área de Ip Network.</t>
  </si>
  <si>
    <t>25/11: Recordatorio a ejecutiva. Ejecutiva indica que el número de teléfono del señor Juan Pablo es 77903009
11/11: Ejecutiva de vacaciones, envié correo.
03/11: no responde llamadas</t>
  </si>
  <si>
    <t>JUAN PABLO SOLIZ - 77903009</t>
  </si>
  <si>
    <t>18/12: Mayra indica que el cliente no está recibiendo a nadie en sus oficinas debido a la pandemia.
16/12: Solicité a Logicalis intentar nuevamente. Envié correo a Mayra que se encuentra en reemplazo por vacación del ejecutivo para que nos ayude con las gestiones.
25/11: Esperando confirmación por correo. (contacto 13/11/2020)</t>
  </si>
  <si>
    <t>21/12: Ángel indica que en las mediciones el resultado fue de 20 megas simétrico, envié la consulta al ejecutivo.
16/12: Solicité a Logicalis enviar correo recordatorio al cliente.</t>
  </si>
  <si>
    <t>11/01: Dado que el cliente tuvo un incremento en el ancho de banda luego de la primera medición, se debe realizar una nueva visita para certificar su enlace con la nueva velocidad.</t>
  </si>
  <si>
    <t>11235092_35692__SCZ_BOLIVAR_BANGO GANADERO SA_IDD_50M</t>
  </si>
  <si>
    <t xml:space="preserve">SALLES GUZMAN, PAOLA KARINA - CORP - SCZ                    </t>
  </si>
  <si>
    <t>CLINICA METROPOLITANA DE LAS AMERICAS SA</t>
  </si>
  <si>
    <t>15370329_35751__SCZ_SLAN_CLINICA METROPOLITANA DE LAS AMERICAS SA_IAS_30M</t>
  </si>
  <si>
    <t>11300032_35757_LPZ_LAS NIEVES_FARMACIAS CORPORATIVAS_IAS_30M</t>
  </si>
  <si>
    <t>TELEFERICOS DOPPELMAYR S.A.</t>
  </si>
  <si>
    <t>15533818_35717_LPZ_LOS PINOS_TELEFERICOS DOPPELMAYR S.A._IAS_30M</t>
  </si>
  <si>
    <t>11683_35777__SCZ_26 DE ENERO_ECOR LTDA CANAL 9 TELEORIENTE_IAS_95M</t>
  </si>
  <si>
    <t>CROWN LTDA</t>
  </si>
  <si>
    <t>13709711_35815__SCZ_HIPERMAXI NUEVO_CROWN LTDA_IDD_105M</t>
  </si>
  <si>
    <t>13709711_35826__LPZ_HUMBOLT_CROWN LTDA_IDD_105M</t>
  </si>
  <si>
    <t>13709711_35809__TJA_LOMAS DE SAN JUAN_CROWN LTDA_IDD_30M_HOTEL LOS CEIBOS</t>
  </si>
  <si>
    <t>13709711_35810__TJA_YACUIBA_CROWN LTDA_IDD_30M_PLAZA_LIBERTADORES</t>
  </si>
  <si>
    <t>13709711_35813__SCR_BOLIVAR 2_CROWN LTDA_IDD_30M_RBS POCONAS</t>
  </si>
  <si>
    <t>13709711_35814__BEN_LAGUNA TRINIDAD_CROWN LTDA_IDD_30M</t>
  </si>
  <si>
    <t>13709711_35812__PND_COBIJA _CROWN LTDA_IDD_30M</t>
  </si>
  <si>
    <t>11175832_35645__TJA_JUAN 23_AMERICAN CHEMICAL COMPANY SRL_IAS_30M</t>
  </si>
  <si>
    <t>1674499_35685__SCZ_23 DE DICIEMBRE_DICOM DISTRIBUIDORES DEL ORIENTE S.R.L_IAS_30</t>
  </si>
  <si>
    <t>15388963_35715_LPZ_VICTORIA_LUCKY BOLIVIA S.A_IDD_30M</t>
  </si>
  <si>
    <t xml:space="preserve">ALVAREZ CABEZAS, SAUL ALEJANDRO - TEMP2 - EMP - SCZ         </t>
  </si>
  <si>
    <t>EMBAJADA BRITANICA</t>
  </si>
  <si>
    <t>11326337_35710__LPZ_SOPOCACHI_EMBAJADA BRITANICA_BOL_30M</t>
  </si>
  <si>
    <t>DIGITAL CORPORACION DIGICORP LTDA</t>
  </si>
  <si>
    <t>14115787_35706_LPZ_9 DE ABRIL_DIGITAL CORPORACION DIGICORP LTDA_IAS_30M</t>
  </si>
  <si>
    <t>TRANSCLICK SOLUTIONS LTDA</t>
  </si>
  <si>
    <t>SOCIEDAD BOLIVIANA DE HOTELES Y TURISMO S.R.L.</t>
  </si>
  <si>
    <t>11098052_35659_LPZ_PEREZ_SOCIEDAD BOLIVIANA DE HOTELES Y TURISMO S.R.L._IAS_25M_</t>
  </si>
  <si>
    <t>15311544_35699__SCZ_B30AGOSTO_PEDIDOSYA SERVICIOS SA_IAS_65M_ATN CATALUA</t>
  </si>
  <si>
    <t>INDUSTRIAS RAVI SA</t>
  </si>
  <si>
    <t>BIG GRUPO DE INVERSIONES S.A.</t>
  </si>
  <si>
    <t>15422087_35709__SCZ_MERCADO BELEN_BIG GRUPO DE INVERSIONES S.A._IDD_75M</t>
  </si>
  <si>
    <t>CAMARA NACIONAL DE COMERCIO</t>
  </si>
  <si>
    <t>11729489_35695__TJA_MERCADO CAMPESINO_CIES SALUD SEXUAL Y REPRODUCTIVA_IAS_30M</t>
  </si>
  <si>
    <t>1674499_35816__CBA_FELIX CAPRILES_DICOM DISTRIBUIDORES DEL ORIENTE S.R.L_IAS_30M</t>
  </si>
  <si>
    <t>LABORATORIO CLINICO PRAXIS S.R.L.</t>
  </si>
  <si>
    <t>14749556_35819__BEN_LAGUNA TRINIDAD_VAMED ENGINEERING GMBH - SUCURSAL BOLIVIA_ID</t>
  </si>
  <si>
    <t>15311544_35782__LPZ_LIRA_PEDIDOSYA SERVICIOS SA_IAS_65M</t>
  </si>
  <si>
    <t>15311544_35830__CBA_CIRCUNVALACION_PEDIDOSYA SERVICIOS SA_IAS_65M_SIMON I PATIO</t>
  </si>
  <si>
    <t>15416430_35789__SCZ_ MBelen_TECNOFARMA SA_IDD_65M</t>
  </si>
  <si>
    <t>INDUSTRIA QUIMICO FARMACEUTICA SIGMA CORP SRL</t>
  </si>
  <si>
    <t>13222503_35811__CBA_CIRCUNVALACION_SIGMA CORP SRL_IDD_65M</t>
  </si>
  <si>
    <t>ERNESTO SAMIR NISHIKAWA</t>
  </si>
  <si>
    <t>15532764_35704__PND_COBIJA_ERNESTO SAMIR NISHIKAWA_IAS_95M</t>
  </si>
  <si>
    <t>AGRIPESO SRL</t>
  </si>
  <si>
    <t>15532416_35701__SCZ_Warnes_AGRIPESO SRL_IAS_30M</t>
  </si>
  <si>
    <t xml:space="preserve">PERDRIEL, LUIS CESAR - EJEC. DE CUENTAS - NEG - SC          </t>
  </si>
  <si>
    <t>NM INVERSIONES SRL</t>
  </si>
  <si>
    <t>14569577_35780__SCZ_MONTERO_NM INVERSIONES SRL_IAS_40M</t>
  </si>
  <si>
    <t>11474451_35631_SCZ_7MO ANILLO_CERVECERIA BOLIVIANA NACIONAL SA_IAS_30M</t>
  </si>
  <si>
    <t>11474451_35632_ORU_DALENCE_CERVECERIA BOLIVIANA NACIONAL SA_IAS_30M</t>
  </si>
  <si>
    <t>11474451_35755__CBA_SIMON LOPEZ_CERVECERIA BOLIVIANA NACIONAL SA_IAS_30M</t>
  </si>
  <si>
    <t xml:space="preserve">15534535_35752__CBA_Temporal-A _TRANSCLICK SOLUTIONS LTDA_IDD_30M_CALA CALA </t>
  </si>
  <si>
    <t>15443901_35719__CBA_JUAN PABLO II SUD_INDUSTRIAS RAVI S.A._IAS_65M</t>
  </si>
  <si>
    <t>14286182_35700__LPZ_AV AMERICA_CAMARA NACIONAL DE COMERCIO_IAS_30M</t>
  </si>
  <si>
    <t>1674499_35778__SCZ_MATADERO_DICOM DISTRIBUIDORES DEL ORIENTE S.R.L_IAS_30M</t>
  </si>
  <si>
    <t>11729489_35828__LPZ_MALLASA_CIES SALUD SEXUAL Y REPRODUCTIVA_IAS_30M</t>
  </si>
  <si>
    <t>15311544_35781__LPZ_SAN MIGUEL_PEDIDOSYA SERVICIOS SA_IAS_65M</t>
  </si>
  <si>
    <t>15191891_35694__SCZ_MATADERO_COOP. DE SERVICIOS PUBLICOS PAMPA DE LA ISLA_IAS_30M</t>
  </si>
  <si>
    <t xml:space="preserve">CALLE BOLIVAR NRO 99 </t>
  </si>
  <si>
    <t>17°46'57.3"S 63°10'50.3"W</t>
  </si>
  <si>
    <t>MARCO CALLAO  - 70852192</t>
  </si>
  <si>
    <t xml:space="preserve">Av. Santa Cruz esq.C. Jauru Nº 333 </t>
  </si>
  <si>
    <t>17°44'3.44"S  63° 9'45.86"O</t>
  </si>
  <si>
    <t>Elmer Banegas - 69218215</t>
  </si>
  <si>
    <t xml:space="preserve">Calle Félix Reyes Laguna # 2224 entre Av héroes del Chaco y Av Rafael Pavón </t>
  </si>
  <si>
    <t>16°36'18.5"S 68°11'46.4"W</t>
  </si>
  <si>
    <t>Jose Feliciano Lopez - 74162634</t>
  </si>
  <si>
    <t>Barrio San Luis, Zona villa angelica S/N, entrando por la calle de fanapost, calle final Nestor Auad</t>
  </si>
  <si>
    <t xml:space="preserve"> 21°33'39.90"S  64°42'8.95"O</t>
  </si>
  <si>
    <t>GARY PERALTA - (591) 69056455</t>
  </si>
  <si>
    <t>PARQUE INDUSTRIAL BODEGAS SAN JORGE</t>
  </si>
  <si>
    <t xml:space="preserve"> 17°45'58.59"S  63° 8'14.13"O</t>
  </si>
  <si>
    <t>EDGAR FUNES - 750-17209</t>
  </si>
  <si>
    <t xml:space="preserve">Calle A, Entre 5 y 6 - Barrio Pampa de la isla </t>
  </si>
  <si>
    <t>.-17º46`32.9'' S 63º07`19.5''W</t>
  </si>
  <si>
    <t>MARITZA AGUILERA - 78510524</t>
  </si>
  <si>
    <t>Capitán Ravelo N° 2327 Sopocachi</t>
  </si>
  <si>
    <t xml:space="preserve"> 16°30'26.28"S  68° 7'30.04"O</t>
  </si>
  <si>
    <t>ALEXIS ESCUDERO - 77022496</t>
  </si>
  <si>
    <t>AV ARCE  2732 ESQUINA CAMPOS</t>
  </si>
  <si>
    <t xml:space="preserve"> 16°30'44.57"S 68° 7'18.26"O</t>
  </si>
  <si>
    <t xml:space="preserve">NOEMI AMONZABEL -  2 2433424 /72594494 </t>
  </si>
  <si>
    <t>CALLE 8 ENTRE AV. DIEGO DE PORTUGAL Y V. DE VILLALBA  -  SITIO 4</t>
  </si>
  <si>
    <t>16°31'12.07"S 68° 9'8.52"O</t>
  </si>
  <si>
    <t>Carlos Erick Canseso  - 78454684</t>
  </si>
  <si>
    <t>Calle B.M. Pulacayo entre Enrique Arze y Simeon Roncal</t>
  </si>
  <si>
    <t xml:space="preserve"> 17°22'14.70"S  66° 9'55.60"O</t>
  </si>
  <si>
    <t>WILSON ALFARO - 72240515</t>
  </si>
  <si>
    <t>Hotel Presidente, Calle Potosí y Genaro Sanjinez</t>
  </si>
  <si>
    <t xml:space="preserve"> 16°29'45.63"S     68° 8'9.46"O</t>
  </si>
  <si>
    <t>Jesus Suarez - 76598015</t>
  </si>
  <si>
    <t>CALLE ARQUIMEDES SN, ZONA LA MAICA 1 CUADRA AL SUR DE LA CAP. VICTOR USTARIZ Y 1 CUADRA AL OESTE DE LA AV. SEGUNDA</t>
  </si>
  <si>
    <t xml:space="preserve"> 17°24'1.52"S   66°12'2.10"W</t>
  </si>
  <si>
    <t>FERNANDO BARCO - 72700250</t>
  </si>
  <si>
    <t>AV. CUARTO ANILLO Y AV. CRISTO REDENTOR EDIFICIO LAS BRISAS BMSC PISO 12</t>
  </si>
  <si>
    <t xml:space="preserve"> 17°44'55.66"S;  63°10'31.35"O</t>
  </si>
  <si>
    <t>YEGOR PEÑA - 78178962</t>
  </si>
  <si>
    <t>Avenida 6 de Marzo zona Villa Bolívar “B</t>
  </si>
  <si>
    <t xml:space="preserve"> 16°31'12.24"S  68°10'25.57"O</t>
  </si>
  <si>
    <t>Luis Bermejo - 65173413</t>
  </si>
  <si>
    <t>Av 9 de febrero Calle Cochabamba, cerca del Hotel Diana</t>
  </si>
  <si>
    <t>11°01'01.1"S 68°45'19.0"W</t>
  </si>
  <si>
    <t>ERNESTO SAMIR NISHIKAWA - 67663666 / 78214679</t>
  </si>
  <si>
    <t>Av. Nueva Carretera a Warnes, lado Este. Unos 500 metros antes de llegar al Parque Latinoamericano. Se tiene 4 Silos en el lugar.</t>
  </si>
  <si>
    <t>-17,5686111,-63,13</t>
  </si>
  <si>
    <t>ALEX CESPEDES -77818188</t>
  </si>
  <si>
    <t>Av. Banzer y 8vo Anillo - El Remanso</t>
  </si>
  <si>
    <t xml:space="preserve"> 17°52'42.13"S; 63°16'52.91"O</t>
  </si>
  <si>
    <t>JULIO AYAVIRI - 71545528</t>
  </si>
  <si>
    <t xml:space="preserve"> 17°58'39.34"S; 67° 3'45.69"O</t>
  </si>
  <si>
    <t xml:space="preserve">DANIEL ZAMORA Y LUIS CAMPERO  a una cuadra de la  Parroquia San Martin de Porres </t>
  </si>
  <si>
    <t xml:space="preserve"> 21°31'15.69"S, 64°44'23.53"O</t>
  </si>
  <si>
    <t>Paque Industrial calle parelela al 5toFABRICA DICOM -SCZNODO: MATADERO</t>
  </si>
  <si>
    <t xml:space="preserve"> 17°45'23.14"S  63° 8'28.86"O</t>
  </si>
  <si>
    <t>CALLE ADELA ZAMUDIA CASI AV AMERICA</t>
  </si>
  <si>
    <t xml:space="preserve"> 17°22'22.02"S  66° 9'48.40"O</t>
  </si>
  <si>
    <t>calle Boqueron N1444 esq Colombia Zona San Pedro, Sucursal CIES Boqueron Sitio1</t>
  </si>
  <si>
    <t xml:space="preserve"> 16°30'15.00"S  68° 8'14.87"O</t>
  </si>
  <si>
    <t>Av. Ramón Rivero Nro. 330 Edif. Caprice Planta Baja</t>
  </si>
  <si>
    <t xml:space="preserve"> 17°22'55.26"S    66° 9'26.96"O</t>
  </si>
  <si>
    <t>Jorge Ferrufino - 65360000</t>
  </si>
  <si>
    <t>14.828211, 64.892403</t>
  </si>
  <si>
    <t xml:space="preserve">AV MONTENEGRO								
</t>
  </si>
  <si>
    <t xml:space="preserve"> 16°32'42.16"S  68° 4'42.21"O</t>
  </si>
  <si>
    <t>LIDIA ANA SUAREZ - 70447248</t>
  </si>
  <si>
    <t>AV GREGORIO REYNOLS CASI ESQ DE LA OLIVA</t>
  </si>
  <si>
    <t xml:space="preserve"> 16°30'50.85"S  68° 7'39.69"O</t>
  </si>
  <si>
    <t>LIDIA ANA SUAREZ - 70447249</t>
  </si>
  <si>
    <t>AV PANDO ESQ AV PORTALES</t>
  </si>
  <si>
    <t xml:space="preserve">  17°22'30.92"S  66° 9'4.15"O</t>
  </si>
  <si>
    <t>LIDIA ANA SUAREZ  - 70447245</t>
  </si>
  <si>
    <t xml:space="preserve">Calle Profesor Daría Castro y Av. Banzer </t>
  </si>
  <si>
    <t>17°45'10.04"S;  63°10'39.33"O</t>
  </si>
  <si>
    <t>Carla Jijena - 71363766</t>
  </si>
  <si>
    <t xml:space="preserve">calle  Eudoro Galindo Esq. Parque Ubaldo Anze </t>
  </si>
  <si>
    <t xml:space="preserve"> 17°22'15.01"S  66° 8'45.88"O</t>
  </si>
  <si>
    <t>Pikolo Zegarra - 78349063</t>
  </si>
  <si>
    <t>Entre la calle Isaias Parada y Herores Nacionales en plena esquina Urbanizacion Villa Real</t>
  </si>
  <si>
    <t>17°20'10.8"S 63°15'29.2"W</t>
  </si>
  <si>
    <t>Alvaro Espinoza - 74165496</t>
  </si>
  <si>
    <t xml:space="preserve"> AVENIDA CENTENEARIO FINAL ZONA TAQUIÑA </t>
  </si>
  <si>
    <t xml:space="preserve"> 17°19'43.34"S; 66°11'7.16"O</t>
  </si>
  <si>
    <t>Calle 28 - N° 400 Zona Cota Cota</t>
  </si>
  <si>
    <t>16°32´35.90,68°03´47.85”O</t>
  </si>
  <si>
    <t>Yonnel Gonzales - 73270597</t>
  </si>
  <si>
    <t>KM 5 1/2 CARRETERA ANTIGUA A COCHABAMBA OFICINA UNITEL</t>
  </si>
  <si>
    <t xml:space="preserve"> 17°49'16.36"S  63°13'10.31"W</t>
  </si>
  <si>
    <t>Jose Luis Calvimontes - 72166664</t>
  </si>
  <si>
    <t>Av. Banzer entre 3er y 4to anillo -  SITIO 1</t>
  </si>
  <si>
    <t>17°45'25.9"S 63°10'40.5"W</t>
  </si>
  <si>
    <t>Ariel Mejia - 69820013</t>
  </si>
  <si>
    <t>Av. Ballivian entre calle 9 y 10 -  SITIO 2</t>
  </si>
  <si>
    <t>16°32'26.3"S 68°05'23.8"W</t>
  </si>
  <si>
    <t>Ariel Mejia - 69820014</t>
  </si>
  <si>
    <t xml:space="preserve"> Barrio El Molino, Av. Victor Paz Estensoro esquina Ramon Rojas</t>
  </si>
  <si>
    <t xml:space="preserve"> 21°32'4.51"S;  64°44'18.88"O</t>
  </si>
  <si>
    <t>Av. Los Libertadores entre calle Oscar Aparicio y calle Gran Chaco</t>
  </si>
  <si>
    <t xml:space="preserve"> 21°59'58.14"S;  63°40'34.04"O   </t>
  </si>
  <si>
    <t>Calle Jaime Mendoza entre Cañada Strongest y Boqueron -  SITIO 3</t>
  </si>
  <si>
    <t>19°02'34.5"S 65°15'07.3"W</t>
  </si>
  <si>
    <t>Ariel Mejia - 69820015</t>
  </si>
  <si>
    <t>Calle Nicolas Suarez esquina Circunvalacion -  TRINIDAD SITIO 4</t>
  </si>
  <si>
    <t>14°49'28.8"S 64°54'11.1"W</t>
  </si>
  <si>
    <t>Ariel Mejia - 69820016</t>
  </si>
  <si>
    <t>Calle Los Cedrillos esquina Av. Internacional - COBIJA SITIO 5</t>
  </si>
  <si>
    <t>11°01'35.7"S 68°45'09.5"W</t>
  </si>
  <si>
    <t>Ariel Mejia - 69820017</t>
  </si>
  <si>
    <t>28/12: El cliente comenta que no se puede interrumpir el servicio ya que la sucursal se trasladará a otra ubicación.
16/12: Programada
12/11: Se contacto nuevamente al cliente pero no contesta (contacto 6/11/2020)
12/10: El contacto se halla indispuesto por covid
02/10: Ejecutivo indica que el contacto es Alejandro Gumiel y ese es su número, e indica que normalmente está disponible. Volver a contactar e indicar que las mediciones se harán a los enlaces en SCZ y LPZ con la coordinación de dos responsables.
02/10: Consulta enviada a ejecutivo.
01/10: El señor Fernando Almanza ya no trabaja en la empresa y el numero del señor alejandro no esta disponible.</t>
  </si>
  <si>
    <t>14/12: Se volvio a llamar al contacto sin éxito alguno (contacto 14/12/2020)
16/12: Solicité a Logicalis intentar nuevamente.
12/11: Se contacto nuevamente al cliente pero no contesta (contacto 6/11/2020)
26/10: (no se lo ha vuelto a contactar)
12/10: Volver a realizar el contacto con el cliente para realizar programación.
18/09: Solicitud de gestión a ejecutivos.
11/09: Esperando confirmación por correo.
31/3: Visita suspendida por cuarentena</t>
  </si>
  <si>
    <t>11/01: Contactar nuevamente.
16/12: Solicité a Logicalis intentar nuevamente.
26/10: (no se lo ha vuelto a contactar)
12/10: El encargado no tiene aun una fecha apropiada para realizar el trabajo, esperando confirmacion
11/09: Esta programada para realizar la semana del 14 de septiembre, falta coordinar la hora de ejecucion del trabajo
31/3: Esperando confirmación por correo</t>
  </si>
  <si>
    <t>11/01: Contactar nuevamente.
16/12: Solicité a Logicalis intentar nuevamente.
12/11: se volvio a contactar al señor jose luis guarachi. Dice que aun no le han confirmado el acceso al sitio para realizar el trabajo. Volvera consultara y nos confirmara si se podra realizar la visita (contacto el 04/11/2020)
13/10: Se lo contactó el 13/10.
12/10: Aún sin contactar. Sergio indica que el contacto ya no trabaja en la empresa, la ejecutiva indica que el contacto ahora es José Luis Guarachi 79671376.
01/10: Instancia de Solarwind sin crear. Esto es porque no se tiene comunicación al Solarwinds con las nuevas IP de OYM que se tienen asignadas. ya han solicitado que agreguen este nuevo segmento al área de Ip Network.</t>
  </si>
  <si>
    <t>11/01: Contactar nuevamente.
16/12: Solicité a Logicalis intentar nuevamente.
25/11: Esperando confirmación por correo. contacto el 18/11/2020</t>
  </si>
  <si>
    <t>11/01: Contactar nuevamente.
16/12: Envié recordatorio a ejecutiva sobre el correo de Ángel. Ejecutiva envió el correo del cliente, Ángel en copia.
14/12: El cliente le indicó a Angel que pida su correo al ejecutivo. Solicité a Angel que vuelva a contactar al ejecutivo para solicitar el correo.</t>
  </si>
  <si>
    <t>11/01: Contactar nuevamente.
16/12: Ejecutivo indica intentar con 76698687 - Jeverlin
22/11: Contacto no responde (contacto 6/11/2020)
07/09: Servicio ya se presenta Activo
30/06: servicio en mora</t>
  </si>
  <si>
    <t>11/01: Contactar nuevamente.
16/12: Solicité a Logicalis Enviar correo al NOC solicitando la revisión de la instancia del solarwinds para este cliente y ponerme en copia
22/11: La instancia del Solarwinds presenta problemas.
26/10: Logicalis: aún sin contactar.
01/10: Aun no se contacta al cliente</t>
  </si>
  <si>
    <t>11/01: Contactar nuevamente.
16/12: Solicité a Logicalis incluir en su base</t>
  </si>
  <si>
    <t>07/01: se volvio a contactar al señor Ronald.nos informa que no a tenido autorizacion de la jefatura para realizar el trabajo ya qu ambos enlaces son criticos y resulta dificil ser interrumpidos. Contactara con nosotros nuevamente
16/12: Se solicita a Logicalis un intento más y se envía consulta a Ejecutiva.
12/11: se lo volvio a contactar el 12/11/2020, pero sigue sin responder
26/10: se lo volvio a contactar el 12/10/2020, pero sigue sin responder
01/10: Esperando confirmación por correo.</t>
  </si>
  <si>
    <t>07/01: se volvio a contactar al señor Ronald.nos informa que no a tenido autorizacion de la jefatura para realizar el trabajo ya qu ambos enlaces son criticos y resulta dificil ser interrumpidos. Contactara con nosotros nuevamente
16/12: Se solicita a Logicalis un intento más y se envía consulta a Ejecutiva para que nos ayude con la gestión
12/11: se lo volvio a contactar el 12/11/2020, pero sigue sin responder
26/10: se lo volvio a contactar el 12/10/2020, pero sigue sin responder
01/10: Esperando confirmación por correo.</t>
  </si>
  <si>
    <t>07/01: realizar a las 8:00 hrs
16/12: Solicité a Logicalis intentar nuevamente.
12/11: se lo contacto el 04/11/2020
26/10: Logicalis: aún sin contactar.
21/09: Se agregó el dato de contacto Leonardo Gonzales - 72193612.
No hay numero de contacto</t>
  </si>
  <si>
    <t>07/01: el cliente menciona que es complicado realizar el trabajo este mes. Volver a contactarlo para la primera semana de febrero.
18/12: se volvio a contacatar ala cliente para ver si se puede retomar el trabajo esta semana  ( contacto el 18/12/2020). No se ha vuelto a contactar
16/12: Solicité a Logicalis intentar nuevamente.
12/11: no se ha vuelto a contactar
01/10: Esperando confirmación por correo.</t>
  </si>
  <si>
    <t>11/01: Contactar nuevamente.
05/01: se lo volvio a contactar y se envio nuevamente la coordinacion por correo
16/12: Solicité a Logicalis intentar nuevamente.
12/11: contacto el 04/11/2020
26/10: Logicalis: aún sin contactar.</t>
  </si>
  <si>
    <t>05/01: realizar a las 13:00 hrs.
18/12: el trabajo fue suspendido para el siguiente mes a solicitud del clientes (contacto el 18/12/2020)
26/10: Logicalis: aún sin contactar.</t>
  </si>
  <si>
    <t>05/01: realizar a las 15:00 hrs
18/12: el cliente aparece con el celular apagado, se llamo a las oficinas para intentar coodinar una visita. Mencionana que nos contactaran luego ( contacto el 18/12/2020)
16/12: Solicité a Logicalis incluir en su base</t>
  </si>
  <si>
    <t>06/01: La visita se llevara a cabo el dia 12/01/2021.
16/12: Solicité a Logicalis intentar nuevamente.
12/11: El contacto meciona que aun no tiene fecha para una posible visita (contacto 4/11/2020)
01/10: Esperando confirmación por correo.</t>
  </si>
  <si>
    <t>11/01: Contactar nuevamente.
07/01: Se contacto nuevamente con el cliente y se hizo una nueva gestion por correo.
22/12: Se contacto nuevamente al cliente quien comenta que se podrá llevar a a cabo la visita la segunda semana del mes de Enero.
16/12: Solicité a Logicalis intentar nuevamente.
12/11: El contacto meciona que aun no tiene fecha para una posible visita (contacto 5/11/2020)
26/10: (contacto 23/10/2020)
23/10: Esperando confirmación por correo.
19/10: El cliente no contesta la llamda. Ejecutivo indica el contacto Mary Esther Castedo - 79887487 (Administradora)</t>
  </si>
  <si>
    <t>11/01: Contactar nuevamente.
08/01: Se contacto al cliente nuevamente sin éxito.
17/12: Logicalis. Se contacto al cliente nuevamente ya que anteriormente no se tenia acceso remoto al equipo.
17/12: NOC indica que ya cuentan con acceso remoto, envié correo a Logicalis.
16/12: Se envió consulta al NOC.
05/10: Se hizo la visita al cliente, sin embargo la persona encargada no pudo indicar la ubicación del equipo. El NOC está coordinando con el cliente para realizar un reseteo del equipo y de esa forma volver a tener la gestión y programar una nueva visita.
01/10: Esperando confirmación por correo. El noc menciona que no tiene acceso remoto al equipo. 
11/09: El cliente menciona que no es posible desconectar el servicio en dias laborales, ya que el personal que esta trabajando utilizan ese servicio.
03/03: A la espera de coordinacion por correo</t>
  </si>
  <si>
    <t>11/01: Contactar nuevamente.
08/01: El contacto no responde.
21/12: El contacto no responde.
16/12: Ejecutiva indica contacto: Francisco Loza 61005431
25/11: Ejecutiva indica el contacto: Jean Carla 76770714
22/11: El contacto ya no trabaja en la empresa. (contacto 13/11/2020)</t>
  </si>
  <si>
    <t>11/01: Aún no se ha incluido en la base de Logicalis.
16/12: Solicité a Logicalis incluir en su base</t>
  </si>
  <si>
    <t>15/01: Programada
07/01: se volvio a contactar al señor mauricio, menciona que dado el aumento en los contagios de covid, estan en precaucion con el tema de los accesos a la refineria. Pide que se lo vuelva a contactar el 15 de enero
09/12: el cliente menciona que se lo vuelva a contactar al siguiente mes (04/12/2020)
11/11: Ejecutivo indica los siguientes datos: 
Unidad de Tecnología de la Información: Mauricio Torrez - 71630936 - mauricio.torrez@ypfbrefinacion.com.bo
Unidad de Tecnología de la Información: Carla Lucía Lujan Marquez - 3586888 | int.: 6882 - 
lucia.lujan@ypfbrefinacion.com.bo
10/11: Consulta enviada a ejecutivo por Teams.
01/10: Numero de contacto equivocado</t>
  </si>
  <si>
    <t>15/01: Programada</t>
  </si>
  <si>
    <t>14/01: Se pretendía llevar a cabo la visita el dia 15/1/2021 sin embargo el contacto menciona que debido a un foco de infeccion por la zona cerraron la sucursal, pidio que se le vuelva a contactar en dos semanas.
07/01: La visita se llevara a cabo el dia 15/01/2021
16/12: Solicité a Logicalis Volver a contactar, ya pasaron las dos semanas
12/11: El contacto indica que se la vuelva a contactar en dos semanas (contacto 4/11/2020)
12/10: Ya se realizó la gestión por parte del ejecutivo, volver a realizar el contacto.
23/09: Ejecutiva indica que se contactó con el cliente. Correo enviado a Sergio y Ángel para programar la visita.
18/09: Solicitud de gestión a ejecutivos.
11/09: El contacto menciona no contar aun con el servicio.
ESPERANDO CONFIRMACION</t>
  </si>
  <si>
    <t>14/01: El contacto afirma que la oficina de la sucursal esta cerrada por el rebrote del covid-19, volver a contactar en dos semanas.</t>
  </si>
  <si>
    <t>12/01: El contacto se encuentra de vacaciones, por lo cual se debe volver a contactar el dia 18/1/2021.</t>
  </si>
  <si>
    <t>12/01: Se tenia planeado realizar el trabajo el 13/01/2021 , pero los bloqueos al norte impedian el viaje a montero. Se suspende el trabajo para la siguiente semana</t>
  </si>
  <si>
    <t>14/01: el cliente menciona que dara una respuesta una vez le confirmen sus encargados en chile
11/01: Contactar nuevamente.
18/12: el cliente menciona que la asistencia a la oficina es irregular, y que su encargado de TI nos contactara luego ( contacto el 18/12/2020)
16/12: Solicité a Logicalis incluir en su base</t>
  </si>
  <si>
    <t>11/01: se lo volvio a contactar, el cliente menciona que no es posible coordinar esta semana ya que se encuentra de viaje y que se lo vuelva a contactar el lunes 25 de enero
11/01: Contactar nuevamente
05/01: se lo volvio a contactar, el cliente menciona que no es posible coordinar esta semana y que se lo vuelva a contactar el lunes 11 de enero
21/12: se lo volvio a contactar ,pero el cliente menciona que es complicado coordinar una visita en este momento dado las fechas. Pide que se lo vuelva a contactar en el siguiente mes (contacto el 21/12/2020)
16/12: Solicité a Logicalis incluir en su base</t>
  </si>
  <si>
    <t>12/01: el cliente menciona que una vez el encargado del edificio de el visto bueno nos dara una respuesta, menciona que uno de los servicios que tiene contratado en otro sitio no esta funcionando adecuadamente y se procedera a coordinar el trabajo</t>
  </si>
  <si>
    <t>15/01: Contacto</t>
  </si>
  <si>
    <t>14/01: El numero del contacto no esta disponible.</t>
  </si>
  <si>
    <t>14/01: Contacto equivocado</t>
  </si>
  <si>
    <t>Business Asimetric</t>
  </si>
  <si>
    <t>Internet Asimetrico</t>
  </si>
  <si>
    <t>13427167_30785_LPZ_Los Pinos_AUTO CORPORACION SERCOA_IDD_30M</t>
  </si>
  <si>
    <t>AUTORIDAD BINACIONAL AUTONOMA DEL LAGO TITICACA</t>
  </si>
  <si>
    <t>14613013_31374_LPZ_Florida_AUTORIDAD BINACIONAL AUTONOMA DEL LAGO TITICACA_BOL_1</t>
  </si>
  <si>
    <t>BANCO DE DESARROLLO PRODUCTIVO BDP SAM</t>
  </si>
  <si>
    <t>15303606_32570__LPZ_Patacamaya_BANCO DE DESARROLLO PRODUCTIVO BDP SAM_IEL_4M</t>
  </si>
  <si>
    <t>15303606_32593_LPZ_Mirador_BANCO DE DESARROLLO PRODUCTIVO BDP_BAS_30M</t>
  </si>
  <si>
    <t>15303606_32596_SCZ_HAMACAS_BANCO DE DESARROLLO PRODUCTIVO BDP_BAS_30M</t>
  </si>
  <si>
    <t>15303606_35705__LPZ_VICTORIA_BANCO DE DESARROLLO PRODUCTIVO_IDD_30M</t>
  </si>
  <si>
    <t>BANCO UNION SA</t>
  </si>
  <si>
    <t>14023652_29665_LPZ_Victoria_BANCO UNION SA_IDD_100M</t>
  </si>
  <si>
    <t>14023652_29666_SCZ_Arenal_BANCO UNION SA_IDD_100M</t>
  </si>
  <si>
    <t>BOLIVIAN FOODS SA</t>
  </si>
  <si>
    <t>12061580_32762__LPZ_LOS PINOS_BOLIVIAN FOODS S.A._BAS_10M</t>
  </si>
  <si>
    <t>14023657_32829_SCZ_SABSA_CIA DE SERV. DE TRANS. AEREO AMASZONAS S.A._IAS_30M</t>
  </si>
  <si>
    <t>14023657_33879_SCZ_TAJIBOS_CIA DE SERV. DE TRANS. AEREO AMASZONAS S.A._IAS_30M</t>
  </si>
  <si>
    <t>14023657_33881__SCZ_EL PAJONAL_CIA DE SERV. DE TRANS. AEREO AMASZONAS S.A._IAS_3</t>
  </si>
  <si>
    <t>14023657_33888__LPZ_SOPOCACHI_CIA DE SERV. DE TRANS. AEREO AMASZONAS S.A._IAS_30</t>
  </si>
  <si>
    <t>14023657_33895__LPZ_YUNGAS_CIA DE SERV. DE TRANS. AEREO AMASZONAS S.A._IAS_30M</t>
  </si>
  <si>
    <t>CIA IND COMERCIAL HNOS VICENTE SRL</t>
  </si>
  <si>
    <t>15133182_31823_SCZ_23 de diciembre_CIA IND COMERCIAL HNOS VICENTE SRL_IAS_40M</t>
  </si>
  <si>
    <t>15133182_30976_SCZ_23 de diciembre_CIA IND COMERCIAL HNOS VICENTE SRL_IDD_30M</t>
  </si>
  <si>
    <t>15370329_33481__SCZ_TUSEQUIS_CLINICA METROPOLITANA DE LAS AMERICAS SA_BAS_10M</t>
  </si>
  <si>
    <t>COBEE SA</t>
  </si>
  <si>
    <t>14718568_32181_LPZ_FLORIDA_COBEE_IDD_105M</t>
  </si>
  <si>
    <t>14753793_31652_SCZ_Hipermaxi_COMERCIAL MICLAR_IDD_30M</t>
  </si>
  <si>
    <t>11341785_28915_LPZ_Villa Adela_COMPANIA DE ALIMENTOS_IDD_90M</t>
  </si>
  <si>
    <t>11850488_30455_SCZ_Lazareto_FORTALEZA FONDO FINANCIERO PRIVADO_IAS_210MB</t>
  </si>
  <si>
    <t>11850488_32136_LPZ_Sopocachi_COMPANIA DE SEGUROS Y REASEGUROS FORTALEZA S.A._IAS</t>
  </si>
  <si>
    <t>CONTRALORIA GENERAL DEL ESTADO</t>
  </si>
  <si>
    <t>14760155_30727_LPZ_Perez_CONTRALORIA GENERAL DEL ESTADO_BOL_50M</t>
  </si>
  <si>
    <t>14760155_31818_SCZ_Alemana_CONTRALORIA GENERAL DEL ESTADO_BOL_15M</t>
  </si>
  <si>
    <t>DEFENSOR DEL PUEBLO</t>
  </si>
  <si>
    <t>59922_31776_SCZ_ARENAL_DEFENSOR DEL PUEBLO_BAS_15M</t>
  </si>
  <si>
    <t>DISMATEC S.A.</t>
  </si>
  <si>
    <t>1671856_30064_SCZ_23 de Diciembre_DISMATEC_IAS_90M</t>
  </si>
  <si>
    <t>EMPRESA DE SERVICIOS ELECTROMECANICOS ESE SRL</t>
  </si>
  <si>
    <t>11968_30634_SCZ_23 DE DICIEMBRE_EMPRESA DE SERVICIOS ELECTROMECANICOS_IDD_40M</t>
  </si>
  <si>
    <t>EMPRESAS PUBLICAS PRODUCTIVAS LACTEOS DE BOLIVIA</t>
  </si>
  <si>
    <t>14718568_31896_LPZ_Alpacoma_SERVICIO DE DESARROLLO DE LAS EMPRESAS PUBLICAS PROD</t>
  </si>
  <si>
    <t>FABRICA DE ALIMENTOS ALINA SRL</t>
  </si>
  <si>
    <t>11141302_32697__SCZ_Mercado Belen_FABRICA DE ALIMENTOS ALINA _IDD_30M</t>
  </si>
  <si>
    <t>FINI LAGER SA.</t>
  </si>
  <si>
    <t>11823798_30563_SCZ_Charcas_FINILAGER_IAS_125M</t>
  </si>
  <si>
    <t>FONDO NACIONAL DE DESARROLLO INTEGRAL</t>
  </si>
  <si>
    <t>15283138_32183_LPZ_OBRAJES_FONDO NACIONAL DE DESARROLLO INTEGRAL_BOL_8M</t>
  </si>
  <si>
    <t>GOBIERNO AUTONOMO DEPARTAMENTAL  DE SANTA CRUZ</t>
  </si>
  <si>
    <t>1756065_30832_SCZ_El-Pari_GOBIERNO AUTONOMO DEPARTAMENTAL  DE SANTA CRUZ_IOL_26M</t>
  </si>
  <si>
    <t>GOBIERNO MUNICIPAL DE LA PAZ</t>
  </si>
  <si>
    <t>14041925_30003_LPZ_Perez_CONCEJO MUNICIPAL - GAMLP_IDD_20M</t>
  </si>
  <si>
    <t>GRUPO GEO SRL</t>
  </si>
  <si>
    <t>14906806_30170_SCZ_7mo Anillo_GRUPO GEO_BOL_20M_temp-IDD_45M</t>
  </si>
  <si>
    <t>INTERAGRO SA</t>
  </si>
  <si>
    <t>14991_30713_SCZ_LAZARETO_INTERAGRO SA_IEL_4M</t>
  </si>
  <si>
    <t>LA BOLIVIANA CIACRUZ DE SEGUROS Y REASEGUROS SA</t>
  </si>
  <si>
    <t>11365486_32041_LPZ_HANSA_LA BOLIVIANA CIACRUZ_IDD_30M</t>
  </si>
  <si>
    <t>MINISTERIO DEL AGUA</t>
  </si>
  <si>
    <t>14779318_32778_LPZ_OBRAJES_MINISTERIO DE MEDIO  AMBIENTE Y AGUAS_IDD_80M</t>
  </si>
  <si>
    <t>11239768_34358_SCZ_WARNES_PIL ANDINA SA _IDD_60M</t>
  </si>
  <si>
    <t>POLICIA BOLIVIANA</t>
  </si>
  <si>
    <t>12461345_33946__LPZ_Alto Lima_POLICIA BOLIVIANA_BAS_10M</t>
  </si>
  <si>
    <t>12461345_30012_LPZ_Boqueron_POLICIA BOLIVIANA_BOL_30M</t>
  </si>
  <si>
    <t>PROESA</t>
  </si>
  <si>
    <t>20625_32311_LPZ_OBRAJES_PROESA_IDD_40M</t>
  </si>
  <si>
    <t>RANSA OPERADOR LOGISTICO BOLIVIA S.A.</t>
  </si>
  <si>
    <t>11197731_31663_LPZ_Planta Senkata_RANSA OPERADOR LOGISTICO BOLIVIA_BAS_30M</t>
  </si>
  <si>
    <t>11197731_32580_SCZ_PETROLERO_RANSA_IAS_30M</t>
  </si>
  <si>
    <t>11197731_32643_LPZ_Av Incahuasi_RANSA_IAS_30M</t>
  </si>
  <si>
    <t>REPSOL EYP BOLIVIA SA</t>
  </si>
  <si>
    <t>14479386_32929_SCZ_Tajibo_REPSOL E&amp;P BOLIVIA_IDD_100M (Redundancia)</t>
  </si>
  <si>
    <t>14479386_32930__SCZ_HIPERMAXI_REPSOL E&amp;P BOLIVIA S.A._IAS_15M</t>
  </si>
  <si>
    <t>13398094_35285__LPZ_COTAHUMA_SEGIP_IDD_80M_ATN PLAZA ADELA ZAMUDIO</t>
  </si>
  <si>
    <t>15114717_31498_LPZ_YUNGAS_SEGUROS Y REASEGUROS PERSONALES UNIVIDA_IDD_35M</t>
  </si>
  <si>
    <t>SERVICIO DE IMPUESTOS NACIONALES</t>
  </si>
  <si>
    <t>13641684_33300_LPZ_YUNGAS_SERVICIO DE IMPUESTOS NACIONALES_IDD_200M</t>
  </si>
  <si>
    <t>11279914_35326__SCZ_VIRU VIRU sabsa_SERVICIOS DE AEROPUERTOS BOLIVIANOS SA_IDD_1</t>
  </si>
  <si>
    <t>SOCIEDAD INDUSTRIAL MOLINERA</t>
  </si>
  <si>
    <t>1690364_32107_LPZ_Sopocachi_SOCIEDAD INDUSTRIAL MOLINERA_BAS_20M</t>
  </si>
  <si>
    <t>SUDAMERICANA SRL CORREDORES Y ASES SEG</t>
  </si>
  <si>
    <t>11507674_30272_LPZ_Mirador_SUDAMERICANA SRL_IEL_5M</t>
  </si>
  <si>
    <t>13958314_33441_SCZ_Tajibos_TERBOL SA_IAS_30M</t>
  </si>
  <si>
    <t>T-STORE BONABEL SRL</t>
  </si>
  <si>
    <t>15351005_33301_SCZ_MERCADO BELEN_T-STORE BONABEL SRL_IDD_30M</t>
  </si>
  <si>
    <t>TUMPAR LTDA.</t>
  </si>
  <si>
    <t>1789974_31026_SCZ_HAMACAS_TUMPAR LTDA_BAS_15M</t>
  </si>
  <si>
    <t>1789974_32293_LPZ_OBRAJES_TUMPAR LTDA_BAS_10M</t>
  </si>
  <si>
    <t>UNIBIENES SEGUROS Y REASEGUROS PATRIMONIALES S.A.</t>
  </si>
  <si>
    <t>15321943_32867__LPZ_VICTORIA_UNIBIENES SEGUROS Y REASEGUROS PATRIMONIALES S.A._I</t>
  </si>
  <si>
    <t>UNIVERSIDAD AUTONOMA GABRIEL RENE MORENO</t>
  </si>
  <si>
    <t>11759958_33135_SCZ_CAINCO_UNIVERSIDAD AUTONOMA GABRIEL RENE MORENO - BUSINESS SC</t>
  </si>
  <si>
    <t>YPF EXPLOR Y PRODUCC DE HIDROCARBUROS DE BOLIVIA</t>
  </si>
  <si>
    <t>15134754_31788_SCZ_Tajibos_YPF E Y P BOLIVIA_BOL_30M</t>
  </si>
  <si>
    <t>Completar base</t>
  </si>
  <si>
    <t xml:space="preserve">Calacoto Calle 21 N. 8358 - Zona Sur </t>
  </si>
  <si>
    <t xml:space="preserve"> 16°32'34.24"S    68° 4'38.82"O</t>
  </si>
  <si>
    <t>CALLE 14 DE CALACOTO ESQ. SANCHEZ BUSTAMANTE - EDIF METROBOL PISO 2</t>
  </si>
  <si>
    <t xml:space="preserve"> 16°32'24.55"S  68° 5'5.75"O</t>
  </si>
  <si>
    <t>VERONICA CHAMBILLA - 69798275</t>
  </si>
  <si>
    <t>AGENCIA LA PAZ PATACAMAYA</t>
  </si>
  <si>
    <t>CALLE REYES ORTIZ No 73 EDIFICIO GUNDLACH TORRE ESTE PISO 10 Y 11</t>
  </si>
  <si>
    <t xml:space="preserve"> 16°30'07.23"S  68°07'52.28"O</t>
  </si>
  <si>
    <t>CALLE RENE MORENO No 215 ESQUINA PARI</t>
  </si>
  <si>
    <t xml:space="preserve">  17°47'10.03"S  63°10'53.04"O</t>
  </si>
  <si>
    <t>Reyes Ortiz N° 73 Edificio Torres Gundlach Torre Este Piso 11, Zona Central</t>
  </si>
  <si>
    <t>16°30'6.94"S 68° 7'51.69"O</t>
  </si>
  <si>
    <t>Calle Reyes Ortiz No. 73 Edif. Gundlach Torre Este, piso 8, Of. 802</t>
  </si>
  <si>
    <t xml:space="preserve"> 16°30'7.23"S  68° 7'51.71"O</t>
  </si>
  <si>
    <t>Fernando Maceda - 67195184</t>
  </si>
  <si>
    <t>Calle Libertad, Entre Junin y Bolivar Oficina Banco Union</t>
  </si>
  <si>
    <t xml:space="preserve"> 17°46'56.09"S  63°10'57.59"O</t>
  </si>
  <si>
    <t>Av Ballivian y Calle 10 Calacoto Nro 7812 Edificio Emporium piso 3</t>
  </si>
  <si>
    <t>16°32'23.78"S  68° 5'23.19"O</t>
  </si>
  <si>
    <t>Rolando Quispe - 70619652</t>
  </si>
  <si>
    <t>Av. G77, Santa Cruz de la Sierra - Aeropuerto Viru Viru</t>
  </si>
  <si>
    <t xml:space="preserve"> 17°38'53.57"S   63° 8'24.44"O</t>
  </si>
  <si>
    <t>ROLANDO HINOJOSA - 68226707</t>
  </si>
  <si>
    <t>2do Anillo René Moreno y Monseñor Santiesteban,  zona El Trompillo Cine Center - Sitio2</t>
  </si>
  <si>
    <t>17°47'54.56"S  63°10'44.64"O</t>
  </si>
  <si>
    <t>Barrio el Trompillo Oficina Nº 10 Aeropuerto - Sitio3</t>
  </si>
  <si>
    <t>17°48'4.20"S  63°10'32.48"O</t>
  </si>
  <si>
    <t>Av. Arce Edificio. Multicine – Planta Baja - Sitio7</t>
  </si>
  <si>
    <t>16°30'39.39"S 68° 7'20.41"O</t>
  </si>
  <si>
    <t>C. Loayza entre Mercado y Camacho  Edif. Ayacucho N° 233  planta baja externa s/n - Sitio10</t>
  </si>
  <si>
    <t>16°29'56.09"S  68° 7'59.23"O</t>
  </si>
  <si>
    <t>PARQUE INDUSTRIAL PI 13 PI 14</t>
  </si>
  <si>
    <t xml:space="preserve"> 17°45'54.16"S  63° 8'28.08"O</t>
  </si>
  <si>
    <t>JUAN CARLOS ALBA - 75647073</t>
  </si>
  <si>
    <t>Av Beni y 6to anillo</t>
  </si>
  <si>
    <t>17°44'4.20"S  63° 9'45.30"W</t>
  </si>
  <si>
    <t>CALACOTO  Calle 15 N° 8089 Edificio: Fergal Piso: 1</t>
  </si>
  <si>
    <t xml:space="preserve"> 16°32'26.91"S  68° 5'1.20"O</t>
  </si>
  <si>
    <t>MARCELO PEREZ - 2186500</t>
  </si>
  <si>
    <t>AV. CRISTO REDENTOR ENTRE 3 Y 2DO ANILLO LOCAL EN LAS TORRES GEMELAS PLANTA BAJA.</t>
  </si>
  <si>
    <t>17°45'49.37"S   63°10'54.22"O</t>
  </si>
  <si>
    <t>GROVER ALDUNATE - 72154000</t>
  </si>
  <si>
    <t>AV. ABROJO Nº 5100 - CARRETERA A VIACHA KM7</t>
  </si>
  <si>
    <t>FERNANDO CASTILLO 76760062</t>
  </si>
  <si>
    <t>AV. VIRGEN DE COTOCA 2DO  Y 3ER ANILLO</t>
  </si>
  <si>
    <t>AV. 20 DE OCTUBRE # 2228</t>
  </si>
  <si>
    <t xml:space="preserve"> 16°30'44.58"S  68° 7'27.26"O</t>
  </si>
  <si>
    <t>ALVARO RIOS - 69200096</t>
  </si>
  <si>
    <t>CALLE INDABURO ESQ COLON ED CONTRALORIA PISO 3</t>
  </si>
  <si>
    <t xml:space="preserve"> 16°29'42.66"S  68° 7'54.43"O</t>
  </si>
  <si>
    <t>EDUARDO VEIZAGA  - 72053797</t>
  </si>
  <si>
    <t>Calle Jordan y pasaje Aldunate Nro. 351</t>
  </si>
  <si>
    <t xml:space="preserve">  17°46'14.47"S 63°10'16.97"O</t>
  </si>
  <si>
    <t>Av. Roca y Coronado #162</t>
  </si>
  <si>
    <t xml:space="preserve"> 17°47'5.47"S  63°11'48.26"O</t>
  </si>
  <si>
    <t>Luis Viviani - 76760692</t>
  </si>
  <si>
    <t>Parque Industrial Avenida Principal</t>
  </si>
  <si>
    <t>-17.764208, -63.141741</t>
  </si>
  <si>
    <t>Victor Hugo Maiz - 78001262</t>
  </si>
  <si>
    <t>DAVID QUELALI - 76793888</t>
  </si>
  <si>
    <t>PARQUE INDUTRIAL, AV TRANSVERSAL 1 MZA 24</t>
  </si>
  <si>
    <t>17°45'55.29"S 63° 8'39.29"O</t>
  </si>
  <si>
    <t>CARANAVI - FINAL AVENIDA CIVICA COLONIA BAJO BRONCIN</t>
  </si>
  <si>
    <t xml:space="preserve"> 15°50'0.76"S  -   67°34'32.70"O</t>
  </si>
  <si>
    <t>Av canal Isuto 3 anillo interno</t>
  </si>
  <si>
    <t>17°45'42.29"S  63°11'25.92"O</t>
  </si>
  <si>
    <t>monica menacho  - 70848971</t>
  </si>
  <si>
    <t>Av. Santa Cruz Esq. Calle el Carmen</t>
  </si>
  <si>
    <t xml:space="preserve"> 17°46'36.00"S  63° 9'56.72"O</t>
  </si>
  <si>
    <t>JULIO CESAR FERNANDEZ - 70810999</t>
  </si>
  <si>
    <t>Av 14 de Septiembre esquina 10 de Obrajes</t>
  </si>
  <si>
    <t>16°31'34.46"S 68° 6'23.40"O</t>
  </si>
  <si>
    <t>Monica Vasquez  - 78837676</t>
  </si>
  <si>
    <t>Av Omar Chavez Esquina Pozo</t>
  </si>
  <si>
    <t>17°47'48.70"S, 63°11'10.00"O</t>
  </si>
  <si>
    <t>Nelson Melendre - 72635779</t>
  </si>
  <si>
    <t>Calle Mercado esq. Colon. Edif. Palacio Consitorial</t>
  </si>
  <si>
    <t>16°29'53.47"S    68° 8'2.13"O</t>
  </si>
  <si>
    <t xml:space="preserve"> AV. CRISTO REDENTOR CASI 6TO ANILLO</t>
  </si>
  <si>
    <t xml:space="preserve"> 17°44'3.15"S   63°10'11.75"O</t>
  </si>
  <si>
    <t>ERICK VALVERDE - 68922411</t>
  </si>
  <si>
    <t>Av Virgen de Cotoca 2230</t>
  </si>
  <si>
    <t>17.782114, -63.161624</t>
  </si>
  <si>
    <t>Claudia Gallardo - 79494231</t>
  </si>
  <si>
    <t>Av. Cristo Redentor</t>
  </si>
  <si>
    <t>17°44'24.26"S 63°10'15.38"O</t>
  </si>
  <si>
    <t>LEONARDO PACHECO - 2177892</t>
  </si>
  <si>
    <t xml:space="preserve">Calle colon Nro 288 zona central </t>
  </si>
  <si>
    <t xml:space="preserve"> 16°29'54.51"S  68° 8'1.20"O</t>
  </si>
  <si>
    <t>Leonardo Pacheco - 72029451</t>
  </si>
  <si>
    <t xml:space="preserve">OBRAJES CALLE 8 ESQ 14 DE SEPTIEMBRE </t>
  </si>
  <si>
    <t xml:space="preserve"> 16°31'31.97"S  68° 6'27.71"O</t>
  </si>
  <si>
    <t>ARIEL MONTES - 77283592</t>
  </si>
  <si>
    <t>17°45'4.88"S   63°12'59.20"W</t>
  </si>
  <si>
    <t>Carretera al Norte Km 27.5 Warnes</t>
  </si>
  <si>
    <t xml:space="preserve">17º31'51.23''S 63º9'37.04''O </t>
  </si>
  <si>
    <t>Jorge Villarroel  67406964</t>
  </si>
  <si>
    <t xml:space="preserve">Calle Ecuador , Zona Alto Lima –El alto , esquina calle 37 paralela a la avenida Santa vera Cruz </t>
  </si>
  <si>
    <t xml:space="preserve"> 16°28'7.06"S; 68°10'25.46"O</t>
  </si>
  <si>
    <t>PASCUAL QUITO - 2430555 int 207</t>
  </si>
  <si>
    <t xml:space="preserve">Calle Murillo Esquina Almirante Grau </t>
  </si>
  <si>
    <t xml:space="preserve"> 16°30'3.27"S  68° 8'5.79"O</t>
  </si>
  <si>
    <t>OBRAJES CALLE 6 ESQ COSTANERITA</t>
  </si>
  <si>
    <t xml:space="preserve"> 16°31'38.33"S -  68° 6'39.69"O</t>
  </si>
  <si>
    <t>RODOLFO GUTIERREZ - 76796818</t>
  </si>
  <si>
    <t>AVENIDA 12 DICIEMBRE MZ:B ZONA SENKATA</t>
  </si>
  <si>
    <t>16°34'23.9"S 68°11'39.2"W</t>
  </si>
  <si>
    <t xml:space="preserve">AV. BENI ENTRE 2DO Y 3ER ANILLO EDIFICIO TORRE BERLIN </t>
  </si>
  <si>
    <t xml:space="preserve">  17°45'37.44"S   63°10'29.58"O</t>
  </si>
  <si>
    <t xml:space="preserve">Av Roque Dalton </t>
  </si>
  <si>
    <t xml:space="preserve"> 16°34'53.60"S  68°11'56.00"O</t>
  </si>
  <si>
    <t xml:space="preserve">BARRIO EQUIPETROL AV LAS RAMBLAS NRO 100 EDIF. ITC TOWER ZONA CENTRO EMPRESARIAL EQUIPETROL </t>
  </si>
  <si>
    <t xml:space="preserve"> 17°45'36.44"S  63°12'4.61"O</t>
  </si>
  <si>
    <t xml:space="preserve">AV. CRISTO REDENTOR ENTRE 2DO Y 3ER ANILLO </t>
  </si>
  <si>
    <t xml:space="preserve"> 17°45'46.73"S  63°10'54.01"O</t>
  </si>
  <si>
    <t xml:space="preserve">Oficina Nacional Sopocachi, Zona Sopocachi, Calle Muñoz Cornejo, esq. Vincenti Nro. 2808								
</t>
  </si>
  <si>
    <t xml:space="preserve"> 16°30'57.46"S,  68° 7'50.38"O</t>
  </si>
  <si>
    <t>Iver Rodolfo Patzi Quispe - 2117405 INT. 1551</t>
  </si>
  <si>
    <t>OFICINA UNIVIDALA PAZ AVENIDA CAMACHO NO 1415 EDIFICIO CRISPIERI PISO 1</t>
  </si>
  <si>
    <t xml:space="preserve"> 16°29'57.56"S  68° 7'59.20"O</t>
  </si>
  <si>
    <t>Calle Ballivian N° 1333 entre Loayza y Colon edif de Impuestos Nacionales Piso 5 - SITIO 1</t>
  </si>
  <si>
    <t>16°29'46.04"S,  68° 7'54.71"O</t>
  </si>
  <si>
    <t>Alvaro Valdivia - 75243043</t>
  </si>
  <si>
    <t>AVENIDA ARCE EDIFICIO FORTALEZA PISO 4</t>
  </si>
  <si>
    <t xml:space="preserve"> 16°30'46.33"S  68° 7'14.11"O</t>
  </si>
  <si>
    <t>DIEGO TERAN - 78982543</t>
  </si>
  <si>
    <t>AV. Arce Prolongación Cordero, # 163</t>
  </si>
  <si>
    <t xml:space="preserve"> 16°30'46.72"S  68° 7'13.40"O</t>
  </si>
  <si>
    <t>AV BENI ENTRE 3ER Y 4TO ANILLO CALLE PORESAQUI</t>
  </si>
  <si>
    <t xml:space="preserve"> 17°45'22.40"S  63°10'12.42"O</t>
  </si>
  <si>
    <t>ANGEL ACEITUNA - 70837557</t>
  </si>
  <si>
    <t>AV. LA SALLE ESQUINA 3ER ANILLO</t>
  </si>
  <si>
    <t xml:space="preserve"> 17°45'42.16"S    63°11'25.06"O</t>
  </si>
  <si>
    <t>MONICA MENACHO - 3388100 INT 129</t>
  </si>
  <si>
    <t>Av Banzer Km 3 1/2</t>
  </si>
  <si>
    <t xml:space="preserve"> 17°44'56.05"S  63°10'28.20"O</t>
  </si>
  <si>
    <t>Pavel Arevalo - 72166767</t>
  </si>
  <si>
    <t>Av. Hernando Siles Ed. las Torres de Obrajes Torre 1, La Paz, Bolivia</t>
  </si>
  <si>
    <t xml:space="preserve"> 16°31'20.93"S  68° 6'52.63"O</t>
  </si>
  <si>
    <t>JORGE PAREJAS - 69051228</t>
  </si>
  <si>
    <t>Zona: Sopoacachi Calle Heriberto Gutierrez # 2389 Entre Belisario Salinas y Rosendo Gutierrez</t>
  </si>
  <si>
    <t xml:space="preserve"> 16°30'26.88"S,   68° 7'31.41"O</t>
  </si>
  <si>
    <t>NESTOR LOPEZ LAGOS - 2121920 CEL 71544942</t>
  </si>
  <si>
    <t xml:space="preserve">CALLE SAAVEDRA NRO 137 ENTRE CALLE LA PAZ Y CHUQUISACA </t>
  </si>
  <si>
    <t xml:space="preserve"> 17°47'25.88"S  63°10'44.70"O</t>
  </si>
  <si>
    <t>DIEGO ANTEQUERA - 77072732</t>
  </si>
  <si>
    <t>AV SAN MARTIN C FERMIN PERALTA 108 EDIF TORRES DELTA PLANTA BAJA</t>
  </si>
  <si>
    <t xml:space="preserve"> 17°45'35.60"S  63°11'47.43"O</t>
  </si>
  <si>
    <t>KARINA APONTE - 72120025</t>
  </si>
  <si>
    <t>Eduardo Tapia - Encargado de servicios generales: 61617797</t>
  </si>
  <si>
    <t xml:space="preserve">BANEGAS CHAVEZ, MARIA FERNANDA - MNC - SCZ  - TEMP1         </t>
  </si>
  <si>
    <t xml:space="preserve">MORRO NUNEZ, BERNARDO - GOB - LPZ - TEMP                    </t>
  </si>
  <si>
    <t xml:space="preserve">ARREDONDO ARAMBULA, BARBARA ANAHI - EMP - SCZ               </t>
  </si>
  <si>
    <t xml:space="preserve">CARDONA LIJERON, CARLA - EJEC. DE CUENTAS - NEG - SC        </t>
  </si>
  <si>
    <t xml:space="preserve">PINTO VÁSQUEZ, ROXANA - EJEC. DE CUENTAS - NEG - SC         </t>
  </si>
  <si>
    <t xml:space="preserve">PARADA SAUCEDO, ALEJANDRA - EMP - SCZ                       </t>
  </si>
  <si>
    <t xml:space="preserve">VARGAS MENDEZ, JORGE - EJEC. DE CUENTAS - NEG - SC          </t>
  </si>
  <si>
    <t xml:space="preserve">RUEDA PERALTA, ANIBAL - EMP - SCZ                           </t>
  </si>
  <si>
    <t xml:space="preserve">SANJINES, MARIA PAULA - EJEC. DE CUENTAS - NEG - SC         </t>
  </si>
  <si>
    <t xml:space="preserve">NUÑEZ, SERGIO OMAR - EJEC. DE CUENTAS - NEG - LP            </t>
  </si>
  <si>
    <t xml:space="preserve">CARDONA LIJERON, CARLA - EJEC. COLINAS - NEG - SC           </t>
  </si>
  <si>
    <t xml:space="preserve">VILLARROEL, KAREN - EJEC. DE CUENTAS - NEG - SC             </t>
  </si>
  <si>
    <t>25/01: Enlace suspendido
17/12: NOC indica: Respecto el cliente Bolivia TV, vemos que no contamos con el acceso remoto hacia la IP de O&amp;M por lo cual se requiere soliciten una ventana al cliente para enviar personal técnico y nos ayude en cooperación con TIer-2 recuperar el acceso remoto. Envié correo la ejecutiva. Rebota el correo a la ejecutiva, envié consulta a Camila.
16/12: Se envió consulta al NOC.
12/11: El NOC indica que no tiene acceso remoto al equipo (actualizacion 4/11/2020)
26/10: Logicalis: aún sin contactar.
11/09: El contacto afirma que solo podria desconectarse el servicio los domingos.
30/06: El servicio no puede ser interrumpido  sin embargo podria realizarse los fines de semana pero por la restriccion de la cuarentena no podria ser posible</t>
  </si>
  <si>
    <t>Enlace suspendido</t>
  </si>
  <si>
    <t>26/01: Ya se pudo realizar el contacto con la persona indicada para otros enlaces.
12/01: Nuevo contacto.
30/12: aparece como celular apagado
22/11: Aún sin contactar</t>
  </si>
  <si>
    <t>Juan Carlos Gonzales 77032417</t>
  </si>
  <si>
    <t>Hector Licona 71741900</t>
  </si>
  <si>
    <t>28/01: el cliente menciona que estos servicios seran dados de baja desde el dia 30 de enero</t>
  </si>
  <si>
    <t>28/01: el cliente menciona que se lo contacte la siguiente semana</t>
  </si>
  <si>
    <t>25/01: se coordino el trabajo para el dia 29 de enero, sin embargo ese servicio ya no se encontraba en el sitio señalado. El servicio fue movido a la zona de equipetrol. Se coordinara otra fecha para realizar el trabajo</t>
  </si>
  <si>
    <t>26/01: Cliente postergo la visita para otro momento
11/01: Se lo volvio a contactar, el cliente menciona que no es posible coordinar esta semana ya que se encuentra de viaje y que se lo vuelva a contactar el lunes 25 de enero
11/01: Contactar nuevamente.
05/01: se lo volvio a contactar, el cliente menciona que no es posible coordinar esta semana y que se lo vuelva a contactar el lunes 11 de enero.
21/12: se lo volvio a contactar ,pero el cliente menciona que es complicado coordinar una visita en este momento dado las fechas. Pide que se lo vuelva a contactar en el siguiente mes (contacto el 21/12/2020)
16/12: Solicité a Logicalis incluir en su base</t>
  </si>
  <si>
    <t>28/01: el clente solicita que postergue para otro momento, (se lo contactara nuevamente el dia 02 de febrero)</t>
  </si>
  <si>
    <t>28/01: el cliente menciona que no hay nadie para recepcionarnos en sitio, dado el incremento de casos de covid. Volver a contactralo mas adelante en febrero</t>
  </si>
  <si>
    <t>04/02: Mayra indica que ya conversó con el cliente y se puede hacer la programación de la visita, envié correo a Sergio.
26/01: Consulta enviada a ejecutiva. Ejecutiva indica que contactará con el cliente para aclarar los estados de los enlaces.
19/01: el cliente menciona que este servicio aun no deberia estar en funcionamiento</t>
  </si>
  <si>
    <t>LABORATORIOS EUROFARMA BOLIVIA S.A.</t>
  </si>
  <si>
    <t>COPIJSUD</t>
  </si>
  <si>
    <t>1667262_28271_SCZ_Nodo CGPAREJA_COPIJSUD_IOL_15M</t>
  </si>
  <si>
    <t>SISTEMA CRISTIANO DE COMUNICACIONES S.R.L.</t>
  </si>
  <si>
    <t>11081382_28440_LPZ_Yungas_SISTEMA CRISTIANO DE COMUNICACIONES_IDD_145M</t>
  </si>
  <si>
    <t>SERVICIOS DE TRANSACCIONES VIRTUALES VLINK SA</t>
  </si>
  <si>
    <t>13849856_28852_SCZ_Alemana_SERVICIOS DE TRANSACCIONES VIRTUALES VLINK SA_IOL_4M</t>
  </si>
  <si>
    <t>11225404_29530_SCZ_Tajibos_SOLUCION LOGISTICA GLOBAL SRL_IDD_95M</t>
  </si>
  <si>
    <t>EQUIPETROL S.A.</t>
  </si>
  <si>
    <t>14523010_29563_SCZ_BEREA_EQUIPETROL S.A._IAS_210M</t>
  </si>
  <si>
    <t>CASA GRANDE APART HOTEL SRL</t>
  </si>
  <si>
    <t>DIMA LTDA.</t>
  </si>
  <si>
    <t>11124923_29675_SCZ_COLEGIO LA MERCED_DIMA LTDA_IDD_105M</t>
  </si>
  <si>
    <t>NELCO S.A.</t>
  </si>
  <si>
    <t>1649422_29769_SCZ_El-Pari_NELCO_IOL_8M - Temp15M</t>
  </si>
  <si>
    <t>FAIR PLAY SRL</t>
  </si>
  <si>
    <t>NOV DOWNHOLE BOLIVIA SRL</t>
  </si>
  <si>
    <t>14731039_29821_SCZ_26 de enero_NOV DOWNHOLE BOLIVIA_IDD_105M</t>
  </si>
  <si>
    <t>BANCO DE LA NACION ARGENTINA</t>
  </si>
  <si>
    <t>14734919_29839_SCZ_Arenales_BANCO DE LA NACION ARGENTINA_BOL_15M</t>
  </si>
  <si>
    <t>NATIONAL OILWELL VARCO DE BOLIVIA S.R.L.</t>
  </si>
  <si>
    <t>COMPA#IA DE MINERALES ESPECIALIZADOS S.A.</t>
  </si>
  <si>
    <t>13622378_30311_LPZ_Florida_COMPANIA DE MINERALES ESPECIALIZADOS_IDD_90M</t>
  </si>
  <si>
    <t>CAMBRIDGE COLLEGE SRL</t>
  </si>
  <si>
    <t>12249259_30434_SCZ_Barrio 30 de Agosto_CAMBRIDGE COLLEGE SRL_BAS_50M</t>
  </si>
  <si>
    <t>GOBIERNO AUTONOMO MUNICIPAL DE PUERTO SUAREZ</t>
  </si>
  <si>
    <t>15058490_30576_SCZ_PUERTO SUAREZ_GOBIERNO AUTONOMO MUNICIPAL DE PUERTO SUAREZ_IO</t>
  </si>
  <si>
    <t>GOBIERNO AUTONOMO MUNICIPAL DE ROBORE</t>
  </si>
  <si>
    <t>15093057_30775_SCZ_ROBORE_GOBIERNO AUTONOMO MUNICIPAL DE ROBORE_BAS_20M(2)</t>
  </si>
  <si>
    <t>PRODUCTOS SANCELA DEL PERU SA</t>
  </si>
  <si>
    <t>140393_31020__SCZ_HAMACAS_PRODUCTOS SANCELA DEL PERU SA_BOL_30M</t>
  </si>
  <si>
    <t>PRAXAIR BOLIVIA SRL</t>
  </si>
  <si>
    <t>IMBA S.A. INDUSTRIA MOLINERA Y BALANCEADOS DE ALIMENTOS</t>
  </si>
  <si>
    <t>FERRERE BOLIVIA SRL</t>
  </si>
  <si>
    <t>14206707_31549_SCZ_TAJIBOS_FERRERE BOLIVIA SRL_IDD_50M_TMP_15M_IDD</t>
  </si>
  <si>
    <t>14206707_31552_LPZ_Florida_FERRERE BOLIVIA SRL_IDD_50M_TMP_15M_IDD</t>
  </si>
  <si>
    <t>COOP.DE SERVICIOS DE AGUA POTABLE Y ALCANTARILLADO  PLAN3000</t>
  </si>
  <si>
    <t>11279897_31600_SCZ_La curva_COOP DE SERVICIOS DE AGUA POTABLE Y ALCANTARILLADO P</t>
  </si>
  <si>
    <t>GOBIERNO MUNICIPAL EL TORNO</t>
  </si>
  <si>
    <t>12357513_31714_SCZ_EL TORNO_GOBIERNO MUNICIPAL EL TORNO_BAS_25M-temp30M</t>
  </si>
  <si>
    <t>UNIVERSAL TOURS LTDA.</t>
  </si>
  <si>
    <t>11141360_31753_SCZ_TAJIBOS_UNIVERSAL TOURS_BAS_30M</t>
  </si>
  <si>
    <t>HONORABLE ALCALDIA DE 4 CA#ADAS</t>
  </si>
  <si>
    <t>11303521_32120_SCZ_4Canadas_HONORABLE ALCALDIA DE 4 CANADAS_BAS_30M</t>
  </si>
  <si>
    <t>LA SANTE S.R.L</t>
  </si>
  <si>
    <t>WORLD WILDLIFE FUND, INC.</t>
  </si>
  <si>
    <t>1789621_32391__SCZ_PETROLERO_WORLD WILDLIFE FUND INC_IAS_145M</t>
  </si>
  <si>
    <t>DIGITAL HARBOR INTERNATIONAL SRL</t>
  </si>
  <si>
    <t>15297768_32431__CBA_Simon Lopez_DIGITAL HARBOR_IDD_125M</t>
  </si>
  <si>
    <t>CONDOMINIO TORRES DEL POETA SRL</t>
  </si>
  <si>
    <t>15228030_32535__LPZ_VICTORIA_CONDOMINIO TORRES DEL POETA SRL_IAS_165M</t>
  </si>
  <si>
    <t>CONSORCIO PUBLICITARIO ROZENMAN S.A.</t>
  </si>
  <si>
    <t>11870150_32828__SCZ_ElPARI_CONSORCIO PUBLICITARIO ROZENMAN S.A._IAS_165M</t>
  </si>
  <si>
    <t>EXOMAD SRL</t>
  </si>
  <si>
    <t>PETREX S.A. SUCURSAL BOLIVIA</t>
  </si>
  <si>
    <t>SUR 10 SRL</t>
  </si>
  <si>
    <t>15186458_33767__CBA_AROMA_GOBIERNO AUTONOMO MUNICIPAL DE COCHABAMBA _IAS_420M</t>
  </si>
  <si>
    <t>SERVICIOS ELECTRICOS POTOSI SA</t>
  </si>
  <si>
    <t>13864905_34216__POT_25 DE MAYO_SERVICIOS ELECTRICOS POTOSI S.A._IAS_165M</t>
  </si>
  <si>
    <t>12603683_35873__LPZ_HANSA_BANCO MERCANTIL SANTA CRUZ_BOL_20M</t>
  </si>
  <si>
    <t>12603683_35877__LPZ_Hansa_BANCO MERCANTIL SANTA CRUZ_BOL_20M</t>
  </si>
  <si>
    <t>1674499_35840__LPZ_VILLA ADELA_DICOM DISTRIBUIDORES DEL ORIENTE S.R.L_IAS_30M_AV</t>
  </si>
  <si>
    <t>1674499_35841__CBA_SIDUMS_DICOM DISTRIBUIDORES DEL ORIENTE S.R.L_IAS_30M_PACATA</t>
  </si>
  <si>
    <t>12066735_35859__SCZ_26deEnero_TELCHI LITEL LTDA_IAS_30M_BARRIO PERIODISTA</t>
  </si>
  <si>
    <t>CIA. CONSTRUCTORA CONGAR LTDA.</t>
  </si>
  <si>
    <t>1790385_35864_ORU_1deMayo_CIA. CONSTRUCTORA CONGAR LTDA_IAS_30M</t>
  </si>
  <si>
    <t>15311544_35867_SCZ_SAGUAPAC_PEDIDOSYA SERVICIOS SA_IAS_65M_LA RIOJA</t>
  </si>
  <si>
    <t>FUNDACION BOLIVIANA PARA EL DESARROLLO(FUBODE)</t>
  </si>
  <si>
    <t>12310560_35869__CBA_PRADO_FUNDACION BOLIVIANA PARA EL DESARROLLO(FUBODE) _IAS_30</t>
  </si>
  <si>
    <t>ruedaa@tigo.net.bo</t>
  </si>
  <si>
    <t>paradaal@tigo.net.bo</t>
  </si>
  <si>
    <t>11194275_28228_SCZ_BRIGIDA_LABORATORIOS-EUROFARMA-BOLIVIA-S.A_IDD_95M</t>
  </si>
  <si>
    <t>**SU**493864_29614_LPZ_SAN MIGUEL_CASA GRANDE HOTEL_IDD_320M</t>
  </si>
  <si>
    <t>11255860_29943_SCZ_Matadero_TUBOSCOPE SERVICIOS DE BOLIVIA_IDD_105M</t>
  </si>
  <si>
    <t>14950_31269_SCZ_Paragua_INGENIO AZUCARERO GUABIRA_IDD_105M</t>
  </si>
  <si>
    <t>15165815_31223_SCZ_PARAGUA_PRAXAIR BOLIVIA_BOL_20M</t>
  </si>
  <si>
    <t>11215040_28871_SCZ_Paragua_ALGAR-S.A._IDD_105M</t>
  </si>
  <si>
    <t>13922580_28734_SCZ_RocaCoronadoB_FULL ASSISTANCE_IDD_320M</t>
  </si>
  <si>
    <t>15285468_32192_SCZ_BRIGIDA_LA SANTE S.R.L_BOL_15M</t>
  </si>
  <si>
    <t>12890763_32996_SCZ_ROCA Y CORONADO_EXOMAD SRL_BAS_30M</t>
  </si>
  <si>
    <t>12700381_33295__SCZ_BRIGIDA_PETREX S.A._IDD_105M</t>
  </si>
  <si>
    <t>11729489_35829_LPZ_MALLASA_CIES SALUD SEXUAL Y REPRODUCTIVA_IDD_90M</t>
  </si>
  <si>
    <t>3417_35883__SCZ_ROCA Y CORONADO_GRANJA AVICOLA INTEGRAL SOFIA LTDA._BOL_70M</t>
  </si>
  <si>
    <t>LIDIA ANA SUAREZ - 70447245, Icaro Montaño - 75650282</t>
  </si>
  <si>
    <t xml:space="preserve">Av. Banzer entre 8vo a 7mo anillo. Market NORTE </t>
  </si>
  <si>
    <t>Diego Roca - 75685221</t>
  </si>
  <si>
    <t>AV DOBLE VIA A LA GUARDIA ENTRE 3ER Y 4TO ANILLO Market SUR</t>
  </si>
  <si>
    <t>Av. Taruma Esq. Guabira ( Frente Club de Tenis Santa Cruz)</t>
  </si>
  <si>
    <t xml:space="preserve"> 17°46'4.72"S  63°10'17.67"O</t>
  </si>
  <si>
    <t>Sergio Miranda - 778-87883</t>
  </si>
  <si>
    <t>PARQUE INDUSTRIAL MZ 21 A</t>
  </si>
  <si>
    <t>Regis Velasco 78463795</t>
  </si>
  <si>
    <t>Calle Los Nogales #100, antes colegio Franco</t>
  </si>
  <si>
    <t xml:space="preserve"> 17°45'52.38"S   63° 12'4.00"O</t>
  </si>
  <si>
    <t>Roger Paton - 78520129 2314360</t>
  </si>
  <si>
    <t>Doble Vía a La Guardia Km 8</t>
  </si>
  <si>
    <t xml:space="preserve"> 17°50'29.04"S  63°14'31.66"O</t>
  </si>
  <si>
    <t xml:space="preserve"> RODRIGO ZABALA - 371 1500 Int. 516</t>
  </si>
  <si>
    <t>C. 16 de calacoto Entre Sanchez Bustamante y Julio Patiño</t>
  </si>
  <si>
    <t xml:space="preserve"> 16°32'25.43"S   68° 4'57.40"O</t>
  </si>
  <si>
    <t>AV LANDIVAR #401</t>
  </si>
  <si>
    <t>17°47'6.09"S 63°11'37.97"O</t>
  </si>
  <si>
    <t>Luis Fernando Martinez - 77859004</t>
  </si>
  <si>
    <t>AVENIDA VELARDE NO 131 - AV TROMPILLO ENTRE C MONSEÑOR SANTIESTEVAN Y C RENE MORENO s/n</t>
  </si>
  <si>
    <t>17°47'55.09"S 63°10'44.50"O</t>
  </si>
  <si>
    <t>Edson Reyes - 76005430</t>
  </si>
  <si>
    <t>Av Alto la Alianza Nº 182</t>
  </si>
  <si>
    <t>21°32'38.48"S 64° 42'58.57"O</t>
  </si>
  <si>
    <t xml:space="preserve">RICHARD HURTADO - 72986192 - 6645694 Int 115
</t>
  </si>
  <si>
    <t>Av. San martín de porres # 150 entre 5to y 6to anillo de la doble via la guardia</t>
  </si>
  <si>
    <t>17°49'10.21"S 63°12'51.73"O</t>
  </si>
  <si>
    <t>Daniel Rodriguez - 71346451</t>
  </si>
  <si>
    <t>C/ JUNIN NRO 22 FRENTE PLAZA PRINCIPAL</t>
  </si>
  <si>
    <t xml:space="preserve"> 17°46'57.72"S    63°10'56.87"O</t>
  </si>
  <si>
    <t>Av. Perimetral entre 4to y 5to anillo, 5 cuadra sobre la avenida y 50 mts a la derecha</t>
  </si>
  <si>
    <t>17°44'59.70"S 63° 8'37.00"O</t>
  </si>
  <si>
    <t>Calle 16 No. 8063 – (entre Av. Julio Patiño y Sanchez Bustamante) Calacoto</t>
  </si>
  <si>
    <t>16°32'26.70"S     68°4'57.08"O</t>
  </si>
  <si>
    <t>Jaime Salguero - 71523029</t>
  </si>
  <si>
    <t>AV BANZER KM 8 Y MEDIO</t>
  </si>
  <si>
    <t xml:space="preserve"> 17°42'9.29"S  63° 9'46.75"O</t>
  </si>
  <si>
    <t>Carlos Mostacedo - 78550431</t>
  </si>
  <si>
    <t>ALCALDIA DE PUERTO SUAREZ - A 2 CUADRAS DE LA PLAZA</t>
  </si>
  <si>
    <t xml:space="preserve"> 18°57'39.43"S  57°47'48.07"O </t>
  </si>
  <si>
    <t>JUAN ARMANDO JUSTINIANO GUTIERREZ - 76840774</t>
  </si>
  <si>
    <t>ZONA CENTRO CALLE SUCRE LADO DE LA PLAZA PRINCIPAL</t>
  </si>
  <si>
    <t xml:space="preserve"> 18°19'47.82"S  59°45'23.79"O</t>
  </si>
  <si>
    <t>MICHAEL HEREDIA - 76039350</t>
  </si>
  <si>
    <t>AV CRISTO REDENTOR ENTRE 2DO Y 3ER ANILLO EDIFICO HANSA PISO 3</t>
  </si>
  <si>
    <t>17°45'47.87"S  63°10'51.26"O</t>
  </si>
  <si>
    <t>VLADIMIR HUAROCHI - 70205509</t>
  </si>
  <si>
    <t>Parque Industrial Pesado Manzano 23 frente a Fideos Famosa</t>
  </si>
  <si>
    <t xml:space="preserve"> 17°45'53.93"S  63° 8'34.91"O</t>
  </si>
  <si>
    <t>FABIO LACIO - 72155190</t>
  </si>
  <si>
    <t xml:space="preserve">Carretera a Minero </t>
  </si>
  <si>
    <t xml:space="preserve"> 17°18'56.23"S  63°15'45.00"O</t>
  </si>
  <si>
    <t>AV SEGUNDA  ENTRE ALEXANDER FLEMING Y ARQUIMEDES</t>
  </si>
  <si>
    <t xml:space="preserve"> 17°23'51.10"S;  66°11'52.54"O</t>
  </si>
  <si>
    <t>AVENIDA SAN MARTIN EDIFICIO AMBASSADOR</t>
  </si>
  <si>
    <t xml:space="preserve"> 17°46'6.85"S  63°11'41.46"O</t>
  </si>
  <si>
    <t>DANIELA PAREDES - 75648188</t>
  </si>
  <si>
    <t>AVENIDA 20 DE OCTUBRE EDIFICIO TORRE AZUL</t>
  </si>
  <si>
    <t xml:space="preserve"> 16°30'46.83"S  68° 7'24.50"O</t>
  </si>
  <si>
    <t>Mariela Marzluf - 78521718</t>
  </si>
  <si>
    <t xml:space="preserve">AV PLAN 3000 CALLE 1 </t>
  </si>
  <si>
    <t xml:space="preserve">FRENTE A LA PLAZA PRINCIPAL 25 DE JULIO C/ 6 DE AGOSTO </t>
  </si>
  <si>
    <t xml:space="preserve"> 17°59'27.92"S  63°22'59.89"O</t>
  </si>
  <si>
    <t>JHONY SILES - 75301266</t>
  </si>
  <si>
    <t>COMERCIAL CAÑOTO LOCAL 138</t>
  </si>
  <si>
    <t>17°46'50.22"S    63°11'23.19"O</t>
  </si>
  <si>
    <t>NELSON HURTADO - 69050231</t>
  </si>
  <si>
    <t xml:space="preserve">OFICINA ALCALDIA DE LA LOCALIDAD DE 4 CAÑADAS ESQ PLAZA PRINCIPAL </t>
  </si>
  <si>
    <t xml:space="preserve"> 17°16'1.80"S  62°33'25.20"O</t>
  </si>
  <si>
    <t>WILFREDO AGREDA - 69204366</t>
  </si>
  <si>
    <t xml:space="preserve">AV SALVADOR CASI ESQ CALLE H BARRIO EQUIPETROL  ZONA AV SAN MARTIN </t>
  </si>
  <si>
    <t xml:space="preserve"> 17°45'30.30"S  63°11'54.10"O</t>
  </si>
  <si>
    <t>MILENA ORTIZ  - 71658988</t>
  </si>
  <si>
    <t>AV BENI CALLE LOS PITONES 2070 ENTRE 2DO Y 3ER ANILLO</t>
  </si>
  <si>
    <t xml:space="preserve"> 17°45'46.10"S      63°10'25.84"O</t>
  </si>
  <si>
    <t>PABLO BAUER - 77651338</t>
  </si>
  <si>
    <t>calle Tupac Amaru entre avenida julio rodriguez y Elena Rendon edificio 5 pisos</t>
  </si>
  <si>
    <t xml:space="preserve"> 17°22'2.65"S   66° 9'36.52"O</t>
  </si>
  <si>
    <t>WILFREDO VARGAS - 76957052</t>
  </si>
  <si>
    <t>LA PAZ - AVENIDA ARCE N 2519 EDIF CASA GOITIA PISO PB SAN JORGE</t>
  </si>
  <si>
    <t>JORGE LOPEZ - 77292601</t>
  </si>
  <si>
    <t>CALLE CHOFERES DEL CHACO NRO 353</t>
  </si>
  <si>
    <t xml:space="preserve"> 17°47'56.18"S          63°11'5.23"O</t>
  </si>
  <si>
    <t>CUARTO ANILLO EDIFICIO TORRE LINK PISO 11 ENTRE ROCA Y CORONADO Y RADIL 21</t>
  </si>
  <si>
    <t xml:space="preserve"> 17°46'43.70"S ;     63°12'57.36"O</t>
  </si>
  <si>
    <t>Javier Inturias Melean - 78512401</t>
  </si>
  <si>
    <t>EDIFICIO TORRE DUO PISO 14 - 4TO ANILLO EQUIPETROL</t>
  </si>
  <si>
    <t xml:space="preserve"> 17°45'19.29"S 63°11'54.60"O</t>
  </si>
  <si>
    <t>FERNANDO PINO - 78514782</t>
  </si>
  <si>
    <t>CALACOTO CALLE 10 SUITES CAMINO REAL</t>
  </si>
  <si>
    <t xml:space="preserve"> 16°32'27.19"S  68° 5'21.95"O</t>
  </si>
  <si>
    <t>CALLE NATANIEL AGUIRRE ENTRE GENEREAL ACHA Y SANTIVAÑEZ</t>
  </si>
  <si>
    <t xml:space="preserve"> 17°23'36.80"S  66° 9'27.45"O </t>
  </si>
  <si>
    <t>EDSON - 70722440</t>
  </si>
  <si>
    <t>CALLE MATOS ESQUINA JUNIN</t>
  </si>
  <si>
    <t xml:space="preserve"> 19°35'17.11"S, 65°45'11.09"O</t>
  </si>
  <si>
    <t>ROGER CONDORI - 60470071</t>
  </si>
  <si>
    <t>San Pedro calle colombia entre Boqueron Y zoilo Flores OFICINA CENTRAL San Pedro Clinica Modelo Sitio2</t>
  </si>
  <si>
    <t xml:space="preserve"> 16°30'13.18"S  68° 8'12.78"O</t>
  </si>
  <si>
    <t xml:space="preserve">Torres Duo Piso 13 Oficina C, zona Equipetrol 4to anillo Frente al Mal Ventura </t>
  </si>
  <si>
    <t>17°49'13.0"S 63°13'03.6"W</t>
  </si>
  <si>
    <t>Dayana Sanchez Rivero - 76631037</t>
  </si>
  <si>
    <t>Calle Independencia Esq. Lemoine</t>
  </si>
  <si>
    <t xml:space="preserve"> 17°47'25.02"S  63°10'54.02"O</t>
  </si>
  <si>
    <t>Angel Rodriguez - 72130821</t>
  </si>
  <si>
    <t>16°29´51.47,68°08´19.48”</t>
  </si>
  <si>
    <t>BORIS MENDOZA - 71550657</t>
  </si>
  <si>
    <t>FERNANDO FLORES - 72015291-77528577</t>
  </si>
  <si>
    <t>Bladimir Rada e mail: 71226871 bladimir.rada@bdp.com.bo, Marco Romero e mail: marco.romero@bdp.com.bo celular 71591805</t>
  </si>
  <si>
    <t>08/02: Se modifican los datos de contacto según lo indicado por la ejecutiva.</t>
  </si>
  <si>
    <t xml:space="preserve">Doble via a la Guardia 5to anillo, Av. Esmeralda S/N (almacen de la esquina) </t>
  </si>
  <si>
    <t>17°48'59.63"S 63°12'59.78"O</t>
  </si>
  <si>
    <t>Av Circunvalacion entre Villarruel y Oblitas, Planta CONGAR</t>
  </si>
  <si>
    <t>17°57'43.58"S  67° 5'33.21"W</t>
  </si>
  <si>
    <t>Daniel Garfias - 76140005</t>
  </si>
  <si>
    <t>Calle España Esq. Reza NRO 292</t>
  </si>
  <si>
    <t xml:space="preserve">17°23'13.74"S  66° 9'27.88"O        </t>
  </si>
  <si>
    <t xml:space="preserve">Javier Arispe - 77909313        </t>
  </si>
  <si>
    <t>Sadoth Montes de Oca - Cel 70699913</t>
  </si>
  <si>
    <t>Marcelo Chavez - 77771445</t>
  </si>
  <si>
    <t>Wilmer Arzabe - 71549180</t>
  </si>
  <si>
    <t>08/02: Envié la consulta al ejecutivo por Teams. Indica que dado que es un cliente de gobierno debe tener el servicio activo hasta finalizar enero y en febrero será cortado.
29/01: El contacto afirma que no cuenta ya con el servicio, sin embargo tras ver el trafico en solarwinds el servicio estaría activo.</t>
  </si>
  <si>
    <t>Gonzalo Rodriguez 76588800</t>
  </si>
  <si>
    <t>Dirección Calle Guerrilleros Lanza Pasaje 1445</t>
  </si>
  <si>
    <t>Marco Valda - 74162466 marco_valda@imba.com.bo</t>
  </si>
  <si>
    <t>Daniel Fernandez 69974399</t>
  </si>
  <si>
    <t>TIHUANACU 4314 LA PAZ CX_PEREZ</t>
  </si>
  <si>
    <t>Edgar Funes - 75017209</t>
  </si>
  <si>
    <t>YAMIL GONZALO FLORES - 62010735</t>
  </si>
  <si>
    <t>08/02: Envié consulta a ejecutivo. Verónica indica que el cliente solicitó la baja de sus servicios.
28/01: el cliente menciona que no tienen una agencia en la direccion proporcionada</t>
  </si>
  <si>
    <t>08/02: Envié consulta a ejecutivo. Verónica indica que el cliente solicitó la baja de los servicios.
29/01: Cliente indica que el servicio no está activo</t>
  </si>
  <si>
    <t>26/01: Ejecutiva que ya es posible realizar la visita, envié correo a Ángel solicitando que se ponga en contacto con Luis Colque 73033399.
09/12: Consulta enviada a ejecutiva para consultar si ya se pueden realizar las gestiones para la visita.
10/11: Ejecutiva solicita que se postergue la visita para diciembre.
05/11: Ángel indica que el contacto solicita que la ejecutiva gestione las visitas. Envié correo a María del Pilar.
05/10: El servicio ya se encuentra activo.
07/09: Servicio suspendido
30/06: El contacto se realizara previa autorizacion del ejecutivo</t>
  </si>
  <si>
    <t>08/02: Se cargó el Syshelp para la corrección del servicio según el ancho de banda ampliado. El NOC indicó que ya se realizó el cambio y envié la confirmación a Sergio.
04/02: Sergio envió correo con las observaciones en el servicio, envié la consulta a Francisco y Verónica.</t>
  </si>
  <si>
    <t>08/02: Se cargó el syshelp por parte de Verónica para hacer la regularización del ancho de banda. El NOC indicó que ya se realizó el cambio y envié la confirmación a Sergio.
04/02: Sergio envió correo con las observaciones en el servicio, envié la consulta a Francisco y Verónica.</t>
  </si>
  <si>
    <t>JUAN CALLEJAS - Tel:  64-49573 Int-105 Cel: 728-77752, MILTON RUEDA - 72147269, Erick Ruiz72102898</t>
  </si>
  <si>
    <t>09/02: Actualización de contactos con información de otros enlaces
11/11: Envié consulta a ejecutivo por Teams
03/11: El número de contacto es equivocado</t>
  </si>
  <si>
    <t>09/02: Cancelada sin respuesta del ejecutivo.
26/01: Correo recordatorio a ejecutivo.
16/12: Correo recordatorio a ejecutivo
26/11: Correo enviado por Sergio a la persona de contacto, solicita que se haga la coordinación con el ejecutivo. Reenvié el correo a Ejecutivo solicitando la coordinación.
26/10: el cliente menciona que no es posible realizar el trabajo este mes, esta con licencia medica(se lo contacto el 21/10/2020)</t>
  </si>
  <si>
    <t>26/01: Solicito a Ángel coordinar nuevamente la medición.
25/01: Ticket INC-76074. NOC indica: Se comprueba que se tienen las configuraciones adecuadas al plan contratado y que no se tienen inconvenientes con el servicio.
22/01: Ángel indica al NOC las observaciones en la medición para la apertura del ticket. 
15/01: Contacto</t>
  </si>
  <si>
    <t>14983823_30300_SCZ_Tanque Urubo_NULIFE HOTELES_IDD_145M</t>
  </si>
  <si>
    <t>Av. Cuarta frente a ingreso de la Urb. Colinas del Urubo Sector 2, Zona  Urubo / Hotel Radisson</t>
  </si>
  <si>
    <t>Marvin Michel / Cel.: 71023693</t>
  </si>
  <si>
    <t>09/02: Ángel indica que el cliente comentó que sólo cuentan con un servicio en la calle Reyes Ortiz, envié la consulta a la ejecutiva.
08/02: Se modifican los datos de contacto según lo indicado por la ejecutiva.</t>
  </si>
  <si>
    <t>11474451_32385_LPZ_SAN_MIGUEL_CERVECERIA BOLIVIANA NACIONAL_BOL_70M</t>
  </si>
  <si>
    <t>08/02: Envié consulta a ejecutiva por Teams. Ejecutiva indica que primero contactar a Daniel Fernandez 69974399 que es el administrativo para esté en conocimiento, luego contactar a 73001835 SERGIO GUZMAN sguzman@sudseguros.com que es de sistemas.
29/01: El número del contacto está equivocado</t>
  </si>
  <si>
    <t>01/02: el cliente menciona que no es posible interrumpir el servicio para realizar las mediciones
20/01: Se volvio a contactar al cliente,menciona que se lo contacte nuevamente a partir del 25 de enero para coordinar el trabajo
12/01: Se volvio a contactar al cliente, pero menciona que por el momento no se puede realizar un corte de servicio en este sitio
11/01: Contactar nuevamente.
16/12: el cliente menciona que no se puede interrumpir el servicio, sin embargo menciona que se lo contacte a mitades del siguiente mes ya que tiene un trabajo en esas fechas y ahi podriamos aprobecahr en realizar el trabajo
22/11: Aún sin contactar</t>
  </si>
  <si>
    <t>02/02: el cliente menciona que solo dispone del horario de las 23:59 hrs para realizar el trabajo, y dado las restricciones de transporte vehicular menciona que no le es posible asistir al sitio para el trabajo. Pide que esperemos un tiempo mas para retomar el trabajo
4/02: De acuerdo a lo solicitado por Sergio respecto a una mejor computadora, Gino indica que ellos harán el préstamo de un mejor equipo para los casos de mediciones de enlaces grandes. Para el caso de este cliente, solicita que la visita sea realizada en horarios de la noche que debido a las restricciones no es posible realizar. Se esperará a que se modifiquen las restricciones para hacer la coordinación.
8/12: Pendiente repetición una vez se cierre el ticket de cambio de equipo.</t>
  </si>
  <si>
    <t xml:space="preserve">23/02: Envié solicitud al NOC para que escale el caso, ya que de acuerdo al OTRS Tier3 no ha dado respuesta.
19/02: Se envió recordatorio al NOC e indican que aún no han tenido respuesta.
04/02: Se presentaron observaciones en las mediciones y envié correo al NOC para que indique el número de ticket que se abrió. NOC indica que el número de ticket es INC-80031 </t>
  </si>
  <si>
    <t>Aplicar la repetición una vez se tenga la confirmación del NOC.</t>
  </si>
  <si>
    <t>23/02: Una vez confirme el NOC el cambio de equipo, se debe hacer la visita nuevamente.
11/01: Contactar nuevamente.
16/12: Solicité a Logicalis intentar nuevamente.
12/11: Se volvo a mandar un nuevo correo a peticion del cliente para poder agendar una visita (contacto 5/11/2020)
12/10: Volver a intentar la programación con este cliente.
31/08: Indica que por la cuarentena es difícil movilizar su personal.</t>
  </si>
  <si>
    <t>24/02: Envié correo de consulta para saber el estado de las correcciones para programar la nueva visita.
12/2: Se envié correo a Ingeniero de Ventas, se debe esperar a que se solucione el problema para volver a programar visita.</t>
  </si>
  <si>
    <t>25/02: Ángel envía correo al NOC indicando las observaciones en la medición. NOC indica que se abrió el ticket INC-85260, solicita que se coordine una nueva visita y se coordine con TIER 2 ya que de acuerdo a las revisiones realizadas por TIER 1 el servicio está configurado de manera correcta.</t>
  </si>
  <si>
    <t>25/02: Ángel envía correo al NOC indicando gestionar un cambio de equipo al cliente SISTEMA CRISTIANO con numero de cuenta: 28440 ya que el día de hoy se hizo calidad de servicio y el cliente no llega al BW contratado debido a que cuenta con un equipo Huawei AR1200 que solo soporta de 70M – 80M siendo que el cliente tiene un servicio simétrico de 145M. Ticket INC-85068
08/02: Consulta de contacto y dirección al ejecutivo: Gonzalo Rodriguez 76588800. Dirección Calle Guerrilleros Lanza Pasaje 1445</t>
  </si>
  <si>
    <t>18/02: El cliente presentaba problemas con su servicio de internet, las pruebas de speed test realizadas no llegaban al ancho de banda contratado y al momento de hacer pruebas de descarga estas presentan valores aun mas bajos. se contacto al NOC y nos informa que esto es debido a la caida de servicio a nivel nacional que presento tigo el dia anterior y que en este momento sus provedores alternativos estaban presentando problemas por lo que no se pudo solucionar el problema en ese momento. se procedio a crear un ticket para hacer seguimiento y realizar otra visita mas adelante cuando todo este normalizado. Ticket#: INC-83470</t>
  </si>
  <si>
    <t>11197731_31651_SCZ_Matadero_RANSA OPERADOR LOGISTICO BOLIVIA_BAS_40M</t>
  </si>
  <si>
    <t>Zona del Parque industrial , Almacenes Ferrotodo</t>
  </si>
  <si>
    <t>24/02: Sergio indica que el cliente solicitó la medición de calidad en este enlace, dado que el enlace en el que se estaba haciendo las gestiones será dado de baja.</t>
  </si>
  <si>
    <t>22/02: el cleinte menciona que se lo vuelva a contactar al siguiente mes</t>
  </si>
  <si>
    <t>01/03: Este trabajo estaba programado para el dia Jueves 25 de febrero, pero por el tema de los bloqueos por parte de los soyeros se tuvo que posponer la visita hasta que se normalice el viaje por carretera</t>
  </si>
  <si>
    <t>01/03: Este trabajo estaba programado para el dia martes 23 de febrero, pero por el tema de los bloqueos por parte de los soyeros se tuvo que posponer la visita hasta que se normalice el viaje por carretera</t>
  </si>
  <si>
    <t>01/03: Este trabajo debia realizarse el viernes 26 de febrero a las 8:00 hrs, sin embargo al llegar el sitio el cliente no pudo darnos acceso al equipo ya que aparentemente la coordinacion para atender Delco era con otra persona. El cliente creyo que se iba a realizar el trabajo para operadora caribeña, no delco. ambos servicios se encuentran en el cine center pero se gestionan con distintas personas. no se pudo realizar el trabajo</t>
  </si>
  <si>
    <t>01/03: El cliente menciona que este servicio sera dado de baja, sin embargo nos dice que es posible realizar el trabajo en su central ubicado en el parque industrial. El nuevo servicio que sera atendido tiene la cuenta 31651
09/02: Ejecutivo indica el número correcto 62010735.
8/02: Envié consulta a ejecutivo por Teams
02/02: Número incorrecto</t>
  </si>
  <si>
    <t>02/03: Se sigue sin respuesta.
09/02: Recordatorio a Ejecutiva para saber la dirección del servicio del cliente.
25/01: Se hizo recordatorio al ejecutivo que pasa la consulta al NOC. NOC responde con la misma ubicación erronea, paso la consulta a Ángel con copia a Francisco. Se comenta a la ejecutiva que la dirección enviada por el NOC no corresponde a la dirección donde se encuentra el servicio, se solicita ayuda para identificar la dirección correcta.
29/12: Se desconoce la ubicación del CPE.
23/12: Ángel indica que la dirección proporcionada por el NOC es la misma que se visitó anteriomente y no correspondía. Envié correo a Mario Velarde.
17/12: NOC indica que ya cuentan con acceso remoto, envié correo a Logicalis.
16/12: Se envió la consulta al NOC
09/12: El cpe no corresponde al proporcionado por el NOC.
25/11: Ejecutivo indica intentar con el contacto: Sr Rafael - 76335213 (Encargado de Sistemas)
22/11: El numero del contacto no esta disponible (contacto 20/11/2020)</t>
  </si>
  <si>
    <t>22/02: El contacto menciona que ellos dejaron de ser dueños de este servicio y que ahora los dueños son los de la empresa sintesis, dicho servicio se encuentra dentro de su edificio</t>
  </si>
  <si>
    <t>01/03: Volver a contactar a fines de marzo.
22/02: El cliente menciona que se halla indispuesto por COVID, volver a contactarlo mas adelante</t>
  </si>
  <si>
    <t>17°14'21.36"S  67°54'37.20"O</t>
  </si>
  <si>
    <t>16°24'27.53"S  67°31'50.37"O</t>
  </si>
  <si>
    <t>01/03: El cliente indica que ya no cuentan con el servicio
08/02: Ejecutivo indica que el contacto es Marcelo Chavez - 77771445
29/01: El contacto ya no trabaja mas en la empresa.</t>
  </si>
  <si>
    <t>02/03: De acuerdo al listado envia por el ejecutivo el servicio fue dado de baja.
10/01: Contacto no responde</t>
  </si>
  <si>
    <t>02/03: De acuerdo al listado envia por el ejecutivo el servicio fue dado de baja.
05/02: Contacto equivocado</t>
  </si>
  <si>
    <t>02/03: De acuerdo al listado envia por el ejecutivo el servicio será dado de baja el 12/03.
1/02: Contacto ya no trabaja en la empresa</t>
  </si>
  <si>
    <t>02/03: De acuerdo al listado enviado por el ejecutivo, este servicio estará vigente hasta el 31/07/2021</t>
  </si>
  <si>
    <t>02/03: De acuerdo a la lista enviada por el ejecutivo el servicio fue dado de baja.</t>
  </si>
  <si>
    <t>02/03: Cliente indica que el servicio de Tigo se encuentra sin contrato debido a una multa, por lo que no ve conveniente que se lleve a cabo la medición de calidad. Envié la consulta al ejecutivo, sin embargo el servicio se encuentra dado de baja en el listado enviado anteriormente por Bernardo. Ejecutivo indica que no es necesario llevar a cabo la medición.
01/03: El trabajo estaba programado para el Viernes 26 de febrero, pero el cliente cancelo la visita en ultimo momento. Dijo que se haga una nueva coordinacion a la siguiente semana
08/02: Ejecutivo indica Sadoth Montes de Oca - Cel 70699913
02/02: No hay número de contacto</t>
  </si>
  <si>
    <t>02/03: Ejecutiva indica que el contacto es Liliana Ruiz - 78001503
01/03: contacto no responde</t>
  </si>
  <si>
    <t>02/03: Ejecutiva indica que se debe contactar a Anelly Campos - 78489717
25/02: El numero del contacto no esta disponible.</t>
  </si>
  <si>
    <t>02/03: Cliente indica a Ángel que darán de baja el servicio, pasé la consulta a ejecutivo e indica que efectivamente se dará de baja el 04/03.
23/02: Bernardo indica que la persona de contacto es otra: Pascual Quito 71556380
22/02: Ángel indica que la persona de contacto indica que no se tienen servicios con Tigo.
08/02: Ejecutivo indica: Wilmer Arzabe - 71549180
29/01: Número del contacto equivocado</t>
  </si>
  <si>
    <t>03/03: Sergio indica que intentó coordinar con este servicio la anterior semana pero el responsable indicó que estaba con otros trabajos referente a migración de equipos, iban a mover el CPE de lugar y esos trabajos estaban coordinando con el ejecutivo. Envié consulta al ejecutivo. Ejecutivo indica que ya se finalizaron los traslados y pueden realizarse las gestiones para la medición.</t>
  </si>
  <si>
    <t>03/03: Ejecutivo indica que el cliente solicitó la baja del servicio.</t>
  </si>
  <si>
    <t>03/03: Ejecutivo indica que el servicio se encuentra suspendido temporalmente, por lo que no correspondería realizar las pruebas de calidad.</t>
  </si>
  <si>
    <t>JORGE OROZCO -68224765</t>
  </si>
  <si>
    <t>JUAN CARLOS GONZALES - 69837741</t>
  </si>
  <si>
    <t>04/03: Ejecutivo indica que el contacto es el correcto NESTOR LOPEZ LAGOS -  CEL 71544942
02/03: Consulta enviada al ejecutivo.
10/01: Contacto no responde</t>
  </si>
  <si>
    <t>HANS ARIEL ZAMORANO  77333042</t>
  </si>
  <si>
    <t>04/03: Ejecutivo indica que el contacto es Rolando Llanovarced - 75589930
02/03: Consulta enviada a su ejecutivo por Teams.
10/01: Contacto no responde</t>
  </si>
  <si>
    <t>Rolando Llanovarced - 75589930</t>
  </si>
  <si>
    <t>04/03: Ejecutivo indica que el contacto es Yamil Flores - 62010735
02/03: Consulta enviada a su ejecutivo por Teams.
01/03: Número equivocado</t>
  </si>
  <si>
    <t>Yamil Flores - 62010735</t>
  </si>
  <si>
    <t>EMBAJADA DE LA REPUBLICA DEL PARAGUAY</t>
  </si>
  <si>
    <t>14238314_29308_LPZ_Sopocachi_EMBAJADA-DE-LA-REPUBLICA-DEL-PARAGUAY_IOL_6M</t>
  </si>
  <si>
    <t>14239543_29311_LPZ_Yungas_NIPRO MEDICAL CORPORATION SUCURSAL BOLIVIA_IDD_65M</t>
  </si>
  <si>
    <t>TOBOROCHI SUITES SRL</t>
  </si>
  <si>
    <t>14943774_30181_SCZ_TAJIBOS_TOBOROCHI SUITES_IAS_95M</t>
  </si>
  <si>
    <t>GAS &amp; ELECTRICIDAD S.A.</t>
  </si>
  <si>
    <t>11171931_30221_SCZ_Yacuses_GAS &amp; ELECTRICIDAD SA_IEL_5M</t>
  </si>
  <si>
    <t>14631429_30389_LPZ_Sopocachi_RODUGA INVERSIONES SA_IAS_105M</t>
  </si>
  <si>
    <t>BONY SRL</t>
  </si>
  <si>
    <t>15044941_30481_SCZ_LOS ANDES_BONY SRL_BAS_20M</t>
  </si>
  <si>
    <t>BIOGENESIS BAGO BOLIVIA SA</t>
  </si>
  <si>
    <t>13777647_30512_SCZ_Hipermaxi_BIOGENESIS BAGO  BOLIVIA SA_IEL_10M</t>
  </si>
  <si>
    <t>IMPORTADORA DE IDEAS SA</t>
  </si>
  <si>
    <t>14538010_30528_LPZ_Bolognia_IMPORTADORA DE IDEAS SA_BOL_12M</t>
  </si>
  <si>
    <t>AGENCIA FRANCESA DE DESARROLLO - AFD</t>
  </si>
  <si>
    <t>15117952_30863_LPZ_Obrajes_AGENCIA FRANCESA DE DESARROLLO_IEL_10M</t>
  </si>
  <si>
    <t>VIGITEK SRL</t>
  </si>
  <si>
    <t>1672805_30986_SCZ_El-Pari_VIGITEK_IEL_10MB</t>
  </si>
  <si>
    <t>CONSTRUMAT LTDA</t>
  </si>
  <si>
    <t>11136717_31031_SCZ_Pajonal_CONSTRUMAT LTDA_IAS_105M</t>
  </si>
  <si>
    <t>15146691_31090_SCZ_FERIA_HP MEDICAL SRL_IDD_50M</t>
  </si>
  <si>
    <t>VICTOR MAURICIO TORO MEDINA</t>
  </si>
  <si>
    <t>15147023_31107_SCZ_Tajibos_VICTOR MAURICIO TORO MEDINA_IAS_150M</t>
  </si>
  <si>
    <t>12066735_31137_SCZ_Alemana_TELCHI LITEL_IDD_50M</t>
  </si>
  <si>
    <t>INMOBILIARIA KINTAS SRL</t>
  </si>
  <si>
    <t>15158467_31177_SCZ_TAJIBOS_INMOBILIARIA KINTAS_IDD_75M</t>
  </si>
  <si>
    <t>MANDERLY LATINA S.A.</t>
  </si>
  <si>
    <t>11088695_31221__SCZ_Tajibos_MANDERLY LATINA_IEL_5M</t>
  </si>
  <si>
    <t>URBANOVA DESARROLLOS URBANOS SRL</t>
  </si>
  <si>
    <t>14434332_31236__SCZ_7moAnillo_URBANOVA DESARROLLOS URBANOS SRL_BOL_10M_LosSauces</t>
  </si>
  <si>
    <t>COLSER LTDA</t>
  </si>
  <si>
    <t>15176654_31266_LPZ_LOS PINOS_COLSER LTDA_IDD_65M</t>
  </si>
  <si>
    <t>BOLSA BOLIVIANA DE VALORES</t>
  </si>
  <si>
    <t>15181766_31272_LPZ_Victoria_BOLSA BOLIVIANA DE VALORES_IDD_75M</t>
  </si>
  <si>
    <t>11503263_31328_SCZ_LA MERCED_DISTRIBUIDORA AROMAS_BAS_25M</t>
  </si>
  <si>
    <t>HIDROELECTRICA BOLIVIANA SA</t>
  </si>
  <si>
    <t>14792756_31375_LPZ_Humbolt_HIDROELECTRICA BOLIVIANA SA_IDD_50M</t>
  </si>
  <si>
    <t>BOLINTER LTDA.</t>
  </si>
  <si>
    <t>7867_31378_SCZ_26 DE ENERO_BOLINTER_IDD_75M</t>
  </si>
  <si>
    <t xml:space="preserve">ZELAYA AVILA, CINTHIA - MNC - SCZ                           </t>
  </si>
  <si>
    <t>CENTRO ESCOLAR ALEMAN</t>
  </si>
  <si>
    <t>15158480_31515_LPZ_Achumani_CENTRO ESCOLAR ALEMAN_IDD_65M</t>
  </si>
  <si>
    <t>LOGICALIS ANDINA BOLIVIA LAB LTDA</t>
  </si>
  <si>
    <t>14280985_31569_LPZ_Sopocachi_LOGICALIS ANDINA BOLIVIA LAB_BOL_10M</t>
  </si>
  <si>
    <t>NESTLE BOLIVIA S.A.</t>
  </si>
  <si>
    <t>11225631_31575_SCZ_23DE DICIEMBRE_NESTLE BOLIVIA_IDD_65M</t>
  </si>
  <si>
    <t xml:space="preserve">ORTIZ ORTIZ, ROBERTO - MNC - SCZ                            </t>
  </si>
  <si>
    <t>DISTRIBUCION Y MERCADEO DYM LTDA</t>
  </si>
  <si>
    <t>13357196_31616_SCZ_7MO ANILLO_DISTRIBUCION Y MERCADEO DYM_IAS_90M</t>
  </si>
  <si>
    <t>HERRACRUZ S.A.</t>
  </si>
  <si>
    <t>15254189_31653_SCZ_Feria_HERRACRUZ_IDD_65M</t>
  </si>
  <si>
    <t>GOBIERNO AUTONOMO MUNICIPAL SAN JAVIER</t>
  </si>
  <si>
    <t>14934768_32017_SCZ_SAN RAMON_GOBIERNO AUTONOMO MUNICIPAL SAN JAVIER_IAS_75M</t>
  </si>
  <si>
    <t>14239543_32222_SCZ_Espana_NIPRO MEDICAL CORPORATION_IDD_65M</t>
  </si>
  <si>
    <t>AGENTES GENERALES DESPACHANTES DE ADUANA</t>
  </si>
  <si>
    <t>1782679_32673__LPZ_YUNGAS_AGDA SA AGENTES GENERALES DESPACHANTES DE ADUANA_IDD_6</t>
  </si>
  <si>
    <t>OPERACIONES DEL PACIFICO LTDA</t>
  </si>
  <si>
    <t>14530616_32971__SCZ_2 de agosto 7mo Anillo _OPERACIONES DEL PACIFICO LTDA_IAS_90</t>
  </si>
  <si>
    <t>15341354_33181_SCZ_URUBO_INVERSIONES INMOBILIARIAS INDACO S.A_IAS_105M</t>
  </si>
  <si>
    <t>PNUD BOLIVIA</t>
  </si>
  <si>
    <t>11239464_33187_LPZ_HUMBOLT_PNUD BOLIVIA_IDD_95M</t>
  </si>
  <si>
    <t>BANCO MUNDIAL</t>
  </si>
  <si>
    <t>1503321_33401_LPZ_LIRA_BANCO MUNDIAL_IAS_125M</t>
  </si>
  <si>
    <t>ILENDER BOLIVIA S.A.</t>
  </si>
  <si>
    <t>1723185_33460_SCZ_VIRU VIRU_ILENDER BOLIVIA S.A._IAS_75M</t>
  </si>
  <si>
    <t>EMPRESA HOTELERA CALACOTO LTDA</t>
  </si>
  <si>
    <t>12602566_33890_LPZ_LOS PINOS_EMPRESA HOTELERA CALACOTO LTDA_IAS_105M</t>
  </si>
  <si>
    <t>11478670_33901__LPZ_ALTO ACHUMANI_CASCADA DEL SUR S.A._IAS_95M</t>
  </si>
  <si>
    <t>SOCIEDAD AGROINDUSTRIAL NUTRIOIL S.A.</t>
  </si>
  <si>
    <t>12053174_33904__SCZ_QUIJARRO_NUTRIOIL_IDD_50M</t>
  </si>
  <si>
    <t>11239464_35865__LPZ_HUMBOLT_PNUD BOLIVIA _IAS_105M</t>
  </si>
  <si>
    <t>DROGUERIA INTI S.A.</t>
  </si>
  <si>
    <t>15360687_35884__LPZ_MIRADOR_DROGUERIA INTI S.A._IDD_50M</t>
  </si>
  <si>
    <t>15360687_35887_LPZ_VILLA ADELA_DROGUERIA INTI S.A._IDD_50M</t>
  </si>
  <si>
    <t>UNIVERSIDAD DE LOS ANDES SA</t>
  </si>
  <si>
    <t>12223705_35894__LPZ_NORMAL_UNIVERSIDAD DE LOS ANDES SA_IDD_95M</t>
  </si>
  <si>
    <t>LABORATORIO DE ANALISIS CLINICOS DR ZUNA SRL</t>
  </si>
  <si>
    <t>15555015_35935__SCZ_ALEMANA_LABORATORIO DE ANALISIS CLINICOS DR ZUNA SRL_IAS_90M</t>
  </si>
  <si>
    <t>INST. CULTURAL BOL. ALEMAN GOETHE - INST.</t>
  </si>
  <si>
    <t>15553934_35947__LPZ_SOPOCACHI_INST. CULTURAL BOL. ALEMAN GOETHE - INST._IDD_145M</t>
  </si>
  <si>
    <t xml:space="preserve">MONASTERIO, MARGOTH - EJEC. DE VENTAS - NEG - SC            </t>
  </si>
  <si>
    <t>11729489_35948__SCZ_Hamacas_CIES (SALUD SEXUAL Y REPRODUCTIVA CIES)_IAS_90M</t>
  </si>
  <si>
    <t>1640537_35951__SCZ_7moAnillo_HANSA LTDA_IAS_75M_Los Sauces</t>
  </si>
  <si>
    <t xml:space="preserve">BANEGAS CHAVEZ, MARIA FERNANDA - CORP - SCZ                 </t>
  </si>
  <si>
    <t>11474451_34619__CBA_SIMON LOPEZ_CERVECERIA BOLIVIANA NACIONAL_IDD_50M</t>
  </si>
  <si>
    <t>11474451_34621_SCZ_7moANILLO_CERVECERIA BOLIVIANA NACIONAL_IDD_65M</t>
  </si>
  <si>
    <t>11474451_29577_CBA_SIMON LOPEZ_CERVECERIA BOLIVIANA NACIONAL_IDD_65M</t>
  </si>
  <si>
    <t>11474451_29960__SCZ_7mo anillo/2 de agosto_CERVECERIA BOLIVIANA NACIONAL_IDD_30M</t>
  </si>
  <si>
    <t>11474451_30925_LPZ_RIO SECO_CERVECERIA BOLIVIANA NACIONAL_IDD_30M</t>
  </si>
  <si>
    <t>11474451_30913_CBA_AV FORESTAL_CERVECERIA BOLIVIANA NACIONAL_IDD_40M</t>
  </si>
  <si>
    <t>11474451_32746_ORU_DALENCE_CERVECERIA BOLIVIANA NACIONAL_IAS_30</t>
  </si>
  <si>
    <t>11474451_32747_ORU_DALENCE_CERVECERIA BOLIVIANA NACIONAL_IAS_30M</t>
  </si>
  <si>
    <t>11474451_32748__CBA_AV FORESTAL_CERVECERIA BOLIVIANA NACIONAL_IAS_30M</t>
  </si>
  <si>
    <t>11474451_32750__LPZ_RIO SECO_CERVECERIA BOLIVIANA NACIONAL_IAS_30M</t>
  </si>
  <si>
    <t>11474451_32753_LPZ_PEREZ_CERVECERIA BOLIVIANA NACIONAL_IAS_30M</t>
  </si>
  <si>
    <t>11474451_32824__CBA_SIMON LOPEZ_CERVECERIA BOLIVIANA NACIONAL_IAS_30M</t>
  </si>
  <si>
    <t>1696564_32612__BEN_TRINIDAD I_CREDITO CON EDUCACION RURAL CRECER_IAS_30M</t>
  </si>
  <si>
    <t>11476617_35265__POT_Estadio Mercado_UNIVERSIDAD PRIVADA DOMINGO SAVIO S.A._IDD_3</t>
  </si>
  <si>
    <t>15332237_35042_CBA_WILTACATO_AVICOLA ROLON SRL_IDD_50M_ATN CUATRO ESQUINAS</t>
  </si>
  <si>
    <t>11761026_33917_TRJ_YACUIBA_EXTERRAN BOLIVIA_IAS_30M</t>
  </si>
  <si>
    <t>13780824_35394_LPZ_Alpacoma_IDEPRO DESARROLLO EMPRESARIAL_IAS_30M_CHALLAPATA</t>
  </si>
  <si>
    <t>13876807_31148_TJA_GUADALQUIVIR_GOBIERNO AUTONOMO DEPARTAMENTAL DE TARIJA_IDD_25</t>
  </si>
  <si>
    <t>13876807_31499_TJA_GUADALQUIVIR_GOBIERNO AUTONOMO DEPARTAMENTAL DE TARIJA_IDD_40</t>
  </si>
  <si>
    <t>13876807_32973_TJA_LOURDES_ATN EL PORTILLO_GOBIERNO AUTONOMO DEPARTAMENTAL DE TA</t>
  </si>
  <si>
    <t>13876807_33482_TJA_SAN BERNARDO_GOBIERNO AUTNOMO DEPARTAMENTAL DE TARIJA - SEDEG</t>
  </si>
  <si>
    <t xml:space="preserve">13321668_32296__CBA_PRADO_CORPORACION DE AQUINO BOLIVIA SA_BAS_10M *** traslado </t>
  </si>
  <si>
    <t>5288992_32782__CBA_AROMA_TECHO_IAS_30M</t>
  </si>
  <si>
    <t>2389_33991__CBA_MESADILLA_TECNOFARMA SA_IDD_50M</t>
  </si>
  <si>
    <t>13564816_32968_ORU_Oruro Sur_MEDITERRANEAN SHIPPING COMPANY_IDD_30M</t>
  </si>
  <si>
    <t>741494_30591_ORU_HOTEL BOLIVIA_SACI_IAS_30M</t>
  </si>
  <si>
    <t>1741494_30593_CHU_EL MORRO_SACI_IAS_30M</t>
  </si>
  <si>
    <t>1741494_34079__CBA_Seton_SOCIEDAD ANONIMA COMERCIAL INDUSTRIAL SACI_IAS_30M</t>
  </si>
  <si>
    <t>11221576_30577_CBA_Villa Galindo_WATCH TOWER BIBLE_IDD_20M</t>
  </si>
  <si>
    <t>13489632_32883_CBA_Forestal_MILCAR SRL_BAS_IAS_40M</t>
  </si>
  <si>
    <t>15535153_35831_CBA_RAQUELITA_LABORATORIO CLINICO PRAXIS S.R.L._IAS_30M</t>
  </si>
  <si>
    <t>11365486_31336_SCZ_Tajibos_LA BOLIVIANA CIACRUZ_IAS_15M</t>
  </si>
  <si>
    <t>14983823_30300_SCZ_Tanque Urubo_NULIFE HOTELES_IDD_165M</t>
  </si>
  <si>
    <t>14520411_29802_TJA_Juan 23_FAIR PLAY S.R.L_IDD_60M</t>
  </si>
  <si>
    <t>09/03: Servicio inexistente</t>
  </si>
  <si>
    <t>Plan</t>
  </si>
  <si>
    <t>Ancho de banda anterior</t>
  </si>
  <si>
    <t>Ancho de banda nuevo</t>
  </si>
  <si>
    <t>Internet Asimetrico 14</t>
  </si>
  <si>
    <t>Internet Asimetrico 15</t>
  </si>
  <si>
    <t>cardonaca@tigo.net.bo</t>
  </si>
  <si>
    <t>zelayac@tigo.net.bo</t>
  </si>
  <si>
    <t>monasteriom@tigo.net.bo</t>
  </si>
  <si>
    <t>09/03: Sergio indica que no logró realizar la medición debido a que no pudo contectarse con las dirección ip que me proporcionaba el noc, debido a que el equipo se manejaba con ips privadas.</t>
  </si>
  <si>
    <t>Internet Dedicado 100 Mb</t>
  </si>
  <si>
    <t>INDUSTRIAS VENADO en instalaciones de DATEC</t>
  </si>
  <si>
    <t>15400532_35968_SCZ_GILBERTO PAREJAS_DATEC - OFICINA CENTRAL - INDUSTRIAS VENADO S.A. - PRUEBA_IDD_100M</t>
  </si>
  <si>
    <t>CALLE VELASCO N 213,  Centro, entre calles pari y Suarez de Figueroa</t>
  </si>
  <si>
    <t>17°47'11.4"S 63°11'00.5"W</t>
  </si>
  <si>
    <t>Juan Manuel Ayala Alvarez Coordinador
315-1100 Int 3532
+59177829626</t>
  </si>
  <si>
    <t>Av Alexander Nro 100 zona Achumani Pasando la calle 23</t>
  </si>
  <si>
    <t xml:space="preserve">16.5290606 68.0693794,17                </t>
  </si>
  <si>
    <t>Martin Callizaya - 73587289</t>
  </si>
  <si>
    <t xml:space="preserve"> 16°32'14.81"S 68° 4'43.97"O</t>
  </si>
  <si>
    <t>Daniela Vargas  - 72030331</t>
  </si>
  <si>
    <t>CALLE LUCAS JAIME NO. 1959, MIRAFLORES</t>
  </si>
  <si>
    <t>16°30'7.83"S 68° 7'2.59"O</t>
  </si>
  <si>
    <t>LUIS ACOSTA  - 71526549</t>
  </si>
  <si>
    <t>CALLE VILLAZON, SOBRE LA CARRETERA A VICHA - EL ALTO - LA PAZ</t>
  </si>
  <si>
    <t>16°32'17.83"S  68°11'34.37"O</t>
  </si>
  <si>
    <t>Av. Los Leones Nro. 10 (Obrajes) Curva de Holguin</t>
  </si>
  <si>
    <t xml:space="preserve"> 16°31'8.94"S  68° 6'51.76"O</t>
  </si>
  <si>
    <t>OSCAR YAVI - 79535109</t>
  </si>
  <si>
    <t>Av. Alemana # 2065 entre 3er y 2do anillo, -  SITIO 1</t>
  </si>
  <si>
    <t xml:space="preserve"> 17°46'4.64"S  63°10'13.48"O</t>
  </si>
  <si>
    <t>YIMY FERNANDEZ - 72139780</t>
  </si>
  <si>
    <t>AV. ARCE NRO 2701 A MEDIA CUADRA DE LA EMBAJADA BRITANICA EN ESQUINA LETRERO DE LA EMPRESA GOETHE INSTITUT</t>
  </si>
  <si>
    <t>16°30'43.1"S 68°07'18.5"W</t>
  </si>
  <si>
    <t>TROY BRANISA - 60600017</t>
  </si>
  <si>
    <t>Avenida Alemana esq. Tercer Anillo Interno #3440</t>
  </si>
  <si>
    <t>17°45'39.75"S   63°10'0.56"O</t>
  </si>
  <si>
    <t>Av. Radial 26 antes de llegar al 6 anillo detrás de polimix Bolivia.</t>
  </si>
  <si>
    <t xml:space="preserve"> 17°43'41.22"S 63°11'34.60"O</t>
  </si>
  <si>
    <t>Av. 6 de Agosto esquina Calle Pedro Salazar Edif. Illimani II Mezzanine Of 101</t>
  </si>
  <si>
    <t>Miguel Angel Cabrera - 76748700</t>
  </si>
  <si>
    <t xml:space="preserve">Av. Hernando Siles esq Calle 10 Edif ESIMSA (BCP) Piso 10 </t>
  </si>
  <si>
    <t xml:space="preserve"> 16°31'36.89"S   68° 6'25.74"O</t>
  </si>
  <si>
    <t>Diego Gonzale - 75809915</t>
  </si>
  <si>
    <t>17°46'19.49"S    63°11'28.45"O</t>
  </si>
  <si>
    <t>MIGUEL MERLO - 76352275</t>
  </si>
  <si>
    <t>C/ JAIME FREIRE N°7 ESQ .AV SAN MARTIN EDIFICIO SUCUMBE PLANTA BAJA BARRIO EQUIPETROL</t>
  </si>
  <si>
    <t xml:space="preserve">PUERTO SUAREZ - YACUSES PREDIOS PLANTA CEMENTERA DE ITACAMBA </t>
  </si>
  <si>
    <t xml:space="preserve"> 18°56'20.85"S           58°17'37.98"O</t>
  </si>
  <si>
    <t>BERNARDO TORRICO PEREZ - 71162917</t>
  </si>
  <si>
    <t>AV ARCE 2631 EDIFICIO MULTICINE- PISO 3</t>
  </si>
  <si>
    <t xml:space="preserve">  16°30'39.67"S  68° 7'20.74"O</t>
  </si>
  <si>
    <t>PAOLA VELARDE - 76745227</t>
  </si>
  <si>
    <t>AV RADIAL 10 OCTAVO ANILLO SOBRE AV 2 DE AGOSTO ENTRE CALLE ORURO Y TARIJA</t>
  </si>
  <si>
    <t xml:space="preserve"> 17°48'31.90"S    63° 6'47.18"O</t>
  </si>
  <si>
    <t xml:space="preserve">Av. Noel Kempff Mercado S/N Esquina Gral Franco Oficina Biogenesis Bago </t>
  </si>
  <si>
    <t xml:space="preserve"> 17°45'36.25"S   63°10'56.95"O</t>
  </si>
  <si>
    <t>Jose Rabadán - 78037757</t>
  </si>
  <si>
    <t>AV. RAFAEL PABON - MEGACENTER IRPAVI</t>
  </si>
  <si>
    <t xml:space="preserve"> 16°32'0.15"S  68° 5'11.87"O</t>
  </si>
  <si>
    <t>JOSE LUIS MURILLO - 71525844</t>
  </si>
  <si>
    <t>LA PAZ - AFD, Calle 6 de Obrajes esquina Avenida Costanerita, Zona OBRAJES.</t>
  </si>
  <si>
    <t xml:space="preserve">Latitud:  16°31'37.94"S  Longitud:  68° 6'39.49"O  </t>
  </si>
  <si>
    <t>Matilde Avejera - 76225465</t>
  </si>
  <si>
    <t>AV VELARDE NRO 432 CASI LLEGANDO AL 2DO ANILLO  OFICINA VIGITEK SRL</t>
  </si>
  <si>
    <t xml:space="preserve"> 17°47'51.77"S  63°10'48.70"O</t>
  </si>
  <si>
    <t>FREDDY LIMON - 78000933</t>
  </si>
  <si>
    <t>AV JUAN PABLO SEGUNDO N 323</t>
  </si>
  <si>
    <t xml:space="preserve"> 17°48'20.90"S   63°10'8.20"O</t>
  </si>
  <si>
    <t>ANDRES HUMEREZ - 77000361</t>
  </si>
  <si>
    <t>Barrio Villa San Luis Calle Tucabaca Nro. 250 - Sitio1</t>
  </si>
  <si>
    <t>17°47'4.03"S 63°12'5.67"O</t>
  </si>
  <si>
    <t>Victor Diaz - 3542525</t>
  </si>
  <si>
    <t>EQUIPETROL AV SAN MARTIN CALLE HUGO WAST  N13</t>
  </si>
  <si>
    <t>17°45'58.97"S,  63°11'34.24"O</t>
  </si>
  <si>
    <t>Alfredo Sossa - 78048106- 3404801</t>
  </si>
  <si>
    <t>AV/ CRISTOBAL DE MENDOZA 2DO ANILLO ENTRE ALEMANA Y BENI</t>
  </si>
  <si>
    <t xml:space="preserve"> 17°46'12.18"S        63°10'31.36"O</t>
  </si>
  <si>
    <t>AV SAN MARTIN # 201 EDIFICIO AMBASSADOR PISO 14</t>
  </si>
  <si>
    <t>17°46'05.8"S 63°11'37.0</t>
  </si>
  <si>
    <t>CARLOS HURTADO - 75011884</t>
  </si>
  <si>
    <t xml:space="preserve">2DO ANILLO AV SAN MARTIN EDIFICIO AFP PREVISION 9NO PISO </t>
  </si>
  <si>
    <t xml:space="preserve"> 17°46'19.85"S ;  63°11'26.53"O</t>
  </si>
  <si>
    <t>TATIANA NUÑEZ - 76030490</t>
  </si>
  <si>
    <t>AV BANZER 8VO ANILLO ZONA EL REMANSO Piazza Condominio Club</t>
  </si>
  <si>
    <t xml:space="preserve"> 17°42'47.43"S  63°10'48.91"O</t>
  </si>
  <si>
    <t>WEIMAR GONZALES - 785-69407</t>
  </si>
  <si>
    <t xml:space="preserve">CALACOTO CALLER ENRIQUE PEÑARANDA, CASI ESQ. AV. MONTENEGRO, EDIFICIO HADAR </t>
  </si>
  <si>
    <t xml:space="preserve"> 16°32'42.27"S;  68° 4'46.91"O</t>
  </si>
  <si>
    <t>CIEV COCA  - 76251651</t>
  </si>
  <si>
    <t>Avenida Arce, entre Rosendo Gutierrez y Belisario Salinas, Edificio BBV  Es el edificio de la BOLSA BOLIVIANA DE VALORES, que está a lado del Edificio Torre Idea del Banco Mercantil Santa Cruz</t>
  </si>
  <si>
    <t xml:space="preserve"> 16°30'30.77"S    68° 7'29.35"O</t>
  </si>
  <si>
    <t>Oscar Rodriguez - 65610057 - 22443232 int. 703</t>
  </si>
  <si>
    <t xml:space="preserve"> 2DO ANILLO ENTRE AV/PIRAI Y ROCA Y CORONADO</t>
  </si>
  <si>
    <t xml:space="preserve"> 17°47'22.00"S       63°11'39.80"O</t>
  </si>
  <si>
    <t>WILSON CHOQUENAIRA - 67778441</t>
  </si>
  <si>
    <t>LA PAZ - Avenida Fuerza Naval Nro.22 ZONA CALACOTO</t>
  </si>
  <si>
    <t xml:space="preserve">16°32'12.28"S  68° 4'41.18"O    </t>
  </si>
  <si>
    <t>NICOLAS SOTO - 67006562</t>
  </si>
  <si>
    <t>CARRETERA KM 3 ½ DOBLE VIA LA GUARDIA NRO S/N ZONA SUR OESTE B/ JENECHERU</t>
  </si>
  <si>
    <t xml:space="preserve"> 17°48'53.43"S           63°12'40.01"O   </t>
  </si>
  <si>
    <t>HENRY SALAZAR - 78500036</t>
  </si>
  <si>
    <t>Calle Sánchez Lima, a media cuadra de la plaza Abaroa</t>
  </si>
  <si>
    <t xml:space="preserve"> 16°30'40.44"S</t>
  </si>
  <si>
    <t>Windsor Gonzales  - 71294194</t>
  </si>
  <si>
    <t>Parque Industrial MZ 21 B</t>
  </si>
  <si>
    <t>17°45'31.07"S 63° 8'25.05"O</t>
  </si>
  <si>
    <t>WEEDMAR PEREZ - 71697035</t>
  </si>
  <si>
    <t>AV BANZER entre 6to y 7mo anillo</t>
  </si>
  <si>
    <t xml:space="preserve">  17°43'37.96"S  63° 9'59.66"O</t>
  </si>
  <si>
    <t>JAVIER TRIGO - 67370713</t>
  </si>
  <si>
    <t>AV. ROCA Y CORONADO ESQ. CALLE BERMEJO NRO. 295</t>
  </si>
  <si>
    <t>17°47'5.52"S  63°11'59.75"O</t>
  </si>
  <si>
    <t>MARCO PAREDES - 76333004</t>
  </si>
  <si>
    <t>CALLE HUMBERTO FREID NRO 1 EN LA ESQUINA DE LA PLAZA</t>
  </si>
  <si>
    <t xml:space="preserve"> 16°16'29.07"S  62°30'12.97"O</t>
  </si>
  <si>
    <t>Valentin Zambrana - 77087167</t>
  </si>
  <si>
    <t>CALLE CUELLAR N 221 ENTRE ESPAÑA Y 21 DE MAYO</t>
  </si>
  <si>
    <t xml:space="preserve"> 66° 9'23.69"O  63°11'5.11"O</t>
  </si>
  <si>
    <t>OSCAR ROCA - 79662907</t>
  </si>
  <si>
    <t xml:space="preserve"> CALLE LOAYZA N° 272 CASI ESQUINA MERCADO EDIFICIO VIRGEN DE COPACABANA PISO 5</t>
  </si>
  <si>
    <t xml:space="preserve"> 16°29'55.40"S  68° 7'59.40"O</t>
  </si>
  <si>
    <t>Av. Banzer Km. 6 1/2 al Norte Barrio Nueva Jerusalén - SITIO 1</t>
  </si>
  <si>
    <t xml:space="preserve"> 17°43'14.16"S  63° 9'43.98"O</t>
  </si>
  <si>
    <t>YURI CARDOZO - 72106853</t>
  </si>
  <si>
    <t>URUBO - carretera a la Belgica km 8</t>
  </si>
  <si>
    <t>17°42'17.08"S; 63°13'20.44"O</t>
  </si>
  <si>
    <t xml:space="preserve">Wilson Mercado/ </t>
  </si>
  <si>
    <t>Calle 14 de Calacoto esquina sanchez Bustamante</t>
  </si>
  <si>
    <t xml:space="preserve"> 16°32'24.80"S   68° 5'6.24"O</t>
  </si>
  <si>
    <t>Sara - 2795544</t>
  </si>
  <si>
    <t>CALLE FERNANDO GUACHALLA No 342 SOPOCACHI</t>
  </si>
  <si>
    <t xml:space="preserve"> 16° 30'28.01"S   68°07'44.31"O</t>
  </si>
  <si>
    <t>FATIMA SORIA - 72041051</t>
  </si>
  <si>
    <t>AVENIDA BANZER KM 10 ENTRANDO POR LA CALLE DE LA EMPRESA BRENNTAG</t>
  </si>
  <si>
    <t>CARLOS CALLE - 75666619</t>
  </si>
  <si>
    <t>Calacoto Calle 13 esquina Julio Patiño</t>
  </si>
  <si>
    <t xml:space="preserve">16°32'27.30"S  68° 5'9.15"O        </t>
  </si>
  <si>
    <t>Miguel Botelo - 77236335</t>
  </si>
  <si>
    <t>CALLE 38 B, ACHUMANI</t>
  </si>
  <si>
    <t>16°30'48.04"S  68° 3'41.66"O</t>
  </si>
  <si>
    <t>WERNER TAPIA - 75901119</t>
  </si>
  <si>
    <t>Carretera antigua Puerto Quijarro, a 3 KM de la localidad Puerto Quijarro - Puerto Jennifer</t>
  </si>
  <si>
    <t xml:space="preserve"> 18°59'51.93"S  57°44'17.62"W</t>
  </si>
  <si>
    <t>Marco Serrate - 3424242 Int 116</t>
  </si>
  <si>
    <t>Calle 20 de Calacoto Esquina Fuerza Naval #7720 Edificio Monterrico, piso 1</t>
  </si>
  <si>
    <t>11/03: De acuerdo a lo indicado por el ejecutivo y Francisco, debido al upgrade de servicios realizados al cliente, deben hacerse nuevas mediciones.</t>
  </si>
  <si>
    <t>16/03: Programada
11/01: Contactar nuevamente.
07/01: Se contacto con la Sra. Roxana Justiniano se encuentra de vacaciones, volvera a contactar a partir del 11/01/2121.
22/12: Se contacto con la Sra. Roxana Justiniano aun sin respuesta para realizar una visita.
16/12: Solicité a Logicalis nuevamente intentar con los datos de contacto.
25/11: Intentar con los siguientes contactos: GRACIELA PRIETO - 72143664, ROXANA JUSTINIANO - 72100591, WALBER MENEZES - 78027070
06/11: Contacto equivocado: El contacto indica que ya no trabaja en la empresa.
26/10: Logicalis: aún sin contactar.
01/10: No cuenta con instancia de solarwinds creada.</t>
  </si>
  <si>
    <t>16/03: Programada
04/03: Ejecutivo indica que el contacto es Yamil Flores - 62010735
02/03: Consulta enviada a su ejecutivo por Teams.
01/03: Número equivocado</t>
  </si>
  <si>
    <t>19/03: El contacto menciona que por motivo de traslado de ubicación no se puede realizar el trabajo.
08/02: Envié consulta a ejecutivo por teams. Indico los datos de direcciòn y contacto.</t>
  </si>
  <si>
    <t>13535642_34551__CBA_QuillacolloCentro_UNIVERSIDAD ADVENTISTA DE BOLIVIA_IAS_450M_PAIRUMANI</t>
  </si>
  <si>
    <t>Av. B. Galindo KM. 17, subiendo al norte por la Av. Paurimani, VINTO</t>
  </si>
  <si>
    <t>IVAN ALCON - 71737614</t>
  </si>
  <si>
    <t>22/03: Ejecutivo indica que se lleven a cabo las mediciones bajo las condiciones actuales ya que no se cuenta con una fecha estimada para las ampliaciones, pasé el correo a Ángel para que se haga la propuesta al cliente de llevar a cabo las mediciones bajo las condiciones actuales y una vez se haga la ampliación se llevarían a cabo nuevas mediciones.
22/03: Consulta enviada al ejecutivo para ver si es posible hacer la medición con el servicio actual o si la dejamos on hold hasta que se implementen los cambios solicitados.
02/03: Cliente le india a Ángel que se ha solicitado un cambio en el servicio, envié la consulta al ejecutivo para que nos indique si ve conveniente hacer el cambio antes o después del cambio.
23/02: Bernardo indica que la persona de contacto es otra: Pascual Quito 71556380
22/02: Ángel indica que la persona de contacto indica que no se tienen servicios con Tigo.</t>
  </si>
  <si>
    <t>23/03: Ejecutivo gestionó fecha para llevar a cabo las mediciones en los 3 servicios del cliente. Miércoles 24/03/2021 14:00 contacto Marco Coca 73049983
22/03: Correo recordatorio a ejecutivo. Ejectuvo indica: Ya hable con el estoy esperando me confirme la fecha y hora para realizar estas mediciones 
19/03: El contacto menciona que se realice la gestión con el ejecutivo de cuentas. Envié correo a Ejecutivo.
11/01: Contactar nuevamente.
07/01: se contacto nuevamente al cliente para coordinar fechas de trabajo, quedo en respondernos
09/12: El cliente menciona que por este mes no se podrá realizar ningun corte del servicio.(contacto 1/12/2020)
25/11: Esperando confirmación por correo (contacto 19/11/2020)</t>
  </si>
  <si>
    <t>23/03: Ejecutivo gestionó fecha para llevar a cabo las mediciones en los 3 servicios del cliente. Viernes 26/03/2021  10:30 contacto Carlos Ayala 77779703
11/01: Se contacto nuevamente al cliente para coordinar fechas de trabajo, quedo en respondernos una vez tenga confirmacion por parte de sistemas
11/01: Contactar nuevamente.
07/01: se contacto nuevamente al cliente para coordinar fechas de trabajo, quedo en respondernos
09/12: el cliente informa que no es posible realizar el trabajo en este momento, fovor de contactarlo al siguiente mes (07/12/2020)
25/11: Esperando confirmación por correo. contacto el 20/11/2020</t>
  </si>
  <si>
    <t>23/03: Ejecutivo gestionó fecha para llevar a cabo las mediciones en los 3 servicios del cliente. Miércoles 24/03/2021 10:30 contacto Carlos Ayala 77779703
11/01: Se contacto nuevamente al cliente para coordinar fechas de trabajo, quedo en respondernos una vez tenga confirmacion por parte de sistemas
11/01: Contactar nuevamente.
07/01: se contacto nuevamente al cliente para coordinar fechas de trabajo, quedo en respondernos
09/12: el cliente informa que no es posible realizar el trabajo en este momento, fovor de contactarlo al siguiente mes (07/12/2020)
25/11: Esperando confirmación por correo. contacto el 20/11/2020</t>
  </si>
  <si>
    <t>23/03: De acuerdo al ticket cerrado en OTRS se hicieron las revisiones y pruebas con el cliente, y se cerró el caso con la autorización del cliente. Se le envió el reporte de tráfico para que el cliente verifique su red interna.</t>
  </si>
  <si>
    <t>24/03: Ya se recibió la confirmación por parte de Gottfried del cambio de equipo, ya se puede coordinar la segunda visita.
24/02: Envié correo de consulta para saber el estado de las correcciones para programar la nueva visita.
12/2: Se envié correo a Ingeniero de Ventas, se debe esperar a que se solucione el problema para volver a programar visita.</t>
  </si>
  <si>
    <t>29/03: Ejecutiva indica que se envió el 28/03 se enviaron los informes.
22/03: Envié consulta por correo electrónico a ejecutiva para que confirme si se hizo el envío del informe.
09/03: Pasé la consulta a Jorge para que se confirme el envío del informe. Jorge indica que se le pasó y que hoy mismo enviará el informe a la ejecutiva.
01/03: El contacto menciona que primero se le envie el informe formal de la visita que se realizo en la ciudad de Santa Cruz para posteriormente llevar a cabo el trabajo en la La Paz. Pasé la consulta a Jorge que indica que no había enviado el informe al ejecutivo pero que lo enviaría en ese momento.
11/01: Contactar nuevamente.
16/12: Ejecutiva indica que el contacto es Óscar Talavera 69069819
22/11: Contacto no responde (contacto 6/11/2020)
03/11: Intentar nuevamente.
23/10: Contacto no responde.
19/10: El cliente no contesta la llamada. Ejecutiva indica el contacto Oscar Talavera - 69089819</t>
  </si>
  <si>
    <t>1765387_36020_SCZ_7mo anillo/2 de Agosto_UNIVALLE S.A._BOL_100M</t>
  </si>
  <si>
    <t>1765387_36021_SCZ_7mo anillo/2 de Agosto_UNIVALLE S.A._BAS_1GB</t>
  </si>
  <si>
    <t>Santa Cruz - Séptimo anillo y Av. Juan Pablo II</t>
  </si>
  <si>
    <t>17°43'21.34"S  63°10'30.66"W</t>
  </si>
  <si>
    <t>Christian García - 73185222</t>
  </si>
  <si>
    <t>18/03: Se llevó a cabo la nueva medición, cliente solicita el cambio de su equipo considerando las observaciones de los puertos. Se pasó la consulta a Francisco.
18/02: El cliente presentaba problemas con su servicio de internet, las pruebas de speed test realizadas no llegaban al ancho de banda contratado y al momento de hacer pruebas de descarga estas presentan valores aun mas bajos. se contacto al NOC y nos informa que esto es debido a la caida de servicio a nivel nacional que presento tigo el dia anterior y que en este momento sus provedores alternativos estaban presentando problemas por lo que no se pudo solucionar el problema en ese momento. se procedio a crear un ticket para hacer seguimiento y realizar otra visita mas adelante cuando todo este normalizado. Ticket#: INC-83470</t>
  </si>
  <si>
    <t>31/03: Deben elaborarse dos informes ya que el cliente tiene su ancho de banda divido y las mediciones se llevaron a cabo a cada uno en una misma visita</t>
  </si>
  <si>
    <t>ENCARGADO DE SERVICIOS GENERALES - ARIEL TORREZ 73358368</t>
  </si>
  <si>
    <t xml:space="preserve">ORTIZ ORTIZ, ROBERTO - MNC - SCZ - TEMP                     </t>
  </si>
  <si>
    <t xml:space="preserve">MORALES RIVAS, FERNANDO - EMP - SCZ                         </t>
  </si>
  <si>
    <t xml:space="preserve">CABRERA, JOSE VICTOR - EJEC. DE CUENTAS - NEG - SC          </t>
  </si>
  <si>
    <t xml:space="preserve">MIYASHIRO VELEZ, JAIRTJHON - EJEC. DE CUENTAS - NEG - SC    </t>
  </si>
  <si>
    <t>06/04: Ejecutivo indica Alex Terrazas Cel.-70175606
05/04: El número no esta disponible.</t>
  </si>
  <si>
    <t>06/04: Ejecutivo indica: FERNANDO ARIAS - fernando.arias@salamancasolutions.com - 79799340, JIMMY VARGAS - 76977092 - jimmy.vargas@salamancasolutions.com
05/04: Contacto no responde</t>
  </si>
  <si>
    <t>06/04: Ejecutivo indica que corresponden a contratos directos con Tigo y los datos de contacto son: ENCARGADO ADMINISTRATIVO - HENRY NARVAEZ - 72960612
06/04: No se encuentran en el listado enviado por Bernardo</t>
  </si>
  <si>
    <t>06/04: Ejecutivo indica que corresponden a contratos directos con Tigo y los datos de contacto son: ENCARGADO ADMINISTRATIVO - CISCAR ALBORNOZ - 72954928
06/04: No se encuentran en el listado enviado por Bernardo</t>
  </si>
  <si>
    <t>No se pudo llevar a cabo la medición</t>
  </si>
  <si>
    <t>06/04: Ejecutiva indica que el cliente dará de baja este enlace este mes.
22/03: Consulta enviada nuevamente por correo a la ejecutiva, indicando que ya se regularizó el servicio en el CH pero el ancho de banda sigue indicando 15M cuando el plan mínimo cuenta con 30M.
02/03: Consulta a ejecutiva.
09/02: Respuesta de ejecutiva: Este enlace es un Internet asimétrico de 15 Mbps de acuerdo al último upgrade que se trabajó con el cliente en gestión 2020. El año pasado se negociaron upgrades para todos los servicios fijos, sin embargo a raíz de la pandemia quedó pendiente la firma del contrato por los mismos (lo que genera la diferencia de servicios en ambas plataformas), adjunto correo con los contratos enviados al cliente en su momento. Actualmente nos encontramos negociando con el cliente, dado que existe el riesgo de baja de servicios, en cuanto tengamos noticias sobre este tema les mantendremos informadas.
08/02: Verónica realizó la consulta a la ejecutiva para que se indique cuál es el servicio que le corresponde al cliente.
04/02: Sergio envió correo con las observaciones en el servicio, envié la consulta a Francisco y Verónica.</t>
  </si>
  <si>
    <t>12/04: El contacto indica que no se puede interrumpir el servicio ya que este debe estar disponible 24/7.
06/04: Ejecutivo indica que se contacte a Jorge Orozco 68224765 quien pide lo contacten para explicarle el proceso y en base programar estas mediciones.
22/03: Correo recordatorio a ejecutivo.
19/03: Ángel indica que el contacto solicita que su ejecutivo coordine la visita previsamente. Envié correo a Luis Enrique.
09/03: Logiclis indica número equivocado. Envié la consulta al ejecutivo por Teams. Ejecutivo indica: JORGE OROZCO -6822476</t>
  </si>
  <si>
    <t>12/04: El contacto indica que no se puede interrumpir el servicio ya que este debe estar disponible 24/7.
06/04: Ejecutivo indica que se contacte a Jorge Orozco 68224765 quien pide lo contacten para explicarle el proceso y en base programar estas mediciones.
22/03: Correo recordatorio a ejecutivo.
19/03: Ángel indica que el contacto solicita que su ejecutivo coordine la visita previsamente. Envié correo a Luis Enrique.
04/03: Ejecutivo indica que el contacto es JORGE OROZCO -68224765
02/03: Consulta enviada al ejecutivo.
10/02: Número incorrecto</t>
  </si>
  <si>
    <t>12/04: Servicio Critico. El cliente menciona que su enlace debe funcionar 24/7 y no dispone de un horario de ventana para poder hacer las mediciones</t>
  </si>
  <si>
    <t>13/04: Cliente indica que solo se puede realizar la medición del servicio Asimétrico, ya que los otros dos están en servicio constante 24x7.
06/04: Ejecutiva envió correo al cliente solicitando la programación de las mediciones. Indica que todos los problemas con ellos ya fueron solucionados.
22/03: Recordatorio a Pilar.
01/03: Logicalis: El cliente comenta que la ejecutiva de cuenta le envie un correo solicitando la visita. Envié correo a Pilar.
11/01: Contactar nuevamente.
16/12: Solicité a Logicalis intentar nuevamente.
26/10: (no se lo ha vuelto a contactar)
12/10: Volver a realizar el contacto con el cliente para realizar programación.
18/09: Solicitud de gestión a ejecutivos.
11/09: Esperando confirmación por correo
30/06: El contacto se realizara previa autorizacion del ejecutivo</t>
  </si>
  <si>
    <t>Cliente incontactable</t>
  </si>
  <si>
    <t>12/04: La ejecutiva indica que a tiene con este numero por via WhatsApp,pero el numero aparece sin whatsApp por lo que no se lo puede contactar
22/03: Envié la consulta a ejecutiva por Teams. Ejecutiva indica que los contacta por whatsapp y que hará las gestiones por esa vía, comuniqué a Sergio.
16/03: Sergio observa que el dato de contacto es el mismo que para NOV DOWNHOLE BOLIVIA que ya se indicó que sale fuera de servicio.</t>
  </si>
  <si>
    <t>CHUQUIMIA, HECTOR HENRY</t>
  </si>
  <si>
    <t>chuquimiah@tigo.net.bo</t>
  </si>
  <si>
    <t>13/04: Ejecutivo indica que el contacto es Malory Denise Mercado Ticona 69723317 o 68188311 (Encargada de Sistemas). Envié la consulta al ejecutivo por teams.
12/04: El conatacto indica que se gestione la visita con el Sr. Oscar Castro quien es el responsable del area. Sin embargo no contesta.</t>
  </si>
  <si>
    <t>13/04: Ejecutivo indica que habló con el cliente y pide se cumpla con el requisito de vacunación para llevar a cabo la medición. Envié consulta por correo al ejecutivo.
12/04: El contacto comenta que se podría llevar a cabo el control de calidad siempre y cuando se cumpla el protocolo de ingreso a sus instalaciones el cual es el siguiente; El contacto requiere de un protocolo firmado por el representante o ejecutivo de Tigo el cual garantice que la persona que realizar la visita esta vacunada y no tiene la enfermedad.
06/04: Ejecutivo indica Alex Espinar Cel 72045216
05/04: El contacto menciona que ya no trabaja en la empresa.</t>
  </si>
  <si>
    <t>PUNTOMAQ S.A.</t>
  </si>
  <si>
    <t>13646854_28736_LPZ_Planta Senkata_INDUMOTORA BOLIVIA LIMITADA_IDD_30M</t>
  </si>
  <si>
    <t>INDUSTRIAS ALIMENTICIAS FAGAL SRL</t>
  </si>
  <si>
    <t>13958139_28788_LPZ_Sopocachi_INDUSTRIAS ALIMENTICIAS FAGAL SRL_IEL_4M</t>
  </si>
  <si>
    <t>11225631_29146__LPZ_AV INCAHUASI_NESTLE BOLIVIA S.A._IOL_4M</t>
  </si>
  <si>
    <t>AJ VIERCI SRL</t>
  </si>
  <si>
    <t>14504774_30307_LPZ_El Maestro__AJ VIERCI SRL_IAS_40M</t>
  </si>
  <si>
    <t>SERVICIOS TECNICOS Y DE INGENIERIA S.R.L.</t>
  </si>
  <si>
    <t>15002300_30341_SCZ_PETROLERO_SERVICIOS TECNICOS Y DE INGENIERIA S.R.L._IAS_65M</t>
  </si>
  <si>
    <t>INDUSTRIAS BELEN SRL.</t>
  </si>
  <si>
    <t>14919_30502_SCZ_23 de Diciembre_INDUSTRIAS BELEN_IDD_30M</t>
  </si>
  <si>
    <t>LEGION DE LA BUENA VOLUNTAD</t>
  </si>
  <si>
    <t>14704956_30615_LPZ_NORMAL_LEGION DE LA BUENA VOLUNTAD_IDD_30M</t>
  </si>
  <si>
    <t>14704956_30619__SCZ_ALEMANA_LEGION DE LA BUENA VOLUNTAD_IDD_30M</t>
  </si>
  <si>
    <t>14530616_30703_LPZ_Virgen de la Merced_OPERACIONES DEL PACIFICO_IAS_40M</t>
  </si>
  <si>
    <t>11288406_30876_SCZ_Viru Viru_BRENNTAG BOLIVIA S.R.L._IDD_30M</t>
  </si>
  <si>
    <t>MONNET S.R.L.</t>
  </si>
  <si>
    <t>11146053_31001_SCZ_Virgen de Cotoca_MONNET_IAS_40M</t>
  </si>
  <si>
    <t>CHAVEZ MENDEZ,MARIO FRANKLIN</t>
  </si>
  <si>
    <t>11366743_31063_SCZ_CHARCAS_MARIO FRANKLIN CHAVEZ_IAS_40M</t>
  </si>
  <si>
    <t>DIGITAL NETWORK INFRAESTRUCTURA Y SERVICIOS TECNOLOGICOS S.A</t>
  </si>
  <si>
    <t>1727079_31187_SCZ_PETROLERO_DIGITAL NETWORK_BAS_15M</t>
  </si>
  <si>
    <t>HORMIPRET S.R.L.</t>
  </si>
  <si>
    <t>11384810_31227_SCZ_LA MERCED_HORMIPRET SRL_IDD_30M</t>
  </si>
  <si>
    <t>15123557_31274_LPZ_El Maestro_INCADEX _IDD_30M</t>
  </si>
  <si>
    <t>COMERCIALIZADORA KENNAMETAL BOLIVIA SRL.</t>
  </si>
  <si>
    <t>13805881_31320_LPZ_VILLA REMEDIOS_COMERCIALIZADORA KENNAMETAL BOLIVIA_IDD_30M</t>
  </si>
  <si>
    <t>NETCOBE SRL</t>
  </si>
  <si>
    <t>14822129_31393_SCZ_TAJIBOS_NETCOBE SRL_BAS_15M</t>
  </si>
  <si>
    <t>AJINOMOTO DEL PERU SA</t>
  </si>
  <si>
    <t>13143815_31484_SCZ_7mo Anillo_AJINOMOTO DEL PERU_IEL_4M</t>
  </si>
  <si>
    <t>SERVIPETROL LTDA</t>
  </si>
  <si>
    <t>11214367_31507_SCZ_URBARI_SERVIPETROL LTDA_BOL_8M</t>
  </si>
  <si>
    <t>GRUPO EDITORIAL LA HOGUERA S.A.</t>
  </si>
  <si>
    <t>11222085_31554__SCZ_VIRGEN DE COTOCA_EDITORIAL LA HOGUERA_IAS_40M</t>
  </si>
  <si>
    <t>ALIMENTOS AGUA CLARA SA</t>
  </si>
  <si>
    <t>14780451_31608_SCZ_TUSEQUIS_ALIMENTOS AGUA CLARA SA_IDD_40M</t>
  </si>
  <si>
    <t>LABORATORIOS IFA S.A.</t>
  </si>
  <si>
    <t>11178826_31716_SCZ_ALEMANA_LABORATORIOS IFA S.A._IAS_50M</t>
  </si>
  <si>
    <t>GANO ITOUCH BOLIVIA S.R.L.</t>
  </si>
  <si>
    <t>15264627_31834_SCZ_CORTE_GANO ITOUCH BOLIVIA S.R.L._IDD_40M</t>
  </si>
  <si>
    <t>14239543_31847_LPZ_9 de Abril_NIPRO MEDICAL CORPORATION_IAS_50M</t>
  </si>
  <si>
    <t>BTOCC BUSINESS PARTNER SRL</t>
  </si>
  <si>
    <t>15269076_31908_LPZ_Sopocachi_BTOCC_BUSINESS_PARTNER_IDD_30M</t>
  </si>
  <si>
    <t>SALUR SRL</t>
  </si>
  <si>
    <t>11275378_31933_LPZ_OBRAJES_SALUR SRL_IAS_40M</t>
  </si>
  <si>
    <t>IMPORTADORA &amp; EMBOTELLADORA NEW YORK BEVERAGE SA</t>
  </si>
  <si>
    <t>15281914_32124_SCZ_WARNES_IMPORTADORA &amp; EMBOTELLADORA NEW YORK BEVERAGE SA_BOL_8</t>
  </si>
  <si>
    <t>SABORES BOLIVIANOS ALEMANES SRL</t>
  </si>
  <si>
    <t>15281950_32125_SCZ_WARNES_SABORES BOLIVIANOS ALEMANES SRL_IDD_30M</t>
  </si>
  <si>
    <t>14780451_32267_SCZ_Warnes_ALIMENTOS AGUA CLARA_IDD_40M</t>
  </si>
  <si>
    <t>IICA BOLIVIA</t>
  </si>
  <si>
    <t xml:space="preserve">MONJE ARANIBAR, PAOLA - EJEC. DE CUENTAS - NEG - LP         </t>
  </si>
  <si>
    <t>MYENDY BOLIVIA S.A.</t>
  </si>
  <si>
    <t>14434332_32390__SCZ_B 30 de Agosto_URBANOVA DESARROLLOS URBANOS_BAS_15M</t>
  </si>
  <si>
    <t>MECPETROL GALEANO SRL</t>
  </si>
  <si>
    <t>11255523_32423__SCZ_DOBLE VIA_MECPETROL GALEANO SRL_IAS_40M</t>
  </si>
  <si>
    <t>15123557_32442__LPZ_Mirador_INCADEX SRl_IAS_50M</t>
  </si>
  <si>
    <t>PRAXIS INGENIERIA SRL</t>
  </si>
  <si>
    <t>15293646_32460_SCZ_Warnes_PRAXIS INGENIERIA_BAS_15M</t>
  </si>
  <si>
    <t>AGROPECUARIA POZO DEL TIGRE S.A.</t>
  </si>
  <si>
    <t>11654380_32474__SCZ_TAJIBOS_AGROPECUARIA POZO DEL TIGRE S.A_IAS_65M</t>
  </si>
  <si>
    <t>14792756_32532_LPZ_Alpacoma_HIDROELECTRICA BOLIVIANA_IEL_4M</t>
  </si>
  <si>
    <t>CITSE CRUZ INGENIERIA EN TELECOMUNICACIONES Y SERVICIOS ELEC</t>
  </si>
  <si>
    <t>15295634_32540_LPZ_El Maestro_CITSE_IAS_65M</t>
  </si>
  <si>
    <t>LABORATORIOS FARMACEUTICOS LAFAR SA</t>
  </si>
  <si>
    <t>11864825_32696_LPZ_Lira_LABORATORIOS FARMACEUTICOS LAFAR_IAS_40M</t>
  </si>
  <si>
    <t>AXON S.R.L.</t>
  </si>
  <si>
    <t>11931513_32767_SCZ_EL-PARI_AXON SRL_IDD_40M</t>
  </si>
  <si>
    <t>KIMBERLY BOLIVIA SA</t>
  </si>
  <si>
    <t>11205713_32838_LPZ_AV INCAHUASI_KIMBERLY BOLIVIA SA_BOL_8M</t>
  </si>
  <si>
    <t>SERVICIOS PETROLEROS PONEX S.R.L.</t>
  </si>
  <si>
    <t>11202895_33172__SCZ_ROCA Y CORONADO_SERVICIOS PETROLEROS PONEX SRL_BAS_15M</t>
  </si>
  <si>
    <t>CLINICA MONTALVO BIOGINECOLOGICA SRL</t>
  </si>
  <si>
    <t>13652426_33259_SCZ_URBARI_CLINICA BIOGINECOLOGIA MONTALVO SRL_IAS_50M</t>
  </si>
  <si>
    <t>J E TIERRAZUL EMPRESAS AGROPECUARIAS SRL</t>
  </si>
  <si>
    <t>14128656_33283__SCZ_HAMACAS_J E TIERRAZUL EMPRESAS AGROPECUARIAS SRL_IAS_30M</t>
  </si>
  <si>
    <t>DXN BOLIVIA SRL</t>
  </si>
  <si>
    <t>13235980_33303__SCZ_UAGRM_DXN BOLIVIA SRL_BAS_15M</t>
  </si>
  <si>
    <t>INFOCRED BI SA</t>
  </si>
  <si>
    <t>13269695_33477_LPZ_ACHUMANI_INFOCRED BIC SA_IAS_40M</t>
  </si>
  <si>
    <t>PAGOS SRL</t>
  </si>
  <si>
    <t>12694254_33529__SCZ_HAMACAS_PAGOS SRL_IAS_65M</t>
  </si>
  <si>
    <t>UNIVERSIDAD LA SALLE</t>
  </si>
  <si>
    <t>15374155_33533_LPZ_BOLOGNIA_UNIVERSIDAD LA SALLE_IAS_65M</t>
  </si>
  <si>
    <t>14032084_33636_LPZ_TEMBLADERANI_BAISA SRL_IDD_40M</t>
  </si>
  <si>
    <t>RAFCAR MOTORS SRL</t>
  </si>
  <si>
    <t>15375500_33637__SCZ_PAJONAL_RAFCAR MOTORS S.R.L._IDD_30M</t>
  </si>
  <si>
    <t>BIOQUEST SYSTEMS S.R.L.</t>
  </si>
  <si>
    <t>11248483_33645_LPZ_MIRADOR_BIO QUEST SYSTEMS SRL_IDD_30M</t>
  </si>
  <si>
    <t xml:space="preserve">OROZCO, SAUL - EJEC. DE CUENTAS - NEG - CBBA - TEMP         </t>
  </si>
  <si>
    <t>SEGUROS PROVIDA S.A.</t>
  </si>
  <si>
    <t>15039262_33741_LPZ_SOPOCACHI_SEGUROS PROVIDA S.A._IDD_30M</t>
  </si>
  <si>
    <t>15388963_33781_SCZ_VIEDMA_ LUCKY BOLIVIA S.A_IDD_30M</t>
  </si>
  <si>
    <t>CUZIORTIS LTDA</t>
  </si>
  <si>
    <t>15389102_33784__SCZ_VIEDMA_CUZIORTIS LTDA_IDD_30M</t>
  </si>
  <si>
    <t>IMPORTADORA COMERCIAL EQUIPEXITOS EQUIPAMIENTO INTEGRAL DE N</t>
  </si>
  <si>
    <t>15390830_33817__SCZ_EL PARI_GROVER QUINTEROS ORELLANA_IAS_50M</t>
  </si>
  <si>
    <t>FARMEDICAL SRL</t>
  </si>
  <si>
    <t>13905321_33903__LPZ_OBRAJES_FARMEDICAL SRL_IDD_30M</t>
  </si>
  <si>
    <t>BELLCOS BOLIVIA S.A</t>
  </si>
  <si>
    <t>12188101_34091__SCZ_HAMACAS_BELLCOS BOLIVIA S.A_IAS_40M</t>
  </si>
  <si>
    <t>JOEL LARA MEDRANO</t>
  </si>
  <si>
    <t>15408757_34100__SCZ_BEREA_JOEL LARA MEDRANO_IAS_40M</t>
  </si>
  <si>
    <t>UBICAR S.R.L.</t>
  </si>
  <si>
    <t>1662168_34158__SCZ_TUSEQUIS_UBICAR SRL_IDD_30M</t>
  </si>
  <si>
    <t>GESTORA DE COBRANZA E INVERSIONES SRL</t>
  </si>
  <si>
    <t>15414858_34178__SCZ_CENTENARIO_GESTORA DE COBRANZA E INVERSIONES SRL_IDD_30M</t>
  </si>
  <si>
    <t>CBI CONTRATISTAS GENERALES SA</t>
  </si>
  <si>
    <t>14727730_34203_LPZ_LIRA_CBI CONTRATISTAS GENERALES SA_IAS_50M</t>
  </si>
  <si>
    <t>AEROESTE S.A. EMPRESA DE SERVICIO AEREO</t>
  </si>
  <si>
    <t>11170307_34253__SCZ_PAJONAL_AEROESTE S.A. EMPRESA DE SERVICIO AEREO_IAS_40M</t>
  </si>
  <si>
    <t>PREFORTE PRETENSADOS Y HORMIGONES S.A.</t>
  </si>
  <si>
    <t>15521345_35558__SCZ_MBELEN_PREFORTE PRETENSADOS Y HORMIGONES S.A._IAS_30M</t>
  </si>
  <si>
    <t>11343776_35838__SCZ_B30deAgosto_TOYOSA SA_IDD_30M_AV G77</t>
  </si>
  <si>
    <t>SEMINARIO MAYOR SAN LORENZO</t>
  </si>
  <si>
    <t>11659466_35878__SCZ_B30 DE AGOSTO_SEMINARIO MAYOR SAN LORENZO_IAS_30M_AV G77</t>
  </si>
  <si>
    <t>CALERA ORIENTAL S.R.L.</t>
  </si>
  <si>
    <t>15552515_35890_SCZ_SANTIAGO-CHIQUITOS_CALERA ORIENTAL S.R.L._IEL_4M_YACUSES</t>
  </si>
  <si>
    <t>SABINA SRL</t>
  </si>
  <si>
    <t>21212_35923__SCZ_TANQUE URUBO_SABINA SRL_IAS_40M_URUBO 2</t>
  </si>
  <si>
    <t>COMUNICACIONES EL PAIS S.A.</t>
  </si>
  <si>
    <t>11995421_35932__LPZ_LOS PINOS_COMUNICACIONES EL PAIS S.A._IDD_30M</t>
  </si>
  <si>
    <t>KANTAR WORLDPANEL PERU S.A. (SUCURSAL BOLIVIA)</t>
  </si>
  <si>
    <t>11702158_35966__LPZ_SOPOCACHI_KANTAR WORLDPANEL PERU S.A. (SUCURSAL BOLIVIA)_IDD</t>
  </si>
  <si>
    <t>SYNTEX ASPHALT S.R.L.</t>
  </si>
  <si>
    <t>15533182_35998__SCZ_TAJIBOS_SYNTEX ASPHALT S.R.L._IAS_75M</t>
  </si>
  <si>
    <t>IMPORTADORA FARMACEUTICA QUIMFA BOLIVIA SA</t>
  </si>
  <si>
    <t>13647893_35999__SCZ_CHARCAS_IMPORTADORA FARMACEUTICA QUIMFA BOLIVIA SA_IDD_30M</t>
  </si>
  <si>
    <t>CELINA INVERSIONES S.A</t>
  </si>
  <si>
    <t>15559583_36051__SCZ_ARENAL _CELINA INVERSIONES S.A_IDD_30M</t>
  </si>
  <si>
    <t>DOTZAUER VDA DE MOSCOSO,ELIZABETH FLORENCIA</t>
  </si>
  <si>
    <t>15559604_36052__SCZ_ EL PARI_ELIZABETH FLORENCIA DOTZAUER VDA DE MOSCOSO_IAS_95M</t>
  </si>
  <si>
    <t>MCTELECOM SRL</t>
  </si>
  <si>
    <t>15559637_36054__SCZ_CAMIRI_MCTELECOM SRL_IAS_75M_CUEVO</t>
  </si>
  <si>
    <t xml:space="preserve">CUELLAR, CESAR RUBEN - EJEC. DE VENTAS - NEG - SC           </t>
  </si>
  <si>
    <t>av 6 de marzo km 7</t>
  </si>
  <si>
    <t>Gaston Jáuregui  Cel: 77299399</t>
  </si>
  <si>
    <t>Av. Diego de Ocaña # 51</t>
  </si>
  <si>
    <t>Eddy Zuñagua 72191064</t>
  </si>
  <si>
    <t>AV. ESTRUCTURANTE FRENTE A HILASA</t>
  </si>
  <si>
    <t>Dulfredo Condori 72057819</t>
  </si>
  <si>
    <t>Villa Fátima Av. Las Américas  N° 756</t>
  </si>
  <si>
    <t xml:space="preserve"> 16°28'23.52"S  68° 7'0.50"O</t>
  </si>
  <si>
    <t>Calle Motoyoe</t>
  </si>
  <si>
    <t xml:space="preserve"> 17°45'52.10"S  63°10'47.97"O</t>
  </si>
  <si>
    <t>Herlan Veizaga  - 67702939</t>
  </si>
  <si>
    <t>PARQUE INDUSTRIAL PI 6</t>
  </si>
  <si>
    <t xml:space="preserve"> 22°22'24.18"S  47°23'20.84"O</t>
  </si>
  <si>
    <t>Sergio Zambrana - 76062625</t>
  </si>
  <si>
    <t>C ASUNTA BOZO ALTO OBRAJES SECTOR A NRO 520</t>
  </si>
  <si>
    <t xml:space="preserve"> 16°31'21.30"S  68° 6'12.25"O</t>
  </si>
  <si>
    <t>MOISES JOSE FRANCHI - 77703853</t>
  </si>
  <si>
    <t>CALLE COLON ENTRE SUAREZ DE FIGUEROA E INGAVI</t>
  </si>
  <si>
    <t>17°47'8.51"S  63°11'4.81"O</t>
  </si>
  <si>
    <t>Av. Alfonso Oblitas N°34, Ovejuyo – Arenales</t>
  </si>
  <si>
    <t xml:space="preserve"> 16°32'32.09"S  68° 1'45.54"O</t>
  </si>
  <si>
    <t>Hermes Mendez - 72106853</t>
  </si>
  <si>
    <t>KM 10 1/2 AL NORTE UV 216A MZA 001</t>
  </si>
  <si>
    <t>17.679656, 63.159073</t>
  </si>
  <si>
    <t xml:space="preserve">Wady Aldunate  - (7) 005-5889 </t>
  </si>
  <si>
    <t>C/ DTO PANDO NRO 2500 -- entre Av Virgen de Cotoca y C/ Guayaramerin</t>
  </si>
  <si>
    <t>17°46'52.26"S 63° 9'50.29"O</t>
  </si>
  <si>
    <t>Calle quijarro #720 entre Celso Castedo y Av Uruguay (casi  1er anillo)</t>
  </si>
  <si>
    <t xml:space="preserve"> 17°46'30.69"S ; 63°10'43.94"O</t>
  </si>
  <si>
    <t>Carlos Hurtado - 75011884</t>
  </si>
  <si>
    <t>Av banzer entre 2 y 3 anillo  calle Padre Ceferino 55</t>
  </si>
  <si>
    <t xml:space="preserve"> 17°46'4.96"S;  63°11'0.51"O</t>
  </si>
  <si>
    <t>Luis Sandoval - 75015753</t>
  </si>
  <si>
    <t>C. PADRE PORRES NRO.300</t>
  </si>
  <si>
    <t xml:space="preserve"> 17°47'26.46"S    63°11'29.72"O</t>
  </si>
  <si>
    <t>JOSE ANTONIO MOLINA NAVAJAS - 77022450</t>
  </si>
  <si>
    <t>LA PAZ - CALLE 4 NRO 57 ZONA VILLA EL CARMEN</t>
  </si>
  <si>
    <t xml:space="preserve">Latitud:  16°28'6.21"S Longitud:  68°6'44.15"O   </t>
  </si>
  <si>
    <t>Santa Rita carretera a Viacha lado ALPASUR</t>
  </si>
  <si>
    <t>16°33'13.37"S 68°12'49.05"O</t>
  </si>
  <si>
    <t>JUAN PABLO MOSCOSO - 77792715</t>
  </si>
  <si>
    <t>CALLE ASUNCION CASI LIBERTAD, EDIFICIO COPY COLOR, Nº 180-1</t>
  </si>
  <si>
    <t xml:space="preserve"> 17º46'36.06''S ; 63º11'2.41''O</t>
  </si>
  <si>
    <t>OFICINA CENTRAL CARRETERA AL NORTE Y 8VO ANILLO GALPON NRO 25</t>
  </si>
  <si>
    <t xml:space="preserve"> 17°42'59.71"S  ;   63° 9'47.26"O</t>
  </si>
  <si>
    <t>CLAUDIA ARCE (Bolivia) / LEONARDO GARCIA (Peru) - 77690317 / +51 982 363 078</t>
  </si>
  <si>
    <t xml:space="preserve"> Calle Rio Ubai esq Urubicha NRO 100 a una cuadra de AV DOBLE VIA LA GUARDIA casi 4to anillo</t>
  </si>
  <si>
    <t xml:space="preserve"> 17°48'35.05"S  63°12'31.47"O</t>
  </si>
  <si>
    <t>ERNESTO SERRATH - 68939589</t>
  </si>
  <si>
    <t>C. Beni casi esquina Celso castedo Edificio Garbriela piso 2</t>
  </si>
  <si>
    <t xml:space="preserve"> 17°46'34.97"S  63°10'52.29"O</t>
  </si>
  <si>
    <t>JUAN CARLOS CORTEZ - 76000462</t>
  </si>
  <si>
    <t xml:space="preserve"> PARQUE INDUSTRIAL 6TO ANILLO ENTRE CAMBODROMO Y VIRGEN DE LUJAN</t>
  </si>
  <si>
    <t xml:space="preserve"> 17°44'50.10"S  63° 8'11.58"O</t>
  </si>
  <si>
    <t>WILSON SIANI - 70134654</t>
  </si>
  <si>
    <t>EDIF NUEVO - Calle Achachairú s/n</t>
  </si>
  <si>
    <t xml:space="preserve"> 17°46'5.61"S  63°10'36.70"O</t>
  </si>
  <si>
    <t>ALEJANDRO VACADIEZ - 67899044</t>
  </si>
  <si>
    <t>Avenida Cañoto Nro. 44. Entre 21 de Mayo y Libertad</t>
  </si>
  <si>
    <t xml:space="preserve"> 17°46'32.40"S  63°11'2.50"O</t>
  </si>
  <si>
    <t>JING HENG LOO - 78089450</t>
  </si>
  <si>
    <t xml:space="preserve">Av. 3 Nº 250 entre calle 4 y calle 5 Zona Santiago 1º, Frente a almacén de “La Salvadora” </t>
  </si>
  <si>
    <t xml:space="preserve"> 16°31'23.51"S  68° 9'45.33"O</t>
  </si>
  <si>
    <t>AVENIDA ARCE, PLZ ISABEL LA CATÓLICA</t>
  </si>
  <si>
    <t xml:space="preserve">  16°30'31.50"S   68° 7'28.52"O</t>
  </si>
  <si>
    <t>ERICK ROMERO - 70148899</t>
  </si>
  <si>
    <t>Av. Hernando Siles No 5680</t>
  </si>
  <si>
    <t xml:space="preserve"> 16°31'37.75"S  68° 6'23.89"O</t>
  </si>
  <si>
    <t>Dennis Villalta / Vanessa Liquitaya - 70547459 - 2784212</t>
  </si>
  <si>
    <t xml:space="preserve"> 17°32'41.50"S ;   63° 7'18.93"O</t>
  </si>
  <si>
    <t>XIMENA BALLIVIAN - 7668114</t>
  </si>
  <si>
    <t xml:space="preserve">PARQUE INDUSTRIAL LATINOAMERICANO </t>
  </si>
  <si>
    <t>17°32'23.76"S 63° 7'51.98"O</t>
  </si>
  <si>
    <t>GUIDO MUHR  - 76020208</t>
  </si>
  <si>
    <t>PARQUE INDUSTRIAL LATINO AMERICANO -</t>
  </si>
  <si>
    <t xml:space="preserve"> 17°33'37.11"S  63° 8'16.96"O</t>
  </si>
  <si>
    <t>MARCELO FOREST - 78565020</t>
  </si>
  <si>
    <t>LA PAZ - Av. Defensores del Chaco #1997 (entre calles 53 y 54) zona Chasquipampa</t>
  </si>
  <si>
    <t>Latitud:  16°32'11.65"S   Longitud:   68° 2'43.19"O</t>
  </si>
  <si>
    <t>Av. La barranca C. Alcaya esq. Esteban Rosas</t>
  </si>
  <si>
    <t xml:space="preserve"> 17°48'14.24"S  63°10'20.19"O</t>
  </si>
  <si>
    <t>8VO ANILLO REMANSO POR EL CONDOMINIO ESMERALDA DEL NORTE CERCA DEL CANAL PEDRO VELEZ</t>
  </si>
  <si>
    <t xml:space="preserve"> 17°42'35.22"S        63°10'28.57"O</t>
  </si>
  <si>
    <t>weimar gonzales - 78569407 - 79288110</t>
  </si>
  <si>
    <t xml:space="preserve">AV PIRAI 6TO ANILLO BARRIO EL BAJIO NRO 10 </t>
  </si>
  <si>
    <t xml:space="preserve"> 17°48'42.99"S  63°14'1.07"O</t>
  </si>
  <si>
    <t>ROBERTO ARTIEDA - 77335912</t>
  </si>
  <si>
    <t>LA PAZ - PLAZA TRIANGULAR (PLAZA SAN MARTIN) SOBRE LA AVENIDA SAAVEDRA - ZONA MIRAFLORES</t>
  </si>
  <si>
    <t xml:space="preserve">16°30'15.36"S  68° 7'15.13"O   </t>
  </si>
  <si>
    <t>GERMAN APARICIO - Catalina Aguirre 60115517 - 76771444</t>
  </si>
  <si>
    <t>PARQUE INDUSTRIAL LATINO AMERICANO</t>
  </si>
  <si>
    <t xml:space="preserve"> 17°32'52.50"S  63° 7'30.30"O</t>
  </si>
  <si>
    <t>JULIO DORADO - 77654406</t>
  </si>
  <si>
    <t>AVENIDA ALEMANA ENTRE 2 Y 3 ANILLO CALLE LIMON NRO 2055</t>
  </si>
  <si>
    <t xml:space="preserve"> 17°46'9.04"S     63°10'9.10"O</t>
  </si>
  <si>
    <t>Matias Meyer - 75020618</t>
  </si>
  <si>
    <t>Sub estación de chuspipata Hidrobol</t>
  </si>
  <si>
    <t>16°17'9.92"S  67°50'5.65"O</t>
  </si>
  <si>
    <t>Nicolas Soto - 67006562</t>
  </si>
  <si>
    <t xml:space="preserve">ZONA CHUQUIAGUILLO AV LUIS ESPINAL # 497 </t>
  </si>
  <si>
    <t xml:space="preserve"> 16°27'32.25"S  68° 6'15.23"O</t>
  </si>
  <si>
    <t>Edson Valencia Cruz - 76758321 -72022986</t>
  </si>
  <si>
    <t>Calle Luis Crespo Nro 2213</t>
  </si>
  <si>
    <t>16°30'48.81"S 68° 7'56.46"O</t>
  </si>
  <si>
    <t>Edgar Duval - 72090349</t>
  </si>
  <si>
    <t>CALLE GUALBERTO VILLARROEL NRO 390 ESQ 2DO ANILLO</t>
  </si>
  <si>
    <t xml:space="preserve"> 17°47'51.38"S  63°10'31.70"O</t>
  </si>
  <si>
    <t>ALFREDO AMELLER - 78008885</t>
  </si>
  <si>
    <t>EA. D-8, Urb. 29 de Junio, Av. Roque Dalton # 130</t>
  </si>
  <si>
    <t xml:space="preserve"> 16°34'53.98"S    68°12'7.93"O</t>
  </si>
  <si>
    <t>WINZOR FORONDA  - 71659742</t>
  </si>
  <si>
    <t>AVENIDA JOSE ESTENSORO NRO 250 3 ANILLO EXTERNO ENTRE ROCA Y CORONADO Y AVENIDA EL PALMAR ( CHIRIGUANO)</t>
  </si>
  <si>
    <t xml:space="preserve"> 17°47'15.30"S     63°12'21.12"O</t>
  </si>
  <si>
    <t>DIEGO MEDINA - 67709806</t>
  </si>
  <si>
    <t>Alameda Dionisio FoianinI, Barrio Urbari</t>
  </si>
  <si>
    <t>Patricia Valle - 76894043</t>
  </si>
  <si>
    <t>Radial 27 casi 5to. Anillo</t>
  </si>
  <si>
    <t xml:space="preserve"> 17°44'28.53"S  63°10'29.67"O</t>
  </si>
  <si>
    <t>Jacqueline Barja - 75005331</t>
  </si>
  <si>
    <t>AV. LANDIVAR 1 CUADRA ANTES DEL 2DO ANILLO</t>
  </si>
  <si>
    <t xml:space="preserve"> 17°47'4.83"S  63°11'38.06"O</t>
  </si>
  <si>
    <t>ROGER ADALLA - 78400098</t>
  </si>
  <si>
    <t>Achumani Av. Fuerza Naval calle 23 calacoto N° 1627</t>
  </si>
  <si>
    <t>16°32'13.28"S, 68° 4'28.99"O</t>
  </si>
  <si>
    <t>Sergio Davila - 77799884</t>
  </si>
  <si>
    <t>4to anillo y radial 21 entre avenidad roca y coronado y centenario edificio torre link</t>
  </si>
  <si>
    <t>17°46'43.82"S  63°12'58.11"O</t>
  </si>
  <si>
    <t>GUSTAVO PEÑA/ JOSE MARIA IGNACIO - 69250025/69250036</t>
  </si>
  <si>
    <t>AV Jorge Carrasco esq Las Palmas nro 450 Z. Bolognia</t>
  </si>
  <si>
    <t xml:space="preserve"> 16°31'29.05"S  68° 5'29.51"O</t>
  </si>
  <si>
    <t>Rodolfo Colomo - 77797586</t>
  </si>
  <si>
    <t>ZONA TEMBLADERANI - STADIUM BOLIVAR</t>
  </si>
  <si>
    <t xml:space="preserve"> 16°30'45.53"S  68° 8'30.25"O</t>
  </si>
  <si>
    <t>MARTIN ARTEAGA - 76797343</t>
  </si>
  <si>
    <t xml:space="preserve"> Av. Santa Cruz entre Av. San Aurelio y Calle 8 diagonal Colegio Isabel Saavedra</t>
  </si>
  <si>
    <t xml:space="preserve"> 17°47'53.43"S  63°10'3.03"W</t>
  </si>
  <si>
    <t>Andres Gutierrez - 77643444</t>
  </si>
  <si>
    <t>LA PAZ - Av. Saavedra No. 2037 Zona Miraflores a media cuadra de Plaza Triangular</t>
  </si>
  <si>
    <t>16°30'12.18"S 68° 7'18.20"O</t>
  </si>
  <si>
    <t>Marcos Encinas - 72004748</t>
  </si>
  <si>
    <t>Av. 20 de Octubre 2524 entre Pedro Salazar y Licimaco Gutierrez - SITIO 1</t>
  </si>
  <si>
    <t>16°30'39.26"S, 68° 7'32.89"O</t>
  </si>
  <si>
    <t>JOSE ROSAS - 2430300</t>
  </si>
  <si>
    <t>Calle La Riva Número 58- Santa Cruz de la Sierra- CENTRO</t>
  </si>
  <si>
    <t>17°47'28.52"S 63°10'51.77"O</t>
  </si>
  <si>
    <t>Feliz lijeron Justiniano  - 78167321</t>
  </si>
  <si>
    <t>CALLE PARI 272</t>
  </si>
  <si>
    <t>17°47'14.72"S 63°11'2.63"O</t>
  </si>
  <si>
    <t>ENRIQUE DE PUNTOCOM - 3363303</t>
  </si>
  <si>
    <t xml:space="preserve">AV. EL TROMPILLO N° 1141 ZONA: B/ LOS CHOFERES 2DO ANILLO FRENTE AL PERIODICO EL DEBER </t>
  </si>
  <si>
    <t xml:space="preserve"> 17°47'54.71"S  63°10'12.20"O</t>
  </si>
  <si>
    <t>ROBERTO ARIAS - 78005301</t>
  </si>
  <si>
    <t>AV HERNANDO SILES Y CALLE 14 DE OBRAJES NRO 6007</t>
  </si>
  <si>
    <t xml:space="preserve"> 16°31'39.94"S   68° 6'12.73"O</t>
  </si>
  <si>
    <t>RAUL VARGAS - 70196840</t>
  </si>
  <si>
    <t>Calle Clotilde Velasco y calle Lusia Wichtendahl</t>
  </si>
  <si>
    <t xml:space="preserve"> 17°44'42.20"S   63° 9'48.70"O</t>
  </si>
  <si>
    <t>Moises Severicje - 76383388</t>
  </si>
  <si>
    <t>AV. RADIAL 17 1/2 8VO ANILLO  C/JUAN ROCHA #15 Iglesia Cristiana con Galpon con forma de Piramide</t>
  </si>
  <si>
    <t>17°49'22.70"S 63°14'49.70"O</t>
  </si>
  <si>
    <t>Joe Andres Lara - 70020844</t>
  </si>
  <si>
    <t xml:space="preserve">PARQUE INDUSTRIAL M-7, SEXTO ANILLO </t>
  </si>
  <si>
    <t xml:space="preserve"> 17°44'50.27"S  63° 8'8.23"O</t>
  </si>
  <si>
    <t>GRIGOT VILLAZON - 76329287</t>
  </si>
  <si>
    <t>AV CANAL ISUTO ESQ TORRE LOPEZ</t>
  </si>
  <si>
    <t xml:space="preserve"> 17°46'5.86"S ;  63°11'27.35"O</t>
  </si>
  <si>
    <t>ELIANE SAUCEDO - 78079016</t>
  </si>
  <si>
    <t>Calle Vicenti 808 - Oficina Central CBI, cerca a Plaza España</t>
  </si>
  <si>
    <t xml:space="preserve"> 16°30'56.13"S    68° 7'48.37"O</t>
  </si>
  <si>
    <t>Marcelo Azcui - 76795300</t>
  </si>
  <si>
    <t>AV. LA BARRANCA CALLE PLASIDO MOLINA HANGAR 82 ZONA EL TROMPILLO</t>
  </si>
  <si>
    <t xml:space="preserve"> 17°48'17.87"S  63°10'28.07"O</t>
  </si>
  <si>
    <t>GEOFFREY SEVERICHE - 70866969</t>
  </si>
  <si>
    <t>AV RADIAL 27 Nº177</t>
  </si>
  <si>
    <t xml:space="preserve"> 17°45'12.39"S  63°10'53.81"O</t>
  </si>
  <si>
    <t>JUAN JOSE BUSTILLOS - 78510218</t>
  </si>
  <si>
    <t xml:space="preserve">Av. G77+China Km 10 antes de llegar al aeropuerto </t>
  </si>
  <si>
    <t xml:space="preserve"> 17°41'10.19"S;  63° 6'54.17"O</t>
  </si>
  <si>
    <t>Beymar Benavides</t>
  </si>
  <si>
    <t xml:space="preserve">AVENIDA G 77 NOVENO ANILLO </t>
  </si>
  <si>
    <t xml:space="preserve"> -17.705257,-63.133291 </t>
  </si>
  <si>
    <t>ROXANA VELASQUEZ - 79467366</t>
  </si>
  <si>
    <t>Ruta a Puerto Suarez Yacuces casi llegando a Puerto Suarez frente de la planta de Itacamba  Yacuces.</t>
  </si>
  <si>
    <t xml:space="preserve"> 18°59'36.37"S;  58°14'56.73"O</t>
  </si>
  <si>
    <t>Luis Thompson/Romualdo Cabrera - 71039800/67701441</t>
  </si>
  <si>
    <t>Centro empresarial equipetrol, ITC tower, datecenter de ITC</t>
  </si>
  <si>
    <t>17°45'36.4"S   63°12'04.6"O</t>
  </si>
  <si>
    <t>Colinas del Urubo. Zona Puerto Ichilo. Al lado de la Escuelita de Puerto Ichilo donde hay una cancha. Son dos Casas Gemelas color blanca. Detrás de Urb. Villa Bonita.</t>
  </si>
  <si>
    <t xml:space="preserve">" (-17.750183,-63.235464)"      </t>
  </si>
  <si>
    <t>ivan baltazar - 77343334</t>
  </si>
  <si>
    <t>COLINA SANTA RITA ALTO AUQUISAMAÑA</t>
  </si>
  <si>
    <t xml:space="preserve">  16°33'0.41"S  68° 4'13.26"O        </t>
  </si>
  <si>
    <t>LENZ GUTIERREZ - 72065174</t>
  </si>
  <si>
    <t>Av. 20 de Octubre Nro. 2651 Edificio Mediterraneo P.B.</t>
  </si>
  <si>
    <t xml:space="preserve"> 16°30'45.39"S  68° 7'26.20"O</t>
  </si>
  <si>
    <t>Miriam Gutierrez - 78905900</t>
  </si>
  <si>
    <t>4TO ANILLO AV SAN MARTIN EDIFICIO TORRE DUO PISO 7 NRO 4200</t>
  </si>
  <si>
    <t>17°45'20.03"S - 63°11'52.89"O</t>
  </si>
  <si>
    <t>JULIA BULAT - 78144599</t>
  </si>
  <si>
    <t>Zona Avion Pirata, calla Gutierrez y Tao, entre 1 y 2 anillo empresa Quimfa</t>
  </si>
  <si>
    <t xml:space="preserve"> 17°46'27.62"S  63°10'13.76"O</t>
  </si>
  <si>
    <t>Lizeth Yucra - 69154681</t>
  </si>
  <si>
    <t>AVENIDA CAÑOTO ESQUINA LIBERTAD EDIFICIO  NACIONAL DE SEGUROS Y REASEGUROS S.A</t>
  </si>
  <si>
    <t xml:space="preserve"> 17°46'32.64"S  63°11'0.76"O        </t>
  </si>
  <si>
    <t>MARCO VACA DIEZ - 77622778</t>
  </si>
  <si>
    <t>Entre primer y segundo anillo, Calle B. Colorados entre Lopez Av Ana Bárbara</t>
  </si>
  <si>
    <t xml:space="preserve"> -17.798612, -63.184032</t>
  </si>
  <si>
    <t>Matias Saravia - 77764444</t>
  </si>
  <si>
    <t>Calle Cochabamba S/N, frente al estadio esquina calle San Francisco  -  CUEVO</t>
  </si>
  <si>
    <t>20°27'19.4"S 63°31'04.4"W</t>
  </si>
  <si>
    <t>MIGUEL ROMERO - 75119973</t>
  </si>
  <si>
    <t>sanjinesm@tigo.net.bo</t>
  </si>
  <si>
    <t>pintod@tigo.net.bo</t>
  </si>
  <si>
    <t>cabreraj@tigo.net.bo</t>
  </si>
  <si>
    <t>monjepa@tigo.net.bo</t>
  </si>
  <si>
    <t>moralesf@tigo.net.bo</t>
  </si>
  <si>
    <t>orozcos@tigo.net.bo</t>
  </si>
  <si>
    <t>DEL RIO HOLLWEG, DIEGO</t>
  </si>
  <si>
    <t>delriod@tigo.net.bo</t>
  </si>
  <si>
    <t>BANEGAS CHAVEZ, MARIA FERNANDA</t>
  </si>
  <si>
    <t>cuellarce@tigo.net.bo</t>
  </si>
  <si>
    <t>MIYASHIRO VELEZ, JAIRTJHON</t>
  </si>
  <si>
    <t>miyashiroj@tigo.net.bo</t>
  </si>
  <si>
    <t>19/04: Ejecutivo indica que el contacto es Gregorio Vasquez cel 75604009
13/04: Envié la consulta al ejecutivo por teams.
12/04: Falta número de contacto</t>
  </si>
  <si>
    <t>19/04: Ya se hicieron las correcciones y se solicita a Gino la programación de la visita en CBA.</t>
  </si>
  <si>
    <t>21/04: Envié el dato a Angel
21/04: Ejecutivo indica que el número es 69875200 del Gerente Comercial
13/04: Nuevo ejecutivo indica que buscará el contacto.
06/04: Ejecutivo no contectado en teams.
22/03: Recordatorio por teams a ejecutivo
09/03: Envié consulta de nuevo dato de contacto a ejecutivo.
26/01: Recordatorio a ejecutivo. Ejecutivo indica que ya se hicieron las gestiones con el cliente. Solicité a Raúl que realice nuevamente el contacto.
16/12: Recordatorio al ejecutivo.
12/11: Esperando confirmación de ejecutivo: (contacto 4/11/2020)
26/10: (no se lo ha vuelto a contactar)
12/10: Volver a realizar el contacto con el cliente para realizar programación.
18/09: Solicitud de gestión a ejecutivos.
11/09: Esperando confirmación por correo
30/07: El cliente requiere una autorizacion del ejecutivo</t>
  </si>
  <si>
    <t>21/04: Correo recordatorio. Barbara indica que ya contactó al cliente y enviará el correo solicitado para que Sergio coordine la visita.
16/04: Contacto solicita que se envié un correo de parte del ejecutivo. Envié la solicitud.
04/03: Carlos indica que sigue siendo el contacto y su número es 77333042
02/03: Recordatorio enviado a Carlos
08/02: Consulta enviada al ejecutivo por Teams</t>
  </si>
  <si>
    <t>22/04: Envié la consulta a la ejecutiva.
21/04: Ángel indica que el cliente le comentó que su servicio aún se encuentra en instalación.
21/04: Ejecutiva indica que el correo es mazcui50@yahoo.com
20/04: Ángel indica que el cliente solicitó que se consulte al ejecutivo el correo.</t>
  </si>
  <si>
    <t>22/04: Ejecutivo indica que el contacto es: LEONCIO CHAMBI 77280315 ASISTENTE DE SISTEMAS LeoncioC@nipromed.com
13/04: Se envió la consulta al ejecutivo por teams.
12/04: Número incorrecto</t>
  </si>
  <si>
    <t>03/05: Ejecutivo indica que el contacto es RICHARD JIMENEZ, ENCARGADO DE SISTEMAS, 77204436, r.jimenez@lastorresmall.com
06/04: Ejecutivo indica que se contactará con otra persona para obtener algún contacto.
22/03: Ejecutivo indica: Comentarte que estuvieron cambiando de personal y no se tiene aun el contacto. En cuanto tenga alguna novedad te lo haré saber por este medio.
22/03: Consulta al ejecutivo respecto a los datos del nuevo contacto (por correo).
02/03: Ejecutivo me puso en copia en un correo en el que solicita los datos de contaco al cliente.
24/02: El contacto ya no trabaja en la empresa</t>
  </si>
  <si>
    <t>03/05: El contacto menciona que esta en una temporada en la cual no se puede interrumpir el servicion por lo tanto pide que se postergue la medición.
22/03: Ejecutivo indica: En enlace estará listo para el fin de semana se podría hacer el trabajo el 29 de marzo. Envié correo a Ángel para que lleve a cabo la programación.
22/03: Correo recordatorio al ejecutivo.
08/03: Ángel indica que el cliente menciona que se solicito una ampliación del servicio, manifiesta que quedo pendiente esta ampliación en la siguiente sucursal. AVENIDA CAMACHO NO 1415 EDIFICIO CRISPIERI PISO 1. El cliente menciona que una vez se haga la ampliación del servicio se podría llevar a cabo el control de calidad. Pasé la consulta al ejecutivo.
04/03: Ejecutivo indica que el contacto es JUAN CARLOS GONZALES - 69837741
02/03: Consulta enviada al ejecutivo.
02/02: Contacto equivocado</t>
  </si>
  <si>
    <t>05/05: Se llevarán a cabo las mediciones el 07/05.
16/04: Consulté a Christian respecto a la computadora que se utilizará para las mediciones, Miguel Alba indicó que se entregaría una para ese fin pero aún no la han entregado. Gino indicó las características de la que ellos tienen para estos casos y Edgar indicó que eran correctas pero que habría que verificar las configuraciones. Solicité a Sergio que aún no haga la coordinación hasta que tengamos la definición de la computadora.
15/04: Ronny confirma la entrega de los enlaces nuevos y solicita se hagan las gestiones para llevar a cabo la certificación.
30/03: Envié información de los enlaces a Logicalis y NOC para que se lleve a cabo la programación. Ronny debe confirmar cuando los enlaces sean entregados.</t>
  </si>
  <si>
    <t>11/05: Ejecutivo indica que el número correcto del contacto de MOISES JOSE FRANCHI es 75023777
03/05: Contacto no responde</t>
  </si>
  <si>
    <t>11/05: Ejecutivo indica que conversó con el Encargado de TI, indica que pueden hacer las mediciones entre las 12:30 pm y 14: 00pm, de igual forma comparto el contacto por si requieren conversar con el. Contacto: Jorge--------70815305
11/05: Envié la solicitud de contacto con el cliente al ejecutivo mediante correo.
03/05: el cliente menciona que ya no trabaja ahi. Se llamo a las oficinas de la editorial hoguera y el encargado de TI dice que la informacion esta desactualizada ademas que para coordinar un trabajo debe hacerse atra vez del ejecutivo de cuentas</t>
  </si>
  <si>
    <t>11/05: Ejecutivo indica que el contacto es Sara Bueno - 78437199
11/05: Envié la consulta al ejecutivo por Teams.
03/05: cliente menciona que ya no trabaja en ese lugar</t>
  </si>
  <si>
    <t>11/05: El ejecutivo indica que el contacto es Roselva Salguero 77022195.
11/05: Envié la consulta al ejecutivo por Teams.
03/05: numero aparece como inexistente</t>
  </si>
  <si>
    <t>11/05: La ejecutiva indica que el número correcto del contacto es 70013505
11/05: Envié la consulta a la ejecutiva por teams.
03/05: Número incorrecto</t>
  </si>
  <si>
    <t>06/05: Ejecutivo indica que ya se llevó a cabo el upgrade y que ya se puede agendar la nueva visita.
20/04: Sergio indica que durante la medición el cliente indicó que solicitaría un upgrade. Pasé la consulta al ejecutivo para confirmar.
31/03: Se hizo la corrección del servicio al cliente a Business Online 20 MB, se debe repetir la medición con la velocidad correcta.</t>
  </si>
  <si>
    <t>ALEJANDRA MARY CRUZ SANDOVAL REVOLLO</t>
  </si>
  <si>
    <t>COMPA#ÍA DE ALIMENTOS AVESCA SA</t>
  </si>
  <si>
    <t>DICSA BOLIVIA SA</t>
  </si>
  <si>
    <t>CAMSA INDUSTRIA Y COMERCIO SA</t>
  </si>
  <si>
    <t>MATERIA PRIMA SRL</t>
  </si>
  <si>
    <t>CORPORACION INDUSTRIAL SABAYA S.R.L.</t>
  </si>
  <si>
    <t>JYCIA SRL</t>
  </si>
  <si>
    <t>UNION CENTRO VETERINARIO S.R.L.</t>
  </si>
  <si>
    <t>CORPORACION MATHIESEN S.A</t>
  </si>
  <si>
    <t>HILLER S.A COMERCIO E INDUSTRIA</t>
  </si>
  <si>
    <t>SYNGENTA CROP PROTECTION S.A.</t>
  </si>
  <si>
    <t>KEMFA SERVICIOS INVERSIONES Y REPRESENTACIONES S.A</t>
  </si>
  <si>
    <t>PLASTICOS CARMEN SRL</t>
  </si>
  <si>
    <t>RASTREO, SEGURIDAD Y LOGISTICA SATELITAL BOLTRACK SRL</t>
  </si>
  <si>
    <t>ELEVADORES AMERICA SRL ELEVAMERICA SRL</t>
  </si>
  <si>
    <t>ESTRATEGICA SRL CORREDORES Y ASESORES DE SEGUROS Y RIESGOS</t>
  </si>
  <si>
    <t>ARCELORMITTALBOL SRL</t>
  </si>
  <si>
    <t>ALEO SRL</t>
  </si>
  <si>
    <t>PROSALUD</t>
  </si>
  <si>
    <t>CARRASCORP S.R.L</t>
  </si>
  <si>
    <t>INDUSTRIAS DEL CUERO BONANZA XXI</t>
  </si>
  <si>
    <t>ROHLIG TRANSPORTE Y LOGISTICA SA</t>
  </si>
  <si>
    <t>ABENDROTH INTERNACIONAL COMERCIAL E INDUSTRIAL S.A.</t>
  </si>
  <si>
    <t>INACRUZ SRL</t>
  </si>
  <si>
    <t>FUNDACION INFOCAL LA PAZ</t>
  </si>
  <si>
    <t>COMERCIAL INDUSTRIAL AGROPECUARIA S.A.</t>
  </si>
  <si>
    <t>MORENO BALDIVIESO SRL</t>
  </si>
  <si>
    <t>SELINA OPERATION BOLIVIA SRL</t>
  </si>
  <si>
    <t>INDUSTRIAS LARA BISCH S.A.</t>
  </si>
  <si>
    <t>JUSTA S.R.L.</t>
  </si>
  <si>
    <t>MULTIVAC CHILE SA</t>
  </si>
  <si>
    <t>INTERNACIONAL Y LOGISTICA S.R.L.</t>
  </si>
  <si>
    <t>GIRONDA,JOSE ANTONIO</t>
  </si>
  <si>
    <t>CARMAX S.R.L.</t>
  </si>
  <si>
    <t>REDUX CORPORACION SRL</t>
  </si>
  <si>
    <t>BSGINSTITUTE BOLIVIA SRL</t>
  </si>
  <si>
    <t>IMEXCOMED SRL</t>
  </si>
  <si>
    <t>SMARTHOLIDAY SRL</t>
  </si>
  <si>
    <t>PERINAT SRL</t>
  </si>
  <si>
    <t>COMPANEX BOLIVIA S.A.</t>
  </si>
  <si>
    <t>URRUTIBEHETY  LTDA. COMPANIA DE LIMPIEZA  INDUSTRIAL</t>
  </si>
  <si>
    <t>MEDIAPRODUCCION BOLIVIA S.R.L.</t>
  </si>
  <si>
    <t>INDUSTRIA MADERERA JBM S.R.L.</t>
  </si>
  <si>
    <t>IMPORT-EXPORT SANY INTERNACIONAL LIMITADA SUCURSAL BOLIVIA</t>
  </si>
  <si>
    <t>IND. OLEAGINOSAS</t>
  </si>
  <si>
    <t>CAPITAL + SAFI SA</t>
  </si>
  <si>
    <t>FREMAR LTDA</t>
  </si>
  <si>
    <t>ELECTRO HOGAR SRL</t>
  </si>
  <si>
    <t>MARIA MARTA AZCUI GAMARRA</t>
  </si>
  <si>
    <t>LABORATORIOS VITA SA</t>
  </si>
  <si>
    <t>SOCIEDAD AGROINDUSTRIAL DEL VALLE LTDA SAIV LTDA</t>
  </si>
  <si>
    <t>EMSITEL SRL</t>
  </si>
  <si>
    <t>SHOPPING TV CABLE BOLIVIA SRL</t>
  </si>
  <si>
    <t>13646854_30177_SCZ_7mo Anillo_INDUMOTORA BOLIVIA LIMITADA_IAS_30M_ATN Villa Herm</t>
  </si>
  <si>
    <t>15064111_30544_LPZ_Los Pinos_SOCIEDAD HOTELERA SANDOVAL_IAS_30M</t>
  </si>
  <si>
    <t>11141360_30732_SCZ_TAJIBOS_UNIVERSAL TOURS_BAS_10M</t>
  </si>
  <si>
    <t>15232720_31448_SCZ_23 DE DICIEMBRE_COMPAA DE ALIMENTOS AVESCA SA_IDD_40M_PROTECC</t>
  </si>
  <si>
    <t>12399611_31487_LPZ_Villa Adela_DICSA BOLIVIA_IAS_30M</t>
  </si>
  <si>
    <t>15241936_31512_LPZ_PEREZ_CAMSA INDUSTRIA Y COMERCIO_BAS_10M</t>
  </si>
  <si>
    <t>11127671_31669_LPZ_Hamburgo_CORPORACION INDUSTRIAL SABAYA_IEL_145M</t>
  </si>
  <si>
    <t>11127671_31670_LPZ_Jesus Nazareth_CORPORACION INDUSTRIAL SABAYA_IEL_145M</t>
  </si>
  <si>
    <t>11127671_31671_SCZ_7mo Anillo_CORPORACION INDUSTRIAL SABAYA_IEL_145M</t>
  </si>
  <si>
    <t>15258627_31715_SCZ_TAJIBOS_JYCIA_BAS_10M</t>
  </si>
  <si>
    <t>11874383_31763_LPZ_Perez_CORPORACION MATHIESEN_IAS_15M</t>
  </si>
  <si>
    <t>15272069_31925_SCZ_EL-PARI_HILLER ELECTRIC S.A COMERCIO E INDUSTRIA_BAS_10M</t>
  </si>
  <si>
    <t>11792395_32087__SCZ_Tajibo_SYNGENTA CROP PROTECTION_BAS_10M</t>
  </si>
  <si>
    <t>15285652_32203__LPZ_Los Pinos_KEMFA SERVICIOS INVERSIONES Y REPRESENTACIONES S.A</t>
  </si>
  <si>
    <t>15286235_32227_LPZ_JESUS DE NAZARETH._PLASTICOS CARMEN SRL_BAS_10M</t>
  </si>
  <si>
    <t>11642063_32279_SCZ_MERCADOBELEN_RASTREO,SEGURIDAD Y LOGISTICA SATELITAL BOLTRACK</t>
  </si>
  <si>
    <t>15289107_32285__LPZ_Los Pinos_ELEVADORES AMERICA SRL ELEVAMERICA SRL_BAS_10M</t>
  </si>
  <si>
    <t>15293326_32440__SCZ_TAJIBOS_ESTRATEGICA SRL_IAS_30M</t>
  </si>
  <si>
    <t>15292412_32454__SCZ_Tajibos_ARCELORMITTALBOL _BAS_10M</t>
  </si>
  <si>
    <t>15209939_32464_SCZ_Espaa_ALEO SRL_BAS_10M</t>
  </si>
  <si>
    <t>1726731_32512__SCZ_Alemana_PROSALUD_BAS_10M</t>
  </si>
  <si>
    <t>15301761_32538_SCZ_ESPAA_CARRASCORP S.R.L_BAS_10M</t>
  </si>
  <si>
    <t>15310886_32690_LPZ_COLIPANI_INDUSTRIAS DEL CUERO BONANZA XXI_BAS_10M</t>
  </si>
  <si>
    <t>15302706_32692__LPZ_Sopocachi_ROHLIG TRANSPORTE Y LOGISTICA_IAS_30M</t>
  </si>
  <si>
    <t>11260889_32698__SCZ_Mercado Belen_ABENDROTH INTERNACIONAL COMERCIAL E INDUSTRIAL</t>
  </si>
  <si>
    <t>11260889_32699__LPZ_Los Pinos_ABENDROTH INTERNACIONAL COMERCIAL E INDUSTRIAL_BAS</t>
  </si>
  <si>
    <t>11297837_32721__LPZ_Victoria_FARMAVAL BOLIVIA_IAS_30M</t>
  </si>
  <si>
    <t>11082911_32892_LPZ_6 DE MARZO_FUNDACION INFOCAL LA PAZ_IAS_30M</t>
  </si>
  <si>
    <t xml:space="preserve">15325506_32942_SCZ_RBS 7mo Anillo 2 de agosto_COMERCIAL INDUSTRIAL AGROPECUARIA </t>
  </si>
  <si>
    <t>15330493_33009__SCZ_CAINCO_MORENO BALDIVIESO SRL_BAS_10M</t>
  </si>
  <si>
    <t>15331740_33038_LPZ_VICTORIA_SELINA OPERATION BOLIVIA SRL_IAS_30M</t>
  </si>
  <si>
    <t>11239074_33042_LPZ_PEREZ_INDUSTRIAS LARA BISCH S.A._IAS_30M</t>
  </si>
  <si>
    <t>1645271_33092__SCZ_TAJIBOS_JUSTA S.R.L. CORREDORES DE SEGUROS_BAS_10M</t>
  </si>
  <si>
    <t>14796105_33178__SCZ_TAJIBOS_MULTIVAC CHILE SA_BAS_10M</t>
  </si>
  <si>
    <t>15146691_33290__SCZ_TUSEQUIS_HP MEDICAL SRL_IAS_30M</t>
  </si>
  <si>
    <t>15146691_33291__SCZ_VIRU VIRU_HP MEDICAL SRL_IAS_30M</t>
  </si>
  <si>
    <t>11171931_33452__SCZ_TAJIBOS _GAS &amp; ELECTRICIDAD S.A._IAS_30M</t>
  </si>
  <si>
    <t>15361111_33459_SCZ_MERCADO BELEN_INTERNACIONAL Y LOGISTICA S.R.L._IAS_30M</t>
  </si>
  <si>
    <t>13269695_33479_LPZ_LIRA_INFOCRED BIC SA_IAS_30M</t>
  </si>
  <si>
    <t>15123557_33486__LPZ_VICTORIA_INCADEX SRL_IAS_30M</t>
  </si>
  <si>
    <t>13613900_33512_LPZ_6 DE MARZO_JOSE ANTONIO GIRONDA_IAS_30M</t>
  </si>
  <si>
    <t>11205060_33532_SCZ_7mo Anillo_CARMAX S.R.L._IAS_30M</t>
  </si>
  <si>
    <t>15270046_33646_LPZ_LIRA_REDUX CORPORACION SRL_IAS_30M</t>
  </si>
  <si>
    <t>15389775_33790_SCZ_CENTENARIO_BSGINSTITUTE BOLIVIA SRL_IAS_30M</t>
  </si>
  <si>
    <t>15393729_33833__LPZ_LIRA_IMEXCOMED SRL_IAS_30M</t>
  </si>
  <si>
    <t>15395331_33870__SCZ_7MO ANILLO_SMARTHOLIDAY SRL_IAS_30M</t>
  </si>
  <si>
    <t>15298135_33955__SCZ_MERCADO BELEN_PERINAT SRL_IAS_30M</t>
  </si>
  <si>
    <t>11235655_34183_LPZ_Rio Seco_COMPANEX BOLIVIA SA_IAS_30M</t>
  </si>
  <si>
    <t>10060230_34194__SCZ_30_DE_MBELEN_URRUTIBEHETY LTDA._IAS_30M</t>
  </si>
  <si>
    <t>14984844_35054__SCZ_MBelen_MEDIAPRODUCCION BOLIVIA SRL_IAS_30M</t>
  </si>
  <si>
    <t>15545749_35846__SCZ_SAN RAMON_INDUSTRIA MADERERA JBM S.R.L._IAS_30M_CONCEPCION</t>
  </si>
  <si>
    <t>15551744_35881__SCZ_TAJIBOS_SANY LTDA_IAS_30M_SIRANI</t>
  </si>
  <si>
    <t>14904_35888__SCZ_Hamacas_INDUSTRIAS OLEAGINOSAS_IAS_30M</t>
  </si>
  <si>
    <t>13402935_35914_LPZ_HUMBOLT_CAPITAL+SAFI S.A._IAS_30M</t>
  </si>
  <si>
    <t>15555015_35937__SCZ_ESPAA_LABORATORIO DE ANALISIS CLINICOS DR ZUNA SRL_IAS_30M</t>
  </si>
  <si>
    <t>15555015_35938__SCZ_REFINERIA_LABORATORIO DE ANALISIS CLINICOS DR ZUNA SRL_IAS_3</t>
  </si>
  <si>
    <t>15516022_36009__SCZ_TUSEQUIS_FREMAR LTDA_IAS_30M_BARRIO TOTAI</t>
  </si>
  <si>
    <t>11460334_36012__SCZ_ARENAL_ELECTRO HOGAR SRL_IAS_30M</t>
  </si>
  <si>
    <t>1674499_36014__LPZ_ SOPOCACHI_DICOM DISTRIBUIDORES DEL ORIENTE S.R.L_IAS_30M</t>
  </si>
  <si>
    <t>12066735_36045__SCZ_TANQUE URUBO_TELCHI LITEL LTDA_IAS_30M</t>
  </si>
  <si>
    <t>15559625_36053_LPZ_BOLOGNIA_MARIA MARTA AZCUI GAMARRA_IAS_30M</t>
  </si>
  <si>
    <t>15274031_36055_LPZ_MIRADOR_LABORATORIOS INDUSTRIAL FARMACEUTICOS FARCOS LTDA._IA</t>
  </si>
  <si>
    <t>15274031_36056__SCZ_TAJIBOS_ LABORATORIOS INDUSTRIAL FARMACEUTICOS FARCOS SRL _I</t>
  </si>
  <si>
    <t>12660943_36061_7moAnillo__LABORATORIOS VITA S.A._IAS_30M</t>
  </si>
  <si>
    <t>14270805_36064__LPZ_YUNGAS_SOCIEDAD AGROINDUSTRIAL DEL VALLE LTDA SAIV LTDA_IAS_</t>
  </si>
  <si>
    <t>14270805_36065__SCZ_7MO ANILLO_SOCIEDAD AGROINDUSTRIAL DEL VALLE LTDA SAIV LTDA_</t>
  </si>
  <si>
    <t>15290615_36075__LPZ_PEREZ_EMSITEL SRL_IDD_40M</t>
  </si>
  <si>
    <t>15290615_36079__SCZ_ALEMANA_EMSITEL SRL_BOL_15M</t>
  </si>
  <si>
    <t>15370329_36114__SCZ_23 DE DICIEMBRE_CLINICA METROPOLITANA DE LAS AMERICAS SA_IAS</t>
  </si>
  <si>
    <t>15081463_36154_SCZ_EL-PARI_SHOPPING TV CABLE BOLIVIA SRL_IAS_50M</t>
  </si>
  <si>
    <t xml:space="preserve">GOYTIA, VANESSA - EJEC. DE CUENTAS - NEG - SC               </t>
  </si>
  <si>
    <t xml:space="preserve">AMELLER CORTEZ, EDUARDO - EJEC. DE CUENTAS - NEG - LP       </t>
  </si>
  <si>
    <t xml:space="preserve">VEGA, PAMELA TANIA - EJEC. DE VENTAS - NEG - SC             </t>
  </si>
  <si>
    <t>11/05: Ejecutivo indica que el número correcto del contacto de MOISES JOSE FRANCHI es 75023777</t>
  </si>
  <si>
    <t>13/05: Ejecutivo indica que el contacto es Christopher Fernandez - 67702810. Aplica para Nestlé e Industrias Fagal ya que pertenecen a la misma empresa.</t>
  </si>
  <si>
    <t>13/05: Ejecutivo indica que el contacto es SHAROM SANCHEZ 69963040 ENCARGADA DE SISTEMAS sharom.sanchez@salursrl.com</t>
  </si>
  <si>
    <t>nunezs@tigo.net.bo</t>
  </si>
  <si>
    <t>19/05: Ejecutiva indica que el contacto es Alejandra - 75077343
17/05: Contacto no responde</t>
  </si>
  <si>
    <t>19/05: Jorge Vargas indica que el numero de contacto del Sr Joe es 63496704 (contacto del hijo Joel Andrés Lara Cliente Tigo)  y el contacto del titular es 76345299
19/05: El ejecutivo de reemplazo Jorge Vargas solicitó un correo para hacer la solicitud del contrato a Zobeida y obtener datos de referencia.
17/05: Número incorrecto</t>
  </si>
  <si>
    <t>19/05: Ejecutivo indica que en sistema tiene los números 78450203 y el 78450204. Solicita que cuando se llame a esos números se solicite hablar con el Sr GUIDO MUHR ya que el servicio se encuentra bajo su razon social (es posible que el servicio lo usen también sus familiares)
19/05: Envié consulta al ejecutivo por teams.
17/05: Contacto no responde</t>
  </si>
  <si>
    <t>19/05: Ejecutivo indica que los datos de contacto son: FERNANDO VALENZUELA 78441534/ JESUS BAUTISTA 69152333
17/05: Número incorrecto</t>
  </si>
  <si>
    <t>villarroelk@tigo.net.bo</t>
  </si>
  <si>
    <t>goytiav@tigo.net.bo</t>
  </si>
  <si>
    <t>amellere@tigo.net.bo</t>
  </si>
  <si>
    <t>valenzuelap@tigo.net.bo</t>
  </si>
  <si>
    <t xml:space="preserve">Kilometro 12, carretera a Warnes, pasando viru viru exacta </t>
  </si>
  <si>
    <t xml:space="preserve"> 17°37'58.16"S  63° 9'30.83"O</t>
  </si>
  <si>
    <t>LEONARDO REYES - 69829559</t>
  </si>
  <si>
    <t>AV. JULIO PATIÑO ESQ CALLE 13 HOTEL RENNOVA</t>
  </si>
  <si>
    <t xml:space="preserve"> 16°32'31.40"S   68° 5'9.07"O</t>
  </si>
  <si>
    <t>ALEJANDRA SANDOVAL - 78897100</t>
  </si>
  <si>
    <t>JOSE LUIS SEVERICHE - 77393479</t>
  </si>
  <si>
    <t>17°45'40.00"S; 63° 8'20.04"O</t>
  </si>
  <si>
    <t>DANIEL QUISPE - 75002503</t>
  </si>
  <si>
    <t xml:space="preserve">Av. 6 de Marzo 1150, Km 4 ½, Zona Rosas Pampa </t>
  </si>
  <si>
    <t xml:space="preserve"> 16°32'33.45"S  68°10'30.99"O</t>
  </si>
  <si>
    <t>LUIS CASTILLO - 76766160</t>
  </si>
  <si>
    <t>AV. CHACALTAYA ESQ OMASUYOS # 789</t>
  </si>
  <si>
    <t xml:space="preserve"> 16°29'5.94"S ;  68° 8'41.74"O</t>
  </si>
  <si>
    <t>JOSE LUIS MARCHETTI - 77461034</t>
  </si>
  <si>
    <t xml:space="preserve">Av. Uruguay N° 640 </t>
  </si>
  <si>
    <t xml:space="preserve"> 17°46'35.38"S  63°10'26.56"O</t>
  </si>
  <si>
    <t>C. Fernando Guachalla esq. Abdon Saavedra Nº 870</t>
  </si>
  <si>
    <t xml:space="preserve"> 16°30'42.59"S  68° 7'54.41"O</t>
  </si>
  <si>
    <t>CARLOS ERICK CANSECO - 78454684</t>
  </si>
  <si>
    <t>C. MANUEL CARPIO NRO 1952 (VILLA COPACABANA)</t>
  </si>
  <si>
    <t xml:space="preserve"> 16°29'16.34"S  68° 7'1.05"O</t>
  </si>
  <si>
    <t>EDDY ONDARZA SALAS - 75403106</t>
  </si>
  <si>
    <t>CALLE EVARISTO VALLE ESQUINA CALLE SOL ORIENTE NRO 5520 ZONA ALTO CHIJINI</t>
  </si>
  <si>
    <t xml:space="preserve"> 16°33'2.53"S  68°13'59.74"O</t>
  </si>
  <si>
    <t>AV. BANZER NRO 77, 6TO ANILLO URBANIZACION METAL ME. FRENTE AL COLEGIO ADVENTISTA</t>
  </si>
  <si>
    <t xml:space="preserve"> 17°44'2.39"S  63° 9'39.06"O</t>
  </si>
  <si>
    <t>CALLLE CHARCAS ENTRE 1ER Y 2DO ANILLO</t>
  </si>
  <si>
    <t xml:space="preserve"> 17°46'47.30"S  63°10'4.53"O</t>
  </si>
  <si>
    <t>AV NOEL KEMPFF MERCADO #757</t>
  </si>
  <si>
    <t xml:space="preserve"> 17°45'51.61"S ;  63°11'41.68"O</t>
  </si>
  <si>
    <t>JOSE ALMANZA - 68924926</t>
  </si>
  <si>
    <t>entre Av. Armentía y C. Ingavi</t>
  </si>
  <si>
    <t xml:space="preserve"> 16°29'29.98"S 68° 8'8.80"O</t>
  </si>
  <si>
    <t>AVENIDA ISMAEL VASQUEZ</t>
  </si>
  <si>
    <t xml:space="preserve"> 16°29'2.77"S  68° 8'52.36"O</t>
  </si>
  <si>
    <t>Juan Jose Saavedra - 78002362</t>
  </si>
  <si>
    <t>CALLE LITORAL ESQ CALLE JUAN XXIII</t>
  </si>
  <si>
    <t>17°45'33.48"S  63°10'32.92"O</t>
  </si>
  <si>
    <t>PARQUE INDUSTRIAL MI P1 8A CODIGO FIJO 168624</t>
  </si>
  <si>
    <t xml:space="preserve"> 17°46'24.72"S       63° 8'27.33"O</t>
  </si>
  <si>
    <t>AVENIDA EL TROMPILLO NRO 573-EDIFICO HONNEN</t>
  </si>
  <si>
    <t xml:space="preserve"> 17°48'1.06"S  63°11'3.84"O</t>
  </si>
  <si>
    <t>JORGE ESCALANTE - 70812876</t>
  </si>
  <si>
    <t>CALLE LIBERTDAD ENTRE RAFAEL PEÑA Y ANDRES IBAÑEZ</t>
  </si>
  <si>
    <t xml:space="preserve"> 17°46'37.33"S  63°10'59.19"O</t>
  </si>
  <si>
    <t>CARLOS FARELL - 76365785</t>
  </si>
  <si>
    <t>AV. ESTRUCTURANTE # 1550</t>
  </si>
  <si>
    <t xml:space="preserve"> 16°33'15.56"S,  68°12'47.58"O</t>
  </si>
  <si>
    <t>AV ESTRUCTURANTE- FRENTE ZONA FRANCA INDUSTRIAL</t>
  </si>
  <si>
    <t xml:space="preserve"> 16°32'53.02"S -  68°13'40.37"O</t>
  </si>
  <si>
    <t>WADY ALDUANTE- DANIEL PATIÑO - 70055889/ 76019669</t>
  </si>
  <si>
    <t>BARRIO BELEN CALLE NAZARETH NRO 3430</t>
  </si>
  <si>
    <t>17°45'15.32"S   ;    63°11'20.98"O</t>
  </si>
  <si>
    <t>CARLOS SCHLUSSELBERG - 72125399</t>
  </si>
  <si>
    <t>CALACOTO 22 EDIFICIO O 22 PISO 3</t>
  </si>
  <si>
    <t xml:space="preserve"> 16°32'18.52"S ;  68° 4'36.10"O</t>
  </si>
  <si>
    <t>AV LAS RAMBLAS ESQ 4TO ANILLO, EDIFICIO CUBO PISO 1 ZONA EQUIPETROL NORTE</t>
  </si>
  <si>
    <t xml:space="preserve"> 17°45'39.04"S  63°12'7.60"O</t>
  </si>
  <si>
    <t>IVONNE RAMOS - 70405517</t>
  </si>
  <si>
    <t xml:space="preserve">AV LAS RAMBLAS ESQ 4TO ANILLO EDIFICIO CUBO I 4TO PISO </t>
  </si>
  <si>
    <t xml:space="preserve"> 17°45'38.68"S  63°12'7.59"O</t>
  </si>
  <si>
    <t>KATHIA VELASCO - 70943723</t>
  </si>
  <si>
    <t xml:space="preserve">SITIO 1: INGAVI ESQUINA INDEPENDENCIA ALEO SRL </t>
  </si>
  <si>
    <t xml:space="preserve"> 17°47'6.18"S ,  63°10'57.50"O</t>
  </si>
  <si>
    <t>FERNANDO BARBA - 70855044</t>
  </si>
  <si>
    <t>Av. Alemana entre 2do y tercer anillo esq. Calle Sao</t>
  </si>
  <si>
    <t>17°46'0.61"S  63°10'12.27"O</t>
  </si>
  <si>
    <t>OFICINA CENTRAL CARRASCORP CALLE VELASCO NRO 23</t>
  </si>
  <si>
    <t xml:space="preserve">  17°47'3.11"S  ;     63°11'1.34"O</t>
  </si>
  <si>
    <t>FERNANDO BARBA - 70855041</t>
  </si>
  <si>
    <t>Zona 25 de Diciembre Av. Final Litoral # 100 entre calle Sorata y Calle Charaña</t>
  </si>
  <si>
    <t xml:space="preserve"> 16°31'15.36"S,  68°13'23.73"O</t>
  </si>
  <si>
    <t>Ruben Armengol Machaca P - 2861136 – Ext. 102/ Cel. 75852232</t>
  </si>
  <si>
    <t xml:space="preserve">AV ARCE </t>
  </si>
  <si>
    <t xml:space="preserve"> 16°30'38.42"S  68° 7'20.50"O</t>
  </si>
  <si>
    <t>RONALD HURTADO  - 61527965</t>
  </si>
  <si>
    <t>avenida banzer entre 3 y 4 anillo</t>
  </si>
  <si>
    <t xml:space="preserve"> 17°45'7.48"S          63°10'39.53"O</t>
  </si>
  <si>
    <t>rony  - 78004065</t>
  </si>
  <si>
    <t>avenida sanchez bustamante entre calle 13 y calle 14</t>
  </si>
  <si>
    <t xml:space="preserve"> 16°32'25.59"S     68° 5'8.46"O</t>
  </si>
  <si>
    <t>rony - 78004065</t>
  </si>
  <si>
    <t xml:space="preserve">Calle Aspiazu Nº 668 entre Ecuador y Abdón Saavedra Sopocachi </t>
  </si>
  <si>
    <t xml:space="preserve"> 16°30'32.48"S  68° 7'55.49"O</t>
  </si>
  <si>
    <t>LUIS SILES  - 71093141</t>
  </si>
  <si>
    <t>3er Anillo Externo, Barrio Sirari, Calle Los Nogales N° 89</t>
  </si>
  <si>
    <t xml:space="preserve"> 17°45'54.75"S      63°12'3.22"O </t>
  </si>
  <si>
    <t>ARIEL VARGAS - 72145384</t>
  </si>
  <si>
    <t>Zona 12 de Octubre,Av 6 de Marzo Nº 340</t>
  </si>
  <si>
    <t>16°30'35.19"S  68° 9'53.82"O</t>
  </si>
  <si>
    <t>Wilmer Aguilera - 69701282</t>
  </si>
  <si>
    <t xml:space="preserve">AV BANZER Y 7MO ANILLO OFICINAS CIAGRO </t>
  </si>
  <si>
    <t xml:space="preserve"> 17°43'27.70"S  63° 9'57.48"O</t>
  </si>
  <si>
    <t>MARIA YSABEL GANDARILLAS - 71011307</t>
  </si>
  <si>
    <t>Calle Saavedra esq. Calle Cochabamba Torre Empresarial CAINCO Piso 15</t>
  </si>
  <si>
    <t xml:space="preserve"> 17°47'25.61"S  63°10'37.46"O</t>
  </si>
  <si>
    <t>HUBERT MARQUES GUTIERREZ - 69999133-70885965</t>
  </si>
  <si>
    <t xml:space="preserve">SOPOCACHI, AV 20 DE OCTUBRE ESQ ASPIAZU </t>
  </si>
  <si>
    <t xml:space="preserve"> 16°30'25.61"S  68° 7'47.45"O</t>
  </si>
  <si>
    <t>Gabriela Guzman - 72006066</t>
  </si>
  <si>
    <t>Av. Vasquez No. 898. Zona Pura Pura</t>
  </si>
  <si>
    <t xml:space="preserve"> 16°28'50.79"S  68° 9'1.71"O</t>
  </si>
  <si>
    <t>Leonardo Zelaya - 77793770</t>
  </si>
  <si>
    <t xml:space="preserve">CALLE CORDOVA nro 31 esquina Nicolas Ortiz </t>
  </si>
  <si>
    <t xml:space="preserve">  17°46'9.84"S  63°11'53.13"O</t>
  </si>
  <si>
    <t>FERNANDO MONTALVO - 69054005</t>
  </si>
  <si>
    <t>CALLE LOS CLAVELES NRO 14</t>
  </si>
  <si>
    <t xml:space="preserve"> 17°45'44.50"S ;   63°11'55.92"O</t>
  </si>
  <si>
    <t>CARLA GUIDO  - 77836800</t>
  </si>
  <si>
    <t>SEPTIMO ANILLO FRENTE A LA LAGUNA DE OXIDACION  BODEGA DE HP MEDICAL</t>
  </si>
  <si>
    <t xml:space="preserve"> 17°44'42.28"S  63° 7'46.82"O</t>
  </si>
  <si>
    <t>VICTOR MANUEL DIAZ - 72167300</t>
  </si>
  <si>
    <t>AV. BANZER KM 10 AL FRENTE DE LA AV. INTERNACIONAL  BODEGA HP MEDICAL NORTE</t>
  </si>
  <si>
    <t xml:space="preserve"> 17°41'13.20"S  63°10'21.00"O</t>
  </si>
  <si>
    <t xml:space="preserve">AV 6TA Y AV 2DA  EDIFICIO TORRE URUBO UBC TORRE 1 </t>
  </si>
  <si>
    <t xml:space="preserve">17°45'5.12"S  63°12'59.15"O </t>
  </si>
  <si>
    <t>JOSE LUIS QUIROZ - 71162929</t>
  </si>
  <si>
    <t xml:space="preserve">Av. Jerusalen esq. Colosense </t>
  </si>
  <si>
    <t>17°47'4.50"S  63° 9'53.58"O</t>
  </si>
  <si>
    <t>C. Vinchenti entre Victor Sanjines y de La oliva #656</t>
  </si>
  <si>
    <t>16°30'54.77"S,  68° 7'41.70"O</t>
  </si>
  <si>
    <t>Calle Federico Suazo</t>
  </si>
  <si>
    <t>16°30'3.57"S  68° 7'55.30"O</t>
  </si>
  <si>
    <t>Reynaldo Lima  - 78999709</t>
  </si>
  <si>
    <t xml:space="preserve">AV 6 DE MARZO Y CRUCE VIACHA EDIFICIO 555 OFICINA 15 </t>
  </si>
  <si>
    <t>16°31'0.44"S  68°10'1.97"O</t>
  </si>
  <si>
    <t>KELLY RAMOS - 76752628</t>
  </si>
  <si>
    <t>Isuzu (Central) - Av. Cristo Redentor, 7mo anillo</t>
  </si>
  <si>
    <t xml:space="preserve"> -17.726710, -63.166479</t>
  </si>
  <si>
    <t>Deiby Hilarión - 72621614</t>
  </si>
  <si>
    <t>Ricardo Mujia nro 693</t>
  </si>
  <si>
    <t>16°30'57.73"S 68° 7'42.69"O</t>
  </si>
  <si>
    <t>Ulises Choquetarqui - 71536121</t>
  </si>
  <si>
    <t>Av. Marcelo Terceros (3er anillo externo) esquina Calle Salvador Pitare S/N</t>
  </si>
  <si>
    <t>17°45'58.13"S ;   63°12'3.82"O</t>
  </si>
  <si>
    <t>Cynthia León - 75501013</t>
  </si>
  <si>
    <t>c. Muñoz Cornejo Nro. 2894 esq. Ricardo Mujia (Sopocachi)</t>
  </si>
  <si>
    <t>16°30'59.13"S;   68° 7'49.61"O</t>
  </si>
  <si>
    <t>HANS STEVENSON - 76167024</t>
  </si>
  <si>
    <t xml:space="preserve">OCTAVO ANILLO  Y CANAL PEDRO VELEZ </t>
  </si>
  <si>
    <t xml:space="preserve">  17°42'48.28"S  ;   63°10'33.98"O</t>
  </si>
  <si>
    <t>MARCO ARTEAGA - 72123231</t>
  </si>
  <si>
    <t xml:space="preserve">CALLE 2 GUILLERMO BURTON N19 BARRIO MAC DONALD </t>
  </si>
  <si>
    <t xml:space="preserve"> 17°46'3.71"S  63°11'18.30"O</t>
  </si>
  <si>
    <t>JUAN TALAVERA - 72666477</t>
  </si>
  <si>
    <t>Av. 2 de Febrero esq.C. Incaroca # 400</t>
  </si>
  <si>
    <t xml:space="preserve"> 16°29'19.73"S;  68°13'11.10"O</t>
  </si>
  <si>
    <t xml:space="preserve">RUBEN MACHACA - 75852232	</t>
  </si>
  <si>
    <t xml:space="preserve">AV. BENI 6TO ANILLO CALLE 10 DE NOVIEMBRE #6156 </t>
  </si>
  <si>
    <t xml:space="preserve">  17°43'53.84"S  ;      63° 9'23.97"O</t>
  </si>
  <si>
    <t>REMY TERCEROS - 78465553</t>
  </si>
  <si>
    <t>ZONA CENTRO EMPRESARIAL EQUIPETROL 4TO ANILLO EDIFICIO EL CUBO II PISO 4</t>
  </si>
  <si>
    <t>17°45'39.90"S  63°12'6.84"O</t>
  </si>
  <si>
    <t>CLAUDIO MARTINS  - 77666819</t>
  </si>
  <si>
    <t>3 KM ANTES DE CONCEPCION EMPRESA MADERERA JBM SRL</t>
  </si>
  <si>
    <t>-16.133942,-62.049399</t>
  </si>
  <si>
    <t>SAIDA CONTRERAS - 76395323</t>
  </si>
  <si>
    <t xml:space="preserve">B/ SIRARI CALLE CALLE LOS CLAVELES A 30 METROS DE LA RADIAL </t>
  </si>
  <si>
    <t xml:space="preserve"> 17°45'59.19"S  63°12'13.94"O</t>
  </si>
  <si>
    <t>Pablo Valdivia - 78089198</t>
  </si>
  <si>
    <t>AV. BANZER 4TO Y 5TO ANILLO, ANTES DE LLEGAR AL 5TO ANILLO CASA BLANCA NRO 44</t>
  </si>
  <si>
    <t xml:space="preserve"> 17°44'31.73"S  63°10'17.53"O</t>
  </si>
  <si>
    <t>ELIAS ARAUZ - 72133510</t>
  </si>
  <si>
    <t>Ed. Titanium, Piso 6, Of. 601, calle 23 esq. Adrian Patiño N°105, CALACOTO</t>
  </si>
  <si>
    <t>16°32´27.36,68°04´34.89”O</t>
  </si>
  <si>
    <t xml:space="preserve">Fidel Vera - 77579931        </t>
  </si>
  <si>
    <t xml:space="preserve"> Calle Rafael Peña # 262 1er anillo entre las calles España y 21 de Mayo,  a media cuadra de emergencias de la CPS - SITIO 3</t>
  </si>
  <si>
    <t xml:space="preserve"> 17°46'40.15"S  63°11'5.69"O</t>
  </si>
  <si>
    <t>Calle Tiluchi # 10 Av. Santos Dumond, entre 6to y 7mo anillo -  SITIO 4</t>
  </si>
  <si>
    <t xml:space="preserve"> 17°51'22.11"S  63°11'14.17"O</t>
  </si>
  <si>
    <t xml:space="preserve">AV BAZER KM  7, ENTRE 6 Y 7 ANILLO, TIENDA FREMAR </t>
  </si>
  <si>
    <t xml:space="preserve"> 17°42'38.90"S  63° 9'38.28"O</t>
  </si>
  <si>
    <t>IVE RIVERO - 76051592</t>
  </si>
  <si>
    <t>CALLE 21 DE MAYO # 666</t>
  </si>
  <si>
    <t>17.776565525059777, 63.1840997797045</t>
  </si>
  <si>
    <t>PABLO TORRICOS - 73107224</t>
  </si>
  <si>
    <t>CALLE JAUREGUI 2255 ENTRE AV 6 DE AGOSTO Y AV 20 DE OCTUBRE</t>
  </si>
  <si>
    <t xml:space="preserve"> 16°30'29.51"S  68° 7'39.23"O</t>
  </si>
  <si>
    <t>Plaza Urubo (al lado del Sofia al paso) atrás del Radisson Hotel</t>
  </si>
  <si>
    <t>17°45'9.54"S 63°13'2.76"O</t>
  </si>
  <si>
    <t xml:space="preserve"> URBANIZACION SAN ALBERTO CALLE D N B12 ZONA BELLA VISTA</t>
  </si>
  <si>
    <t xml:space="preserve"> 16°31'54.82"S 68° 5'29.51"O</t>
  </si>
  <si>
    <t>MARTA AZCUI - 78899100</t>
  </si>
  <si>
    <t>AVENIDA ABEL ITURRALDE Y AV SAN SALVADOR  -  SITIO 7</t>
  </si>
  <si>
    <t xml:space="preserve"> 16°29'40.00"S  68° 7'27.80"O</t>
  </si>
  <si>
    <t>PABLO PRUDENCIO  - 72126945</t>
  </si>
  <si>
    <t>Av. Marcelo Terceros (3er anillo Ext)</t>
  </si>
  <si>
    <t>17° 45'42.57"S  63°11'39.71"W</t>
  </si>
  <si>
    <t>Av. Héctor Ormache a No. 320, esquina calle 1 OBRAJES</t>
  </si>
  <si>
    <t>16°31'25.79"S, 68° 06'48.43"O</t>
  </si>
  <si>
    <t>ROBERTO CASTILLO - 69732010</t>
  </si>
  <si>
    <t>Av. 2 de Agosto</t>
  </si>
  <si>
    <t>17°44'21.11"S, 63° 08'49.55"O</t>
  </si>
  <si>
    <t>AV. ESTADOS UNIDOS, ENTRE PANAMA Y HEROES DEL PACIFICO</t>
  </si>
  <si>
    <t>16°2944.99 S; 68°719.03 O</t>
  </si>
  <si>
    <t>AV. BANZER ENTRE 6TO Y 7MO ANILLO</t>
  </si>
  <si>
    <t>17°4337.96 S; 63°959.66 O</t>
  </si>
  <si>
    <t>Calle Colón esquina Indaburo, Zona Central Edificio Contraloria General del Estado -  SITIO 1</t>
  </si>
  <si>
    <t>Jimmy Suxo - 76788244</t>
  </si>
  <si>
    <t>2do Anillo, Av. Trinidad Nº 706. Edificio Contraloria General del Estado -  SITIO 3</t>
  </si>
  <si>
    <t>Parque industrial,  CONECTA</t>
  </si>
  <si>
    <t xml:space="preserve">CALLE MONSEÑOR SANTIESTEBAN NRO 452 BARRIO MILITAR </t>
  </si>
  <si>
    <t xml:space="preserve"> 17°47'45.31"S  63°10'43.82"O</t>
  </si>
  <si>
    <t>DAVID SUAREZ - 76000042</t>
  </si>
  <si>
    <t>20/05: Ejecutivo indica que el contacto es: 77047333 Teolfilo Armada
11/05: Ejecutivo indica que no ha podido encontrar el contacto, buscarán con su jefa un correo de contacto.
13/04: Nuevo ejecutivo indica que buscará el contacto.
06/04: Ejecutivo no contactado en teams.
05/04: El número no esta disponible.</t>
  </si>
  <si>
    <t>12694254_31563__LPZ_SAN MIGUEL_PAGOS_BAS_10M</t>
  </si>
  <si>
    <t>Av. Ballivian y calle 15 de la zona de Calacoto en el Edificio Oasis del Sur piso 2 Of. 204</t>
  </si>
  <si>
    <t>16°32'20.01"S 68° 5'2.89"O</t>
  </si>
  <si>
    <t>JOSE MARIA IGNACIO - 69250036</t>
  </si>
  <si>
    <t>20/05: Cliente solicita que se haga la medición a su enlace en LPZ</t>
  </si>
  <si>
    <t>24/05: cliente menciona que no es posible desconectar el servicio, y no dispone de un horario adecuado para realizar el trabajo</t>
  </si>
  <si>
    <t>Logicalis viajó al lugar pero se dio la orden por parte de gerencia de cancelar la medición debido a los problemas con mediciones anteriores del cliente. Se considera como realizada ya que se hará el pago debido a que el personal ya se encontraba en sitio.</t>
  </si>
  <si>
    <t>12694254_31562_CBA_Circunvalacion_PAGOS_IAS_30M</t>
  </si>
  <si>
    <t>FERNANDO VALENZUELA 78441534/ JESUS BAUTISTA 69152333</t>
  </si>
  <si>
    <t xml:space="preserve"> Av. libertador bolívar No 1386 entre Tarija y Adela Zamudio </t>
  </si>
  <si>
    <t xml:space="preserve"> 17°22'33.69"S  66° 9'41.27"O</t>
  </si>
  <si>
    <t>01/06: Validar la dirección cuando se realice el contacto.</t>
  </si>
  <si>
    <t>01/06: El contacto menciona que debido a la pandemia el personal se encuentra trabajando remotamente por lo que no es posible llevar a cabo la visita.</t>
  </si>
  <si>
    <t>01/06: Ejecutivo indica que seria bueno hacer otro informe el sig mes con la velocidad correcta para no confundir al cliente.
01/06: Se hizo la corrección del servicio a un IAS 3, envié la consulta al ejecutivo para saber si se enviará informe de la medición de 45 o se hace una nueva visita.
03/05: el cliente se halla con baja medica por posible caso de covid. Se lo contacatra mas adelante</t>
  </si>
  <si>
    <t>01/06: Se debe repetir la medición con el servicio correcto del cliente</t>
  </si>
  <si>
    <t>01/06: Dada las observaciones de la medición, Factory debe definir las correcciones que aplicará para que el servicio llegue a los SLAs del plan contratado.</t>
  </si>
  <si>
    <t>01/06: Dado que el cliente tuvo observaciones en la estabilidad de carga se debe definir por Factory si se hará alguna mejora en el servicio.
05/05: Se llevarán a cabo las mediciones el 07/05.
16/04: Consulté a Christian respecto a la computadora que se utilizará para las mediciones, Miguel Alba indicó que se entregaría una para ese fin pero aún no la han entregado. Gino indicó las características de la que ellos tienen para estos casos y Edgar indicó que eran correctas pero que habría que verificar las configuraciones. Solicité a Sergio que aún no haga la coordinación hasta que tengamos la definición de la computadora.
15/04: Ronny confirma la entrega de los enlaces nuevos y solicita se hagan las gestiones para llevar a cabo la certificación.
30/03: Envié información de los enlaces a Logicalis y NOC para que se lleve a cabo la programación. Ronny debe confirmar cuando los enlaces sean entregados.</t>
  </si>
  <si>
    <t>04/06: Contacto Antonio Ibañez indicó: Sergio, por favor te pido realizar estas validaciones mas adelante, cuando bajen los contagios por la pandemia.
08/04: Ejecutivo indica que se han llevado a cabo una serie de cambios de los servicios del cliente que se encuentran siendo confirmados, pide unos días para que Antonio nos de su autorización.
11/03: De acuerdo a lo indicado por el ejecutivo y Francisco, debido al upgrade de servicios realizados al cliente, deben hacerse nuevas mediciones.</t>
  </si>
  <si>
    <t>04/06: Contacto Antonio Ibañez indicó: Sergio, por favor te pido realizar estas validaciones mas adelante, cuando bajen los contagios por la pandemia.
20/05: Recordatorio al ejecutivo para que confirme los nuevos servicios del cliente.
13/05: Envié consulta al ejecutivo para que confirme los servicios del cliente.
11/05: Envié correo de consulta al ejecutivo.
16/04: Les comento que el cliente ha ido cambiando algunos servicios en este mes y estamos en ese proceso les pido nos puedan dar unos dias mas por favor ya que se esta haciendo esos ajustes aun.
16/04: Envié consulta al ejecutivo.
08/04: Ejecutivo indica que se han llevado a cabo una serie de cambios de los servicios del cliente que se encuentran siendo confirmados, pide unos días para que Antonio nos de su autorización.
06/04: Envié consulta por correo al ejecutivo para su ayuda en la coordinación de las visitas o si es necesario reprogramarlas para meses posteriores.
05/04: El contacto menciona que por el momento no estan dejando ingresar porsonal externo a sus instalaciones.
11/01: Contactar nuevamente.
16/12: Solicité a Logicalis intentar nuevamente.
12/11: Se volvo a mandar un nuevo correo a peticion del cliente para poder agendar una visita (contacto 5/11/2020)
12/10: Volver a intentar la programación con este cliente.
31/08: Indica que por la cuarentena es difícil movilizar su personal.</t>
  </si>
  <si>
    <t>Visitas a las que acudió Logicalis pero debido a una decisión de Tigo no se llevó a cabo (caso Univalle que hicieron el viaje a Trinidad pero estando en sitio se decidió que no se realicen las mediciones)</t>
  </si>
  <si>
    <t>Visita que no se llevará a cabo. Se debe detallar en la columna “MOTIVO CANCELACIÓN”.</t>
  </si>
  <si>
    <t>FONDO DE POBLACION DE LAS NN.UU.</t>
  </si>
  <si>
    <t>12915_29410_LPZ_San Miguel_FONDO DE POBLACION DE LAS NN.UU._IOL_5M</t>
  </si>
  <si>
    <t xml:space="preserve">PONCE DE LEON, MONICA - MNC - SCZ                           </t>
  </si>
  <si>
    <t>ponceb@tigo.net.bo</t>
  </si>
  <si>
    <t>C. 18 de Calacoto Nro 8022</t>
  </si>
  <si>
    <t>Richard Chipana - 2121693</t>
  </si>
  <si>
    <t>SIKA BOLIVIA SA</t>
  </si>
  <si>
    <t>14529365_29602_SCZ_PARAGUA_SIKA BOLIVIA SA_IOL_2M</t>
  </si>
  <si>
    <t>Km. 11, carretera a Cotoca. Zona Industrial Guapilo</t>
  </si>
  <si>
    <t>Luis Carvajal - 65051550</t>
  </si>
  <si>
    <t>14467127_29650_SCZ_PARAGUA_YANBAL DE BOLIVIA S.A._IOL_20M</t>
  </si>
  <si>
    <t xml:space="preserve">parque Industrial  Mz 29 A </t>
  </si>
  <si>
    <t xml:space="preserve">  17°45'16.09"S  63° 8'37.25"O</t>
  </si>
  <si>
    <t>Alejandro Ayoroa - 72132504</t>
  </si>
  <si>
    <t>OPS/OMS</t>
  </si>
  <si>
    <t>14935416_30165_LPZ_San Miguel_OPS/OMS_IOL_3M</t>
  </si>
  <si>
    <t xml:space="preserve">CALLE 18 No 8022, EDIF PARQUE 18 PISO 2 </t>
  </si>
  <si>
    <t xml:space="preserve"> 16°32'23.63"S   68° 4'50.98"O</t>
  </si>
  <si>
    <t>Roger Antezana - 70621018</t>
  </si>
  <si>
    <t>17/08: Se actualizó persona de contacto por ejecutivo, ya que no se podía ubicar en el número fijo.</t>
  </si>
  <si>
    <t>14280985_31118_SCZ_BRIGIDA_LOGICALIS ANDINA BOLIVIA LAB LTDA._IEL_6M</t>
  </si>
  <si>
    <t xml:space="preserve">AV. 4TO ANILLO Y SAN MARTIN EDIF. TORRE DUO OFICINA B PISO 10 </t>
  </si>
  <si>
    <t>17°45'19.10"S   63°11'53.96"O</t>
  </si>
  <si>
    <t>Miguel Angel Vilchez - 71625312</t>
  </si>
  <si>
    <t>VALENTIN ZAMBRANA</t>
  </si>
  <si>
    <t>15275654_32027__SCZ_SAN RAMON_VALENTIN ZAMBRANA_BAS_10M</t>
  </si>
  <si>
    <t>Calle Moxos esquina calle German Bush, AL LADO DEL MERCADO 24 DE SEPTIEMBRE - SAN JAVIER</t>
  </si>
  <si>
    <t xml:space="preserve"> 16°16'24.93"S  62°30'4.65"O</t>
  </si>
  <si>
    <t>LICEO FRANCES DE SANTA CRUZ  BOLIVIA</t>
  </si>
  <si>
    <t>15279024_32083__SCZ_Roca Coronado_LICEO FRANCES DE SANTA CRUZ BOLIVIA_BAS_20M</t>
  </si>
  <si>
    <t>AVENIDA DOMINGO BANEGAS SN  BARRIO LOS MILAGROS</t>
  </si>
  <si>
    <t xml:space="preserve"> 17°47'0.67"S  ;    63°12'57.05"O</t>
  </si>
  <si>
    <t>WEIMAR FLORES - 3147001 - INT 109</t>
  </si>
  <si>
    <t>BOLIVIA PETROLEO Y GAS CONS. SERV. SRL.</t>
  </si>
  <si>
    <t>11185767_32603__SCZ_Roca y Coronado_BOLPEGAS _BAS_25M</t>
  </si>
  <si>
    <t>AVENIDA ROCA Y CORONADO ENTRE 3 Y 4 ANILLO</t>
  </si>
  <si>
    <t xml:space="preserve"> 17°47'11.40"S     63°12'28.23"O</t>
  </si>
  <si>
    <t>ERWIN QUIROZ - 76399165</t>
  </si>
  <si>
    <t>11230066_33061_LPZ_MIRADOR_LAQFAGA SRL_IAS_90M</t>
  </si>
  <si>
    <t xml:space="preserve">Av. Hugo Estrada No. 78, Zona Miraflores </t>
  </si>
  <si>
    <t>16°29'53.88"S  68° 7'21.23"O</t>
  </si>
  <si>
    <t>Claudia Girón - 77565052</t>
  </si>
  <si>
    <t>16/08: Se encontró un problema con el cliente, el CH no se encontraba registrado en ningún sistema. Mantenía un código con otro servicio de otro cliente, se efctuaron las correcciones necesarias y se programará una nueva visita, ya que el cliente quedo suceptible con el servicio.</t>
  </si>
  <si>
    <t>GREENANDES BOLIVIA SA</t>
  </si>
  <si>
    <t>14541460_33472__SCZ_BRIGIDA_GREENANDES BOLIVIA S.A._IDD_25M</t>
  </si>
  <si>
    <t>TORRE DUO PISO 11 OFICINA A - AL FRENTE DEL VENTURA MALL</t>
  </si>
  <si>
    <t>Claudia Coimbra Paz - 67706557</t>
  </si>
  <si>
    <t>SHELL BOLIVIA CORPORATION, SUCURAL BOLIVIA</t>
  </si>
  <si>
    <t>15398301_33925__SCZ_ROCA Y CORONADO_SHELL BOLIVIA CORPORATION, SUCURAL BOLIVIA_IDD_50M</t>
  </si>
  <si>
    <t xml:space="preserve">Cuarto Anillo entre Av. Roca y Coronado y Av. El Palmar  De la roca y coronado a la av el palmar 2 cuadra a mano derecha </t>
  </si>
  <si>
    <t xml:space="preserve"> 17°47'20.54"S            63°13'3.18"O</t>
  </si>
  <si>
    <t>Yohans Caballero - 67895015</t>
  </si>
  <si>
    <t>15360687_35885__SCZ_PARAGUA_DROGUERIA INTI S.A._IDD_50M</t>
  </si>
  <si>
    <t xml:space="preserve"> Parque Industrial PL 20-B, FRENTE AVESCA -POLLOS IMBA </t>
  </si>
  <si>
    <t>17°45'33.47"S 63° 8'11.42"O</t>
  </si>
  <si>
    <t>11283694_36352__LPZ_MALLASA_BANCO SOL S.A._IDD_105M</t>
  </si>
  <si>
    <t>Zona de San Pedro Nicolás Acosta 289,</t>
  </si>
  <si>
    <t xml:space="preserve"> 16°30'8.92"S 68° 8'4.41"O</t>
  </si>
  <si>
    <t>Hugo DURAN - 78899196</t>
  </si>
  <si>
    <t>11283694_36355__LPZ_MALLASA_BANCO SOL S.A._IDD_210M</t>
  </si>
  <si>
    <t>DELTACOM SRL</t>
  </si>
  <si>
    <t>15123602_36367__LPZ_SAN MIGUEL_DELTACOM SRL_IAS_90M_ATN HOTEL CASA GRANDE</t>
  </si>
  <si>
    <t>CLACOTO CALLE 15 N° 8054 EDIFICIO PLAZA 15</t>
  </si>
  <si>
    <t xml:space="preserve"> 16°32'27.53"S  68° 5'2.95"O</t>
  </si>
  <si>
    <t>Dorian Parrado - 72513310</t>
  </si>
  <si>
    <t>esperando confirmación por correo</t>
  </si>
  <si>
    <t>14906806_30171_SCZ_Paragua_GRUPO GEO_IOL_5M</t>
  </si>
  <si>
    <t>PARQUE INDUSTRIAL MZ 4</t>
  </si>
  <si>
    <t xml:space="preserve"> 17°46'30.77"S   63° 8'42.19"O</t>
  </si>
  <si>
    <t>AVENIDA PARAGUA ENTRE 4TO Y QUINTO ANILLO ZONA PARQUE INDUSTRIAL PASANDO LA UPSA</t>
  </si>
  <si>
    <t xml:space="preserve">  17°45'33.37"S ;  63° 8'43.12"O</t>
  </si>
  <si>
    <t>CLINICA ANGEL FOIANINI SRL.</t>
  </si>
  <si>
    <t>Av Las Americas n 137 Clinica Foianini</t>
  </si>
  <si>
    <t xml:space="preserve"> 16°31'1.32"S  68° 7'54.29"O</t>
  </si>
  <si>
    <t>15302706_32586_SCZ_BRIGIDA_ROHLIG TRANSPORTE Y LOGISTICA_BAS_BAS_15M</t>
  </si>
  <si>
    <t>AV. LAS RAMBLAS EDIFICIO TACUARAL II PISO 3 OFICINA 302</t>
  </si>
  <si>
    <t>RONALD HURTADO - 61527965</t>
  </si>
  <si>
    <t>IMPORTACIONES Y TIENDAS T.A.J.J. S.R.L.</t>
  </si>
  <si>
    <t>15558680_36026__SCZ_UAGRM_IMPORTACIONES Y TIENDAS T.A.J.J. S.R.L._IAS_75M</t>
  </si>
  <si>
    <t>avenida cañoto esquina calle florida nro 176, COSMET CENTRAL - SITIO 1</t>
  </si>
  <si>
    <t>17°46´55.51" S   63°11´21.15" O</t>
  </si>
  <si>
    <t>ORLANDO PEÑA MALDONADO - 3333456</t>
  </si>
  <si>
    <t>VALLEVISION SRL</t>
  </si>
  <si>
    <t>15570111_36339__SCZ_COTOCA_VALLEVISION SRL _IDD_105M_COTOCA3</t>
  </si>
  <si>
    <t xml:space="preserve">MIRANDA, JAVIER RENE - EJEC. DE VENTAS - NEG - SC           </t>
  </si>
  <si>
    <t>mirandajv@tigo.net.bo</t>
  </si>
  <si>
    <t xml:space="preserve">AVENIDA SANTA CRUZ ENTRE CALLE AYACUCHO Y DEAN TOLEDO PIMENTEL </t>
  </si>
  <si>
    <t>17°45'15.7"S 62°59'39.5"W</t>
  </si>
  <si>
    <t>JHON VERASTEGUI CARBALLO - 73110090</t>
  </si>
  <si>
    <t>11474451_36347__SCZ_TAJIBOS_CERVECERIA BOLIVIANA NACIONAL SA_IAS_320M</t>
  </si>
  <si>
    <t>AVENIDA SAN MARTIN -EDIFICIO MANZANA 40</t>
  </si>
  <si>
    <t xml:space="preserve">17°45'27.41"S; 63°11'58.98"O </t>
  </si>
  <si>
    <t>28386_36363__LPZ_SOPOCACHI_BISA SEGUROS Y REASEGUROS S.A_IDD_65M</t>
  </si>
  <si>
    <t>AV. ARCE NO. 2631 TORRE MULTICINE PISO 14</t>
  </si>
  <si>
    <t xml:space="preserve"> 16°30'39.68"S 68° 7'20.78"O</t>
  </si>
  <si>
    <t>EBERTH MAZUELOS - 2177000 Int: 1092</t>
  </si>
  <si>
    <t>28386_36462__SCZ_SAGUAPAC_BISA SEGUROS Y REASEGUROS S A_IDD_65M</t>
  </si>
  <si>
    <t xml:space="preserve">Av. El Trompillo No. 632 </t>
  </si>
  <si>
    <t>17°48'1.27"S ; 63°10'55.50"O</t>
  </si>
  <si>
    <t>14504774_29503_SCZ_Urbari_AJ VIERCI SRL_IOL_8M</t>
  </si>
  <si>
    <t xml:space="preserve">3er Anillo Externo casi doble via </t>
  </si>
  <si>
    <t>17°48'12.30"S     63°11'59.93"O</t>
  </si>
  <si>
    <t>ARIEL CALLEJA - 72130983</t>
  </si>
  <si>
    <t xml:space="preserve">LEON ROSAS, JOSUE ISMAEL - EMP - LPZ                   </t>
  </si>
  <si>
    <t>leonjo@tigo.net.bo</t>
  </si>
  <si>
    <t>AV CRISTO REDENTOR Y CUARTO ANILLO CENTRO COMERCIAL LAS BRISAS</t>
  </si>
  <si>
    <t>17°44'57.15"S 63°10'34.10"O</t>
  </si>
  <si>
    <t>CONTINENTAL INSPECTION SERVICES S.A.</t>
  </si>
  <si>
    <t>1785454_30218_SCZ_LA TRANCA_CONTINENTAL INSPECTION SERVICE S.A._IOL_4M</t>
  </si>
  <si>
    <t>Avenida Gualberto Villarroel, Km 9 Doble Via A La Guardia N° S/n Zona: El Carmen, Km 9</t>
  </si>
  <si>
    <t xml:space="preserve"> 17°51'55.77"S   63°14'38.44"O</t>
  </si>
  <si>
    <t>Rene Perez - 71033186</t>
  </si>
  <si>
    <t>TIENDA AMIGA ER S.A.</t>
  </si>
  <si>
    <t>4to anillo lado Bufalo Park</t>
  </si>
  <si>
    <t>11175832_30560_SCZ_PARAGUA_AMERICAN CHEMICAL COMPANY SRL _IEL_5M</t>
  </si>
  <si>
    <t xml:space="preserve">PARQUE INDUSTRIAL C/VIA DIAGINAL COMERCIANTE </t>
  </si>
  <si>
    <t xml:space="preserve"> 17°45'9.92"S  63° 8'38.15"O</t>
  </si>
  <si>
    <t>GARY PERAL TA  - 77360800</t>
  </si>
  <si>
    <t>FRIGORIFICO DEL ORIENTE SA FRIDOSA</t>
  </si>
  <si>
    <t>11261478_31076_SCZ_HAMACAS_FRIGORIFICO DEL ORIENTE SA FRIDOSA_IEL_4M</t>
  </si>
  <si>
    <t>Av. Beni 4to anillo calle Adela Salmon</t>
  </si>
  <si>
    <t xml:space="preserve"> 17°45'2.16"S  63°10'5.83"O</t>
  </si>
  <si>
    <t>Oscar Aguilera - 70841441</t>
  </si>
  <si>
    <t>AIR BP BOLIVIA S.A.</t>
  </si>
  <si>
    <t>11184619_31214_SCZ_Brigida_AIR BP BOLIVIA SA_IEL_4M</t>
  </si>
  <si>
    <t>Av San Martin # 1700 centro empresarial equipetrol piso 8, casi 4to anillo.</t>
  </si>
  <si>
    <t>17°45'37.0"S 63°11'58.6"W</t>
  </si>
  <si>
    <t>Tito Gandarillas - 72133463</t>
  </si>
  <si>
    <t>COMPA#ÍA DE PLASTICOS ART LTDA</t>
  </si>
  <si>
    <t>15177611_31256_SCZ_PARAGUA_COMPAÑÍA DE PLASTICOS ART LTDA_IEL_4M</t>
  </si>
  <si>
    <t>AV  Transversal Parque Industrial PI 23</t>
  </si>
  <si>
    <t xml:space="preserve"> 17°45'42.8."S ; 63°08'37.5"O</t>
  </si>
  <si>
    <t>Denis Gareca - 75022846</t>
  </si>
  <si>
    <t>CORIMEXO S.A.</t>
  </si>
  <si>
    <t xml:space="preserve">  CALLE S/N PARQUE INDUSTRIAL MZ OPI 5</t>
  </si>
  <si>
    <t xml:space="preserve"> 17°46'22.08"S /  63° 8'39.27"O</t>
  </si>
  <si>
    <t>MIGUEL ONTIVEROS - 60912063</t>
  </si>
  <si>
    <t>Carretera Cotoca km. 12</t>
  </si>
  <si>
    <t xml:space="preserve"> 17°45'53.34"S  63° 1'56.37"O</t>
  </si>
  <si>
    <t>Jaqueline Barja - 75005331</t>
  </si>
  <si>
    <t>EMACRUZ</t>
  </si>
  <si>
    <t>11249441_32152__SCZ_PARAGUA_EMACRUZ_BAS_10M</t>
  </si>
  <si>
    <t>PARQUE INDUSTRIAL 4TO ANILLO AV. PARAGUA DETRÁS DE LA  UNIVERSIDAD UPSA</t>
  </si>
  <si>
    <t>17°45'33.83"S   63° 8'53.37"O</t>
  </si>
  <si>
    <t>WILLAN FARELL - 67822673</t>
  </si>
  <si>
    <t>Oficinas Amaszonas Santa Cruz -  Edificio Torre Alas Piso 5</t>
  </si>
  <si>
    <t xml:space="preserve"> 17°45'35.84"S  63°12'2.98"O</t>
  </si>
  <si>
    <t>SERVICIO AVANZADO DE MONITOREO Y CONTROL SAMCO S.A</t>
  </si>
  <si>
    <t>12212579_32849__SCZ_Melchor Pinto_SERVICIOS AVANZADOS DE MONITOREO Y CONTROL SAMCO _BAS_10M</t>
  </si>
  <si>
    <t xml:space="preserve">NUÑEZ ENCINAS, CARLOS FERNANDO - EMP - SCZ                  </t>
  </si>
  <si>
    <t>C/ PROLONGACION ÑUFLO DE CHAVEZ N° 1176 ZONA: 2º ANILLO</t>
  </si>
  <si>
    <t xml:space="preserve"> 17°47'4.50"S  63° 9'53.58"O</t>
  </si>
  <si>
    <t>Pedro Algarañas - 3397777 - 70099973 - 70831500</t>
  </si>
  <si>
    <t>ALIMENTARIA S.R.L.</t>
  </si>
  <si>
    <t>1729951_33643__SCZ_PARAGUA_ALIMENTATARIA SRL_IAS_30M</t>
  </si>
  <si>
    <t xml:space="preserve">Parque Industrial, P.I. 46 Mza. 1 </t>
  </si>
  <si>
    <t>17°45'03.2"S 63°08'07.4"W</t>
  </si>
  <si>
    <t>PEDRO JIMENEZ - 76006720</t>
  </si>
  <si>
    <t>1729951_33644__SCZ_PARAGUA_ALIMENTATARIA SRL_IAS_30M</t>
  </si>
  <si>
    <t>Parque Industrial, P.I. 46 Mza 2</t>
  </si>
  <si>
    <t>17°45'09.5"S 63°07'59.8"W</t>
  </si>
  <si>
    <t>A una cuadra del Cuartel Regimiento Ingavi   entre Av. Arica y Av. 6 de Marzo</t>
  </si>
  <si>
    <t xml:space="preserve">  16°31'52.56"S  Lon:  68°10'10.48"O</t>
  </si>
  <si>
    <t>IPAS</t>
  </si>
  <si>
    <t>14713338_32760__LPZ_San Miguel_IPAS_BAS_10M</t>
  </si>
  <si>
    <t>Z. CALACOTO CALLE 18, Edificio Parque 18 Piso 1</t>
  </si>
  <si>
    <t xml:space="preserve">16°32'23.93"S  68° 4'51.55"O  </t>
  </si>
  <si>
    <t>11082911_32891__LPZ_MIRADOR_FUNDACION INFOCAL LA PAZ_BOL_12M</t>
  </si>
  <si>
    <t>Zona Miraflores,  Calle Chichas Nº 1280</t>
  </si>
  <si>
    <t>16°30'20.01"S  68° 7'19.77"O</t>
  </si>
  <si>
    <t>El contacto menciona que no se puede desconectar el servicio de INTERNET.</t>
  </si>
  <si>
    <t>14023657_33668__LPZ_SAN MIGUEL_AMASZONAS S.A._IDD_15M</t>
  </si>
  <si>
    <t>Avenida Sanchez Bustamante  esquina Calle12  Edificio GOGO  N°7992</t>
  </si>
  <si>
    <t xml:space="preserve"> 16°32'27.21"S   68° 5'14.36"O</t>
  </si>
  <si>
    <t>07/09: El contacto menciona que no se puede desconectar el servicio de INTERNET.</t>
  </si>
  <si>
    <t>Cliente no puede desconectar la red.</t>
  </si>
  <si>
    <t>PRODUCTOS DE CALIDAD EMBUTIDOS BG SRL</t>
  </si>
  <si>
    <t xml:space="preserve">AV PERIFERICA Y CALLE 1 ZONA URB NUEVO AMANECER </t>
  </si>
  <si>
    <t xml:space="preserve"> 16°33'58.33"S  68°12'45.25"O</t>
  </si>
  <si>
    <t>ALEX  - 77779389</t>
  </si>
  <si>
    <t xml:space="preserve">Calacoto, Av Sanchez Bustamante </t>
  </si>
  <si>
    <t xml:space="preserve"> 16°32'26.79"S  68° 5'9.16"O</t>
  </si>
  <si>
    <t>Nelson Ledezma - 69412009</t>
  </si>
  <si>
    <t>KETAL S.A.</t>
  </si>
  <si>
    <t>CALACOTO CALLE JOSE PATIÑO ENTRE CALLES 15 Y 16</t>
  </si>
  <si>
    <t>16°32'23.10"S 68° 5'2.25"O</t>
  </si>
  <si>
    <t>Oscar Castro - 77266665, ocastro@ketal.com.bo</t>
  </si>
  <si>
    <t>07/09: se actualizó número de contacto con ejecutivo.</t>
  </si>
  <si>
    <t>ALFONSO LOPEZ DEL SOLAR ARCE</t>
  </si>
  <si>
    <t>15412181_34137__LPZ_SAN MIGUEL_ALFONSO LOPEZ DEL SOLAR ARCE_IAS_20M</t>
  </si>
  <si>
    <t xml:space="preserve">CHUQUIMIA, HECTOR HENRY - EJEC. DE CUENTAS - NEG - LP       </t>
  </si>
  <si>
    <t>C. 15 DE CALACOTO, EDIFICIO FERGAL, PISO 2, OFICINA 2-C</t>
  </si>
  <si>
    <t xml:space="preserve"> 16°32'26.84"S ;   68° 5'0.86"O</t>
  </si>
  <si>
    <t>ALFONSO LOPEZ DEL SOLAR - 2337196 - 72033388</t>
  </si>
  <si>
    <t>ALEX ZEGARRA RODRIGUEZ</t>
  </si>
  <si>
    <t xml:space="preserve"> 16°32'9.18"S  68° 4'44.52"O</t>
  </si>
  <si>
    <t>ALEX ZEGARRA RODRIGUEZ - 67001111</t>
  </si>
  <si>
    <t>Programada para 06/09</t>
  </si>
  <si>
    <t>15298501_34950__LPZ_SAN MIGUEL_MULTICENTER SRL_IAS_15M</t>
  </si>
  <si>
    <t xml:space="preserve">AVENIDA MONTENEGRO N 930 MEDIA CUADRA ANTES DE LLEGAR COLEGIO LORETO </t>
  </si>
  <si>
    <t xml:space="preserve"> 16°32'38.35"S  68° 4'41.13"O</t>
  </si>
  <si>
    <t>Zona San Miguel, Calle Adrián Patiño # 8300</t>
  </si>
  <si>
    <t>16°32'28.89"S  68° 4'37.60"O</t>
  </si>
  <si>
    <t>Fernando Flores - 77528577</t>
  </si>
  <si>
    <t>Internet Dedicado 20 Mbps</t>
  </si>
  <si>
    <t>15232720_31448_SCZ_MATADERO_COMPAA DE ALIMENTOS AVESCA SA_IDD_20M</t>
  </si>
  <si>
    <t>21/08: Este es el servicio activo del cliente. No se realizó repetición del enlace, el otro servicio con el mismo código es el servicio de respaldo del cliente.</t>
  </si>
  <si>
    <t>20625_32338_SCZ_PARAGUA_PROESA_IDD_40M</t>
  </si>
  <si>
    <t>AVENIDA VIRGEN DE GUADALUPE</t>
  </si>
  <si>
    <t xml:space="preserve"> 17°43'53.36"S -  63° 7'24.51"O</t>
  </si>
  <si>
    <t>INVERSIONES VETERINARIAS SA.</t>
  </si>
  <si>
    <t>12208948_32417__SCZ_BRIGIDA_INVERSIONES VETERINARIAS SA._IAS_40M</t>
  </si>
  <si>
    <t>CALLE DR. JAIME ROMAN NRO. 90 B. GUAPAY</t>
  </si>
  <si>
    <t>Leonardo Carrillo - 75042187</t>
  </si>
  <si>
    <t>14023657_32695_SCZ_Brigida_AEREO AMASZONAS_IDD_30M</t>
  </si>
  <si>
    <t>COMERCIALIZADORA RETAIL LIDER S.A.</t>
  </si>
  <si>
    <t>15333708_33088_SCZ_PARAGUA_COMERCIALIZADORA RETAIL LIDER S.A._BAS_40M</t>
  </si>
  <si>
    <t>AV. 4TO ANILLO ENTRE AV PARAGUA Y AV. TRANSVERSAL 1</t>
  </si>
  <si>
    <t xml:space="preserve">   17°45'54.68"S;     63° 8'50.73"O</t>
  </si>
  <si>
    <t>CRAFT S.R.L.</t>
  </si>
  <si>
    <t>11119248_35067__SCZ_MATADERO_CRAFT SRL_IAS_30M</t>
  </si>
  <si>
    <t>AV PERIMETRAL - ZONA PARQUE INDUSTRIAL</t>
  </si>
  <si>
    <t xml:space="preserve"> 17°45'29.64"S  63° 9'3.94"W</t>
  </si>
  <si>
    <t>HUGO PATON - 33571738</t>
  </si>
  <si>
    <t>11693185_35337__SCZ_PARAGUA_CERAMICA DEL ESTE SRL._IAS_40M_FRIDOSA</t>
  </si>
  <si>
    <t>DOBLE VIA COTOCA KM 14 1/2 -  SITIO 2</t>
  </si>
  <si>
    <t xml:space="preserve"> 17°24'26.45"S    63°12'19.25"O</t>
  </si>
  <si>
    <t>IDEAS DEL ORIENTE S.R.L.</t>
  </si>
  <si>
    <t>15395503_35485_SCZ_MATADERO_IDEAS DEL ORIENTE SRL_IAS_50M</t>
  </si>
  <si>
    <t>6to anillo entre av mutualista y av virgen de lujan a 1 cuadra del cambodromo</t>
  </si>
  <si>
    <t xml:space="preserve"> 17°44'44.48"S -  63° 8'21.79"O  </t>
  </si>
  <si>
    <t>GONZALO FERNANDO AMELLER TERRAZAS - 75317766</t>
  </si>
  <si>
    <t>WEIDLING S.A.</t>
  </si>
  <si>
    <t>12365890_35949__SCZ_PARAGUA_WEIDLING SA_IAS_65M_RBS LAS TACUARAS</t>
  </si>
  <si>
    <t>AV BANZER KM 8 1/2, INGRESANDO POR LA CHONTA A 200MTS GALPON WEIDLING -  SITIO 1</t>
  </si>
  <si>
    <t xml:space="preserve"> 17°42'3.72"S  63° 8'58.23"O</t>
  </si>
  <si>
    <t>Alfonso Peña - 78009419</t>
  </si>
  <si>
    <t>SALCEDO IMPORTACIONES REPRESENTACIONES SRL</t>
  </si>
  <si>
    <t>15563531_36177_SCZ_B30 AGOSTO_SARUMADI SRL_IAS_40M_RBS AV G77</t>
  </si>
  <si>
    <t>Avenida G77 (CHINA) Nr0 S/N Barrio Libertad Norte UV:221 MZA:000</t>
  </si>
  <si>
    <t xml:space="preserve"> 17°41'59.70"S  63° 7'35.30"W</t>
  </si>
  <si>
    <t>Mauricio Oddo - 78077119</t>
  </si>
  <si>
    <t>FERCOGAN SRL.</t>
  </si>
  <si>
    <t>15563954_36188__SCZ_MATADERO_FERCOGAN SRL_IDD_30M</t>
  </si>
  <si>
    <t>Carretera a Cotoca, antes de llegar al trillo</t>
  </si>
  <si>
    <t xml:space="preserve">17°49'11.70"S 63°13'19.75"O      </t>
  </si>
  <si>
    <t>Oscar Ardaya - 70951664</t>
  </si>
  <si>
    <t>MI RANCHO SRL</t>
  </si>
  <si>
    <t>14851688_36249__SCZ_LA GUARDIA_MI RANCHO SRL_IAS_50M_ATN SANTA MARTA</t>
  </si>
  <si>
    <t xml:space="preserve">DOBLE VIA LA GUARDIA ANTES DE LLEGAR A QUEBRADA SECA </t>
  </si>
  <si>
    <t>17°54'27.1"S 63°20'09.9"W</t>
  </si>
  <si>
    <t xml:space="preserve">MARCOS GAGREDA - 75001432	 </t>
  </si>
  <si>
    <t>GLODBOLIVIA S.R.L.</t>
  </si>
  <si>
    <t>15566349_36287__SCZ_HAMACAS_GLODBOLIVIA SRL_IDD_30M</t>
  </si>
  <si>
    <t>AVENIDA JAPON NRO 3330 3ER ANILLO EXTERNO ENTRE ALEMANA Y MUTUALISTA</t>
  </si>
  <si>
    <t xml:space="preserve"> 17°45'38.53"S 63° 9'51.04"O</t>
  </si>
  <si>
    <t>FABIAN - 75371480</t>
  </si>
  <si>
    <t>14231155_36357__SCZ_B30Agosto_SINOHYDRO CORPORATION LIMITED - SUCURSAL BOLIVIA_I</t>
  </si>
  <si>
    <t xml:space="preserve">av BANZER 7MO ANILLO </t>
  </si>
  <si>
    <t>FABIANA LINARES - 78000782</t>
  </si>
  <si>
    <t>ENDOGENETICA SANTA CRUZ S.R.L.</t>
  </si>
  <si>
    <t>13060904_36373__SCZ_Arenal_ENDOGENETICA SANTA CRUZ SRL_IAS_40M</t>
  </si>
  <si>
    <t xml:space="preserve">VACA, ADRIANA PAOLA - EJEC. DE VENTAS - NEG - SC            </t>
  </si>
  <si>
    <t>vacaap@tigo.net.bo</t>
  </si>
  <si>
    <t>CALLE SARA ENTRE CUELLAR Y SEOANE</t>
  </si>
  <si>
    <t>-17.7800300418166, -63.18744587395442</t>
  </si>
  <si>
    <t>BENJAMIN FLORES - 75631813</t>
  </si>
  <si>
    <t>NBNLIVING BOLIVIA S.R.L.</t>
  </si>
  <si>
    <t>15554851_36479__SCZ_ARENAL_NBNLIVING BOLIVIA SRL _IAS_40M_COPY COLOR</t>
  </si>
  <si>
    <t xml:space="preserve">QUENTA, BETTY - EJEC. DE VENTAS - NEG - SC                  </t>
  </si>
  <si>
    <t>quentab@tigo.net.bo</t>
  </si>
  <si>
    <t>BARRIO FORTINES AV BUSCH ENTRE 1ER Y 2DO ANILLO CALLE FORTIN CORRALES NRO 176 CASI ESQUINA CAÑADA STRONGEST</t>
  </si>
  <si>
    <t>17°46'22.9"S  63°11'06.9"W</t>
  </si>
  <si>
    <t>CLAUDIO AVILA - 67801522</t>
  </si>
  <si>
    <t>AVGRUP S.R.L.</t>
  </si>
  <si>
    <t>15577377_36489__SCZ_MATADERO_AVGRUP S.R.L._IAS_40M</t>
  </si>
  <si>
    <t>Parque Industrial, Manzana 8 A PI 8A ,canal cotoca 4to anillo</t>
  </si>
  <si>
    <t>-17.774015,-63.141811</t>
  </si>
  <si>
    <t>Denar Numberg - 78001174</t>
  </si>
  <si>
    <t>CAMARA DE IND. COMERCIO SERVICIOS  Y TURISMO DE SANTA CRUZ</t>
  </si>
  <si>
    <t>11200468_36516__SCZ_LOS ANDES_CAMARA DECOMERCIO TURISMO S.A_IAS_65M</t>
  </si>
  <si>
    <t>AV. IRALA NRO 7 CENTRO CULTURAL CAINCO VILLA 1RO DE MAYO AV. PANAMERICANA 7MO ANILLO 2 CUADRAS ANTES DE AV 3 PASOS AL FRENTE</t>
  </si>
  <si>
    <t xml:space="preserve"> 17°48'11.72"S   63° 7'5.44"O</t>
  </si>
  <si>
    <t>Alan Toledo - 77886231</t>
  </si>
  <si>
    <t>CONSTRUCTORA DE CIUDADES INTELIGENTES SRL</t>
  </si>
  <si>
    <t>15200295_36534__SCZ_HAMACAS_EMPRESA CONSTRUCTORA DE CIUDADES INTELIGENTES SRL_ID</t>
  </si>
  <si>
    <t xml:space="preserve"> Av. Alemana calle Mapajo  (entre 3er anillo interno y externo)</t>
  </si>
  <si>
    <t>17°45'35.3"S 63°10'08.0"W</t>
  </si>
  <si>
    <t>Glen Llanos Castel - 67853306</t>
  </si>
  <si>
    <t>CENTRO MEDICO FOIANINI SA</t>
  </si>
  <si>
    <t>15523883_36543_SCZ_GILBERTO PAREJAS_CENTRO MEDICO FOIANINI S.A._IDD_40M</t>
  </si>
  <si>
    <t>CALLE RENE MORENO ENTRE AV IRALA Y CALLE LA RIVA</t>
  </si>
  <si>
    <t>17°47"29.1"S 63"10'50.0"W</t>
  </si>
  <si>
    <t>ING LUIS HERBAS - 78121123</t>
  </si>
  <si>
    <t>15360687_36138_LPZ_MIRADOR_DROGUERIA INTI S.A._IAS_50M</t>
  </si>
  <si>
    <t>CALLE LUCAS JAIME NO. 1959  MIRAFLORES</t>
  </si>
  <si>
    <t>LUIS ACOSTA - 71526549</t>
  </si>
  <si>
    <t>11283694_36157__LPZ_MALLASA_BANCO SOL S.A._IDD_40M</t>
  </si>
  <si>
    <t>CALLE NICOLAS ACOSTA NRO. 289 ZONA SAN PEDRO</t>
  </si>
  <si>
    <t>11082911_36245_LPZ_6 DE MARZO_FUNDACION INFOCAL LA PAZ_IDD_30M</t>
  </si>
  <si>
    <t xml:space="preserve">LEON ROSAS, JOSUE ISMAEL - EMP - LPZ                        </t>
  </si>
  <si>
    <t>Av. 6 de Marzo No 340 El Alto</t>
  </si>
  <si>
    <t xml:space="preserve">17°25'43.39"S  66° 7'0.21"O    </t>
  </si>
  <si>
    <t>Armando Mendoza - 77559583</t>
  </si>
  <si>
    <t>11193841_36266__LPZ_HUMBOLT_SCHMIDTS PHARMA S.R.L._IAS_30M</t>
  </si>
  <si>
    <t>C. 10 de Calacoto y Sanchez Bustamante Edif. Vitruvio Lexus Torre 3 Subsuelo 2</t>
  </si>
  <si>
    <t>FUNDACION MUNASIM KULLAKITA</t>
  </si>
  <si>
    <t>15506727_36300_LPZ_AV CHACALTAYA_FUNDACION MUNASIM KULLAKITA_IAS_30M</t>
  </si>
  <si>
    <t xml:space="preserve">AGUILAR, MARCELO DAVID - EJEC. DE VENTAS - NEG - LP         </t>
  </si>
  <si>
    <t>aguilarm@tigo.net.bo</t>
  </si>
  <si>
    <t xml:space="preserve">El Alto  Z. Ferropetrol, C. 7 "La Plata" Nº 1324 </t>
  </si>
  <si>
    <t>-16.5039680, -68.1661376</t>
  </si>
  <si>
    <t>Celvi Alanes - 65101236</t>
  </si>
  <si>
    <t>15133182_36313__LPZ_Planta Senkata_CIA IND COMERCIAL HNOS VICENTE SRL_IAS_30M</t>
  </si>
  <si>
    <t>Av. 6 de marzo Ruta a Oruro, Pasando el cruce Achocalla - Mallasa, Fabrica FAMOSA.</t>
  </si>
  <si>
    <t xml:space="preserve"> 16°33'41.15"S;  68°11'0.69"O</t>
  </si>
  <si>
    <t>Juan Carlos Alba - 75647073</t>
  </si>
  <si>
    <t>7233_36315_LPZ_HANSA_BANCO NACIONAL DE BOLIVIA_IDD_30M</t>
  </si>
  <si>
    <t xml:space="preserve"> 16°29'56.28"S;  68° 8'3.51"O</t>
  </si>
  <si>
    <t>Jose Miguel Gutierrez - 69896378</t>
  </si>
  <si>
    <t>MOLINO ANDINO SA</t>
  </si>
  <si>
    <t>11282043_36321_LPZ_FLORIDA_MOLINO ANDINO S.A._IAS_30M</t>
  </si>
  <si>
    <t>Calle 18 de Calocoto Edificio Parque 18 Piso 4</t>
  </si>
  <si>
    <t>16°32'23.74"S  68° 4'52.03"O</t>
  </si>
  <si>
    <t>Efrain Capqueque - 70520529</t>
  </si>
  <si>
    <t>SERVICIOS DE SEGURIDAD PRIVADA THORPROTECTION SRL</t>
  </si>
  <si>
    <t>14953751_36329_LPZ_MIRADOR_SERVICIOS DE SEGURIDAD PRIVADA THORPROTECTION SRL_IAS</t>
  </si>
  <si>
    <t xml:space="preserve">Av. Libertador Nro. 10, Casa blanca con rejas, entre la estación del Teleferico Amarillo de la Curva de Olguin y la Gruta de la Virgen </t>
  </si>
  <si>
    <t xml:space="preserve">16°30'58.6"S 68°07'01.2"W </t>
  </si>
  <si>
    <t>CLAUDIA TABOADA - 77577730</t>
  </si>
  <si>
    <t>ALMACENERA BOLIVIANA SA</t>
  </si>
  <si>
    <t>14637705_36430__LPZ_AV AMERICA_ALMACENERA BOLIVIANA SA_IAS_30M</t>
  </si>
  <si>
    <t>Aeropuerto El Alto</t>
  </si>
  <si>
    <t>16°30'28.17"S  68°10'42.05"O</t>
  </si>
  <si>
    <t>Abraham Umiri Arroba - 73012619</t>
  </si>
  <si>
    <t>13820241_36474__LPZ_Florida_GUEVARA Y GUTIERREZ SERVICIOS LEGALES SRL_IAS_40M</t>
  </si>
  <si>
    <t>Calle 15 Calacoto Torre Ketal Ofi. 402</t>
  </si>
  <si>
    <t>16°32'22.69"S  68° 5'2.02"O</t>
  </si>
  <si>
    <t>Jésus Bautista - 69152333</t>
  </si>
  <si>
    <t>COMERCIALIZADORA DE MINERALES VIACHA SA.</t>
  </si>
  <si>
    <t>11390439_36494_LPZ_FLORIDA_COMERCIALIZADORA DE MINERALES VIACHA SA._IAS_50M</t>
  </si>
  <si>
    <t>Calle 18 de Calacoto. Edificio Parque 18 # 8022, Piso 4</t>
  </si>
  <si>
    <t xml:space="preserve"> 16°32'23.72"S  68° 4'51.22"O</t>
  </si>
  <si>
    <t>ASOCIACION NACIONAL DE ALDEAS SOS BOLIVIA</t>
  </si>
  <si>
    <t>11235982_36500__LPZ_LIRA_ASOCIACION NACIONAL DE ALDEAS SOS BOLIVIA_IDD_30M</t>
  </si>
  <si>
    <t>Mendez Arcos esq. Miguel de Cervantes Nro.776 Oficinas Regional La Paz Aldeas Infantiles SOS, a una cuadra de la plaza España al frente de la estación del Teleferico Amarillo de la zona de Sopocachi</t>
  </si>
  <si>
    <t xml:space="preserve"> 16°30'53.09"S  68° 7'47.56"O</t>
  </si>
  <si>
    <t>Amy Sarmiento - 69555004</t>
  </si>
  <si>
    <t>SOCIEDAD BOLIVIANA DE CEMENTO S.A.</t>
  </si>
  <si>
    <t>11181719_36542__LPZ_VICTORIA_SOCIEDAD BOLIVIANA DE CEMENTO SA_IDD_105M</t>
  </si>
  <si>
    <t xml:space="preserve">Av. Arce, Condominio Torres del Poeta No. 2519 </t>
  </si>
  <si>
    <t xml:space="preserve"> 16°30'33.68"S;  68° 7'24.74"O</t>
  </si>
  <si>
    <t>JOSE DINO JORGE BARRON - 77794100</t>
  </si>
  <si>
    <t>FES</t>
  </si>
  <si>
    <t>15383286_36551__LPZ_Obrajes_FES_IDD_30M</t>
  </si>
  <si>
    <t xml:space="preserve"> AVENIDA HERNANDO SILES, EDIFICIO FES PISO PB NRO 5998 ZONA OBRAJES  </t>
  </si>
  <si>
    <t>-16.528648,-68.104117</t>
  </si>
  <si>
    <t>BERNABE LECOÑA - 2 2750005 - 71900598</t>
  </si>
  <si>
    <t>02/08: SOLICITUD del ejecutivo de cuentas Carlos Nuñez por quejas frecuentes del cliente. Ejecutiva indica que hubo una solicitud para cambiar el Ch pero que al final no se hizo, el CH correcto es: 5415756_34489__SCZ_EL PARI_OPERADORA CARIBENA SRL_IAS_80M. El CH 34489 no se encuentra en cubo BBD CLIENTES.</t>
  </si>
  <si>
    <t>12/08: El cliente menciona que ya no cuenta con servicios de INTERNET tanto en COCHABAMBA como en LA PAZ además que TIGO aún no recogio los equipos.
06/03: Intentar con el otro número del contacto 71790885</t>
  </si>
  <si>
    <t>Cliente ya no cuenta con el servicio</t>
  </si>
  <si>
    <t>Medición a enlace de respaldo de cliente (redundancia).</t>
  </si>
  <si>
    <t>12/08: El cliente menciona que ya no cuenta con servicios de INTERNET tanto en COCHABAMBA como en LA PAZ además que TIGO aún no recogio los equipos.
01/06: El contacto menciona que debido a la pandemia el personal se encuentra trabajando remotamente por lo que no es posible llevar a cabo la visita.</t>
  </si>
  <si>
    <t>12/08: El cliente menciona que ya no cuenta con servicios de INTERNET tanto en COCHABAMBA como en LA PAZ además que TIGO aún no recogio los equipos.</t>
  </si>
  <si>
    <t>12/08: Se postergó realizar la medición de calidad para el pròximo mes</t>
  </si>
  <si>
    <t>12/08: esperando confirmación por correo</t>
  </si>
  <si>
    <t>15/06: Se volvio a contactar al cliente, el cual pidio se le envie un nuevo correo para coordinar la visita. 04/06: Contacto Antonio Ibañez indicó: Sergio, por favor te pido realizar estas validaciones mas adelante, cuando bajen los contagios por la pandemia.
20/05: Recordatorio a ejecutivo para que confirme los nuevos planes
13/05: Envié consulta al ejecutivo para que confirme los servicios del cliente.
11/05: Envié correo de consulta al ejecutivo.
16/04: Les comento que el cliente ha ido cambiando algunos servicios en este mes y estamos en ese proceso les pido nos puedan dar unos dias mas por favor ya que se esta haciendo esos ajustes aun.
16/04: Envié consulta al ejecutivo.
08/04: Ejecutivo indica que se han llevado a cabo una serie de cambios de los servicios del cliente que se encuentran siendo confirmados, pide unos días para que Antonio nos de su autorización.
06/04: Envié consulta por correo al ejecutivo para su ayuda en la coordinación de las visitas o si es necesario reprogramarlas para meses posteriores.
05/04: El contacto menciona que por el momento no estan dejando ingresar porsonal externo a sus instalaciones.
11/01: Contactar nuevamente.
16/12: Solicité a Logicalis intentar nuevamente.
12/11: Se volvo a mandar un nuevo correo a peticion del cliente para poder agendar una visita (contacto 5/11/2020)
12/10: Volver a intentar la programación con este cliente.
31/08: Indica que por la cuarentena es difícil movilizar su personal.</t>
  </si>
  <si>
    <t>25/06: SOLICITUD del Ejecutivo de cuentas José Victor Cabrera, se solicitó la gestión a Verónica y Francisco en ausencia de Fabiola. El 22/09/20 ya se realizó la medición del cliente por nueva activación. (El cliente subio de plan)</t>
  </si>
  <si>
    <t>07/09: espera de confirmación por correo</t>
  </si>
  <si>
    <t>03/09:  Se programó la visita para esta fecha. 
26/02: El contacto menciona que por motivos de rebrote de covid las oficinas estan cerradas por ellos se debe volver a contactar al proximo mes. Contactar nuevamente en marzo
11/01: Contactar nuevamente.
21/12: El cliente comenta que por razones de un receso de fin de año no se puede llevar a cabo la visita, por lo que queda postergado para el siguiente año.
16/12: Consulta enviada a ejecutiva. El Ejecutivo es Roberto Ortiz e indica que el contacto es Antonio Garcia - 76696757
22/11: Contacto no responde (contacto 20/11/2020)</t>
  </si>
  <si>
    <t>09/08: SOLICITUD de Cliente - Ejecutiva Paola Salles y Andrea Valenzuela. (Anteriormente se había cancelado la visita por solicitud del cliente). 08/02: el cliente no quiere que se realice las mediciones. Dice que al momento de la habilitacion del servicio ya fue medido y hasta la fecha no esta presentando fallas y no ve la necesidad de interrumpir el servicio
26/01: el cliente solicita que se lo vuelva a contactar al siguiente mes (febrero)  para coordinar el trabajo</t>
  </si>
  <si>
    <t>30/08: se efetuaron las pruebas con resultados satisfactorios pero el cliente no esta convencido del servicio, experimenta lentitud en su propio servidor, se aperturó un ticket con el NOC. 
30/07: SOLICITUD de cliente, ejecutivo de cuentas Mauricio Gonzales e ingeniero de soluciones Rony Saavedra.
01/06: Debido a la restricción por el covid no se pudo llevar a cabo la visita.</t>
  </si>
  <si>
    <t>07/09: esperando confirmación por correo</t>
  </si>
  <si>
    <t>15/06: El control de calidad se llevará a cabo el dia 10/7/2021. 06/04: Ejecutivo indica que el contacto es 75005483 alvaro quisbert
05/04: Contacto no responde</t>
  </si>
  <si>
    <t>30/07: el cliente menciona que no es posible realizar el trabajo en estas fechas. Solicita que se lo vuelva a contactar el siguiente mes</t>
  </si>
  <si>
    <t>07/09: La visita estaba cancelada, pero Logicalis logró comunicarse con personal de la empresa por otro servicio, entonces se aprovechó de actualizar el contacto y realizar la visita. 
07/04: Mayra indica que no logró comunicarse con el cliente.
06/04: Recordatorio a Mayra para saber si hizo la consulta.
22/03: Dado que el contacto Daniel Rodriguez se detalla también para el cliente NATIONAL OILWELL VARCO DE BOLIVIA S.R.L., Mayra indica que el contacto lo hace siempre por whatsapp y que hará la consulta para saber si son también contacto de este cliente. Informé a Sergio.
08/03: Sergio indica que el contacto 71346451 GUSTAVO JAVIER ASIN MENDIETA sale como número inexistente. Ejecutivo indica que ese es el contacto con el que cuenta.
05/03: Sergio indica que el contacto Juan Marcelo Siles es del cliente Nova Moda. Ejecutivo indica que el contacto es 71346451 GUSTAVO JAVIER ASIN MENDIETA. Envié el dato a Sergio.
02/03: Ejecutivo indica que el número de contacto es Juan marcelo siles - 72216081
10/02: Número incorrecto</t>
  </si>
  <si>
    <t>07/09: el cliente menciona que no es posible realizar las visitas ya que se encuentra resolviendo trabajos internos. Solicita que se lo contacte al siguiente mes (septiembre). 30/07: el cliente menciona que no es posible realizar las visitas ya que se encuentra resolviendo trabajos internos. Solicita que se lo contacte al siguiente mes. 13/04: Ejecutivo indica Marco Barba, gerente de It 69061258. Envié la consulta al ejecutivo por teams.
12/04: Contacto no contesta</t>
  </si>
  <si>
    <t>30/07: El contacto menciona que se lo pueda contactar al proximo mes. 11/05: Ejecutiva indica que el contacto que tiene es Luis Panozzo con celular 77593525.
03/05: Contacto no responde</t>
  </si>
  <si>
    <t>11/08: Se efectuó la 2da visita adicional para verificación del sitio. 
30/07: se contacto nuevamente al cliente, se hizo una nueva coordinacion y estamos a la espera de que confirmen los accesos a los sitios tanto para La Paz y Santa cruz. 
04/06: Contacto Antonio Ibañez indicó: Sergio, por favor te pido realizar estas validaciones mas adelante, cuando bajen los contagios por la pandemia.
08/04: Ejecutivo indica que se han llevado a cabo una serie de cambios de los servicios del cliente que se encuentran siendo confirmados, pide unos días para que Antonio nos de su autorización.
11/03: De acuerdo a lo indicado por el ejecutivo y Francisco, debido al upgrade de servicios realizados al cliente, deben hacerse nuevas mediciones.</t>
  </si>
  <si>
    <t>07/09: esperando confirmación por correo. 15/06:El contacto menciona que por el momento no tienen personal quien este a cargo. 13/05: Ejecutivo indica que el contacto es Christopher Fernandez - 67702810. Aplica para Nestlé e Industrias Fagal ya que pertenecen a la misma empresa.</t>
  </si>
  <si>
    <t>16/08: Ejecutivo actualizó persona de contacto en la emprea, correo: yuri.cardozo@opal.bo 30/04:Contacto equivocado</t>
  </si>
  <si>
    <t>30/07: el cliente menciona que no es posible realizar las visitas ya que se encuentra resolviendo trabajos internos. Solicita que se lo contacte al siguiente mes. 15/06: El celular suena como apagado. 08/06: Ejecutivo indica Marcos Barba - 69061258, envié la información a logicalis.
19/05: Envié la consulta al ejecutivo por teams.
17/05: El celular aparece como apagado</t>
  </si>
  <si>
    <t>Contacto no responde</t>
  </si>
  <si>
    <t>07/09: el cliente menciona que no es posible realizar las visitas ya que se encuentra resolviendo trabajos internos. Solicita que se lo contacte al siguiente mes11/05: Ejecutivo indica que el contacto es Alejandra 75335838 Gerente Administrativa
11/05: Envié consulta al ejecutivo por Teams
03/05: Contacto no responde</t>
  </si>
  <si>
    <t>30/07: 'cliente menciona que ya no trabaja en ese lugar. 08/06: Ejecutivo indica Ana Maria 69001509. Envié información a Logicalis.
19/05: Envié la consulta al ejecutivo por teams.
17/05: Cliente menciona que ya no trabaja en ese lugar</t>
  </si>
  <si>
    <t>15/06: Se intento comunicar con el contacto. Sin embargo no se tuvo éxito. 08/06: Envié nuevamente consulta al ejecutivo por Teams e indica que no ha logrado obtener contacto.
20/05: Ejecutivo indica que dieron de baja sus líneas móviles y no tienen ningún contacto pero intentará conseguir.
20/05: Se intento comunicar con el contacto. Sin embargo no se tuvo éxito.</t>
  </si>
  <si>
    <t>17/08: se contacto al ejecutivo, este no responde para actualizar el número de contacto. 15/06: El número del contacto se encuentra apagado.</t>
  </si>
  <si>
    <t>21/08: Certificación de enlace de respaldo, el servicio del cliente está reflejado con el mismo Nro_Cuenta.</t>
  </si>
  <si>
    <t>16/08: Se contacto al ejecutivo, indica que ese es el número que tiene de contacto. 15/06: Contacto equivocado</t>
  </si>
  <si>
    <t>15/06: instancias de solarwinds aun sin crear. Se hizo la solicitud al noc para crear las instancias. Una vez creadas se contactara la cliente</t>
  </si>
  <si>
    <t>07/09: Se volvio a realizar una gestion para llevar a cabo la visita mediante correo electronico. Sin embargo aun no se tiene respuesta.</t>
  </si>
  <si>
    <t>16/08: Se contacto al ejecutivo, indica que no tiene ningún otro número de contacto. 15/06: El contacto menciona que se lleve a cabo el control de calidad el mes de julio. Tras volver a contactar al cliente este no contesta.</t>
  </si>
  <si>
    <t>15/06: El contacto que se encuentra en la base de datos ya no trabaja en la empresa.</t>
  </si>
  <si>
    <t>15/06: el cliente solicta que se lo contacte mas adelante, cuando los casos por COVID se reduzcan</t>
  </si>
  <si>
    <t>30/07: Programada para el 02/08.  15/06: Contacto no responde</t>
  </si>
  <si>
    <t>30/07: Programada para el 02/08/21. 15/06: instancias de solarwinds aun sin crear. Se hizo la solicitud al noc para crear las instancias. Una vez creadas se contactara la cliente</t>
  </si>
  <si>
    <t>16/08: se contacto con el ejecutivo para actualizar contacto, indico que la empresa ya cerró operaciones. Contacto no responde</t>
  </si>
  <si>
    <t>15/06: Se programó el control de calidad se llevará a cabo el día 3/7/2021.</t>
  </si>
  <si>
    <t>15/06: El contacto menciona que por razon de la pandemia no estan permitiendo el ingreso de personal en sus instalaciones.</t>
  </si>
  <si>
    <t>30/07: se hizo la coordinacion tanto para santa cruz y la paz, sin embargo el noc nos informa que los servicios se hallan en mora. 15/06: el cliente solicta que se lo contacte mas adelante, cuando los casos por COVID se reduzcan</t>
  </si>
  <si>
    <t>AC</t>
  </si>
  <si>
    <t>BUSINESS ONLINE 7</t>
  </si>
  <si>
    <t>SU</t>
  </si>
  <si>
    <t>BUSINESS ONLINE 9</t>
  </si>
  <si>
    <t>BUSINESS ONLINE 2</t>
  </si>
  <si>
    <t>BUSINESS ONLINE 6</t>
  </si>
  <si>
    <t>BUSINESS ONLINE 5</t>
  </si>
  <si>
    <t>EL</t>
  </si>
  <si>
    <t>MO</t>
  </si>
  <si>
    <t>BUSINESS ONLINE 1</t>
  </si>
  <si>
    <t>BUSINESS ONLINE 13</t>
  </si>
  <si>
    <t>BUSINESS ONLINE 4</t>
  </si>
  <si>
    <t>BUSINESS ONLINE 12</t>
  </si>
  <si>
    <t>PLAN 1117 - WHOLESALE</t>
  </si>
  <si>
    <t>BUSINESS ONLINE 11</t>
  </si>
  <si>
    <t>BUSINESS ONLINE 3</t>
  </si>
  <si>
    <t>11257784_34798__LPZ_YACIMIENTOS_11257784_34798__LPZ_IAS_90M</t>
  </si>
  <si>
    <t>39424_31267_LPZ_Los Pinos_HIPERMAXI_IAS_50M</t>
  </si>
  <si>
    <t>11283694_30140_LPZ_Victoria_BANCO SOL_BGP(IDD)_105M</t>
  </si>
  <si>
    <t>11265732_30533_LPZ_Hansa_BANCO NACIONAL DE BOLIVIA_BGP_30M</t>
  </si>
  <si>
    <t>14710669_29869_LPZ_Obrajes_FUNDACION ABYA YALA BOLIVIA_IDD_30M</t>
  </si>
  <si>
    <t>1688252_35022__SCZ_HIPERMAXI_SISCOTEC SECURITY SRL_IDD_30M</t>
  </si>
  <si>
    <t>14552288_35199_SCZ_Alemana_ASISCO SRL_IAS_65M</t>
  </si>
  <si>
    <t>11701885_35108__LPZ_FLORIDA_FAO ORGANIZACION DE LAS NACIONES UNIDAS_IDD_65M</t>
  </si>
  <si>
    <t>11503117_34189_SCZ_ALEMANA_PRENDAMAS SRL_IAS_30M</t>
  </si>
  <si>
    <t>11189179_34200__LPZ_LOS PINOS_EMPRESA MINERA MANQUIRI SA_IDD_185M</t>
  </si>
  <si>
    <t>14412153_35272__LPZ_PLANTA SENKATA_TORREMOLINOS SRL_IAS_50M</t>
  </si>
  <si>
    <t>11283694_31814_LPZ_MALLASA_BANCOSOL SA_IDD_40M</t>
  </si>
  <si>
    <t>11283694_35276_LPZ_MALLASA_BANCO SOL S.A._IDD_105M</t>
  </si>
  <si>
    <t>11283694_35277_LPZ_MALLASA_BANCO SOL S.A._IDD_105M</t>
  </si>
  <si>
    <t>12022523_29119_LPZ_Obrajes_PRO MUJER_IDD_105M</t>
  </si>
  <si>
    <t>11539865_35414_SCZ_26 DE ENERO_PLUS STEEL LTDA_IAS_65M_BARRIO PERIODISTA</t>
  </si>
  <si>
    <t>15434476_34452__LPZ_6DEMARZO_PERTEC S.R.L_IAS_30M_VILLA 12 DE OCTUBRE</t>
  </si>
  <si>
    <t>11231558_34509__SCZ_BRIGIDA_TOTAL E&amp;P BOLIVIE_BOL_60MRBS_EQUIPETROL NORTE_PROTEC</t>
  </si>
  <si>
    <t>14439679_34512_ORU_RBS INDUSTRIAL_ALMANZA CORP SRL_IAS_30M</t>
  </si>
  <si>
    <t>15434476_34537__CBA_SIDUMS_PERTEC S.R.L_IAS_30M_ATN PACATA</t>
  </si>
  <si>
    <t>15415756_34540__SCZ_EL PARI_OPERADORA CARIBEA SRL_IAS_145M</t>
  </si>
  <si>
    <t>11297837_34472__SCZ_HAMACAS_FARMAVAL BOLIVIA SRL_IDD_40M</t>
  </si>
  <si>
    <t>13922580_34492__SCZ_CENTENARIO_FULL ASSISTANCE SRL_IDD_40M</t>
  </si>
  <si>
    <t>13535642_34551_CBA_QuillacolloCentro_UNIVERSIDAD ADVENTISTA DE BOLIVIA_IAS_450M_</t>
  </si>
  <si>
    <t>11351528_34557__SCR_LOYOLA_ESTACION DE SERVICIO TREBOL SRL_IAS_30M</t>
  </si>
  <si>
    <t>15445806_34554_SCR_MARISCAL_TESORO PATRICIA ALBIS VILLA_IAS_30M</t>
  </si>
  <si>
    <t>11478670_34742__SCR_TERMINAL SUCRE_CASCADA DEL SUR S.A._IAS_30M</t>
  </si>
  <si>
    <t>13917406_34744__SCZ_HAMACAS_CEDSA SRL_IAS_165M</t>
  </si>
  <si>
    <t>12642997_34407__LPZ_MALLASA_ADMINISTRADORA DE CAMARAS DE COMPENSACION Y LIQUIDAC</t>
  </si>
  <si>
    <t>14373676_34685_SCZ_BRIGIDA_CONFIPETROL SA SUCURSAL BOLIVIA_IDD_210M_ATN EQUIPETR</t>
  </si>
  <si>
    <t>11257784_34810__SCR_EL MORRO_DIACONIA_IAS_30M</t>
  </si>
  <si>
    <t>11257784_34856__SCZ_LaCurva_DIACONIA_IAS_30M</t>
  </si>
  <si>
    <t>11503263_34625__SCZ_ARENAL_DISTRIBUIDORA AROMAS SRL_IAS_30M</t>
  </si>
  <si>
    <t>11297837_34702_CBA_AUTOMOVIL CLUB_FARMAVAL BOLIVIA SRL_IAS_95M</t>
  </si>
  <si>
    <t>15415756_34615__CBA_MESADILLA_OPERADORA CARIBEA SRL_IAS_30M_PAPA PAULO</t>
  </si>
  <si>
    <t>15415756_34616__LPZ_BOLOGNIA_OPERADORA CARIBEA SRL_IAS_30M</t>
  </si>
  <si>
    <t>15428302_34376_SCZ_HAMACAS_PANTODO SRL_IAS_30M</t>
  </si>
  <si>
    <t>20761_34681_CBA_JUAN PABLO II SUD_QUIMICA CARBOGAS_IAS_30M</t>
  </si>
  <si>
    <t>14860200_34380__SCR_TUCSUPAYA_SEDES CHUQUISACA HOSPITAL DEL NIO_IAS_30M</t>
  </si>
  <si>
    <t>14231155_34447_SCZ_7mo Anillo_SINOHYDRO CORPORATION LIMITED - SUCURSAL BOLIVIA_I</t>
  </si>
  <si>
    <t>11257784_34812__ORU_ORURO SUR _DIACONIA_IAS_30M</t>
  </si>
  <si>
    <t>***SU***1765387_35019__BEN_TRINIDAD_UNIVALLE SA_BOL_230M</t>
  </si>
  <si>
    <t>***SU***1765387_35017_CBB_Tumusla_UNIVALLE_BOL_250M_Tp-295M</t>
  </si>
  <si>
    <t>11474451_30294_LPZ_FLORIDA_CERVECERIA BOLIVIANA NACIO NAL_BOL_100M</t>
  </si>
  <si>
    <t>11484840_29422_CBA_CAPHUSTARIZ_CIDRE_IDD_90M</t>
  </si>
  <si>
    <t>14023649_28906_CBA_AEROPUERTO_BB_BOLIVIANA DE AVIACION_IEL_20M</t>
  </si>
  <si>
    <t>11187342_33390_SCZ_HAMACAS_BANCO PARA EL FOMENTO A INICIATIVAS ECONOMICAS S.A_ID</t>
  </si>
  <si>
    <t>11154184_34981_SCZ_23 DE DICIEMBRE_EL MARUCHO_IAS_30M_ECOLOGICA</t>
  </si>
  <si>
    <t>11696846_32383__LPZ_LIRA_NACIONAL SEGUROS VIDA Y SALUD SA_IAS_30M</t>
  </si>
  <si>
    <t>11696846_32354_ORU_ORURO CENTRO_NACIONAL SEGUROS VIDA Y SALUD SA_IAS_30M</t>
  </si>
  <si>
    <t>11696846_32382__CBA_FELIX CAPRILES_NACIONAL_SEGUROS VIDA Y SALUD SA_IAS_30M</t>
  </si>
  <si>
    <t>28386_28284_LPZ_Sopocachi_BISA SEGUROS Y REASEGUROS SA_IDD_95M</t>
  </si>
  <si>
    <t>28386_33451_LPZ_YUNGAS_BISA SEGUROS Y REASEGUROS S.A._IDD_50M</t>
  </si>
  <si>
    <t>11561245_30531_LPZ_Villa Adela_BANCO PYME ECOFUTURO SA_IAS_30M</t>
  </si>
  <si>
    <t>11561245_30522_SCZ_La Curva_BANCO PYME ECOFUTURO SA_IAS_30M</t>
  </si>
  <si>
    <t>11561245_30532_POT_San Roque_BANCO PYME ECOFUTURO SA_IAS_30M</t>
  </si>
  <si>
    <t>11561245_30602_SCZ_HAMACAS_BANCO PYME ECOFUTURO SA_IAS_30M</t>
  </si>
  <si>
    <t>***SU***12850700_29613_LPZ_Obrajes_UNIVERSIDAD CATOLICA BOLIVIANA SAN PABLO_IDD_</t>
  </si>
  <si>
    <t>13589064_30696_LPZ_Florida_LABORATORIOS BAGO DE BOLIVIA_IDD_50M</t>
  </si>
  <si>
    <t>13589064_34038__SCR_BOLIVAR II_LABORATORIOS BAGO DE BOLIVIA S.A._IAS_30M</t>
  </si>
  <si>
    <t>13589064_34043__SCZ_B/ 30 DE AGOSTO_LABORATORIOS BAGO DE BOLIVIA S.A._IDD_40M</t>
  </si>
  <si>
    <t>11194911_28849_SCZ_Alemana_IDUSTRIAS FERROTODO LTDA_IDD_90M</t>
  </si>
  <si>
    <t>1640537_29010_LPZ_Hansa_HANSA LTDA._IDD_90M</t>
  </si>
  <si>
    <t>13929074_33624_LPZ_Yungas_FARMACIA CHAVEZ SRL_IAS_75M</t>
  </si>
  <si>
    <t>1696564_28321_LPZ_Obrajes_CREDITO CON EDUCACION RURAL_IDD_105M</t>
  </si>
  <si>
    <t>14121475_29470_LPZ_LOS PINOS_BANCO PYME DE LA COMUNIDAD SA_IDD_30M</t>
  </si>
  <si>
    <t>1763268_35051_LPZ_SOPOCACHI_BISA LEASING S.A._IDD_30M</t>
  </si>
  <si>
    <t>11300730_35101__CBA_RAQUELITA_BANCO FORTALEZA SA_IDD_30M</t>
  </si>
  <si>
    <t>15154875_35100_SCZ_CORTE_FORTALEZA SAFI_IAS_40M</t>
  </si>
  <si>
    <t>12066735_35035__SCZ_ESPAA_TELCHI LITEL LTDA_IAS_30M</t>
  </si>
  <si>
    <t>15146691_35081__SCZ_CAINCO_HP MEDICAL SRL_IAS_30M</t>
  </si>
  <si>
    <t>11693185_35139__SCZ_BARRIO FERVO_CERAMICA DEL ESTE SRL._IAS_95M</t>
  </si>
  <si>
    <t>14433899_35115__ORU_ORURO NORTE_INKABOR BOLIVIA SRL_IAS_90M_ RBS HUAJARA II</t>
  </si>
  <si>
    <t>11503117_34187_LPZ_YUNGAS_PRENDAMAS SRL_IAS_30M</t>
  </si>
  <si>
    <t>11343776_31891_LPZ_Victoria_TOYOSA_IDD_165M</t>
  </si>
  <si>
    <t>14576037_30019_SCZ_Guaracachi_ITACAMBA CEMENTO SA_IDD_30M</t>
  </si>
  <si>
    <t>11210298_30881_SCZ_GILBERTO PAREJAS_DATEC_IDD_165M</t>
  </si>
  <si>
    <t>11705708_29408_LPZ_VILLA-NUEVA-POTOSI_ALEXANDER COFFEE SHOP_IAS_210M</t>
  </si>
  <si>
    <t>11696846_35323__CBA_FELIX CAPRILES_NACIONAL SEGUROS VIDA Y SALUD SA_IAS_30M</t>
  </si>
  <si>
    <t>14239543_35350_LPZ_Mirador_NIPRO MEDICAL CORPORATION SUCURSAL BOLIVIA_IAS_50M</t>
  </si>
  <si>
    <t>11474451_29575_LPZ_AVLAS-AMERICAS_CERVECERIA BOLIVIANA NACIONAL_IDD_30M</t>
  </si>
  <si>
    <t>11474451_32752_LPZ_AV LAS AMERICAS_CERVECERIA BOLIVIANA NACIONAL_IAS_30M</t>
  </si>
  <si>
    <t>14008293_31161__LPZ_Florida_ADMINISTRADORA DE TARJETAS DE CREDITO SA_IDD_15M</t>
  </si>
  <si>
    <t>11711216_29615_CBA_ Juan Pablo II _TRANSPORTADORA DE ELECTRICIDAD S.A_IDD_210M</t>
  </si>
  <si>
    <t>11503117_34186_LPZ_AV AMERICA_PRENDAMAS SRL_IAS_30M</t>
  </si>
  <si>
    <t>11892161_29884_LPZ_Mirador_PRICEWATERHOUSECOOPERS SRL_IDD_125M</t>
  </si>
  <si>
    <t>11892161_34088_SCZ_BRIGIDA_PRICE WATERHOUSE COOPERS_IDD_125M</t>
  </si>
  <si>
    <t>11892161_34179_SCZ_CENTENARIO_PRICE WATERHOUSE COOPERS_IDD_50M</t>
  </si>
  <si>
    <t>11892161_34180_LPZ_SOPOCACHI_PRICE WATERHOUSE COOPERS_IDD_50M</t>
  </si>
  <si>
    <t>14906161_33173_SCR_TUCSUPAYA_ENTIDAD MUNICIPAL DE ASEO URBANO SUCRE_IAS_95M</t>
  </si>
  <si>
    <t>14526170_35400_SCZ_AV BRASIL_TOTES LTDA_IAS_30M</t>
  </si>
  <si>
    <t>14526170_35398__LPZ_OBRAJES_TOTES LTDA_IAS_65M</t>
  </si>
  <si>
    <t>12066735_35411__SCZ_26 DE ENERO_TELCHI LITEL LTDA_IAS_30M</t>
  </si>
  <si>
    <t>11341785_35443__SCZ_23 DE DICIEMBRE _COMPAA DE ALIEMNTOS LTDA_IAS_30M</t>
  </si>
  <si>
    <t>11729489_35457__LPZ_Av America_SALUD SEXUAL Y REPRODUCTIVA CIES_IAS_30M</t>
  </si>
  <si>
    <t>14978669_35471__SCZ_B30AGOSTO_SUNRISE AUTOPARTS SRL_IDD_40M_CATALUA</t>
  </si>
  <si>
    <t>11583502_35472__LPZ_MALLASA_FADERPA LTDA_IAS_50M</t>
  </si>
  <si>
    <t>11300032_32415__LPZ_VICTORIA_FARMACIAS CORPORATIVA_IAS_30M</t>
  </si>
  <si>
    <t>13667429_28350_CBA_Fac de Agronoma_YPFB-REFINACION-SA_IDD_90M</t>
  </si>
  <si>
    <t>11188401_32113_POT_OLIVOS_INDUSTRIAS VENADO S.A._IDD_30M</t>
  </si>
  <si>
    <t>11188401_32684_SCZ_7mo anillo 2 de Agosto._INDUSTRIAS VENADO S.A._IDD_105M</t>
  </si>
  <si>
    <t>11188401_32689__LPZ_PEREZ_INDUSTRIAS  VENADO  S.A._IDD_105M</t>
  </si>
  <si>
    <t>**MO**14719152_29931_BEN_GUAYARAMERIN II_UNIVERSIDAD AUTONOMA DEL BENI JOSE BALL</t>
  </si>
  <si>
    <t>13321668_32297__LPZ_MALLASA_CORPORACION_DE_AQUINO_BOLIVIA_SA_IAS_50M</t>
  </si>
  <si>
    <t>15288992_32280__LPZ_Mallasa_TECHO_IAS_30M</t>
  </si>
  <si>
    <t>15288992_32713_SCZ_Gilberto Pareja_TECHO_IAS_40M</t>
  </si>
  <si>
    <t>14808309_33923_SCZ_BRIGIDA_OVANDO SA_IDD_30M</t>
  </si>
  <si>
    <t>14990873_33928_SCZ_HAMACAS_GENEX S.A._IDD_75M</t>
  </si>
  <si>
    <t>2389_33973__SCZ_EL PARI_TECNOFARMA SA_IDD_185M</t>
  </si>
  <si>
    <t>2389_33982__LPZ_HUMBOLT_TECNOFARMA SA_IDD_65M</t>
  </si>
  <si>
    <t>11090044_31690_LPZ_Lira_BRINKS BOLIVIA_IDD_30M</t>
  </si>
  <si>
    <t>11090044_31691_SCR_El Morro_BRINKS BOLIVIA _IDD_30M</t>
  </si>
  <si>
    <t>13564816_30957_LPZ_Los Pinos_MEDITERRANEAN SHIPPING COMPANY_IDD_30M</t>
  </si>
  <si>
    <t>11644366_31620_SCZ_CAINCO_LINKSER SA_IAS_115M</t>
  </si>
  <si>
    <t>15198718_31324_SCZ_HIPERMAXI_MULTIPARTES SANTA CRUZ SRL_IAS_90M</t>
  </si>
  <si>
    <t>14240422_29987_LPZ_Victoria_KPMG SRL_BOL_IDD_90M</t>
  </si>
  <si>
    <t>11166118_32434_LPZ_FLORIDA_PLAN INTERNATIONAL_IDD_50M</t>
  </si>
  <si>
    <t>11166118_32435__LPZ_VICTORIA_PLAN INTERNATIONAL _IDD_30M</t>
  </si>
  <si>
    <t>11724801_29606_LPZ_Sopocachi_LA VITALICIA SEGUROS Y REASEGUROS DE VIDA SA_IDD_95</t>
  </si>
  <si>
    <t>1674499_32549__LPZ_SENKATA_DICOM DISTRIBUIDORES DEL ORIENTE SRL_IAS_30M</t>
  </si>
  <si>
    <t>14054983_33520_LPZ_Obrajes_EMPRESA DE TRANSPORTE DE VALORES_IDD_30M</t>
  </si>
  <si>
    <t>11223202_31944_LPZ_PEREZ_LABORATORIO Y OPTICAS PAUKER_IAS_50M</t>
  </si>
  <si>
    <t>11223202_32622_CBA_RAQUELITA_LABORATORIO Y OPTICAS PAUKER LTDA_IAS_75M</t>
  </si>
  <si>
    <t>1741494_30850_LPZ_Planta Senkata_SOCIEDAD ANONIMA COMERCIAL INDUSTRIAL_IAS_30M</t>
  </si>
  <si>
    <t>15268798_33621_SCZ_BRIGIDA_EMBRIOVID S.R.L._IDD_30M</t>
  </si>
  <si>
    <t>15219465_35602_CBB_Loreto_CORPORACION ACEROS DEL ALTIPLANO_IAS_75M</t>
  </si>
  <si>
    <t>12510326_35611__LPZ_CRUCE RIO SECO_JACHA INTI INDUSTRIAL S.A._IAS_90M</t>
  </si>
  <si>
    <t>***MO***11232191_35494_LPZ_FundoCharapaqui_EPIROC BOLIVIA SA EQUIPOS Y SERVICIOS</t>
  </si>
  <si>
    <t>1765387_35732__SCZ_7MoANILLO_UNIVALLE SA_IAS_210M_LosSauces</t>
  </si>
  <si>
    <t>***SU***13489632_32884_CBA_Forestal_MILCAR SRL_IAS_40M</t>
  </si>
  <si>
    <t>***SU***13489632_32885__SCZ_Hamcas_MILCAR SRL_IAS_40M</t>
  </si>
  <si>
    <t>15303570_33078_SCZ_BRIGIDA_FRIGORIFICO BFC S.A_BAS_185M</t>
  </si>
  <si>
    <t>15146341_31078_SCZ_Gilberto Parejas_TUVES TV SATELITAL BOLIVIA_IDD_105M</t>
  </si>
  <si>
    <t>13625050_29404_LPZ_Los Pinos_TAIYO MOTORS S.A._BOL_50M</t>
  </si>
  <si>
    <t>15274031_32459_CBA_Tumusla_LABORATORIOS INDUSTRIAL FARMACEUTICOS FARCOS_IAS_30M</t>
  </si>
  <si>
    <t>11235092_35692_SCZ_BOLIVAR_BANGO GANADERO SA_IDD_75M</t>
  </si>
  <si>
    <t>14023652_29665_LPZ_Victoria_BANCO UNION SA_IDD_60M</t>
  </si>
  <si>
    <t>12061580_32762__LPZ_LOS PINOS_BOLIVIAN FOODS S.A._IAS_50M</t>
  </si>
  <si>
    <t>1756065_30832_SCZ_El-Pari_GOBIERNO AUTONOMO DEPARTAMENTAL DE SANTA CRUZ_IDD_250M</t>
  </si>
  <si>
    <t>1649422_29769_SCZ_El-Pari_NELCO_IDD_105M</t>
  </si>
  <si>
    <t>140393_31020__SCZ_HAMACAS_PRODUCTOS SANCELA DEL PERU SA_IDD_65M</t>
  </si>
  <si>
    <t>14206707_31552_LPZ_Florida_FERRERE BOLIVIA SRL_IDD_50M</t>
  </si>
  <si>
    <t>15285468_32192_SCZ_BRIGIDA_LA SANTE S.R.L_IDD_75M</t>
  </si>
  <si>
    <t>15289935_32305_SCZ_HAMACAS_MYENDY BOLIVIA S.A._IAS_30M</t>
  </si>
  <si>
    <t>11255523_32423__SCZ_DOBLE VIA_MECPETROL GALEANO SRL_IAS_75M</t>
  </si>
  <si>
    <t>15272069_31925_SCZ_EL-PARI_HILLER ELECTRIC S.A COMERCIO E INDUSTRIA_IAS_40M</t>
  </si>
  <si>
    <t>15209939_32464_SCZ_Espaa_ALEO SRL_IAS_30M</t>
  </si>
  <si>
    <t>12660943_36059__LPZ_OBRAJES_LABORATORIOS VITA S.A._IAS_40M</t>
  </si>
  <si>
    <t>1716437_32278_SCZ_Gilberto ParejaCLINICA ANGEL FOIANINI_IAS_210M</t>
  </si>
  <si>
    <t>15302706_32586_SCZ_Brigida_ROHLIG TRANSPORTE Y LOGISTICA_IAS_75M</t>
  </si>
  <si>
    <t>11867707_30263_SCZ_Brigida_TIENDA AMIGA_IDD_40M</t>
  </si>
  <si>
    <t>11215040_30897_LPZ_Av America_ALGAR_IDD_30M</t>
  </si>
  <si>
    <t>15394163_33835__LPZ_VILLA REMEDIOS_PRODUCTOS DE CALIDAD EMBUTIDOS BG SRL_IAS_30M</t>
  </si>
  <si>
    <t>2602566_33892_LPZ_LOS PINOS_EMPRESA HOTELERA CALACOTO LTDA_IAS_30M</t>
  </si>
  <si>
    <t xml:space="preserve">VEDIA CABALLERO, BETTY - EMP - SUC                          </t>
  </si>
  <si>
    <t xml:space="preserve">AGUILAR, TERESA LAURA - EJEC. DE CUENTAS - NEG - LP         </t>
  </si>
  <si>
    <t xml:space="preserve">OROZCO, SAUL - EJEC. DE CUENTAS - NEG - CBBA                </t>
  </si>
  <si>
    <t xml:space="preserve">VACA, JIMENA - EJEC. DE CUENTAS - NEG - SC                  </t>
  </si>
  <si>
    <t xml:space="preserve">RUCK SUAREZ, FERNANDA - WHS                                 </t>
  </si>
  <si>
    <t xml:space="preserve">
MONASTERIO JALDIN, MARGOTH     </t>
  </si>
  <si>
    <t xml:space="preserve">VILLARROEL CLAVIJO, KAREN VANESSA          </t>
  </si>
  <si>
    <t>MONASTERIO JALDIN, MARGOTH</t>
  </si>
  <si>
    <t>14128656_32099_SCZ_Paragua_J E TIERRAZUL EMPRESAS AGROPECUARIAS_IAS_30M</t>
  </si>
  <si>
    <t>1700873_31993_SCZ_Paragua_CORIMEXO_BAS_10M_TEMP_IAS_30M</t>
  </si>
  <si>
    <t>Ruben Cerón - 77790019;  rubenceron@mineralesviacha.com</t>
  </si>
  <si>
    <t>15241822_31509_CBA_JUAN PABLO II SUD_IMBA_IEL_20M</t>
  </si>
  <si>
    <t xml:space="preserve"> 77047333 Teolfilo Armada</t>
  </si>
  <si>
    <t>04/10: se comunico con el ejecutivo, indica que ya aclaro con el cliente, se puede reprogramar visita.
07/09: cuando se hizo la coordinacion, el cliente menciona que quedaba un asunto pendiente que hablaron con su ejecutivo, una vez solucionado este asunto de recien se podria realizar la coordinacion paar este trabajo. 08/06: Consulta a Mayra por correo si ya se envió el informe al cliente para que se lleve a cabo la coordinación de la medición nuevamente.
25/05: Cliente indica que no acepta las mediciones hasta que se le haga llegar un informe comprometido anteriormente. Ejecutiva indica que ya fue solicitado al área de ingeniería y se le hará llegar.
16/04: Ejecutiva indica que el contacto es KENIA DAZA 67835803
13/04: Envié consulta a la ejecutiva.
12/04: Falta número de contacto</t>
  </si>
  <si>
    <t>04/10: Se consulto con el ejecutivo, y el cliente esta activo. La persona de contacto ya no trabaja en la empresa, se actualizo persona de contacto.
07/09: El contacto menciona que no tiene servicios TIGO.</t>
  </si>
  <si>
    <t>Jose Luis Castellon 76789704</t>
  </si>
  <si>
    <t>04/10: Se consulto al ejecutivo, indica que el servicio fue cancelado.
30/07: el señor david suarez nos informa que los dueños de la  empresa han decidido cancelar sus servicios de internet</t>
  </si>
  <si>
    <t>30/08: Se realizó la visita pero no se llego al plan contratado, además que se encontro una incongruencia con el CH configurado y la velocidad de ancho de banda registrada por el ejecutivo.
24/08: El contacto indica que ya no trabaja en la empresa, se consulto al ejecutivo y otorgó nuevo número de contacto, se paso a Logicalis. 
08/06: Solicité a logicalis intentar nuevamente con el contacto y mediante correo.
08/02: Consulta enviada al ejecutivo por Teams: Marco Valda - 74162466 marco_valda@imba.com.bo</t>
  </si>
  <si>
    <t>04/10: Este nro de cuenta no se encuentra en el cubo BBD.
10/03: Se llevó a cabo la medición, sin embargo no se lograron finalizar las pruebas. De igual forma se solicitó que se envié el informe para el cliente sin los datos de latencia. Se envió la información a Jorge A. para el envío al ejecutivo.
10/03: Seifullah solicita que se haga la visita para medición de calidad. Envió la información a Sergio para que se haga la coordinación.</t>
  </si>
  <si>
    <t>REALIZADA ENLACE DE RESPALDO</t>
  </si>
  <si>
    <t>16/09: el ancho de banda no era el que corresponde la plan contratado, se hablo con la ejecutiva y no habia syshelp cargado para actualizarlo en ese momento. Una vez se efectuen las correcciones necesarias, se coodinará con el cliente para repetir la medicion</t>
  </si>
  <si>
    <t>07/09: El servicio ya no se encuentra en mora por lo que se procedio a contactar nuevamente al cliente sin embago no contesta.
15/06: El contacto postergo la visita que se tenía que llevar a cabo el dia 18/6/2021.</t>
  </si>
  <si>
    <t>05/10: Se contacto al ejecutivo, indica que ese es el número que tiene registrado. Contacto equivocado</t>
  </si>
  <si>
    <t xml:space="preserve">Claudia Batuani - 72561754  - cbatuani@alpasur.com.bo                      </t>
  </si>
  <si>
    <t>Norma Rodriguez - 69204184</t>
  </si>
  <si>
    <t>05/10: se consulta al ejecutivo, indica que el anterior mes el servicio fue dado de baja. 30/07: cliente menciona que ya no trabaja en ese lugar. 19/05: Ejecutiva indica que sólo contaba con el dato de Diego, solicita intentar con el número fijo de la oficina: 3-200621
19/05: Envié la consulta a la ejecutiva por teams.
17/05: Cliente menciona que ya no trabaja en ese lugar</t>
  </si>
  <si>
    <t>05/10: Se consulto al ejecutivo, actualizo el contacto, se comunico a Logicalis. Contacto no responde</t>
  </si>
  <si>
    <t xml:space="preserve">katherine - 78002331 </t>
  </si>
  <si>
    <t xml:space="preserve"> Jose Ernesto Montero -75669830</t>
  </si>
  <si>
    <t>nunezca@tigo.net.bo</t>
  </si>
  <si>
    <t xml:space="preserve"> Cecilia Menduiña GERENTE ADMINISTRATIVA Y FINANCIERA. Cel.: + 591 78001781, Tel.: + 591 3 358 5353, ceciliam@cpr.com.bo</t>
  </si>
  <si>
    <t>05/10: Se consulto al ejecutivo, se actualizo el contacto y se paso a Logicalis. Contacto no responde</t>
  </si>
  <si>
    <t>05/10: Se consulto al ejecutivo, se actualizó información. 15/06: el nuevo contacto Antonio Medina no responde. 13/04: Ejecutivo temporal Carlos Romario Nuñez indica que el contacto es Antonio Medina 73167508. Envié correo a Saúl para que nos ayuden con el contacto.
01/03: Intentar el contacto nuevamente
26/02: el contacto asignado nos dice que hablemos con el gerente d ela cooperativa para realizar el trabajo, pero dicha persona no responde.</t>
  </si>
  <si>
    <t>Jose Luis Cabrera - 78521220, jlcabrera@cooplanltda.com.bo / Antonio Medina 73167508 - Enc Finanzas</t>
  </si>
  <si>
    <t xml:space="preserve">PONCE DE LEON, MONICA - MNC - SCZ                          </t>
  </si>
  <si>
    <t>05/10: se consulto al ejecutivo. 08/06: Envié correo de recordatorio nuevamente Roberto Ortiz. Roberto indica que la nueva ejecutiva es Monica Ponce.
20/05: Recordatorio al ejecutivo.
11/05: Nuevo ejecutivo es Roberto Ortiz Ortiz, envié correo solicitando la gestión.
21/04: Correo recordatorio
16/04: Correo recodatorio
06/04: Envié correo a Cinthia para que nos ayude con el contacto.
05/04: El cliente menciona que la gestion para llevar a cabo el control de calidad debería ser con el ejecutivo de cuentas.</t>
  </si>
  <si>
    <t>05/10: El ticket ya fue cerrado, se debe programar la visita nuevamente. 15/06: Se abrio el Ticket#INC-85068 con el NOC, se volverá a realizar la visita. 26/04: De acuerdo al ticket en OTRS se hizo el cambio de equipo y se cerró el ticket el 21/04 con la aprobación del cliente.
25/02: Ángel envía correo al NOC indicando gestionar un cambio de equipo al cliente SISTEMA CRISTIANO con numero de cuenta: 28440 ya que el día de hoy se hizo calidad de servicio y el cliente no llega al BW contratado debido a que cuenta con un equipo Huawei AR1200 que solo soporta de 70M – 80M siendo que el cliente tiene un servicio simétrico de 145M. Ticket INC-85068
08/02: Consulta de contacto y dirección al ejecutivo: Gonzalo Rodriguez 76588800. Dirección Calle Guerrilleros Lanza Pasaje 1445</t>
  </si>
  <si>
    <t>05/10: la visita se encuentra programada para el día 02/10/21</t>
  </si>
  <si>
    <t>ORGANIZACION EDUCACIONAL BOLIVIANA SAINT ANDREWS</t>
  </si>
  <si>
    <t>15559760_36605__LPZ_HUMBOLT_ORGANIZACIÓN EDUCACIONAL BOLIVIANA SAINT ANDREWS_IAS_250M</t>
  </si>
  <si>
    <t>Roberto Valdivia - 72078095</t>
  </si>
  <si>
    <t>Ing. Dante Maradei 753-77374       -   3556262  Int: 1454</t>
  </si>
  <si>
    <t>11/08: Solicitud del NOC y el ejecutivo Héctor Henry Chuquimia por quejas repetitivas del cliente, se les indico que por el momento Logicalis no esta haciendo visitas al área rural.</t>
  </si>
  <si>
    <t xml:space="preserve">ESPADA, MAURICIO - EJEC. DE VENTAS - NEG - LP               </t>
  </si>
  <si>
    <t>espadam@tigo.net.bo</t>
  </si>
  <si>
    <t>Calle 5 Achumani Nº 586, La Paz</t>
  </si>
  <si>
    <t>05/10: Se hizo la consulta al NOC, indica que el servicio no se ha dado de alta. 07/09: el noc menciona que El servicio de Toyosa no puede agregar su instancia de Solarwinds ya que el equipo esta sin gestión, se observa el puerto Down desde la fecha 23/04. 08/06: Envié recordatorio sobre el correo de consuta de la ejecutiva a Gottfried.
19/05: Envié consulta por correo a la ejecutiva. Ejecutiva solicita ayuda a ingeniero Gottfried.
17/05: el noc menciona que El servicio de Toyosa no puede agregar su instancia de Solarwinds ya que el equipo esta sin gestión, se observa el puerto Down desde la fecha 23/04</t>
  </si>
  <si>
    <t>05/10: Se hizo la consulta al NOC, el servicio lleva varios meses en mora por lo que se cancela la visita. 07/09: se hizo la coordinacion tanto para santa cruz y la paz, sin embargo el noc nos informa que los servicios se hallan en mora</t>
  </si>
  <si>
    <t>Mario Cuellar - 78442351</t>
  </si>
  <si>
    <t>Marco T. Rubin de Celis - 73993051</t>
  </si>
  <si>
    <t>05/10: Se consulto con el ejecutivo y actualizo el telefono del contacto. Contacto no responde</t>
  </si>
  <si>
    <t>C. Man Cespeb 8698, La Paz</t>
  </si>
  <si>
    <t>Jhonny Menacho - 78015123 / JUAN PABLO VELASCO - 69023888</t>
  </si>
  <si>
    <t>Programada para 05/10</t>
  </si>
  <si>
    <t>CONCENTRA ASISTENCIA SA</t>
  </si>
  <si>
    <t>15230116_31813_SCZ_Brigida_CONCENTRA ASISTENCIA SA_BAS_10M</t>
  </si>
  <si>
    <t>LCA CONTABLE SRL</t>
  </si>
  <si>
    <t>15290437_32320_SCZ_BRIGIDA_LCA CONTABLE_IAS_30M</t>
  </si>
  <si>
    <t>ALTIUS SRL</t>
  </si>
  <si>
    <t>15376878_33559__SCZ_BRIGIDA_ALTIUS SRL_BOL_15M</t>
  </si>
  <si>
    <t>SOUTH CROSS LOGISTICS Y REPRESENTACIONES LTDA</t>
  </si>
  <si>
    <t>15394873_33862_SCZ_BRIGIDA_SOUTH CROSS LOGISTICS_IAS_30M</t>
  </si>
  <si>
    <t>JORGE CABRERA SANGUINO</t>
  </si>
  <si>
    <t>15125100_36019___23Diciembre_JORGE CABRERA SANGUINO_IAS_30M</t>
  </si>
  <si>
    <t>CETNOC SRL</t>
  </si>
  <si>
    <t>15563018_36155__SCZ_CENTENARIO_CETNOC SRL_IAS_30M</t>
  </si>
  <si>
    <t>INDUSTRIAS CORPORACION DIRECTO SA</t>
  </si>
  <si>
    <t>15341886_36444__SCZ_Berea_INDUSTRIAS CORPORACION DIRECTO SA_IAS_30M</t>
  </si>
  <si>
    <t>AIR EUROPA LINEAS AEREAS SAU</t>
  </si>
  <si>
    <t>14195808_36517_SCZ_ARENAL_AIR EUROPA LINEAS AEREAS SAU_IAS_30M_LEGAL CONSULT</t>
  </si>
  <si>
    <t>AV. SAN MARTIN NRO. 150 EDIF. COLOR BLANCO PLANTA ALTA OFICINAS DE AMERICAN ASSIST</t>
  </si>
  <si>
    <t xml:space="preserve"> 17°46'9.01"S   63°11'33.31"O</t>
  </si>
  <si>
    <t>FABIOLA JUSTINIANO - 77377167</t>
  </si>
  <si>
    <t>AVENIDA LAS RAMBLAS EDIFICIO TACUARAL</t>
  </si>
  <si>
    <t xml:space="preserve"> 17°45'33.99"S  63°12'0.29"O</t>
  </si>
  <si>
    <t>EDIFICIO TACUARAL 1- CENTRO EMPRESARIAL EQUIPETROL 4TO ANILLO</t>
  </si>
  <si>
    <t>17°45'33.76"S    63°11'59.81"O</t>
  </si>
  <si>
    <t>Equipetrol Norte Calle J 120 - Edificio Rolea Center Piso 3</t>
  </si>
  <si>
    <t xml:space="preserve"> 17°45'26.04"S  63°11'55.17"W</t>
  </si>
  <si>
    <t>Juan David Sanchez - 78183537</t>
  </si>
  <si>
    <t xml:space="preserve">Industrias Alimenticias Cabrera Parque Industrial Manzano 11 </t>
  </si>
  <si>
    <t>17°46'3.07"S 63° 8'26.49"O</t>
  </si>
  <si>
    <t>Moises Ovales - 76003023</t>
  </si>
  <si>
    <t>AV JOSE ESTENSSORO 250</t>
  </si>
  <si>
    <t xml:space="preserve"> 17°47'15.69"S   63°12'22.33"O</t>
  </si>
  <si>
    <t>ERNESTO NUÑEZ - 76662124</t>
  </si>
  <si>
    <t>Km 6 1/2 pasando  30 mt del surtidor yotau - Sitio 7</t>
  </si>
  <si>
    <t>17.83242058017077, -63.23196040154855</t>
  </si>
  <si>
    <t>Av. Cristóbal de Mendoza Nro. 230 (2do. Anillo)</t>
  </si>
  <si>
    <t>17.7712708,-63.1858022</t>
  </si>
  <si>
    <t xml:space="preserve">AMAURI MOSQUERA - Gunther - 76675885 -  77640024	 </t>
  </si>
  <si>
    <t>JUGOS BOLIVIANOS SRL</t>
  </si>
  <si>
    <t>CONSULTORA ARAMAYO ASOCIADOS "CONTEC LTDA."</t>
  </si>
  <si>
    <t>BIOTECNO LTDA</t>
  </si>
  <si>
    <t>MUDANZAS Y TRANSPORTES LIFTVANS BOLIVIA</t>
  </si>
  <si>
    <t>CURTIEMBRE TAURO LTDA</t>
  </si>
  <si>
    <t>FUNDACION COLONIA PIRAI</t>
  </si>
  <si>
    <t>EMPRESA AGROPECUARIA AGROMEL SRL.</t>
  </si>
  <si>
    <t>INAL PLAS</t>
  </si>
  <si>
    <t>GERARDO LANDIVAR VILAR</t>
  </si>
  <si>
    <t>INMOBILIARIA MI LOTE S.A.</t>
  </si>
  <si>
    <t>PUBLICARTE SRL</t>
  </si>
  <si>
    <t>BACKUP SRL</t>
  </si>
  <si>
    <t>Carretera a cotoca KM 14 alado del surtidor Virgen de Cotoca - sitio 2</t>
  </si>
  <si>
    <t xml:space="preserve"> 17°48'14.84"S  63°13'28.00"O</t>
  </si>
  <si>
    <t>NELSON ROJAS  - 78009031</t>
  </si>
  <si>
    <t>ERNESTO NUÑEZ - 70820018</t>
  </si>
  <si>
    <t xml:space="preserve">Av. 26 de Febrero Nro. 652, UV30 MANZ.P1  B/ Santa Rosita entre C/ Robore y 2do anillo  </t>
  </si>
  <si>
    <t xml:space="preserve">  17°47'11.65"S  63°11'43.23"O</t>
  </si>
  <si>
    <t xml:space="preserve">HENRY LOZA - 702 02446 </t>
  </si>
  <si>
    <t>17°32'52.50"S 63° 7'30.30"O</t>
  </si>
  <si>
    <t xml:space="preserve">GARY GARCIA - 71071010         </t>
  </si>
  <si>
    <t>PARQUE INDUSTRIAL  MANZANA PI-44 OFICINA CURTIEMBRE TAURO LTDA</t>
  </si>
  <si>
    <t xml:space="preserve"> 17°45'3.90"S   63° 8'28.64"O</t>
  </si>
  <si>
    <t>JUAN DE DIOS -DIEGO ANTEZANA - 78560220-3461600-70750550</t>
  </si>
  <si>
    <t>AV. DOBLE VIA LA GUARDIA KM. 13,5</t>
  </si>
  <si>
    <t xml:space="preserve"> 17°51'54.68"S  63°16'26.98"O</t>
  </si>
  <si>
    <t>Milton Cordova - 75009201</t>
  </si>
  <si>
    <t>PARQUE LATINOAMERICANO MZA 4 LOTE 18 ZONA MOTACU  UV 110</t>
  </si>
  <si>
    <t>17°34'13.58"S  63° 8'18.53"O</t>
  </si>
  <si>
    <t>PARQUE INDUSTRIAL ENTRE 4TO Y 5TO ANILLO  PARALELA A AV.PERIMETRAL FABRICA COMIC PLAS</t>
  </si>
  <si>
    <t xml:space="preserve"> 17°45'11.34"S   63° 8'41.28"O</t>
  </si>
  <si>
    <t>VERONICA KUNSTEK - 76007014</t>
  </si>
  <si>
    <t>Avenida Virgen de Cotoca, entre 4 y 5 anillo, al frente de Carlos Caballero, dentro de las Almaceneras Albo</t>
  </si>
  <si>
    <t xml:space="preserve"> 17°46'30.79"S  63° 7'48.90"O</t>
  </si>
  <si>
    <t>AV IRALA #620 CASI ESQUINA VALLEGRANDE ZONA CENTRO</t>
  </si>
  <si>
    <t xml:space="preserve"> 17°47'34.37"S  63°11'3.07"O</t>
  </si>
  <si>
    <t>ZONA PARQUE INDUSTRIAL, AV PARAGUA CUARTO ANILLO 1 CUADRA Y MEDIA ENTRANDOO AL FRENTE DE LA UNIVERSIDAD UPSA</t>
  </si>
  <si>
    <t>17°45'47.7"S -  63° 08'50.2"O</t>
  </si>
  <si>
    <t>MONICA MIRANDA - 69250570</t>
  </si>
  <si>
    <t>AV LA SALLE ENTRE 2DO Y 3ER ANILLO BARRIO MACDONALD CALLE ROGER MERCADO</t>
  </si>
  <si>
    <t xml:space="preserve"> 17°46'2.65"S  63°11'23.72"O        </t>
  </si>
  <si>
    <t>HAROLD MAURICIO LINARES - 75912533</t>
  </si>
  <si>
    <t>AMERIX  LTDA.</t>
  </si>
  <si>
    <t>DOPAMINA SRL</t>
  </si>
  <si>
    <t xml:space="preserve">ZONA PARQUE INDUSTRIAL,ENTRE 4 Y 5 ANILLO  FRENTE A LA EMPRESA YANBAL </t>
  </si>
  <si>
    <t xml:space="preserve"> 17°45'20.7"S -  63° 08'37.5"W</t>
  </si>
  <si>
    <t>ANITA BURSZTYN -- 77398790</t>
  </si>
  <si>
    <t>Parque Industrial av 4to anilo,  esquina calle Kriss, al frente de Industrias SER</t>
  </si>
  <si>
    <t>17°46'18.0"S 63°08'47.8"W</t>
  </si>
  <si>
    <t>Freddy Garavito - 77331293</t>
  </si>
  <si>
    <t>Carretera al norte pasando la tranca, fabrica de industrias venado -  WARNES</t>
  </si>
  <si>
    <t>17°32'43.6"S 63°09'39.2"W</t>
  </si>
  <si>
    <t>Dentro del condominio Playa Turquesa - Casa 6A (urubo)</t>
  </si>
  <si>
    <t xml:space="preserve"> 17°42'25.01"S  63°13'27.25"O</t>
  </si>
  <si>
    <t>SOFIA GUTIERREZ  - 76686861</t>
  </si>
  <si>
    <t>Dentro del condominio Playa Turquesa - Casa  6B(URUBO)</t>
  </si>
  <si>
    <t xml:space="preserve">SOFIA GUTIERREZ - 76686861         </t>
  </si>
  <si>
    <t>EMBAJADA TURQUIA</t>
  </si>
  <si>
    <t>CALACOTO CALLE 8 ESQ ABRAHAM L</t>
  </si>
  <si>
    <t xml:space="preserve"> 16°32'38.64"S, 68° 5'26.48"O</t>
  </si>
  <si>
    <t>MARIA JOSE ARZE - 69908580</t>
  </si>
  <si>
    <t>EMBAJADA AMERICANA ..</t>
  </si>
  <si>
    <t>443083_31205_LPZ_Lira_EMBAJADA AMERICANA_BOL_50M</t>
  </si>
  <si>
    <t>11358862_35733__LPZ_SOPOCACHI_EMBAJADA DE SUECIA_IDD_105M</t>
  </si>
  <si>
    <t>11358862_35754__LPZ_SOPOCACHI_EMBAJADA DE SUECIA_IDD_75M</t>
  </si>
  <si>
    <t>GONIMONIG S.R.L.</t>
  </si>
  <si>
    <t>15579372_36518__LPZ_HUMBOLT_GONIMONIG S.R.L._IAS_40M_ATN LIPARI</t>
  </si>
  <si>
    <t xml:space="preserve">PEREIRA AREVALO, AHYRAN DREICK                              </t>
  </si>
  <si>
    <t xml:space="preserve">AV ARCE ESQ CORDERO </t>
  </si>
  <si>
    <t>16°30'46.01"S  68° 7'17.31"O</t>
  </si>
  <si>
    <t>AV ARCE EDF MULTICINE # 2631 PISO 11</t>
  </si>
  <si>
    <t>Carretera Principal a Río Abajo # 555, Zona Huajchilla</t>
  </si>
  <si>
    <t>´-16.6249432,-68.0548117</t>
  </si>
  <si>
    <t>Emanuel Garcia -  69710836</t>
  </si>
  <si>
    <t>AV. FUERZA NAVAL ESQUINA CALLE 20 DE CALACOTO # 7720</t>
  </si>
  <si>
    <t>16°32'14.19"S  68° 4'43.96"O</t>
  </si>
  <si>
    <t>AVENIDA MONTENEGRO NRO 764 ZONA SAN MIGUEL, COSMET LA PAZ ZONA SAN MIGUEL - SITIO 5</t>
  </si>
  <si>
    <t>16°32´28.40" S   68°04´42.55" O</t>
  </si>
  <si>
    <t>calle pedro linares # 216 Bajo Achumani</t>
  </si>
  <si>
    <t xml:space="preserve"> 16°32'15.23"S; 68° 4'52.04"O </t>
  </si>
  <si>
    <t>Roberto valle - 78990009</t>
  </si>
  <si>
    <t>FUNDACION PRO MUJER - INSTITUCION FINANCIERA DE DESARROLLO</t>
  </si>
  <si>
    <t>17°41'44.30"S63° 9'17.74"O</t>
  </si>
  <si>
    <t>Calle Triana Oeste  (Ingreso a la Universidad Católica)</t>
  </si>
  <si>
    <t>12603683_29476_LPZ_Hansa_BANCO MERCANTIL SANTA CRUZ_IEL_45M</t>
  </si>
  <si>
    <t>7233_31208_LPZ_Hansa_BANCO NACIONAL DE BOLIVIA_IDD_30M</t>
  </si>
  <si>
    <t>7233_31215_SCZ_Cainco_BANCO NACIONAL DE BOLIVIA_IDD_30M</t>
  </si>
  <si>
    <t>6089_32401__SCZ_HANSA_ANTENA UNO CANAL  6 SRL_BOL_30M</t>
  </si>
  <si>
    <t>14023649_28912_CHU_El_Morro_BOLIVIANA DE AVIACION_IEL_8M</t>
  </si>
  <si>
    <t>14023649_28910_LPZ_6 de Marzo_BOLIVIANA DE AVIACION_IEL_16M</t>
  </si>
  <si>
    <t>14023649_29674_CBA_AEROPUERTO_BB_BOLIVIANA DE AVIACION_IEL_40M</t>
  </si>
  <si>
    <t>14023649_30708_CBA_AEROPUERTO_BB_BOLIVIANA DE AVIACION_IEL_24M</t>
  </si>
  <si>
    <t>6089_32463_LPZ_HANSA_ANTENA UNO CANAL 6 SRL_BOL_60M</t>
  </si>
  <si>
    <t>11696846_33043__BEN_TRINIDAD_NACIONAL SEGUROS VIDA Y SALUD SA_IAS_30M</t>
  </si>
  <si>
    <t>11696846_34201_CBA_FELIX CAPRIPLES_NACIONAL SEGUROS VIDA Y SALUD SA_IAS_30M</t>
  </si>
  <si>
    <t>28386_30878_LPZ_Sopocachi_BISA SEGUROS Y REASEGUROS_IDD_125M</t>
  </si>
  <si>
    <t>7233_31213_CBA_Tumusla_BANCO NACIONAL DE BOLIVIA_IDD_30M</t>
  </si>
  <si>
    <t>11189179_31412_POT_OLIVOS_EMPRESA MINERA MANQUIRI_BOL_105M</t>
  </si>
  <si>
    <t>14250132_29291_CHU_Mariscal_COOPERATIVA DE A Y C ABIERTA SAN ROQUE LTDA_BOL_30M</t>
  </si>
  <si>
    <t>15186458_35315_CBA_AROMA_GOBIERNO AUTONOMO MUNICIPAL DE COCHABAMBA_IDD_65M</t>
  </si>
  <si>
    <t>14820623_35295__LPZ_FLORIDA_RODRIGUEZ CALVO Y SALINAS SRL_IAS_40M</t>
  </si>
  <si>
    <t>13980128_29230_LPZ_Victoria_ERICSSON DE BOLIVIA TELECOMUNICACIONES_IEL_60M</t>
  </si>
  <si>
    <t>11648715_30421_LPZ_Achachicala_COMPANIA INDUSTRIAL DE TABACOS SA_IEL_18M</t>
  </si>
  <si>
    <t>11648715_30895_ORU_Oruro Sur_COMPANIA INDUSTRIAL DE TABACOS_IEL_12M</t>
  </si>
  <si>
    <t>13321668_32240_LPZ_VICTORIA_CORPORACION DE AQUINO BOLIVIA SA_IAS_105M</t>
  </si>
  <si>
    <t>13321668_32246_CBA_ZONA PUNTITI_CORPORACION DE AQUINO BOLIVIA SA_IAS_50M</t>
  </si>
  <si>
    <t>11175584_30753_LPZ_16 de Julio_IMPORTADORA Y EXPORTADORA MONTERREY SRL_IEL_15M</t>
  </si>
  <si>
    <t>11175584_31898_SCR_TERMINAL SUCRE_IMPORTADORA Y EXPORTADORA MONTERREY_BOL_15M</t>
  </si>
  <si>
    <t>11218855_33051_SCZ_BOLIVAR_COOP. DE AHORRO Y CREDITO JESUS NAZARENO_BOL_15M</t>
  </si>
  <si>
    <t>13647368_31023_BEN_Trinidad_DISTRIBUIDORA MAKIRO_IEL_12M</t>
  </si>
  <si>
    <t>13647368_32820_SCZ_26 DE ENERO_DISTRIBUIDORA MAKIRO SRL_BOL_12M</t>
  </si>
  <si>
    <t>14471096_31851_SCZ_Corte_EMPRESA DE SERVICIOS DELOSUR_BOL_30M</t>
  </si>
  <si>
    <t>11546515_28819_SCZ_Camiri_YPFB-LOGISTICA-SA_IEL_30M</t>
  </si>
  <si>
    <t>11546515_28820_CHU_SICASICA_YPFB-LOGISTICA-SA_IEL_30M</t>
  </si>
  <si>
    <t>1684993_31085_LPZ_Perez_RADIO FIDES SERVICIOS _BOL_150M</t>
  </si>
  <si>
    <t>11152065_31318_SCZ_EL TORNO_COOPERATIVA PROGRESO LTDA_IEL_16M</t>
  </si>
  <si>
    <t>11152065_31319_SCZ_LA GUARDIA_COOPERATIVA PROGRESO LTDA_IEL_16M</t>
  </si>
  <si>
    <t>26984_32735__SCZ_26 DE ENERO_3 CHILE SUCURSAL BOLIVIA_BOL_75M</t>
  </si>
  <si>
    <t>11085817_30649_LPZ_Los Pinos_ALTA ESTETICA SRL_BOL_30M</t>
  </si>
  <si>
    <t>11887543_30304_SCZ_EVANGELICA_UNIVERSIDAD EVANGELICA BOLIVIANA_IAS_95M</t>
  </si>
  <si>
    <t>11887543_33151_SCZ_EVANGELICA_UNIVERSIDAD EVANGELICA BOLIVIANA_IAS_210</t>
  </si>
  <si>
    <t>1714370_32768__SCR_Bancario_MATADERO FRIGORIFICO SANTA CRUZ_BOL_15M</t>
  </si>
  <si>
    <t>1714370_32769__ORU_Oruro Norte_MATADERO FRIGORIFICO SANTA CRUZ_BOL_15M</t>
  </si>
  <si>
    <t>15372038_33640__SCZ_AV BRASIL_LABORATORIOS CRESPAL S.A._IEL_8M</t>
  </si>
  <si>
    <t>15372038_33653_LPZ_ALCOREZA_LABORATORIOS CRESPAL S.A._IEL_8M</t>
  </si>
  <si>
    <t>15372038_33657_CBA_CIRCUNVALACION_LABORATORIOS CRESPAL S.A._IEL_8M</t>
  </si>
  <si>
    <t>11326337_35710__LPZ_SOPOCACHI_EMBAJADA BRITANICA_BOL_45M</t>
  </si>
  <si>
    <t>14479386_32929_SCZ_BRIGIDA_REPSOL E&amp;P BOLIVIA_BOL_300M</t>
  </si>
  <si>
    <t>14734919_29839_SCZ_Arenales_BANCO DE LA NACION ARGENTINA_BOL_23M</t>
  </si>
  <si>
    <t>1667262_28271_SCZ_Nodo CGPAREJA_COPIJSUD_IOL_23M</t>
  </si>
  <si>
    <t>14538010_30528_LPZ_Bolognia_IMPORTADORA DE IDEAS SA_IDD_50M</t>
  </si>
  <si>
    <t>14280985_31569_LPZ_Sopocachi_LOGICALIS ANDINA BOLIVIA LAB_BOL_15M</t>
  </si>
  <si>
    <t>14128656_33283__SCZ_HAMACAS_J E TIERRAZUL EMPRESAS AGROPECUARIAS SRL_IAS_65M</t>
  </si>
  <si>
    <t>14280985_31118_SCZ_BRIGIDA_LOGICALIS ANDINA BOLIVIA LAB LTDA._BOL_18M</t>
  </si>
  <si>
    <t>11184619_31214_SCZ_Brigida_AIR BP BOLIVIA_IEL_8M</t>
  </si>
  <si>
    <t xml:space="preserve">MARISCAL SALINAS, BLANCA - EJEC. DE CUENTAS - NEG - SC      </t>
  </si>
  <si>
    <t xml:space="preserve">SANABRIA GARCIA, VANESA LISSETT - GOB - LPZ                 </t>
  </si>
  <si>
    <t xml:space="preserve">MARQUINAS, HELEN - EJEC. DE CUENTAS - NEG - SC             </t>
  </si>
  <si>
    <t xml:space="preserve">PONCE DE LEON, MONICA - MNC - SCZ                         </t>
  </si>
  <si>
    <t>07/10: Según la BBD del mes de Septiembre, se obtiene que el servicio se encuentra suspendido</t>
  </si>
  <si>
    <t>07/10: Según la BBD del mes de Septiembre, se obtiene que el servicio fue eliminado</t>
  </si>
  <si>
    <t>07/10: Según la BBD Septiembre el servicio fue modificado. 06/04: Ejecutivo indica que corresponden a contratos directos con Tigo y los datos de contacto son: DIRECTOR ADMINISTRATIVO - RODRIGO GUZMAN - 75116353
06/04: No se encuentran en el listado enviado por Bernardo</t>
  </si>
  <si>
    <t>07/10: Según la BBD de Septiembre el servicio fue modificado</t>
  </si>
  <si>
    <t>07/10: Según la BBD del mes de Septiembre, se obtiene que el servicio fue suspendido</t>
  </si>
  <si>
    <t>07/10: Según la BBD Septiembre el servicio fue suspendido. 08/02: Envié consulta a ejecutivo por teams. Indico los datos de direcciòn y contacto.</t>
  </si>
  <si>
    <t>07/10: Según la BBD de Septiembre el servicio fue suspendido. 07/09: esperando confirmación por correo, se lo volvera a contactar este mes. Ya van dos veces que se esta coordinando pero no se a conseguido una fecha para realizar el trabajo ya que se requiere que autoricen el ingreso al sitio</t>
  </si>
  <si>
    <t>07/10: Según la BBD de Septiembre el servicio fue suspendido. 05/10: se consulto al ejecutivo, se actualizó el contacto y se paso a logicalis.  Contacto equivocado</t>
  </si>
  <si>
    <t>15403190_33998__LPZ_SAN MIGUEL_KETAL S.A._IAS_65M</t>
  </si>
  <si>
    <t>15413868_34169__LPZ_SAN MIGUEL_HOTELERA ZEGARRA S.R.L_ALEX ZEGARRA RODRIGUEZ_IAS_65M</t>
  </si>
  <si>
    <t>14668667_35034__LPZ_SAN MIGUEL_XEROGRAFIA BOLIVIANA_IAS_40M</t>
  </si>
  <si>
    <t>15563954_36189__SCZ_MATADERO_FERCOGAN SRL_IAS_30M</t>
  </si>
  <si>
    <t>15242702_31602_SCZ_TAROPE_JUGOS BOLIVIANOS SRL_IAS_30M</t>
  </si>
  <si>
    <t>2181_31794_SCZ_Roca y Coronado_CONSULTORA ARAMAYO ASOCIADOS_BAS_10M  </t>
  </si>
  <si>
    <t>1704646_31991_SCZ_SANTA ROSITA_BIOTECNO LTDA_BAS_10M          </t>
  </si>
  <si>
    <t>11201950_32256_SCZ_WARNES_ATNZONA FRANCA_EXPRINTER LIFTVANS BOLIVIA_BAS_10M</t>
  </si>
  <si>
    <t>15200771_33081__SCZ_MATADERO_CURTIEMBRE TAURO LTDA_IAS_30M</t>
  </si>
  <si>
    <t>1785308_33306__SCZ_TORRE TIGO_FUNDACION COLONIA PIRAI_BAS_10M</t>
  </si>
  <si>
    <t>11325143_33464_SCZ_Warnes_EMPRESA AGROPECUARIA AGROMEL_IAS_30M</t>
  </si>
  <si>
    <t>15474751_35045__SCZ_MATADERO_INAL PLAS_IAS_30M         </t>
  </si>
  <si>
    <t>15516647_35500__SCZ_MATADERO_GERARDO LANDIVAR VILAR_IAS_30M</t>
  </si>
  <si>
    <t>15317483_35892__SCZ_MERCADO_INMOBILIARIA MI LOTE S.A._IAS_65M</t>
  </si>
  <si>
    <t>14388937_35928__SCZ_MATADERO_PUBLICARTE SRL_IAS_30M                            </t>
  </si>
  <si>
    <t>5848_36196__SCZ_MATADERO_AMERIX LTDA_IAS_30M                           </t>
  </si>
  <si>
    <t>**EQUPO NO HOMOLOGADO**11188401_36251__SCZ_MATADERO_INDUSTRIAS VENADO SA_IDD_30M         </t>
  </si>
  <si>
    <t>11188401_36252__SCZ_WARNES_INDUSTRIAS VENADO SA_IDD_30M </t>
  </si>
  <si>
    <t>15567349_36289__SCZ_TANQUE URUBO_DOPAMINA SRL_IAS_30M  ATN ColinasDelUrubo                      </t>
  </si>
  <si>
    <t>15567349_36290__SCZ_TANQUE URUBO_DOPAMINA SRL_IAS_30M    </t>
  </si>
  <si>
    <t>15415365_34190__LPZ_SAN MIGUEL_EMBAJADA TURQUIA_BOL_12M</t>
  </si>
  <si>
    <t xml:space="preserve">14572978_35079__LPZ_SAN MIGUEL_UNICEF_IDD_30M            </t>
  </si>
  <si>
    <t xml:space="preserve">15558680_36036__LPZ_San Miguel_IMPORTACIONES Y TIENDAS T.A.J.J. S.R.L._IAS_30M_Hotel Casa Grande    </t>
  </si>
  <si>
    <t xml:space="preserve">11187342_36490__LPZ_SAN MIGUEL_BANCO FIE S.A_IDD_40M              </t>
  </si>
  <si>
    <t xml:space="preserve">15341123_36495__SCZ_PARAGUA_PRO MUJER IFD_IDD_65M_ DATACENTER TIGO KM9  </t>
  </si>
  <si>
    <t>15554958_35929__SCZ_MERCADO BELEN_BACKUP SRL_IDD_30M</t>
  </si>
  <si>
    <t>Carolina Pereira - 61273581</t>
  </si>
  <si>
    <t>Javier -Numero de Telefono 77661101</t>
  </si>
  <si>
    <t>13/10: Se actualizó numero de contacto por el ejecutivo.</t>
  </si>
  <si>
    <t>cespedesr@tigo.net.bo</t>
  </si>
  <si>
    <t xml:space="preserve">CESPEDES FRANCO, RICARDO SEBASTIÁN - EJEC. DE CUENTAS - NEG - SC          </t>
  </si>
  <si>
    <t>14/10: Se estuvo mandando recordatorios periodicos al cliente para ejecutar el servicio, pero no se tuvo respuesta. Se consulto al ejecutivo si puede consultar con el cliente, indica que actualmente no hay personal encargado de sistemas en la empresa razón por la que nadie contesta e indica que se cancele la visita hasta que el cliente acepte la medición.
27/10: esperando confirmación por correo</t>
  </si>
  <si>
    <t>Pedro Calderón - 78529103</t>
  </si>
  <si>
    <t>14/10: El ejecutivo actualizó el contacto del cliente.</t>
  </si>
  <si>
    <t>Edgar Vargas - 67898131 /// 70493226</t>
  </si>
  <si>
    <t>18/10: Ejecutivo actualizó número de contacto.</t>
  </si>
  <si>
    <t>Ismael Ortiz 77677444</t>
  </si>
  <si>
    <t>21/10: Ejecutivo nos indica nuevo CH y se actualizó en la BBDD, el cliente cambio de plan a partir de este mes. 04/06: Contacto Antonio Ibañez indicó: Sergio, por favor te pido realizar estas validaciones mas adelante, cuando bajen los contagios por la pandemia.
08/04: Ejecutivo indica que se han llevado a cabo una serie de cambios de los servicios del cliente que se encuentran siendo confirmados, pide unos días para que Antonio nos de su autorización.
11/03: De acuerdo a lo indicado por el ejecutivo y Francisco, debido al upgrade de servicios realizados al cliente, deben hacerse nuevas mediciones.</t>
  </si>
  <si>
    <t>11474451_29966_LPZ_Perez_CERVECERIA BOLIVIANA NACIONAL S.A._IAS1_30M</t>
  </si>
  <si>
    <t>11474451_29794_LPZ_Humbolt_CERVECERIA BOLIVIANA NACIONAL_IAS1_30M</t>
  </si>
  <si>
    <t>21/10: Ejecutivo nos indica nuevo CH y se actualizó en la BBDD, el cliente cambio de plan a partir de este mes.</t>
  </si>
  <si>
    <t>21/10: Ejecutivo nos indica nuevo CH  el cliente cambio de plan a partir de este mes, la medición fue realizada a su plan anterior.11/08: Se efectuó la 2da visita adicional para verificación del sitio. 
30/07: se contacto nuevamente al cliente, se hizo una nueva coordinacion y estamos a la espera de que confirmen los accesos a los sitios tanto para La Paz y Santa cruz. 
04/06: Contacto Antonio Ibañez indicó: Sergio, por favor te pido realizar estas validaciones mas adelante, cuando bajen los contagios por la pandemia.
08/04: Ejecutivo indica que se han llevado a cabo una serie de cambios de los servicios del cliente que se encuentran siendo confirmados, pide unos días para que Antonio nos de su autorización.
11/03: De acuerdo a lo indicado por el ejecutivo y Francisco, debido al upgrade de servicios realizados al cliente, deben hacerse nuevas mediciones.</t>
  </si>
  <si>
    <t>21/10: Ejecutivo nos indica nuevo CH y se actualizó en la BBDD, el cliente cambio de plan a partir de este mes.
11/03: De acuerdo a lo indicado por el ejecutivo y Francisco, debido al upgrade de servicios realizados al cliente, deben hacerse nuevas mediciones.</t>
  </si>
  <si>
    <t>11474451_29965_CBA_SIMON LOPEZ_CERVECERIA BOLIVIANA NACIONAL S.A._IAS1_30M</t>
  </si>
  <si>
    <t>11474451_29572_CBA_Simon_Lopez_CERVECERIA_BOLIVIANA_NACIONAL_SA_IAS1_30M</t>
  </si>
  <si>
    <t>11474451_34496__LPZ_HUMBOLTD_CERVECERIA BOLIVIANA NACIONAL_IAS1_30M</t>
  </si>
  <si>
    <t>21/10: Ejecutivo nos indica nuevo CH y se actualizó en la BBDD, el cliente cambio de plan a partir de este mes. 
11/03: De acuerdo a lo indicado por el ejecutivo y Francisco, debido al upgrade de servicios realizados al cliente, deben hacerse nuevas mediciones.</t>
  </si>
  <si>
    <t>11474451_29946_TJA_Barrio Fabril_CERVECERIA BOLIVIANA NACIONAL S.A._IAS1_30M</t>
  </si>
  <si>
    <t>19°00'40.38"S 66°46'49.47"W</t>
  </si>
  <si>
    <t xml:space="preserve"> 17°58'41.08"S 67°3'46.72"W</t>
  </si>
  <si>
    <t>11474451_29571_SCZ_LA-TRANCA_CERVECERIA-BOLIVIANA-NACIONAL_IAS1_30M</t>
  </si>
  <si>
    <t>21/10: Ejecutivo nos indica nuevo CH, el cliente cambio de plan a partir de este mes, la medición efectuada fue aún a su enlace anterior. Cabe notar, que también se efectuó cambio en el nodo. 11/08: Se efectuó la 2da visita adicional para verificación del sitio. 
30/07: se contacto nuevamente al cliente, se hizo una nueva coordinacion y estamos a la espera de que confirmen los accesos a los sitios tanto para La Paz y Santa cruz. 
04/06: Contacto Antonio Ibañez indicó: Sergio, por favor te pido realizar estas validaciones mas adelante, cuando bajen los contagios por la pandemia.
08/04: Ejecutivo indica que se han llevado a cabo una serie de cambios de los servicios del cliente que se encuentran siendo confirmados, pide unos días para que Antonio nos de su autorización.
11/03: De acuerdo a lo indicado por el ejecutivo y Francisco, debido al upgrade de servicios realizados al cliente, deben hacerse nuevas mediciones.</t>
  </si>
  <si>
    <t>01/11: Se consulto por correo a la ejecutiva, si se programa o cancela el servicio.
28/10: El cliente menciona que por el momento no es posible realizar el trabajo. se halla fuera de sucre y no hay quien pueda recibirnos (contacto el 28/10/2020)
30/06: No se puede realizar la visita, no hay nadie en la oficina para recibirnos. Una vez todo se normalice se podra programar una visita</t>
  </si>
  <si>
    <t>01/11: se mando correo a la ejecutiva.
10/11: Ejecutiva indica que el número del cliente está correcto (67197067).
03/11: no responde llamadas</t>
  </si>
  <si>
    <t>01/11: se envio correo a la ejecutiva.16/08: Se contacto al ejecutivo, indica que ese es el número de encargado de TI a nivel nacional. Contacto equivocado</t>
  </si>
  <si>
    <t>01/11: se envio correo a la ejecutiva.05/10: Se solicito a ejecutivo. Numero incorrecto</t>
  </si>
  <si>
    <t>01/11: se envio correo a la ejecutiva. Esperando confirmación por correo</t>
  </si>
  <si>
    <t>01/11: se envio correo a la ejecutiva. 04/10: Se contacto al ejecutivo, indica que ese es el número de encargado. Contacto equivocado</t>
  </si>
  <si>
    <t>01/11: se envio correo a la ejecutiva. 05/10: Se le envio un correo electronico al contacto ya que no responde la llamada.</t>
  </si>
  <si>
    <t>01/11: se mando correo al ejecutivo, indica que es un enlace no corporativo y que puede cancelarse, ya que no es prioritario. 16/08: Se contacto al ejecutivo este no responde. Contacto no responde</t>
  </si>
  <si>
    <t>01/11: Se actualizo el CH de acuerdo al plan contratado. 03/03: Modificación de Departamento, es urbano. Las coordenadas están correctas.
Ubicado en otro departamento (oruro - huari)</t>
  </si>
  <si>
    <t>01/11: Se actualizo el CH de acuerdo al plan contratado. 21/10: Ejecutivo nos indica nuevo CH y se actualizó en la BBDD, el cliente cambio de plan a partir de este mes. 03/03: Modificación de Departamento, es rural. Las coordenadas están correctas.
Ubicado en otro departamento (oruro - huari)</t>
  </si>
  <si>
    <t>01/11: Se actualizo el CH de acuerdo al plan contratado.Repetición de medición por no desconexión.</t>
  </si>
  <si>
    <t>01/11: Se actualizo el CH de acuerdo al plan contratado.. 11/03: De acuerdo a lo indicado por el ejecutivo y Francisco, debido al upgrade de servicios realizados al cliente, deben hacerse nuevas mediciones.</t>
  </si>
  <si>
    <t>01/11: Se actualizo el CH de acuerdo al plan contratado. 21/10: Ejecutivo nos indica nuevo CH y se actualizó en la BBDD, el cliente cambio de plan a partir de este mes.</t>
  </si>
  <si>
    <t>08/11: Solicitud de repetir visita por el NOC y comercial</t>
  </si>
  <si>
    <t>1657774_32780_SCZ_Tajibos_INACRUZ_BAS_15M</t>
  </si>
  <si>
    <t>Visita programada para noviembre</t>
  </si>
  <si>
    <t>Programado para noviembre</t>
  </si>
  <si>
    <t xml:space="preserve">08/11: Esperando confirmación por correo.  </t>
  </si>
  <si>
    <t>08/11: Esperando confirmación por correo.</t>
  </si>
  <si>
    <t>08/11: Se contacto al Sr Luis Vazques el 29/10/2021. señala que no dispone de un horario apropiado para poder cortar este servicio para las mediciones. Y no puede interrumpirlo ya que no cuenta con un enlace de respaldo</t>
  </si>
  <si>
    <t>08/11: Se intento coordinar el trabajo tanto para SCZ como LP. Sin embargo nos comentan que se estan haciendo gestiones para realizar cambio de planes en sus servicios. Por lo que se debe posponer las coordinaciones hasta que los planes se actualicen.
13/10: Se esta a la espera de la confirmación del ejecutivo, el cliente indica que esta ampliando sus planes y que una vez se haya echo la actualización recién se programe la visita. Contactar segunda semana de noviembre
07/09: se lo volvera a contactar este mes. Ya van 2 veces que se estan coordinando con este cliente, sigue sin darnos una fecha</t>
  </si>
  <si>
    <t>08/11: Se volverá a contactar al cliente el proximo mes.15/06: El contacto comenta que debido a la pandemia no estan permitiendo el ingreso de personal a sus instalaciones.</t>
  </si>
  <si>
    <t>08/11: Se consulto nuevamente al ejecutivo, indica que el cliente no responde y no puede programar fecha y hora para la visita desde Perú, se cancela la visita hasta que la empresa cuente con administrador en Bolivia. 05/10: se consulto al ejecutivo, indica que la empresa es de Perú y que aún no hay persona encargada. no responde nadie al numero proporcionado</t>
  </si>
  <si>
    <t>Cliente no responde</t>
  </si>
  <si>
    <t>08/11: Programada, El contacto menciona que la visita se puede llevar a cabo el día 5/11/2021.
05/10: Se le envio un correo electronico al contacto ya que no responde la llamada.</t>
  </si>
  <si>
    <t>08/11: Se aguarda una respuesta para que el contacto quien es el encargado de la ciudad de Santa Cruz proporcione un contacto para la ciudad de La Paz.</t>
  </si>
  <si>
    <t>08/11: Se realizó la gestión mediante el ejecutivo, se aguarda respuesta del cliente.</t>
  </si>
  <si>
    <t>08/11: Esperando confirmación por correo. 12/10: Se consulto número actualizado al ejecutivo.</t>
  </si>
  <si>
    <t>08/11: Se conculto nuevamente a la ejecutiva. 04/10:Se contacto al ejecutivo, nos proporcionó otro numero 2770808 Lisette Ochoa la Gerente Administrativa, lochoa@gg-lex.com, se paso el contacto a Logicalis. Contacto equivocado.</t>
  </si>
  <si>
    <t>TECNA BOLIVIA SA</t>
  </si>
  <si>
    <t>11233882_28881_SCZ_BRIGIDA_TECNA BOLIVIA SA_IDD_30M</t>
  </si>
  <si>
    <t>TENARIS GLOBAL SERVICES DE BOLIVIA SRL</t>
  </si>
  <si>
    <t>11890711_30241_SCZ_Brigida_TENARIS GLOBAL SERVICES DE BOLIVIA S.R.L_IDD_75M</t>
  </si>
  <si>
    <t xml:space="preserve">Edificio ALAS piso, 7. (Equipetrol y 4° anillo) </t>
  </si>
  <si>
    <t>Gustavo Silva - 72121061</t>
  </si>
  <si>
    <t>Av. Las Americas # 7 Edificio Torre Cainco piso 10</t>
  </si>
  <si>
    <t>IPE BOLIVIA SRL</t>
  </si>
  <si>
    <t>14113152_33457_SCZ_BRIGIDA_IPE BOLIVIA SRL_IAS_30M</t>
  </si>
  <si>
    <t>B/Guapay C/Fermin Peralta Edificio Torres Delta Piso 1 Oficina 1 B</t>
  </si>
  <si>
    <t>17°45'35.26"S  63°11'47.42"O</t>
  </si>
  <si>
    <t>Marco Arteaga - 72123231</t>
  </si>
  <si>
    <t>HINTER BOLIVIA SRL</t>
  </si>
  <si>
    <t>15409955_34343_SCZ_CENTENARIO_HINTER BOLIVIA SRL_IDD_20M</t>
  </si>
  <si>
    <t>Avenida SAN MARTIN, Esquina Manuel Guemes</t>
  </si>
  <si>
    <t xml:space="preserve"> 17°46'13.59"S  63°11'32.37"O</t>
  </si>
  <si>
    <t>MOISES RUIZ - +(52)15541614228</t>
  </si>
  <si>
    <t>**EQUIPO NO HOMOLOGADO**11188401_36250__SCZ_B/30 AGOSTO_INDUSTRIAS VENADO SA_IDD</t>
  </si>
  <si>
    <t>Carretera al Norte y 10 anilllo, entrando por ingreso a la pradera, una cuadra y media, oficinas de Dizcruz</t>
  </si>
  <si>
    <t>17°42'03.0"S 63°09'49.6"W</t>
  </si>
  <si>
    <t>WORLDWIDE SECURITY CORPORATION S.A. - WSC S.A.</t>
  </si>
  <si>
    <t>Mauricio Cabrera 77311949</t>
  </si>
  <si>
    <t>EMPRESA DE TRANSFORMACION AGROINDUSTRIAL S.A. E.T.A. S.A.</t>
  </si>
  <si>
    <t>CARRETERA ANTIGUA A COCHABAMBA KM 11</t>
  </si>
  <si>
    <t xml:space="preserve"> 17°51'31.99"S</t>
  </si>
  <si>
    <t>JOSE DAVALO - 60096406 - 2281468</t>
  </si>
  <si>
    <t>Business Asimetric 1</t>
  </si>
  <si>
    <t>Business Asimetric 3</t>
  </si>
  <si>
    <t xml:space="preserve"> CIRCUNVALACION DE COTOCA, POR LA RUTA NACIONAL 4 </t>
  </si>
  <si>
    <t xml:space="preserve"> 17°46'13.32"S ;     62°59'54.62"O</t>
  </si>
  <si>
    <t>INDUSTRIA TEXTIL TSM SA</t>
  </si>
  <si>
    <t xml:space="preserve">MENDOZA, LINZAY - EJEC. DE VENTAS - NEG - SC                </t>
  </si>
  <si>
    <t>CARRETERA A COTOCA KM 18</t>
  </si>
  <si>
    <t xml:space="preserve"> 17°45'26.50"S  63° 0'51.06"O</t>
  </si>
  <si>
    <t>MELVY SALAZAR - 721 35223</t>
  </si>
  <si>
    <t>SOUTH AMERICAN EXPRESS S.A.</t>
  </si>
  <si>
    <t>Carretera Norte, parque coronado 1, manzana 1 Frente Aidisa</t>
  </si>
  <si>
    <t>17°40'29.0"S 63°09'09.2"W</t>
  </si>
  <si>
    <t>Mario Gumiel -72152388</t>
  </si>
  <si>
    <t>CARRETERA NORTE KM 42</t>
  </si>
  <si>
    <t>17°24'26.45"S    63°12'19.25"O</t>
  </si>
  <si>
    <t>JOSE LUIS HERRERA - 70009146</t>
  </si>
  <si>
    <t>TUJURE SRL</t>
  </si>
  <si>
    <t xml:space="preserve">AV. BENI Y CALLE LOS LIMOS NRO. 3240	</t>
  </si>
  <si>
    <t xml:space="preserve"> 17°45'39.03"S   63°10'30.20"O</t>
  </si>
  <si>
    <t>ANA MARIA RAMIREZ SOLIZ - 67702710</t>
  </si>
  <si>
    <t>AV. INTERNACIONAL BIOCEANICA G77 PARQUE EMPRESARIAL PEC2</t>
  </si>
  <si>
    <t xml:space="preserve"> 17°40'30.95"S  63° 8'54.55"O</t>
  </si>
  <si>
    <t>ADHEMAR SORIA GALVARRO - 72166979</t>
  </si>
  <si>
    <t>URUBO URBANIZACION PLAYA TURQUESA CARRETERA A LA BELGICA,  6KM DEL PUENTE FOIANINI</t>
  </si>
  <si>
    <t>17°42'22.71"S - 63°13'38.73"O</t>
  </si>
  <si>
    <t>MARTIN ASCARRUNZ - 71090103</t>
  </si>
  <si>
    <t>MEGALABS BOLIVIA S.R.L.</t>
  </si>
  <si>
    <t>AGXPLORE INTERNACIONAL SRL</t>
  </si>
  <si>
    <t>HERBALIFE BOLIVIA LTDA</t>
  </si>
  <si>
    <t>Av. Grigota Doble via la Guardia entre 3° y 4° anillo</t>
  </si>
  <si>
    <t>-17.80958602189003, -63.205421795017166</t>
  </si>
  <si>
    <t>Rolando Valdez - 77859338</t>
  </si>
  <si>
    <t>MOTOLAND IMPORTACIONES S.A.</t>
  </si>
  <si>
    <t>AV. CRISTOBAL DE MENDOZA ESQUINA CARMELO LLANOS</t>
  </si>
  <si>
    <t xml:space="preserve"> 17°46'14.10"S  63°10'38.99"O</t>
  </si>
  <si>
    <t>JONNATHAN BARRERO - 75666872</t>
  </si>
  <si>
    <t xml:space="preserve">AV LAS RAMBLAS #300 </t>
  </si>
  <si>
    <t xml:space="preserve"> 17°45'36.31"S  63°12'4.61"O</t>
  </si>
  <si>
    <t>Jesus Bautista - 69152333</t>
  </si>
  <si>
    <t xml:space="preserve">MORENO, EYDA GABRIELA - EJEC. DE VENTAS - NEG - SC          </t>
  </si>
  <si>
    <t>13646854_36571__LPZ_COTA COTA_PUNTOMAQ_IAS_30M_LAS REMATAS</t>
  </si>
  <si>
    <t>ALMACENES PACIFICO SUR S.A.</t>
  </si>
  <si>
    <t>15496584_36573_SCZ_HIPERMAXI_COINSE SRL_IDD_30M</t>
  </si>
  <si>
    <t>15496584_36574__LPZ_LOS PINOS_COINSE SRL_IDD_30M</t>
  </si>
  <si>
    <t>15496584_36575__LPZ_AV AMERICA_COINSE SRL_IDD_30M</t>
  </si>
  <si>
    <t>7233_36667__LPZ_HUMBOLT_BANCO NACIONAL DE BOLIVIA S.A._IAS_95M</t>
  </si>
  <si>
    <t>CAJA DE SALUD DE BANCA PRIVADA</t>
  </si>
  <si>
    <t>14051158_36684_LPZ_VICTORIA_CAJA DE SALUD DE BANCA PRIVADA _IAS_105M</t>
  </si>
  <si>
    <t>14051158_36685__LPZ_VICTORIA_CAJA DE SALUD DE BANCA PRIVADA _IAS_105M</t>
  </si>
  <si>
    <t>15509838_36967_LPZ_SOPOCACHI_DELOITTE BOLIVIA LTDA_IDD_30M</t>
  </si>
  <si>
    <t>ECOR LTDA. CANAL 9 TELEORIENTE</t>
  </si>
  <si>
    <t>11683_36908__LPZ_MIRADOR_ECOR LTDA. CANAL 9 TELEORIENTE_IAS_30M</t>
  </si>
  <si>
    <t>mendozali@tigo.net.bo</t>
  </si>
  <si>
    <t>morenoey@tigo.net.bo</t>
  </si>
  <si>
    <t xml:space="preserve">OFICINAS DE ADMINISTRACION CALLE 30 Cota Cota Ref Taller </t>
  </si>
  <si>
    <t>ESPERANZA SALAS - 69790002</t>
  </si>
  <si>
    <t>Av. Cristo Redentor Cond. Torres Gemelas entre 2do y 3er Anillo</t>
  </si>
  <si>
    <t>17°45'51.01"S  63°10'52.33"W</t>
  </si>
  <si>
    <t>Jorge Soruco - 74161555</t>
  </si>
  <si>
    <t>Final Calle 21Calacoto, Edificio Larrea Sur – PB</t>
  </si>
  <si>
    <t>16°32'46.60"S  68° 4'35.94"W</t>
  </si>
  <si>
    <t>Av. 6 de Marzo No.144 Galería La Urbana</t>
  </si>
  <si>
    <t>16°29'25.49"S 68°10'20.60"W</t>
  </si>
  <si>
    <t>Av. Los Sauces Nro.189, La Florida</t>
  </si>
  <si>
    <t xml:space="preserve"> 16°32'41.63"S;  68° 5'28.97"O</t>
  </si>
  <si>
    <t>Calle Federico Zuazo esquina reyes Ortiz, Edificio Gundlach Torre Oeste Piso 2 - OFICINA NACIONAL CSBP</t>
  </si>
  <si>
    <t xml:space="preserve"> 16°30'7.12"S;  68° 7'51.62"O </t>
  </si>
  <si>
    <t>Juan Carlos Mendoza - 70126529</t>
  </si>
  <si>
    <t>Calle Capitán Ravelo esquina Montevideo Edificio  Policonsultorio - Central  de  Policonsultorio</t>
  </si>
  <si>
    <t xml:space="preserve"> 16°30'20.02"S;  68° 7'40.70"O</t>
  </si>
  <si>
    <t xml:space="preserve">Av. 6 de Agosto N° 2700 </t>
  </si>
  <si>
    <t xml:space="preserve"> 16°30'46.43"S: 68° 7'21.28"O</t>
  </si>
  <si>
    <t>FRANCISCO MORALES OLVERA - .+525537174418</t>
  </si>
  <si>
    <t>Av. Carrasco, Pasaje 1388, #1736, Zona Miraflores</t>
  </si>
  <si>
    <t xml:space="preserve"> 16°29'59.51"S;  68° 7'17.72"O</t>
  </si>
  <si>
    <t>Jose Luis Calvimonte - 72166664</t>
  </si>
  <si>
    <t>14068383_29144_SCZ_Roca y Coronado_WORLDWIDE SECURITY CORPORATION_IDD_30M</t>
  </si>
  <si>
    <t xml:space="preserve">1701567_31420_SCZ_LA-TRANCA_EMPRESA DE TRANSFORMACION AGROINDUSTRIAL S.A(ETASA)_IDD_30M                </t>
  </si>
  <si>
    <t xml:space="preserve">12890763_33080_SCZ_PARAGUA_EXOMAD_BAS_20M_ATN COTOCA              </t>
  </si>
  <si>
    <t xml:space="preserve">15342143_36023__SCZ_COTOCA_INDUSTRIA TEXTIL TSM SA_IAS_40M_COTOCA 3                              </t>
  </si>
  <si>
    <t>11197342_36049__SCZ_CATOLICA_SOUTH AMERICAN EXPRESS S.A - SAE_IDD_30M</t>
  </si>
  <si>
    <t>11693185_36342__SCZ_WARNES_CERAMICA DEL ESTE SRL._IAS_30M_RBS NARANJAL</t>
  </si>
  <si>
    <t xml:space="preserve">15574867_36425_SCZ_PETROLERO_TUJURE SRL_IAS_40M                </t>
  </si>
  <si>
    <t>13850780_36487__SCZ_CATOLICA_ MEGALABS BOLIVIA SRL_IDD_65M</t>
  </si>
  <si>
    <t>15191192_36505__SCZ_TANQUE URUBO_AGXPLORE INTERNACIONAL SRL_IAS_30M_COLINAS URUBO</t>
  </si>
  <si>
    <t>15579441_36521__SCZ_SAGUAPAC_HERBALIFE BOLIVIA LTDA_IDD_105M</t>
  </si>
  <si>
    <t xml:space="preserve">11752821_36535__SCZ_MERCADO OKINAWA_MOTOLAND IMPORTACIONES S.A._IAS_30M </t>
  </si>
  <si>
    <t xml:space="preserve">12694254_36548__SCZ_TAJIBOS_PAGOS SRL_IDD_50M_ATN SIRARI         </t>
  </si>
  <si>
    <t xml:space="preserve">RENE ALPASUR - 76223163 </t>
  </si>
  <si>
    <t>Federico Zuazo, La Paz</t>
  </si>
  <si>
    <t>stehlic@tigo.net.bo</t>
  </si>
  <si>
    <t xml:space="preserve">STEHLI PARADA CARLA - TEAM LEADER- NEG - SC                  </t>
  </si>
  <si>
    <t>Mauricio Candia - 77006334</t>
  </si>
  <si>
    <t>Business Asimetric 13</t>
  </si>
  <si>
    <t>Business Asimetric 11</t>
  </si>
  <si>
    <t>Business Asimetric 9</t>
  </si>
  <si>
    <t>Business Asimetric 5</t>
  </si>
  <si>
    <t>Business Asimetric 2</t>
  </si>
  <si>
    <t>Business Asimetric 4</t>
  </si>
  <si>
    <t>Business Asimetric 7</t>
  </si>
  <si>
    <t>11474451_29795_ORU_Dalence_CERVECERIA BOLIVIANA NACIONAL_IAS1_30M</t>
  </si>
  <si>
    <t>11474451_29960__SCZ_7mo anillo/2 de agosto_CERVECERIA BOLIVIANA NACIONAL_IAS1_30</t>
  </si>
  <si>
    <t>11119924_31755_LPZ_LA NORMAL_UNION CENTRO VETERINARIO SRL_BAS_10M</t>
  </si>
  <si>
    <t>15133182_36313__LPZ_Planta Senkata_CIA IND COMERCIAL HNOS VICENTE SRL_IDD_30M</t>
  </si>
  <si>
    <t>08/11: Esperando un contacto para la ciudad de La Paz, la ejecutiva actualizo un solo contacto para las ciudades de La Paz y Santa Cruz. 04/11: ejecutiva actualizo numero de contacto Gustavo Cordova- 67702091</t>
  </si>
  <si>
    <t>JAVIER TRIGO - 67370713 // Gustavo Cordova- 67702091</t>
  </si>
  <si>
    <t xml:space="preserve">19/11: Se consulto con el ejecutivo, ya se realizó upgrade a todos los servicios, se puede procedes a la certificación del enlace. 13/10: Se esta a la espera de la confirmación del ejecutivo, el cliente indica que esta ampliando sus planes y que una vez se haya echo la actualización recién se programe la visita - Contactar segunda semana de noviembre. 
07/09: esperando conformación por correo. </t>
  </si>
  <si>
    <t>CALLE MAMORECILLO ENTRE USURI Y YAPICUANA, A DOS CUADRAS DEL TERCER ANILLO EXTERNO : Full Assistance S.R.L.. Barrio Villa Mercedes</t>
  </si>
  <si>
    <t xml:space="preserve">11474451_29796_LPZ_Alpacoma_CERVECERIA BOLIVIANA NACIONAL_IAS1 _30M_CHALLAPATA </t>
  </si>
  <si>
    <t>11474451_29579_ORU_DALENCE_CERVECERIA BOLIVIANA NACIONAL_IDD_30M</t>
  </si>
  <si>
    <t>11474451_34620__ORU_INDUSTRIAL_CERVECERIA BOLIVIANA NACIONAL_IDD_30M</t>
  </si>
  <si>
    <t>11474451_29578_LPZ_CHALLAPATA_CERVECERIA BOLIVIANA NACIONAL_IDD_30M_CHALLAPATA</t>
  </si>
  <si>
    <t>03/12: El cliente se encuentra fuera del país indica que no hay nadie en Bolivia que pueda atenderlos.</t>
  </si>
  <si>
    <t>03/12: Cliente indica que no se puede acceder a la empresa por tema de permisos. Que el router se encuentra en instalaciones de otra empresa, y ellos son externos a ellos. 24/05: contacto solicita que se lo llame la siguiente semana</t>
  </si>
  <si>
    <t>03/12: Indica que el equipo se encuentra en instalaciones de otra empresa, y no se tiene acceso.</t>
  </si>
  <si>
    <t>03/12: El cliente indica que no se puede desconectar el servicio de la red. 08/11: Se volvió a contactar al cliente quien menciona que por el momento no se puede desconectar el servicio de internet y que se lo pueda contactar a mitad del mes de noviembre.
05/10: Se consulto al ejecutivo y al NOC, el NOC actualiza el CH del cliente, e indica que el servicio esta habilitado.  Logicalis indica que el cliente comenta que el servicio se encuentra desabilitado 07/09: verificar CH de acuerdo plan de 30M</t>
  </si>
  <si>
    <t>11474451_36976_ORU_HOTEL BOLIVIA_CERVECERIA BOLIVIANA NACIONAL SA_OFICINA VENTAS ORURO_IDD_65M</t>
  </si>
  <si>
    <t>11474451_36856__ORU_DALENCE_CERVECERIA BOLIVIANA NACIONAL SA_ENALBO ORURO _IDD_145M</t>
  </si>
  <si>
    <t>5114717_31622_SCZ_Montero_SEGUROS Y REASEGUROS PERSONALES UNIVIDA S.A._BOL_15M</t>
  </si>
  <si>
    <t>Urbanizacion  Centro Historico  Zona Sur Oeste  Distrito  2 Manzana No.27 Calle 1° De Mayo S/N Entre Calle Sucre y Calle Ayacucho</t>
  </si>
  <si>
    <t>17°20'37.09"S     63°15'23.64"O</t>
  </si>
  <si>
    <t xml:space="preserve">PERCY AÑEZ CASTEDO - TEMP                                   </t>
  </si>
  <si>
    <t>15563954_36385__SCZ_SANTA ROSITA_FERCOGAN SRL_IDD_30M</t>
  </si>
  <si>
    <t xml:space="preserve">Av. Roca y Coronado entre 2do y 3er anillo esq. Saipina </t>
  </si>
  <si>
    <t>17°47'7.19"S 63°11'52.81"O</t>
  </si>
  <si>
    <t>Charly Hurtado - 75306137</t>
  </si>
  <si>
    <t>AGENCIA BOLIVIANA ESPACIAL</t>
  </si>
  <si>
    <t>15312333_32727_LPZ_UrbEcologica_AGENCIA BOLIVIANA ESPACIAL_IDD_150M</t>
  </si>
  <si>
    <t>Calle 14 de Calacoto #8164 Edificio ABE</t>
  </si>
  <si>
    <t xml:space="preserve">Latitud:  16°30'23.05"S  Longitud: 68° 7'40.57"O </t>
  </si>
  <si>
    <t>BUSINESS ONLINE 15</t>
  </si>
  <si>
    <t>11257784_34801__SCZ_FATIMA_DIACONIA_IAS_30M</t>
  </si>
  <si>
    <t>39424_31581_SCZ_Roca y Coronado_HIPERMAXI_BAS_15M</t>
  </si>
  <si>
    <t>**SU**39424_32418_SCZ_MATADERO_HIPERMAXI_BAS_10M</t>
  </si>
  <si>
    <t>39424_33422__SCZ_MATADERO_HIPERMAXI SA_BAS_15M</t>
  </si>
  <si>
    <t>39424_33667_SCZ_ROCA Y CORONADO_HIPERMAXI SA_IAS_105M</t>
  </si>
  <si>
    <t>39424_34408__SCZ_PARAGUA_HIPERMAXI SA_IAS_30M</t>
  </si>
  <si>
    <t>11629358_32646__SCZ_Paragua_TOTAI CITRUS_BOL_15M</t>
  </si>
  <si>
    <t>1689754_32526__SCZ_PARAGUA_UPSA_BAS_200M(BGP)</t>
  </si>
  <si>
    <t>39424_31586_SCZ_Doble Via_HIPERMAXI_BAS_15M</t>
  </si>
  <si>
    <t>39424_31682_SCZ_MONTERO_HIPERMAXI_BAS_15M</t>
  </si>
  <si>
    <t>11429402_28967_SCZ_26Enero_ECOR CANAL 9 TELEORIENTE_IDD_210M</t>
  </si>
  <si>
    <t>15438906_34480__SCZ_ROCA Y CORONADO_SECOBOL SRL_IAS_30M</t>
  </si>
  <si>
    <t>15434476_34439_SCZ_SLAN_PERTEC S.R.L_IAS_30M</t>
  </si>
  <si>
    <t>11503263_34771__SCZ_UAGRM_DISTRIBUIDORA AROMAS SRL_IAS_30M</t>
  </si>
  <si>
    <t>15187210_34759_SCZ_TAJIBOS_EMPRESA HOTELERA ICON S.A._IAS_30M</t>
  </si>
  <si>
    <t>15341354_34364_SCZ_MBELEN_INVERSIONES INMOBILIARIAS INDACO SA_IAS_75M</t>
  </si>
  <si>
    <t>1215040_34731__SCZ_MONTERO_ALGAR SA_IDD_30M_Martona</t>
  </si>
  <si>
    <t>15457667_34749_SCZ_MATADERO_INDUSTRIAS AJEBOLIVIA S.A._IAS_105M</t>
  </si>
  <si>
    <t>39424_31583_SCZ_Mercado Belen_HIPERMAXI_BAS_15M</t>
  </si>
  <si>
    <t>39424_31584_SCZ_Petrolero_HIPERMAXI_BAS_15M</t>
  </si>
  <si>
    <t>39424_31585_SCZ_Av Libertador_HIPERMAXI_BAS_15M</t>
  </si>
  <si>
    <t>39424_31683_SCZ_23 DE DICIEMBRE_HIPERMAXI_BAS_15M</t>
  </si>
  <si>
    <t>39424_31685_SCZ_CAMPANA_HIPERMAXI_BAS_15M</t>
  </si>
  <si>
    <t>39424_31686_SCZ_SAGUAPAC_HIPERMAXI_BAS_15M</t>
  </si>
  <si>
    <t>39424_31687_SCZ_PETROLERO SUR_HIPERMAXI S.A_BAS_15M</t>
  </si>
  <si>
    <t>39424_33285__SCZ_CAMPANA_HIPERMAXI SA_BAS_15M</t>
  </si>
  <si>
    <t>14023649_33325__SCZ_PAJONAL_BOLIVIANA DE AVIACION BOA_IEL_8M</t>
  </si>
  <si>
    <t>11696846_30476_SCZ_Slan_NACIONAL SEGUROS VIDA Y SALUD_IDD_30M</t>
  </si>
  <si>
    <t>11696846_30477_SCZ_Slan_NACIONAL SEGUROS VIDA Y SALUD_IDD_30M</t>
  </si>
  <si>
    <t>11696846_30475_SCZ_Slan_NACIONAL SEGUROS VIDA Y SALUD_IAS_30M</t>
  </si>
  <si>
    <t>11696846_32316__SCZ_SLAN_NACIONAL SEGUROS VIDA Y SALUD SA_IDD_65M</t>
  </si>
  <si>
    <t>11696846_32317__SCZ_SLAN_NACIONAL SEGUROS VIDA Y SALUD SA_IDD_65M</t>
  </si>
  <si>
    <t>11696846_32378__SCZ_Slan_NACIONAL SEGUROS VIDA Y SALUD SA_IAS_30M</t>
  </si>
  <si>
    <t>11696846_32379_SCZ_Slan_NACIONAL SEGUROS VIDA Y SALUD SA_IAS_30M</t>
  </si>
  <si>
    <t>11696846_32993_SCZ_SLAN_NACIONAL SEGUROS VIDA Y SALUD SA_IDD_30M</t>
  </si>
  <si>
    <t>11696846_32994_SCZ_SLAN_NACIONAL SEGUROS VIDA Y SALUD SA_IDD_30M</t>
  </si>
  <si>
    <t>11696846_33044__SCZ_SLAN_NACIONAL SEGUROS VIDA Y SALUD SA_BAS_15M</t>
  </si>
  <si>
    <t>28386_32384_SCZ_SAGUAPAC_BISA SEGUROS Y REASEGUROS_IDD_50M</t>
  </si>
  <si>
    <t>1774809_32045_SCZ_Tajibos_BBVA PREVISION AFP_IDD_250MB</t>
  </si>
  <si>
    <t>8192_30223_SCZ_Petrolero_CRE_BOL_100M</t>
  </si>
  <si>
    <t>14121475_29469_SCZ_Santa Rosita_BANCO PYME DE LA COMUNIDAD SA_IDD30M</t>
  </si>
  <si>
    <t>1763268_35050_SCZ_TAJIBOS_BISA LEASING S.A._IDD_30M_ATN CAMPUS UNIVERSITARIO</t>
  </si>
  <si>
    <t>14668667_35021_SCZ_TAJIBOS_XEROGRAFIA BOLIVIANA S.A._IAS_40M</t>
  </si>
  <si>
    <t>11478670_35063__SCZ_CAMIRI_CASCADA DEL SUR S.A._BAS_23M</t>
  </si>
  <si>
    <t>11722352_35118_SCZ_URBARI_CREDICASAS LA FUENTE JN SRL_IDD_30M</t>
  </si>
  <si>
    <t>15478725_35084__SCZ_TUSEQUIS_STP SANEAR SRL_IAS_30M</t>
  </si>
  <si>
    <t>11343776_31889_SCZ_Belen_TOYOSA_IDD_165M</t>
  </si>
  <si>
    <t>11343776_32585_SCZ_Tajibo_TOYOSA SA_IDD_30M</t>
  </si>
  <si>
    <t>14576037_30017_SCZ_MERCADO BELEN_ITACAMBA CEMENTO SA_IDD_65M</t>
  </si>
  <si>
    <t>6089_30479_SCZ_Paragua_ANTENA UNO CANAL 6_IDD_65M</t>
  </si>
  <si>
    <t>**SU**6089_30875_SCZ_Paragua_ANTENA UNO CANAL6_IEL_10M</t>
  </si>
  <si>
    <t>**SU**6089_32400_SCZ_PARAGUA_ANTENA UNO CANAL6_BOL_20M</t>
  </si>
  <si>
    <t>11343776_32135_SCZ_PARAGUA_ALEMANA_TOYOSA SA_30M</t>
  </si>
  <si>
    <t>1759225_34286__SCZ_PARAGUA_COPELME SA_IAS_40M</t>
  </si>
  <si>
    <t>13980128_29140_SCZ_TAJIBOS_ERICSSON-DE-BOLIVIA-TELECOMUNICACIONES-SA_IOL_90M</t>
  </si>
  <si>
    <t>39424_35437__SCZ_ROCA Y CORONADO_HIPERMAXI SA_IDD_210M</t>
  </si>
  <si>
    <t>3417_29729_SCZ_ROCA_CORONADO_AVICOLA SOFIA LTDA_BOL_18M</t>
  </si>
  <si>
    <t>13667429_31104_SCZ_Refineria_YPFB REFINACION_IEL_50M</t>
  </si>
  <si>
    <t>11308686_31841_SCZ_URUBO_INTERCONEXION ELECTRICA ISA BOLIVIA SA_IEL_60M</t>
  </si>
  <si>
    <t>13321668_32239_SCZ_TAJIBOS_CORPORACION DE AQUINO BOLIVIA SA_IAS_145M</t>
  </si>
  <si>
    <t>5288992_32715__SCZ_Plazuela Fatima_TECHO_IAS_40M</t>
  </si>
  <si>
    <t>1659979_29535_SCZ_Tusequis_NIBOL LTDA._IDD_50M</t>
  </si>
  <si>
    <t>11175584_32880__SCZ_MATADERO_IMPORTADORA Y EXPORTADORA MONTERREY SRL_BOL_30M</t>
  </si>
  <si>
    <t>14808309_34037_SCZ_TAJIBOS_OVANDO SA_IDD_105M</t>
  </si>
  <si>
    <t>13647368_30898_SCZ_SLAN_DISTRIBUIDORA MAKIRO SRL_IDD_75M</t>
  </si>
  <si>
    <t>13564816_30825_SCZ_Belen_MEDITERRANEAN SHIPPING COMPANY BOLIVIA_IDD_30M</t>
  </si>
  <si>
    <t>11213051_32388_SCZ_ALEMANA_BUPA INSURANCE BOLIVIA S.A._BAS_150M</t>
  </si>
  <si>
    <t>11213051_32395__LPZ_FLORIDA_BUPA INSURANCE BOLIVIA S.A._BAS_30M</t>
  </si>
  <si>
    <t>11413638_33319_SCZ_PETROLERO_CORPORACION UNAGRO S.A. CORPUNAGRO S.A._BAS_15M</t>
  </si>
  <si>
    <t>11413638_33322_SCZ_TUSEQUIS_CORPORACION UNAGRO S.A. CORPUNAGRO S.A._BAS_15M</t>
  </si>
  <si>
    <t>11413638_33323__SCZ_TUSEQUIS_CORPORACION UNAGRO S.A. CORPUNAGRO S.A._IDD_65M</t>
  </si>
  <si>
    <t>1694139_30792_SCZ_Urbari_DISTRIBUIDOR MAYORISTA DE COMPUTADORAS DMC_IDD_210M</t>
  </si>
  <si>
    <t>1694139_33775__SCZ_SAGUAPAC_DISTRIBUIDOR MAYORISTA DE COMPUTADORAS DMC_IAS_90M</t>
  </si>
  <si>
    <t>15259267_31741_SCZ_SLAN_FONDECO_BAS_15M</t>
  </si>
  <si>
    <t>1674499_31144_SCZ_TUSEQUIS_DICOM_IDD_40M</t>
  </si>
  <si>
    <t>1674499_32473__SCZ_MATADERO_DICOM DISTRIBUIDORES DEL ORIENTE SRL_IAS_30M</t>
  </si>
  <si>
    <t>14262221_33416__SCZ_Matadero_TIGRE S.A._IDD_50M</t>
  </si>
  <si>
    <t>11085817_31066_SCZ_TAJIBOS_ALTA ESTETICA_IEL_20M</t>
  </si>
  <si>
    <t>1741494_30592_SCZ_BELEN_SACI_IAS_30M</t>
  </si>
  <si>
    <t>13820241_35625_SCZ_MERCADO BELEN_GUEVARA Y GUTIERREZ SERVICIOS LEGALES SRL_IAS_4</t>
  </si>
  <si>
    <t>15351833_33317_SCZ_PARAGUA_RED AD VENIR S.A._BOL_18M</t>
  </si>
  <si>
    <t>11145145_31426_SCZ_Roca y Coronado_CONSULTORA NACIONAL CONNAL_IDD_40M</t>
  </si>
  <si>
    <t>11141302_32697__SCZ_Mercado Belen_FABRICA DE ALIMENTOS ALINA _IDD_65M</t>
  </si>
  <si>
    <t>14991_30713_SCZ_LAZARETO_INTERAGRO SA_IEL_8M</t>
  </si>
  <si>
    <t>15351005_33301_SCZ_MERCADO BELEN_T-STORE BONABEL SRL_IDD_65M</t>
  </si>
  <si>
    <t>12249259_30434_SCZ_Barrio 30 de Agosto_CAMBRIDGE COLLEGE SRL_BAS_75M</t>
  </si>
  <si>
    <t>15165815_31223_SCZ_PARAGUA_PRAXAIR BOLIVIA_IDD_100M</t>
  </si>
  <si>
    <t>14206707_31549_SCZ_TAJIBOS_FERRERE BOLIVIA SRL_IDD_50M</t>
  </si>
  <si>
    <t>12890763_32996_SCZ_ROCA Y CORONADO_EXOMAD SRL_BAS_45M</t>
  </si>
  <si>
    <t>11088695_31221_SCZ_Tajibos_MANDERLY LATINA_IDD_50M</t>
  </si>
  <si>
    <t>11214367_31507_SCZ_URBARI_SERVIPETROL LTDA_BOL_12M</t>
  </si>
  <si>
    <t>13235980_33303__SCZ_UAGRM_DXN BOLIVIA SRL_BAS_23M</t>
  </si>
  <si>
    <t>11644366_35893_SCZ_Tajibos_LINKSER_IDD_30M_SIRARI</t>
  </si>
  <si>
    <t>15241936_31512_LPZ_PEREZ_CAMSA INDUSTRIA Y COMERCIO_BAS_15M</t>
  </si>
  <si>
    <t>15258627_31715_SCZ_TAJIBOS_JYCIA_BAS_15M</t>
  </si>
  <si>
    <t>11119924_31787_SCZ_Montero_UNION CENTRO VETERINARIO_BAS_15M</t>
  </si>
  <si>
    <t>11792395_32087__SCZ_Tajibo_SYNGENTA CROP PROTECTION_BAS_15M</t>
  </si>
  <si>
    <t>15286235_32227_LPZ_JESUS DE NAZARETH._PLASTICOS CARMEN SRL_BAS_15M</t>
  </si>
  <si>
    <t>15292412_32454_SCZ_Tajibos_ARCELORMITTALBOL_BAS_15M</t>
  </si>
  <si>
    <t>1645271_33092__SCZ_TAJIBOS_JUSTA S.R.L. CORREDORES DE SEGUROS_BAS_15M</t>
  </si>
  <si>
    <t>14796155_33178__SCZ_TAJIBOS_MULTIVAC CHILE SA_BAS_15M</t>
  </si>
  <si>
    <t>15551744_35881_SCZ_Tajibos_SANY_IAS_30M_SIRANI</t>
  </si>
  <si>
    <t>14467127_29650_SCZ_PARAGUA_YANBAL DE BOLIVIA_IOL_75M</t>
  </si>
  <si>
    <t>15279024_32083_SCZ_Roco Coronado_LICEO FRANCES DE SANTA CRUZ BOLIVIA_IAS_30M</t>
  </si>
  <si>
    <t>11185767_32603_SCZ_Roca y Coronado_BOLPEGAS_BAS_50M</t>
  </si>
  <si>
    <t>15241936_31510_SCZ_PARAGUA_CAMSA INDUSTRIA Y COMERCIO_IAS_75M</t>
  </si>
  <si>
    <t>14631429_29714_SCZ_BELEN_RODUGA INVERSIONES_IAS_30M</t>
  </si>
  <si>
    <t>15177611_31256_SCZ_PARAGUA_COMPAA DE PLASTICOS ART_IDD_40M</t>
  </si>
  <si>
    <t>11249441_32152_SCZ_Paragua_EMACRUZ_BAS_15M</t>
  </si>
  <si>
    <t>12212579_32849_SCZ_Melchor Pinto_SERVICIOS AVANZADOS DE MONITOREO Y CONTROL SAMC</t>
  </si>
  <si>
    <t>15567349_36289__SCZ_TANQUE URUBO_DOPAMINA SRL_IAS_30M  ATN ColinasDelUrubo</t>
  </si>
  <si>
    <t>15567349_36290__SCZ_TANQUE URUBO_DOPAMINA SRL_IAS_30M</t>
  </si>
  <si>
    <t>15191192_36505__SCZ_TANQUE URUBO_AGXPLORE INTERNACIONAL SRL_IAS_30M_COLINAS URUB</t>
  </si>
  <si>
    <t>11752821_36535__SCZ_MERCADO OKINAWA_MOTOLAND IMPORTACIONES S.A._IAS_30M</t>
  </si>
  <si>
    <t>1736025_36572__LPZ_LOS PINOS_ALMACENES PACIFICO SUR S.A._BAS_15M</t>
  </si>
  <si>
    <t xml:space="preserve">VIDAL CANEDO, LEONARDO ANDRES - CORP - CBBA                 </t>
  </si>
  <si>
    <t xml:space="preserve">ALVAREZ CABEZAS, SAUL ALEJANDRO - TEMP2                     </t>
  </si>
  <si>
    <t xml:space="preserve">LAVADENZ VARGAS, LUIS ANDRES - EJEC. DE CUENTAS - NEG - SC  </t>
  </si>
  <si>
    <t>anezpe@tigo.net.bo</t>
  </si>
  <si>
    <t xml:space="preserve">SANABRIA GARCIA, VANESA LISSETT - GOB - LPZ          </t>
  </si>
  <si>
    <t>sanabriav@tigo.net.bo</t>
  </si>
  <si>
    <t>15253422_31642_SCZ_BOLIVAR_MATERIA PRIMA SRL - EMPRESA DE PLASTICOS CARMEN_IAS_65M</t>
  </si>
  <si>
    <t>08/12: Se actualizó el CH de accuerdo al cambio de plan.
05/10: Se consulto con el ejecutivo, indica que Antonio el encargado se encuentra de vacaciones. Proporciono otro contacto Julio ayaviri 71545528. 15/06: El contacto menciona que por el momento no estan dejando. 08/04: Ejecutivo indica que se han llevado a cabo una serie de cambios de los servicios del cliente que se encuentran siendo confirmados, pide unos días para que Antonio nos de su autorización.
Una vez confirme el NOC el cambio de equipo, se debe hacer la visita nuevamente.</t>
  </si>
  <si>
    <t>Ignacio materia prima 76355123</t>
  </si>
  <si>
    <t>14/12: Ejecutiva actualizó numero de contacto cliente.
08/12: Se actualizó CH, por upgrade de plan.
04/10: Se mando correo al NOC para consultar si ya se crearos las instancias de solarwinds, este indico que ya se tienen creadas.
15/06: instancias de solarwinds aun sin crear. Se hizo la solicitud al noc para crear las instancias. Una vez creadas se contactara la cliente</t>
  </si>
  <si>
    <t>11874383_31812_SCZ_23 de Diciembre_CORPORACION MATHIESEN SA COMSA_IAS_30M</t>
  </si>
  <si>
    <t>15/12: Se actualizó el CH correcto.
05/10: Se consulto con el ejecutivo, actualizo el contacto y se comunico a Logicalis. Contacto no responde</t>
  </si>
  <si>
    <t>Marcelo Suarez 65174454</t>
  </si>
  <si>
    <t>17/12: Se actualizó contacto y plan con el ejecutivo.</t>
  </si>
  <si>
    <t>17/12: Se consultó al ejecutivo actualización de contacto.</t>
  </si>
  <si>
    <t>17/12: Se consulto a ejecutivo, contacto cliente, tiene el mismo número se intentará comunicarse por correo. 
08/11: Se volverá a contactar al cliente el mes de noviembre, ya que el encargado del área menciona que la sucursal cambiará de ubicación. Una vez se haya realizado el cambio de ubicación se podría realizar la visita.07/09: El contacto menciona que el control de calidad se podría llevar a cabo a partir del 5/9/2021 pide se lo vuelva a contactar en esa fecha.</t>
  </si>
  <si>
    <t>REGIS VELASCO - 78463795, RVelasco@sinteplast.com.bo</t>
  </si>
  <si>
    <t>María Ysabel Perez 71011307</t>
  </si>
  <si>
    <t>Siimar Paredes 74162931</t>
  </si>
  <si>
    <t>17/12: Se consulto al ejecutivo actualización de datos del cliente, se actualizó el número de contacto.</t>
  </si>
  <si>
    <t>Ariel Callejas - 75598885</t>
  </si>
  <si>
    <t>27/12: Se consulto y actualizo contacto con ejecutivo.
05/10: se consulto al ejecutivo. 07/09: contacto no responde</t>
  </si>
  <si>
    <t>12024568_32304_LPZ_Virgen la Merced_INSTITUTO INTERAMERICANO DE COOPERACION PARA LA AGRICULTURA_IAS_40M</t>
  </si>
  <si>
    <t>Marco Farias Arandia - 2797272</t>
  </si>
  <si>
    <t>27/12: Se consulto nuevamente con el ejecutivo, se actualizó contacto. 16/08: Se contactó al ejecutivo para confirmar número no se tiene respuesta. 15/06: Contacto equivocado</t>
  </si>
  <si>
    <t>14115787_31661_LPZ_LIRA_DIGITAL CORPORACION_IAS_30M</t>
  </si>
  <si>
    <t>06/12: Se habia cancelado el servicio anteriormente "Motivo: No se puede desconectar el servicio", pero ahora que el cliente aceptó la medición de un servicio, aceptó que se realicen  todos los enlaces activos.
13/04: Cliente indica que solo se puede realizar la medición del servicio Asimétrico, ya que los otros dos están en servicio constante 24x7.
06/04: Ejecutiva envió correo al cliente solicitando la programación de las mediciones. Indica que todos los problemas con ellos ya fueron solucionados.
22/03: Recordatorio a Pilar.
01/03: Logicalis: El cliente comenta que la ejecutiva de cuenta le envie un correo solicitando la visita. Envié correo a Pilar.
26/01: Recordatorio a ejecutiva. Ejecutiva indica que ya es posible realizar la medición, solicité a Angel que contacte nuevamente.
16/12: Recordatorio a ejecutiva.
09/12: Consulta enviada a ejecutiva para consultar si ya se pueden realizar las gestiones para la visita.
10/11: Ejecutiva solicita que se postergue la visita para diciembre.
05/11: Ángel indica que el contacto solicita que la ejecutiva gestione las visitas. Envié correo a María del Pilar.
26/10: (no se lo ha vuelto a contactar)
12/10: Volver a realizar el contacto con el cliente para realizar programación.
18/09: Solicitud de gestión a ejecutivos.
11/09: Esperando confirmación por correo
30/06: El contacto se realizara previa autorizacion del ejecutivo</t>
  </si>
  <si>
    <t>14115787_31688_SCZ_CHARCAS_DIGITAL CORPORACION DIGICORP_IAS_40M</t>
  </si>
  <si>
    <t>Wholesale International</t>
  </si>
  <si>
    <t>AGROCENTRO S.A.</t>
  </si>
  <si>
    <t>1644613_36673_SCZ_EL PARI_AGROCENTRO S.A._IDD_30M</t>
  </si>
  <si>
    <t>ASOCIACION UNIVERSIDAD NUR</t>
  </si>
  <si>
    <t>11159205_36682_SCZ_BELEN_ ASOCIACION UNIVERSIDAD NUR_IAS_40M</t>
  </si>
  <si>
    <t>14520411_36733_SCZ_HAMACAS_FAIR PLAY_OFICINA CENTRAL SANTA CRUZ_IAS_90M</t>
  </si>
  <si>
    <t>ALDEAS INFANTILES SOS - EL ALTO</t>
  </si>
  <si>
    <t>11235982_36802_SCZ_BEREA_ASOCIACION NACIONAL DE ALDEAS SOS BOLIVIA_IAS_105M</t>
  </si>
  <si>
    <t>FUNDACION UNIVERSITARIA IBEROAMERICANA</t>
  </si>
  <si>
    <t>11151174_36846__SCZ_ALEMANA_FUNDACION UNIVERSITARIA IBEROAMERICA_IAS_40M</t>
  </si>
  <si>
    <t xml:space="preserve">RIBERA, ERNESTO - EJEC. DE VENTAS - NEG - SC                </t>
  </si>
  <si>
    <t>11474451_36859__SCZ_PARAGUA_CERVECERIA BOLIVIANA NACIONAL SA_PLANTA CBN SCZ_IDD_</t>
  </si>
  <si>
    <t>11474451_36867__SCZ_7MO ANILLO/2DE AGOSTO_CERVECERIA BOLIVIANA NACIONAL SA_VENTA</t>
  </si>
  <si>
    <t>1678889_36898 _SCZ_Urbari_MADISA S.A._IDD_250MB</t>
  </si>
  <si>
    <t>11561245_36902__SCZ_Palmasola_BANCO PYME ECOFUTURO S.A._IAS_30M</t>
  </si>
  <si>
    <t>CERVEYA SRL</t>
  </si>
  <si>
    <t>15589055_36962__SCZ_B/30 AGOSTO_CERVEYA SRL_IDD_30M_CATALUA</t>
  </si>
  <si>
    <t>1659979_36963__SCZ_VIRU VIRU_NIBOL LTDA_DIVISION CAMIONES_IAS_50M</t>
  </si>
  <si>
    <t>GRUPO EMPRESARIAL MAXIKING SRL</t>
  </si>
  <si>
    <t>11238542_36969__SCZ_TUSEQUIS_GRUPO EMPRESARIAL MAXIKING SRL_IAS_40M</t>
  </si>
  <si>
    <t>1640537_36977_SCZ_7mo Anillo_HANSA LTDA_IEL_8M_LosSauces</t>
  </si>
  <si>
    <t>NITRO GRUPO DE SEGURIDAD SRL</t>
  </si>
  <si>
    <t>15589731_36986__SCZ_HIPERMAXI_NITRO GRUPO DE SEGURIDAD SRL_IAS_65M</t>
  </si>
  <si>
    <t>15325807_36991__SCZ_CAINCO_ASOBAN_IDD_75M</t>
  </si>
  <si>
    <t>11641592_37003_SCZ_MERCADO BELEN_DHL BOLIVIA SRL_IDD_30M</t>
  </si>
  <si>
    <t>MINOIL S.A.</t>
  </si>
  <si>
    <t>11288391_37010__SCZ_PARAGUA_MINOIL SA_IDD_40M</t>
  </si>
  <si>
    <t>CORIMEX LTDA.</t>
  </si>
  <si>
    <t>11245548_37037__SCZ_ElPari_CORIMEX LTDA_IDD_50M</t>
  </si>
  <si>
    <t>11545661_37051__SCZ_WARNES_ENDE ANDINA SOCIEDAD ANONIMA MIXTA S.A.M._IDD_40M_URB</t>
  </si>
  <si>
    <t>IND METALMECANICA Y SERV AGROIND E INTEGRALES SAN JORGE SRL</t>
  </si>
  <si>
    <t>11698167_37053__SCZ_SAGUAPAC_IND METALMECANICA Y SERV AGROIND E INTEGRALES SAN J</t>
  </si>
  <si>
    <t>15325807_36989__LPZ_MALLASA_ASOBAN_IDD_75M</t>
  </si>
  <si>
    <t>11295887_36996_LPZ_VILLA ADELA_MINOIL SA_IDD_30M_ATN VILLA SANTIAGO</t>
  </si>
  <si>
    <t>11288391_37012__LPZ_VICTORIA_MINOIL SA_IDD_30M</t>
  </si>
  <si>
    <t>11245548_37038__LPZ_Victoria_CORIMEX LTDA_IDD_50M</t>
  </si>
  <si>
    <t>13780824_37077__LPZ_SOPOCACHI_IDEPRO DESARROLLO EMPRESARIAL_IAS_30M</t>
  </si>
  <si>
    <t>11390439_37090__LPZ_FLORIDA_COMERCIALIZADORA DE MINERALES VIACHA SA_IAS_30M</t>
  </si>
  <si>
    <t>VISION MUNDIAL BOLIVIA</t>
  </si>
  <si>
    <t>11291639_37130_LPZ_OBRAJES_VISION MUNDIAL BOLIVIA_IDD_75M</t>
  </si>
  <si>
    <t>INTERAL  TELECOMUNICACIONES SRL</t>
  </si>
  <si>
    <t>14041927_37134__LPZ_FLORIDA_INTERAL TELECOMUNICACIONES S.R.L_IAS_50M</t>
  </si>
  <si>
    <t>13709711_37198__LPZ_AvAmerica_CROWN LTDA_IDD_30M_Tarapaca</t>
  </si>
  <si>
    <t>AUTOMOVIL CLUB BOLIVIANO</t>
  </si>
  <si>
    <t>42331_37229_LPZ_SOPOCACHI_AUTOMOVIL CLUB BOLIVIANO_BAS_15M</t>
  </si>
  <si>
    <t>EMPRESA FERROVIARIA ANDINA S.A. F.C.A. S.A.</t>
  </si>
  <si>
    <t>14906379_36897__LPZ_LOS PINOS_EMPRESA FERROVIARIA ANDINA S.A. F.C.A. S.A._IAS_40</t>
  </si>
  <si>
    <t>11474451_36863__LPZ_UYUSTUS_CERVECERIA BOLIVIANA NACIONAL SA_IDD_320M</t>
  </si>
  <si>
    <t>11474451_36869__LPZ_FLORIDA_CERVECERIA BOLIVIANA NACIONAL SA_CALACOTO EL DORIAL_</t>
  </si>
  <si>
    <t>11474451_36871__LPZ_16deJulio_CERVECERIA BOLIVIANA NACIONAL SA_SD EL ALTO_IDD_14</t>
  </si>
  <si>
    <t>11474451_36872__LPZ_VillaAdela_CERVECERIA BOLIVIANA NACIONAL SA_CD EL ALTO_IDD_1</t>
  </si>
  <si>
    <t>Av. Ejercito Nacional 230</t>
  </si>
  <si>
    <t xml:space="preserve"> 17°47'42.93"S  63°10'54.85"O</t>
  </si>
  <si>
    <t>FABIO LACIO - 71350490</t>
  </si>
  <si>
    <t>AV. CRISTO REDENTOR NRO 100</t>
  </si>
  <si>
    <t xml:space="preserve"> 17°46'8.33"S  63°10'58.22"O</t>
  </si>
  <si>
    <t>JULIO CESAR PORCEL  - 76392490</t>
  </si>
  <si>
    <t>TERCER ANILLO INTERNO, AV. PEDRO RIBERA ESQ. CHIRIBITAL</t>
  </si>
  <si>
    <t>17°45'35.74"S 63°10'13.58"O</t>
  </si>
  <si>
    <t>MARCELO CAMPUZANO - 77777043</t>
  </si>
  <si>
    <t>Radial 17 1/2 UV 139</t>
  </si>
  <si>
    <t xml:space="preserve">  -17825578, -63236010</t>
  </si>
  <si>
    <t>Raul bautista - 74260538</t>
  </si>
  <si>
    <t>AV. ALEMANIA ENTRE 2DO ANILLO Y 3ER ANILLO, CALLE MAJO NRO. 58</t>
  </si>
  <si>
    <t>17°45'43.7"S 63°10'06.9"W</t>
  </si>
  <si>
    <t>MABELIA TICLLA - 70065985</t>
  </si>
  <si>
    <t>Doble vía La Guardia Km. 14 PLANTA CBN STZ - SITIO 5</t>
  </si>
  <si>
    <t xml:space="preserve"> 17°52'39.96"S  63°16'53.09"O</t>
  </si>
  <si>
    <t>OCTAVO ANILLO Y EL REMANZO  -  SITIO 10</t>
  </si>
  <si>
    <t xml:space="preserve"> 17°47'33.81"S  63°12'6.02"O</t>
  </si>
  <si>
    <t xml:space="preserve">Av Banzer entre 9 no y 10 mo anillo, entrando por Av. Milton Parra </t>
  </si>
  <si>
    <t xml:space="preserve">avenida nuevo palmar -esquina calle frente a medicruz </t>
  </si>
  <si>
    <t>17°51'50.9"S 63°10'13.8"W</t>
  </si>
  <si>
    <t>Mijares J. Sanchez Rivadeneira - 78968464</t>
  </si>
  <si>
    <t>8VO ANILLO AVENIDA BANZER SUCURSAL DE TIENDASYA</t>
  </si>
  <si>
    <t>17°43'01.4"S 63°09'46.5"W</t>
  </si>
  <si>
    <t>JAIME VACA - 70200261</t>
  </si>
  <si>
    <t>Carretera al norte, al lado del hotel SUN Nibol division camiones</t>
  </si>
  <si>
    <t>17°39'14.5"S 63°09'30.6"W</t>
  </si>
  <si>
    <t>Rolando Ticona - 78002202</t>
  </si>
  <si>
    <t>AV MUTUALISTA SOBRE EL 6TO ANILLO CALLE TRANSVERSAL 14</t>
  </si>
  <si>
    <t xml:space="preserve"> 17°44'37.73"S   63° 8'37.89"O</t>
  </si>
  <si>
    <t>YASMANY CABRAL - 78178948</t>
  </si>
  <si>
    <t>AV. CRISTO REDENTOR ANTES DE SEXTO ANILLO</t>
  </si>
  <si>
    <t xml:space="preserve"> 17°43'58.28"S 63°10'7.91"O</t>
  </si>
  <si>
    <t>ORLANDO OJEDA - 76556785</t>
  </si>
  <si>
    <t>calle Cástulo Chavez, al frente de la cancha deportiva pedro rivero, al lado del edificio EL CRISTO, entre 2do y 3er anillo</t>
  </si>
  <si>
    <t xml:space="preserve"> 17°45'58.32"S   63°11'4.58"O</t>
  </si>
  <si>
    <t>CESAR RODRIGUEZ - 75635827</t>
  </si>
  <si>
    <t xml:space="preserve">RENE MORENO ENTRE SUAREZ Y FIGUEROA </t>
  </si>
  <si>
    <t>BODEGAS DE CARGA DHL AEROPUERTO  VIRU VIRU, OFICINA DHL</t>
  </si>
  <si>
    <t>17°39'10.9"S 63°08'10.0"W</t>
  </si>
  <si>
    <t>JOSE ORIAS - 77793000</t>
  </si>
  <si>
    <t>Parque industrial Manzana 24, Zona Noreste Villa transversal 2.</t>
  </si>
  <si>
    <t>17°46'00.3"S 63°08'39.7"W</t>
  </si>
  <si>
    <t xml:space="preserve">Marcos Gagreda - 75001432	 </t>
  </si>
  <si>
    <t>2DO ANILLO AV EL TROMPILLO FRENTE A EL DEBER AL LADO DE LAS HAMBURGUESAS EL TREN ROJO - Sitio1</t>
  </si>
  <si>
    <t>17°47'54.78"S  63°10'11.42"O</t>
  </si>
  <si>
    <t>GERALD LOPEZ - 69051566</t>
  </si>
  <si>
    <t>Planta Termoelectrica Warnes - Parque industrial Latino americano</t>
  </si>
  <si>
    <t xml:space="preserve"> 17°32'2.04"S  63° 8'37.61"O</t>
  </si>
  <si>
    <t>Zona Sur, Av. 3er Anillo Externo entre Radial 13 y Av. Gral. David Terrazas. Cerca Zona Barrio Aeronautico. A 1 cuadra de la pista del Aeropuerto El Trompillo.</t>
  </si>
  <si>
    <t>" (-17.810684, -63.174108)"</t>
  </si>
  <si>
    <t>Victor Raul Alvarez - 75318898</t>
  </si>
  <si>
    <t>Av Mariscal Sta Cruz Nro 1392</t>
  </si>
  <si>
    <t>Avenida Martin Cardenas , oficinas MINOIL EL ALTO</t>
  </si>
  <si>
    <t>16°31'50.4"S 68°10'24.5"W</t>
  </si>
  <si>
    <t>Av. Arce esq. Rosendo Gutierrez #2219 / Edif. Multicentro Piso 8, Ofi 802, Torre B</t>
  </si>
  <si>
    <t>16°30'26.5"S 68°07'33.7"W</t>
  </si>
  <si>
    <t>Calle Montevideo Nro. 130 Edif. Requima - Sitio2</t>
  </si>
  <si>
    <t>16°30'21.70"S  68° 7'39.24"O</t>
  </si>
  <si>
    <t xml:space="preserve">Calle Campos esquina AV/ Arce Nº 132, San Jorge </t>
  </si>
  <si>
    <t>16°30'42.30"S   68° 7'18.02"O</t>
  </si>
  <si>
    <t>AV. HERNANDO SILES NO. 6023 ESQ. CALLE 15 ZONA OBRAJES</t>
  </si>
  <si>
    <t>16°31'43.48"S  68° 6'11.53"O</t>
  </si>
  <si>
    <t>GERHARD ARNSDORFF - 71545143</t>
  </si>
  <si>
    <t>AV. AREQUIPA CASI AV. COSTANERA</t>
  </si>
  <si>
    <t>19°02'52.1"S 65°14'54.3"W</t>
  </si>
  <si>
    <t>AV TIAWANACU AL FRENTE ALA ADUANA EL ALTO, OFICINAS TOYOSA/CROWN</t>
  </si>
  <si>
    <t xml:space="preserve"> 16°31'14.76"S:  68°10'5.08"O</t>
  </si>
  <si>
    <t>ARIEL MEJIA - 69820013</t>
  </si>
  <si>
    <t xml:space="preserve">av arce ingreso san Jorge, Surtidor ACB, diagonal a la casa presidencial </t>
  </si>
  <si>
    <t>16°30'54.44"S 68° 7'11.42"O</t>
  </si>
  <si>
    <t xml:space="preserve"> JIMMY PATON BUSTILLOS - 77795630</t>
  </si>
  <si>
    <t>Calle 1 – Juan de Dios Delgado Nro 156, esq. Avenida Tomasa Murillo</t>
  </si>
  <si>
    <t>Bladimir Choquetijlla - 72040215</t>
  </si>
  <si>
    <t>Av. Montes #400 - MONTES  LPZ - SITIO 8</t>
  </si>
  <si>
    <t xml:space="preserve"> 16°29'20.71"S  68° 8'37.95"O</t>
  </si>
  <si>
    <t>AVENIDA BALLIVIAN ENTRE CALLE 11 Y 12 EDIFICIO EL DORIAL Sitio No. 11 CALACOTO EL DORIAL</t>
  </si>
  <si>
    <t xml:space="preserve"> 16°32'24.00"S  68° 5'16.79"O</t>
  </si>
  <si>
    <t>Av. 6 de Marzo Frente al Regimiento Ingavi Sitio No. 12 CD EL ALTO</t>
  </si>
  <si>
    <t xml:space="preserve"> 16°31'42.87"S  68°10'19.51"O</t>
  </si>
  <si>
    <t>RIO SECO AVENIDA PANAMERICANA LADO DE EMBOL  Sitio No13 SD EL ALTO</t>
  </si>
  <si>
    <t xml:space="preserve"> 16°29'19.83"S  68°12'42.25"O</t>
  </si>
  <si>
    <t>riberaer@tigo.net.bo</t>
  </si>
  <si>
    <t>vidall@tigo.net.bo</t>
  </si>
  <si>
    <t>vacaj@tigo.net.bo</t>
  </si>
  <si>
    <t>Oscar Claros - 77700977</t>
  </si>
  <si>
    <t>11761026_29866_SCZ_ViruViru_EXTERRAN_IDD_185M</t>
  </si>
  <si>
    <t>15219465_34314__SCZ_Warnes_CORPORACION ACEROS DEL ALTIPLANO SRL_IAS_75M_Urb Gran</t>
  </si>
  <si>
    <t>15415756_34618__TJA_MERCADO CAMPESINO_OPERADORA CARIBEA SRL_IAS_30M</t>
  </si>
  <si>
    <t>11257784_34809_ MercadoCampesino _TJA_ _DIACONIA_IAS_30M</t>
  </si>
  <si>
    <t>1785903_30712_SCZ_VIRU VIRU_IMCRUZ COMERCIAL_IDD_1Gb</t>
  </si>
  <si>
    <t>14023649_28911_SCZ_Viru Viru_BOLIVIANA DE AVIACION BOA_IEL_16M</t>
  </si>
  <si>
    <t>14023649_28913_TJA_Barrio Fabril_BOLIVIANA DE AVIACION_IEL_16M</t>
  </si>
  <si>
    <t>11478670_35062__TJA_YACUIBA_CASCADA DEL SUR S.A._BAS_23M_MONUMENTO LIBERTADORES</t>
  </si>
  <si>
    <t>1759225_31782_SCZ_WARNES_COPELME SA_IAS_40M</t>
  </si>
  <si>
    <t>1740469_35405_SCZ_Warnes_UNION CENTRO VETERINARIO SRL_BAS_15M_Barreras</t>
  </si>
  <si>
    <t>11308686_31844_SCR_LOYOLA_INTERCONEXION ELECTRICA_IEL_15M</t>
  </si>
  <si>
    <t>1659979_33425_SCZ_Viru Viru_NIBOL_IAS_50</t>
  </si>
  <si>
    <t>11429163_31405_SCZ_Warnes_SOLUCIONES TECNOLOGICAS SIEMENS_BOL_15M</t>
  </si>
  <si>
    <t>1714370_33802__TJA_BARRIO FABRIL_MATADERO FRIGORIFICO SANTA CRUZ S.A._BOL_15M</t>
  </si>
  <si>
    <t>15146341_31112_CBA_OQUENDO_TUVES TV SATELITAL BOLIVIA S.A. - TUVES S.A._IDD_50M_</t>
  </si>
  <si>
    <t>15372038_33641__TJA_EJERCITO_LABORATORIOS CRESPAL S.A._IEL_8M</t>
  </si>
  <si>
    <t>11098052_35659_LPZ_PEREZ_SOCIEDAD BOLIVIANA DE HOTELES Y TURISMO S.R.L._IAS_210M</t>
  </si>
  <si>
    <t>1789974_31026_SCZ_HAMACAS_TUMPAR LTDA_IAS_50M</t>
  </si>
  <si>
    <t>1789974_32293_LPZ_OBRAJES_TUMPAR LTDA_IAS_30M</t>
  </si>
  <si>
    <t>13674599_33304__LPZ_HUMBOLT_SUR 10 SRL_IAS_30M</t>
  </si>
  <si>
    <t>15253422_31642_SCZ_BOLIVAR_MATERIA PRIMA SRL - EMPRESA DE PLASTICOS CARMEN_IAS_6</t>
  </si>
  <si>
    <t>11201950_32256_SCZ_WARNES_ATNZONA FRANCA_EXPRINTER LIFTVANS BOLIVIA_BAS_15M</t>
  </si>
  <si>
    <t>Oscar Claros - 77700977, oclaros@asoban.bo</t>
  </si>
  <si>
    <t>Pedro Camargo Mamani, Cel. 72560382, mail: pedro.camargo@abe.bo</t>
  </si>
  <si>
    <t>42331_37227_LPZ_LOS PINOS_AUTOMOVIL CLUB BOLIVIANO_IDD_30M</t>
  </si>
  <si>
    <t>Calacoto</t>
  </si>
  <si>
    <t>Rubén Ceron - 77790019</t>
  </si>
  <si>
    <t>Visita realizada a enlace de respaldo del clientes. Este enlace puede tener el mismo Nro Cuenta que el enlace con tráfico de datos.</t>
  </si>
  <si>
    <t>Visita realizada sin observaciones mayores. (Primera visita)</t>
  </si>
  <si>
    <t>Visita adicional debido a observaciones mayores encontrados en una primera visita.</t>
  </si>
  <si>
    <t>REALIZADA RECERTIFICACIÓN</t>
  </si>
  <si>
    <t>Enlaces que requieren volver a visitarse para medición, porque obtuvieron alguna observación en la primera visita.</t>
  </si>
  <si>
    <t>POR CONTACTAR RECERTIFICACIÓN</t>
  </si>
  <si>
    <t>Visita realizada de recertificación sin observaciones mayores. (Alcance únicamente a clientes Top 25 de visitas realizadas en 2019/2020).</t>
  </si>
  <si>
    <t>Contacto del cliente con observaciones.</t>
  </si>
  <si>
    <t>Gestión realizada con el cliente a la espera de aprobación.</t>
  </si>
  <si>
    <t>Ingresada en la base en meses anteriores que aún no se ha contactado.</t>
  </si>
  <si>
    <t>Nuevos enlaces ingresados en la base.</t>
  </si>
  <si>
    <t>Enlaces ingresados en la base para recertificación. (Alcance únicamente a clientes Top 25 de visitas realizadas en 2019/2020).</t>
  </si>
  <si>
    <t>FECHA REALIZADA 1</t>
  </si>
  <si>
    <t>FECHA RECERTIFICACIÓN</t>
  </si>
  <si>
    <t>OBSERVACIONES</t>
  </si>
  <si>
    <t>27/01: Se actualizó el correo del contacto de ejecutivo: bchoqueticlla@fca.com.bo</t>
  </si>
  <si>
    <t>Vlady Oscar Flores  - 76505774</t>
  </si>
  <si>
    <t>11343776_32082_SCZ_LA-TRANCA_TOYOSA SA_IDD_30M</t>
  </si>
  <si>
    <t>1765387_36020_SCZ_7mo anillo/2 de Agosto_UNIVALLE S.A._BOL_100M_TMP_BAS_500M</t>
  </si>
  <si>
    <t>07/02: 4ta visita, (se realizó la certificación con Tier 3)</t>
  </si>
  <si>
    <t>07/02: 3ra visita, (se realizó la certificación con Tier 3)</t>
  </si>
  <si>
    <t>07/02: 2da visita,  (se realizó la certificación con Tier 3)</t>
  </si>
  <si>
    <t>1765387_29684_LPZ_Mirador_UNIVALLE S.A._BOL_100M_TMP_BAS_1000M</t>
  </si>
  <si>
    <t>1765387_35016_CBA_Temporal_UNIVALLE S.A._BOL_500M_TMP_BOL_1000M</t>
  </si>
  <si>
    <t>1765387_29686_CHU_Patria_UNIVALLE S.A._BOL_100M_TMP_BAS_500M</t>
  </si>
  <si>
    <t>1765387_29688_BEN_Trinidad_UNIVALLE S.A._BOL_100M_TMP_BAS_500M</t>
  </si>
  <si>
    <t>Diego Meave 78983477 - dmeave@idepro.com.bo</t>
  </si>
  <si>
    <t>ACRICOLOR GRAFICA  S.R.L.</t>
  </si>
  <si>
    <t>11297892_30584_SCZ_ViruViru_ACRICOLOR ALMACEN GRAFICO_IDD_30M</t>
  </si>
  <si>
    <t>15303606_32597_SCZ_MONTERO_BANCO DE DESARROLLO PRODUCTIVO BDP_IEL_4M</t>
  </si>
  <si>
    <t>15341123_36121__SCZ_MONTERO_PRO MUJER IFD_BOL_12M</t>
  </si>
  <si>
    <t>15443901_36413_SCZ_Warnes_INDUSTRIAS RAVI S.A._IAS_40M_UrbGranPaititi</t>
  </si>
  <si>
    <t>Av banzer esquina 3er anillo externo</t>
  </si>
  <si>
    <t xml:space="preserve"> 17°45'36.27"S,  63°10'47.50"O</t>
  </si>
  <si>
    <t>AVENIDA CIRCUNVALACION ENTRE CALLES EZEQUIEL SAUCEDO Y LUCIANO PAZ</t>
  </si>
  <si>
    <t xml:space="preserve">  17°20'42.90"S  63°14'49.42"O</t>
  </si>
  <si>
    <t>ALFREDO QUISBERTH - 22157176</t>
  </si>
  <si>
    <t>Calle Mariscal Santa Cruz s/n, Zona Sur -  MONTERO - SITIO 3</t>
  </si>
  <si>
    <t xml:space="preserve"> 17°20'42.69"S 63°15'12.10"O</t>
  </si>
  <si>
    <t>David Lima - 75207073</t>
  </si>
  <si>
    <t>PARQUE INDUSTRIAL LATINOAMERICANO (BRIGHT PACKAGING)</t>
  </si>
  <si>
    <t xml:space="preserve"> 17°32'0.79"S   63° 7'45.15"O</t>
  </si>
  <si>
    <t>FRANZ BUSTILLOS - 70737347</t>
  </si>
  <si>
    <t>BUSINESS ONLINE 8</t>
  </si>
  <si>
    <t>11474451_29972_LPZ_FLORIDA_CERVECERIA BOLIVIANA NACIONAL S.A._IAS1_30M</t>
  </si>
  <si>
    <t>1765387_29686_CHU_Patria_UNIVALLE S.A._BAS_500M</t>
  </si>
  <si>
    <t>1765387_29688_BEN_Trinidad_UNIVALLE S.A._BAS_500M</t>
  </si>
  <si>
    <t>15298501_35012__SCZ_CENTENARIO_MULTICENTER SRL_IDD_65M</t>
  </si>
  <si>
    <t>15186458_35318_CBB_AROMA_GOBIERNO AUTONOMO MUNICIPAL DE COCHABAMBA_IDD_65M</t>
  </si>
  <si>
    <t>11474451_32385_LPZ_FLORIDA_CERVECERIA BOLIVIANA NACIONAL_IDD_30M</t>
  </si>
  <si>
    <t>11648715_31494_SCZ_Warnes_COMPANIA INDUSTRIAL DE TABACOS_IAS_75M</t>
  </si>
  <si>
    <t>11296142_33318__CBA_FELIX CAPRILES_IMPORTADORA CAMPERO S.R.L._IDD_90M</t>
  </si>
  <si>
    <t>1765387_36020__SCZ_7mo anillo/2 de Agosto_UNIVALLE S.A._BAS_500M</t>
  </si>
  <si>
    <t>11659466_35878_SCZ_B30 DE AGOSTO_SEMINARIO MAYOR SAN LORENZO_IAS_65M_AV G77</t>
  </si>
  <si>
    <t xml:space="preserve">MIYASHIRO VELEZ, JAIRTJHON - EMP - SCZ                      </t>
  </si>
  <si>
    <t xml:space="preserve">MARTINEZ, JAVIER HERNAN - EJEC. DE CUENTAS - SC             </t>
  </si>
  <si>
    <t>0/1/1900</t>
  </si>
  <si>
    <t>14749556_35617__BEN_LAGUNA TRINIDAD_VAMED ENGINEERING GMBH - SUCURSAL BOLIVIA_IDD_65M</t>
  </si>
  <si>
    <t>14749556_35819__BEN_LAGUNA TRINIDAD_VAMED ENGINEERING GMBH - SUCURSAL BOLIVIA_IDD_40M</t>
  </si>
  <si>
    <t>11698167_37053__SCZ_SAGUAPAC_IND METALMECANICA Y SERV AGROIND E INTEGRALES SAN JORGE_IAS_40M</t>
  </si>
  <si>
    <t>Víctor Ávila - 72242720</t>
  </si>
  <si>
    <t>08/02: Se actualizó contacto con el ejecutivo.</t>
  </si>
  <si>
    <t>Danny Rosado - 59177395559</t>
  </si>
  <si>
    <t>Daniel Vargas- 76658088, dvargas@jesus-nazareno.coop</t>
  </si>
  <si>
    <t xml:space="preserve">Jose Luis Uriona - 71027527      </t>
  </si>
  <si>
    <t>lavadenzl@tigo.net.bo</t>
  </si>
  <si>
    <t>JUAN VILLALBA - 71591720; admin@agda.com.bo</t>
  </si>
  <si>
    <t>EDGAR FUNES -75017209-77392332</t>
  </si>
  <si>
    <r>
      <t xml:space="preserve">10/02: Gestionar la visita para fin de mes o principios de marzo. // </t>
    </r>
    <r>
      <rPr>
        <sz val="11"/>
        <color theme="5"/>
        <rFont val="Calibri"/>
        <family val="2"/>
      </rPr>
      <t>Confirmar Angel</t>
    </r>
    <r>
      <rPr>
        <sz val="11"/>
        <color theme="1"/>
        <rFont val="Calibri"/>
        <family val="2"/>
      </rPr>
      <t xml:space="preserve">
05/10: Se consulto al ejecutivo si el servicio esta activo, indico que si y actualizo el dato del contacto. 07/09: El contacto la Sra. Claudia soliz menciona que requiere de un permiso desde la ciudad de santa cruz para poder ingresar a sus instalaciones, además de que según el contacto el servicio ya no se encuentra activo.
01/06: Estimada Fabiola, buenas tardes. Se converso con el contacto de Ingenio Azucarero Guabira (Mario cuellar) e indico que el no autorizo el acceso a las pruebas porque no había sido informado, indica que no coordinaron primero con el. Pide que por favor se coordine primero con el cada vez que toque realizar pruebas y ahí se dará autorización para proceder. De igual manera agradece el trabajo que se realiza con el control de calidad. 
Contacto: Mario cuellar
Mario Cuéllar M. &lt;mcuellar@guabira.com&gt;
Cel: 78442351
28/05: Se encontraba programada la medición para hoy, sin embargo la encargada indicó minutos antes que no serìa posible la mediciòn porque el enlace se encontraba deshabilitado y debía ser aprobado por el encargado en Santa Cruz. Envié consulta al ejecutivo.</t>
    </r>
  </si>
  <si>
    <t>15325807_36990__CBA_TUMUSLA_ASOBAN_IDD_75M</t>
  </si>
  <si>
    <t>Francisco - 75019804</t>
  </si>
  <si>
    <r>
      <t>16/02: Ejecutivo actualizó el contacto.</t>
    </r>
    <r>
      <rPr>
        <sz val="11"/>
        <color theme="5" tint="-0.249977111117893"/>
        <rFont val="Calibri"/>
        <family val="2"/>
      </rPr>
      <t xml:space="preserve"> //Confirmar Sergio</t>
    </r>
    <r>
      <rPr>
        <sz val="11"/>
        <color theme="1"/>
        <rFont val="Calibri"/>
        <family val="2"/>
      </rPr>
      <t xml:space="preserve">
10/02: Ejecutivo de vacaciones, comunicarse el lunes 14/02.</t>
    </r>
  </si>
  <si>
    <t>Teodomiro Pardo - 77056911</t>
  </si>
  <si>
    <t>16/02: Se actualizó contacto con el cliente.</t>
  </si>
  <si>
    <t>Elvio Escobar Foianini - 75021544; elvio.escobar@clinicafoianini.com</t>
  </si>
  <si>
    <t>16/02: Se cancela la visita, ya que el ejecutivo indica que el cliente le notificó que esta cerrando la empresa este mes.</t>
  </si>
  <si>
    <t xml:space="preserve">Leonardo Bustamante - 78899052
</t>
  </si>
  <si>
    <t>25/02: El cliente menciona que el servicio no puede ser desconectado.
08/11: Se volvió a contactar con el encargado del área quien manifiesta que se responderá mediante correo.</t>
  </si>
  <si>
    <t>25/02: El cliente comenta que por motivos de la pandemia no se podrá realizar la visita. 
10/02: Volver a consultar este mes, de lo contrario cancelar visita.</t>
  </si>
  <si>
    <t>17/02: Se actualizó contacto con ejecutivo.
10/02: Espera respuesta de ejecutivo solicitud de contacto. Hasta el lunes.
01/11: se envio correo a la ejecutiva. 05/10: Se consulto a ejecutivo. 07/09: se volvio a contactar al cliente sin éxito alguno.
15/06: El contacto menciona que por cuestion de la pandemia no estar permitiendo el ingreso a sus instalaciones por lo tanto se debe llamar en otra oportunidad. 01/03: Volver a contactar a fines de marzo
24/02: El contacto menciona que por cuestion de la pandemia no estar permitiendo el ingreso a sus instalaciones por lo tanto se debe llamar en otra oportunidad.</t>
  </si>
  <si>
    <t xml:space="preserve">24/01: Se actualizó contacto con el ejecutivo de ventas. </t>
  </si>
  <si>
    <t xml:space="preserve">01/01: Se actualizó contacto con la ejecutiva. </t>
  </si>
  <si>
    <t>25/02: El Sr. Raul Bautista dice que no es posible interrumpir el servicio y que no podría brindarnos el acceso</t>
  </si>
  <si>
    <t>25/02:  El NOC y el ejecutivo indica que el servicio se encuentra en mora.</t>
  </si>
  <si>
    <t>Servicio en mora</t>
  </si>
  <si>
    <t xml:space="preserve">25/02: El cliente no puede interrumpir el servicio.
09/08: SOLICITUD de Cliente - Ejecutiva Paola Salles y Andrea Valenzuela. (Anteriormente se había cancelado la visita por solicitud del cliente). 07/01: Ingeniero indica que el cliente está renuente al la medición, se cancela.
Se están realizando las gestiones por parte de la Ejecutiva.
CANCELAR el señor dice que no es posible desconectar su red, que me ponga en contacto con el ejecutivo_corporate. </t>
  </si>
  <si>
    <t>04/03: Se solicito a ejecutivo actualización de contacto indica que es correcto.</t>
  </si>
  <si>
    <t>11210298_28221_SCZ_CGPAREJA_DATEC LTDA_IDD_125M</t>
  </si>
  <si>
    <t>11503117_29319_LPZ_ACHUMANI_PRENDAMAS_IDD_125M</t>
  </si>
  <si>
    <t>11816819_34429__SCZ_PAILAS_SANTA JOSEFINA AGROPECUARIA SA_BOL_15M_POZO DEL TIGRE</t>
  </si>
  <si>
    <t>1765387_29683_CBA_Feicobol_UNIVALLE S.A._IAS_65M</t>
  </si>
  <si>
    <t>1313661_34644__CBA_WILTACATO_INDUSTRIAS DURALIT S.A._IDD_50M_ATN COLCAPIRHUA</t>
  </si>
  <si>
    <t>11474451_30730_PTS_Av Los Pinos_CERVECERIA BOLIVIANA NACIONAL_IAS_65M</t>
  </si>
  <si>
    <t>11474451_30822_TJA_Yacuiba_CERVECERIA BOLIVIANA NACIONAL_IAS_65M</t>
  </si>
  <si>
    <t>11474451_30823_BEN_UrbNuevaTrinidad_CERVECERIA BOLIVIANA NACIONAL_IAS_65M</t>
  </si>
  <si>
    <t>11474451_30813_SCR_LOYOLA_CERVECERIA BOLIVIANA NACIONAL_IAS_65M</t>
  </si>
  <si>
    <t>14572978_35078__CBA_FELIX CAPRILES_UNICEF_IDD_30M</t>
  </si>
  <si>
    <t>11341785_28915_LPZ_Villa Adela_COMPANIA DE ALIMENTOS_IDD_250M</t>
  </si>
  <si>
    <t>15283138_32183_LPZ_OBRAJES_FONDO NACIONAL DE DESARROLLO INTEGRAL_BOL_10M</t>
  </si>
  <si>
    <t>11225404_29530_SCZ_Tajibos_SOLUCION LOGISTICA GLOBAL SRL_IDD_145M</t>
  </si>
  <si>
    <t>08/03: Ángel confirmo que ya se realizó la visita los primeros días de marzo. 
10/02: Se actualizó el teléfono y correo del contacto. 
16/08: Se contacto al ejecutivo, indica que solo tiene ese número de contacto. 30/07: Contacto equivocado. 13/05: El ejecutivo habló con la Gerente Administrativa y solicitó que se lleva a cabo la medición de calidad a partir de mediados de junio cunado el señor Juan Villalba se reincorpore.
11/05: Luis indica que habló con el Gerente Adm y le indicó que el contacto es terciarizado y sigue dando servicio a la empresa sólo que ha sido operado y se encuentra en recuperación.
09/04: Ángel indica que el contacto Juan Villalba ya no trabaja en la empresa. Envié consulta al ejecutivo e indica que se hará la consulta a la administración.
06/04: Ejecutivo indica que el número de teléfono correcto de Juan Villalba es: 71591720
05/04: Contacto equivocado</t>
  </si>
  <si>
    <t>16/03: El ejecutivo solicita por correo certificar el enlace del cliente.</t>
  </si>
  <si>
    <t>17/03: Cliente no responde telefóno fijo, el celular esta apagado, ejecutiva no sabe de otro contacto del cliente, se mando el toolkit por mailing, se cancela la visita hasta que el cliente responda. 
10/02: Confirmar si se pudo contactar al cliente por el fijo/interno. 
05/10: se consulto a la ejecutiva, actualizo numero de interno. 07/09: contacto no responde</t>
  </si>
  <si>
    <t>17/03: Ejecutivo indica que el cliente ya no cuenta con el servicio en la ciudad de Santa Cruz.
esperando confirmación por correo</t>
  </si>
  <si>
    <t>17/03: Ejecutivo indica que ahora se están haciendo cambios en facturas y enlaces del cliente. La visita se cancela para más adelante, se ofrecio al equipo cambiar de equipo pero no quizo por no desconectar su red.
17/03: Se pidió al ejecutivo que se comunique con el cliente, si desea programar la visita o caso contrario queda cancelada. En espera coordinación ejecutivo.</t>
  </si>
  <si>
    <t>22/03: Como se está coordinado con el cliente realizar la medición a sus enlaces en Huari, el cliente solicitó incluir este servicio.</t>
  </si>
  <si>
    <t>11474451_36858_ORU_CHALLAPATA_CERVECERIA BOLIVIANA NACIONAL SA_IDD_145M_SANTIAGO DE HUARI</t>
  </si>
  <si>
    <t>22/03: Se consultó respuesta a la ejecutiva, indica que por ahora el cliente no acepta la medición que cancela y en un futuro solicitará.
17/03: Se pidió al ejecutivo que se comunique con el cliente, si desea programar la visita o caso contrario queda cancelada. En espera coordinación ejecutivo.
01/11: Se envio correo a la ejecutiva, solicitando nuevo contacto.
12/08: el cliente rara vez responde a llamadas. No se a podido concretar una fecvha de trabajo ya que se requiere autorizaciones. 
15/06: se volvio a contactar al cliente, pero no responde las llamadas. 06/04: Ejecutiva indica que es la persona de contacto y a veces no contesta las llamadas, que se le pase correo: dvargas@jesus-nazareno.coop 
16/03: Se volvio a contactar al cliente, pero no responde las llamadas
26/01: el cliente menciona que por favor se lo contacte al sigueinte mes (febrero)
11/01: Contactar nuevamente.
16/12: Ejecutivo indica que Daniel Vargas es la persona de contacto, se debe volver a intentar
22/11: Contacto no responde.
26/10: Logicalis: aún sin contactar.
01/10: Aun no se contacta al cliente</t>
  </si>
  <si>
    <t>22/03: Se consulto al ejecutivo, indica que hoy tiene reunión con el cliente, consultará respecto a la visita.
17/03: Se pidió al ejecutivo que se comunique con el cliente, si desea programar la visita o caso contrario queda cancelada. En espera coordinación ejecutivo.
10/02: Se actualizo el contacto con el ejecutivo.
07/09: a la fecha se han realizado 3 coordinaciones con este cliente, derivandonos a otros encargados pero sin recibir una respuesta. Caben mencionar que el cliente dice que el enlace es un punto critico asi que interrumpir el servicio para las mediciones resulta dificil.
15/06: Se sigue esperando la respueta. 16/03: Se volvio a realizar una nueva coordiancion con el señor Rodrigo Avila, pero sigue sin dar respuesta
11/01: Contactar nuevamente.
(contacto el 18/12/2020), no se a vuelto a contactar
22/11: Aún sin contactar</t>
  </si>
  <si>
    <t>22/03: Se cancela la visita, ejecutivo indica que no puede contactar al cliente y no responde las llamdas. Si el cliente se contacta se consultará si desea efectuar la medición en un futuro se añadirá nuevamente a la base.
 17/03: Se pidió al ejecutivo que se comunique con el cliente, si desea programar la visita o caso contrario queda cancelada. En espera coordinación ejecutivo.
10/02: Se actualizo contacto con el ejecutivo. 07/09: esperando confirmación por correo. 15/06:El contacto menciona que por el momento no tienen personal quien este a cargo. 13/05: Ejecutivo indica que el contacto es Christopher Fernandez - 67702810. Aplica para Nestlé e Industrias Fagal ya que pertenecen a la misma empresa.</t>
  </si>
  <si>
    <t>23/03: Cliente indica que no puede desconectar el servicio para la medición, se intento habilitar otro puerto para realizar la medición ya que eran varios enlaces del cliente pero el NOC indicó que no tiene más puertos habilitados, el servicio queda cancelado hasta que el cliente lo solicite.</t>
  </si>
  <si>
    <t>08/03: Ejecutivo me comenta que le cambiaron de cartera, ahora el ejecutivo es Eduardo Ameller (amellere@tigo.net.bo), se contacto al nuevo ejecutivo pero indica que no tiene otro contacto del cliente, y que tampo él se puede contactar con el mismo por lo que se cancela la visita. Logicalis indica que el personal que se tiene en la base contestó e indico que ya no trabaja en la empresa.</t>
  </si>
  <si>
    <t>25/03: Logicalis indica que el contacto ya no trabaja en la empresa, se consulto al ejecutivo para que actualice el contacto.</t>
  </si>
  <si>
    <t>Juan Carlos Gonzales - 69837741</t>
  </si>
  <si>
    <t>Roque Bueno 69083742; rbueno@union.com.bo</t>
  </si>
  <si>
    <r>
      <t>07/04: la visita se llevo a cabo. Pero hubo problemas con el computador que se estaba usando para las mediciones. Se procedera hacer una nueva coordinacion.
16/02: Se tiene el mismo número, se actualizó el correo, para intentar comunicarse por ese medio. //</t>
    </r>
    <r>
      <rPr>
        <sz val="11"/>
        <color theme="5" tint="-0.249977111117893"/>
        <rFont val="Calibri"/>
        <family val="2"/>
      </rPr>
      <t>Confirmar Sergio</t>
    </r>
    <r>
      <rPr>
        <sz val="11"/>
        <color theme="1"/>
        <rFont val="Calibri"/>
        <family val="2"/>
      </rPr>
      <t xml:space="preserve">
10/02: Ejecutivo de vacaciones, comunicarse el lunes 14/02.</t>
    </r>
  </si>
  <si>
    <t>Otro departamento</t>
  </si>
  <si>
    <t>Cancelada</t>
  </si>
  <si>
    <t>07/04: Cliente indica que no es posible realizar la medición ya que no puede desconectar el servicio.</t>
  </si>
  <si>
    <t>11365486_36582__SCZ__LA BOLIVIANA CIACRUZ DE SEGUROS Y REASEGUROS SA_IDD_30M</t>
  </si>
  <si>
    <t>WEATHERFORD LATIN AMERICA INC.SUC BOLIVIA</t>
  </si>
  <si>
    <t>11767319_36611_SCZ_BEREA_WEATHERFORD LATIN AMERICA INC.SUC BOLIVIA_IDD_30M</t>
  </si>
  <si>
    <t>15272069_36618__SCZ_EL PARI_HILLER S.A COMERCIO E INDUSTRIA_IAS_30M</t>
  </si>
  <si>
    <t>14051158_36686__CBA_TUMUSLA_CAJA DE SALUD DE BANCA PRIVADA _IAS_105M</t>
  </si>
  <si>
    <t>14051158_36687__SCZ_ARENAL_CAJA DE SALUD DE BANCA PRIVADA _IAS_185M</t>
  </si>
  <si>
    <t>11188401_36950__LPZ_AvAmerica_INDUSTRIAS VENADO SA_IDD_30M</t>
  </si>
  <si>
    <t>11711216_37017_LPZ_Bolognia_ENDE TRANSMISION S.A._IDD_30M</t>
  </si>
  <si>
    <t>24 H.S. S.R.L</t>
  </si>
  <si>
    <t>15275683_37066__SCZ_26 DE ENERO_24 HS SRL._IDD_75M_BARRIO PERIODISTA</t>
  </si>
  <si>
    <t>FINNING BOLIVIA S.A.</t>
  </si>
  <si>
    <t>11625616_37082__SCZ_TUSEQUIS_FINNING BOLIVIA S.A.__IDD_75M</t>
  </si>
  <si>
    <t>FEXPOCRUZ</t>
  </si>
  <si>
    <t>11233706_37275__SCZ_CENTENARIO_FEXPOCRUZ_IAS_30M</t>
  </si>
  <si>
    <t>Cuarto anillo No. 3260 Entre Av. Roca y Coronado</t>
  </si>
  <si>
    <t xml:space="preserve"> 17°46'53.37"S;  63°12'58.42"O</t>
  </si>
  <si>
    <t>Nino Bustillos - 71551857</t>
  </si>
  <si>
    <t>Ruta Nacional 1 pasando 1 cuadra la av Achacolla, doblar a la derecha por planta agricafe y luego avanzar 1 cuadra a la izq</t>
  </si>
  <si>
    <t>16°32'02.0"S 68°10'12.3"W</t>
  </si>
  <si>
    <t>Gary Rocha - 78561669</t>
  </si>
  <si>
    <t>IRPAVI CALLE VILLEGAS ENTRE CALLE 1 Y CALLE 2</t>
  </si>
  <si>
    <t>16°31'46.35"S - 68° 5'0.06"O</t>
  </si>
  <si>
    <t>ALBERTO VARGAS - 71729710</t>
  </si>
  <si>
    <t>Av Pirai entre 6to y 7mo anillo. Diagonal al campus de la UPB</t>
  </si>
  <si>
    <t>17°49'08.5"S 63°13'57.9"W</t>
  </si>
  <si>
    <t>Victor Avila - 76735010</t>
  </si>
  <si>
    <t>AV doble via la guardia jm 7.5 av berea, empresa Weatherford, al lado de 3M</t>
  </si>
  <si>
    <t xml:space="preserve"> 17°49'10.00"S  63°13'2.21"O</t>
  </si>
  <si>
    <t>Eddy Robles - 78006150</t>
  </si>
  <si>
    <t>Av el trompillo n 573  edificio Hiller</t>
  </si>
  <si>
    <t xml:space="preserve"> 17°48'0.98"S 63°11'3.93"O</t>
  </si>
  <si>
    <t>Jorge Escalante - 70812876</t>
  </si>
  <si>
    <t>Calle Hamiraya Nro 356, entre Jordán y Santivañez - Policonsultorio Central CBBA</t>
  </si>
  <si>
    <t xml:space="preserve"> 17°23'44.55"S;  66° 9'38.20"O </t>
  </si>
  <si>
    <t>Yblin Vargas - 70737230</t>
  </si>
  <si>
    <t>Calle España Nro. 688 entre Andrés Ibañez y Rafael Peña. - Policonsultorio Central SCZ</t>
  </si>
  <si>
    <t xml:space="preserve"> 17°46'36.89"S;  63°11'7.16"O</t>
  </si>
  <si>
    <t>Ana Maria Chavez - 70876966</t>
  </si>
  <si>
    <t>Avenida Roca y Coronado entre 3er y 4to anillo (Predio Ferial), esquina tercer anillo externo, Pabellon de la Unión Europea</t>
  </si>
  <si>
    <t>17.783167819802056, -63.20628205401775</t>
  </si>
  <si>
    <t xml:space="preserve">Darling Satonaka - 353-3535 </t>
  </si>
  <si>
    <t>Av. Banzer y Quinto Anillo Km 3,5 al Norte
Santa Cruz,</t>
  </si>
  <si>
    <t>Luis Vallejos, 76354982, luis.vallejos@finning.com</t>
  </si>
  <si>
    <t>12181551_28527_LPZ_Florida_UNIVERSIDAD PRIVADA BOLIVIANA UPB_IDD_250M</t>
  </si>
  <si>
    <t>***SU***1765387_35018_SCR_PATRIA_UNIVALLE SA_BOL_230M</t>
  </si>
  <si>
    <t>2181551_34758_SCZ_DOBLE VIA_UNIVERSIDAD PRIVADA BOLIVIANA UPB_IDD_185M</t>
  </si>
  <si>
    <t>12181551_30408_LPZ_Obrajes_UNIVERSIDAD PRIVADA BOLIVIANA_IDD_145M</t>
  </si>
  <si>
    <t>***SU***11503117_34187_LPZ_YUNGAS_PRENDAMAS SRL_IAS_30M</t>
  </si>
  <si>
    <t>12181551_29906_CBA_Juan Pablo II_UNIVERSIDAD PRIVADA BOLIVIANA UPB_IDD_320M</t>
  </si>
  <si>
    <t>***SU***11503117_34186_LPZ_AV AMERICA_PRENDAMAS SRL_IAS_30M</t>
  </si>
  <si>
    <t>11205713_32838__LPZ_AV INCAHUASI_KIMBERLY BOLIVIA SA_BOL_30M</t>
  </si>
  <si>
    <t>1726731_32512__SCZ_Alemana_PROSALUD_BAS_23M</t>
  </si>
  <si>
    <t>15330493_33009__SCZ_CAINCO_MORENO BALDIVIESO SRL_IAS_50M</t>
  </si>
  <si>
    <t>11235655_34183_LPZ_Rio Seco_COMPANEX BOLIVIA SA_IAS_105M</t>
  </si>
  <si>
    <t>14041927_37134__LPZ_FLORIDA_INTERAL TELECOMUNICACIONES S.R.L_IAS_210M</t>
  </si>
  <si>
    <t xml:space="preserve">GONZALEZ ANTEZANA, MAURICIO ABEL - EMP - CBBA               </t>
  </si>
  <si>
    <t xml:space="preserve">MARQUEZ, ANDREA VERONICA - EMP - CBBA                       </t>
  </si>
  <si>
    <t>LUIS REVILLA - 72188679</t>
  </si>
  <si>
    <t>25/03: El ejecutivo nos proporcionó el contacto del cliente, se tuvo un primer contacto pero no se tuvo respuesta. Se pidió al ejecutivo su ayuda con la gestión pero indica que el cliente tampoco le responde las llamadas ni comunicaciones, por lo que el servicio queda cancelado. Se acordó con el ejecutivo para no insistir y molestar al cliente, indicarle que cuando desee agendar la visita de control de calidad lo coordine a través del ejecutivo.</t>
  </si>
  <si>
    <t xml:space="preserve">25/03: El ejecutivo nos proporcionó el contacto del cliente, se tuvo un primer contacto pero no se tuvo respuesta. Se pidió al ejecutivo su ayuda con la gestión pero indica que el cliente tampoco le responde las llamadas ni comunicaciones, por lo que el servicio queda cancelado. Se acordó con el ejecutivo para no insistir y molestar al cliente, indicarle que cuando desee agendar la visita de control de calidad lo coordine a través del ejecutivo.
07/02: Se actualizó contacto con ejecutivo. </t>
  </si>
  <si>
    <t>06/05: Se volvió a contactar nuevamuente con el cliente quien menciona que por el momento no se puede llevar a cabo el trabajo. Se cancela la visita, se le indico al cliente que cuando desee agendar la visita puede solicitarlo a través de su ejecutivo.</t>
  </si>
  <si>
    <t>06/05: El contacto que se tiene en la empresa, indica que es externo y lleva solicitando el permiso para llevar a cabo la medición pero no tiene respuesta. No se tiene otro contacto por el ejecutivo, por lo que se cancela el servicio.</t>
  </si>
  <si>
    <t>06/05: ninguno de los numeros proprocionados responde. Ademas tambien se paso correo para ver si habia respuesta, pero el correo fue rechazado. Por lo que se cancelo la visita.
16/03: Se actualizo contacto en B2B 360 Juan pablo velasco - 69023888	(Jvelasco@netcomidas.com)// Consultar Sergio
05/10: Se consulto al ejecutivo. Contacto no responde</t>
  </si>
  <si>
    <r>
      <t>06/05: El cliente no responde las llamadas. Se cancela la visita, se indico al ejecutivo que cuando el cliente desee agendar la visita lo solicite al ejecutivo, ya que se intentaron en reiteradas veces comunicarse con el cliente.
10/02: Ejecutivo indica que ese es el número, se comunico el día de hoy con el cliente.//</t>
    </r>
    <r>
      <rPr>
        <sz val="11"/>
        <color theme="5"/>
        <rFont val="Calibri"/>
        <family val="2"/>
      </rPr>
      <t>Confirmar Sergio</t>
    </r>
    <r>
      <rPr>
        <sz val="11"/>
        <color theme="1"/>
        <rFont val="Calibri"/>
        <family val="2"/>
      </rPr>
      <t xml:space="preserve">
05/10: Se consulto al ejecutivo, ya que el Contacto suena apagado, se actualizó el contacto y paso a Logicalis. 08/06: Ejecutivo indica que el contacto es 75500532 su nombre es Leon. Envié información a Logicalis.
24/05: Contacto aparece como apagado</t>
    </r>
  </si>
  <si>
    <t>06/05: Cliente no responde las llamadas, se cancela la visita. Se intentó comunicar al cliente en reiteradas veces pero no se tuvo respuesta.
17/03: Se consulto con el ejecutivo y no se tiene otro contacto del cliente, se intentará esta semana más caso contrario se cancelará la visita.
08/11: Esperando confirmación por correo. 04/10: se consulto al ejecutivo, indica que la anterior semana se contacto con el cliente, el servicio esta activo. Volver a contactar y revisar el equipo.
07/09: el equipo se encuentra sin gestion. Aparece como si el CPE estuviese apagado. 
08/06: Envié consulta nuevamente al ejecutivo por correo para saber si el cliente ha dado alguna novedad.
19/05: El ejecutivo indica que se habló con el cliente y el mismo menciono que se encuentra realizando configuraciones y que una vez lo tenga encendido el equipo se comunicara con nosotros.
19/05: Envié consulta al ejecutivo mediante correo electrónico.
17/05: el equipo se encuentra sin gestion. Aparece como si el CPE estuviese apagado</t>
  </si>
  <si>
    <t>06/05: El contacto no responde a los mensajes. Dado que es un contacto del exterior, no se tiene contacto en Bolivia por el momento, se coordino con el ejecutivo que cuando el cliente desee la medición lo solicite por el ejecutivo.
19/11: Ejecutiva indica que no hay  contacto del cliente en Bolivia, que se intente comunicar por whattsapp para programar la visita.</t>
  </si>
  <si>
    <t>11476617_35262_SCZ_Hipermaxi_UNIVERSIDAD PRIVADA DOMINGO SAVIO S.A._IDD_40M</t>
  </si>
  <si>
    <t>11476617_29532_SCZ_Hipermaxi_UNIVERSIDAD PRIVADA DOMINGO SAVIO_IAS_125M</t>
  </si>
  <si>
    <t>11476617_30194_SCZ_Hamacas_UNIVERSIDAD PRIVADA DOMINGO SAVIO_IAS_65M</t>
  </si>
  <si>
    <t>BURO DE INFORMACION INFOCENTER S.A.</t>
  </si>
  <si>
    <t>11471033_37089__SCZ_CAINCO_BURO DE INFORMACION INFOCENTER S.A._IDD_30M</t>
  </si>
  <si>
    <t>BOLIVIA INDUSTRIAS DE BATERIAS - BATEBOL S.A</t>
  </si>
  <si>
    <t>15489170_37092__SCZ_PARAGUA_BATEBOL S.A._IDD_30M</t>
  </si>
  <si>
    <t>13647368_37100__SCZ_MONTERO_DISTRIBUIDORA MAKIRO SRL_IAS_30M</t>
  </si>
  <si>
    <t>PASTELERIA  KARAMELLE SRL</t>
  </si>
  <si>
    <t>12488804_37121__SCZ_EL PARI_PASTELERIA KARAMELLE SRL_IAS_65M</t>
  </si>
  <si>
    <t>PRIME INVESTMENTS SANTA CRUZ AGENCIA DE BOLSA S.A.</t>
  </si>
  <si>
    <t>15269076_37183_SCZ_TAJIBOS_BTOCC BUSINESS PARTNER SRL_IDD_50M_SIRARI</t>
  </si>
  <si>
    <t>INBOLPACK SRL</t>
  </si>
  <si>
    <t>11231302_37199_SCZ_B30 DE AGOSTO_INBOLPACK SRL_IAS_30M_LA CHONTA</t>
  </si>
  <si>
    <t>LABORATORIO DE GENETICA AVANZADA GENES SRL</t>
  </si>
  <si>
    <t>15559316_37202__SCZ_SANTA ROSITA_LABORATORIO DE GENETICA AVANZADA GENES SRL_IAS_</t>
  </si>
  <si>
    <t xml:space="preserve">SALAS, TOINETTE ALEXIA - EJEC. DE VENTAS - NEG - SC         </t>
  </si>
  <si>
    <t>INVERSIONESREALES SRL</t>
  </si>
  <si>
    <t>15595392_37244__LPZ_VICTORIA_INVERSIONESREALES SRL _IAS_50M</t>
  </si>
  <si>
    <t>GRUPO INMOBILIARIO SANTALUZ SRL</t>
  </si>
  <si>
    <t>15598017_37319__SCZ_ARENAL_GRUPO INMOBILIARIO SANTALUZ SRL _IAS_30M_COPY COLOR</t>
  </si>
  <si>
    <t>15598017_37320__SCZ_MONTERO_GRUPO INMOBILIARIO SANTALUZ SRL _IAS_30M</t>
  </si>
  <si>
    <t>LA PAPELERA S.A</t>
  </si>
  <si>
    <t>11291859_37348__LPZ_AV AMERICA_LA PAPELERA SA_IAS_105M</t>
  </si>
  <si>
    <t>11291859_37349__SCZ_PARAGUA_LA PAPELERA SA_IAS_105M</t>
  </si>
  <si>
    <t>11291859_37351__LPZ_LOS PINOS_LA PAPELERA SA_IAS_30M</t>
  </si>
  <si>
    <t>11291859_37352__SCZ_MATADERO_LA PAPELERA SA_IAS_30M</t>
  </si>
  <si>
    <t>LABORATORIO QUIMICO FAMACEUTICO INDUSTRIAL DELTA</t>
  </si>
  <si>
    <t>13458718_37465__LPZ_LIRA_LABORATORIOS DELTA S.A._IDD_90M</t>
  </si>
  <si>
    <t>11178826_37486_LPZ_HUMBOLT_ LABORATORIOS IFA S.A._IDD_30M</t>
  </si>
  <si>
    <t>14023657_37516__LPZ_6 DE MARZO_CIA DE SERV. DE TRANS. AEREO AMASZONAS S.A._IDD_3</t>
  </si>
  <si>
    <t>DISTRIBUIDORA ROMABEHR SRL</t>
  </si>
  <si>
    <t>15603626_37591__LPZ_VILLA ADELA_DISTRIBUIDORA ROMABEHR SRL_IAS_30M_FABRICA DELIZ</t>
  </si>
  <si>
    <t>Av. Las Américas N° 7, Oficina CAINCO - Sitio 1</t>
  </si>
  <si>
    <t xml:space="preserve"> 17°47'26.02"S  63°10'40.30"O</t>
  </si>
  <si>
    <t>MARIELA ROJAS - 72157238</t>
  </si>
  <si>
    <t>PARQUE IND. MZA 4</t>
  </si>
  <si>
    <t xml:space="preserve"> 17°46'30.3"S  63° 08'40.7"W</t>
  </si>
  <si>
    <t>Calle Arenles entre 19 de agosto y litoral a 1 cuadra y media de la plaza principal  -  MONTERO</t>
  </si>
  <si>
    <t>17°20'25.4"S 63°15'15.5"W</t>
  </si>
  <si>
    <t>Av. Argentina # 240, entre 1er y 2do anillo.</t>
  </si>
  <si>
    <t>17°47'46.75"S 63°10'28.71"O</t>
  </si>
  <si>
    <t>SILVIA PAZ - 77002200</t>
  </si>
  <si>
    <t xml:space="preserve">Edificio de Previsión AFP Bolivia (Av. San Martín, esq. 2do. Anillo, Av. Cristóbal De Mendoza, Santa Cruz de la Sierra)  piso 7. </t>
  </si>
  <si>
    <t>17°46'19.95"S 63°11'26.13"O</t>
  </si>
  <si>
    <t>Calle Los Lirios esquina Calle Los Flamboyanos, Edificio Los Lirios Piso 2</t>
  </si>
  <si>
    <t xml:space="preserve"> 17°45'42.32"S  63°12'5.58"O</t>
  </si>
  <si>
    <t>Juan Carlos Mamani - 63250123</t>
  </si>
  <si>
    <t>AV. BANZER KM 10 - DIAGONAL A LA CHONTA, A 100 mts DEL CONDOMINIO VERSALLES</t>
  </si>
  <si>
    <t xml:space="preserve"> 17°41'59.45"S  63° 9'49.03"O</t>
  </si>
  <si>
    <t>Tanihuzka Limpias - Enc. De Sistemas - 72127022</t>
  </si>
  <si>
    <t>Calle Robore #31, Edificio Biotecno, Pisos  #2 y #3</t>
  </si>
  <si>
    <t>-17.786548°, -63.195458°</t>
  </si>
  <si>
    <t>Mario Landivar - 71019276</t>
  </si>
  <si>
    <t>AV ARCE ENRE C/ FERNADO GUACHALLA Y CAPITAN RAVELO  AL FRENTE DE LA PLAZA BOLIVIA</t>
  </si>
  <si>
    <t>Latitud  16°30'24.34"S Longitud  68° 7'38.60"O</t>
  </si>
  <si>
    <t>JUAN CARLOS PACHECO GRISI - 70112456</t>
  </si>
  <si>
    <t>2DO ANILLO RADIAL 26 AV OVIDEO BARBERY  INSTALACION EN LA OFICINAS DE REEMAX EN PICO DE PLANCHA DEL COMOMANDO EN ESQUINA</t>
  </si>
  <si>
    <t xml:space="preserve"> 17°46'11.99"S  63°11'5.69"O</t>
  </si>
  <si>
    <t>JESSICA BARBERY - 76370100</t>
  </si>
  <si>
    <t>CALLE AMADOR PARADA Y BUENOS AIRES, ALADO DEL COLEGIO DOMINGO SAVIO EN ESQUINA</t>
  </si>
  <si>
    <t xml:space="preserve"> 17°20'44.01"S  63°15'2.56"O</t>
  </si>
  <si>
    <t>POLIGONO INDUSTRIAL CALLE 138 CARRETERA A VIACHA LADISLAO CABRERA</t>
  </si>
  <si>
    <t xml:space="preserve"> 16°31'25.36"S  68°11'9.29"O</t>
  </si>
  <si>
    <t>PATRICIA MANJON - 71530043</t>
  </si>
  <si>
    <t>PARQUE INDUSTRIAN MANZANO 7 SANTA CRUZ</t>
  </si>
  <si>
    <t>JORGE CENTELLAS - 71521020</t>
  </si>
  <si>
    <t>AV. CLEMENTE INOFUENTES NRO 836 ENTRE CALLE 14 Y 15 DE CALACOTO</t>
  </si>
  <si>
    <t>PARQUE INDUSTRIAN MANZANO 40 SANTA CRUZ</t>
  </si>
  <si>
    <t>Calle Presbitero Medina esq. Pasaje Taltal No.2. Zona Sopocachi</t>
  </si>
  <si>
    <t xml:space="preserve"> 16°30'55.37"S   68° 7'33.74"O</t>
  </si>
  <si>
    <t>Juan Carlos López - 73021517</t>
  </si>
  <si>
    <t>Sucre a en la esquina de pajitas motors, al este pasando el cementerio general</t>
  </si>
  <si>
    <t xml:space="preserve"> 16°32'25.06"S 68° 5'41.45"O</t>
  </si>
  <si>
    <t>MARCOS GONZALES - 77330383</t>
  </si>
  <si>
    <t>AEROPUERTO EL ALTO</t>
  </si>
  <si>
    <t xml:space="preserve"> 16°30'36.62"S 68°11'17.21"O</t>
  </si>
  <si>
    <t>Rolando Hinojosa Ticona - 68226707</t>
  </si>
  <si>
    <t>Av. Tiahuanacuy 21 de septiembre bodega de Alicorp -  EL ALTO</t>
  </si>
  <si>
    <t>16°33'04.7"S 68°12'29.4"W</t>
  </si>
  <si>
    <t>mariscalb@tigo.net.bo</t>
  </si>
  <si>
    <t>salast@tigo.net.bo</t>
  </si>
  <si>
    <t>39424_31684_SCZ_TUSEQUIS_HIPERMAXI_BAS_10M</t>
  </si>
  <si>
    <t>39424_33667_SCZ_PETROLERO_HIPERMAXI SA_IAS_105M</t>
  </si>
  <si>
    <t>11476617_35269_BEN_Laguna Trinidad_UNIVERSIDAD PRIVADA DOMINGO SAVIO S.A._IDD_40</t>
  </si>
  <si>
    <t>11476617_35268__SCR_Mariscal_UNIVERSIDAD PRIVADA DOMINGO SAVIO S.A._IDD_40M</t>
  </si>
  <si>
    <t>11476617_30233_CHU_Mariscal_UNIVERSIDAD PRIVADA DOMINGO SAVIO_IAS_65M</t>
  </si>
  <si>
    <t>11476617_35263__TJA_Mendez Arcos_UNIVERSIDAD PRIVADA DOMINGO SAVIO S.A._IDD_40M</t>
  </si>
  <si>
    <t>11476617_30744_TJA_MENDEZ ARCOS_UNIVERSIDAD PRIVADA DOMINGO SAVIO S.A._IAS_65M</t>
  </si>
  <si>
    <t>11476617_30126_TJA_Mendez Arcos_UNIVERSIDAD PRIVADA DOMINGO SAVIO S.A._IAS_95M</t>
  </si>
  <si>
    <t>13299304_29903_TJA_GUADALQUIVIR_CORPORACION EDUCATIVA TARIJA_IAS_65M</t>
  </si>
  <si>
    <t>15423933_34316_LPZ_TEMBLADERANI_HOTESA SRL_IDD_65M</t>
  </si>
  <si>
    <t>11476617_35264_CBA_Sarcobamba_UNIVERSIDAD PRIVADA DOMINGO SAVIO S.A._IDD_40M</t>
  </si>
  <si>
    <t>11476617_35266_ORU_Oruro Sur_UNIVERSIDAD PRIVADA DOMINGO SAVIO S.A._IDD_40M</t>
  </si>
  <si>
    <t>13321668_32296__CBA_MESADILLA_CORPORACION-DE-AQUINO-BOLIVIA-SA_IAS_50M</t>
  </si>
  <si>
    <t>11395578_32080_SCR_COLON_PROMEDICAL SA._IAS_40M</t>
  </si>
  <si>
    <t>description 15521345_35558__SCZ_MBELEN_PREFORTE PRETENSADOS Y HORMIGONES S.A._IA</t>
  </si>
  <si>
    <t xml:space="preserve">COSSIO ADRIAZOLA, MACLAU - EJEC. DE CUENTAS - NEG - LP      </t>
  </si>
  <si>
    <t>09/05: Se gestionó con el cliente que nos proporcionen una IP para realizar las pruebas, pero no se tuvo éxito, por lo tanto se cancela este enlace, ya que el NOC no puede ayudar en la gestión por ser un servicio BGP.
06/05: Los servicios son BGP por lo tanto las IP estática las administra el cliente, se consultará a través de su ingeniero si acepta la medición de este enlace para ver si se programa o se cancela.
17/05: Se contacto  nuevamente al cliente quien quedo en responder al nuevo correo de solicitud del control de calidad.</t>
  </si>
  <si>
    <t>09/05: Cliente menciona que  no se puede desconectar el servicio, sin embargo pidio que se lo contacte a mediados de mes para ver si se podrá programar la visita.
03/12: El cliente indica que se esta trasladando, que el proximo vez se programe la visita, en el nuevo lugar.</t>
  </si>
  <si>
    <t>Xavier Michel Mercado 689-20597; xmichel@tecna-corp.com</t>
  </si>
  <si>
    <t>06/05: Cliente no responde las llamadas. Se consultó al ejecutivo por actualización de número. Tiene el mismo contacto, se intentará por correo.</t>
  </si>
  <si>
    <t>09/05: El cliente tiene 2 enlaces, se realizó la visita a 1 e indico que este enlace no puede ser desconectado de la red por lo que se cancela.
01/11: se envio correo a la ejecutiva. 07/09: el cliente no contesta. 17/05: El encargado del area menciona que responderá al correo el día martes.
11/05: Jacqueline indica que el contacto es Oscar Ledezma 69412003.
21/04: Envié correo a ejecutiva y back ups.</t>
  </si>
  <si>
    <t>Total mediciones realizadas</t>
  </si>
  <si>
    <t>Enlaces visita adicional</t>
  </si>
  <si>
    <t>Decner Foronda - 75303353</t>
  </si>
  <si>
    <t>Martin Behr - +51973957429 (solo wapp)</t>
  </si>
  <si>
    <t>JOAN LATORRE - 78513300</t>
  </si>
  <si>
    <t>Manuel Díaz Portillo - 78998008; manuel.diaz@toyosa.com</t>
  </si>
  <si>
    <t>Wilmer Cerruto – 75115321; wilmer.cerruto@upds.edu.bo</t>
  </si>
  <si>
    <t>ESTADO VISITA: CANCELADA</t>
  </si>
  <si>
    <t xml:space="preserve">Eduardo Garcia - 70495410; eduardo.garcia@primebolsa.com.bo
</t>
  </si>
  <si>
    <t>AVANCE DEL ÚLTIMO MES</t>
  </si>
  <si>
    <t>11343776_32135_SCZ_PARAGUA_ALEMANA_TOYOSA SA_IDD_30M</t>
  </si>
  <si>
    <t>39424_34877__CBA_TEMPORAL A_HIPERMAXI_IAS_30M_ATN CALA CALA</t>
  </si>
  <si>
    <t>ESTADO CLIENTE BBD AL 31/05</t>
  </si>
  <si>
    <t>ESTADO CLIENTE U2000 AL 31/05</t>
  </si>
  <si>
    <t>PLAN CONSUMO 31/05</t>
  </si>
  <si>
    <t>DIFERENCIA PLAN CONSUMO 31/05</t>
  </si>
  <si>
    <t>DESCRIPCION_U20002 31/05</t>
  </si>
  <si>
    <t>DIFERENCIA 31/05</t>
  </si>
  <si>
    <t>EJECUTIVO COMERCIAL 31/05</t>
  </si>
  <si>
    <t>DIFERENCIA EJECUTIVO 31/05</t>
  </si>
  <si>
    <t>03/06: Se contacto al cliente para realizar la visita pero la cancelo en el sitio porque no podía desconectar la red en ese momento. El cliente indico que podamos comunicarnos al próximo mes para programar la visita.</t>
  </si>
  <si>
    <t>03/06: El cliente menciona que el servicio esta de baja. 24/03: Logicalis indica que el personal ya  no trabaja en la empresa, se consultó al ejecutivo el contacto actualizado.</t>
  </si>
  <si>
    <t>03/06: Se proporcionó otro contacto de la empresa a Logicalis. Se espera que se lo contacte nuevamente.</t>
  </si>
  <si>
    <t xml:space="preserve">CAMILA TERRAZAS - TEMP                                      </t>
  </si>
  <si>
    <t>KARCHER BOLIVIA SRL</t>
  </si>
  <si>
    <t>14170663_37328__SCZ_B 30 DE AGOSTO_KARCHER BOLIVIA SRL_IAS_30M_CATALUA</t>
  </si>
  <si>
    <t>LABORATORIOS ABD LTDA.</t>
  </si>
  <si>
    <t>11162833_37329__SCZ_VIRU VIRU_ LABORATORIOS ABD LTDA._IDD_30M_SATELITE NORTE</t>
  </si>
  <si>
    <t>COMUNIDAD CRISTIANA DEL ESPIRITU SANTO</t>
  </si>
  <si>
    <t>11234319_37330__SCZ_SAGUAPAC_COMUNIDAD CRISTIANA DEL ESPIRITU SANTO_IAS_30M_LA R</t>
  </si>
  <si>
    <t>15146691_37616__LPZ_OBRAJES_HP MEDICAL SRL_IAS_30M</t>
  </si>
  <si>
    <t>AGROQUIMICA BOLIVIANA SA</t>
  </si>
  <si>
    <t>14605903_37357__SCZ_HAMACAS_AGROQUIMICA BOLIVIANA S.A_IAS_30M</t>
  </si>
  <si>
    <t>11503117_37368__SCZ_Av Libertador_PRENDAMAS S.R.L._AGENCIA  VILLA 1RO DE MAYO_IE</t>
  </si>
  <si>
    <t>11503117_37369__SCZ_TAJIBOS_PRENDAMAS S.R.L._AGENCIA EQUIPETROL_IEL_8M</t>
  </si>
  <si>
    <t>11503117_37370__SCZ_Bolivar_PRENDAMAS S.R.L._AGENCIA BOLIVAR_IEL_8M</t>
  </si>
  <si>
    <t>11503117_37371__SCZ_PLAZUELA FATIMA_PRENDAMAS S.R.L._AGENCIA LA RAMADA_IEL_8M</t>
  </si>
  <si>
    <t>INDUALIMENTOS S.R.L.</t>
  </si>
  <si>
    <t>15556168_37406__SCZ_ALEMANA_INDUALIMENTOS SRL_MEDINA PARADA JUAN CARLOS_IAS_30M</t>
  </si>
  <si>
    <t>15556168_37407__SCZ_ALEMANA_INDUALIMENTOS SRL_MEDINA PARADA JUAN CARLOS_IAS_65M</t>
  </si>
  <si>
    <t>IGLESIA EVANGELICA METODISTA EN BOLIVIA</t>
  </si>
  <si>
    <t>15601199_37429__LPZ_VICTORIA_IGLESIA EVANGELICA METODISTA EN BOLIVIA _IDD_145M</t>
  </si>
  <si>
    <t xml:space="preserve">VARGAS, CLAUDIA MARIELA - EJEC. DE VENTAS - NEG - LP        </t>
  </si>
  <si>
    <t>15601199_37430__LPZ_VICTORIA_IGLESIA EVANGELICA METODISTA EN BOLIVIA _IDD_90M</t>
  </si>
  <si>
    <t>HOSPITAL DEL OJO SRL</t>
  </si>
  <si>
    <t>15603188_37484__SCZ_VIEDMA_HOSPITAL DEL OJO SRL_IAS_50M</t>
  </si>
  <si>
    <t>15556168_37525_SCZ_TANQUE URUBO_INDUALIMENTOS SRL_IAS_50M_URUBO</t>
  </si>
  <si>
    <t>TOTAL QUALITY &amp; LOGISTICS SRL.</t>
  </si>
  <si>
    <t>11369765_37594__SCZ_Hipermaxi_TOTAL QUALITY &amp; LOGISTICS S.R.L._IAS_40M</t>
  </si>
  <si>
    <t>FUNDACION EDUCATIVA PADRE PEDRO ARRUPE</t>
  </si>
  <si>
    <t>15606815_37611__LPZ_PEREZ_FUNDACION EDUCATIVA PADRE PEDRO ARRUPE_IAS_145M</t>
  </si>
  <si>
    <t>AMERICAN EDUCATIONAL ASSOCIATION</t>
  </si>
  <si>
    <t>15510032_37732_LPZ_FLORIDA_AMERICAN EDUCATIONAL ASSOCIATION_IDD_145M</t>
  </si>
  <si>
    <t xml:space="preserve">CHAMAS, SERGIO FERNANDO - EJEC. DE VENTAS - NEG - LP        </t>
  </si>
  <si>
    <t>HOSPITAL ARCO IRIS SRL</t>
  </si>
  <si>
    <t>1237644_37697__LPZ_EL MAESTRO_HOSPITAL ARCO IRIS SRL_IDD_125M_HOSPITAL ARCO IRIS</t>
  </si>
  <si>
    <t xml:space="preserve">URIARTE, ELIZABETH CONSUELO - EJEC. DE VENTAS - NEG - LP    </t>
  </si>
  <si>
    <t>AV CRISTO REDENTOR EDIF EL REMANSO ENTRE 7MO Y 8VO ANILLO AV BANZER ZONA DEL REMANZO</t>
  </si>
  <si>
    <t>(-17.716946,-63.162796)</t>
  </si>
  <si>
    <t>CARRETERA AL NORTE WARNES KM 18</t>
  </si>
  <si>
    <t xml:space="preserve"> 17°36'47.79"S  63° 9'33.12"O</t>
  </si>
  <si>
    <t>JUAN PABLO CHAVEZ - 77617232</t>
  </si>
  <si>
    <t>4TO ANILLO BARRIO LAS PALMAS EDIFICIO SOHO DEPARTAMENTO 122 -  SITIO 2</t>
  </si>
  <si>
    <t xml:space="preserve"> 17°48'14.28"S  63°12'22.68"O</t>
  </si>
  <si>
    <t>JU COSTA - 78514271</t>
  </si>
  <si>
    <t xml:space="preserve">Av. Hernando Siles, entre las calles 6 y 7, SUCURSAL HP MEDICAL </t>
  </si>
  <si>
    <t>16°31'31.99"S 68° 6'34.11"O</t>
  </si>
  <si>
    <t>RONALD HUYTA - 71083562</t>
  </si>
  <si>
    <t>AVA BANZER 4TO ANILLO AL LADO DE CONTENEDORES</t>
  </si>
  <si>
    <t>17°45'00.4"S 63°10'24.6"W</t>
  </si>
  <si>
    <t>SANDRO CARBALLO - 71159323</t>
  </si>
  <si>
    <t>Av. Principal Villa 1º de Mayo casi Esq. C. 12 Nº 1 , AGENCIA  VILLA 1º DE MAYO - 29298</t>
  </si>
  <si>
    <t xml:space="preserve"> 17°47'59.04"S 63° 7'39.35"O</t>
  </si>
  <si>
    <t>LUIS P. NAJAYA - 69720263</t>
  </si>
  <si>
    <t>Av. San Martin s/n entre calles La Plata y 7 Este  AGENCIA EQUIPETROL - 36386</t>
  </si>
  <si>
    <t xml:space="preserve"> 17°45'57.29"S 63°11'41.92"O</t>
  </si>
  <si>
    <t>LUIS P. NAJAYA - 69720264</t>
  </si>
  <si>
    <t>Calle Bolivar, entre Aroma y Murillo Nº 276, AGENCIA BOLIVAR- 29346</t>
  </si>
  <si>
    <t>17°46'56.80"S 63°10'44.63"O</t>
  </si>
  <si>
    <t>Av. Grigota Nº 541 Esq. José Salvatierra- AGENCIA LA RAMADA - 29292</t>
  </si>
  <si>
    <t xml:space="preserve">  17°47'48.64"S 63°11'27.19"O</t>
  </si>
  <si>
    <t>LUIS P. NAJAYA - 69720265</t>
  </si>
  <si>
    <t>AVENIDA CRISTOBAL DE MENDOZA 2DO ANILLO ENTRE BENI Y ALEMANA CASA DEL CAMBA</t>
  </si>
  <si>
    <t>17°46'12.07"S  63°10'25.39"O</t>
  </si>
  <si>
    <t>MAITE MEDINA - 76003875</t>
  </si>
  <si>
    <t>AV 20 DE OCTUBRE ESQ LANDAETA  ZONA SOPOCACHI</t>
  </si>
  <si>
    <t xml:space="preserve"> 16°30'20.96"S  68° 7'53.21"O</t>
  </si>
  <si>
    <t>ISRAEL SALAS - 69869374</t>
  </si>
  <si>
    <t>AV LANDAETA  ESQ HEROES DEL ACRE ZONA SOPOCACHI</t>
  </si>
  <si>
    <t xml:space="preserve"> 16°30'21.75"S  68° 7'56.32"O</t>
  </si>
  <si>
    <t>AV IRALA PRIMER ANILLO NRO 330 ENTRE CALLE LA PAZ Y COCHABAMBA</t>
  </si>
  <si>
    <t>17°47'29.97"S  63°10'37.58"O</t>
  </si>
  <si>
    <t>WEIMAR GONZALES - 78569407</t>
  </si>
  <si>
    <t>COLINAS DEL URUBO ENTRADA A VILLA BONITA LADO BCO GANADERO</t>
  </si>
  <si>
    <t>17°45'16.44"S 63°13'18.64"O</t>
  </si>
  <si>
    <t xml:space="preserve">Av. Beni entre 3er y 4to Anillo Calle 7 Oeste Nro 7 </t>
  </si>
  <si>
    <t>17°45'10.54"S  63°10'17.67"O</t>
  </si>
  <si>
    <t>CALLE INDABURO ESQ CALLE GENARO SANGINEZ A UNA CUADRA DEL TEATRO MUNICIPAL</t>
  </si>
  <si>
    <t xml:space="preserve"> 16°29'36.37"S  68° 8'5.29"O</t>
  </si>
  <si>
    <t>FABRICIO SANGINEZ - 78792680</t>
  </si>
  <si>
    <t>C. Las Higueras y psje Kantutas zona Calacoto, Colegio Calvert</t>
  </si>
  <si>
    <t>16.542687369522877, -68.08908949343684</t>
  </si>
  <si>
    <t>Hianny Romero - 76760072</t>
  </si>
  <si>
    <t xml:space="preserve">VILLA FATIMA, ENTRE EUSEBIO GUILARTE Y AV 15 DE ABRIL </t>
  </si>
  <si>
    <t>16°29'02"S  68° 07'13"W</t>
  </si>
  <si>
    <t>vargascm@tigo.net.bo</t>
  </si>
  <si>
    <t>chamass@tigo.net.bo</t>
  </si>
  <si>
    <t>uriartee@tigo.net.bo</t>
  </si>
  <si>
    <t>11696846_32995__SCZ_SLAN_NACIONAL SEGUROS VIDA Y SALUD SA_BOL_12M</t>
  </si>
  <si>
    <t>11175584_32679_POT_Olivos_IMPORTADORA Y EXPORTADORA MONTERREY_BOL_15M</t>
  </si>
  <si>
    <t>13570950_31115_LPZ_Victoria_INMOBILIARIA KANTUTANI_IDD_50M</t>
  </si>
  <si>
    <t>***SU***11395578_30494_LPZ_AvAmerica_PROMEDICAL SA_IAS_65M</t>
  </si>
  <si>
    <t>***SU***11395578_30493_SCZ_Tusequis_PROMEDICAL SA_IDD_95M</t>
  </si>
  <si>
    <t>***SU***11395578_32015_CBA_Hipodromo_PROMEDICAL SA._IDD_30M</t>
  </si>
  <si>
    <t>1741494_32552_LPZ_OBRAJES_SOCIEDAD ANONIMA COMERCIAL INDUSTRIAL_IAS_40M_TEMP_145</t>
  </si>
  <si>
    <t>15370329_33481__SCZ_TUSEQUIS_CLINICA METROPOLITANA DE LAS AMERICAS SA_IAS_30M_te</t>
  </si>
  <si>
    <t>13922580_28734_SCZ_RocaCoronadoB_FULL ASSISTANCE_IDD_95M</t>
  </si>
  <si>
    <t>13777647_30512_SCZ_Hipermaxi_BIOGENESIS BAGO  BOLIVIA SA_IAS_105M</t>
  </si>
  <si>
    <t>5147023_31107_SCZ_Tajibos_VICTOR MAURICIO TORO MEDINA_IAS_40M</t>
  </si>
  <si>
    <t>1503321_33401_LPZ_LIRA_BANCO MUNDIAL_IDD_105</t>
  </si>
  <si>
    <t>12694254_33529__SCZ_MERCADO BELEN_PAGOS SRL_LVPN_0M_RADIAL 27</t>
  </si>
  <si>
    <t>12694254_31562__CBA_Tumusla_PAGOS_IAS_30M</t>
  </si>
  <si>
    <t>11188401_36252__SCZ_WARNES_INDUSTRIAS VENADO SA_IDD_105M</t>
  </si>
  <si>
    <t>1678889_36898 _SCZ_Urbari_MADISA S.A._IDD_145MB</t>
  </si>
  <si>
    <t>Ing Julio Alarcon - 76789932</t>
  </si>
  <si>
    <t>PENDIENTE RECERTIFICACIÓN</t>
  </si>
  <si>
    <t>15559316_37202__SCZ_SANTA ROSITA_LABORATORIO DE GENETICA AVANZADA GENES SRL_IAS_30M</t>
  </si>
  <si>
    <t>15593213_37149_SCZ_TAJIBOS_PRIME INVESTMENTS SANTA CRUZ AGENCIA DE BOLSA S.A._IAS_40M</t>
  </si>
  <si>
    <t>14051158_36684_LPZ_VICTORIA_CAJA DE SALUD DE BANCA PRIVADA _IAS_105M_REDUNDANCIA</t>
  </si>
  <si>
    <t>DIEGO MANSILLA-  76041000; DANIEL - 77050542-     77281001</t>
  </si>
  <si>
    <t>Hector Canedo - 72121240; VICTOR HUGO SILVA - 75647449</t>
  </si>
  <si>
    <t>29/06: Logicalis indica que el contacto se encuentra apagado, se consultó al ejecutivo, intentó comunicarse pero no tuvo éxito. El cliente debe estar de viaje se intentará nuevamente la siguiente semana. Se proporcionó otro contacto de referencia.</t>
  </si>
  <si>
    <t>Base SCZ - LPZ</t>
  </si>
  <si>
    <t>Enlaces recientemente medidos (CBN/ Univalle)</t>
  </si>
  <si>
    <t>Enlace suspendido/ eliminado</t>
  </si>
  <si>
    <t>Cancelado: Cliente no quiere desconectar la red</t>
  </si>
  <si>
    <t>Estado Enlaces</t>
  </si>
  <si>
    <t>(%)</t>
  </si>
  <si>
    <t>Cuentas</t>
  </si>
  <si>
    <t>ESTADO</t>
  </si>
  <si>
    <t>GESTIONADO</t>
  </si>
  <si>
    <t>PENDIENTE</t>
  </si>
  <si>
    <t>Estado Base Top 25</t>
  </si>
  <si>
    <t>Enlaces</t>
  </si>
  <si>
    <t>Enlaces (%)</t>
  </si>
  <si>
    <t>14808309_35353__SCZ_ParaguaA_OVANDO S.A._IAS_30M_Catolica</t>
  </si>
  <si>
    <t>11648715_30927_SCZ_Paragua_COMPAA INDUSTRIAL DE TABACOS_IEL_23M</t>
  </si>
  <si>
    <t>13782695_29379_SCZ_Doble Via_HALLIBURTON LATIN AMERICA_BOL_50M</t>
  </si>
  <si>
    <t>11130237_33819_SCZ_PARAGUA_INDUSTRIAS DE ACEITE S.A._IDD_105M</t>
  </si>
  <si>
    <t xml:space="preserve">PEREIRA AREVALO, AHYRAN DREICK - CORP - LPZ                 </t>
  </si>
  <si>
    <t xml:space="preserve">MONTAÑO, LUIS FERNANDO - EMP - LPZ                          </t>
  </si>
  <si>
    <t>marqueza@tigo.net.bo</t>
  </si>
  <si>
    <t>SCR</t>
  </si>
  <si>
    <t>Otro departamento, en anterior base el enlace era LPZ</t>
  </si>
  <si>
    <t>30/05: Se realizó la visita, sin embargo debe repetirse ya que el CH estaba con un plan erróneo, se realizó la gestión de actualización con el ejecutivo y debe recertificarse nuevamente.</t>
  </si>
  <si>
    <t>08/07: Se aperturó ticket con el NOC ya que el servicio no llegaba al ancho de banda. Se tiene que agendar una nueva visita.</t>
  </si>
  <si>
    <t>15447309_35857__SCZ_SAGUAPAC_PAES  S.R.L._IAS_30M_LA MORITA</t>
  </si>
  <si>
    <t>CIA. IND. COMERCIAL HNOS. VICENTE S.R.L.</t>
  </si>
  <si>
    <t>9712_36722__SCZ_MATADERO_CIA IND COMERCIAL HNOS VICENTE SRL_IDD_30M</t>
  </si>
  <si>
    <t>14520411_36731_LPZ_MALLASA_FAIR PLAY SRL_SUCURSAL LA CASONA_IAS_30M</t>
  </si>
  <si>
    <t>13958314_36750__LPZ_HUMBOLT_TERBOL SA_BOL_12M_MALLASILLA</t>
  </si>
  <si>
    <t>14820623_37028__LPZ_LOS PINOS_RODRIGUEZ CALVO Y SALINAS SRL_IAS_40M</t>
  </si>
  <si>
    <t>MERQUIMIA BOLIVIA SRL</t>
  </si>
  <si>
    <t>15390401_37085__SCZ_PARAGUA B_MERQUIMIA BOLIVIA SRL_IAS_30_RBS CBN 2</t>
  </si>
  <si>
    <t>14760155_37178__LPZ_PEREZ_CONTRALORIA GENERAL DEL ESTADO_IDD_40M</t>
  </si>
  <si>
    <t>14760155_37180__SCZ_ALEMANA_CONTRALORIA GENERAL DEL ESTADO_BOL_15M</t>
  </si>
  <si>
    <t>1640537_37299__SCZ_Guaracachi_HANSA LTDA_IAS_30M</t>
  </si>
  <si>
    <t>MERCAGUSTO S.R.L</t>
  </si>
  <si>
    <t>15598312_37338__SCZ_26 DE ENERO_MERCAGUSTO S.R.L_IAS_30M_BARRIO PERIODISTA</t>
  </si>
  <si>
    <t>EMPORIO S.R.L.</t>
  </si>
  <si>
    <t>15317473_37440__SCZ_ARENAL_EMPORIO SRL_IDD_40M_COPY COLOR</t>
  </si>
  <si>
    <t>UNIVERSIDAD NACIONAL DEL ORIENTE</t>
  </si>
  <si>
    <t>15475990_37446__SCZ_Mercado Okinawa_UNIVERSIDAD NACIONAL DEL ORIENTE_IDD_30M</t>
  </si>
  <si>
    <t>AV. SANTOS DUMONT ESQUINA CALLE WENCESLAO HURTADO S/N</t>
  </si>
  <si>
    <t>17.818177; 63.183318</t>
  </si>
  <si>
    <t>JAZIEL VELASQUEZ - 77309827 // HAZEIL VELAZQUEZ MARTINEZ - 77309827</t>
  </si>
  <si>
    <t>PARQUE INDUSTRIAL MZ13 Y 14 FABRICA FAMOSA</t>
  </si>
  <si>
    <t xml:space="preserve"> 17°45'55.18"S;  63° 8'26.26"O</t>
  </si>
  <si>
    <t xml:space="preserve">AV.16 DE JULIO ,NRO: 1664  ZONA CENTRAL ,ENTRE CALLE MEXICO Y CALLE CABRERA ,FTE.COLISEO CERRADO JULIO BORELLI Y CERCA A LA PLAZA DEL ESTUDIANTE </t>
  </si>
  <si>
    <t>16°30'9.57"S 68° 7'55.90"O</t>
  </si>
  <si>
    <t>Carretera El Alto - Malasilla, entrando por calle de al frente de Unidad Educativa Villa Cota, calle sin nombre</t>
  </si>
  <si>
    <t>16°34'55.8"S 68°07'23.7"W</t>
  </si>
  <si>
    <t>Ronald Justiniano - 70874764</t>
  </si>
  <si>
    <t>Av. Fuerza Naval  #1626 entre calles 23 y 24 de Calacoto</t>
  </si>
  <si>
    <t>16°32'13.18"S 68° 4'29.81"O</t>
  </si>
  <si>
    <t>Alejandra Arispe - 70188884</t>
  </si>
  <si>
    <t>CARRETERA ANTIGUA CBBA  MZA 0 SECCION7 DIST 12</t>
  </si>
  <si>
    <t>17°52'59.7"S 63°15'53.4"W</t>
  </si>
  <si>
    <t>JOHN JAIRO TIRADO DE LA ESPRELLA -77820307</t>
  </si>
  <si>
    <t>Calle Colón esquina Indaburo</t>
  </si>
  <si>
    <t xml:space="preserve"> 16°29'42.48"S  68° 7'54.32"O</t>
  </si>
  <si>
    <t>Jan Perez - 72559388</t>
  </si>
  <si>
    <t>2º Anillo/Av. Trinidad Nº 706</t>
  </si>
  <si>
    <t xml:space="preserve"> 17°46'14.47"S  63°10'16.97"O</t>
  </si>
  <si>
    <t>GUARACHI FERIA BARRIO LINDO - FERIA BARRIO LINDO - PIL</t>
  </si>
  <si>
    <t>17°47´19,30´´S63°9´16,30¨O</t>
  </si>
  <si>
    <t>AVENIDA SEXTO ANILLO ESQUINA PROLONGACION PIRAI BARRIO EL RECREO LADO COLEGIO LAS PALMAS SCHOOL SUPERMERCADO SURTIDOR NUEVO</t>
  </si>
  <si>
    <t xml:space="preserve"> 17°48'48.07"S  63°13'50.53"O</t>
  </si>
  <si>
    <t>ANA PATRICIA MENACHO - 71696400</t>
  </si>
  <si>
    <t>Av. Ovidio Barbery Nro. 495 Esq. Calle #2 (Celia Salmon) Lado Edificio La Salle</t>
  </si>
  <si>
    <t>17°46'01.7"S 63°11'16.2"W</t>
  </si>
  <si>
    <t>Rafael Paccieri - 75009433</t>
  </si>
  <si>
    <t>CALLE 24 DE SEPTIEMBRE ENTRE CALLE SEOANE Y CUELLAR, EX UNIVERSIDAD UNIKULJIS DIAGNAL AL SUPER MERCADO TIA EDIFICIO AZUL DE 3 PISOS</t>
  </si>
  <si>
    <t>17°46'44.6"S 63"10'55.8"Wq</t>
  </si>
  <si>
    <t>ING CARLOS MORENO - 77917956</t>
  </si>
  <si>
    <t>BODEGAS Y VI#EDOS LA CABA#A SRL</t>
  </si>
  <si>
    <t>13452064_37582__SCZ_DobleVia_BODEGAS Y VIEDOS LA CABAA SRL_IAS_30M</t>
  </si>
  <si>
    <t>martinezjh@tigo.net.bo</t>
  </si>
  <si>
    <t>aguilart@tigo.net.bo</t>
  </si>
  <si>
    <t>Katherine Justiniano - 78515004</t>
  </si>
  <si>
    <t>17°48'14.70"S  63°13'33.00"O</t>
  </si>
  <si>
    <t>DIRECCION: 5TO ANILLO ENTRE AV. PIRAI Y RADIAL 17 1/2 #5800 OFICINAS Y DEPOSITOS BODEGAS LA CABAÑA - VINOS KOHLBERG</t>
  </si>
  <si>
    <t>20761_34497__SCZ_PARAGUA_QUIMICA CARBOGAS_IAS_30M</t>
  </si>
  <si>
    <t>15439328_34488__SCZ_PARAGUAA_HUGO_SPECHAR_GONZALES_IAS_30M_ATN_GUAPILO</t>
  </si>
  <si>
    <t>13427167_30785_LPZ_Los Pinos_AUTO CORPORACION SERCOA_IAS_30M</t>
  </si>
  <si>
    <t>15133182_31823_SCZ_23 de diciembre_CIA IND COMERCIAL HNOS VICENTE SRL_IAS_65M</t>
  </si>
  <si>
    <t>15133182_30976_SCZ_23 de diciembre_CIA IND COMERCIAL HNOS VICENTE SRL_IDD_50M</t>
  </si>
  <si>
    <t>***MO***14541460_33472_SCZ_BRIGIDA_GREENANDES BOLIVIA S.A._IAS_30M</t>
  </si>
  <si>
    <t>15360687_35885_SCZ_PARAGUA_DROGUERIA INTI S.A._IDD_50M</t>
  </si>
  <si>
    <t>1729951_33643_SCZ_PARAGUA_ALIMENTATARIA SRL_IAS_30M</t>
  </si>
  <si>
    <t>1729951_33644_SCZ_PARAGUA_ALIMENTATARIA SRL_IAS_30M</t>
  </si>
  <si>
    <t>15333708_33088_SCZ_PARAGUA_COMERCIALIZADORA RETAIL LIDER S.A._BAS_50M</t>
  </si>
  <si>
    <t xml:space="preserve">GUTIERREZ AYLLÓN, ALVARO - EMP - LPZ                        </t>
  </si>
  <si>
    <t xml:space="preserve">TELEVENTAS                                                  </t>
  </si>
  <si>
    <t xml:space="preserve">CHAMAS, SERGIO FERNANDO - EJEC. DE CUENTAS - NEG - LP       </t>
  </si>
  <si>
    <t xml:space="preserve">VISCARRA CLAVIJO, DIEGO - EJEC. DE CUENTAS - LP             </t>
  </si>
  <si>
    <t xml:space="preserve">SALAS, TOINETTE ALEXIA - EJEC. DE CUENTAS - NEG - SC        </t>
  </si>
  <si>
    <t xml:space="preserve">TELEVENTAS/TEMP                                             </t>
  </si>
  <si>
    <t xml:space="preserve">ESCOBAR, MARICRUZ PAMELA - EJEC. DE VENTAS - NEG - LP       </t>
  </si>
  <si>
    <t>13/07: Se consultó con el ejecutivo, indica que cliente no permite desconectar el servicio, se indicó que cuando el cliente lo solicité se podrá agragar a la base.</t>
  </si>
  <si>
    <t>Marcelo subelza 77318414; msubelza@naturabo.net</t>
  </si>
  <si>
    <t>Jose Luis Choque Gomez 61005421</t>
  </si>
  <si>
    <t>Hector Rodriguez - 72972428</t>
  </si>
  <si>
    <t>Denis Mollinedo- Jefe de TI - 76064812</t>
  </si>
  <si>
    <t>27/07: Estaba pendiente repetir la visita debido a una observación encontrada en la 1ra visita, el ticket se cerró con autorización y solicitud del cliente, por procedimientos internos indica que no se pudo gestionar una VM en estos 3 meses, y que cuando se apruebe una fecha para una visita de manteniminto se notificará al NOC para la apertura de un nuevo ticket y se pueda realizar la corrección de la atenuación de fibra. Mientras no se ejecute la nueva visita y se realice la corrección observada no se podrá emitir el informe del sitio. //Se notificó al ejecutivo.
09/06: Se tiene un ticket abierto por la revisión de FO de la visita identificada. Se encuentra en gestión del NOC y la visita se encuentra pendiente por definir por el cliente.</t>
  </si>
  <si>
    <t>Zona rural</t>
  </si>
  <si>
    <t>Enlace recientemente medido</t>
  </si>
  <si>
    <t>29/07: Ejecutivo indica que esta de vacaciones, contactar a partir del 10 de agosto.</t>
  </si>
  <si>
    <t>Juan Jose Beltran 72120658</t>
  </si>
  <si>
    <t>11085817_30649_LPZ_Los Pinos_ALTA ESTETICA SRL_IDD_90M</t>
  </si>
  <si>
    <t>Luis Huanca - 77059612</t>
  </si>
  <si>
    <t>Visita programada Agosto</t>
  </si>
  <si>
    <t>ANTONIO IBAÑEZ - 72209637// Intentar con Emanuel Gonzales - 63071252</t>
  </si>
  <si>
    <t>Carlos Franco - 69875155</t>
  </si>
  <si>
    <t>1741494_32552_LPZ_OBRAJES_SOCIEDAD ANONIMA COMERCIAL INDUSTRIAL_IAS_40M</t>
  </si>
  <si>
    <t>11264622_28511_LPZ_Sopocachi_ALIANZA COMPANIA DE SEGUROS_IDD_40M</t>
  </si>
  <si>
    <t>11085817_31066_SCZ_TAJIBOS_ALTA ESTETICA_IDD_65M</t>
  </si>
  <si>
    <t>11264622_28454_SCZ_TAJIBOS_ALIANZA COMPANIA DE SEGUROS_IDD_105M - Sirari</t>
  </si>
  <si>
    <t>15303570_35616__SCZ_MATADERO _FRIGORIFICO BFC S.A._IAS_30M_TMP_90M</t>
  </si>
  <si>
    <t>14262221_29491__LPZ_CruceRioSeco_TIGRE PLASMAR SA_IDD_30M</t>
  </si>
  <si>
    <t xml:space="preserve">VACA DIEZ, WALTER - EMP - SCZ                               </t>
  </si>
  <si>
    <t xml:space="preserve">RUCK SUAREZ, FERNANDA - MNC - SCZ                           </t>
  </si>
  <si>
    <t>11365486_36581_LPZ_HANSA_LA BOLIVIANA CIACRUZ_IDD_30M</t>
  </si>
  <si>
    <t>MINISTERIO DE ECONOMIA Y FINANZAS PUBLICAS</t>
  </si>
  <si>
    <t>11294583_37208_LPZ_TEMBLADERANI_MINISTERIO DE ECONOMIA Y FINANZAS PUBLICAS_IDD_1</t>
  </si>
  <si>
    <t>11294583_37209__LPZ_PEREZ_MINISTERIO DE ECONOMIA Y FINANZAS PUBLICAS_IDD_105M</t>
  </si>
  <si>
    <t>CAJA NACIONAL DE SALUD</t>
  </si>
  <si>
    <t>11293089_37250__LPZ_Tembladerani_CAJA NACIONAL DE SALUD_IDD_90M</t>
  </si>
  <si>
    <t>REGISTRO UNICO PARA LA ADMIN TRIBUTARIA MUNICIPAL</t>
  </si>
  <si>
    <t>11250110_37197__LPZ_HANSAB_RUAT_IDD_145M_BUENO</t>
  </si>
  <si>
    <t>UNIDAD EDUCATIVA OXFORD S.R.L.</t>
  </si>
  <si>
    <t>15599389_37360__SCZ_B30Agosto_UNIDAD EDUCATIVA OXFORD SRL_IAS_65M_CATALUNA</t>
  </si>
  <si>
    <t>11159205_37392__SCZ_HIPERMAXI NUEVO_ ASOCIACION UNIVERSIDAD NUR_IDD_320M</t>
  </si>
  <si>
    <t>FUNDACION PARA LA CONSERVACION DEL BOSQUE SECO CHIQUITANO</t>
  </si>
  <si>
    <t>11432173_37418__SCZ_SAGUAPAC_FUNDACION PARA LA CONSERVACION DEL BOSQUE CHIQUITAN</t>
  </si>
  <si>
    <t>IN TOWERS INVERSIONES S.R.L.</t>
  </si>
  <si>
    <t>15289367_37493__SCZ_TanqueUrubo_IN TOWERS INVERSIONES SRL_IAS_30M</t>
  </si>
  <si>
    <t xml:space="preserve">LOZANO, CECILIA ELIANA - EJEC. DE VENTAS - NEG - SC         </t>
  </si>
  <si>
    <t>SCHLUMBERGER SURENCO S.A</t>
  </si>
  <si>
    <t>1732018_37521_SCZ_Berea_SCHLUMBERGER SURENCO SA_IDD_165M</t>
  </si>
  <si>
    <t>11234319_37536__SCZ_TAJIBOS_ COMUNIDAD CRISTIANA DEL ESPIRITU SANTO_IAS_30M</t>
  </si>
  <si>
    <t>12223705_37545_SCZ_CHARCAS_UNIVERSIDAD DE LOS ANDES SA_IAS_105M</t>
  </si>
  <si>
    <t>LOSPARQUES SRL</t>
  </si>
  <si>
    <t>15551021_37548_SCZ_TanqueUrubo_LOSPARQUES SRL_IAS_65M_Guembe</t>
  </si>
  <si>
    <t xml:space="preserve">15333708_37549_SCZ_B30 DE AGOSTO_COMERCIALIZADORA RETAIL LIDER S.A._IAS_30M_RBS </t>
  </si>
  <si>
    <t>15333708_37551__SCZ_INTERNACIONAL_COMERCIALIZADORA RETAIL LIDER S.A._IAS_30M</t>
  </si>
  <si>
    <t>15333708_37553__SCZ_SAGUAPAC_COMERCIALIZADORA RETAIL LIDER S.A._IAS_30M</t>
  </si>
  <si>
    <t>Calle Colón No. 288 Oficinas de La Boliviana Ciacruz</t>
  </si>
  <si>
    <t xml:space="preserve">  16°29'55.12"S;  68° 8'1.61"O</t>
  </si>
  <si>
    <t>Calle Indaburo esquina Colón, Edif. Contraloría General del Estado Piso 6</t>
  </si>
  <si>
    <t xml:space="preserve"> 16°29'43.04"S    68° 7'54.33"O</t>
  </si>
  <si>
    <t>HERNAN ENRIQUEZ MAIDANA - 68225635</t>
  </si>
  <si>
    <t>Av. Mariscal Santa Cruz esquina Almirante Grau - Sitio 1</t>
  </si>
  <si>
    <t xml:space="preserve"> 16°29'59.18"S    68° 8'5.17"O</t>
  </si>
  <si>
    <t>Ing. Daniela Berrios Aliaga - 72569725</t>
  </si>
  <si>
    <t>Calle Indaburo Esq. Colon Edificio de la Contraloría General del Estado piso 9. -  SITIO 1</t>
  </si>
  <si>
    <t>Lic. Geraldine Morales Barrientos - 2112727</t>
  </si>
  <si>
    <t>KM 8 AV BANZER FRENTE A BOLTRAC EX BLOSH</t>
  </si>
  <si>
    <t>17°42'40.0"S 63°09'35.4"W</t>
  </si>
  <si>
    <t>EDSON JOEL ALTAMIRANO - 72192600</t>
  </si>
  <si>
    <t>AV. CRISTO REDENTOR NRO 100 ENTRE 2DO Y 3ER ANILLO UNIVERSIDAD NUR</t>
  </si>
  <si>
    <t xml:space="preserve">JULIO PORCEL - 76392490	 </t>
  </si>
  <si>
    <t xml:space="preserve">AV IBERICA CALLE 6 OESTE NRO 95 ESQ PUERTO BUSCH, BARRIO LAS PALMAS </t>
  </si>
  <si>
    <t xml:space="preserve"> 17°48'8.21"S 63°12'47.90"O</t>
  </si>
  <si>
    <t>MARCO LIMARINO  - 70937031</t>
  </si>
  <si>
    <t>AV CUARTA, FRENTE AL INGRES DEL SECTOR 1 DE LAS COLINAS DEL URUBO</t>
  </si>
  <si>
    <t>17°47'36.83"S 63°11'21,87"W</t>
  </si>
  <si>
    <t>MARISABEL VACA - 78477001</t>
  </si>
  <si>
    <t xml:space="preserve">Doble Vía la Guardia, Km 6,5. Oficinas de Schlumberger </t>
  </si>
  <si>
    <t xml:space="preserve"> 17°49'51.89"S 63°13'44.86"O</t>
  </si>
  <si>
    <t>Borys Peinado - 71312260</t>
  </si>
  <si>
    <t>AV. BUSCH 3ER ANILLO ESQ CALLE 9 OESTE FRENTE AL HOSPITAL DIGITAL DE UDABOL PLAZA ITALIA EDIFICIO BLANCO EN ESQUINA DE 4 PISOS SE VE LA ANTENA DE LA RADIO ES</t>
  </si>
  <si>
    <t xml:space="preserve"> 17°46'1.75"S  63°11'54.48"O</t>
  </si>
  <si>
    <t>Av. Suárez Arana Nº 230 (Entre 1er y 2ª Anillo)</t>
  </si>
  <si>
    <t>´-17.77658, -63.17038</t>
  </si>
  <si>
    <t>Ariel Torrico - 70900466</t>
  </si>
  <si>
    <t>CAMINO URUBO PORONGO  KM2 LADO URBANIZACION MIRAGE, DENTRO DEL EDIFICIO JARDINES DEL URUBÓ</t>
  </si>
  <si>
    <t>17°45'45.42"S  63°14'2.79"O</t>
  </si>
  <si>
    <t>JUAN DE DIOS SANDOVAL - 75023257</t>
  </si>
  <si>
    <t>Avenida Banzer KM 10 ingreso La Pradera MAKROPARQUE MAYORISTA -  SITIO 6</t>
  </si>
  <si>
    <t>17°42'01.1"S 63°09'38.0"W</t>
  </si>
  <si>
    <t>SIMAR PAREDES - 76635050</t>
  </si>
  <si>
    <t>Avenida 6to anillo zona el Palmar MAKROPARQUE MAYORISTA -  SITIO 7</t>
  </si>
  <si>
    <t>17°50'10.6"S 63°10'00.9"W</t>
  </si>
  <si>
    <t>Avenida Escruadrón Velasco entre 2do y tercer anillo TIENDAS k1 -  SITIO 10</t>
  </si>
  <si>
    <t>17°48'12.8"S 63°11'36.0"W</t>
  </si>
  <si>
    <t>lozanoc@tigo.net.bo</t>
  </si>
  <si>
    <t>11239768_34359__LPZ_RIO SECO_PIL ANDINA SA _IDD_30M_TEMP_65M</t>
  </si>
  <si>
    <t>13646246_28317_CBA_Quillacolo Centro_MANACO SA_IDD_185M_TEMP_210M</t>
  </si>
  <si>
    <t>13646246_30156_CBA_QUILLACOLLO_MANACO SA_IAS_185M_TEMP_210M</t>
  </si>
  <si>
    <t>15476305_35057_SCZ_MONTERO_AGROTRAM SRL_IAS_65M</t>
  </si>
  <si>
    <t>11239768_35341__CBA_JUAN LECHIN OQUENDO_PIL ANDINA SA_IDD_125M_TEMP_210M</t>
  </si>
  <si>
    <t>11239768_35342__SCZ_TUSEQUI_PIL ANDINA SA_IDD_65M_TEMP_95M</t>
  </si>
  <si>
    <t>15422087_35709__SCZ_MERCADO BELEN_BIG GRUPO DE INVERSIONES S.A._IDD_95M</t>
  </si>
  <si>
    <t>11239768_34358_SCZ_WARNES_PIL ANDINA SA _IDD_65M_TEMP_95M</t>
  </si>
  <si>
    <t>12066735_35859__SCZ_Santa Rosita_TELCHI LITEL LTDA_IAS_30M_BARRIO PERIODISTA</t>
  </si>
  <si>
    <t>15117952_30863_LPZ_Obrajes_AGENCIA FRANCESA DE DESARROLLO_BOL_60M</t>
  </si>
  <si>
    <t>15563954_36385__SCZ_ROCA Y CORONADO_FERCOGAN SRL_IDD_30M</t>
  </si>
  <si>
    <t>13780824_37077__LPZ_SOPOCACHI_IDEPRO DESARROLLO EMPRESARIAL_IAS_75M</t>
  </si>
  <si>
    <t xml:space="preserve">DELGADILLO, ALEJANDRO WALTER - EJEC. DE CUENTAS - NEG - LP  </t>
  </si>
  <si>
    <t xml:space="preserve">ESPADA, MAURICIO - EJEC. DE CUENTAS - NEG - LP              </t>
  </si>
  <si>
    <t>09/08: Se coordinó con el cliente la visita telefónicamnete, indicando pero que mandaría la confirmación por correo. Así mismo, Logicalis fue a la hora indicada pero no lo dejaron pasar, se llamo al contacto pero no se volvió a recibir respuesta de parte del cliente. Ni en sitio, por lo tanto se cancela la visita porque el cliente no acepta la medición.</t>
  </si>
  <si>
    <t>10/08: Se contacto con el cliente en reiteradas ocasiones pero no se tuvo confirmarción de la visita, el cliente indica que por ser un hotel no puede desconectar su servicio en ningún horario para no afectar a sus huéspedes, por lo que se procede a cancelar la visita. Cuando el cliente lo desee, se podrá programar nuevamente a través de su ejecutivo.</t>
  </si>
  <si>
    <t>JUAN CARLOS CARDONA - 67708374, jnavas@citbolivia.com</t>
  </si>
  <si>
    <t>12/08: Se actualizó contacto de IT de la plataforma B2B 360</t>
  </si>
  <si>
    <t>24/08: El servicio fue dado de baja debido aun traslado de oficinas por parte del cliente.</t>
  </si>
  <si>
    <t>25/08: Se contactó en 2 ocasiones al cliente, finalmente indicó que no se puede interrumpir el servicio, por lo tanto se cancela el servicio.</t>
  </si>
  <si>
    <t>15146341_31112_CBA_OQUENDO_TUVES TV SATELITAL BOLIVIA S.A. - TUVES S.A._IDD_65M_</t>
  </si>
  <si>
    <t>15146341_31111_LPZ_SOPOCACHI_TUVES TV SATELITAL BOLIVIA S.A. - TUVES S.A._IDD_65</t>
  </si>
  <si>
    <t>Enlace eliminado</t>
  </si>
  <si>
    <t>SICSA SRL</t>
  </si>
  <si>
    <t>11261002_37337__SCZ_INTERNACIONAL_SICSA SRL _IAS_30M_26 DE MAYO</t>
  </si>
  <si>
    <t>11503117_37365_SCZ_ALEMANA_PRENDAMAS SRL_Business Online1_12M</t>
  </si>
  <si>
    <t>11503117_37366__SCZ_Montero_PRENDAMAS S.R.L._AGENCIA MONTERO_IEL_8M</t>
  </si>
  <si>
    <t>COOPERATIVA DE SERVICIOS PUBLICOS MONTERO</t>
  </si>
  <si>
    <t>15559424_37394__SCZ_MONTERO_COSMOL RL _IAS_90M</t>
  </si>
  <si>
    <t>YPFB CHACO S.A.</t>
  </si>
  <si>
    <t>11294081_37458__SCZ_TAJIBO_YPFB CHACO SA_IDD_105M_SIRARI</t>
  </si>
  <si>
    <t>13398094_37541__LPZ_BOLOGNIA_SEGIP_Oficina Nacional IRPAVI_IAS_185M</t>
  </si>
  <si>
    <t>13398094_37542__LPZ_LIRA_SEGIP_Oficina Nacional Sopocachi_IAS_165M</t>
  </si>
  <si>
    <t>13398094_37543__LPZ_TEMBLADERANI_SEGIP_Oficina Departamental La Paz_IAS_90M</t>
  </si>
  <si>
    <t>13398094_37544__SCZ_SANTA ROSITA_SEGIP_Oficina Departamental Santa Cruz_IAS_90M</t>
  </si>
  <si>
    <t>13398094_37554__LPZ_BOLOGNIA_SEGIP_Oficina Nacional IRPAVI_BOL_150M</t>
  </si>
  <si>
    <t>MAKITA PERU S.A. SUCURSAL BOLIVIA</t>
  </si>
  <si>
    <t>15336896_37555_SCZ_HAMACAS_MAKITA PERU S.A. SUCURSAL BOLIVIA_IDD_30M</t>
  </si>
  <si>
    <t>13398094_37556__LPZ_LIRA_SEGIP_Oficina Nacional Sopocachi_BOL_150M</t>
  </si>
  <si>
    <t>Avenida Nuevo Palmar, Municipio Santa Cruz de la Sierra km 10 Planta de alimentos balanceados empresa SICSA SRL --  SITIO 2</t>
  </si>
  <si>
    <t>17°53'18.887"S 63°8'48.43"W</t>
  </si>
  <si>
    <t>OMAR CASTRO  - 76002777</t>
  </si>
  <si>
    <t>Av. Mutualista, Tercer Anillo Interno s/n,  OFICINA ´PRINCIPAL SCZ - 29337</t>
  </si>
  <si>
    <t>17°45'54.05"S 63° 9'40.88"O</t>
  </si>
  <si>
    <t>Av. Circunvalación Este s/n, final calle Amador Parada. Zona, Mercado Germán Moreno AGENCIA MONTERO - 29299</t>
  </si>
  <si>
    <t>17°20'39.15"S 63°14'53.15"O</t>
  </si>
  <si>
    <t>SUCURSAL PRINCIPAL: MONTERO/ C/ ISAIAS PARADA ESQUINA C/ SANTA CRUZ PASANDO LA PLAZA PRINCIPAL DE MONTERO 2 CUADRAS - SITIO 1</t>
  </si>
  <si>
    <t>17º20'22"S, 63º15'27"W</t>
  </si>
  <si>
    <t>ING. FRANCO MISERICORDIA - 70003204 - 70072373</t>
  </si>
  <si>
    <t>Centro empresarial Equipetrol .  Av. San Martín No.1700</t>
  </si>
  <si>
    <t>(-17.760051),( -63.199676)</t>
  </si>
  <si>
    <t>RAFAEL CASTRO - 71647815</t>
  </si>
  <si>
    <t>Oficina Nacional IRPAVI (Calle Altamirano Nro. 7021 entre calles 1 y 2, Zona Bajo Irpavi)</t>
  </si>
  <si>
    <t xml:space="preserve"> 16°31'46.15"S  68° 5'9.40"O</t>
  </si>
  <si>
    <t>JUAN PABLO GARCIA - 72538388, juan.garcia@segip.gob.bo // MARCO NINA - 71547127</t>
  </si>
  <si>
    <t>Oficina Nacional Sopocachi (Zona Sopocachi, Calle Muñoz Cornejo, esq. Vincenti Nro. 2808)</t>
  </si>
  <si>
    <t xml:space="preserve"> 16°30'57.05"S  68° 7'49.85"O</t>
  </si>
  <si>
    <t>JUAN PABLO GARCIA - 72538388, juan.garcia@segip.gob.bo // MARCO NINA - 71547128</t>
  </si>
  <si>
    <t>Oficina Departamental La Paz: Z/central c/Bolivar, esq Sucre ExIdentificaciones</t>
  </si>
  <si>
    <t xml:space="preserve"> 16°29'38.05"S  68° 7'54.97"O</t>
  </si>
  <si>
    <t>JUAN PABLO GARCIA - 72538388, juan.garcia@segip.gob.bo // MARCO NINA - 71547129</t>
  </si>
  <si>
    <t>Oficina Departamental Santa Cruz: 3er anillo Av. Roque aguilera entre Av. Pirai y Av. Roca y coronado (ciudad indana)</t>
  </si>
  <si>
    <t xml:space="preserve"> 17°47'33.55"S  63°12'17.79"O</t>
  </si>
  <si>
    <t>JUAN PABLO GARCIA - 72538388, juan.garcia@segip.gob.bo // MARCO NINA - 71547130</t>
  </si>
  <si>
    <t>JUAN PABLO GARCIA - 72538388, juan.garcia@segip.gob.bo // MARCO NINA - 71547131</t>
  </si>
  <si>
    <t xml:space="preserve">3 Anillo Externo entre Avenida Mutualista y Avenida Alemana, Lado del Centro Comercial Norte #3340 </t>
  </si>
  <si>
    <t>17°45'39.3"S 63°09'50.0"W</t>
  </si>
  <si>
    <t>Willy Bullain - 77617144</t>
  </si>
  <si>
    <t>11084184_34491__SCZ_BRIGIDA_RAM DEL MERCOSUR S.R.L._IAS_75M</t>
  </si>
  <si>
    <t>15321943_32867__LPZ_FLORIDA_UNIBIENES SEGUROS Y REASEGUROS PATRIMONIALES S.A._IA</t>
  </si>
  <si>
    <t>15176654_31266_LPZ_LOS PINOS_COLSER LTDA_IDD_145M</t>
  </si>
  <si>
    <t>11995421_35932__LPZ_LOS PINOS_COMUNICACIONES EL PAIS S.A._IDD_40M</t>
  </si>
  <si>
    <t>1704646_31991_SCZ_SANTA ROSITA_BIOTECNO LTDA_IAS_30M</t>
  </si>
  <si>
    <t xml:space="preserve">MARTINEZ, JAVIER HERNAN - EJEC. DE CUENTAS - NEG - SC       </t>
  </si>
  <si>
    <t>12/09: Se actualizó contactp con el ejecutivo.</t>
  </si>
  <si>
    <t>KEVIN ALTAMIRANO - 69769410, sistemas@crespal.com</t>
  </si>
  <si>
    <t>15/09: Se tuvo una observación durante la visita, no se llegó a la carga del plan. El NOC verificó el enlace y se reprogramará una nueva visita.</t>
  </si>
  <si>
    <t>Eduardo Viscarra 67118589; eduviscarra@gmail.com</t>
  </si>
  <si>
    <t>RAFAEL CALLISAYA - 72016297</t>
  </si>
  <si>
    <r>
      <t xml:space="preserve">21/09: El servicio estaba CANCELADO, pero como se contacto al cliente para recertificar otros enlaces, el cliente solicitó incluir el servicio en las visitas de calidad. 20/04: Se intentó comunicar con el cliente en varias oportunidades y no respondió las llamadas ni coordinaciones, por lo que se cancela para no insistir al cliente y causar molestia.
11/03: Se confirmo con ejecutivo, recién se hizo cambio de equipo con el cliente, es por eso que se posterga un mes para hacer la gestión de la visita.
10/02: Se actualizó el teléfono y correo del contacto. // </t>
    </r>
    <r>
      <rPr>
        <sz val="11"/>
        <color theme="5"/>
        <rFont val="Calibri"/>
        <family val="2"/>
      </rPr>
      <t>Confirmar Angel</t>
    </r>
    <r>
      <rPr>
        <sz val="11"/>
        <color theme="1"/>
        <rFont val="Calibri"/>
        <family val="2"/>
      </rPr>
      <t xml:space="preserve">
16/08: Se contacto al ejecutivo, actualizó un nuevo nùmero de contacto 77392332. 15/06: El contacto desconoce de la dirección de la sucursal ya que el esta encargado de la ciudad de santa cruz. Sin embargo proporcionó un numero para la ciudad de La Paz  el cual no contesta.</t>
    </r>
  </si>
  <si>
    <t>21/09: El servicio estaba CANCELADO, pero como se contacto al cliente para recertificar otros enlaces, el cliente solicitó incluir el servicio en las visitas de calidad. 25/01: el cliente menciona que no hay un horario adecuado para interrumpir el servicio.</t>
  </si>
  <si>
    <t>21/09: El servicio fue dado de baja por el cliente. 25/01: El cliente menciona que no hay un horario adecuado para interrumpir el servicio</t>
  </si>
  <si>
    <t>erick.ruiz@ypfblogistica.com.bo</t>
  </si>
  <si>
    <t>28/09: No se tuvo respuesta del cliente a Logicalis, se intentó comunicarse por llamada y correo sin respuesta durante varios meses, se escaló al ejecutivo para que coordine directamente con el cliente, pero nos indica que el cliente no responde a ningún contacto registrado por lo que pide se cancele la visita, y si más adelante el cliente lo solicita se agregará nuevamente en la base.</t>
  </si>
  <si>
    <t>03/10: Se cancela el servicio con autorización del cliente, no existe conexión remota con el dispositivo y el cliente no da fecha de VM hace meses, el ejecutivo indica que aperturará el ticket cuando terminen la negociaciones comerciales en las que se encuentra ahora con el cliente.
08/11: Esperando confirmación por correo</t>
  </si>
  <si>
    <t>ESTADO CLIENTE BBD AL 30/09</t>
  </si>
  <si>
    <t>ESTADO CLIENTE U2000 AL 30/09</t>
  </si>
  <si>
    <t>PLAN CONSUMO 30/09</t>
  </si>
  <si>
    <t>DIFERENCIA PLAN CONSUMO 30/09</t>
  </si>
  <si>
    <t>DESCRIPCION_U2000 30/09</t>
  </si>
  <si>
    <t>DIFERENCIA 30/09</t>
  </si>
  <si>
    <t>EJECUTIVO COMERCIAL 30/09</t>
  </si>
  <si>
    <t>DIFERENCIA EJECUTIVO 30/09</t>
  </si>
  <si>
    <t>11136717_29361_SCZ_Estacion de Buses_FERROVIARIA ORIENTAL S.A._IOL_30M</t>
  </si>
  <si>
    <t>**SU**14808309_33923_SCZ_BRIGIDA_OVANDO SA_IDD_30M</t>
  </si>
  <si>
    <t>1659979_33425_SCZ_Viru Viru_NIBOL_IAS_50_Temp_IDD_150M</t>
  </si>
  <si>
    <t>15146341_31078_SCZ_Gilberto Parejas_TUVES TV SATELITAL BOLIVIA_IDD_75M</t>
  </si>
  <si>
    <t>1674499_31144_SCZ_TUSEQUIS_DICOM_IDD_50M</t>
  </si>
  <si>
    <t>11783579_28613_SCZ_Tajibos_KUEHNE + NAGEL LTDA_IDD_95M</t>
  </si>
  <si>
    <t>Enlace rural</t>
  </si>
  <si>
    <t>10/10: En la segunda visita, nuevamente se tuvo observación en el sitio. Las pruebas no salieron satisfactorias.</t>
  </si>
  <si>
    <t>10/10: Las pruebas no salieron satisfactorias, se debe volver a realizar la visita.</t>
  </si>
  <si>
    <t>Market Equipetrol  jorge.montero@pedidosya.com 77029742</t>
  </si>
  <si>
    <t>Frente diagonal a Delicias de Oro</t>
  </si>
  <si>
    <t>Market Norte  kebel.vargas@pedidosya.com 77225412</t>
  </si>
  <si>
    <t>Market Sur  icaro.montano@pedidosya.com  77029820</t>
  </si>
  <si>
    <t xml:space="preserve"> AV MONTENEGRO ESQ GUILLEN						
</t>
  </si>
  <si>
    <t xml:space="preserve">Cesar moreno (7) 730-0534; cesar.moreno@pedidosya.com
</t>
  </si>
  <si>
    <t>10/10: Se recertifican los enlaces a solicitud de la ejecutiva de cuentas.</t>
  </si>
  <si>
    <t>15424552_34331__CBA_TEMPORAL A_CENTRAL DE COMUNICACIN NUEVO TIEMPO CNT_IAS_90M_A</t>
  </si>
  <si>
    <t>13352407_34330__CBA_TEMPORAL-A_IGLESIA ADVENTISTA DEL SEPTIMO DIA_IAS_145M_ATN C</t>
  </si>
  <si>
    <t>11257784_34867__PTS_EstadioMercado_DIACONIA_IAS_30M_EstadioVictorA.Ugarte</t>
  </si>
  <si>
    <t>11696846_33044__SCZ_SLAN_NACIONAL SEGUROS VIDA Y SALUD SA_IAS_30M</t>
  </si>
  <si>
    <t>11476617_30127_POT_Estadio Mercado_UNIVERSIDAD PRIVADA DOMINGO SAVIO S.A._IAS_65</t>
  </si>
  <si>
    <t>11476617_35265__POT_Estadio Mercado_UNIVERSIDAD PRIVADA DOMINGO SAVIO S.A._IDD_4</t>
  </si>
  <si>
    <t>11188401_32110__ORU_HOTEL BOLIVIA_INDUSTRIAS VENADO_IDD_30M</t>
  </si>
  <si>
    <t>1765387_35732__SCZ_7MoANILLO_UNIVALLE SA_BAS_500M_LosSauces</t>
  </si>
  <si>
    <t>11503263_31328_SCZ_LA MERCED_DISTRIBUIDORA AROMAS_BAS_38M</t>
  </si>
  <si>
    <t>12694254_31563_LPZ_TEMBLADERANI_PAGOS_IAS_30M</t>
  </si>
  <si>
    <t>1365486_36582__SCZ_MERCADO BELEN_LA BOLIVIANA CIACRUZ DE SEGUROS Y REASEGUROS SA</t>
  </si>
  <si>
    <t>11474451_36976_ORU_HOTEL BOLIVIA_CERVECERIA BOLIVIANA NACIONAL SA_OFICINA VENTAS</t>
  </si>
  <si>
    <t>11365486_36581_LPZ_HANSA_LA BOLIVIANA CIACRUZ_IDD_50M</t>
  </si>
  <si>
    <t>04/10: El enlace presenta intermitencia por lo que se programa nuevamente la visita.</t>
  </si>
  <si>
    <t>09/11: El problema persiste se escalo al NOC.</t>
  </si>
  <si>
    <t>MEGANUTRI  SRL</t>
  </si>
  <si>
    <t>15607951_37643__SCZ_PARAGUA_LABORATORIOS IFA -MEGANUTRI _IAS_30M_TACUARAS</t>
  </si>
  <si>
    <t>INDUSTRIAS KRAL SRL.</t>
  </si>
  <si>
    <t>11719192_37661__SCZ_WARNES_INDUSTRIAS KRAL SRL._IAS_30M_LAS BARRERAS</t>
  </si>
  <si>
    <t>11719192_37662__SCZ_CATOLICA_INDUSTRIAS KRAL SRL._IAS_40M_TACUARA</t>
  </si>
  <si>
    <t>13641684_37672__LPZ_Tembladerani_SERVICIO DE IMPUESTOS NACIONALES_IDD_30M</t>
  </si>
  <si>
    <t>14529365_37679__SCZ_WARNES_SIKA BOLIVIA SA_IDD_50M_URB GRAN PAITITI</t>
  </si>
  <si>
    <t>INDACOCHEA &amp; ASOCIADOS</t>
  </si>
  <si>
    <t>4905_37687__SCZ_URBARI_INDACOCHEA &amp; ASOCIADOS_IAS_75M</t>
  </si>
  <si>
    <t>15601199_37693_LPZ_Boqueron_IGLESIA EVANGELICA METODISTA EN BOLIVIA_IAS_30M_CARC</t>
  </si>
  <si>
    <t>15601199_37695__LPZ_Boqueron_IGLESIA EVANGELICA METODISTA EN BOLIVIA_IAS_30M_CAR</t>
  </si>
  <si>
    <t>15601199_37696__LPZ_Boqueron_IGLESIA EVANGELICA METODISTA EN BOLIVIA_IAS_30M_CAR</t>
  </si>
  <si>
    <t>2181_37703__SCZ_SANTA ROSITA_CONSULTORA ARAMAYO ASOCIADOS CONTEC LTDA_IAS_30M_CO</t>
  </si>
  <si>
    <t>MEPUB S.R.L.</t>
  </si>
  <si>
    <t>15609316_37705__SCZ_ARENAL_MEPUB S.R.L._IAS_30M_LEGAL CONSULT</t>
  </si>
  <si>
    <t>PLAMAT S.A.</t>
  </si>
  <si>
    <t>11344675_37736_SCZ_PARAGUA_PLAMAT SA_IAS_30M_GUAPILO</t>
  </si>
  <si>
    <t>BOLIVIAVEN GROUP SRL</t>
  </si>
  <si>
    <t>15473537_37756__LPZ_ACHUMANI_BOLIVIAVEN GROUP SRL_IAS_40M</t>
  </si>
  <si>
    <t>14128656_37757__SCZ_HAMACAS_J E TIERRAZUL EMPRESAS AGROPECUARIAS SRL_IAS_30M</t>
  </si>
  <si>
    <t>11648715_37764__LPZ_SOPOCACHI_COMPAIA INDUSTRIAL DE TABACOS SA_IAS_30M</t>
  </si>
  <si>
    <t>13709711_37766__SCZ_MONTERO_CROWN LTDA_IDD_30M</t>
  </si>
  <si>
    <t>INSTITUTO TECNOLOGICO PUERTO DE MEJILLONES</t>
  </si>
  <si>
    <t>15611786_37767__LPZ_9 DE ABRIL_INSTITUTO TECNOLOGICO PUERTO DE MEJILLONES_IAS_30</t>
  </si>
  <si>
    <t>13321668_37770__SCZ_VIEDMA_CORPORACION DE AQUINO BOLIVIA SA_IAS_30M</t>
  </si>
  <si>
    <t>13427167_37789__SCZ_PARAGUA_B_AUTO CORPORACION SERCOA SRL_IAS_50M</t>
  </si>
  <si>
    <t>INGEMAQ</t>
  </si>
  <si>
    <t>11109730_37790__SCZ_HAMACAS_INGEMAQ_IAS_65M</t>
  </si>
  <si>
    <t>15333708_37794__SCZ_HIPERMAXI NUEVO_COMERCIALIZADORA RETAIL LIDER S.A._IAS_30M</t>
  </si>
  <si>
    <t>11085817_37797_SCZ_TAJIBOS_ALTA ESTETICA S.R.L._IDD_185M</t>
  </si>
  <si>
    <t>CLUB ALEMAN</t>
  </si>
  <si>
    <t>13764450_37814__LPZ_ACHUMANI_CLUB ALEMAN_IAS_65M</t>
  </si>
  <si>
    <t>CENCOVA CONSTRUCTORA S.A.</t>
  </si>
  <si>
    <t>15334560_37836__SCZ_GUARACACHI_CENCOVA CONSTRUCTORA S.A._IAS_30M</t>
  </si>
  <si>
    <t>INTEGRAL AGROPECUARIA S.R.L.</t>
  </si>
  <si>
    <t>11095401_37839__SCZ_TAJIBOS_INTEGRAL AGROPECUARIA S.A_IDD_30M</t>
  </si>
  <si>
    <t>13646854_36569__LPZ_FLORIDA_PUNTOMAQ_IAS_30M</t>
  </si>
  <si>
    <t>MARIA EVELYN PREST AREAGA</t>
  </si>
  <si>
    <t>15600897_37402_SCZ_HAMACAS_MARIA EVELYN PREST AREAGA_IDD_30M</t>
  </si>
  <si>
    <t>VICENTE SOSA ARREAZA</t>
  </si>
  <si>
    <t>15603578_37497__SCZ_30 DE AGOSTO_VICENTE SOSA ARREAZA_IAS_30M_CATALUA</t>
  </si>
  <si>
    <t>14023657_37513__SCZ_SABSA VIRU VIRU_CIA DE SERV. DE TRANS. AEREO AMASZONAS S.A._</t>
  </si>
  <si>
    <t>EDUARDO S.A.</t>
  </si>
  <si>
    <t>1740927_37565__SCZ_WARNES _EDUARDO SA_IAS_65M_ZONA FRANCA</t>
  </si>
  <si>
    <t>AGROPECUARIA LAGUNA CORAZON SA</t>
  </si>
  <si>
    <t>13814506_37571__SCZ_B30deAgosto_AGROPECUARIA LAGUNA CORAZON SA_IAS_30M_Cataluna</t>
  </si>
  <si>
    <t>ASOCIACION EDUCATIVA ADVENTISTA DEL ORIENTE BOLIVIANO</t>
  </si>
  <si>
    <t>15555174_37599__SCZ_TUSEQUIS_ASOCIACION EDUCATIVA ADVENTISTA DEL ORIENTE BOLIVIA</t>
  </si>
  <si>
    <t>COOP DE SERV PUBLICOS SAN JUAN BAUTISTA LTDA</t>
  </si>
  <si>
    <t>14512990_37606__SCZ_LA CAMPANA_COOP DE SERV PUBLICOS SAN JUAN BAUTISTA LTDA_IAS_</t>
  </si>
  <si>
    <t>EXHIBICION JOYERA SRL</t>
  </si>
  <si>
    <t>15606841_37612__SCZ_COLEGIO LA MERCED_EXHIBICION JOYERA SRL_IAS_90M</t>
  </si>
  <si>
    <t>EL MANANTIAL  INVERSIONES</t>
  </si>
  <si>
    <t>1683578_37632__SCZ_PARAGUA_EL MANANTIAL INVERSIONES_IDD_30M_URB TAROPE</t>
  </si>
  <si>
    <t>1683578_37633__SCZ_MERCADO OKINAWA_EL MANANTIAL INVERSIONES_IDD_75M</t>
  </si>
  <si>
    <t>PLUS COMAGRO SRL</t>
  </si>
  <si>
    <t>11779366_37634_SCZ_MERCADO BELEN_PLUS COMARGO SRL_IDD_50M_ZOOLOGICO</t>
  </si>
  <si>
    <t>AGROPECUARIA ACRES DEL SUD SA.</t>
  </si>
  <si>
    <t>11407943_37636_SCZ_Brigida_AGROPECUARIA ACRES DEL SUD SA_IDD_30M_EDIF_EL_CUBO</t>
  </si>
  <si>
    <t>Calacoto Calle 15 entre Sanchez Bustamante y Julio Patiño, Al Frente de Boulevard El Bosque</t>
  </si>
  <si>
    <t xml:space="preserve"> 16°32'25.57"S  68° 5'1.46"O</t>
  </si>
  <si>
    <t>Esperanza Salas - 69790002</t>
  </si>
  <si>
    <t>ZONA NORTE AV BENI ENTRE 4TO Y 5TO ANILLO Calle Mercedes Saucedo 4315/55, Edificio Benidorm Dpto 1A</t>
  </si>
  <si>
    <t>17°44'55.24"S 63° 9'55.43"O</t>
  </si>
  <si>
    <t>MARIA EVELYN PREST - 75031456</t>
  </si>
  <si>
    <t>AV. BANZER ZONA EL REMANSO 8VO ANILLO OFICINAS CONDOMINIO EL REMANSO VI</t>
  </si>
  <si>
    <t>17°42'49.45"S 63°10'21.07"O</t>
  </si>
  <si>
    <t>AEROPUERTO VIRUVIRU</t>
  </si>
  <si>
    <t xml:space="preserve"> 17°38'53.20"S 63° 8'24.43"O</t>
  </si>
  <si>
    <t>CARRETERA AL NORTE KM 23, ANTES DE LLEGAR A WARNES   FABRICA METALURGICA, EDUARDO SA</t>
  </si>
  <si>
    <t>17°34'00.0"S 63°09'29.9"W</t>
  </si>
  <si>
    <t>RUDDY MARCELO GUTIERREZ MORALES - 60098070</t>
  </si>
  <si>
    <t>Av Banzer 8vo anillo sobre la banzer,, actual periodico el dia, Al lado de la farmacia Chavez</t>
  </si>
  <si>
    <t xml:space="preserve"> 17°42'56.20"S 63° 9'43.98"O</t>
  </si>
  <si>
    <t>Fatima Montalvo - 76318222</t>
  </si>
  <si>
    <t>AV. PROLONGACION BENI NRO. 5750</t>
  </si>
  <si>
    <t>17°44'7.05"S 63° 9'36.72"O</t>
  </si>
  <si>
    <t xml:space="preserve">MIGUEL ANGEL HUAÑAPACO - 67431069	 </t>
  </si>
  <si>
    <t>ZONA EL PLAN 3000 BARRIO SAN ANTONIO CALLE SAN ANTONIO, a 2 CUADras DE LA AV MECHERO POR AV TRANS CONTINENTAL EN PLENA ESQUINA CASA 2P VERDE PUERTA BLINDEX</t>
  </si>
  <si>
    <t>17°49'51.3"S 63°07'30.8"W</t>
  </si>
  <si>
    <t>Edu Morales - 70845823</t>
  </si>
  <si>
    <t>CALLE MARIO FLORES NRO 75 - Sitio 1</t>
  </si>
  <si>
    <t xml:space="preserve"> 17°47'17.38"S  63°11'22.05"O</t>
  </si>
  <si>
    <t>VICTOR HUGO - 75647449</t>
  </si>
  <si>
    <t>CARRETERA A COTOCA KM 12 PARQUE CEMENTERIO MEMORIAL PARK, AL FRENTE DE MAINTER SRL</t>
  </si>
  <si>
    <t>"-17.7629335,-63.0321723</t>
  </si>
  <si>
    <t>JORGE BURGOA - 75639050</t>
  </si>
  <si>
    <t>CALLE PROLONGACION CAMPERO ESQUINA ACRE #194</t>
  </si>
  <si>
    <t>"-17.772475,-63.1804168</t>
  </si>
  <si>
    <t>CALLE JAIME DE MENDOZA NRO 45-EMPRESA PLUS COMAGRO SRL BARRIO AVAROA C/JAIME MENDOZA NO. 45 AV. LA SALLE ENTRE 2 Y 3 ANILLO</t>
  </si>
  <si>
    <t>" -17.764833,-63.190270 "</t>
  </si>
  <si>
    <t>MIGUEL LOPEZ - 72187336</t>
  </si>
  <si>
    <t xml:space="preserve">Av. Las Ramblas Edif. Cubo II Piso 1, </t>
  </si>
  <si>
    <t>17°45'42.50"S  63°12'7.79"O</t>
  </si>
  <si>
    <t>GONZALO VARGAS - 75020113</t>
  </si>
  <si>
    <t>Av Banzer entre 8 y 9 anillo, urb cataluña entreando por condo jardines del norte 1 , empresa meganutri</t>
  </si>
  <si>
    <t xml:space="preserve"> 17°42'40.74"S 63° 9'19.15"O</t>
  </si>
  <si>
    <t>MARCOS GONZALES  - 77330383</t>
  </si>
  <si>
    <t>carretera al norte km 38 entre warnes y montero fabrica industrias kral diagonal entrada azuzaqui</t>
  </si>
  <si>
    <t xml:space="preserve"> 17°26'2.59"S  63°11'34.87"O</t>
  </si>
  <si>
    <t>DAVID CASTELLANOS - 75648111</t>
  </si>
  <si>
    <t>Av. Cristo Redentor km 8 U.V. 211, Mza. 16 atrás colegio santa cruz de la sierra</t>
  </si>
  <si>
    <t xml:space="preserve"> 17°42'19.73"S  63° 9'28.88"O</t>
  </si>
  <si>
    <t xml:space="preserve"> CALLE BALLIVIAN NRO. 1333, ZONA CENTRAL, OFICINA NACIONAL DEL SIN  (REDUNDANTE)</t>
  </si>
  <si>
    <t>16°29'46.47"S    68° 7'54.25"O</t>
  </si>
  <si>
    <t>Wara Abigail Huanca Hidalgo - 69869616</t>
  </si>
  <si>
    <t>PARQUE INDUSTRIAL LATINOAMERICANO FRENTE A BASE PRETEX  PILAT</t>
  </si>
  <si>
    <t xml:space="preserve"> 17°32'07.7"S 63°06'51.2"W</t>
  </si>
  <si>
    <t>LUIS CARVAJAL - 65051550</t>
  </si>
  <si>
    <t>AV. PIRAI ESQUINA CALLE BARASEA</t>
  </si>
  <si>
    <t xml:space="preserve"> 17°47'27.38"S, -  63°11'45.55"O</t>
  </si>
  <si>
    <t>ROY MENCAHO - 70864370</t>
  </si>
  <si>
    <t>CALLE MEXICO, ESQUINA OTERO DE LA VEGA , SAN PEDRO</t>
  </si>
  <si>
    <t>16°30'8.71"S LONGITUD   68° 7'58.39"O</t>
  </si>
  <si>
    <t>MEDARDO VEDIA GUTIERREZ - 73579383</t>
  </si>
  <si>
    <t>ZONA AV. ROCA Y CORONADO Y 3er ANILLO EXTERNO</t>
  </si>
  <si>
    <t xml:space="preserve"> 17º47'15.569"S  63º12'22.313"W</t>
  </si>
  <si>
    <t>Ernesto Nuñez - 70820018</t>
  </si>
  <si>
    <t>AV.  BUSCH  2do.  ANILLO  CALLE  SALVADOR  Nº  66 Oficinas Mepub</t>
  </si>
  <si>
    <t xml:space="preserve"> 17°46'28.48"S;  63°11'27.43"O</t>
  </si>
  <si>
    <t>CARRETERA COTOCA KM 7, EMPRESA HILLER,  FRENTE A GRANOS - EMPRESA DE SERVICIO AGROINDUSTRIA</t>
  </si>
  <si>
    <t xml:space="preserve"> 17°45'57.24"S  63° 5'3.98"O</t>
  </si>
  <si>
    <t>AV FRANCISCO IRIARTE, CALLE 15 DE LA ZONA DE ACHUMANI NRO 5 EX OFICINAS NEXUS S.A.</t>
  </si>
  <si>
    <t>16°31'56.04"S 68° 4'22.88"O</t>
  </si>
  <si>
    <t>Ana Noemy Tarifa - 78785045</t>
  </si>
  <si>
    <t xml:space="preserve">AV. RADIAL 27 EDIFICIO UNISOYA PISO 3 </t>
  </si>
  <si>
    <t>17°44'28.18"S 63°10'28.69"O</t>
  </si>
  <si>
    <t>Pinilla #242 entre Av. 6 de Agosto y Av. Arce</t>
  </si>
  <si>
    <t xml:space="preserve"> 16°30'38.71"S 68° 7'24.56"O</t>
  </si>
  <si>
    <t>Manuel Muñoz - 68582651</t>
  </si>
  <si>
    <t>Carretera al Norte entre Montero y Guabira - Oficinas Crown</t>
  </si>
  <si>
    <t xml:space="preserve"> 17°19'45.31"S;  63°15'45.76"O</t>
  </si>
  <si>
    <t>El Alto, Ciudad Satelite, Av Arturo Ballivian Nro 1831</t>
  </si>
  <si>
    <t>16°31'39.64"S ,  68° 9'9.77"O</t>
  </si>
  <si>
    <t>Av. Irala, esq. Rene Moreno, UDABOL</t>
  </si>
  <si>
    <t xml:space="preserve"> 17°47'32.70"S; 63°10'50.00"O</t>
  </si>
  <si>
    <t>Roberto Peredo - 77147024</t>
  </si>
  <si>
    <t xml:space="preserve">Parque Industrial prolongación Av. Paraguá entre 4to y 5to Anillo   </t>
  </si>
  <si>
    <t xml:space="preserve"> 17°45'35.4"S 63°08'42.0"W       </t>
  </si>
  <si>
    <t>Rolando Llanovarced - 77668635</t>
  </si>
  <si>
    <t>AV. MARCELO SANTA CRUZ, 4TO ANILLO. UNA CUADRA DESPUÉS DE LAS BRISAS</t>
  </si>
  <si>
    <t>17.7461354675209, -63.17357420692666</t>
  </si>
  <si>
    <t>PAUL LEON CHILO - 75639586</t>
  </si>
  <si>
    <t>Avenida Cristo Redentor entre 3er y 4to anillo atrás de LAS LOMAS, calle 1 OESTE</t>
  </si>
  <si>
    <t>17°45'20.0"S 63°10'33.1"W</t>
  </si>
  <si>
    <t>Barrio Equipetrol 4 este No.19</t>
  </si>
  <si>
    <t xml:space="preserve"> 17°45'59.63"S  63°11'29.74"O</t>
  </si>
  <si>
    <t>Marcelo Subelza - 77318414</t>
  </si>
  <si>
    <t>AVENIDA ALEXANDER; ZONA ACHUMANI, POCO MAS ARRIBA DEL COLEGIO ALEMAN. Y DE LA CLÍNICA CUBANA</t>
  </si>
  <si>
    <t>16°31'30,46"S  68°3'56,86"O</t>
  </si>
  <si>
    <t>SUSANA ARIÑEZ - 71523777</t>
  </si>
  <si>
    <t>AV. PROLONGACION SAN PABLO, ESQ CAP. M. MONTENEGRO (ENTRE 3ER Y 4TO ANILLO)</t>
  </si>
  <si>
    <t>-17.786711,-63.155056</t>
  </si>
  <si>
    <t>SAMUEL LINAREZ - 74163062</t>
  </si>
  <si>
    <t xml:space="preserve">AV. SAN MARTIN BARRIO EQUIPETROL EDIFICIO MANZANA </t>
  </si>
  <si>
    <t>17°18'51.88"S 63°15'10.48"O</t>
  </si>
  <si>
    <t>JOSUE APAZE - 71069067</t>
  </si>
  <si>
    <t>delgadilloa@tigo.net.bo</t>
  </si>
  <si>
    <t>11206880_33950__SCZ_ColegioLa Merced_COOPERATIVA SAN MARTIN DE PORRE_IDD_30M_TEM</t>
  </si>
  <si>
    <t>15461720_34896_LPZ_Mirador_MAKIBER S.A. SUCURSAL BOLIVIA_IDD_65M_TEMP_105M</t>
  </si>
  <si>
    <t>1765387_35017_CBB_Tumusla_UNIVALLE_BAS_1000M</t>
  </si>
  <si>
    <t>15134754_31788_SCZ_Tajibos_YPF E Y P BOLIVIA_IDD_65M</t>
  </si>
  <si>
    <t>11124923_29675_SCZ_COLEGIO LA MERCED_DIMA LTDA_IDD_125M</t>
  </si>
  <si>
    <t>3417_35883_SCZ_ROCA Y CORONADO_GRANJA AVICOLA INTEGRAL SOFIA LTDA._BOL_105M_TEMP</t>
  </si>
  <si>
    <t>11867707_30263_SCZ_Brigida_TIENDA AMIGA_IDD_40M_Temp_105M</t>
  </si>
  <si>
    <t>11261478_31076_SCZ_ParaguaA_FRIGORIFICO DEL ORIENTE_IAS_30M</t>
  </si>
  <si>
    <t>09/11: La ejecutiva nos indica que esta cuenta se va a suspender por cierre de proyecto este mes, razón por la cual se cancela.</t>
  </si>
  <si>
    <t>2181_31794_SCZ_Roca y Coronado_CONSULTORA ARAMAYO ASOCIADOS_BAS_15M  </t>
  </si>
  <si>
    <t>14051158_36848__SCZ_DobleVia_CAJA DE SALUD DE BANCA PRIVADA_IAS_30M</t>
  </si>
  <si>
    <t>M40 PLAZA EMPRESARIAL  SRL</t>
  </si>
  <si>
    <t>15610360_37735__SCZ_TAJIBOS_M40 PLAZA EMPRESARIAL SRL_IAS_105M_Temp_165M</t>
  </si>
  <si>
    <t>11283694_37781_LPZ_MALLASA_BANCO SOL S.A._IDD_50M</t>
  </si>
  <si>
    <t>11085817_37804__SCZ_PARAGUA_ALTA ESTETICA S.R.L._IAS_320M</t>
  </si>
  <si>
    <t>SANTA CRUZ TECNOLOGIAS DE LA INFORMACION TELIS SA</t>
  </si>
  <si>
    <t>15500273_37806__SCZ_TAJIBOS_TELIS S.A._IAS_50M_CAMPUS UNIVERSITARIO</t>
  </si>
  <si>
    <t>11085817_37811__LPZ_6 DE MARZO_ALTA ESTETICA S.R.L._IAS_105M</t>
  </si>
  <si>
    <t>11145145_37848__SCZ_ROCA Y CORONADO_CONSULTORA NACIONAL CONNAL SRL_IAS_40M</t>
  </si>
  <si>
    <t>MRV SERVICIOS SRL</t>
  </si>
  <si>
    <t>15615712_37849__SCZ_SAGUAPAC_MRV SERVICIOS SRL_IAS_40M_SANTOS DUMONT</t>
  </si>
  <si>
    <t>JAIME MARIO CALANI CARBALLO</t>
  </si>
  <si>
    <t>15617792_37917__SCZ_TAJIBO_JAIME MARIO CALANI CARBALLO_IDD_40M_CAMPUS UNIVERSITA</t>
  </si>
  <si>
    <t>PLASTICOS FLEXIBLES INTEXPLAST S.R.L.</t>
  </si>
  <si>
    <t>15476353_37919__SCZ_SAGUAPAC_PLASTICOS FLEXIBLES INTEXPLAST SRL_IAS_30M</t>
  </si>
  <si>
    <t>1736025_37921_SCZ_BRIGIDA_ALMACENES PACIFICO SUR S.A_IAS_40M</t>
  </si>
  <si>
    <t>15333708_37938__SCZ_Berea_COMERCIALIZADORA RETAIL LIDER SA_IAS_40M_TierrasNuevas</t>
  </si>
  <si>
    <t xml:space="preserve">15333708_37945__SCZ_26 DE ENERO_COMERCIALIZADORA RETAIL LIDER SA_IAS_30M_BARRIO </t>
  </si>
  <si>
    <t>13780824_37963__LPZ_AvChacaltaya_ IDEPRO DESARROLLO EMPRESARIAL_IAS_50M</t>
  </si>
  <si>
    <t>15241936_37970__LPZ_Bolognia_CAMSA INDUSTRIA Y COMERCIO SA_IAS_30M</t>
  </si>
  <si>
    <t>INDUVIS S R L</t>
  </si>
  <si>
    <t>13436553_37971__SCZ_ViruViru_ INDUVIS SA_IAS_30M_Pentaguazu Oeste</t>
  </si>
  <si>
    <t>EDADDEORO COPORACION EDUCATIVA LTDA.</t>
  </si>
  <si>
    <t>15620480_38009__SCZ_26 DE ENERO_EDADDEORO COPORACION EDUCATIVA LTDA._IDD_40M</t>
  </si>
  <si>
    <t xml:space="preserve">BOWLES, MARCO ANTONIO - EJEC. DE VENTAS - NEG - SC          </t>
  </si>
  <si>
    <t>11365486_38054_LPZ_FLORIDA_LA BOLIVIANA CIACRUZ DE SEGUROS Y REASEGUROS S.A._IDD</t>
  </si>
  <si>
    <t>CAMARA DE EXPORTADORES,LOGISTICA Y PROMOCION DE INVERSIONES</t>
  </si>
  <si>
    <t>1715219_38058__SCZ_CENTENARIO_CAMARA DE LOGISTICA PROMOCION E INVERSIONES_IDD_65</t>
  </si>
  <si>
    <t>CENTRAL REG AGROPECUARIA IND DE COOP EL CEIBO</t>
  </si>
  <si>
    <t>15586963_38066__LPZ_YACIMIENTOS_CEIBO_IAS_30M_ALTO CRUZ PAPAL</t>
  </si>
  <si>
    <t>NCAMINAR SRL</t>
  </si>
  <si>
    <t>15622014_38070__SCZ_26 DE ENERO_SADECO LAS PALMAS SCHOOL - NCAMINAR SRL_IAS_30M_</t>
  </si>
  <si>
    <t>AGRO NEULAND DEL SUR S.R.L.</t>
  </si>
  <si>
    <t>15622207_38074__SCZ_PARAGUA_AGRO NEULAND DEL SUR S.R.L._IAS_90M_GUAPILO</t>
  </si>
  <si>
    <t xml:space="preserve">VACA, MARCOS ANTONIO - EJEC. DE VENTAS - NEG - SC           </t>
  </si>
  <si>
    <t>COLEGIO DE ARQUITECTOS DE SANTA CRUZ</t>
  </si>
  <si>
    <t>1769751_38075__SCZ_SLAN_COLEGIO DE ARQUITECTOS DE SANTA CRUZ_IAS_40M_8VA DIVISIO</t>
  </si>
  <si>
    <t xml:space="preserve">ECHEVERRIA, JOSE EDGAR - EJEC. DE VENTAS - NEG - SC         </t>
  </si>
  <si>
    <t>CLINICA INCOR SRL</t>
  </si>
  <si>
    <t>11291583_38076_SCZ_SANTA ROSITA_CLINICA INCOR SRL_IAS_30M</t>
  </si>
  <si>
    <t>CONSTRUCTORA DEL MEDITERRANEO SRL</t>
  </si>
  <si>
    <t>11180723_38109__SCZ_TAJIBOS_CONSTRUCTORA DEL MEDITERRANEO SRL_IAS_75M</t>
  </si>
  <si>
    <t>AUTORED SRL</t>
  </si>
  <si>
    <t>15348601_38112__LPZ_FLORIDA_AUTORED SRL_IAS_30M</t>
  </si>
  <si>
    <t>15348601_38113__SCZ_HIPERMAXI_AUTORED SRL_IAS_30M</t>
  </si>
  <si>
    <t>CAMPEON SRL</t>
  </si>
  <si>
    <t>15624372_38119__SCZ_SAGUAPAC_CAMPEON S.R.L._IAS_30M_LA RIOJA</t>
  </si>
  <si>
    <t>THE GAME SRL</t>
  </si>
  <si>
    <t>13714956_38122__LPZ_AvChacaltaya_THE GAME SRL_IDD_30M</t>
  </si>
  <si>
    <t>Calle Nicolas Suarez Nro. 83 entre calle Sucre y Av. Teniente Coronel Cornejo</t>
  </si>
  <si>
    <t xml:space="preserve"> 11° 1'8.18"S;  68°45'11.53"O</t>
  </si>
  <si>
    <t xml:space="preserve">Av San martin 4 to anillo frente a hipermaxi, manzana 40, zona PLANTA BAJA PATIO DE COMIDA </t>
  </si>
  <si>
    <t xml:space="preserve"> 17°45'26.92"S 63°11'59.09"O</t>
  </si>
  <si>
    <t xml:space="preserve">Nicolás Acosta 289, San Pedro </t>
  </si>
  <si>
    <t xml:space="preserve"> 16°30'10.88"S 68° 8'2.25"O </t>
  </si>
  <si>
    <t>CARRETETA AL NORTE , A UNA CUADR AL DE ESTACION DE SERVICIOS BIOPETRO EN EL RETORNO DE PLAY LAND - Sitio 6</t>
  </si>
  <si>
    <t xml:space="preserve"> 17°40'49.8"S 63°09'32.5"W</t>
  </si>
  <si>
    <t>Juan Carlos Guzman - 77311778</t>
  </si>
  <si>
    <t>AV SAN MARTIN, BARRIO EQUIPETROL ENTRE 2DO Y 3ER ANILLO FRENTE COLEGIO ALEMAN</t>
  </si>
  <si>
    <t>-17.769260950215635, -63.19268933306794</t>
  </si>
  <si>
    <t>SERGIO GODOY - 75518650</t>
  </si>
  <si>
    <t>Calle Jorge Carrasco No. 60 - 12 de octubre entre C. 3 y 4 a la vuelta de Banco Fie - Sitio 2</t>
  </si>
  <si>
    <t xml:space="preserve"> 16°30'34.80"S  68° 9'49.98"O</t>
  </si>
  <si>
    <t>AV. ROCA Y CORONADO NO.998</t>
  </si>
  <si>
    <t>CALLE SIMON ALVAREZ, #3070, Zona BARRIO LA MORITA CASI 3ER ANILLO EXTERNO</t>
  </si>
  <si>
    <t>-17.815747418900184, -63.185368951433695</t>
  </si>
  <si>
    <t>NICOLAS VERA - 78474522</t>
  </si>
  <si>
    <t>BARRIO EQUIPETROL AV BUSCH CALLE 1 NORTE CASI CALLE 4 OESTE</t>
  </si>
  <si>
    <t>LIC. JAIME CALANI 69010696</t>
  </si>
  <si>
    <t>AV SANTOS DUMONT 3ER ANILLO, SOBRE AVENIDA</t>
  </si>
  <si>
    <t>-17.81102104730577, -63.18202209546623</t>
  </si>
  <si>
    <t>LIZETH RAMOS - 70209340</t>
  </si>
  <si>
    <t>Av Antonio Vacadiez N° 4200 esquina C. Victor Pinto  zona Equipetrol - 4° anillo  TORRE DUO piso 10 a lado del hotel camino real frente al Ventura Mall</t>
  </si>
  <si>
    <t xml:space="preserve"> 17°45'18.49"S  -  63°11'53.64"O</t>
  </si>
  <si>
    <t>Jackeline Flores - 70628416</t>
  </si>
  <si>
    <t>8VO ANILLO AVENIDA MOSCU , NUEVA CONSTRUCCION MAKROPARQUE</t>
  </si>
  <si>
    <t>17°51'03.2"S 63°13'09.3"W</t>
  </si>
  <si>
    <t>DOBLE VIA LA GUARDIA ESQUINA SEXTO ANILLO MAKROPARQUE</t>
  </si>
  <si>
    <t>17°49'22.8"S 63°13'18.4"W</t>
  </si>
  <si>
    <t>Av. Alfonso Ugarte, entre calle Pascoe y calle J. Arzabe, Nº 83, Galería Márquéz, zona 16 de Julio. - Sitio 4</t>
  </si>
  <si>
    <t xml:space="preserve"> 16°29'46.34"S  68°10'26.65"O</t>
  </si>
  <si>
    <t>MARCELO CUENTAS - 69830077</t>
  </si>
  <si>
    <t>Ricardo Bustamante 989 esq. Calle 16 Zona Calacoto Edificio Torre Pacifico</t>
  </si>
  <si>
    <t>16°32'22.89"S 68° 4'59.47"O</t>
  </si>
  <si>
    <t>JULIO CESAR - 71625151</t>
  </si>
  <si>
    <t>Carretera al Norte UV Integracion del Norte Fase 2, CARRETERA AL NORTE</t>
  </si>
  <si>
    <t>17°36'12.5"S 63°10'01.3"W</t>
  </si>
  <si>
    <t>ANGELICA CRUZ - 78962537</t>
  </si>
  <si>
    <t>AV. DOBLE VIA LA GUARDIA 4TO ANILLO CALLE EUCALIPTOS ESQUINA JENECHERU NRO 191</t>
  </si>
  <si>
    <t>17°48´51.5"S   63°12´31.7"W</t>
  </si>
  <si>
    <t>EVELYN SIERRA ALVAREZ - 71399022</t>
  </si>
  <si>
    <t>Calle 17 de Calacoto N° 8150 (detrás del Carrusel de San Miguel)</t>
  </si>
  <si>
    <t>16°32'29.27"S 68° 4'53.79"O</t>
  </si>
  <si>
    <t>Jose Marquez - 72029157</t>
  </si>
  <si>
    <t xml:space="preserve">CALLE DOMINGO BANEGAS 3901 atrás del hotel Buganvillas </t>
  </si>
  <si>
    <t>17.782531014489763, -63.21345000339964</t>
  </si>
  <si>
    <t>Sonia Banegas - 78156611</t>
  </si>
  <si>
    <t>AV. JUAN PABLO II N° 1025 ZONA 16 DE JULIO</t>
  </si>
  <si>
    <t xml:space="preserve"> -16.502731723098968, -68.16329965070177</t>
  </si>
  <si>
    <t>RAMIRO VILLCA - 67006034</t>
  </si>
  <si>
    <t>6TO. ANILLO AL LADO CONDOMINIO EL BAJIO ATRÁS DE LAS PALMAS 2</t>
  </si>
  <si>
    <t>"-17.812377982791876, -63.23121471662911"</t>
  </si>
  <si>
    <t>Marioly Equilia / DIEGO ORMACHEA  /Veronica Muñoz - 75668015   / 76506006 / 76093768</t>
  </si>
  <si>
    <t>AVENIDA KM7 Y MEDIO BARRIO GUAPILO UV199 MZN 00 CARRETERA A COTOCA</t>
  </si>
  <si>
    <t>17°45'45.6"S 63°05'32.5"W</t>
  </si>
  <si>
    <t>FERNANDO ARTEAGA  - 67763917</t>
  </si>
  <si>
    <t>Calle TAO  entre primer y segundo anillo  colegio de Arquitectos de Santa Cruz de la Sierra, queda a una cuadra y media del segundo anillo</t>
  </si>
  <si>
    <t>17°46'27.0"S 63°10'14.8"W</t>
  </si>
  <si>
    <t>Claudia Torres - 70844970</t>
  </si>
  <si>
    <t>2do. anillo Av. 26 de febrero entre Av. Roca y Coronado y Av. Piraí.</t>
  </si>
  <si>
    <t xml:space="preserve"> 17°47'17.11"S  63°11'42.44"O</t>
  </si>
  <si>
    <t>CESAR GOMEZ - 79889056</t>
  </si>
  <si>
    <t>4 anillo Av bush calle 6 contrucion Edificio Mediterraneo</t>
  </si>
  <si>
    <t>17°46'13.11"S 63°12'31.30"O</t>
  </si>
  <si>
    <t>Roxana Capobianco - 76370011</t>
  </si>
  <si>
    <t>Calle 13 No.8395 (casi esquina Av. Costanera) Zona Calacoto Ofinas AUTORED / BOMESCO</t>
  </si>
  <si>
    <t xml:space="preserve"> 16°32'43.26"S  68° 5'4.56"O</t>
  </si>
  <si>
    <t>Santos Paucara - 72036731</t>
  </si>
  <si>
    <t>Calle Rio Quimori No.2000 esquina Chomomo Barrio Hamacas (tercer anillo externo)</t>
  </si>
  <si>
    <t xml:space="preserve"> 17°45'26.53"S  63°10'11.06"O</t>
  </si>
  <si>
    <t xml:space="preserve">en Av. Grigota 3 anillo int, local pollos campeon al lado del surtidor </t>
  </si>
  <si>
    <t xml:space="preserve"> 17°48'14.75"S 63°11'59.58"O</t>
  </si>
  <si>
    <t>Heidy Artega - 79888768</t>
  </si>
  <si>
    <t>Av. Juan Pablo II, Instalar en Polideportivo Heroes de octubre LPZ:</t>
  </si>
  <si>
    <t>16°29'55.63"S 68°10'53.49"O</t>
  </si>
  <si>
    <t>Daniel Uria - 69201601</t>
  </si>
  <si>
    <t>cossioma@tigo.net.bo</t>
  </si>
  <si>
    <t>bowlesm@tigo.net.bo</t>
  </si>
  <si>
    <t>vacamarc@tigo.net.bo</t>
  </si>
  <si>
    <t>echeverriaje@tigo.net.bo</t>
  </si>
  <si>
    <t>11583502_35419__LPZ_AV AMERICA_FADERPA LTDA_IAS_105M</t>
  </si>
  <si>
    <t>14023649_29674_CBA_AEROPUERTO_BB_BOLIVIANA DE AVIACION_IDD_50M</t>
  </si>
  <si>
    <t>14023649_30708_CBA_AEROPUERTO_BB_BOLIVIANA DE AVIACION_IDD_50M</t>
  </si>
  <si>
    <t>13647368_31114__SCR_MARISCAL_DISTRIBUIDORA MAKIRO SRL_BOL_12M</t>
  </si>
  <si>
    <t>15311544_35646__SCZ_MERCADO BELEN_PEDIDOSYA SERVICIOS SA_IAS_30M</t>
  </si>
  <si>
    <t>15311544_35699__SCZ_B30AGOSTO_PEDIDOSYA SERVICIOS SA_IAS_30M_ATN CATALUA</t>
  </si>
  <si>
    <t>15311544_35782__LPZ_LIRA_PEDIDOSYA SERVICIOS SA_IAS_30M</t>
  </si>
  <si>
    <t>15311544_35830__CBA_CIRCUNVALACION_PEDIDOSYA SERVICIOS SA_IAS_30M_SIMON I PATIO</t>
  </si>
  <si>
    <t>12461345_33946__LPZ_Alto Lima_POLICIA BOLIVIANA_BAS_15M</t>
  </si>
  <si>
    <t>**MO**12357513_31714_SCZ_EL TORNO_GOBIERNO MUNICIPAL EL TORNO_BAS_25M-temp30M</t>
  </si>
  <si>
    <t>15311544_35867_SCZ_SAGUAPAC_PEDIDOSYA SERVICIOS SA_IAS_30M_LA RIOJA</t>
  </si>
  <si>
    <t>14792756_31375_LPZ_Humbolt_HIDROELECTRICA BOLIVIANA SA_IDD_65M</t>
  </si>
  <si>
    <t>15374155_33533_LPZ_BOLOGNIA_UNIVERSIDAD LA SALLE_IAS_90M</t>
  </si>
  <si>
    <t>15064111_30544_LPZ_Los Pinos_SOCIEDAD HOTELERA SANDOVAL_IAS_75M</t>
  </si>
  <si>
    <t>11171931_33452__SCZ_TAJIBOS _GAS &amp; ELECTRICIDAD S.A._IAS_40M</t>
  </si>
  <si>
    <t>08/12: El ejecutivo solicita que se cancele la medición a este cliente, ya que meses anteriores se hizo la visita de calidad y el cliente piensa que el personal de Logicalis desconfiguró su enlace, ya que posterior a ello empezó a tener problemas con su servicio.</t>
  </si>
  <si>
    <t>13436553_37205__LPZ_VILLALNGENIO_ INDUVIS S R L_IAS_30M_RBS SALIDA COPACABANA</t>
  </si>
  <si>
    <t>Salida a Copacabana</t>
  </si>
  <si>
    <t>MORENO CORTEZ,ELMAR DANIEL</t>
  </si>
  <si>
    <t>1678206_37865__SCZ_ViruViru_ELMAR DANIEL MORENO CORTEZ_IDD_30M_VALLE SANCHEZ</t>
  </si>
  <si>
    <t>15375500_37909__SCZ_MONTERO_RAFCAR MOTORS SRL_IAS_30M_TEMP_50M</t>
  </si>
  <si>
    <t>11235092_37942__SCZ_Tajibos_BANCO GANADERO SA_IDD_30M</t>
  </si>
  <si>
    <t>CENTRO DEPORTIVO SPORTMOTION S.R.L.</t>
  </si>
  <si>
    <t>15290500_38028__7MOANILLO_CENTRO DEPORTIVO SPORTMOTION SRL_IAS_65M_VILLA LUZ</t>
  </si>
  <si>
    <t xml:space="preserve">ZAMBRANA TERRAZAS, IVER - EJEC. DE VENTAS - NEG - SC        </t>
  </si>
  <si>
    <t>ELDA INVERSIONES SRL</t>
  </si>
  <si>
    <t>13071496_38078__SCZ_MERCADO OKINAWA_ELDA INVERSIONES SRL_IDD_30M</t>
  </si>
  <si>
    <t>JON JAIRO ROCA PANTOJA</t>
  </si>
  <si>
    <t>15622427_38079__SCZ_MISIONES_JON JAIRO ROCA PANTOJA_IDD_75M</t>
  </si>
  <si>
    <t xml:space="preserve">GONZALES, GUILLERMO - EJEC. DE VENTAS - NEG - SC            </t>
  </si>
  <si>
    <t>GREENFIELD SRL</t>
  </si>
  <si>
    <t>15219179_38080__SCZ_Paragua_GREENFIELD SRL_IAS_30M_LAS TACUARAS</t>
  </si>
  <si>
    <t>11474451_38081__SCZ_TAJIBOS_CERVECERIA BOLIVIANA NACIONAL SA_IDD_30M</t>
  </si>
  <si>
    <t>11474451_38082__SCZ_TAJIBOS_CERVECERIA BOLIVIANA NACIONAL SA_IDD_30M</t>
  </si>
  <si>
    <t>11474451_38083__SCZ_TAJIBOS_CERVECERIA BOLIVIANA NACIONAL SA_IDD_30M</t>
  </si>
  <si>
    <t>15447309_38099__SCZ_BEREA_PAES SRL_IAS_30M_CALAMA</t>
  </si>
  <si>
    <t>FUNDACION AMIGOS DE LA NATURALEZA</t>
  </si>
  <si>
    <t>11254220_38128__SCZ_BEREA_FUNDACION AMIGOS DE LA NATURALEZA_IDD_65M</t>
  </si>
  <si>
    <t>COMSER SRL</t>
  </si>
  <si>
    <t>15624616_38130__SCZ_30 DE AGOSTO_COMSER SRL _IAS_30M_SEDE DE BLOOMING</t>
  </si>
  <si>
    <t>11365486_38146__SCZ_CENTENARIO_LA BOLIVIANA CIACRUZ DE SEGUROS Y REASEGUROS SA_I</t>
  </si>
  <si>
    <t>11365486_38154__LPZ_FLORIDA_LA BOLIVIANA CIACRUZ DE SEGUROS Y REASEGUROS S.A._ID</t>
  </si>
  <si>
    <t>TMF BOLIVIA SRL</t>
  </si>
  <si>
    <t>13441488_38158__LPZ_FLORIDA_TMF BOLIVIA SRL_IDD_40M</t>
  </si>
  <si>
    <t>COPACABANA DE TELEVISION SRL</t>
  </si>
  <si>
    <t>15416075_38163__LPZ_MIRADOR_COPACABANA DE TELEVISION SRL_IAS_30M</t>
  </si>
  <si>
    <t>RED GLOBAL EDUCATIVA REDGE S.R.L.</t>
  </si>
  <si>
    <t>11253060_38172__SCZ_VIEDMA_RED GLOBAL EDUCATIVA REDGE S.R.L._IAS_40M_CALLE MOLDE</t>
  </si>
  <si>
    <t>TROPICAL TOURS</t>
  </si>
  <si>
    <t>11421043_38179__SCZ_TUSEQUIS_TROPICAL TOURS LTDA_IAS_30M_BARRIO TOTAI</t>
  </si>
  <si>
    <t>15535153_38191__LPZ_SOPOCACHI_LABORATORIO CLINICO PRAXIS S.R.L._IAS_30M</t>
  </si>
  <si>
    <t>MYENDY BOLIVIA SA.</t>
  </si>
  <si>
    <t>12812154_38192__SCZ_Corte_MYENDY SA_IAS_30M_MaquinaVieja</t>
  </si>
  <si>
    <t>BATEBOL SA</t>
  </si>
  <si>
    <t>7483_38195__SCZ_B30AGOSTO_BATEBOL S.A._IAS_30M</t>
  </si>
  <si>
    <t>ROYALKITCHEN S.R.L.</t>
  </si>
  <si>
    <t>15619915_38201__LPZ_MALLASA_LA LLAJUITA - ROYALKITCHEN S.R.L._IAS_50M</t>
  </si>
  <si>
    <t xml:space="preserve">JIMENEZ, LIZETH ARACELI - EJEC. DE VENTAS - NEG - LP        </t>
  </si>
  <si>
    <t>11642063_38210__SCZ_MERCADOBELEN_SATELITAL BOLTRACK SRL_IAS_30M</t>
  </si>
  <si>
    <t>LILIAN CAETANO DE ANDRADE</t>
  </si>
  <si>
    <t>15628255_38213__SCZ_TAJIBOS_LILIAN CAETANO DE ANDRADE_IAS_30M_SIRARI</t>
  </si>
  <si>
    <t>GRANORTE S.A</t>
  </si>
  <si>
    <t>8878_38238__SCZ_MONTERO_CARGILL  BOLIVIA SA_IAS_30M_MONTERO 7</t>
  </si>
  <si>
    <t>15559583_38239__SCZ_WARNES_CELINA INVERSIONES S.A_IDD_65M_NARANJAL</t>
  </si>
  <si>
    <t>15624372_38256__SCZ_VIEDMA_CAMPEON SRL_IAS_30M</t>
  </si>
  <si>
    <t>RPR CONSULTORES EN NEGOCIOS CORPORATIVOS S.A.</t>
  </si>
  <si>
    <t>15630071_38267__SCZ_TUSEQUIS_RPR CONSULTORES EN NEGOCIOS CORPORATIVOS S.A._IAS_3</t>
  </si>
  <si>
    <t>FRONTLINE SRL</t>
  </si>
  <si>
    <t>11393481_38272_LPZ_SOPOCACHI_FRONTLINE BOLIVIA SRL_IAS_125M</t>
  </si>
  <si>
    <t>ANDEAN BUILDINGS SRL</t>
  </si>
  <si>
    <t>15600764_38276__LPZ_LOS PINOS_ANDEAN BUILDINGS SRL_IAS_65M</t>
  </si>
  <si>
    <t xml:space="preserve">AV. BANZER KM 12 CARRETERA A VIRU VIRU ZONA VALLE SANCHEZ EMPRESA EMBUTIDOS MONSERRAT </t>
  </si>
  <si>
    <t>17°39'44.16"S  63°10'30.91"O</t>
  </si>
  <si>
    <t xml:space="preserve">JULIO SUAREZ  - 70894214	 </t>
  </si>
  <si>
    <t xml:space="preserve">CARRETERA HARDEMAN - COLONIA PIRAI </t>
  </si>
  <si>
    <t xml:space="preserve">  17°19'44.68"S  63°15'49.26"O</t>
  </si>
  <si>
    <t>GLENDY BUSTOS - 77161285</t>
  </si>
  <si>
    <t>Av. las Ramblas No. 100 dentro del edificio de ITC, Data Center Banco Ganadero</t>
  </si>
  <si>
    <t>Julio Lapaca - 69173026</t>
  </si>
  <si>
    <t>AV. BANZER ENTRE 6TO Y 7MO ANILLO - FRENTE A UNIVERSIDAD UCEBOL EDIFICIO SPORTMOTION SRL</t>
  </si>
  <si>
    <t>17°43'49.67"S   63°10'0.94"O</t>
  </si>
  <si>
    <t>LIC. GABRIELA - 74163943</t>
  </si>
  <si>
    <t>CALLE 24 DE SEPTIEMBRE NRO. 480, ZONA/BARRIO CASCO VIEJO - UV-000B MZA. 066, FRENTE A LA UNIVERSIDAD UNO</t>
  </si>
  <si>
    <t xml:space="preserve"> 17°46'43.50"S  63°10'55.34"O</t>
  </si>
  <si>
    <t>GUMERCINDO ALVAREZ - 76042651</t>
  </si>
  <si>
    <t>7MO ANILLO AV PEDRO CASALS ESQUINA MATICO ZONA SANTOS DUMONT</t>
  </si>
  <si>
    <t>(-17,8483180,-63,1935540)</t>
  </si>
  <si>
    <t>JON JAIRO ROCA PANTOJA - 69534481</t>
  </si>
  <si>
    <t>AV. BANZER 8VO Y 9NO ANILLO  ENTRANDO POR LA CALLE DESTROYER ALMACENES GREENFIELD</t>
  </si>
  <si>
    <t xml:space="preserve"> 17°42'34.05"S  63° 8'38.63"O</t>
  </si>
  <si>
    <t>LUIS FERNANDO - 78188899</t>
  </si>
  <si>
    <t>AVENIDA SAN MARTIN -EDIFICIO MANZANA 40 PISO 20 Y PISO 21</t>
  </si>
  <si>
    <t>ERICK AGUILAR - 63071200</t>
  </si>
  <si>
    <t xml:space="preserve">ZONA SUR KM 6 DOBLE VIA LA GUARDIA SOBRE AV SUCURSAL KM 6 POLLO SOLAR </t>
  </si>
  <si>
    <t>17°49'42.53"S 63°13'36.15"O</t>
  </si>
  <si>
    <t>HAZIEL VELASQUEZ - 77309827</t>
  </si>
  <si>
    <t>Km 71/2, doble vía la guardia, al lado de halliburton, Sucursal 1</t>
  </si>
  <si>
    <t>17.84342297643449, -63.23327494340279</t>
  </si>
  <si>
    <t>Karina Zauma - 70822155</t>
  </si>
  <si>
    <t>7MO ANILLO AV CRISTO REDENTOR SN CALLE 1  DIAGONAL AL SURTIDOR BIOPETROL</t>
  </si>
  <si>
    <t>17°43'31.65"S 63° 9'48.95"O</t>
  </si>
  <si>
    <t>MIGUEL GALLARDO - 68938827</t>
  </si>
  <si>
    <t>Cuarto Anillo N° 3260 entre Av. Roca Coronado y Av. Centenario, Oficinas La Boliviana Ciacruz (LBC)</t>
  </si>
  <si>
    <t>17°46'53.21"S 63°12'58.20"O</t>
  </si>
  <si>
    <t>Ana Arnez - 72166790</t>
  </si>
  <si>
    <t>Calle 17 de Calacoto N° 8150</t>
  </si>
  <si>
    <t>Edificio el Doral Piso 16 Calle 11 de Calacoto</t>
  </si>
  <si>
    <t xml:space="preserve"> 16°32'24.15"S;  68° 5'16.39"O</t>
  </si>
  <si>
    <t>Jilmar Zubieta - 78932336</t>
  </si>
  <si>
    <t>Diaz Romero 1370, La Paz</t>
  </si>
  <si>
    <t>Santa Cruz, Zona Central, Casco Viejo, Calle Cobija #545. Entre Calle Manuel Ignacio Salvatierra y Moldes. Empresa RED GLOBAL EDUCATIVA REDGE S.R.L</t>
  </si>
  <si>
    <t>-17.78677,-63.17437</t>
  </si>
  <si>
    <t>Jose Antonio Pereyra - 77839564</t>
  </si>
  <si>
    <t>Hipermaxi MUTUALISTA SOBRE LA AV MUTUALLISTA ENTRE 6TO Y 7MO ANILLO</t>
  </si>
  <si>
    <t xml:space="preserve"> 17°44'33.30"S  63° 8'38.80"O</t>
  </si>
  <si>
    <t>CARLOS PONCA  - 76373813</t>
  </si>
  <si>
    <t>Av. 6 de Agosto esq. Pinilla frente al seguro universitario edif. Torre Pradix No 2645 PB 2 Zona Sopocachi</t>
  </si>
  <si>
    <t xml:space="preserve"> 16°30'41.09"S   68° 7'24.46"O</t>
  </si>
  <si>
    <t>Carlos Quiroga - 70743464</t>
  </si>
  <si>
    <t>Av. Cristobal de Mendoza 492-562, Santa Cruz de la Sierra, AL LADO DE LA EMPRESA ESSEN BOLIVIA SOBRE 2DO. ANILLO , ENTRE CALLES CARMELO LOPEZ Y C. ABUNA</t>
  </si>
  <si>
    <t>ALEJANDRO LEON CABRERA -75005322</t>
  </si>
  <si>
    <t>Av Cristo Rendentor KM 8, a 2 casas del colegio Santa Cruz de la Sierra</t>
  </si>
  <si>
    <t>17°42'17.4"S 63°09'33.0"W</t>
  </si>
  <si>
    <t>Decner Foronda - 71340297</t>
  </si>
  <si>
    <t xml:space="preserve">AV MARISCAL SANTA CRUZ - EL PRADO, GRADAS DEL PRADO  EDIF HOTEL WESLEY </t>
  </si>
  <si>
    <t xml:space="preserve"> 16°30'8.63"S  68° 7'57.07"O</t>
  </si>
  <si>
    <t>JOSUE JIMENEZ - 70362983</t>
  </si>
  <si>
    <t>Av. Radial 26 Barrio belen calle nazareth nro 3430, Oficina central Satelital BOLTRACK</t>
  </si>
  <si>
    <t>17°45'15.7"S 63°11'21.3"O</t>
  </si>
  <si>
    <t>CARLOS SCHLUSSELBERG VERAZAIN - 72125399</t>
  </si>
  <si>
    <t>AVENIDA CUARTO ANILLO ESQUINA RADIAL 23 ENTRE SAN MARTIN Y BUSCH PORTON NEGRO</t>
  </si>
  <si>
    <t>-  17°,55635,-  63,21821</t>
  </si>
  <si>
    <t>MIRIAN CAERO - 77684699</t>
  </si>
  <si>
    <t xml:space="preserve">Parque industrial MONTERO, carretera Hardeman Colonia Pirai </t>
  </si>
  <si>
    <t>17°19'03.8"S 63°15'17.5"W</t>
  </si>
  <si>
    <t>MANUEL PEÑA - 76000150</t>
  </si>
  <si>
    <t>MONTERO, CERCA DE LA CARRETERA  HARDEMAN- COLONIA PIRAI</t>
  </si>
  <si>
    <t>17°18'52.1"S 63°15'10.8"W</t>
  </si>
  <si>
    <t>DAVID ROJAS - 76344449</t>
  </si>
  <si>
    <t xml:space="preserve">Carretera al Norte , llegando a Montero Al frente de la Urbanización Victoria   </t>
  </si>
  <si>
    <t>17°22'53.1"S 63°13'32.6"W</t>
  </si>
  <si>
    <t>Daniel Hurtado - 77083876</t>
  </si>
  <si>
    <t>Av segundo anillo  y rene moreno Instalaciones de Cine center , local Pollos Campeon Patio de comida.</t>
  </si>
  <si>
    <t xml:space="preserve"> 17°47'54.20"S 63°10'46.14"O</t>
  </si>
  <si>
    <t>AV. BENI ESQ AV HUMBERTO LEIGUE - CONDOMINIO LOS JAZMINES DEL PARQUE - INCERCRUZ</t>
  </si>
  <si>
    <t xml:space="preserve"> 17°44'15.86"S   63° 9'50.00"O</t>
  </si>
  <si>
    <t>Christian - 72727740</t>
  </si>
  <si>
    <t>Av Arce # 2799, ZONA San Jorge Edif. Fortaleza Piso 12 frente a la embajada de Estados Unidos</t>
  </si>
  <si>
    <t>16°30'46.80"S 68° 7'14.84"O</t>
  </si>
  <si>
    <t>Antonio Chacon - 61101808</t>
  </si>
  <si>
    <t>AV. FUERZA NAVAL NO.948 ZONA CALACOTO</t>
  </si>
  <si>
    <t>N/A</t>
  </si>
  <si>
    <t>NATANIEL EGUEZ - 76771391</t>
  </si>
  <si>
    <t>zambranai@tigo.net.bo</t>
  </si>
  <si>
    <t>gonzalesgu@tigo.net.bo</t>
  </si>
  <si>
    <t>vacadiezw@tigo.net.bo</t>
  </si>
  <si>
    <t>rodriguezliz@tigo.net.bo</t>
  </si>
  <si>
    <t xml:space="preserve">HISTORICO                                                   </t>
  </si>
  <si>
    <t>10/02: Se contacto con el cliente nuevamente y se pudo ejecutar la visita de calidad.
28/09: No se tuvo respuesta del cliente a Logicalis, se intentó comunicarse por llamada y correo sin respuesta durante varios meses, se escaló al ejecutivo para que coordine directamente con el cliente, pero nos indica que el cliente no responde a ningún contacto registrado por lo que pide se cancele la visita, y si más adelante el cliente lo solicita se agregará nuevamente en la base.</t>
  </si>
  <si>
    <t>10/02: Se contacto nuevamente al cliente y se pudo realizar la visita que se encontraba cancelada.
28/09: No se tuvo respuesta del cliente a Logicalis, se intentó comunicarse por llamada y correo sin respuesta durante varios meses, se escaló al ejecutivo para que coordine directamente con el cliente, pero nos indica que el cliente no responde a ningún contacto registrado por lo que pide se cancele la visita, y si más adelante el cliente lo solicita se agregará nuevamente en la base.</t>
  </si>
  <si>
    <t>10/02: Se volvio a contactar al cliente y se pudo realizar la visita que estaba cancelada.
28/09: No se tuvo respuesta del cliente a Logicalis, se intentó comunicarse por llamada y correo sin respuesta durante varios meses, se escaló al ejecutivo para que coordine directamente con el cliente, pero nos indica que el cliente no responde a ningún contacto registrado por lo que pide se cancele la visita, y si más adelante el cliente lo solicita se agregará nuevamente en la base.</t>
  </si>
  <si>
    <t>10/02: Se volvio a ejecutar al cliente y se pudo realizar la visita de calidad.
28/09: No se tuvo respuesta del cliente a Logicalis, se intentó comunicarse por llamada y correo sin respuesta durante varios meses, se escaló al ejecutivo para que coordine directamente con el cliente, pero nos indica que el cliente no responde a ningún contacto registrado por lo que pide se cancele la visita, y si más adelante el cliente lo solicita se agregará nuevamente en la base.</t>
  </si>
  <si>
    <t>Programado</t>
  </si>
  <si>
    <t>el trabajo esta programado para el dia sabado 1 de enero</t>
  </si>
  <si>
    <t>el cliente solicita que se lo contacte al siguiente mes</t>
  </si>
  <si>
    <t>el cliente sigue sin tener personal que pueda recibirnos en los sitios</t>
  </si>
  <si>
    <t>el cliente menciona que se estan trasladando a otro sitio, por lo que no se puede coordinar un trabajo en estos momentos</t>
  </si>
  <si>
    <t>el cliente menciona que se lo contacte al siguiente mes</t>
  </si>
  <si>
    <t>el trabajo esta programado para el dia sabado 4 de enero</t>
  </si>
  <si>
    <t>El cliente menciona que por cierre de mes no se puede llevar a cabo, por lo que el responderá al correo una vez se tenga una fecha.</t>
  </si>
  <si>
    <t>se contactó al cliente para llevar a cabo la visita. Sin embargo, el cliente menciona que el servicio fue dado de baja.</t>
  </si>
  <si>
    <t>el cliente esta con baja medica, solicita contactarlo al siguiente mes</t>
  </si>
  <si>
    <t>Se contactó con el cliente quien menciona que no tiene acivado el servicio.</t>
  </si>
  <si>
    <t>Contacto equivocado</t>
  </si>
  <si>
    <t>el contacto proporcioando ya no trabaja ahí, ademas la persona que nos respondio dice desconoce si se tiene contratado dicho servicio</t>
  </si>
  <si>
    <t>14239543_32220_CBA_Circunvalacion_NIPRO MEDICAL CORPORATION_IDD_65M</t>
  </si>
  <si>
    <t>15535153_35882_CBA_CIRCUNVALACION_PRAXIS SRL_IAS_30M_SIMON I PATINO</t>
  </si>
  <si>
    <t>15535153_36428_CBA_FELIX CAPRILES_LABORATORIO CLINICO PRAXIS S.R.L._IAS_30M</t>
  </si>
  <si>
    <t>11297837_36951__SCZ_MERCADO BELEN_FARMAVAL BOLIVIA SRL_IAS_40M</t>
  </si>
  <si>
    <t>Radial 27 entre 4to y 5to anillo Esq. Calle 4 S/N</t>
  </si>
  <si>
    <t>17°44'43.64"S 63°10'42.88"O</t>
  </si>
  <si>
    <t>Luis Fernando Siles - 71093141</t>
  </si>
  <si>
    <t>WALTER JORGE FERRUFINO PONCE - 65360000</t>
  </si>
  <si>
    <t>WALTER JORGE FERRUFINO PONCE - 65360001</t>
  </si>
  <si>
    <t xml:space="preserve">Circunvalación - Carretera </t>
  </si>
  <si>
    <t>Av. Felix Capriles</t>
  </si>
  <si>
    <t>11503263_37962__SCZ_Tajibos_DISTRIBUIDORA AROMAS SRL_IAS_30M_Campus Universitari</t>
  </si>
  <si>
    <t>ASOCIACION DE TRANSPORTISTAS 11 DE OCTUBRE</t>
  </si>
  <si>
    <t>15620364_38001__SCZ_INTERNACIONAL_ASOCIACION DE TRASNPORTISTAS 11 DE OCTUBRE_IAS</t>
  </si>
  <si>
    <t>PETROLOG S.A.</t>
  </si>
  <si>
    <t>15629745_38261__SCZ_26 DE ENERO_PETROLOG S.A._IDD_30M</t>
  </si>
  <si>
    <t xml:space="preserve">VAZQUEZ VALDIVIA, LEONARDO - EJEC. DE VENTAS - NEG - SC     </t>
  </si>
  <si>
    <t>FAMETALICAS LTDA</t>
  </si>
  <si>
    <t>15619961_38295__LPZ_URB ECOLOGICA_FAMETALICAS LTDA_IAS_30M_SAMO</t>
  </si>
  <si>
    <t xml:space="preserve">VELASCO, DAYSI LEYDI - EJEC. DE VENTAS - NEG - LP           </t>
  </si>
  <si>
    <t>11148181_38302_SCZ_Brigida_SCA HOTELES SA_IAS_95M</t>
  </si>
  <si>
    <t>CLUB HIPICO LOS SARGENTOS</t>
  </si>
  <si>
    <t>15113459_38304__LPZ_Obrajes_CLUB HIPICO LOS SARGENTOS_IAS_50M</t>
  </si>
  <si>
    <t>FUNDACION UNIVERSITARIA SIMON I. PATINO</t>
  </si>
  <si>
    <t>13122_38324_LPZ_VICTORIA_FUNDACION UNIVERSITARIA SIMON I. PATIO_IAS_125M</t>
  </si>
  <si>
    <t>DIALISAN SRL</t>
  </si>
  <si>
    <t>15632137_38334__SCZ_SLAN_DIALISAN SRL_IAS_30M</t>
  </si>
  <si>
    <t>13122_38340__SCZ_Internacional_FUNDACION UNIVERSITARIA SIMON I. PATINO_IAS_40M_P</t>
  </si>
  <si>
    <t>15241936_38350__SCZ_Saguapac_CAMSA INDUSTRIA Y COMERCIO SA_IAS_30M_LA RIOJA</t>
  </si>
  <si>
    <t>15113459_38360__LPZ_OBRAJES_CLUB HIPICO LOS SARGENTOS_IAS_30M</t>
  </si>
  <si>
    <t>13709711_38366__LPZ_6 DE MARZO_CROWN LTDA_IDD_30M</t>
  </si>
  <si>
    <t>REVAIS SRL</t>
  </si>
  <si>
    <t>15363217_38372__SCZ_WARNES_REVAIS SRL_IAS_30M_ZONA FRANCA</t>
  </si>
  <si>
    <t>13532433_38379__LPZ_AV AMERICA_CRECER SRL_IAS_30M</t>
  </si>
  <si>
    <t>13532433_38393__SCZ_CENTENARIO_CRECER SRL_IAS_30M</t>
  </si>
  <si>
    <t>11583502_38396__SCZ_WARNES_FADERPA LTDA_IAS_30_RB GRAN PAITITI</t>
  </si>
  <si>
    <t>11583502_38397__SCZ_Urbari_FADERPA LTDA_IAS_30M</t>
  </si>
  <si>
    <t>SOLUCIONES TECNOLOGICAS FINUP S.A.</t>
  </si>
  <si>
    <t>15634617_38402__LPZ_ FLORIDA_ SOLUCIONES TECNOLOGICAS FINUP SA_IAS_105M</t>
  </si>
  <si>
    <t>SOCYMET S.R.L.</t>
  </si>
  <si>
    <t>15545052_38408__LPZ_ORURO NORTE_SOCYMET S.R.L._IAS_30M</t>
  </si>
  <si>
    <t>BRILLO TINTAS LTDA.</t>
  </si>
  <si>
    <t>15635054_38418__SCZ_WARNES_BRILLO TINTAS LTDA._IAS_30M_ZONA FRANCA</t>
  </si>
  <si>
    <t>AUTORIDAD DEL SISTEMA FINANCIERO</t>
  </si>
  <si>
    <t>14944657_38434__SCZ_EL PARI_AUTORIDAD DEL SISTEMA FINANCIERO_IAS_90M</t>
  </si>
  <si>
    <t>MINISTERIO DE EDUCACION</t>
  </si>
  <si>
    <t>12516550_38448__LPZ_VICTORIA_MINISTERIO DE EDUCACION_IDD_250M</t>
  </si>
  <si>
    <t>12516550_38449__LPZ_LIRA_MINISTERIO DE EDUCACION_REDUNDANCIA_IAS_30M</t>
  </si>
  <si>
    <t>BEBIDAS BOLIVIANAS BBO S.A.</t>
  </si>
  <si>
    <t>12074926_38450__SCZ_WARNES_BEBIDAS BOLIVIANAS BBO S.A._IAS_30M_ZONA FRANCA</t>
  </si>
  <si>
    <t>11205060_38452__SCZ_7MO ANILLO _CARMAX SRL_IAS_65M_METALMEC</t>
  </si>
  <si>
    <t>JEANKARLA QUISPE ONARRY</t>
  </si>
  <si>
    <t>15636757_38465__LPZ_LIRA_JEANKARLA QUISPE ONARRY_IAS_30M</t>
  </si>
  <si>
    <t xml:space="preserve">CALLISAYA, CESAR FERNANDO - EJEC. DE VENTAS - NEG - LP      </t>
  </si>
  <si>
    <t>REDE &amp; TVSHOP SRL</t>
  </si>
  <si>
    <t>15491979_38466__SCZ_SAGUAPAC_REDE &amp; TVSHOP S.R.L._IDD_40M</t>
  </si>
  <si>
    <t xml:space="preserve">PEÑA Y LILLO, DANIEL ADAMS - EJEC. DE VENTAS - NEG - SC     </t>
  </si>
  <si>
    <t>vazquezl@tigo.net.bo</t>
  </si>
  <si>
    <t>viscarrad@tigo.net.bo</t>
  </si>
  <si>
    <t>velascoda@tigo.net.bo</t>
  </si>
  <si>
    <t>callisayace@tigo.net.bo</t>
  </si>
  <si>
    <t>penad@tigo.net.bo</t>
  </si>
  <si>
    <t>AV SAN MARTIN ENTRE CALLE 8 Y CALLE 9 EQUIPETROL</t>
  </si>
  <si>
    <t xml:space="preserve"> 17°45'56.01"S  63°11'42.69"O</t>
  </si>
  <si>
    <t>WILSON CHOQUENAIRA - 62123453</t>
  </si>
  <si>
    <t>AVENIDA EL PALMAR ENTRE 8VO Y 9NO ANILLO</t>
  </si>
  <si>
    <t>-17.53270,-63,91030</t>
  </si>
  <si>
    <t>EDSON ZEBALLOS - 76047325</t>
  </si>
  <si>
    <t>AV. Las Palmeras entre calle Eucaliptos y cale Los Mangales. Zona Av Grigotá entre 4to y 5to anillo Una cuara antes de oficinas de la caja de salud de la banca privada, Av Las Palmeras, casi esquina Eucaliptos</t>
  </si>
  <si>
    <t>-17.815517, -63.209536</t>
  </si>
  <si>
    <t>Orlando Vaca Antelo - 67710765</t>
  </si>
  <si>
    <t xml:space="preserve">CARRETERA A ORURO N1000 URBANIZACION CHONCAGUA ZONA LOS LIDIOS </t>
  </si>
  <si>
    <t xml:space="preserve"> 16°38'42.84"S  68° 10'51.36"O</t>
  </si>
  <si>
    <t>ELIO CALDERON - 72010122</t>
  </si>
  <si>
    <t>Av. San Martín and 4to anillo. Equipetrol norte Calle K -  Hotel Camino Real</t>
  </si>
  <si>
    <t xml:space="preserve"> 17°45'22.9"S 63°11'55.7"W</t>
  </si>
  <si>
    <t>Yamil Guarachu - 75371304</t>
  </si>
  <si>
    <t>Av. Costanera, Club Hípico Los Sargentos, N° 1000</t>
  </si>
  <si>
    <t>16°31'48.77"S 68° 6'30.23"O</t>
  </si>
  <si>
    <t>Grober Barrientos - 68055513 - 2788000</t>
  </si>
  <si>
    <t>Sopocachi, av. Ecuador entre c. Rosendo Gutiérrez y Quito ESPACIO SIMÓN I PATIÑO</t>
  </si>
  <si>
    <t>16°30'37.9"S 68°07'45.5"W</t>
  </si>
  <si>
    <t>Sobre 2do anillo entre Paragua y Mutualista, pasando "FRENOS SANTA CRUZ" Y ANTES DE "CASA DEL MUÑON"</t>
  </si>
  <si>
    <t>-17.772372, -63.166633</t>
  </si>
  <si>
    <t>Cristian Velarde - 77300122</t>
  </si>
  <si>
    <t>ZONA EL PALMAR TAPERA, CENTRO DE ECOLOGÍA APLICADA SIMÓN I. PATIÑO</t>
  </si>
  <si>
    <t>17°54'37.8"S 63°09'31.8"W</t>
  </si>
  <si>
    <t>ERNESTO GONZALES - 76403183</t>
  </si>
  <si>
    <t>3ER ANILLO LAS PALMAS , CALLE RADIAL CASTILLA, BARRIO LAS PALMAS</t>
  </si>
  <si>
    <t xml:space="preserve"> 17°48'5.27"S  63°12'13.07"O</t>
  </si>
  <si>
    <t>ALAN CAMHI - 77358752</t>
  </si>
  <si>
    <t>AV LOS SARGENTOS, CLUB HIPICO</t>
  </si>
  <si>
    <t xml:space="preserve"> 16°31'47.71"S     68° 6'24.64"O</t>
  </si>
  <si>
    <t xml:space="preserve">GROBER BARRIENTOS - 76753737        </t>
  </si>
  <si>
    <t>Av. 6 de marzo Nro. 900, Oficinas de Crown</t>
  </si>
  <si>
    <t>16°31'02.1"S 68°10'00.6"W</t>
  </si>
  <si>
    <t>CARRETERA CANDELARIA WARNES WARNES A LADO DE EMPRESA ARDISA</t>
  </si>
  <si>
    <t>17°33'24.46"S  63° 8'29.13"O</t>
  </si>
  <si>
    <t>ALEX TEJERINA - 76560237</t>
  </si>
  <si>
    <t>ZONA SANTA ROSA ENTRE CALLE 6 Y 7 CALLE C NRO 123</t>
  </si>
  <si>
    <t xml:space="preserve"> 16°32'20.12"S  68°10'7.74"O</t>
  </si>
  <si>
    <t>GIAMPAOLO ROMANO - 76066938</t>
  </si>
  <si>
    <t>4TO ANILLO ROCA Y CORONADO CALLE LOS CUARTELES NRO 3375</t>
  </si>
  <si>
    <t>17°47'20.09"S  63°12'55.39"O</t>
  </si>
  <si>
    <t>GIAMPAOLO ROMAN - 76066938</t>
  </si>
  <si>
    <t>FADERPA, PILAT WARNES</t>
  </si>
  <si>
    <t>VICTOR CASTRILLO CALISAYA - 76730609</t>
  </si>
  <si>
    <t>FADERPA, ROQUE AGUILERA</t>
  </si>
  <si>
    <t>Avenida Costanera, Edificio Costanera 1000 Torre II piso 2, Oficina Smart Tech Solution SA</t>
  </si>
  <si>
    <t xml:space="preserve"> 16°32'43.37"S  68° 5'21.39"O</t>
  </si>
  <si>
    <t>Kenya Marin - 60012702</t>
  </si>
  <si>
    <t>PARQUE INDUSTRIAL HUAJARA LOTE 8B  A LADO DE EMISA GALPONES PLATEADOS</t>
  </si>
  <si>
    <t>16°31'22.9"S  68° 06'40.4"O</t>
  </si>
  <si>
    <t>EDUARDO CESPEDES - 78610110</t>
  </si>
  <si>
    <t>CARRETERA A WARNES KM 23 AL NORTE</t>
  </si>
  <si>
    <t>-17.568575,-63.157925</t>
  </si>
  <si>
    <t>EDGAR ROSALES SALAZAR - 77315783</t>
  </si>
  <si>
    <t>Edificio Irala Av. Irala N° 585 Of. 201, Primer Anillo.</t>
  </si>
  <si>
    <t xml:space="preserve"> 17°47'34.04"S  63°10'56.58"O</t>
  </si>
  <si>
    <t>Felix Quispe; 72008226; fcquispe@asfi.gob.bo</t>
  </si>
  <si>
    <t>Dependencias del Ministerio de Educación - Av. Arce Nº 2147 -  SITIO 1</t>
  </si>
  <si>
    <t xml:space="preserve"> 16°30'22.74"S  68° 7'38.63"O</t>
  </si>
  <si>
    <t>Carlos Alberto Rodríguez Llanos; 70636122; crodriguez@minedu.gob.bo</t>
  </si>
  <si>
    <t>Dependencias del Ministerio de Educación - Av. Arce Nº 2147 -  REDUNDACIA -  SITIO 1</t>
  </si>
  <si>
    <t>Carretera al NORTE Km 25, sobre la carretera al lado derecho yendo hacia el norte</t>
  </si>
  <si>
    <t>17°33'34.7"S 63°09'32.4"W</t>
  </si>
  <si>
    <t>Romel Angulo - 71345762</t>
  </si>
  <si>
    <t>Av. Cristo Redentor, entre 5to y 6to anillo. Ex edificio  DBI</t>
  </si>
  <si>
    <t>17.736219, -63.169673</t>
  </si>
  <si>
    <t>DEIBY HILARION - 69008312</t>
  </si>
  <si>
    <t>LA PAZ PLAZA SOPOCACHI GREGORIO REYNOLDS - SITIO 10</t>
  </si>
  <si>
    <t>16°30'51.81"S    68° 7'37.06"O</t>
  </si>
  <si>
    <t>JEANKARLA QUISPE ONARRY - 70616305</t>
  </si>
  <si>
    <t>BARRIO RAMAFA AV PILCOMAYO # 1 CASA VERDE CON REJAS PLOMAS A 1 CUADRA DE LA AV SANTOS DUMONT</t>
  </si>
  <si>
    <t>17º 48´06.6``S 63º 10`52.9``W</t>
  </si>
  <si>
    <t>TOM PESSOA - 77631322</t>
  </si>
  <si>
    <t>11476617_30233_CHU_Mariscal_UNIVERSIDAD PRIVADA DOMINGO SAVIO_IAS_125M</t>
  </si>
  <si>
    <t>14668667_35049__CBA_RAQUELITA_XEROGRAFIA BOLIVIANA_IAS_40M</t>
  </si>
  <si>
    <t>11343776_31889_SCZ_Belen_TOYOSA_IDD_165M_TEMP_210M</t>
  </si>
  <si>
    <t>11188401_32684_SCZ_7mo anillo 2 de Agosto._INDUSTRIAS VENADO S.A._IDD_105M_TEMP_</t>
  </si>
  <si>
    <t>11188401_32689__LPZ_PEREZ_INDUSTRIAS  VENADO  S.A._IDD_105M_TEMP_210M</t>
  </si>
  <si>
    <t>1659979_33425_SCZ_Viru Viru_NIBOL_IAS_50_TEMP_200M</t>
  </si>
  <si>
    <t>14808309_33698__SCZ_URBARI_OVANDO SA_IDD_50M</t>
  </si>
  <si>
    <t>11395578_32080_LPZ_AV-AMERICA_PROMEDICAL SA._IAS_40M</t>
  </si>
  <si>
    <t>52557_28732_SCZ_Doble Via_QUIMIZA_IDD_65M</t>
  </si>
  <si>
    <t>15114717_31498_LPZ_YUNGAS_SEGUROS Y REASEGUROS PERSONALES UNIVIDA_IDD_75M</t>
  </si>
  <si>
    <t>11507674_30272_LPZ_Mirador_SUDAMERICANA SRL_IDD_30M</t>
  </si>
  <si>
    <t>14631429_30389_LPZ_Sopocachi_RODUGA INVERSIONES SA_IAS_125M</t>
  </si>
  <si>
    <t>11225631_31575_SCZ_23DE DICIEMBRE_NESTLE BOLIVIA_IDD_75M</t>
  </si>
  <si>
    <t>14530616_32971__SCZ_2 de agosto 7mo Anillo _OPERACIONES DEL PACIFICO LTDA_IAS_40</t>
  </si>
  <si>
    <t>11239464_33187__LPZ_FLORIDA_PNUD BOLIVIA_IDD_95M</t>
  </si>
  <si>
    <t>11225631_29146__LPZ_AV INCAHUASI_NESTLE BOLIVIA S.A._IOL_10M</t>
  </si>
  <si>
    <t>13805881_31320_LPZ_VILLA REMEDIOS_COMERCIALIZADORA KENNAMETAL BOLIVIA_IDD_50M</t>
  </si>
  <si>
    <t>15281914_32124_SCZ_WARNES_IMPORTADORA &amp; EMBOTELLADORA NEW YORK BEVERAGE SA_BOL_2</t>
  </si>
  <si>
    <t>23293646_32460_SCZ_Warnes_PRAXIS INGENIERIA_BAS_90M</t>
  </si>
  <si>
    <t>11205060_33532_SCZ_7mo Anillo_CARMAX S.R.L._IAS_90M</t>
  </si>
  <si>
    <t>14984844_35054__SCZ_MBelen_MEDIAPRODUCCION BOLIVIA SRL_IAS_75M</t>
  </si>
  <si>
    <t>1674499_36014__LPZ_LIRA_DICOM DISTRIBUIDORES DEL ORIENTE S.R.L_IAS_30M</t>
  </si>
  <si>
    <t>14760155_37178__LPZ_PEREZ_CONTRALORIA GENERAL DEL ESTADO_IDD_105M</t>
  </si>
  <si>
    <t>12915_29410_LPZ_FLORIDA_FONDO DE POBLACION DE LAS NNUU_IDD_65</t>
  </si>
  <si>
    <t>11159205_37392__SCZ_HIPERMAXI NUEVO_ ASOCIACION UNIVERSIDAD NUR_IDD_185M</t>
  </si>
  <si>
    <t>15375500_37909__SCZ_MONTERO_RAFCAR MOTORS SRL_IAS_50M</t>
  </si>
  <si>
    <t>11642063_38210__SCZ_MERCADOBELEN_SATELITAL BOLTRACK SRL_IAS_50M</t>
  </si>
  <si>
    <t>15628277_38216__SCZ_MONTERO_GRANORTE S.A_IDD_30M_MONTERO VII</t>
  </si>
  <si>
    <t>15559583_38239__SCZ_WARNES_CELINA INVERSIONES S.A_IDD_30M_NARANJAL</t>
  </si>
  <si>
    <t>27/03: Se revisó el ticket en OTRS, se cerró el ticket a solicitud del ejecutivo, ya que el cliente no dispone de una fecha para programar la visita, es por esto que se cancela la visita.
27/07: Pendiente repetir visita con PC gamer, en espera de fecha de cliente.</t>
  </si>
  <si>
    <t xml:space="preserve"> DELTACOM SRL</t>
  </si>
  <si>
    <t>15123602_36367__LPZ_SAN MIGUEL_DELTACOM SRL_IAS_90M_ATN HOTEL CASA GRANDE  </t>
  </si>
  <si>
    <t>76793723, steran@deltacom.bo
Dorian Parrado - 72513310</t>
  </si>
  <si>
    <t>Detractor Encuestas ACSI</t>
  </si>
  <si>
    <t xml:space="preserve"> GONIMONIG S.R.L.</t>
  </si>
  <si>
    <t>Emanuel Garcia -  69710836; emanuelgd@gmail.com</t>
  </si>
  <si>
    <t xml:space="preserve"> IGSBOLIVIANA S.R.L.</t>
  </si>
  <si>
    <t>15601913_37453__LPZ_LOS PINOS_ IGSBOLIVIANA S.R.L._IDD_75M</t>
  </si>
  <si>
    <t>Avenida Montenegro No. 961, San Miguel, Torre Olimpo, oficina 6B</t>
  </si>
  <si>
    <t xml:space="preserve"> 16°32'42.76"S  68° 4'41.43"O</t>
  </si>
  <si>
    <t>70155216; mcuevas@igroupsolution.com 
JONNY ALMANZA - 70516525</t>
  </si>
  <si>
    <t xml:space="preserve"> INCADEX SRL</t>
  </si>
  <si>
    <t>70128999; mtorrico@breick.com.bo
GERMAN APARICIO - Catalina Aguirre 60115517 - 76771444</t>
  </si>
  <si>
    <t>70128999; mtorrico@breick.com.bo
GERMAN APARICIO - 2212184 - 76771444</t>
  </si>
  <si>
    <t>70128999; mtorrico@breick.com.bo
Reynaldo Lima  - 78999709</t>
  </si>
  <si>
    <t xml:space="preserve"> ASOCIACION NACIONAL DE ALDEAS SOS BOLIVIA</t>
  </si>
  <si>
    <t>78899005; david.castillo@aldeasinfantiles.org.bo
Amy Sarmiento - 69555004</t>
  </si>
  <si>
    <t>72003436; sdueri@atixhotel.com
Alejandra Arispe - 78961200</t>
  </si>
  <si>
    <t>72003436; sdueri@atixhotel.com
Alejandra Arispe - 78961201</t>
  </si>
  <si>
    <t xml:space="preserve"> FORTALEZA ADMINISTRADORA DE FONDOS DE INVERSION</t>
  </si>
  <si>
    <t>76299965; bvilte@grupofortaleza.com.bo
LUIS COLQUE - 73033396</t>
  </si>
  <si>
    <t xml:space="preserve"> ALIMENTARIA S.R.L.</t>
  </si>
  <si>
    <t>PEDRO JIMENEZ - 76006720; gerencia@alimentaria.com.bo</t>
  </si>
  <si>
    <t xml:space="preserve"> EQUIPETROL S.A.</t>
  </si>
  <si>
    <t xml:space="preserve"> 77306106, rzabala@equipetrol.com
RODRIGO ZABALA - 371 1500 Int. 516</t>
  </si>
  <si>
    <t xml:space="preserve"> FONDO DE DESARROLLO COMUNAL INST FINANCIERA</t>
  </si>
  <si>
    <t>74935969; jsejas@fondeco.org
MARCO ANTONIO FERNANDEZ - 3466070 INT 122</t>
  </si>
  <si>
    <t>78899005; david.castillo@aldeasinfantiles.org.bo
Raul bautista - 74260538</t>
  </si>
  <si>
    <t xml:space="preserve"> JYCIA SRL</t>
  </si>
  <si>
    <t>23/02: El servicio esta funcionando bien, sin embargo el cliente no esta ocupando este segmento. Esta ocupando otro el cual no tiene asiganado un CH. se coordina otra visita para revisar el otro servicio para el 24 de feb.</t>
  </si>
  <si>
    <t>SD-WAN COSTO 0</t>
  </si>
  <si>
    <t>SD-WAN Advanced 9</t>
  </si>
  <si>
    <t>08/03: Certificación adicional en coordinacion con el noc y  el ejecutivo de cuentas</t>
  </si>
  <si>
    <t>AV. CRISTO REDENTOR KM 9</t>
  </si>
  <si>
    <t>AV. CRISTO REDENTOR KM 10</t>
  </si>
  <si>
    <t>AV. CRISTO REDENTOR KM 11</t>
  </si>
  <si>
    <t>12850700_38568__SCZ_12850700_38568__SCZ_TAJIBOS_UNIVERSIDAD CATOLICA BOLIVIANA SAN PABLO_IAS_210MLVPNTAJIBOS_UNIVERSIDAD CATOLICA BOLIVIANA SAN PABLO_IAS_210MLVPN</t>
  </si>
  <si>
    <t>12850700_38630__SCZ_CATOLICA_UNIVERSIDAD CATOLICA BOLIVIANA SAN PABLO_IDD_420M</t>
  </si>
  <si>
    <t>Alejandro Olivera - 72044222</t>
  </si>
  <si>
    <t>Alejandro Olivera - 72044223</t>
  </si>
  <si>
    <t>Alejandro Olivera - 72044224</t>
  </si>
  <si>
    <t>ERNESTO GONZALES - ENCARGADO DE TI - 76403183; sistemas@fundacionpatino.org</t>
  </si>
  <si>
    <t>ESTACION DE SERVICIO GUAYACAN S.R.L.</t>
  </si>
  <si>
    <t>15426232_37343__SCZ_ParaguaA_ESTACION DE SERVICIO GUAYACAN SRL_IAS_30M_Guapilo</t>
  </si>
  <si>
    <t>ATLAS COPCO BOLIVIA SA COMPRESORES MAQUINARIA Y SE</t>
  </si>
  <si>
    <t>15360738_38349__SCZ_Barrio 30 de Agosto_ATLAS COPCO BOLIVIANA SA_IDD_30M_CATALUA</t>
  </si>
  <si>
    <t>VENYA MARKET SRL</t>
  </si>
  <si>
    <t>15635607_38437__SCZ_ARENAL_VENYA MARKET SRL_IDD_30M_COPY COLOR</t>
  </si>
  <si>
    <t xml:space="preserve">ISURZA VIDAL, ENRIQUE - EJEC. DE VENTAS - NEG - SC          </t>
  </si>
  <si>
    <t>11283694_38479__LPZ_MALLASA_BANCO SOL S.A._OFICINA NACIONAL _IDD_30M</t>
  </si>
  <si>
    <t>11283694_38481__SCZ_ARENAL_BANCO SOL S.A._REGIONAL SANTA CRUZ_IDD_50M</t>
  </si>
  <si>
    <t>15288992_38482__SCZ_WARNES_TECHO S.A_IDD_50M_ZONA FRANCA</t>
  </si>
  <si>
    <t>14944657_38486__LPZ_VICTORIA_AUTORIDAD DEL SISTEMA FINANCIERO_IDD_75M</t>
  </si>
  <si>
    <t>INVERSIONES DRAG SA</t>
  </si>
  <si>
    <t>14353433_38494__LPZ_SOPOCACHI_INVERSIONES DRAG_IAS_30M</t>
  </si>
  <si>
    <t>14353433_38495__LPZ_SOPOCACHI_INVERSIONES DRAG_IAS_320M</t>
  </si>
  <si>
    <t>FUNDACION UNIVERSIDAD AMERICANA</t>
  </si>
  <si>
    <t>15427078_38497__LPZ_UYUSTUS_FUNDACION UNIVERSIDAD AMERICANA _IDD_65M</t>
  </si>
  <si>
    <t>11293089_38498__LPZ_UYUSTUS_CAJA NACIONAL DE SALUD_IDD_75M</t>
  </si>
  <si>
    <t>FEMENINA SRL</t>
  </si>
  <si>
    <t>12212713_38510__SCZ_23 DE DICIEMBRE_FEMENINA SRL_IAS_30M_PAMPA DE LA ISLA</t>
  </si>
  <si>
    <t>12212713_38511__SCZ_VIEDMA_FEMENINA SRL_IAS_30M</t>
  </si>
  <si>
    <t>12212713_38512__SCZ_MERCADO_FEMENINA SRL_IAS_30M</t>
  </si>
  <si>
    <t>12212713_38513__SCZ_TANQUE URUBO_FEMENINA SRL_IAS_30M</t>
  </si>
  <si>
    <t>ISSASIERRA SRL</t>
  </si>
  <si>
    <t>15441244_38514__SCZ_TANQUE URUBO_ISSASIERRA SRL _IAS_30M_COLINAS DEL URUBO</t>
  </si>
  <si>
    <t>14668667_38518__LPZ_PEREZ_XEROGRAFIA BOLIVIANA_IAS_30M</t>
  </si>
  <si>
    <t>AV VIRGEN DE COTOCA PASANDO LA UNIVERSIDAD ECOLOGICA, DIAGONAL AL RESTAURANT QUINTA LOS MANGALES</t>
  </si>
  <si>
    <t>17°45'54.41"S 63° 5'34.02"O</t>
  </si>
  <si>
    <t>CESAR CAMACHO - 70400033</t>
  </si>
  <si>
    <t>Avenida Banzer entre 8vo y 7mo anillo, km 6 carretera al norte A lado de Christian automotors, en la esquina.</t>
  </si>
  <si>
    <t xml:space="preserve"> 17°43'14.91"S  63° 9'50.94"O</t>
  </si>
  <si>
    <t>Av. Cristóbal De Mendoza esquina Canada Zona La Salle</t>
  </si>
  <si>
    <t>17°46'20.3"S 63°11'18.9"W</t>
  </si>
  <si>
    <t>Wilfredo Jaillita Rodriguez - 67001429</t>
  </si>
  <si>
    <t>Nicolás Acosta 289 -  SITIO 7</t>
  </si>
  <si>
    <t xml:space="preserve">´-16.50207991614518, -68.13446021647461 </t>
  </si>
  <si>
    <t>c. Buenos Aires # 36 entre 24 de Septiembre y Libertad -  SITIO 9</t>
  </si>
  <si>
    <t xml:space="preserve">´-17.78045008621274, -63.18218178742311 </t>
  </si>
  <si>
    <t xml:space="preserve">Pilat -  a 3 cuadras de la Av Banzer diagonal de la rotonda </t>
  </si>
  <si>
    <t>17°34'27.3"S 63°08'57.0"W</t>
  </si>
  <si>
    <t>CARLOS ROMAÑA - 71395542</t>
  </si>
  <si>
    <t>Avenida 6 de Marzo y Jorge Carrasco n47</t>
  </si>
  <si>
    <t xml:space="preserve"> 16°30'32.60"S 68° 9'49.50"O</t>
  </si>
  <si>
    <t>Plaza Isabel la Católica N° 2507 de la ciudad de La Paz</t>
  </si>
  <si>
    <t xml:space="preserve"> 16°30'33.27"S  68° 7'25.38"O</t>
  </si>
  <si>
    <t>Felix C. Quispe Tambo - 72008226</t>
  </si>
  <si>
    <t>AV ARCE EDIF torre MULTICINE piso 5 HOTEL STANUM</t>
  </si>
  <si>
    <t xml:space="preserve"> 16°30'39.31"S  68° 7'20.88"O</t>
  </si>
  <si>
    <t>WILFREDO CONDORI - 77798708</t>
  </si>
  <si>
    <t>C. MURILLO II N° 952 ZONA CENTRAL</t>
  </si>
  <si>
    <t>- 16°29'51.86", -68° 8'14.35</t>
  </si>
  <si>
    <t>JESUS VEGA - 78933488</t>
  </si>
  <si>
    <t>Av. Mariscal Santa Cruz y Almirante Grau</t>
  </si>
  <si>
    <t>16°29'59.04"S          68° 8'5.39"O</t>
  </si>
  <si>
    <t>AV.VIRGEN DE COTOCA # 100 BARRIO SAN ANTONIO UV 141 MEDIA CUADRA DEL 7MO ANILLO -  SITIO 1</t>
  </si>
  <si>
    <t xml:space="preserve"> 17°46'14.69"S  63° 7'25.06"O</t>
  </si>
  <si>
    <t>Robert gareca - 71616199</t>
  </si>
  <si>
    <t>CALLE GUALBERTO VILLARROEL ESQ.IRALA 1 ER ANILLO BARRIO DON BOSCO av irala 1er anillo -  SITIO 2</t>
  </si>
  <si>
    <t>17°47'27.36" S  63°10'36.86"O</t>
  </si>
  <si>
    <t>CALLE ESPANA # 152 BARRIO CASCO VIEJO  UV. MZA 21 -  SITIO 3</t>
  </si>
  <si>
    <t>17°46'55.93"S  63°11'5.12"O</t>
  </si>
  <si>
    <t>AVENIDA CRISTO REDENTOR Y 4 TO ANILLO EDIFICIO LAS BRISAS PISO 2 LOCAL 291 centro comercial las brisas -  SITIO 4</t>
  </si>
  <si>
    <t>17°44'55.64"S  63°10'31.87"O</t>
  </si>
  <si>
    <t>AVENIDA CRISTO REDENTOR BARRIO 12 DE OCTUBRE PLANTA ALTA 2 DO PISO UV 62 ENTRE 3ER  4 TO ANILLO - Sitio 6</t>
  </si>
  <si>
    <t xml:space="preserve"> 17°45'11.27"S  63°10'36.76"O</t>
  </si>
  <si>
    <t>av/ chacaltaya c/2 sin numero galpon zona/ achachicala detrás cancha mejillones, a 2 cuadras universidad salesiana</t>
  </si>
  <si>
    <t>16°28'38.9"S 68°09'05.7"W</t>
  </si>
  <si>
    <t>isurzae@tigo.net.bo</t>
  </si>
  <si>
    <t>Fibra Negocio 4</t>
  </si>
  <si>
    <t>15044941_30481_SCZ_LOS ANDES_BONY SRL_IAS_30M</t>
  </si>
  <si>
    <t>OSVALDO ARIEL LINO VILLEGAS; 77712068 - osvaldo.lino@cns.gob.bo</t>
  </si>
  <si>
    <t>PETER ROZICK - 69704381; Rita Moreira: 69704532</t>
  </si>
  <si>
    <t>23/3: Se solicito contacto al ejecutivo.</t>
  </si>
  <si>
    <t>Jose Almanza - 68920680; 79844404; almanzaj@jycbolivia.com
JOSE ALMANZA - 68924926</t>
  </si>
  <si>
    <t>15288992_38483__LPZ_6 DE MARZO_TECHO S.A_IAS_30M</t>
  </si>
  <si>
    <t>11/03: el servicio no llegaba al plan contratado. No se pudo solucionar el problema estando en sitio y se escalo el caso al NOC</t>
  </si>
  <si>
    <t>AGROVIER SRL</t>
  </si>
  <si>
    <t>15133417_38522__SCZ_HAMACAS_AGROVIER SRL_IAS_30M</t>
  </si>
  <si>
    <t>12212713_38524__SCZ_MBELEN_FEMENINA SRL_IAS_30M_RADIAL 27</t>
  </si>
  <si>
    <t>12212713_38525__SCZ_SANTA ROSITA_FEMENINA SRL_IAS_65M</t>
  </si>
  <si>
    <t>12212713_38529__LPZ_6 DE MARZO_FEMENINA SRL_IAS_30M</t>
  </si>
  <si>
    <t>12212713_38530_LPZ_PEREZ_FEMENINA SRL_IAS_30M</t>
  </si>
  <si>
    <t>AGENCIA DESPACHANTE UNIVERSAL LTDA</t>
  </si>
  <si>
    <t>13834977_38545__SCZ_TAJIBOS_AGENCIA DESPACHANTE UNIVERSAL LTDA_IDD_65M_B SIRARI</t>
  </si>
  <si>
    <t>12212713_38619__LPZ_FLORIDA_FEMENINA SRL_IAS_30M</t>
  </si>
  <si>
    <t>12212713_38620__LPZ_Lira_FEMENINA SRL_IAS_30M</t>
  </si>
  <si>
    <t>SOCIEDAD BOLIVIANA MADERERA LIMITADA  SOBOLMA LTDA</t>
  </si>
  <si>
    <t>15641444_38666__SCZ_WARNES_SOCIEDAD BOLIVIANA MADERERA LIMITADA  SOBOLMA LTDA_IA</t>
  </si>
  <si>
    <t>TABLECENTROBOLIVIA S.R.L</t>
  </si>
  <si>
    <t>15641456_38672__SCZ_7MO ANILLO_TABLECENTROBOLIVIA S.R.L_IAS_40M_LOS SAUCES</t>
  </si>
  <si>
    <t>14240422_38674__SCZ_ALEMANA_KPMG SRL_IDD_50M</t>
  </si>
  <si>
    <t>MAXIAGRO SRL</t>
  </si>
  <si>
    <t>15628142_38688__SCZ_7MO ANILLO_MAXIAGRO SRL_IAS_40M_VILLA HERMOSA</t>
  </si>
  <si>
    <t>15422087_38697__SCZ_WARNES_BIG GRUPO DE INVERSIONES S.A_IAS_30M</t>
  </si>
  <si>
    <t>CORPORACION HOTELERA TEKA SA</t>
  </si>
  <si>
    <t>14877185_38708__SCZ_VIRU VIRU_CORPORACION HOTELERA TEKA S.A._IAS_105M_VALLE SANC</t>
  </si>
  <si>
    <t>RUTH NOEMI CASTA#ON MONTES DE OCA</t>
  </si>
  <si>
    <t>15404293_38716__LPZ_LIRA_RUTH NOEMI CASTAON MONTES DE OCA_IDD_50M</t>
  </si>
  <si>
    <t>ESTUDIOS DE ARQUITECTOS Y CONSULTORES SN,SL SUCURSAL BOLIVIA</t>
  </si>
  <si>
    <t>15642488_38717__LPZ_Mirador_ESTUDIOS DE ARQUITECTOS Y CONSULTORES SN SL SUCURSAL</t>
  </si>
  <si>
    <t>11503263_38718__SCZ_SABSA VIRU VIRU_DISTRIBUIDORA AROMAS SRL_IAS_40M</t>
  </si>
  <si>
    <t>TROPICAL TOURS LTDA</t>
  </si>
  <si>
    <t>708945_38746__LPZ_6deMarzo_TROPICAL TOURS LTDA_IAS_30M</t>
  </si>
  <si>
    <t>SIAJSA LTDA</t>
  </si>
  <si>
    <t>15589768_38792__SCZ_30 DE AGOSTO_SIAJSA LTDA_IAS_30M_CATALUA</t>
  </si>
  <si>
    <t xml:space="preserve">HEREDIA, FLOR VIVI - EJEC. DE VENTAS - NEG - SC             </t>
  </si>
  <si>
    <t>13321668_38815__SCZ_SANTA ROSITA_CORPORACION DE AQUINO BOLIVIA SA_IAS_30M</t>
  </si>
  <si>
    <t>EMPRESA DE PROYECTOS Y CONSTRUCCIONES S.A.</t>
  </si>
  <si>
    <t>15404307_38832__SCZ_TAJIBOS_EMPRESA DE PROYECTOS Y CONSTRUCCIONES S.A._IAS_65M_S</t>
  </si>
  <si>
    <t>15285652_38812__LPZ_VILLA ADELA_KEMFA SERVICIOS INVERSIONES Y REPRESENTACIONES S</t>
  </si>
  <si>
    <t>AV. CRISTO REDENTOR Y 5TO ANILLO, A LADO DEL CONDOMINIO SAN DIEGO #4435</t>
  </si>
  <si>
    <t xml:space="preserve"> - 17.443382,-63.102249</t>
  </si>
  <si>
    <t>MARTHA CONDORI - 77613807</t>
  </si>
  <si>
    <t>AV.ROCA Y CORONADO N#474 BARRIO SANTA ROSITA AV.ROCA Y CORONADO BARRIO SANTA ROSITA - Sitio 7</t>
  </si>
  <si>
    <t xml:space="preserve"> 17°47'6.40"S  63°11'56.32"O</t>
  </si>
  <si>
    <t>AVENIDA SATELITE # 150 ZONA 12 DE OCTUBRE ENTRE C/ALFREDO FRANCO  Y C/JORGE CARRASCO -  SITIO 15</t>
  </si>
  <si>
    <t xml:space="preserve">16°30'57.73"S  68° 9'56.70"O </t>
  </si>
  <si>
    <t>CALLE LARECAJA # 255 ZONA CENTRAL -  SITIO 16</t>
  </si>
  <si>
    <t xml:space="preserve"> 16°29'12.54"S  68° 8'30.45"O</t>
  </si>
  <si>
    <t>robert gareca - 71616199</t>
  </si>
  <si>
    <t xml:space="preserve">3ER ANILO INTERNO ENTRE CALLE 31 DE JULIO Y 17 DE AGOSTO CONDOMINIO ESTRELLA DE MAR </t>
  </si>
  <si>
    <t xml:space="preserve"> 17°47'48.84"S    63°9'28.97"O</t>
  </si>
  <si>
    <t>AVENIDA MARISCAL MONTENEGRO # 1078 ZONA SAN MIGUEL, zona sur -  SITIO 13</t>
  </si>
  <si>
    <t xml:space="preserve"> 16°32'28.35"S  68° 4'51.48"O</t>
  </si>
  <si>
    <t>AVENIDA ANICETO ARCE # 2656 ZONA SOPOCACHI  ENTRE CALLE MACARIO PINILLA Y CALLE GOSALVEZ -  SITIO 14</t>
  </si>
  <si>
    <t xml:space="preserve"> 16°30'40.23"S  68° 7'21.24"O</t>
  </si>
  <si>
    <t>AV A WARNES- ENTRADA A WARNES</t>
  </si>
  <si>
    <t xml:space="preserve"> 17°31'6.10"S  63° 9'47.81"O</t>
  </si>
  <si>
    <t>ELIAS  RIBERA - 76007485</t>
  </si>
  <si>
    <t>AV. CANAL PEDRO VELEZ ENTRE 7MO Y 8VO ANILLO</t>
  </si>
  <si>
    <t xml:space="preserve"> 17°43'02.02"S  -  63°10'49.31"O</t>
  </si>
  <si>
    <t>CECILIO MONTAÑO - 77683425</t>
  </si>
  <si>
    <t>AV BANZER ENTRE 3 Y 4 ANILLO CALLE H MANZANA 40, PISO 7</t>
  </si>
  <si>
    <t>5TO ANILLO AV. RADIAL 27  EN OFICINAS DEL EDIFICIO UPL</t>
  </si>
  <si>
    <t xml:space="preserve">  17°44'29.44"S 63°10'29.90"O</t>
  </si>
  <si>
    <t>SERGIO VALVERDE - 76618823</t>
  </si>
  <si>
    <t>PILAT Frente a la planta BOLREC, COGRABOL S.R.L.</t>
  </si>
  <si>
    <t>17.538408524413477, -63.13710267725694</t>
  </si>
  <si>
    <t>Pablo Abastoflor - 72177700</t>
  </si>
  <si>
    <t>Xona Valle Sanchez - Autovia al Norte - Hotel Sun</t>
  </si>
  <si>
    <t xml:space="preserve"> 17°39'22.91"S  63° 9'31.55"O</t>
  </si>
  <si>
    <t>Ronny - 78900111</t>
  </si>
  <si>
    <t>Calle Andres Muñoz esquina Pedro Salazar # 2510, La Paz</t>
  </si>
  <si>
    <t xml:space="preserve"> 16°30'45.98"S  68° 7'42.14"O</t>
  </si>
  <si>
    <t>Robby Oliva - 77218825</t>
  </si>
  <si>
    <t xml:space="preserve">AVENIDA RENE ZAVALETA, A MEDIA CUADRA DE LA PLAZA ZABALETA </t>
  </si>
  <si>
    <t>16°30'41.72"S 68° 6'57.81"O</t>
  </si>
  <si>
    <t>BETTY ALARCON - 75246416</t>
  </si>
  <si>
    <t>Aeropuerto Viru Viru - Santa Cruz Duty Free del aeropuerto Viru Viru</t>
  </si>
  <si>
    <t>17°38'52.3"S 63°08'24.7"W</t>
  </si>
  <si>
    <t>CIELO MALL, Av.Satélite calle 11 entre Jorge Carrasco y Franco Valle, Zona Central 12 de Octubre. - EL ALTO</t>
  </si>
  <si>
    <t xml:space="preserve"> 16°30'58.83"S  68° 9'57.15"O</t>
  </si>
  <si>
    <t xml:space="preserve">AV. BANZER 9NO ANILLO, MANO DERECHA 400 METROS, EX BALNEARIO CATALUÑA, FRENTE A LA PLANTA DE HORMIGON SIAJSA LTDA. </t>
  </si>
  <si>
    <t>17°42'41.4"S 63°09'27.0"W</t>
  </si>
  <si>
    <t>ALBERTO MERCADO - 78320200</t>
  </si>
  <si>
    <t>Av Pirai esq Moile Ex banco los andes, UDABOL</t>
  </si>
  <si>
    <t xml:space="preserve"> 17°47'34.30"S;  63°12'5.00"O</t>
  </si>
  <si>
    <t>3ER Y 4TO ANILLO BARRIO SIRARI CALLE FLAMBOYANES NRO 173</t>
  </si>
  <si>
    <t>17°45'44.88"S -   63°12'5.55"O</t>
  </si>
  <si>
    <t>ALVARO NAVA - 77644248</t>
  </si>
  <si>
    <t>El Alto Av. Estructurante #1550, Carretera a Viacha  - Zona Barrio Lindo</t>
  </si>
  <si>
    <t>16°33'13.9"S 68°12'48.1"W</t>
  </si>
  <si>
    <t>Jackline Flores  - 22126404</t>
  </si>
  <si>
    <t>herediaf@tigo.net.bo</t>
  </si>
  <si>
    <t>Luis Candia / 69722710 / lcandia@kpmg.com</t>
  </si>
  <si>
    <t xml:space="preserve">BARRERA PIZARROSO, MARCELA - EJEC. DE CUENTAS - NEG - LP    </t>
  </si>
  <si>
    <t xml:space="preserve">LEON GALARZA, GABRIELA - EJEC. DE VENTAS - NEG - SC         </t>
  </si>
  <si>
    <t>11570883_28747_LPZ_Victoria_BANCO BISA SA_IDD-50M</t>
  </si>
  <si>
    <t>13589064_34038__SCR_BOLIVAR II_LABORATORIOS BAGO DE BOLIVIA S.A._IDD_50M</t>
  </si>
  <si>
    <t>13589064_34043__SCZ_B/ 30 DE AGOSTO_LABORATORIOS BAGO DE BOLIVIA S.A._IDD_105M</t>
  </si>
  <si>
    <t>13589064_34044__ORU_ORURO CENTRO_LABORATORIOS BAGO DE BOLIVIA S.A._IDD_50M</t>
  </si>
  <si>
    <t>13589064_34045__BEN_TRINIDAD I_LABORATORIOS BAGO DE BOLIVIA S.A._IDD_50M</t>
  </si>
  <si>
    <t>13589064_34086__CBA_SIMON LOPEZ_LABORATORIOS BAGO DE BOLIVIA S.A._IDD_105</t>
  </si>
  <si>
    <t>14121475_29242_CBA_Raquilita_BANCO-PYME-DE-LA-COMUNIDAD-SA_IDD_185M</t>
  </si>
  <si>
    <t>14121475_29469_SCZ_Santa Rosita_BANCO PYME DE LA COMUNIDAD SA_IDD65M</t>
  </si>
  <si>
    <t>14121475_29470_LPZ_LOS PINOS_BANCO PYME DE LA COMUNIDAD SA_IDD_65M</t>
  </si>
  <si>
    <t>11343776_31973_POT_OLIVIOS_TOYOSA_IDD_30M_Temp_90M</t>
  </si>
  <si>
    <t>11343776_32585_SCZ_Tajibo_TOYOSA SA_IDD_30M_TEMP_50M</t>
  </si>
  <si>
    <t>14718568_32181_LPZ_FLORIDA_COBEE_IDD_250M</t>
  </si>
  <si>
    <t>11081382_28440_LPZ_Yungas_SISTEMA CRISTIANO DE COMUNICACIONES_IDD_165M</t>
  </si>
  <si>
    <t>15553934_35947__LPZ_SOPOCACHI_INST. CULTURAL BOL. ALEMAN GOETHE - INST._IDD_165M</t>
  </si>
  <si>
    <t>14780451_31608_SCZ_TUSEQUIS_ALIMENTOS AGUA CLARA SA_IDD_50M</t>
  </si>
  <si>
    <t>11178826_31716_SCZ_ALEMANA_LABORATORIOS IFA S.A._IAS_65M</t>
  </si>
  <si>
    <t>14780451_32267_SCZ_Warnes_ALIMENTOS AGUA CLARA_IDD_50M</t>
  </si>
  <si>
    <t>13647893_35999__SCZ_CHARCAS_IMPORTADORA FARMACEUTICA QUIMFA BOLIVIA SA_IDD_30M_T</t>
  </si>
  <si>
    <t>11297837_32721__LPZ_Yungas_FARMAVAL BOLIVIA_IAS_50M_Parque Triangular</t>
  </si>
  <si>
    <t>14851688_36249__SCZ_LA GUARDIA_MI RANCHO SRL_IAS_50M_SANTA MARTA</t>
  </si>
  <si>
    <t>11282043_36321_LPZ_FLORIDA_MOLINO ANDINO S.A._IAS_40M</t>
  </si>
  <si>
    <t>15426232_37343__SCZ_ParaguaA_ESTACION DE SERVICIO GUAYACAN SRL_IAS_40M_Guapilo</t>
  </si>
  <si>
    <t xml:space="preserve">11/04: El servicio se encuentraalojado en el Data Center, es muy complicado gestionar el acceso además que no se puede interrumpir el servicio, por lo que se Cancela el servicio. </t>
  </si>
  <si>
    <t>Julio Giacoman - 70045757
jgiacoman@hpmedical.com.bo</t>
  </si>
  <si>
    <t>27/04: Se cancela el servicio ya que se trató de coordinar con el cliente pero el servicio se encuentra en Mora.</t>
  </si>
  <si>
    <t>79844404; almanzaj@jycbolivia.com
JOSE ALMANZA - 68924926</t>
  </si>
  <si>
    <t>15258627_31727_CBA_FELIX CAPRILES_JYCIA_BAS_15M</t>
  </si>
  <si>
    <t>CALLE AGUSTIN VIRREIRA #204</t>
  </si>
  <si>
    <t xml:space="preserve"> 17°22'24.94"S ;  66°10'14.07"O</t>
  </si>
  <si>
    <t>11188401_38580__LPZ_ AvAmerica_INDUSTRIAS VENADO SA_IDD_65M</t>
  </si>
  <si>
    <t>Miguel Iturralde 76761677</t>
  </si>
  <si>
    <t>Av. America, Suc. Venado</t>
  </si>
  <si>
    <t>SD-WAN Advanced 3</t>
  </si>
  <si>
    <t>FORTALEZA ADMINISTRADORA DE FONDOS DE INVERSION</t>
  </si>
  <si>
    <t xml:space="preserve">CHACON CENTELLAS, MARIA DEL PILAR - CORP - LPZ    </t>
  </si>
  <si>
    <t>MOVIMIENTO Y ELEVACION SRL</t>
  </si>
  <si>
    <t xml:space="preserve">PINTO VÁSQUEZ, ROXANA - EJEC. DE CUENTAS - NEG - SC  </t>
  </si>
  <si>
    <t>15154875_36067_CBA_RAQUELITA_FORTALEZA SOCIEDAD ADMINISTRADORA DE FONDOS DE INVE</t>
  </si>
  <si>
    <t>15259428_31749_CBA_FELIX CAPRILES_MOVIMIENTO Y ELEVACION SRL_BAS_15M</t>
  </si>
  <si>
    <t>Jose Almanza - almanzaj@jycbolivia.com; 79844404</t>
  </si>
  <si>
    <t>Av. José Ballivian</t>
  </si>
  <si>
    <t>Bryan Vilte, 76299965; bvilte@grupofortaleza.com.bo</t>
  </si>
  <si>
    <t>El cliente menciona que el servicio que adquirio es de BGP por lo que es una enlace critico.</t>
  </si>
  <si>
    <t>Se intento comunicar varias veces con el cliente ya que este no contesta.</t>
  </si>
  <si>
    <t>El cliente no tiene personal tecnico disponible coordinar al proximo mes.</t>
  </si>
  <si>
    <t>El cliente comenta que por motivos de red interna no se puede realizar el trabajo.</t>
  </si>
  <si>
    <t>El servicio ya no se encuentra activo.</t>
  </si>
  <si>
    <t>No se pudo coordinar una visita ya que el cliente menciona que como es cierre de mes no se puede interrrumpir el servicio de internet.</t>
  </si>
  <si>
    <t>el cliente solicita que se lo vuelva a contactar en mayo</t>
  </si>
  <si>
    <t>El servicio corresponde a la ciudad de ORURO.</t>
  </si>
  <si>
    <t>se tiene problemas para contactar al cliente, ya que el contacto es del peru</t>
  </si>
  <si>
    <t>no se puede coordinar el trabajo hasta junio</t>
  </si>
  <si>
    <t>El cliente menciona que por motivos de temporadas altas en ventas no se podrá realizar el trabajo hasta despues del mes de Mayo</t>
  </si>
  <si>
    <t>el contacto es equivocado.</t>
  </si>
  <si>
    <t>El cliente menciona que su servicio adquirido no esta en uso. Una vez que ellos puedan conectarse recien se pueda hacer el trabajo.</t>
  </si>
  <si>
    <t xml:space="preserve">15414858_34178__SCZ_CENTENARIO_GESTORA DE COBRANZA E INVERSIONES SRL_IDD_50M </t>
  </si>
  <si>
    <t>12212713_38526__SCZ_PEDRORIVERO_FEMENINA SRL_IAS_30M</t>
  </si>
  <si>
    <t>Av. 06 de Agosto N° 2635 Casi Pinilla Edificio Torre Elizabeth Planta Baja Local # 2.</t>
  </si>
  <si>
    <t xml:space="preserve"> 16°30'41.55"S  68° 7'25.33"O</t>
  </si>
  <si>
    <t>AV. ARCE NRO 2708 ZONA SAN JORGE A MEDIA CUADRA DE LA EMBAJADA BRITANICA EN ESQUINA LETRERO DE LA EMPRESA GOETHE INSTITUT</t>
  </si>
  <si>
    <t>Cristian Montecinos - 71738306</t>
  </si>
  <si>
    <t>AVENIDA BANZER SHOPPING NORTE FIDALGA PISO 1 LOCAL 10 - Sitio 8</t>
  </si>
  <si>
    <t xml:space="preserve"> 17°45'30.04"S  63°10'41.28"O</t>
  </si>
  <si>
    <t>NOC</t>
  </si>
  <si>
    <t>11476617_30744_TJA_MENDEZ ARCOS_UNIVERSIDAD PRIVADA DOMINGO SAVIO S.A._IAS_90M</t>
  </si>
  <si>
    <t>1640537_29010_LPZ_Hansa_HANSA LTDA._IDD_105M</t>
  </si>
  <si>
    <t>1640537_32236_CBA_Seton_HANSA LTDA_IAS_30M</t>
  </si>
  <si>
    <t>15187210_31516_SCZ_Brigida_EMPRESA HOTELERA ICON_IDD_210M</t>
  </si>
  <si>
    <t>14943774_30181_SCZ_TAJIBOS_TOBOROCHI SUITES_IAS_185M</t>
  </si>
  <si>
    <t>14115787_31688_SCZ_CHARCAS_DIGITAL CORPORACION DIGICORP_IAS_65M</t>
  </si>
  <si>
    <t>11188401_38580__LPZ_AvAmerica_INDUSTRIAS VENADO SA_IDD_65M</t>
  </si>
  <si>
    <t xml:space="preserve">CLAURE GUZMAN, FABRIZIO - EJEC. DE CUENTAS - NEG - SC       </t>
  </si>
  <si>
    <t>Se contactará nuevamente este mes al cliente.</t>
  </si>
  <si>
    <t>Se interará nuevamente</t>
  </si>
  <si>
    <t>Se realizará junto con cliente Femenina</t>
  </si>
  <si>
    <t>En espera de respuesta cliente</t>
  </si>
  <si>
    <t>11188401_38569__SCZ_7MO ANILLO 2 DE AGOSTO_INDUSTRIAS VENADO SA_IDD_125M</t>
  </si>
  <si>
    <t>Freddy Garavitto - 77331293</t>
  </si>
  <si>
    <t>JUAN CARLOS BUITRAGO - 7766110 - jbuitrago@imcruz.com</t>
  </si>
  <si>
    <t>Se cancela el servicio ya que el cliente suspendió reiteradas veces el servicio, además que como el servicio es de 1Gb se requeriría la PC gammer como fue el caso de Univalle</t>
  </si>
  <si>
    <t>Francisco Muñoz 77347705 o este 76345210</t>
  </si>
  <si>
    <t>Diego Salinas / 71639372 / diego.salinas@atlascopco.com</t>
  </si>
  <si>
    <t>PEREIRA AREVALO, AHYRAN DREICK</t>
  </si>
  <si>
    <t>Marco Orellana -69200721, morellana@grupofortaleza.com.bo</t>
  </si>
  <si>
    <t>Christian Franco -74660414</t>
  </si>
  <si>
    <t>Se actualizó contacto con el ejecutivo</t>
  </si>
  <si>
    <t>En espera de respuesta del ejecutivo</t>
  </si>
  <si>
    <t>Se solicito contacto al ejecutivo</t>
  </si>
  <si>
    <t>carolina Soto - 71028080</t>
  </si>
  <si>
    <t>Victor Hugo Gutierrez - 77279401, victorhugodxtv@hotmail.com</t>
  </si>
  <si>
    <t>Roxana - 77232435</t>
  </si>
  <si>
    <t>Pendiente asiganción de nuevo ejecutivo</t>
  </si>
  <si>
    <t>Vicente Soza - 76348789, victsosa@hotmail.com</t>
  </si>
  <si>
    <t>12074926_38765_LPZ_SOPOCACHI_BEBIDAS BOLIVIANAS BBO SA_IDD_30M</t>
  </si>
  <si>
    <t>11235982_36834__CBA_HIPODROMO_ASOCIACION NACIONAL DE ALDEAS SOS BOLIVIA_IAS_30M_</t>
  </si>
  <si>
    <t>15158467_38635__SCZ_TanqueUrubo_Inmobiliaria kintas srl_IAS_75M_ColinasUrubo</t>
  </si>
  <si>
    <t>ANCI INTERNACIONAL CORP. S.R.L.</t>
  </si>
  <si>
    <t>15641251_38654__SCZ_PAJONAL_ANCI INTERNACIONAL CORP. S.R.L._IAS_40M_LA BARRANCA</t>
  </si>
  <si>
    <t>NUR S.R.L.</t>
  </si>
  <si>
    <t>15612233_38692__LPZ_VILLA ADELA_NUR SRL_IAS_30M_FABRICA DELIZIA</t>
  </si>
  <si>
    <t>IMPORT EXPORT SALVATIERRA S.A</t>
  </si>
  <si>
    <t>15580118_38709__SCZ_HIPERMAXI_IMPORT EXPORT SALVATIERRA S.A_IDD_50M</t>
  </si>
  <si>
    <t>15624372_38734__SCZ_GUARACACHI_CAMPEON SRL_IAS_30M</t>
  </si>
  <si>
    <t>LOCAR SANEAMIENTO AMBIENTAL LTDA - SUCURSAL BOLIVIA</t>
  </si>
  <si>
    <t>15643068_38735__SCZ_QUIOR_LOCAR SANEAMIENTO AMBIENTAL LTDA - SUCURSAL BOLIVIA_IA</t>
  </si>
  <si>
    <t>UNIVERSIDAD TECNOLOGICA PRIVADA DE SANTA CRUZ SA</t>
  </si>
  <si>
    <t>13593550_38833__SCZ_Tajibos_UTEPSA_IDD_30M_Sirari</t>
  </si>
  <si>
    <t>14749556_38834__LPZ_FLORIDA_VAMED ENGINEERING GMBH - SUCURSAL BOLIVIA_IDD_105M</t>
  </si>
  <si>
    <t>SOCIEDAD COMERCIAL AGROPECUARIA TUSEQUIS LIMITADA</t>
  </si>
  <si>
    <t>11290580_38839__LPZ_SENKATA_SOCIEDAD COMERCIAL AGROPECUARIA TUSEQUIS LIMITADA_IA</t>
  </si>
  <si>
    <t>CLINICA MEDICA VITALVID CARDIOSALUD S.R.L.</t>
  </si>
  <si>
    <t>15596851_38846__SCZ_PETROLERO SUR_CLINICA MEDICA VITALVID CARDIOSALUD S.R.L_IAS_</t>
  </si>
  <si>
    <t xml:space="preserve">SAUCEDO GUMUCIO, JAIME - EJEC. DE VENTAS - NEG - SC         </t>
  </si>
  <si>
    <t>SOCIEDAD SAN FRANCISCO DE SALES</t>
  </si>
  <si>
    <t>15645618_38849__LPZ_9 DE ABRIL_SOCIEDAD SAN FRANCISCO DE SALES_IAS_105M</t>
  </si>
  <si>
    <t>COOP. AGROP. INT. SAN JUAN DE YAPACANI</t>
  </si>
  <si>
    <t>1768709_38850__SCZ_B30Agosto_CAISY R.L_IAS_30M_LA CHONTA</t>
  </si>
  <si>
    <t>GIGAVISION LA PAZ ILLIMANI SRL</t>
  </si>
  <si>
    <t>15227329_38855__LPZ_MIRADOR_GIGAVISION LA PAZ ILLIMANI SRL._IDD_50M</t>
  </si>
  <si>
    <t>WALTER ANDRES CAMARGO JORDAN</t>
  </si>
  <si>
    <t>15645878_38857__SCZ_Tajibos_WALTER ANDRES CAMARGO JORDAN_IDD_30M</t>
  </si>
  <si>
    <t>MERCANTIL LEON S.R.L</t>
  </si>
  <si>
    <t>15405878_38858__SCZ_Paragua_MERCANTIL LEON SRL_IAS_30M_GUAPILO</t>
  </si>
  <si>
    <t>11292860_38881__SCZ_23 DE DICIEMBRE_PLAXBURG S.R.L._IDD_40M</t>
  </si>
  <si>
    <t>LOMHOT SRL</t>
  </si>
  <si>
    <t>15647002_38884__SCZ_2 DE AGOSTO_LOMHOT SRL_IAS_50M_METALMEC</t>
  </si>
  <si>
    <t xml:space="preserve">ALVAREZ CABEZAS, SAUL ALEJANDRO - TEMP                      </t>
  </si>
  <si>
    <t>14808309_38898__SCZ_Tanque Urubo_OVANDO SA_IAS_30M</t>
  </si>
  <si>
    <t>15620480_38901__SCZ_ROCA Y CORONADO_EDADDEORO CORPORACION EDUCATIVA LTDA_IAS_30M</t>
  </si>
  <si>
    <t>RICARDO IVAR AROCHA ZAMBRANA</t>
  </si>
  <si>
    <t>15648439_38933__LPZ_UYUSTUS_RICARDO IVAR AROCHA ZAMBRANA_IAS_105M</t>
  </si>
  <si>
    <t>MICROAGRO SRL</t>
  </si>
  <si>
    <t>15159890_38937__SCZ_MBELEN_MICROAGRO SRL_IAS_40M</t>
  </si>
  <si>
    <t>AUTOSUD LTDA.</t>
  </si>
  <si>
    <t>11493114_38941__SCZ_MONTERO_AUTOSUD LTDA_IAS_30M</t>
  </si>
  <si>
    <t>15146691_38942__SCZ_FERIA_HP MEDICAL S.R.L._IAS_30M</t>
  </si>
  <si>
    <t>15146691_38943__SCZ_MERCADO OKINAWA_HP MEDICAL S.R.L._IAS_30M</t>
  </si>
  <si>
    <t>15146691_38944__CBA_OQUENDO_HP MEDICAL S.R.L._IDD_50M</t>
  </si>
  <si>
    <t>15146691_38945__LPZ_LIRA_HP MEDICAL S.R.L._IDD_50M</t>
  </si>
  <si>
    <t>Calle  Alto de la Alianza #766  - Plaza Rioshisino</t>
  </si>
  <si>
    <t xml:space="preserve"> 16°29'30.3"S 68°08'09.3"W</t>
  </si>
  <si>
    <t>Weedmar Perez - 71094760</t>
  </si>
  <si>
    <t xml:space="preserve">URUBO, PARQUE KALOMAI, PASANDO PLAYA TURQUESA 5KM </t>
  </si>
  <si>
    <t xml:space="preserve"> 17°39'58.17"S  63°13'38.59"O</t>
  </si>
  <si>
    <t>Marco Barba - 69061258</t>
  </si>
  <si>
    <t>AVENIDA CAPITAN VASQUEZ NRO 19 ZONA EL TROMPILLO ENTRE 2DO Y 3ER ANILLO AL FRENTE DEL AEROPUERTO EL TROMPILLO</t>
  </si>
  <si>
    <t xml:space="preserve"> 17°47'58.32"S -  63°10'33.84"O</t>
  </si>
  <si>
    <t>CARLA GUTIERREZ - 76098811</t>
  </si>
  <si>
    <t>Carretera Viacha Ladislao Cabrera, calle 21 de Septiembre</t>
  </si>
  <si>
    <t>16°33'04.7"S 68°12'29.3"W</t>
  </si>
  <si>
    <t>Bladimir Butierrez - 75303928</t>
  </si>
  <si>
    <t xml:space="preserve">2do y 3er anillo av Banzer calle G. M franco diagonala a la defensoria de la niñez frente a la empresa Saltos </t>
  </si>
  <si>
    <t>17°45'47.16"S   63°10'59.62"O</t>
  </si>
  <si>
    <t xml:space="preserve">ALDO QUIROGA - </t>
  </si>
  <si>
    <t>Av Brasil entre 3 y 4a anillo, centro comercial brasil, planta alta, patio de comida Pollos campeon</t>
  </si>
  <si>
    <t xml:space="preserve"> 17°45'57.04"S 63° 8'52.77"O</t>
  </si>
  <si>
    <t>Vertedero Normandìa Santa cruz cap</t>
  </si>
  <si>
    <t>17°51'53.6"S 63°04'42.7"W</t>
  </si>
  <si>
    <t>Beymar Correa - 78186685</t>
  </si>
  <si>
    <t>AVENIDA NOEL KEMPFF MERCADO 3ER ANILLO INTERNO EDIF UTEPSA</t>
  </si>
  <si>
    <t xml:space="preserve"> 17°46'3.09"S  63°12'3.67"O</t>
  </si>
  <si>
    <t>ELIZABETH RIOS - 69200304</t>
  </si>
  <si>
    <t>Calle 15 , Edificio Plaza 15, piso 3, oficina 3D; zona Calacoto, La Paz</t>
  </si>
  <si>
    <t>-16.540791 -68.0836274,19.06</t>
  </si>
  <si>
    <t>ALCIRA CORDOVA - 69830904</t>
  </si>
  <si>
    <t>Av 6 de Marzo S/N Zona Senkata</t>
  </si>
  <si>
    <t>-16°33'42.20 - 68°10'55.31</t>
  </si>
  <si>
    <t>PERCY PEREZ - 70618917</t>
  </si>
  <si>
    <t>AV/ 3 PASOS   AL FRENTE  3075/UV044-MZA001 (A 50 MT PASANDO EL SURTIDOR 3 PASOS AL FRENTRE)  (FACHADA BLANCA)</t>
  </si>
  <si>
    <t>-17.4746, -63.0920</t>
  </si>
  <si>
    <t>Mariela Dorado - 69257436</t>
  </si>
  <si>
    <t>Av Civica S/N Zona Satelite Entre Av La Paz y C 29 colegio Don Bosco El Alto</t>
  </si>
  <si>
    <t>Latitud '  16°31'42.45"S Longitud   68° 9'37.60"O</t>
  </si>
  <si>
    <t>Ruddy Quisbert - 77568144</t>
  </si>
  <si>
    <t>Carretera al Norte Km 8 y medio. Barrio San Pablo, UV-0342, Mz.0001, Santa Cruz de la Sierra -  SITIO 1</t>
  </si>
  <si>
    <t xml:space="preserve"> 17°42'2.14"S  63° 9'41.88"O</t>
  </si>
  <si>
    <t>KATSUMI BANI - 77076067</t>
  </si>
  <si>
    <t xml:space="preserve">Av Saavedra n 625 esq Rosendo Villalobos edificio Girasol </t>
  </si>
  <si>
    <t>-16,5026691, -68,1217850</t>
  </si>
  <si>
    <t>Gabriela Antequera - 72101428</t>
  </si>
  <si>
    <t xml:space="preserve">Av. Bush y 3 anillo. Condominio ciudad real. Calle noroeste #43  </t>
  </si>
  <si>
    <t>S/N</t>
  </si>
  <si>
    <t>Luis Fernando Crespo  - 591 70898839</t>
  </si>
  <si>
    <t>CARRETERA A COTOCA KM8 DEBAJO DEL PUENTE A COTOCA A LADO IZQUIERDO, ATRÁS DE LA EMPRESA GRANOS</t>
  </si>
  <si>
    <t>17°45'49.38"S  63° 5'7.57"O</t>
  </si>
  <si>
    <t>TAMIRES DA SILVA - 75018828</t>
  </si>
  <si>
    <t>AV. INTERNACIONAL (8VO ANILLO) Y CALLE MADRID</t>
  </si>
  <si>
    <t xml:space="preserve"> 17°46'23.45"S   63° 6'32.69"O</t>
  </si>
  <si>
    <t>RODRIGO ESCOBAR - 71440146</t>
  </si>
  <si>
    <t>Av. Alemana, 3 cuadras antes del 6to anillo. Oficinas de LOM HOT</t>
  </si>
  <si>
    <t>17.73832311363277, -63.156093348617176</t>
  </si>
  <si>
    <t>Moises Herbas - 78459375</t>
  </si>
  <si>
    <t>Av. Cristo Redentor, esquina 4to anillo. Mall Las Brisas, Planta Baja, Sucursal OVANDO Mall Las Brisas</t>
  </si>
  <si>
    <t>17.749216452593206, -63.17644150309582</t>
  </si>
  <si>
    <t>CALLE USURI NRO 3 ESQ. MAMORESILLO ZONA FEXPOCRUZ PASANDO EL 3ER ANILLO EXTERNO DE LA ROCA Y CORONADO ENTRANDO 1 CUADRA</t>
  </si>
  <si>
    <t xml:space="preserve"> 17°42'05"S -  63°00'22."O</t>
  </si>
  <si>
    <t>EVELYN SIERRA - 77619301/68783165</t>
  </si>
  <si>
    <t>ZONA EL ROSARIO CALLE SAGARNAGA ENTRE ILLAMPU Y LINARES #324</t>
  </si>
  <si>
    <t xml:space="preserve"> 16°29'51.09"S  68° 8'19.40"O</t>
  </si>
  <si>
    <t>FRANCISCO AROCHA - 77292707</t>
  </si>
  <si>
    <t>AV CRISTO REDENTOR ENTRE 4TO Y 5TO ANILLO, AL LADO DE CONDOMINIO BARRIO NORTE MAQUINARIA AGRIGOLA AFUERA DEL SITIO EMPRESA MICROAGRO</t>
  </si>
  <si>
    <t>-17.747973, -63.1747051</t>
  </si>
  <si>
    <t>JAVIER CASTEDO - 77600150</t>
  </si>
  <si>
    <t>Carretera Hardeman - Colonia Pirai lado surtidor ES Aracataca, Oficinas AUTOSUD Sucursal MONTERO</t>
  </si>
  <si>
    <t>-17.329173468319873, -63.26290534007889</t>
  </si>
  <si>
    <t>Amanda Barrios - 78103447</t>
  </si>
  <si>
    <t>Av. Centenario C/ de Mayo 22</t>
  </si>
  <si>
    <t>Julio Giacoman - 70045757</t>
  </si>
  <si>
    <t>Calle 21 de Mayo esquina Rafael Peña N° 195</t>
  </si>
  <si>
    <t>Av. Ramón Rivero #652 Frente a la puerta de Ingreso Parque Vial</t>
  </si>
  <si>
    <t>Calle Belisario Salinas No 600, Esquina Andrés Muñoz</t>
  </si>
  <si>
    <t>Hipodromo S/N</t>
  </si>
  <si>
    <t>Contcto NOC</t>
  </si>
  <si>
    <t>saucedojai@tigo.net.bo</t>
  </si>
  <si>
    <t>4to anillo y paragua sucursal pollos campeon al lado del super makro</t>
  </si>
  <si>
    <t xml:space="preserve">Internet Dedicado 9 </t>
  </si>
  <si>
    <t>Javier Velez - 71538649 - j.velez@bo.pwc.com</t>
  </si>
  <si>
    <t xml:space="preserve">11892161_29884_LPZ_Mirador_PRICEWATERHOUSECOOPERS SRL_IDD_125M </t>
  </si>
  <si>
    <t>15624372_38614__SCZ_PEDRO RIVERO_CAMPEON S.R.L._IAS_30M</t>
  </si>
  <si>
    <t>Se consultó nuevamente de la visita , cliente no responde y ejecutivo indica que se cancele, si el cliente solicita la visita se programará nuevamente.
Se consulto al ejecutivo si se cancela la visita o colabora en coordinacion de la visita</t>
  </si>
  <si>
    <t xml:space="preserve">Paragua y 4to anillo </t>
  </si>
  <si>
    <t>15624372_38670__SCZ_PARQUE INDUSTRIAL III_CAMPEON S.R.L._IAS_30M</t>
  </si>
  <si>
    <t>12074926_38764__LPZ_Planta Senkata_BEBIDAS BOLIVIANAS BBO SA_BAS_15M</t>
  </si>
  <si>
    <t>Planta Senkata</t>
  </si>
  <si>
    <t>11474451_38455__LPZ_FLORIDA_CERVECERIA BOLIVIANA NACIONAL_IAS_75M</t>
  </si>
  <si>
    <t xml:space="preserve">MIRANDA URQUIZO, DANIEL - CORP - LPZ                        </t>
  </si>
  <si>
    <t>RAUL BRIAN CLAURE MIRANDA</t>
  </si>
  <si>
    <t>15637461_38491__LPZ_PEREZ_RAUL BRIAN CLAURE MIRANDA_IAS_30M</t>
  </si>
  <si>
    <t xml:space="preserve">TORREZ, YAMIL ADOLFO - EJEC. DE VENTAS - NEG - LP           </t>
  </si>
  <si>
    <t>OPERADORA COMERCIAL SRL.</t>
  </si>
  <si>
    <t>1627552_38534__SCZ_PARAGUA_OPERADORA COMERCIAL_IAS_30M_GUAPILO</t>
  </si>
  <si>
    <t>RECAUDADORA S.A</t>
  </si>
  <si>
    <t>15639415_38556__SCZ_LA MERCED_RECAUDADORA S.A_IDD_30M</t>
  </si>
  <si>
    <t>EYAVATECH SRL.</t>
  </si>
  <si>
    <t>15576814_38584__LPZ_LAS NIEVES_EYAVATECH SRL_IAS_40M</t>
  </si>
  <si>
    <t>15612233_38598__SCZ_REFINERIA_NUR S.R.L._IDD_65M_B NUEVO ORIENTE</t>
  </si>
  <si>
    <t>COMPA#ÍA DE SERVICIOS INTERNACIONALES LIMITADA COSIN LTDA.</t>
  </si>
  <si>
    <t>15644583_38810__LPZ_LIRA_COSIN LTDA_IAS_90M</t>
  </si>
  <si>
    <t>15241936_38871__SCZ_SAGUAPAC_CAMSA INDUSTRIA Y COMERCIO SA_IAS_30M</t>
  </si>
  <si>
    <t>11503263_38915__SCZ_Viru Viru Sabsa_DISTRIBUIDORA AROMAS SRL_IAS_30M</t>
  </si>
  <si>
    <t>ASOCIACION NACIONAL DE ALDEAS INFANTILES SOS BOLIVIA</t>
  </si>
  <si>
    <t>11341295_38917__SCZ_PALMASOLA_ASOCIACION NACIONAL DE ALDEAS INFANTILES SOS BOLIV</t>
  </si>
  <si>
    <t>NETSA RED DE TELECOMUNICACIONES SANTA CRUZ S.R.L.</t>
  </si>
  <si>
    <t>15649043_38946__SCZ_B/30 DE AGOSTO_NETSA RED DE TELECOMUNICACIONES SANTA CRUZ S.</t>
  </si>
  <si>
    <t>MEDICINA INTEGRAL ACTIVA MIA S A</t>
  </si>
  <si>
    <t>14012937_38947__SCZ_ROCA Y CORONADO_MEDICINA INTEGRAL ACTIVA MIA S A_IAS_40M</t>
  </si>
  <si>
    <t>ZURITA DE CABALLERO,MARISABEL ROSARIO</t>
  </si>
  <si>
    <t>15609013_38950__SCZ_SLAN_MARISABEL ROSARIO ZURITA DE CABALLERO_IAS_75M</t>
  </si>
  <si>
    <t>13641684_38991__LPZ_HANSA_SERVICIO DE IMPUESTOS NACIONALES_IDD_750M</t>
  </si>
  <si>
    <t>13641684_38992__LPZ_PEREZ_SERVICIO DE IMPUESTOS NACIONALES_IAS_105M</t>
  </si>
  <si>
    <t>DHM DISTRIBUIDORA SRL</t>
  </si>
  <si>
    <t>15652499_39046__SCZ_ROCA Y CORONADO_DHM DISTRIBUIDORA SRL_IAS_30M</t>
  </si>
  <si>
    <t>OGANETWORK S.R.L.</t>
  </si>
  <si>
    <t>15420605_39053__SCZ_HIPERMAXI NUEVO._OGANETWORK S.R.L._IAS_40M</t>
  </si>
  <si>
    <t>11205713_39059__SCZ_23DICIEMBRE_KIMBERLY BOLIVIA SA_IDD_210M</t>
  </si>
  <si>
    <t>COOP DE SERVICIOS PUBLICOS ANDRES IBA#EZ</t>
  </si>
  <si>
    <t>11304358_39061__SCZ_26 DE ENERO_COOP DE SERVICIOS PUBLICOS ANDRES IBAEZ_IDD_30M_</t>
  </si>
  <si>
    <t>15559583_39071__SCZ_VIEDMA_CELINA INVERSIONES S.A._IDD_65M</t>
  </si>
  <si>
    <t xml:space="preserve">ORTIZ ORTIZ, ROBERTO - TEMP                                 </t>
  </si>
  <si>
    <t>INVERSIONES 6 DE MARZO S.R.L.</t>
  </si>
  <si>
    <t>15653501_39091__LPZ_6 de marzo_INVERSIONES 6 DE MARZO SRL_IAS_125M</t>
  </si>
  <si>
    <t>UNDERGROUND S.R.L.</t>
  </si>
  <si>
    <t>15653510_39094__LPZ_9 DE ABRIL_UNDERGROUND SRL_IAS_125M</t>
  </si>
  <si>
    <t>14808309_39140__SCZ_Arenal_OVANDO SA_IDD_50M_CopyColor</t>
  </si>
  <si>
    <t>12603683_39171__SCZ_ESPANA_BANCO MERCANTIL SANTA CRUZ SA_IAS_50M</t>
  </si>
  <si>
    <t>CEOLOGISTIC S.R.L.</t>
  </si>
  <si>
    <t>15588607_39173__SCZ_TUSEQUIS_CEOLOGISTICS BOLIVIA S.R.L_IAS_65M_BARRIO TOTAI</t>
  </si>
  <si>
    <t>GRUPO TERRACENTER S.R.L.</t>
  </si>
  <si>
    <t>15637038_39182__SCZ_PETROLERO SUR_GRUPO TERRACENTER S.R.L._IAS_50M</t>
  </si>
  <si>
    <t>7867_39187__SCZ_REFINERIA_BOLINTER LTDA - PLANTA BIODIESEL 1_IDD_75M_B NUEVO ORI</t>
  </si>
  <si>
    <t>PETROLEO DESARROLLO E IMPORTACIONES S.A. (PRODIMSA)</t>
  </si>
  <si>
    <t>342370_39190__SCZ_B30 DE AGOSTO_PETROLEO DESARROLLO E IMPORTACIONES S.A._IAS_30M</t>
  </si>
  <si>
    <t>mirandada@tigo.net.bo</t>
  </si>
  <si>
    <t>torrezy@tigo.net.bo</t>
  </si>
  <si>
    <t>claurefa@tigo.net.bo</t>
  </si>
  <si>
    <t>Zona Sopocachi Av. 20 de Octubre y Campos Torre Azul piso 18</t>
  </si>
  <si>
    <t xml:space="preserve"> 16°30'44.63"S  68° 7'24.70"O</t>
  </si>
  <si>
    <t>Miguel Botello - 77236335</t>
  </si>
  <si>
    <t>AV. OMAR CHAVEZ Y TROMPILLO 2DO ANILLO SOBRE AVENIDA</t>
  </si>
  <si>
    <t xml:space="preserve"> 17°48'3.92"S 63°11'7.15"O</t>
  </si>
  <si>
    <t xml:space="preserve">PABLO GODOY - 72117319	 </t>
  </si>
  <si>
    <t>Planta Aeropuerto Viru Viru A lado de la "llegada" de vuelos internacionales.</t>
  </si>
  <si>
    <t xml:space="preserve"> 17°38'56.43"S  63° 8'22.37"O</t>
  </si>
  <si>
    <t>Paralelo avenida nuevo Palmar, entre calle calles 5 y 6</t>
  </si>
  <si>
    <t xml:space="preserve"> 17°51'25.19"S  63°10'45.55"O</t>
  </si>
  <si>
    <t>Bautista Raul -74260538</t>
  </si>
  <si>
    <t>AUTOVIA AL NORTE -EMPRESA NETSA RED DE TELECOMUNICACIONES SANTA CRUZ S.R</t>
  </si>
  <si>
    <t>"-17.679880,-63.158842</t>
  </si>
  <si>
    <t>Wilfredo Fernández - 73101064</t>
  </si>
  <si>
    <t>4TO Y 5TO ANILLO AV ROCA Y CORONADO NO 1710  B/curupau entre 4to y 5to anillo</t>
  </si>
  <si>
    <t>17°47'10.46"S 63°13'10.09"O </t>
  </si>
  <si>
    <t xml:space="preserve">MARIBEL VILLARROEL </t>
  </si>
  <si>
    <t>Avenida Paragua entre 2do y 3er anillo, calle los cuquisas, Colegio panamericano</t>
  </si>
  <si>
    <t>17°46'20.8"S  63°09'43.5"W</t>
  </si>
  <si>
    <t>Leonardo Garcia - 75017687</t>
  </si>
  <si>
    <t>Av/ Ballivian calle 12 EDI. El dorial</t>
  </si>
  <si>
    <t xml:space="preserve"> 16°32'19.33"S  68° 4'54.62"O</t>
  </si>
  <si>
    <t>Z San Sebastian Av Montes esq Pando N° 101</t>
  </si>
  <si>
    <t xml:space="preserve">-16.491163°,-68.140028° </t>
  </si>
  <si>
    <t>Alex Condori - 69776868</t>
  </si>
  <si>
    <t>AV VIRGEN DE COTOCA 6VO ANILLO LADO IZQUIERDO DEL PUENTE ZONA GUAPILO</t>
  </si>
  <si>
    <t xml:space="preserve"> 17°45'41.60"S  63° 5'12.50"O</t>
  </si>
  <si>
    <t>ALEJANDRO PAZ - 76002301</t>
  </si>
  <si>
    <t xml:space="preserve">PARQUE INDUSTRIAL LATINOAMERICANO  CALLE FELIX REYES 2224, AV R. PABON </t>
  </si>
  <si>
    <t xml:space="preserve">  16°36'18.23"S  68°11'47.25"O</t>
  </si>
  <si>
    <t>JUAN LUIS GARVIA - 70664148</t>
  </si>
  <si>
    <t xml:space="preserve">Avenida Santos Dumont entre 6to y 7mo anillo  Oficinas de NUR SRL -  SITIO 1 </t>
  </si>
  <si>
    <t>17°51'25.5"S 63°11'12.4"W</t>
  </si>
  <si>
    <t>Bladimir gutierrez - 75303928</t>
  </si>
  <si>
    <t>CALLE BALLIVIAN NRO. 1333, ZONA CENTRAL, OFICINA NACIONAL DEL SIN - SITIO 1</t>
  </si>
  <si>
    <t xml:space="preserve"> 16°29'46.47"S    68° 7'54.25"O</t>
  </si>
  <si>
    <t xml:space="preserve"> CALLE BALLIVIAN NRO. 1333, ZONA CENTRAL, OFICINA NACIONAL DEL SIN</t>
  </si>
  <si>
    <t>4TO SANILLO PIRAI AV LOS BOSQUES CALLE 6 PORYTON CAFÉ COLOR LADRILLO</t>
  </si>
  <si>
    <t xml:space="preserve"> 17°48'11.69"S -  63°13'2.68"O</t>
  </si>
  <si>
    <t>JUAN FRANCISCO ROCA - 77661747</t>
  </si>
  <si>
    <t>1 CUADRA Y MEDIA DEL 3ER ANILLO ATRÁS DEL ZOOLOGICOM CALLE LOS TUCANES N190, ESQ. LOS BATOS</t>
  </si>
  <si>
    <t>17°45'26.8"S 63°11'00.4"W</t>
  </si>
  <si>
    <t>RIMSKI GODOY - 70073804</t>
  </si>
  <si>
    <t xml:space="preserve"> Parque Industrial PI 5 Final, Canal Cotoca, Santa Cruz de la Sierra</t>
  </si>
  <si>
    <t>17°46'30.3"S 63°08'33.4"W</t>
  </si>
  <si>
    <t>Beymar Zambrana - 77015266</t>
  </si>
  <si>
    <t>CALLE BIBOSI, ENTRE CALLE TAJIBO Y DOBLE VIA LA GUARDIA KM6</t>
  </si>
  <si>
    <t xml:space="preserve"> 17°48'35.67"S  63°16'50.75"O  </t>
  </si>
  <si>
    <t>ALEXIS CASTRO - 75001555</t>
  </si>
  <si>
    <t>ESTADIO RAMON TAHUICHI AGUILERA AVENIDA ANA BARBA</t>
  </si>
  <si>
    <t>DANIEL HURTADO - 77083876</t>
  </si>
  <si>
    <t>ZONA 12 DE OCTUBRE CALLE 3 ESQ JORGE CARRASCO HOTEL ALEXANDER, EL ALTO - SITIO 1</t>
  </si>
  <si>
    <t>16°30'27.75"S  68° 9'47.52"O</t>
  </si>
  <si>
    <t>JUAN CARLOS  - 76577743</t>
  </si>
  <si>
    <t>ZONA SATELITE AV DEL POLICIA ESQ ALFREDO SANJINES Y DIEGO DE OCANA  CINEBOL, EL ALTO - SITIO2</t>
  </si>
  <si>
    <t>16°31'40.03"S  68° 8'53.34"O</t>
  </si>
  <si>
    <t>Av. Cristobal de Mendoza entre el edificio La Casona y Autosud, Sucursal OVANDO 2do. Anillo</t>
  </si>
  <si>
    <t>17.77150569071639, -63.18625614628985</t>
  </si>
  <si>
    <t>Calle Junin entre 21 de Mayo e Independencia</t>
  </si>
  <si>
    <t xml:space="preserve"> 17°46'58.01"S  63°11'0.18"O</t>
  </si>
  <si>
    <t>Deymar Callisaya Q. - 74047210</t>
  </si>
  <si>
    <t>AV. MUTUALISTA ENTRE 6TO. Y 7MO. ANILLO</t>
  </si>
  <si>
    <t>-17.7409170, -63.1417500</t>
  </si>
  <si>
    <t>RODRIGO SATT MOLINA - 75050510</t>
  </si>
  <si>
    <t>AV. CARMELO ORTIZ ENTRE 3ER Y 4TO ANILLO ENTRE CALLE 4 Y CALLE 5, OFICINA CENTRAL DE COLCHONES TERRA</t>
  </si>
  <si>
    <t>17°47'30.2"S 63°09'09.7"W</t>
  </si>
  <si>
    <t>GUSTAVO TERRAZAS - 67863492</t>
  </si>
  <si>
    <t>Refineria guillermo eldel bell final avenida santos dumont mano derecha piscina ypfb refineria palmasola paralela av miguel de cervantes</t>
  </si>
  <si>
    <t xml:space="preserve"> 17°52'17.30"S  63°12'14.00"O</t>
  </si>
  <si>
    <t xml:space="preserve">Av Banzer km 9 al norte , frente a la chonta oficina Prodimsa </t>
  </si>
  <si>
    <t>17°52'05.2"S 63°16'19.8"W</t>
  </si>
  <si>
    <t>Heidy Flores - 79888768</t>
  </si>
  <si>
    <t>SD-WAN Premium 4</t>
  </si>
  <si>
    <t>13764450_37814__LPZ_ACHUMANI_CLUB ALEMAN_IAS_65M_TEMP_105M</t>
  </si>
  <si>
    <t>14028094_31816_SCZ_Espana_BANCO ECONOMICO_BOL_65M</t>
  </si>
  <si>
    <t>**MO**15427363_35032__SCZ_TAJIBOS_ORLAN SRL_IAS_30M - Campus Universitario</t>
  </si>
  <si>
    <t>14631429_34421_LPZ_16 DE JULIO_RODUGA INVERSIONES S.A._IAS_75M</t>
  </si>
  <si>
    <t>1765387_29688_BEN_Trinidad_UNIVALLE S.A._BAS_1000M</t>
  </si>
  <si>
    <t>1765387_35019__BEN_TRINIDAD_UNIVALLE SA_BAS_1000M</t>
  </si>
  <si>
    <t>15146691_35073__LPZ_SOPOCACHI_HP MEDICAL SRL_IAS_30M</t>
  </si>
  <si>
    <t>15146691_35074__LPZ_MIRADOR _HP MEDICAL SRL_IAS_30M</t>
  </si>
  <si>
    <t>15146691_35082__SCZ_Feria_HP MEDICAL SRL_IAS_30M_CanalUniversitario</t>
  </si>
  <si>
    <t>15489007_35187__CBA_MESADILLA_THOMSON REUTERS BOLIVIA SRL_IDD_320M_TURUPAYA</t>
  </si>
  <si>
    <t>13980128_29140_SCZ_TAJIBOS_ERICSSON-DE-BOLIVIA-TELECOMUNICACIONES-SA_IOL_30M</t>
  </si>
  <si>
    <t>1674499_31144_SCZ_TUSEQUIS_DICOM_IDD_30M_ ip publica se traslado a la cuenta</t>
  </si>
  <si>
    <t>1684993_31085_LPZ_Perez_RADIO FIDES SERVICIOS _BOL_165M</t>
  </si>
  <si>
    <t>15372038_33640__SCZ_GUARACACHI_LABORATORIOS CRESPAL S.A_IAS_30M</t>
  </si>
  <si>
    <t>15372038_33653_LPZ_ALCOREZA_LABORATORIOS CRESPAL S.A._IAS_30M</t>
  </si>
  <si>
    <t>15372038_33657_CBA_CIRCUNVALACION_LABORATORIOS CRESPAL S.A._IAS_30M</t>
  </si>
  <si>
    <t>15372038_33659__POT_POTOSI CENTRAL_LABORATORIOS CRESPAL S.A._IAS_30M</t>
  </si>
  <si>
    <t>14906806_30170_SCZ_7mo Anillo_GRUPO GEO_IDD_45M_TEMP_105M</t>
  </si>
  <si>
    <t>15158467_31177_SCZ_TAJIBOS_INMOBILIARIA KINTAS_IDD_50M</t>
  </si>
  <si>
    <t>15331740_33038_LPZ_VICTORIA_SELINA OPERATION BOLIVIA SRL_IDD_105M</t>
  </si>
  <si>
    <t>10060230_34194__SCZ_7MO ANILLO/2DE AGOSTO_URRUTIBEHETY LTDA_IAS_30M</t>
  </si>
  <si>
    <t>12660943_36059__LPZ_OBRAJES_LABORATORIOS VITA S.A._IAS_65M</t>
  </si>
  <si>
    <t>**MO**15579372_36518__LPZ_HUMBOLT_GONIMONIG S.R.L._IAS_40M_ATN LIPARI</t>
  </si>
  <si>
    <t>1736025_36572__LPZ_LOS PINOS_ALMACENES PACIFICO SUR S.A._IAS_40M</t>
  </si>
  <si>
    <t>11291859_37348__LPZ_AV AMERICA_LA PAPELERA SA_IAS_75M</t>
  </si>
  <si>
    <t>11291859_37351__LPZ_LOS PINOS_LA PAPELERA SA_IAS_50M</t>
  </si>
  <si>
    <t>15146691_37616__LPZ_6 DE MARZO_HP MEDICAL SRL_IAS_30M</t>
  </si>
  <si>
    <t>11291583_38076_SCZ_SANTA ROSITA_CLINICA INCOR SRL_IAS_75M</t>
  </si>
  <si>
    <t>15628277_38216__SCZ_MONTERO_GRANORTE S.A_IDD_40M_MONTERO VII</t>
  </si>
  <si>
    <t>15641456_38672__SCZ_HIPERMAXI NUEVO_TABLECENTROBOLIVIA S.R.L_IAS_40M</t>
  </si>
  <si>
    <t>**SU**15642488_38717__LPZ_Mirador_ESTUDIOS DE ARQUITECTOS Y CONSULTORES SN SL SU</t>
  </si>
  <si>
    <t xml:space="preserve">MEAVE IBANEZ, HENRY - CORP - LPZ                            </t>
  </si>
  <si>
    <t xml:space="preserve">PEREIRA AREVALO, AHYRAN DREICK - CORP - LPZ - TEMP2         </t>
  </si>
  <si>
    <t xml:space="preserve">USLAR BURGOS, MARIA ESTHER - TEMP                           </t>
  </si>
  <si>
    <t>Jhonny Mamani cel 60616238</t>
  </si>
  <si>
    <t>l</t>
  </si>
  <si>
    <t>Realizada</t>
  </si>
  <si>
    <t>15400532_38174__SCZ_VIEDMA_CELINA INVERSIONES S.A_PRUEBA EXPERIENCIA_IDD_95M_TEM</t>
  </si>
  <si>
    <t>INESCO INGENIERIA &amp; CONSTRUCCION S.A.</t>
  </si>
  <si>
    <t>987037_38446__SCZ_B30DEAGOSTO_INESCO INGENIERIA &amp; CONSTRUCCION S.A._IAS_30M_CATA</t>
  </si>
  <si>
    <t>11293089_38528__LPZ_YUNGAS_CAJA NACIONAL DE SALUD_IDD_420M</t>
  </si>
  <si>
    <t>11225631_39086_LPZ_Sopocachi_NESTLE BOLIVIA SA_IEL_10M</t>
  </si>
  <si>
    <t>MONOPOL LTDA</t>
  </si>
  <si>
    <t>12456254_39117__SCZ_GUARACACHI_MONOPOL LTDA_IDD_30M</t>
  </si>
  <si>
    <t>CENTRO BOLIVIANO AMERICANO SANTA CRUZ DE LA SIERRA</t>
  </si>
  <si>
    <t>15655978_39191__SCZ_BOLIVAR_CENTRO BOLIVIANO AMERICANO SANTA CRUZ DE LA SIERRA_I</t>
  </si>
  <si>
    <t>TRACTORIENTE S.R.L.</t>
  </si>
  <si>
    <t>15399802_39193__SCZ_MBELEN_TRACTORIENTE S.R.L._IAS_40M_RADIAL 27</t>
  </si>
  <si>
    <t>15297768_39202__LPZ_LIRA_DIGITAL HARBOR INTERNATIONAL SRL_IDD_75M</t>
  </si>
  <si>
    <t>15288992_39220__LPZ_6 DE MARZO_TECHO SA_IAS_30M</t>
  </si>
  <si>
    <t>WINER DRZEWKO,JACOBO</t>
  </si>
  <si>
    <t>15660945_39392__LPZ_HANSA_JACOBO WINER DRZEWKO_IAS_30M</t>
  </si>
  <si>
    <t xml:space="preserve">TRISTAN, YASMIN XIOMARA - EJEC. DE VENTAS - NEG - LP        </t>
  </si>
  <si>
    <t>SOCIEDAD DE SERVICIOS LOGISTICOS DELTAEXPRESS S.A.</t>
  </si>
  <si>
    <t>15661300_39404__SCZ_AvBrasi_SOCIEDAD DE SERVICIOS LOGISTICOS DELTAEXPRESS SA_IAS</t>
  </si>
  <si>
    <t>13979783_39406__LPZ_VICTORIA_EMPRESA ALEMANA UNIFICADA S.A_IAS_125M</t>
  </si>
  <si>
    <t>SERVICIO DE CATERING INFLIGHT SRL</t>
  </si>
  <si>
    <t>15660844_39354__SCZ_VIRU VIRU_SERVICIO DE CATERING INFLIGHT SRL_IAS_50M_VALLE SA</t>
  </si>
  <si>
    <t xml:space="preserve">DELGADILLO, PABLO GIOVANNI - EJEC. DE VENTAS - NEG - SC     </t>
  </si>
  <si>
    <t>SOCIEDAD SYNERGY LTDA.</t>
  </si>
  <si>
    <t>11451280_39355__SCZ_HAMACAS_SOCIEDAD SYNERGY LTDA._IAS_145M</t>
  </si>
  <si>
    <t>ACEROS GALVANIZADOS S.R.L. ACERGAL</t>
  </si>
  <si>
    <t>11446968_39356__LPZ_VILLA ADELA_ACEROS GALVANIZADOS SRL. ACERGAL_IAS_210M_PUERTO</t>
  </si>
  <si>
    <t>TERRASUR LTDA</t>
  </si>
  <si>
    <t>1686961_39358__LPZ_LIRA_TERRASUR LTDA_IAS_250M</t>
  </si>
  <si>
    <t>15612233_39335__SCZ_TanqueUrubo_NUR SRL_IAS_30M_COLINAS URUBO</t>
  </si>
  <si>
    <t xml:space="preserve">VAZQUEZ VALDIVIA, LEONARDO - EMP - SCZ                      </t>
  </si>
  <si>
    <t>15579441_39337__SCZ_SAGUAPAC_HERBALIFE BOLIVIA LTDA_IDD_105M</t>
  </si>
  <si>
    <t>AGROFOOD SA</t>
  </si>
  <si>
    <t>15659834_39332__SCZ_B30AGOSTO_AGROFOOD SA_IAS_50M_CATALUNA</t>
  </si>
  <si>
    <t>11503117_39266__SCZ_Feria_PRENDAMAS SRL_IEL_8M</t>
  </si>
  <si>
    <t>11210181_39269__SCZ_Viru Viru Sabsa_SCHARFF BOLIVIA S.R.L._IAS_30M</t>
  </si>
  <si>
    <t>DONG YUE SRL</t>
  </si>
  <si>
    <t>15658508_39319__SCZ_EL PARI_DONG YUE SRL_IAS_50M</t>
  </si>
  <si>
    <t>1684993_39243__LPZ_AvChacaltaya_RADIO FIDES SERVICIOS SRL_IDD_125M_Plaza La Paz</t>
  </si>
  <si>
    <t>11493114_39252__LPZ_AV AMERICA_AUTOSUD LTDA_IAS_30M</t>
  </si>
  <si>
    <t xml:space="preserve">Avenida San Martin Centro Empresarial equipetrol piso 3 </t>
  </si>
  <si>
    <t xml:space="preserve"> 17°45'37.15"S 63°11'58.89"O</t>
  </si>
  <si>
    <t>ROGER SANCHEZ - 67800727</t>
  </si>
  <si>
    <t>Calle Bueno Nº 240 – Caja Nacional de Salud Regional La Paz</t>
  </si>
  <si>
    <t>16°29'59.04"S      68° 7'54.49"O</t>
  </si>
  <si>
    <t>Nestle Sopocachi</t>
  </si>
  <si>
    <t>Christopher Fernandez, christopher.fernandez1@bo.nestle.com - 67702810</t>
  </si>
  <si>
    <t>parque industrial Liviano</t>
  </si>
  <si>
    <t xml:space="preserve"> 17°47'12.94"S 63° 8'55.47"O</t>
  </si>
  <si>
    <t>Marco Amurrio - 78888421</t>
  </si>
  <si>
    <t>CALLE COCHABAMBA #66 Entre calle Ballivián y Sucre.</t>
  </si>
  <si>
    <t>-17.771300845075736, -63.19256496957375</t>
  </si>
  <si>
    <t>Fernando Valdivia - 70814528</t>
  </si>
  <si>
    <t>BARRIO 12 DE OCTUBRE AV BANZER CALLE PROFESOR FLAVIO PALMA SN</t>
  </si>
  <si>
    <t>-17.4511, -63.1037</t>
  </si>
  <si>
    <t>Patricia Parada - 77302449</t>
  </si>
  <si>
    <t xml:space="preserve">AV 20 DE OCTUBRE, EDIFICIO TORRE AZUL PISO 17 FRENTE A IMCRUZ </t>
  </si>
  <si>
    <t xml:space="preserve"> 16°30'44.85"S  68° 7'24.53"O</t>
  </si>
  <si>
    <t>OSCAR AÑEZ - 73190025</t>
  </si>
  <si>
    <t xml:space="preserve">AV 6 DE MARZO ENTRE CALLE 4 Y CALLE 5 TORRE LEON </t>
  </si>
  <si>
    <t xml:space="preserve"> 16°30'32.20"S 68° 9'50.50"O</t>
  </si>
  <si>
    <t>Zona Central calle Potosí, entre Junin y Ayacucho, Colegio</t>
  </si>
  <si>
    <t>16°29'51.62"S -  68° 7'58.21"O</t>
  </si>
  <si>
    <t>Ing Gabriel Montaño - 75855574</t>
  </si>
  <si>
    <t xml:space="preserve">EDIFICIO BELLA SIERRA CALLE NANAWA PISO 2 - </t>
  </si>
  <si>
    <t>17°47'31.15"S  63° 9'59.68"O</t>
  </si>
  <si>
    <t>mariela avalos - 69052163</t>
  </si>
  <si>
    <t xml:space="preserve">CALLE  TIAHUANACU, N64 ZONA CENTRAL FRENTE AL COLEGIO DON BOSCO	</t>
  </si>
  <si>
    <t>16°30'9.56"S  68°7'50.41"O</t>
  </si>
  <si>
    <t>JAVIER MAURICIO ALCOREZA AHERN - 71591505</t>
  </si>
  <si>
    <t>AV CRISTO REDENTOR ANTES DE LLEGAR AL PUENTO DE VALLE SANCHEZ / VIRU VIRU, OFICINAS DE LA EX EMPRESA VARGAS CATERING</t>
  </si>
  <si>
    <t>-17.66233777408453, -63.15856067153606</t>
  </si>
  <si>
    <t>LIC MARCIA JUSTINIANO - 77859715</t>
  </si>
  <si>
    <t>Av. Tercer Anillo entre Alemana y Mutualista No. 3275 Oficina Central SYNERGY</t>
  </si>
  <si>
    <t xml:space="preserve"> 17°45'39.87"S;  63° 9'58.77"O</t>
  </si>
  <si>
    <t xml:space="preserve">FELIX ADRIAZOLA - 69252571	 </t>
  </si>
  <si>
    <t>ZONA FRANCA INDUSTRIAL, Avenida Litoral, entre 6 de Marzo y Av. Nestor Galindo CRUCE ACHOCALLA</t>
  </si>
  <si>
    <t xml:space="preserve"> 16°33'9.30"S  68°10'59.52"O</t>
  </si>
  <si>
    <t>Dimas Anti - 76750716</t>
  </si>
  <si>
    <t>Z SOPOCACHI C BELISARIO SALINAS TERRASUR</t>
  </si>
  <si>
    <t>´´-16.510828582610465, -68.12772057500838´´</t>
  </si>
  <si>
    <t>PABLO ALIAGA - 75886952</t>
  </si>
  <si>
    <t>zona Uruno - Urbanizacion Las Palmas del Urubo III pasando playa turquesa, casa sin nro, preguntar por casa del Sr. Alberto Rojas</t>
  </si>
  <si>
    <t>Bladimir Gutierrez - 75303928</t>
  </si>
  <si>
    <t>Av. Doble Vía la Guardia entre 3° y 4° Anillo Esquina calle Cerro El Alegre</t>
  </si>
  <si>
    <t xml:space="preserve">17°48'35.18"S; 63°12'18.43"O </t>
  </si>
  <si>
    <t xml:space="preserve"> Rolando Valdez - 716-23318</t>
  </si>
  <si>
    <t>8VO ANILLO NORTE. AV BÁNZER ESQUINA 8VO ANILLO BÁNZER, EN LA ENTRADA AL REMANSO</t>
  </si>
  <si>
    <t>-17.716592071164442, -63.16239990686257</t>
  </si>
  <si>
    <t>FRANK MARAÑON - 67701724</t>
  </si>
  <si>
    <t xml:space="preserve">Av. Noel Kemfpp Mercado S/N Casi esq. Paurito, Frente a muebles INTI </t>
  </si>
  <si>
    <t>17°46'44.2"S 63°12'13.4"W</t>
  </si>
  <si>
    <t>Aeropuerto Viru Viru. Oficina FEDEX  Oficina Fedex</t>
  </si>
  <si>
    <t xml:space="preserve">   -17.653727, -63.135753</t>
  </si>
  <si>
    <t xml:space="preserve"> Sergio Añez - 79910969</t>
  </si>
  <si>
    <t>1er Y 2DO ANILLO ENTRE AV. ANA BARBA Y B. COLORADOS</t>
  </si>
  <si>
    <t xml:space="preserve"> 17°47'53.79"S  63°11'2.19"O</t>
  </si>
  <si>
    <t>MIGUEL CALLA - 78982682</t>
  </si>
  <si>
    <t>Av. René Vargas No.3207 Zona Ballivián</t>
  </si>
  <si>
    <t>16°29'27.69"S   68°10'37.00"O</t>
  </si>
  <si>
    <t>Carretera a Viacha Ladislao Cabrera Zona El Alto</t>
  </si>
  <si>
    <t>16°31'05.4"S 68°10'32.9"W</t>
  </si>
  <si>
    <t>Amanda Barrios - 68938696</t>
  </si>
  <si>
    <t>Av. San Martín and 4to anillo. Equipetrol, Hotel Camino Real.</t>
  </si>
  <si>
    <t>Daniel Espinoza - 69039995</t>
  </si>
  <si>
    <t>15644583_38811__SCZ_TAJIBOS_COSIN LTDA_IAS_50M</t>
  </si>
  <si>
    <t>meaveh@tigo.net.bo</t>
  </si>
  <si>
    <t>uslarm@tigo.net.bo</t>
  </si>
  <si>
    <t>tristany@tigo.net.bo</t>
  </si>
  <si>
    <t>escobarmp@tigo.net.bo</t>
  </si>
  <si>
    <t>delgadillop@tigo.net.bo</t>
  </si>
  <si>
    <t>Se canceló el servicio porque se trata de un servicio bgp, el cliente administra su dirección IP con red interna no  a través del NOC.</t>
  </si>
  <si>
    <t>PA</t>
  </si>
  <si>
    <t>15307534_34605__LPZ_SOPOCACHI_MARIA BLANCA SOLIZ LAZARTE VDA DE RAMIREZ_IAS_75M</t>
  </si>
  <si>
    <t>11869666_35376___LPZ_Los Pinos_ARCOR ALIMENTOS BOLIVIA SA_IAS_40M</t>
  </si>
  <si>
    <t>1869666_35377__LPZ_Florida_ARCOR ALIMENTOS BOLIVIA SA_IAS_40M</t>
  </si>
  <si>
    <t>11869666_35374__SCZ_Doble Via La Guardia_ARCOR ALIMENTOS BOLIVIA SA_IAS_75M</t>
  </si>
  <si>
    <t>11429402_28967_SCZ_26Enero_ECOR CANAL 9 TELEORIENTE_IDD_350M</t>
  </si>
  <si>
    <t>**SU**28386_33451_LPZ_SOPOCACHI__BISA SEGUROS Y REASEGUROS S.A._IDD_50M</t>
  </si>
  <si>
    <t>1696564_28321_LPZ_Obrajes_CREDITO CON EDUCACION RURAL_IDD_165M</t>
  </si>
  <si>
    <t>1696564_32608__SCR_EL MORRO_CREDITO CON EDUCACION RURAL CRECER _IAS_40M</t>
  </si>
  <si>
    <t>1696564_32610__ORU_HOTELBOLIVIA_CREDITO CON EDUCACION RURAL CRECER _IAS_40M</t>
  </si>
  <si>
    <t>1696564_32612__BEN_TRINIDAD I_CREDITO CON EDUCACION RURAL CRECER_IAS_40M</t>
  </si>
  <si>
    <t>11869666_35375__CBA_Jaihuayco_ARCOR ALIMENTOS BOLIVIA SA_IAS_40M</t>
  </si>
  <si>
    <t>1659979_29535_SCZ_Tusequis_NIBOL LTDA._IDD_50M_TEMP_210M</t>
  </si>
  <si>
    <t>11166118_32434_LPZ_FLORIDA_PLAN INTERNATIONAL_IDD_75M</t>
  </si>
  <si>
    <t>11166118_32435__LPZ_VICTORIA_PLAN INTERNATIONAL _IDD_40M</t>
  </si>
  <si>
    <t>11166118_32436__SCR_MARISCAL_PLAN INTERNATIONAL _IDD_40M</t>
  </si>
  <si>
    <t>11166118_32439_SCZ_ESTACION DE BUSES_PLAN INTERNATIONAL_IDD_40M</t>
  </si>
  <si>
    <t>11085817_30649_LPZ_Los Pinos_ALTA ESTETICA SRL_IAS_105M</t>
  </si>
  <si>
    <t>15146691_31090_SCZ_FERIA_HP MEDICAL SRL_IDD_75M</t>
  </si>
  <si>
    <t>12188101_34091__SCZ_TUSEQUIS_BELLCOS BOLIVIA S.A_IAS_40M</t>
  </si>
  <si>
    <t>**SU**11260889_32699__LPZ_Los Pinos_ABENDROTH INTERNACIONAL COMERCIAL E INDUSTRI</t>
  </si>
  <si>
    <t>15241936_31510_SCZ_PARAGUA_CAMSA INDUSTRIA Y COMERCIO_IDD_165M</t>
  </si>
  <si>
    <t>443083_31205_LPZ_Sopocachi_EMBAJADA AMERICANA_BOL_60M</t>
  </si>
  <si>
    <t>11231302_37199_SCZ_B30 DE AGOSTO_INBOLPACK SRL_IAS_40M_LA CHONTA</t>
  </si>
  <si>
    <t>15603188_37484__SCZ_VIEDMA_HOSPITAL DEL OJO SRL_IAS_90M</t>
  </si>
  <si>
    <t xml:space="preserve">ITURRICHA, PAMELA - EJEC. DE CUENTAS - NEG - LP             </t>
  </si>
  <si>
    <t xml:space="preserve">COVARRUBIAS CHAVEZ, CORAL - EJEC. DE VENTAS - NEG - SC      </t>
  </si>
  <si>
    <t xml:space="preserve">TELECEL                                                     </t>
  </si>
  <si>
    <t>TIENDAS TRESBE (3B)</t>
  </si>
  <si>
    <t>Realizada recertificacion</t>
  </si>
  <si>
    <t>Hugo Martinez – 77393325 – hmartinez@tiendas3b.com.bo</t>
  </si>
  <si>
    <t>monterojavi@tigo.net.bo</t>
  </si>
  <si>
    <t>MONTERO LEDESMA JAVIER - CORP</t>
  </si>
  <si>
    <t>15635869_38444__SCZ_TAJIBOS_COMERCIALIZADORA RETAIL LIDER SA_TIENDAS TRESBE S.A_IAS_40M</t>
  </si>
  <si>
    <t>15405878_39235__SCZ_MELCHOR PINTO_MERCANTIL LEON S.R.L_IAS_40M</t>
  </si>
  <si>
    <t>INVERSIONES TL SA</t>
  </si>
  <si>
    <t>15662392_39454__SCZ_B30DEAGOSTO_INVERSIONES TL SA_IAS_30M_CATALUA</t>
  </si>
  <si>
    <t>BANCO DE SANGRE REGIONAL SANTA CRUZ</t>
  </si>
  <si>
    <t>15652838_39459__SCZ_TUSEQUIS_BANCO DE SANGRE REGIONAL SANTA CRUZ_IAS_105M</t>
  </si>
  <si>
    <t xml:space="preserve">VELASCO FLORES, JAIME - EJEC. DE VENTAS - NEG - SC          </t>
  </si>
  <si>
    <t>15269076_39462__SCZ_BRIGIDA_BTOCC BUSINESS PARTNER SRL_IAS_105M</t>
  </si>
  <si>
    <t>11152065_39463__SCZ_BEREA_COOPERATIVA EL PROGRESO LTDA_IAS_30M</t>
  </si>
  <si>
    <t>VARKDESARROLADORA DE PROYECTOS SRL</t>
  </si>
  <si>
    <t>15609140_39470__SCZ_HAMACAS_ VARKDESARROLADORA DE PROYECTOS SRL_IAS_40M</t>
  </si>
  <si>
    <t>14750361_39476__LPZ_VILLA ADELA_ORANGE CARGO SRL_IAS_30M_Fabrica de Delizia</t>
  </si>
  <si>
    <t>PROMABOL SRL</t>
  </si>
  <si>
    <t>13815782_39491__SCZ_B30deAgosto_PROMABOL SRL_IAS_30M_AvG77</t>
  </si>
  <si>
    <t>15269076_39493__LPZ_LIRA_BTOCC BUSINESS PARTNER SRL_IAS_105M</t>
  </si>
  <si>
    <t>COOPERATIVA DE AGUA POTABLE EL RECREO LTDA</t>
  </si>
  <si>
    <t xml:space="preserve">13254895_39498__SCZ_QUIOR_COOPERATIVA DE AGUA POTABLE EL RECREO LTDA_IAS_40M_EL </t>
  </si>
  <si>
    <t>HOSPITAL JAPONES</t>
  </si>
  <si>
    <t>15665151_39502__SCZ_SLAN_HOSPITAL JAPONES_IAS_145M_HOSPITAL JAPONES</t>
  </si>
  <si>
    <t xml:space="preserve">CABALLERO BEJARANO, ELIO - EJEC. DE VENTAS - NEG - SC       </t>
  </si>
  <si>
    <t>EMBOTELLADORAS BOLIVIANAS UNIDAS S.A. EMBOL S.A.</t>
  </si>
  <si>
    <t>11483405_39509__SCZ_HIPERMAXI_ EMBOL S.A_IAS_30M</t>
  </si>
  <si>
    <t>15241936_39529__SCZ_23 DE DICIEMBRE_CAMSA INDUSTRIA Y COMERCIO S.A._IAS_30M_PAMP</t>
  </si>
  <si>
    <t>TELECOMUNICACIONES DIGITALES, S.A.</t>
  </si>
  <si>
    <t>15656964_39534__SCZ_VIRU VIRU - SABSA_TELECOMUNICACIONES DIGITALES S.A._BOL_30M</t>
  </si>
  <si>
    <t>PHARMATECH BOLIVIANA SA</t>
  </si>
  <si>
    <t>14786080_39537__LPZ_FLORIDA_PHARMATECH BOLIVIANA SA_IAS_30M</t>
  </si>
  <si>
    <t>15665151_39544__SCZ_VIRGEN DE COTOCA_HOSPITAL JAPONES_IAS_145M</t>
  </si>
  <si>
    <t>SERVICIOS ESPECIALIZADOS DE INGENIERIA INSTACOM SRL</t>
  </si>
  <si>
    <t>15434143_39549__SCZ_URBARI_SERVICIOS ESPECIALIZADOS DE INGENIERIA INSTACOM SRL_I</t>
  </si>
  <si>
    <t>COMPA#IA INTERNACIONAL DE COMERCIO XXI SRL</t>
  </si>
  <si>
    <t>15615878_39551__SCZ_CENTENARIO_COMPAIA INTERNACIONAL DE COMERCIO XXI SRL_IAS_125</t>
  </si>
  <si>
    <t>13709711_39553__SCZ_SAGUAPAC_CROWN LTDA_IDD_30M_LA RIOJA</t>
  </si>
  <si>
    <t>15241936_39554__SCZ_VIEDMA_CAMSA INDUSTRIA Y COMERCIO S.A_IAS_30M</t>
  </si>
  <si>
    <t>INDUSTRIA BOLIVIANA DE SACOS LTDA</t>
  </si>
  <si>
    <t>11199139_39555__SCZ_WARNES_INDUSTRIA BOLIVIANA DE SACOS LTDA._IAS_30M</t>
  </si>
  <si>
    <t>LOMBARDOZZI,ESTEBAN</t>
  </si>
  <si>
    <t>15598642_39556__SCZ_HIPERMAXI NUEVO_ESTEBAN LOMBARDOZZI_IAS_65M</t>
  </si>
  <si>
    <t>COMPA#IA IMPORTADORA DE AUTOMOTORES MATHIAS CSAPEK S.A.</t>
  </si>
  <si>
    <t>11218176_39559__SCZ_B30deAgosto_COMPANIA IMPORTADORA DE AUTOMOTORES MATHIAS CSAP</t>
  </si>
  <si>
    <t>OPERATIONS MANAGEMENT SRL</t>
  </si>
  <si>
    <t>15657537_39567__SCZ_HAMACAS_OPERATIONS MANAGEMENT S.R.L_IAS_40M</t>
  </si>
  <si>
    <t xml:space="preserve">ROCA GONZALES, ALEX - EJEC. DE VENTAS - NEG - SC            </t>
  </si>
  <si>
    <t>PANAMERICAN SECURITIES SA AGENCIA DE BOLSA</t>
  </si>
  <si>
    <t>14042950_39568__LPZ_FLORIDA_PANAMERICAN SECURITIES SA AGENCIA DE BOLSA_IAS_105M</t>
  </si>
  <si>
    <t>INTERPARTS SRL</t>
  </si>
  <si>
    <t>15437635_39615__SCZ_URBARI_INTERPARTS SRL_IAS_50M</t>
  </si>
  <si>
    <t xml:space="preserve">ROCHA EID, MARIA - EJEC. DE VENTAS - NEG - SC               </t>
  </si>
  <si>
    <t>Av. Viedma 51</t>
  </si>
  <si>
    <t xml:space="preserve"> 17°47'1.29"S  63°10'18.95"O</t>
  </si>
  <si>
    <t xml:space="preserve">TAMIRES DA SILVA - 75018828	</t>
  </si>
  <si>
    <t>AV. BANZER ENTRE 7MO Y 8VO ANILLO, PUNTO MARKET</t>
  </si>
  <si>
    <t xml:space="preserve"> 17°43'11.95"S  63° 9'47.70"O</t>
  </si>
  <si>
    <t>JHONNY CORTEZ - 77442373</t>
  </si>
  <si>
    <t>4TO. ANILLO A MEDIA CUADRA DE LA AV. ALEMANA (LADO DEL EDIFICIO DEL COE).</t>
  </si>
  <si>
    <t>-17.752111, -63.161905</t>
  </si>
  <si>
    <t>JUAN CARLOS BURELA -  75020001</t>
  </si>
  <si>
    <t xml:space="preserve">KM9 DOBLE VIA LA GUARDIA MERCADO ABASTO NUEVO </t>
  </si>
  <si>
    <t>17°50'55.96"S  63°13'46.05"O</t>
  </si>
  <si>
    <t>FRANCISCO MUÑOZ - 76345210</t>
  </si>
  <si>
    <t>Av. Alemana 3er y 4to anillo Calle Combate Bague #2</t>
  </si>
  <si>
    <t xml:space="preserve"> 17.754721 / 63.164478</t>
  </si>
  <si>
    <t>Jhony Menacho - 78015123</t>
  </si>
  <si>
    <t>Camino a Viacha Av. Tihuanacu Nro 4400 Zona anexo 7 de septiembre Almacen Orange Cargo</t>
  </si>
  <si>
    <t xml:space="preserve"> 16°33'4.40"S  68°12'34.10"O</t>
  </si>
  <si>
    <t>Edward Bejarano - 78004994</t>
  </si>
  <si>
    <t>ZONA NORTE VALLECITO II MOMOQUI FRENTE AL CONDOMINIO FONTANA LA RIVIERA I, ES UN GALPON CON PARED BLANCA</t>
  </si>
  <si>
    <t>17°41'31.5"S 63°07'58.0"W</t>
  </si>
  <si>
    <t>NELSON SATT - 75555544</t>
  </si>
  <si>
    <t>AV. SANCHEZ LIMA NO.2282 ENTRE FERNANDO GUACHALLA Y ROSENDO GUTIERREZ, EDIF. DA VINCI OF. MEZANINE</t>
  </si>
  <si>
    <t>16°30'34.69"S  68° 7'43.65"O</t>
  </si>
  <si>
    <t xml:space="preserve">URBANIZACION EL RECREO, LADO DEL CENTRO DE SALUD EL RECREO  ,  ES LA COOPERATIVA DE AGUA DE LA URBANIZACION </t>
  </si>
  <si>
    <t>17°52'56.6"S 63°05'42.0"W</t>
  </si>
  <si>
    <t>EDWIN ABEL RAMOS LOPEZ - 65076061</t>
  </si>
  <si>
    <t>3ER ANILLO EXTERNO DENTRO DEL HOSPITAL JAPONES</t>
  </si>
  <si>
    <t>-17.7473243,-63.1430991</t>
  </si>
  <si>
    <t>Ricardo garrón loayza - 73124356</t>
  </si>
  <si>
    <t xml:space="preserve">Av. Cristo Redentor entre 3er y 2do anillo </t>
  </si>
  <si>
    <t xml:space="preserve"> 16°29'18.93"S;  68°12'38.35"O </t>
  </si>
  <si>
    <t>David Exeni - 70923320</t>
  </si>
  <si>
    <t xml:space="preserve">AV. VIRGEN DE COTOCA 5TO Y 6TO ANILLO 1 CUADRA PASANDO EL HIPERMAXI </t>
  </si>
  <si>
    <t>17°46'18.26"S  63° 7'28.70"O</t>
  </si>
  <si>
    <t>JULIO SUAREZ - 71625151</t>
  </si>
  <si>
    <t>Aeropuerto Viru Viru, Santa Cruz de la Sierra, Bolivia Pasillo de oficinas de aerolineas - primer piso</t>
  </si>
  <si>
    <t>"-17.6483180, -63.1404682"</t>
  </si>
  <si>
    <t>JOSE BIRHUETT - 72100430</t>
  </si>
  <si>
    <t>CALLE 10 DE CALACOTO # 7812 EDIFICIO EMPORIUM PISO 7 OF. 704, ENTRE AV. INOFUENTES Y AV. JOSE BALLIVIAN</t>
  </si>
  <si>
    <t>16°32'22.5"S 68°05'23.5"W</t>
  </si>
  <si>
    <t>Marcelo Moreno - 71312247</t>
  </si>
  <si>
    <t>3ER. ANILLO ENTRE PARAGUA Y CANAL COTOCA.</t>
  </si>
  <si>
    <t>-17.7729306, -63.1542876</t>
  </si>
  <si>
    <t>RICARDO GARRON - 73124356</t>
  </si>
  <si>
    <t>AVENIDA 4TO ANILLO ENTRE AVENIDA HILANDERIA Y AVENIDA RADIAL 17 1/2</t>
  </si>
  <si>
    <t xml:space="preserve"> 17°48'13.26"S - 63°12'48.15"O</t>
  </si>
  <si>
    <t>FEDERICO FERRUFINO - 71696400</t>
  </si>
  <si>
    <t xml:space="preserve">3ER ANILLO AV BUSCH TIENDA DESIGN LOCAL 2 </t>
  </si>
  <si>
    <t xml:space="preserve"> 17°46'22.04"S  63°12'1.87"O</t>
  </si>
  <si>
    <t>MARCELA - 67895123</t>
  </si>
  <si>
    <t xml:space="preserve">Av. Doble Vía La Guardia, entre septimo y octavo anillo </t>
  </si>
  <si>
    <t xml:space="preserve"> 17°49'50.18"S  63°13'46.59"O</t>
  </si>
  <si>
    <t>CALLE MONSEÑOR SANTIESTEBAN NRO 480 ZONA CENTRO - SITIO 2</t>
  </si>
  <si>
    <t xml:space="preserve"> 17°47'44.56"S  63°10'44.02"O</t>
  </si>
  <si>
    <t>PABLO GODOY - 72117319</t>
  </si>
  <si>
    <t>CARRETERA AL NORTE KM. 27 1/2</t>
  </si>
  <si>
    <t xml:space="preserve"> 17°31'53.94"S  63° 9'40.56"O</t>
  </si>
  <si>
    <t>CALLE SANTIAGO VACA GUZMAN ENTRE CALLE GENERAL FRANCO  Y CALLE GENERAL AGUILERA.</t>
  </si>
  <si>
    <t>17°45'56.0"S 63°11'00.4"W</t>
  </si>
  <si>
    <t>ESTEBAN LOMBARDOZZI - 60010643</t>
  </si>
  <si>
    <t>AVENIDA G77 ESQUINA AVENIDA INTERNACIONAL NRO 100, A 3 CUADRAS DE SONILUM ARENA</t>
  </si>
  <si>
    <t>17°41'58.70"S  63° 7'58.12"O</t>
  </si>
  <si>
    <t>ROLY GONZALES - 76346160</t>
  </si>
  <si>
    <t>CALLE 3 ENTRE AV BANZER Y AV BENI - AVENIDA BENI CALLE 3 EDIFICIO GARDENIA TORRE SUR OF. 1</t>
  </si>
  <si>
    <t>17°44'54.8"S 63°10'09.1"W</t>
  </si>
  <si>
    <t>MARIELA ALVARADO - 72122287</t>
  </si>
  <si>
    <t>CALLE 15 DE CALACOTO, TORRE KETAL PISO 4</t>
  </si>
  <si>
    <t>´´-16.538368616220154, -68.0838783846541</t>
  </si>
  <si>
    <t>GABRIELA SUAREZ - 70519558</t>
  </si>
  <si>
    <t xml:space="preserve">AVENIDA GRIGOTA ENTRE 2DO Y 3ER ANILLO </t>
  </si>
  <si>
    <t>-17.802440, -63.198028</t>
  </si>
  <si>
    <t>KURT FROEHLE BAUER -  72201460</t>
  </si>
  <si>
    <t>velascoja@tigo.net.bo</t>
  </si>
  <si>
    <t>caballeroel@tigo.net.bo</t>
  </si>
  <si>
    <t>rocaale@tigo.net.bo</t>
  </si>
  <si>
    <t>rochama@tigo.net.bo</t>
  </si>
  <si>
    <t>liendol@tigo.net.bo</t>
  </si>
  <si>
    <t>**MO**15622427_38079__SCZ_MISIONES_JON JAIRO ROCA PANTOJA_IDD_75M</t>
  </si>
  <si>
    <t>11085817_37797_SCZ_TAJIBOS_ALTA ESTETICA_IDD_185M</t>
  </si>
  <si>
    <t>15443558_34513__SCZ_DOBLE VIA_HENRRY PERALES CORTES_IAS_90M</t>
  </si>
  <si>
    <t>11696846_32991__SCZ_23 DE DICIEMBRE_NACIONAL SEGUROS VIDA Y SALUD SA_IAS_75M_Tem</t>
  </si>
  <si>
    <t>11761026_32624_TRJ_Morro_EXTERRAN BOLIVIA_IAS_40M</t>
  </si>
  <si>
    <t>15224308_31411_CBA_CIRCUNVALACION_ASSURESOFT BOLIVIA S.R.L_IDD_105M</t>
  </si>
  <si>
    <t>1674499_32549__LPZ_AV AMERICA_DICOM DISTRIBUIDORES DEL ORIENTE SRL_IAS_30M</t>
  </si>
  <si>
    <t>13143815_31484_SCZ_BRIGIDA_AJINOMOTO DEL PERU_IEL_8M_TEMP50M</t>
  </si>
  <si>
    <t>15389102_33784__SCZ_VIEDMA_CUZIORTIS LTDA_IDD_40M</t>
  </si>
  <si>
    <t>**SU**15315886_32690_LPZ_COLIPANI_INDUSTRIAS DEL CUERO BONANZA XXI_BAS_15M</t>
  </si>
  <si>
    <t>11082911_32892_LPZ_6 DE MARZO_FUNDACION INFOCAL LA PAZ_IAS_50M</t>
  </si>
  <si>
    <t>11082911_32891_LPZ_Yungas_FUNDACION INFOCAL LA PAZ_IDD_50M_ParqueTriangular</t>
  </si>
  <si>
    <t>12602566_33892_LPZ_LOS PINOS_EMPRESA HOTELERA CALACOTO LTDA_IDD_105M_Temp_165M</t>
  </si>
  <si>
    <t>11082911_36245_LPZ_6 DE MARZO_FUNDACION INFOCAL LA PAZ_IDD_50M</t>
  </si>
  <si>
    <t>15269076_37183_SCZ_TAJIBOS_BTOCC BUSINESS PARTNER SRL_IAS_105M_SIRARI</t>
  </si>
  <si>
    <t>15348601_38112__LPZ_FLORIDA_AUTORED SRL_IAS_210M</t>
  </si>
  <si>
    <t>15348601_38113__SCZ_HIPERMAXI_AUTORED SRL_IAS_95M</t>
  </si>
  <si>
    <t>12812154_38192__SCZ_Corte_MYENDY SA_IDD_40M_MaquinaVieja</t>
  </si>
  <si>
    <t>15612233_38692__LPZ_JESUS NAZARETH_NUR SRL_IAS_30M_ZONA_FRANCA</t>
  </si>
  <si>
    <t xml:space="preserve">MONTERO LEDESMA, JAVIER - CORP - SCZ                        </t>
  </si>
  <si>
    <t>06/10: Se solicitó actualización de contacto a ejecutivo</t>
  </si>
  <si>
    <t>GABRIELA ARCE -  62154226</t>
  </si>
  <si>
    <t>Manuel Diaz, manuel.diaz@toyosa.com - 78998008</t>
  </si>
  <si>
    <t>06/10: Se actualizó contacto de B2B 360</t>
  </si>
  <si>
    <t>SUSANA JOFRE, info@inbolsa.net, 70590584</t>
  </si>
  <si>
    <t>Clientes SD-WAN</t>
  </si>
  <si>
    <t>juan.mendoza@csbp.com.bo,	3427676 - Patricia Crespo,	patricia.crespo@csbp.com.bo,	74261574</t>
  </si>
  <si>
    <t>juan.mendoza@csbp.com.bo,	3427676 - Patricia Crespo,	patricia.crespo@csbp.com.bo,	74261575</t>
  </si>
  <si>
    <t>juan.mendoza@csbp.com.bo,	3427676 - Patricia Crespo,	patricia.crespo@csbp.com.bo,	74261576</t>
  </si>
  <si>
    <t>juan.mendoza@csbp.com.bo,	3427676 - Patricia Crespo,	patricia.crespo@csbp.com.bo,	74261577</t>
  </si>
  <si>
    <t>MOISES FRANCHI,	moisesf@lbv.org.bo,	75023777</t>
  </si>
  <si>
    <t>MOISES FRANCHI,	moisesf@lbv.org.bo,	75023778</t>
  </si>
  <si>
    <t>emazuelos@grupobisa.com,	72062576</t>
  </si>
  <si>
    <t>emazuelos@grupobisa.com,	72062577</t>
  </si>
  <si>
    <t>emazuelos@grupobisa.com,	72062578</t>
  </si>
  <si>
    <t>emazuelos@grupobisa.com,	72062579</t>
  </si>
  <si>
    <t>emazuelos@grupobisa.com,	72062580</t>
  </si>
  <si>
    <t>06/10: Se consultó al ejecutivo y solicitó la cancelación ya que Tigo Panamá y el cliente final es Copa.</t>
  </si>
  <si>
    <t>DETEKTOR.BOL S.R.L.</t>
  </si>
  <si>
    <t>15656935_39244__LPZ_Los LIRA_DETEKTOR.BOL SRL_IAS_30M</t>
  </si>
  <si>
    <t>EMPRESA CONSTRUCTORA CAVYAR S.R.L.</t>
  </si>
  <si>
    <t>9029_39510__SCZ_DobleVia_CONSTRUCTORA CAVYAR SRL_IAS_40M_BarrioVallegrande</t>
  </si>
  <si>
    <t>MEDIAWORLD BOLIVIA DISTRIBUCION Y ENTRETENIMIENTO S.A</t>
  </si>
  <si>
    <t>15665539_39519__SCZ_26 DE ENERO_MEDIAWORLD BOLIVIA DISTRIBUCION Y ENTRETENIMIENT</t>
  </si>
  <si>
    <t xml:space="preserve">VASQUEZ CUELLAR, LUIS - EJEC. DE VENTAS - NEG - SC          </t>
  </si>
  <si>
    <t>EMPRESA PUBLICA QUIPUS</t>
  </si>
  <si>
    <t>14838198_39590__LPZ_PEDRO DOMINGO_EMPRESA PBLICA QUIPUS_IDD_40M_CAMINO LAJA 2</t>
  </si>
  <si>
    <t>GENARO ARGANI</t>
  </si>
  <si>
    <t>CHOQUE FLORES,VICTOR</t>
  </si>
  <si>
    <t>15668299_39606__LPZ_ALTO LIMA_VICTOR CHOQUE FLORES_IAS_125M</t>
  </si>
  <si>
    <t>MARCO DANIEL PANIAGUA VARGAS</t>
  </si>
  <si>
    <t>11550915_39611__SCZ_ViruViru_MARCO DANIEL PANIAGUA VARGAS_IAS_40M_Terracor</t>
  </si>
  <si>
    <t>13143815_39618__LPZ_HUMBOLTD_AJINOMOTO DEL PERU SA_IDD_50M</t>
  </si>
  <si>
    <t>14270805_39620__LPZ_Planta Senkata_SOCIEDAD AGROINDUSTRIAL DEL VALLE - SAIV_IAS_</t>
  </si>
  <si>
    <t>INTERTEK TESTING SERVICES BOLIVIA S.A.</t>
  </si>
  <si>
    <t>11297935_39622__SCZ_7moAnillo_INTERTEK TESTING SERVICES BOLIVIA S.A._IDD_95M_BAR</t>
  </si>
  <si>
    <t>15662392_39637__SCZ_URBARI_INVERSIONES TL SA_IAS_30M</t>
  </si>
  <si>
    <t>12642997_39640__SCZ_CAINCO_ADMINISTRADORA DE CAMARAS DE COMPENSACION Y LIQUIDACI</t>
  </si>
  <si>
    <t>AGENCIA DESPACHANTE DE ADUANA MERSUR SRL</t>
  </si>
  <si>
    <t xml:space="preserve">5489025_39641__SCZ_ALEMANA_AGENCIA DESPACHANTE DE ADUANA MERSUR SRL_IAS_50M_3ER </t>
  </si>
  <si>
    <t>GHTRACTOR S.R.L.</t>
  </si>
  <si>
    <t xml:space="preserve">VELARDE, KAREN ROXANA - EJEC. DE VENTAS - NEG - SC          </t>
  </si>
  <si>
    <t>EMPRESA DE SERVICIOS ENTELECOMUNICACIONES ESTE SRL</t>
  </si>
  <si>
    <t>15121251_39657__SCZ_23 diciembre_EMPRESA DE SERVICIOS ENTELECOMUNICACIONES ESTE_</t>
  </si>
  <si>
    <t>Av. Balivian Esq Calle 24 Edificio Torre Cesur Piso 4 Of 410. Z. Calacoto</t>
  </si>
  <si>
    <t>Latitud 16°32'21.35"S Longitud  68° 4'32.65"O</t>
  </si>
  <si>
    <t>Ramiro Pinto - 77762604</t>
  </si>
  <si>
    <t>SEXTO ANILLO ENTRE AVENIDA PIARI Y AVENIDA VILLA FRATERNA 2</t>
  </si>
  <si>
    <t xml:space="preserve">  17°48'42.49"S - 63°13'55.61"O</t>
  </si>
  <si>
    <t>RONALD SOLIZ - 75002454</t>
  </si>
  <si>
    <t>6TO ANILLO DOBLE VIA LA GUARDIA UNITEL</t>
  </si>
  <si>
    <t>Arturo Pinto - 72156753</t>
  </si>
  <si>
    <t>"Planta Ensambladora, Parque Industrial</t>
  </si>
  <si>
    <t>Danny Elvis Quenta Apaza - +591 73700590</t>
  </si>
  <si>
    <t>Alto Lima 3ra secc. Av.  Adrian Castillo #103 entre Av Sucre, más conocido como Final Castillo, El Cholet Titanic</t>
  </si>
  <si>
    <t>(-)16.47940648993399, (-)68.18478577532709</t>
  </si>
  <si>
    <t>Victor Choque - 73211727</t>
  </si>
  <si>
    <t>ZONA NORTE - AV. EL PARAISO KM.9  URB. OLIVOS DEL NORTE, CLUB HOUSE</t>
  </si>
  <si>
    <t>-17.682351, -63.189294</t>
  </si>
  <si>
    <t>Adolfo Blacut - 71657050</t>
  </si>
  <si>
    <t>LA PAZ - Calle Camatindi Nro. 100 Zona S SLA PAZCX_</t>
  </si>
  <si>
    <t xml:space="preserve"> 16°32'27.33"S  68° 5'43.17"O</t>
  </si>
  <si>
    <t>GERARDO GAVIDIA - 51 996 312 790</t>
  </si>
  <si>
    <t>AVDA. 6 DE MARZO Y AVDA. LITORAL S/N (EX ZONA FRANCA COMERCIAL), KM.17</t>
  </si>
  <si>
    <t>16°33'15.8"S 68°10'57.1"W</t>
  </si>
  <si>
    <t>Ronald Antonio Callizaya - 67753538</t>
  </si>
  <si>
    <t xml:space="preserve"> Avenida Perimetral Nro 24, Edificio Torres de la Sierra – Dpto 101 – Planta Baja, entre 5to y 6to Anillo, Zona Norte. Paralela a la Av. Banzer.</t>
  </si>
  <si>
    <t xml:space="preserve"> (-17.732506, -63.170339)</t>
  </si>
  <si>
    <t>Marco Caba - 71094306</t>
  </si>
  <si>
    <t>AV GRIGOTA #148 ENTRE 2DO Y 3ER ANILLO AL FRENTE DE BANCO GANADERO AL FRENTE DE SACI</t>
  </si>
  <si>
    <t xml:space="preserve"> 17°47'56.54"S  63°11'38.58"O</t>
  </si>
  <si>
    <t>Calle René Moreno No.258 Edificio BNB Piso 8</t>
  </si>
  <si>
    <t>Ricardo Primintela (ACCL) - 77790450</t>
  </si>
  <si>
    <t>AVENIDA ALEMANA ENTRE SEUNDO Y TERCER ANILLO, CALLE LOS TAROPES ESQUINA CUPECHICHO</t>
  </si>
  <si>
    <t xml:space="preserve"> 17°45'52.99"S  -   63°10'2.80"O</t>
  </si>
  <si>
    <t>MARY QUINTEROS - 70819083</t>
  </si>
  <si>
    <t>AV CRISTO REDENTOR NRO 5120 BARRIO VILLA LUZ ENTRE 5TO Y 6TO ANILLO</t>
  </si>
  <si>
    <t>17°44'20.6"S  63°10'13.7"W</t>
  </si>
  <si>
    <t>LIC. KAREN - 77380351</t>
  </si>
  <si>
    <t>4TO ANILLO BARRIO GUARACACHI CALLE 10</t>
  </si>
  <si>
    <t>17°44'56.58"S- 63°10'32.14"O</t>
  </si>
  <si>
    <t>ARIEL DE PERALES - 77377523</t>
  </si>
  <si>
    <t>vasquezlui@tigo.net.bo</t>
  </si>
  <si>
    <t>arganig@tigo.net.bo</t>
  </si>
  <si>
    <t>velardekr@tigo.net.bo</t>
  </si>
  <si>
    <t>1680073_39325__CBA_HIPODROMO_BIS OVERSEAS BOLIVIA SRL_IDD_50M_ALDEA SOS</t>
  </si>
  <si>
    <t>**MO**11271885_29438_SCZ_Mercado Okinawa_FONDO FINANCIERO PRIVADO FASSIL_IDD_105</t>
  </si>
  <si>
    <t>11484840_29422_CBA_CAPHUSTARIZ_CIDRE_IDD_185M</t>
  </si>
  <si>
    <t>**SU**11561245_30531_LPZ_Villa Adela_BANCO PYME ECOFUTURO SA_IAS_30M</t>
  </si>
  <si>
    <t>11203545_31675_CBA_PLAZA GANADOS_VIDRIO LUX_IDD_30M</t>
  </si>
  <si>
    <t>11761026_30330_TJA_Yacuiba_EXTERRAN BOLIVIA_IDD_40M</t>
  </si>
  <si>
    <t>11413638_33322_SCZ_TUSEQUIS_CORPORACION UNAGRO S.A. CORPUNAGRO S.A._IAS_50M</t>
  </si>
  <si>
    <t>14430825_29792_SCZ_Tajibos_MERINCO S.A._IDD_75M</t>
  </si>
  <si>
    <t>**SU**11429163_32054_TRJ_Yacuiba_SIEMENS_BOL_15M</t>
  </si>
  <si>
    <t>**SU**15311544_35782__LPZ_LIRA_PEDIDOSYA SERVICIOS SA_IAS_30M</t>
  </si>
  <si>
    <t>12603683_35873__LPZ_HANSA_BANCO MERCANTIL SANTA CRUZ_BOL_30M</t>
  </si>
  <si>
    <t>12603683_35877__LPZ_HANSA_BANCO MERCANTIL SANTA CRUZ_BOL_30M</t>
  </si>
  <si>
    <t>**MO**1727079_31187__SCZ_HIPERMAXI_DIGITAL NET WORK SRL _IDD_30M</t>
  </si>
  <si>
    <t>2181_31794_SCZ_Roca y Coronado_CONSULTORA ARAMAYO ASOCIADOS_IAS_65M</t>
  </si>
  <si>
    <t>1659979_36963__SCZ_VIRU VIRU_NIBOL LTDA_DIVISION CAMIONES_IAS_50M_TEMP_105M</t>
  </si>
  <si>
    <t>**SU**15443901_36413_SCZ_Warnes_INDUSTRIAS RAVI S.A._IAS_40M_UrbGranPaititi</t>
  </si>
  <si>
    <t>11291859_37349__SCZ_PARAGUA_LA PAPELERA SA_IAS_210M</t>
  </si>
  <si>
    <t>**SU**12603683_39171__SCZ_ESPANA_BANCO MERCANTIL SANTA CRUZ SA_IAS_50M</t>
  </si>
  <si>
    <t>987037_38446__SCZ_B30DEAGOSTO_INESCO INGENIERIA &amp; CONSTRUCCION S.A._IDD_50M_CATA</t>
  </si>
  <si>
    <t>ESTADO CLIENTE BBD AL 31/10</t>
  </si>
  <si>
    <t>ESTADO CLIENTE U2000 AL 31/10</t>
  </si>
  <si>
    <t>PLAN CONSUMO 31/10</t>
  </si>
  <si>
    <t>DIFERENCIA PLAN CONSUMO 31/10</t>
  </si>
  <si>
    <t>DESCRIPCION_U20002 31/10</t>
  </si>
  <si>
    <t>DIFERENCIA 31/10</t>
  </si>
  <si>
    <t>EJECUTIVO COMERCIAL 31/10</t>
  </si>
  <si>
    <t>DIFERENCIA EJECUTIVO 31/10</t>
  </si>
  <si>
    <t>Logicalis Estado 31/10</t>
  </si>
  <si>
    <t>Logicalis Observaciones 31/10</t>
  </si>
  <si>
    <t>Acciones Logicalis 31/10</t>
  </si>
  <si>
    <t>Realizada (observada)</t>
  </si>
  <si>
    <t>Se identificó en la visita que el tráfico de ancho de banda es mayor al plan contratado del cliente.</t>
  </si>
  <si>
    <t>no se puede contactar al cliente. Se pudo atender el servicio en la avenida banzer y ahí la encargada nos proporciono el contacto de esta otra sucursal, sin embargo no responde llamadas ni mensaje</t>
  </si>
  <si>
    <t>el contacto proporcionado (JULIO SUAREZ - 71625151) no logra darnos una fecha de trabajo, se lo lleva llamando desde septiembre pero solamente nos dice que se lo vuelva llamar en otra fecha o semana</t>
  </si>
  <si>
    <t>la persona encargada nos informa que no cuenta con un personal para recepcionarnos (SUSANA JOFRE, info@inbolsa.net, 70590584) y que debe ver a quien enviar para recibirnos</t>
  </si>
  <si>
    <t>el cliente desde agosto no logra concretar una fecha y horario para hacer el trabajo</t>
  </si>
  <si>
    <t>anteriormente ya se habia contactado con este cliente, pero ya no responde a las llamadas o mensajes</t>
  </si>
  <si>
    <t xml:space="preserve">Cliente no  programa la visita, sin respuesta y/o fecha de programación </t>
  </si>
  <si>
    <t>Servicio Suspendido / Eliminado</t>
  </si>
  <si>
    <t>Caso gestión comercial</t>
  </si>
  <si>
    <t>Jose Miguel Gutierrez; jgutierrezz@bnb.com.bo; 69896378</t>
  </si>
  <si>
    <t>RED UNO DE BOLIVIA S.A.</t>
  </si>
  <si>
    <t>14251681_39146__SCZ_UAGRM_RED UNO DE BOLIVIA SA_IDD_30M</t>
  </si>
  <si>
    <t>VISAL IMPORT EXPORT SRL</t>
  </si>
  <si>
    <t>15158304_39343__SCZ_MERCADO BELEN_VISAL IMPORT EXPORT SRL_IAS_40M</t>
  </si>
  <si>
    <t>11205060_39545__SCZ_TAJIBOS_CARMAX SRL_IAS_65M_CAMPUS UNIVERSITARIO</t>
  </si>
  <si>
    <t>15241936_39564__SCZ_AV. LIBERTADOR_CAMSA INDUSTRIA Y COMERCIO S.A_IAS_30M</t>
  </si>
  <si>
    <t>AGN ALIMENTOS Y BEBIDAS LTDA</t>
  </si>
  <si>
    <t>15426734_39576__LPZ_FLORIDA_ AGN ALIMENTOS Y BEBIDAS LTDA_IAS_75M</t>
  </si>
  <si>
    <t>PUNTOCOM S.R.L.</t>
  </si>
  <si>
    <t>15669607_39645__LPZ_BOLOGNIA_PUNTOCOM S.R.L._IAS_125M</t>
  </si>
  <si>
    <t>DTV SRL</t>
  </si>
  <si>
    <t>15628260_39651__SCZ_ALEMANA_DTV SRL_IDD_30M_3ER ANILLO MUTUALISTA</t>
  </si>
  <si>
    <t>JAIME LUIS CABALLERO HURTADO</t>
  </si>
  <si>
    <t>13744059_39661__SCZ_SLAN_JAIME LUIS CABALLERO HURTADO_IDD_50M</t>
  </si>
  <si>
    <t>1730430_39666__LPZ_YUNGAS_ENDE TECNOLOGIAS S.A._IDD_75M</t>
  </si>
  <si>
    <t>TECNOLOGÍA COLABORATIVA EXPORT SRL</t>
  </si>
  <si>
    <t>15657833_39667__LPZ_LIRA_TECNOLOGA COLABORATIVA EXPORT SRL_IDD_75M</t>
  </si>
  <si>
    <t>EMPRESA AGROPECUARIA SOGIMA S.R.L.</t>
  </si>
  <si>
    <t xml:space="preserve">1637331_39669__SCZ_30 DE AGOSTO_EMPRESA AGROPECUARIA SOGIMA S.R.L._IAS_95M_SEDE </t>
  </si>
  <si>
    <t>15628260_39670__LPZ_OBRAJES_DTV SRL_IDD_30M_OBRAJES 2</t>
  </si>
  <si>
    <t>TIENDAS TRESBE S.A</t>
  </si>
  <si>
    <t>15635869_39673__SCZ_7mo Anillo_TIENDAS TRESBE SA._IAS_30M_Remanso</t>
  </si>
  <si>
    <t>RIDETECH BOL S.R.L.</t>
  </si>
  <si>
    <t>15659505_39675__SCZ_TAJIBOS_RIDETECH BOL S.R.L._IDD_30M</t>
  </si>
  <si>
    <t>11235982_39689__LPZ_ACHUMANI_ASOCIACION NACIONAL DE ALDEAS SOS BOLIVIA_IAS_500M</t>
  </si>
  <si>
    <t>13714956_39698__SCZ_26 DE ENERO_THE GAME SRL_IAS_145M</t>
  </si>
  <si>
    <t>15408757_39700__SCZ_BEREA_JOEL LARA MEDRANO_IDD_30M</t>
  </si>
  <si>
    <t>ESTUDIO JURIDICO GALINDO ASOCIADOS SOC.CIV.</t>
  </si>
  <si>
    <t>15671858_39703__SCZ_VIEDMA_ESTUDIO JURIDICO GALINDO ASOCIADOS SOC.CIV._IAS_75M_C</t>
  </si>
  <si>
    <t>JOHNNY BURGOS VARGAS</t>
  </si>
  <si>
    <t>15672157_39710__SCZ_B30 DE AGOSTO_JOHNNY BURGOS VARGAS_IAS_145M_CATALUA</t>
  </si>
  <si>
    <t xml:space="preserve">ROCA, ALCIDES - EJEC. DE VENTAS - NEG - SC                  </t>
  </si>
  <si>
    <t>NOVANEXA SRL</t>
  </si>
  <si>
    <t>15672224_39711__LPZ_MIRADOR_NOVANEXA SRL_IAS_30M</t>
  </si>
  <si>
    <t xml:space="preserve">ARANIBAR, JANIN ADISON - EJEC. DE VENTAS - NEG - CBBA       </t>
  </si>
  <si>
    <t>11205060_39717__SCZ_Saguapac_CARMAX SRL_IAS_65M_LaRioja</t>
  </si>
  <si>
    <t>J Y C IMPORTACIONES Y REPRESENTACIONES SRL</t>
  </si>
  <si>
    <t>11961090_39720__LPZ_ACHUMANI_ J Y C IMPORTACIONES Y REPRESENTACIONES SRL_IAS_30M</t>
  </si>
  <si>
    <t>14808309_39721__SCZ_B/30 de Agosto_OVANDO SA_IAS_30M_G77</t>
  </si>
  <si>
    <t>15317483_39733__SCZ_Urb Romar_INMOBILIARIA MI LOTE SA_IAS_30M_San Jorge</t>
  </si>
  <si>
    <t>1674499_39735__SCZ_URBARI_DICOM DISTRIBUIDORES DEL ORIENTE S.R.L_IAS_90M</t>
  </si>
  <si>
    <t>LOGISTICA INTEGRAL DE CARGA LOGRA S.A</t>
  </si>
  <si>
    <t>15673268_39736__LPZ_PLANTA SENKATA_LOGISTICA INTEGRAL DE CARGA LOGRA S.A_IDD_40M</t>
  </si>
  <si>
    <t xml:space="preserve">ROCABADO, ERNESTO HUGO - EJEC. DE VENTAS - NEG - LP         </t>
  </si>
  <si>
    <t>EDUSERVICIOS</t>
  </si>
  <si>
    <t>15661092_39748__SCZ_TANQUE URUBO_EDUSERVICIOS S.R.L_IAS_105M</t>
  </si>
  <si>
    <t>11178826_39760__SCZ_ALEMANA_ LABORATORIOS IFA S.A._IDD_30M</t>
  </si>
  <si>
    <t>VENTRIX IMPORTACIONES S.R.L.</t>
  </si>
  <si>
    <t>15673993_39763__SCZ_ALEMANA_VENTRIX IMPORTACIONES S.R.L._IAS_30M_3ER ANILLO MUTU</t>
  </si>
  <si>
    <t>KAREN VALLEJOS CARVALHO</t>
  </si>
  <si>
    <t>15677589_39870__SCZ_SAGUAPAC_KAREN VALLEJOS CARVALHO_IDD_40M</t>
  </si>
  <si>
    <t xml:space="preserve">DANIEL ADAMS PEÑA Y LILO       </t>
  </si>
  <si>
    <t xml:space="preserve"> Calle Fortín Toledo esquina Honduras</t>
  </si>
  <si>
    <t>Johnny Valda, johnnyvalda@reduno.com.bo, 77393261</t>
  </si>
  <si>
    <t xml:space="preserve">4to anillo, entre Av. Canal Isuto y Av. San Martín esq, Dr. Jaime Román. </t>
  </si>
  <si>
    <t>Jaime Araki - 60838986</t>
  </si>
  <si>
    <t>AV BUSH CASI 2DO ANILLO N 810, OFICINA DE CARMAX</t>
  </si>
  <si>
    <t>Deiby Hilarión - 690 08312</t>
  </si>
  <si>
    <t xml:space="preserve">AV. CUMAVI 7MO Y 8VO ANILLO PLAZA VILLA 1RO DE MAYO </t>
  </si>
  <si>
    <t xml:space="preserve"> 17°47'39.54"S  63° 8'2.24"O</t>
  </si>
  <si>
    <t>CALLE 13 CALACOTO Y JULIO PATIÑO EN UNA ESQUINA FACTORY GRILL</t>
  </si>
  <si>
    <t>16°32'32.21"S  68° 5'7.85"Oc</t>
  </si>
  <si>
    <t>MATEO ARENAS  - 76522222</t>
  </si>
  <si>
    <t>CALLE GASPAR JURADO N°348</t>
  </si>
  <si>
    <t>16°31'39.9"S 68°05'16.4"W</t>
  </si>
  <si>
    <t>LUIS CAYO - 61270588</t>
  </si>
  <si>
    <t>3er. ANILLO INTERNO Nº 1320, EDIFICIO MONTERREY, PISO 7 LADO BANCO UNION, ZONA MUTUALISTA</t>
  </si>
  <si>
    <t xml:space="preserve"> 17°42'59.36"S 63° 9'45.51"O</t>
  </si>
  <si>
    <t>GRIDVIA - 78485103</t>
  </si>
  <si>
    <t>Calle Loayza 1401, Esq. Plaza VenezuelaEL PRADOENDE TECNOLOGIAS LPZ</t>
  </si>
  <si>
    <t>Jose Torrico Gumucio; jose.torrico@et.bo; 71790902</t>
  </si>
  <si>
    <t>8vo anillo entre avenida alemana y avenida beni, a lado del condominio citadella</t>
  </si>
  <si>
    <t xml:space="preserve"> 17°43'18.09"S  63° 8'56.04"O</t>
  </si>
  <si>
    <t>David Medina - 67892112</t>
  </si>
  <si>
    <t>Zona Obrajes, Av. Hernando Siles N°5225 Edificio Torre Las Loritas - Piso 2, Entre Calle 6 y 7 de Obrajes</t>
  </si>
  <si>
    <t xml:space="preserve"> 16°31'31.27"S 68° 6'33.52"O</t>
  </si>
  <si>
    <t>Av. San Pablo de Tarso (km 8.5) entre Banzer y Canal Pedro Velez, a media cuadra del canal Pedro Velez</t>
  </si>
  <si>
    <t>-17.701355449837344, -63.17173478324537</t>
  </si>
  <si>
    <t>Luis Fernando Martinez - 70810302</t>
  </si>
  <si>
    <t xml:space="preserve">TORRE ALAS OFICINA PLANTA BAJA AVENIDA LAS RAMBLAS CALLE TROPICAL, CENTRO EMPRESARIAL EQUIPETROL CASI 4TO ANILLO </t>
  </si>
  <si>
    <t>-17.7601774, -63.200825</t>
  </si>
  <si>
    <t>JUAN PABLO VELASCO DALENCE - 77668817</t>
  </si>
  <si>
    <t>Z ACHUMANI CALLE E CASI ESQUINA AV SAN RAMON</t>
  </si>
  <si>
    <t>16°31'30.56"S   16°31'30.56"S</t>
  </si>
  <si>
    <t>JUAN PABLO APAZA - +(591-2) - 2714858 / 2714860 (Int. 1204)</t>
  </si>
  <si>
    <t>CALLE EUCALIPTO, 4TO ANILLO DOBLE VÍA LA GUARDIA</t>
  </si>
  <si>
    <t>-17.813753829523204, -63.208422246877596</t>
  </si>
  <si>
    <t>patricia paducasse - 69201602</t>
  </si>
  <si>
    <t>BARRIO BERMUDEZ AVENIDA LIBERTAD Y 8VO ANILLO</t>
  </si>
  <si>
    <t>-17.822865,-63.247050</t>
  </si>
  <si>
    <t>ALFA CASTILLO    JOEL LARA	DAVID LARA</t>
  </si>
  <si>
    <t>Zona centro calle republiquetas, entre calle cobija y pimentel Oficinas de la empresa SS Ventures SRL</t>
  </si>
  <si>
    <t>-17.786362, -63.174347</t>
  </si>
  <si>
    <t>Saul Vargas - 78556977</t>
  </si>
  <si>
    <t xml:space="preserve">AV BANZER CALLE PARELALA AL 7 MO ANILLO DE IDA AL 8VO CALLE C-C ENTRE AV 23 DE SEPTIEMBRE Y CALLE 1 </t>
  </si>
  <si>
    <t>17°43'25.2"S 63°09'47.3"W</t>
  </si>
  <si>
    <t>LEONARDO CRAPUZZI - 62214505</t>
  </si>
  <si>
    <t xml:space="preserve">CALLE MANUEL MARIACA CASI ESQUINA FRANCISCO DE MEDINA, POBLACION MALLCU CIUDAD POTOSI </t>
  </si>
  <si>
    <t>16°30'16.49"S  68° 7'8.72"O</t>
  </si>
  <si>
    <t>ING JONADAB GOMEZ - 75860652</t>
  </si>
  <si>
    <t>Av. Grigotá Doble Vía la Guardia # 602, entre 3er anillo interno y externo, Sucursal CARMAX Doble Via</t>
  </si>
  <si>
    <t>17.804798, -63.199861</t>
  </si>
  <si>
    <t>CALLE 22, EIDFICIO O-22 ZONA SAN MIGUEL FRENTE A LA CLINICA SAN MIGUEL</t>
  </si>
  <si>
    <t xml:space="preserve"> 16°32'18.54"S  68° 4'36.24"O</t>
  </si>
  <si>
    <t>JOSE ALMANZA - 68920680</t>
  </si>
  <si>
    <t>Entre la banzer y la g77, frente al mercado las palmeras. Oficina de OVANDO</t>
  </si>
  <si>
    <t>17°41'14.9"S 63°08'41.0"W</t>
  </si>
  <si>
    <t>AV VIERGEN DE LUJAN ZONA EL BATEON,  PASANDO 20 METROS DE LA ROTONDA NRO 2033</t>
  </si>
  <si>
    <t>17°44'5.30"S  63° 6'3.74"O</t>
  </si>
  <si>
    <t>Cesar Calvimontes - 67707188</t>
  </si>
  <si>
    <t>B. Las Palmas - Calle Barcelona esq. Av Iberica</t>
  </si>
  <si>
    <t>17°48'24.7"S 63°12'21.7"W</t>
  </si>
  <si>
    <t>Edgar Funes - 77392332</t>
  </si>
  <si>
    <t>Av. Litoral, casi esquina Av. 6 de Marzo</t>
  </si>
  <si>
    <t xml:space="preserve"> 16°30'19.97"S -    68° 7'45.18"O</t>
  </si>
  <si>
    <t>Ing. Eloy Coria -  70116010</t>
  </si>
  <si>
    <t xml:space="preserve"> LOCALIDAD PORONGO, CAMINO AL URUBO FRENTE AL CONDOMINIO URUBO GREEN (Colegio San Francis)</t>
  </si>
  <si>
    <t>17°44'28.11"S 63°13'20.80"W</t>
  </si>
  <si>
    <t>JHONNY AVILA - 69039289</t>
  </si>
  <si>
    <t>Av Beni 2 do anillo calle achachairu n 19</t>
  </si>
  <si>
    <t>19°03'15.6"S 65°17'11.5"W</t>
  </si>
  <si>
    <t xml:space="preserve"> Marcos Gonzales - 77330383</t>
  </si>
  <si>
    <t>Av Paragua 3 anillo, al lado del surtidor empresa Ferreteria universal</t>
  </si>
  <si>
    <t xml:space="preserve"> 17°46'11.17"S 63° 9'26.21"O</t>
  </si>
  <si>
    <t>Luis - 78009664</t>
  </si>
  <si>
    <t>CALLE TRISTAN ROCA NRO 136</t>
  </si>
  <si>
    <t>barrerama@tigo.net.bo</t>
  </si>
  <si>
    <t>rocaalc@tigo.net.bo</t>
  </si>
  <si>
    <t>aranibarj@tigo.net.bo</t>
  </si>
  <si>
    <t>rocabadoer@tigo.net.bo</t>
  </si>
  <si>
    <t>Tigo Cloud 1</t>
  </si>
  <si>
    <t>**SU**11474451_32752_LPZ_AV LAS AMERICAS_CERVECERIA BOLIVIANA NACIONAL_IAS_30M</t>
  </si>
  <si>
    <t>**SU**14128656_37757__SCZ_HAMACAS_J E TIERRAZUL EMPRESAS AGROPECUARIAS SRL_IAS_3</t>
  </si>
  <si>
    <t>858245_35122_LPZ_HUMBOLT_NEXUS TECHNOLOGY BOLIVIA S.A._IDD_65M</t>
  </si>
  <si>
    <t>**SU**115444334_34524__SCZ_30 DE AGOSTO _RAC 21 S.R.L_IAS_40M</t>
  </si>
  <si>
    <t>15401186_34366_SCZ_BRIGIDA_SWISSOTEL - GRAFITTO SRL_IAS_250M</t>
  </si>
  <si>
    <t>15401186_34367__SCZ_BRIGIDA_SWISSOTEL - GRAFITTO SRL_IDD_75M</t>
  </si>
  <si>
    <t>11235092_34419__SCZ_MERCADO BELEN_BANCO GANADERO SA_IEL_20M_RADIAL 27</t>
  </si>
  <si>
    <t>**SU**39424_33285__SCZ_CAMPANA_HIPERMAXI SA_BAS_15M</t>
  </si>
  <si>
    <t>**SU**11561245_30522_SCZ_La Curva_BANCO PYME ECOFUTURO SA_IAS_30M</t>
  </si>
  <si>
    <t>**SU**11561245_30523_CHU_El Morro_BANCO PYME ECOFUTURO SA_IAS_30M</t>
  </si>
  <si>
    <t>**SU**11561245_30602_SCZ_HAMACAS_BANCO PYME ECOFUTURO SA_IAS_30M</t>
  </si>
  <si>
    <t>**SU**11561245_30529_CBA_Simon Lopez_BANCO PYME ECOFUTURO SA_IAS_30M</t>
  </si>
  <si>
    <t>13929074_33625__CBA_JAIHUAYCO_FARMACIA CHAVEZ SRL_IAS_75M</t>
  </si>
  <si>
    <t>**SU**15150605_35168__LPZ_FLORIDA_THINT BOLIVIA S.R.L._IDD_105M</t>
  </si>
  <si>
    <t>11548677_32039_SCZ_Tajibos_SOCIEDAD HOTELERA LOS TAJIBOS_IAS_520M</t>
  </si>
  <si>
    <t>14576037_30017_SCZ_MERCADO BELEN_ITACAMBA CEMENTO SA_IDD_90M</t>
  </si>
  <si>
    <t>14576037_30019_SCZ_Guaracachi_ITACAMBA CEMENTO SA_IDD_40M</t>
  </si>
  <si>
    <t>14471096_31851_SCZ_Corte_EMPRESA DE SERVICIOS DELOSUR_IDD_65M_TEMP_105M</t>
  </si>
  <si>
    <t>14471096_31852_SCZ_Corte_EMPRESA DE SERVICIOS DELOSUR_IDD_50M_TEMP_105M</t>
  </si>
  <si>
    <t>13782695_29379_SCZ_Doble Via_HALLIBURTON LATIN AMERICA_IDD_100M</t>
  </si>
  <si>
    <t>**SU**12952149_35533_SCZ_WARNES_COMPLEJO TURISTICO TERRAMIA RESORT Y SPA S.A._IA</t>
  </si>
  <si>
    <t>15146341_31112__CBA_FELIX CAPRILES_TUVES TV SATELITAL BOLIVIA S.A. - TUVES S.A._</t>
  </si>
  <si>
    <t>11235092_35692_SCZ_MERCADO BELEN_BANGO GANADERO SA_IDD_75M_RADIAL 27</t>
  </si>
  <si>
    <t>15443901_35719__CBA_JUAN PABLO II SUD_INDUSTRIAS RAVI S.A._IAS_95M</t>
  </si>
  <si>
    <t>15269076_31908_LPZ_Lira_BTOCC_BUSINESS_PARTNER_IAS_105M</t>
  </si>
  <si>
    <t>**SU**11874383_31763_LPZ_Perez_CORPORACION MATHIESEN_IAS_30M</t>
  </si>
  <si>
    <t>**MO**15289157_32285__LPZ_Los Pinos_ELEVADORES AMERICA SRL ELEVAMERICA SRL_BAS_1</t>
  </si>
  <si>
    <t>**MO**15301761_32538_SCZ_ESPAA_CARRASCORP S.R.L_IAS_30M</t>
  </si>
  <si>
    <t>15123602_36367__LPZ_9 DE ABRIL_DELTACOM_IAS_90M_AV CIVICA</t>
  </si>
  <si>
    <t>14631429_29714_SCZ_BELEN_RODUGA INVERSIONES_IAS_75M</t>
  </si>
  <si>
    <t>**MO**15617792_37917__SCZ_TAJIBO_JAIME MARIO CALANI CARBALLO_IDD_40M_CAMPUS UNIV</t>
  </si>
  <si>
    <t>**SU**11474451_38081__SCZ_TAJIBOS_CERVECERIA BOLIVIANA NACIONAL SA_IDD_30M</t>
  </si>
  <si>
    <t>**SU**11474451_38082__SCZ_TAJIBOS_CERVECERIA BOLIVIANA NACIONAL SA_IDD_30M</t>
  </si>
  <si>
    <t>**SU**11474451_38083__SCZ_TAJIBOS_CERVECERIA BOLIVIANA NACIONAL SA_IDD_30M</t>
  </si>
  <si>
    <t>**SU**13532433_38393__SCZ_CENTENARIO_CRECER SRL_IAS_30M</t>
  </si>
  <si>
    <t>11283694_38481__SCZ_ARENAL_BANCO SOL S.A._REGIONAL SANTA CRUZ_IDD_50M_Temp_100M</t>
  </si>
  <si>
    <t>13641684_38991__LPZ_HANSA_SERVICIO DE IMPUESTOS NACIONALES_IDD_750M_BGP</t>
  </si>
  <si>
    <t>15590250_39655__SCZ_TUSEQUIS_GHTRACTOR SRL_IAS_40M</t>
  </si>
  <si>
    <t xml:space="preserve">GUAYGUA, DANIEL CRISTHIAN - EMP - TRJ                       </t>
  </si>
  <si>
    <t xml:space="preserve">PEREIRA PEREZ, FERNANDO - EJEC. DE CUENTAS - NEG - CBBA     </t>
  </si>
  <si>
    <t xml:space="preserve">ARGANI QUISPE, GENARO - EJEC. DE VENTAS - NEG - LP          </t>
  </si>
  <si>
    <t xml:space="preserve">GIL, ALVARO HUGO - EJEC. DE VENTAS - NEG - LP               </t>
  </si>
  <si>
    <t xml:space="preserve">VERA ANTELO, ALVARO - EJEC. DE VENTAS - NEG - SC            </t>
  </si>
  <si>
    <t>CALISTENIA BOLIVIA S.R.L.</t>
  </si>
  <si>
    <t>15562492_39762__SCZ_UrbariI_CALISTENIA BOLIVIA SRL_IAS_50M</t>
  </si>
  <si>
    <t>Entre 2do y 3er anillo avenida Barrientoentre av pirai y av grigota.Edificio Baruch, piso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</si>
</sst>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21" x14ac:knownFonts="1">
    <font>
      <sz val="11"/>
      <color theme="1"/>
      <name val="Calibri"/>
      <family val="2"/>
      <scheme val="minor"/>
    </font>
    <font>
      <sz val="8"/>
      <name val="Calibri"/>
      <family val="2"/>
      <scheme val="minor"/>
    </font>
    <font>
      <sz val="11"/>
      <name val="Calibri"/>
      <family val="2"/>
      <scheme val="minor"/>
    </font>
    <font>
      <b/>
      <sz val="11"/>
      <color theme="1"/>
      <name val="Calibri"/>
      <family val="2"/>
      <scheme val="minor"/>
    </font>
    <font>
      <sz val="9"/>
      <color indexed="81"/>
      <name val="Tahoma"/>
      <family val="2"/>
    </font>
    <font>
      <b/>
      <sz val="9"/>
      <color indexed="81"/>
      <name val="Tahoma"/>
      <family val="2"/>
    </font>
    <font>
      <sz val="11"/>
      <color rgb="FF000000"/>
      <name val="Calibri"/>
      <family val="2"/>
      <scheme val="minor"/>
    </font>
    <font>
      <sz val="11"/>
      <color theme="1"/>
      <name val="Calibri"/>
      <family val="2"/>
    </font>
    <font>
      <sz val="11"/>
      <name val="Calibri"/>
      <family val="2"/>
    </font>
    <font>
      <sz val="11"/>
      <color rgb="FFFF0000"/>
      <name val="Calibri"/>
      <family val="2"/>
    </font>
    <font>
      <sz val="11"/>
      <color theme="1"/>
      <name val="Calibri"/>
      <family val="2"/>
      <scheme val="minor"/>
    </font>
    <font>
      <u/>
      <sz val="11"/>
      <color theme="10"/>
      <name val="Calibri"/>
      <family val="2"/>
      <scheme val="minor"/>
    </font>
    <font>
      <sz val="11"/>
      <color rgb="FFFF0000"/>
      <name val="Calibri"/>
      <family val="2"/>
      <scheme val="minor"/>
    </font>
    <font>
      <sz val="11"/>
      <color theme="5"/>
      <name val="Calibri"/>
      <family val="2"/>
    </font>
    <font>
      <sz val="11"/>
      <color theme="5" tint="-0.249977111117893"/>
      <name val="Calibri"/>
      <family val="2"/>
    </font>
    <font>
      <i/>
      <sz val="11"/>
      <color theme="1"/>
      <name val="Calibri"/>
      <family val="2"/>
      <scheme val="minor"/>
    </font>
    <font>
      <b/>
      <sz val="11"/>
      <color theme="0"/>
      <name val="Calibri"/>
      <family val="2"/>
      <scheme val="minor"/>
    </font>
    <font>
      <b/>
      <u/>
      <sz val="11"/>
      <color theme="1"/>
      <name val="Calibri"/>
      <family val="2"/>
      <scheme val="minor"/>
    </font>
    <font>
      <sz val="9"/>
      <color rgb="FF000000"/>
      <name val="Calibri"/>
      <family val="2"/>
    </font>
    <font>
      <sz val="10"/>
      <color theme="1"/>
      <name val="Arial"/>
      <family val="2"/>
    </font>
    <font>
      <i/>
      <sz val="10"/>
      <color theme="1"/>
      <name val="Arial"/>
      <family val="2"/>
    </font>
  </fonts>
  <fills count="25">
    <fill>
      <patternFill patternType="none"/>
    </fill>
    <fill>
      <patternFill patternType="gray125"/>
    </fill>
    <fill>
      <patternFill patternType="solid">
        <fgColor rgb="FFFF0000"/>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9" tint="-0.249977111117893"/>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FFC000"/>
        <bgColor indexed="64"/>
      </patternFill>
    </fill>
    <fill>
      <patternFill patternType="solid">
        <fgColor theme="2" tint="-0.249977111117893"/>
        <bgColor indexed="64"/>
      </patternFill>
    </fill>
    <fill>
      <patternFill patternType="solid">
        <fgColor theme="4"/>
        <bgColor indexed="64"/>
      </patternFill>
    </fill>
    <fill>
      <patternFill patternType="solid">
        <fgColor rgb="FF002060"/>
        <bgColor indexed="64"/>
      </patternFill>
    </fill>
    <fill>
      <patternFill patternType="solid">
        <fgColor theme="5" tint="-0.249977111117893"/>
        <bgColor indexed="64"/>
      </patternFill>
    </fill>
    <fill>
      <patternFill patternType="solid">
        <fgColor theme="0" tint="-0.34998626667073579"/>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6"/>
        <bgColor theme="6"/>
      </patternFill>
    </fill>
    <fill>
      <patternFill patternType="solid">
        <fgColor theme="0"/>
        <bgColor theme="6" tint="0.79998168889431442"/>
      </patternFill>
    </fill>
    <fill>
      <patternFill patternType="solid">
        <fgColor theme="2"/>
        <bgColor indexed="64"/>
      </patternFill>
    </fill>
    <fill>
      <patternFill patternType="solid">
        <fgColor theme="0" tint="-0.499984740745262"/>
        <bgColor indexed="64"/>
      </patternFill>
    </fill>
    <fill>
      <patternFill patternType="solid">
        <fgColor rgb="FFFFFF00"/>
        <bgColor indexed="64"/>
      </patternFill>
    </fill>
    <fill>
      <patternFill patternType="solid">
        <fgColor rgb="FFFFFFFF"/>
        <bgColor rgb="FFFFFFFF"/>
      </patternFill>
    </fill>
  </fills>
  <borders count="8">
    <border>
      <left/>
      <right/>
      <top/>
      <bottom/>
      <diagonal/>
    </border>
    <border>
      <left style="thin">
        <color indexed="64"/>
      </left>
      <right style="thin">
        <color indexed="64"/>
      </right>
      <top style="thin">
        <color indexed="64"/>
      </top>
      <bottom style="thin">
        <color theme="6" tint="0.39997558519241921"/>
      </bottom>
      <diagonal/>
    </border>
    <border>
      <left style="thin">
        <color indexed="64"/>
      </left>
      <right style="thin">
        <color indexed="64"/>
      </right>
      <top style="thin">
        <color theme="6" tint="0.39997558519241921"/>
      </top>
      <bottom style="thin">
        <color theme="6" tint="0.39997558519241921"/>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theme="4" tint="0.39997558519241921"/>
      </top>
      <bottom/>
      <diagonal/>
    </border>
    <border>
      <left/>
      <right/>
      <top style="thin">
        <color theme="6"/>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1" fillId="0" borderId="0" applyNumberFormat="0" applyFill="0" applyBorder="0" applyAlignment="0" applyProtection="0"/>
  </cellStyleXfs>
  <cellXfs count="102">
    <xf numFmtId="0" fontId="0" fillId="0" borderId="0" xfId="0"/>
    <xf numFmtId="14" fontId="0" fillId="0" borderId="0" xfId="0" applyNumberFormat="1"/>
    <xf numFmtId="0" fontId="0" fillId="0" borderId="0" xfId="0" applyAlignment="1">
      <alignment horizontal="right"/>
    </xf>
    <xf numFmtId="0" fontId="0" fillId="0" borderId="0" xfId="0" pivotButton="1"/>
    <xf numFmtId="0" fontId="0" fillId="0" borderId="0" xfId="0" applyAlignment="1">
      <alignment vertical="center"/>
    </xf>
    <xf numFmtId="14" fontId="0" fillId="0" borderId="0" xfId="0" applyNumberFormat="1" applyAlignment="1">
      <alignment vertical="center"/>
    </xf>
    <xf numFmtId="0" fontId="2" fillId="0" borderId="0" xfId="0" applyFont="1"/>
    <xf numFmtId="0" fontId="3" fillId="0" borderId="0" xfId="0" applyFont="1"/>
    <xf numFmtId="0" fontId="0" fillId="0" borderId="0" xfId="0" applyAlignment="1">
      <alignment horizontal="left"/>
    </xf>
    <xf numFmtId="0" fontId="0" fillId="3" borderId="0" xfId="0" applyFill="1" applyAlignment="1">
      <alignment horizontal="left"/>
    </xf>
    <xf numFmtId="0" fontId="0" fillId="4" borderId="0" xfId="0" applyFill="1" applyAlignment="1">
      <alignment horizontal="left"/>
    </xf>
    <xf numFmtId="0" fontId="0" fillId="2" borderId="0" xfId="0" applyFill="1" applyAlignment="1">
      <alignment horizontal="left"/>
    </xf>
    <xf numFmtId="0" fontId="2" fillId="0" borderId="0" xfId="0" applyFont="1" applyAlignment="1">
      <alignment vertical="center"/>
    </xf>
    <xf numFmtId="0" fontId="0" fillId="0" borderId="0" xfId="0" applyAlignment="1">
      <alignment horizontal="center" vertical="center"/>
    </xf>
    <xf numFmtId="17" fontId="0" fillId="0" borderId="0" xfId="0" applyNumberFormat="1"/>
    <xf numFmtId="17" fontId="0" fillId="0" borderId="0" xfId="0" applyNumberFormat="1" applyAlignment="1">
      <alignment vertical="center"/>
    </xf>
    <xf numFmtId="14" fontId="0" fillId="5" borderId="0" xfId="0" applyNumberFormat="1" applyFill="1" applyAlignment="1">
      <alignment horizontal="left"/>
    </xf>
    <xf numFmtId="0" fontId="0" fillId="0" borderId="0" xfId="0" quotePrefix="1"/>
    <xf numFmtId="17" fontId="2" fillId="0" borderId="0" xfId="0" applyNumberFormat="1" applyFont="1"/>
    <xf numFmtId="0" fontId="6" fillId="0" borderId="0" xfId="0" applyFont="1"/>
    <xf numFmtId="0" fontId="2" fillId="0" borderId="0" xfId="0" applyFont="1" applyAlignment="1">
      <alignment wrapText="1"/>
    </xf>
    <xf numFmtId="0" fontId="7" fillId="0" borderId="0" xfId="0" applyFont="1"/>
    <xf numFmtId="14" fontId="7" fillId="0" borderId="0" xfId="0" applyNumberFormat="1" applyFont="1"/>
    <xf numFmtId="0" fontId="8" fillId="0" borderId="0" xfId="0" applyFont="1"/>
    <xf numFmtId="0" fontId="7" fillId="0" borderId="0" xfId="0" applyFont="1" applyAlignment="1">
      <alignment horizontal="right"/>
    </xf>
    <xf numFmtId="164" fontId="7" fillId="0" borderId="0" xfId="0" applyNumberFormat="1" applyFont="1"/>
    <xf numFmtId="14" fontId="7" fillId="0" borderId="0" xfId="0" applyNumberFormat="1" applyFont="1" applyAlignment="1">
      <alignment horizontal="right"/>
    </xf>
    <xf numFmtId="164" fontId="7" fillId="0" borderId="0" xfId="0" applyNumberFormat="1" applyFont="1" applyAlignment="1">
      <alignment wrapText="1"/>
    </xf>
    <xf numFmtId="14" fontId="8" fillId="0" borderId="0" xfId="0" applyNumberFormat="1" applyFont="1"/>
    <xf numFmtId="14" fontId="9" fillId="0" borderId="0" xfId="0" applyNumberFormat="1" applyFont="1"/>
    <xf numFmtId="0" fontId="7" fillId="0" borderId="0" xfId="0" applyFont="1" applyAlignment="1">
      <alignment horizontal="left"/>
    </xf>
    <xf numFmtId="14" fontId="7" fillId="0" borderId="0" xfId="0" applyNumberFormat="1" applyFont="1" applyAlignment="1">
      <alignment wrapText="1"/>
    </xf>
    <xf numFmtId="14" fontId="7" fillId="6" borderId="0" xfId="0" applyNumberFormat="1" applyFont="1" applyFill="1"/>
    <xf numFmtId="0" fontId="2" fillId="7" borderId="0" xfId="0" applyFont="1" applyFill="1"/>
    <xf numFmtId="0" fontId="10" fillId="0" borderId="0" xfId="1" applyFont="1"/>
    <xf numFmtId="0" fontId="7" fillId="8" borderId="0" xfId="0" applyFont="1" applyFill="1"/>
    <xf numFmtId="14" fontId="7" fillId="8" borderId="0" xfId="0" applyNumberFormat="1" applyFont="1" applyFill="1"/>
    <xf numFmtId="0" fontId="0" fillId="7" borderId="0" xfId="0" applyFill="1"/>
    <xf numFmtId="14" fontId="7" fillId="7" borderId="0" xfId="0" applyNumberFormat="1" applyFont="1" applyFill="1"/>
    <xf numFmtId="14" fontId="7" fillId="7" borderId="0" xfId="0" applyNumberFormat="1" applyFont="1" applyFill="1" applyAlignment="1">
      <alignment horizontal="left" vertical="top" wrapText="1"/>
    </xf>
    <xf numFmtId="14" fontId="8" fillId="7" borderId="0" xfId="0" applyNumberFormat="1" applyFont="1" applyFill="1" applyAlignment="1">
      <alignment horizontal="left" vertical="top" wrapText="1"/>
    </xf>
    <xf numFmtId="0" fontId="0" fillId="0" borderId="0" xfId="0" applyAlignment="1">
      <alignment wrapText="1"/>
    </xf>
    <xf numFmtId="14" fontId="7" fillId="7" borderId="0" xfId="0" applyNumberFormat="1" applyFont="1" applyFill="1" applyAlignment="1">
      <alignment wrapText="1"/>
    </xf>
    <xf numFmtId="0" fontId="10" fillId="0" borderId="0" xfId="1" applyFont="1" applyFill="1"/>
    <xf numFmtId="14" fontId="8" fillId="0" borderId="0" xfId="0" applyNumberFormat="1" applyFont="1" applyAlignment="1">
      <alignment horizontal="left"/>
    </xf>
    <xf numFmtId="0" fontId="10" fillId="0" borderId="0" xfId="0" applyFont="1"/>
    <xf numFmtId="0" fontId="0" fillId="0" borderId="0" xfId="1" applyFont="1"/>
    <xf numFmtId="14" fontId="7" fillId="0" borderId="0" xfId="0" applyNumberFormat="1" applyFont="1" applyAlignment="1">
      <alignment horizontal="left" vertical="top"/>
    </xf>
    <xf numFmtId="14" fontId="0" fillId="0" borderId="0" xfId="0" applyNumberFormat="1" applyAlignment="1">
      <alignment horizontal="right"/>
    </xf>
    <xf numFmtId="0" fontId="0" fillId="9" borderId="0" xfId="0" applyFill="1" applyAlignment="1">
      <alignment horizontal="left"/>
    </xf>
    <xf numFmtId="14" fontId="12" fillId="0" borderId="0" xfId="0" applyNumberFormat="1" applyFont="1"/>
    <xf numFmtId="0" fontId="0" fillId="10" borderId="0" xfId="0" applyFill="1" applyAlignment="1">
      <alignment horizontal="left"/>
    </xf>
    <xf numFmtId="0" fontId="0" fillId="11" borderId="0" xfId="0" applyFill="1"/>
    <xf numFmtId="0" fontId="0" fillId="12" borderId="0" xfId="0" applyFill="1"/>
    <xf numFmtId="0" fontId="0" fillId="13" borderId="0" xfId="0" applyFill="1" applyAlignment="1">
      <alignment horizontal="left"/>
    </xf>
    <xf numFmtId="14" fontId="0" fillId="7" borderId="0" xfId="0" applyNumberFormat="1" applyFill="1"/>
    <xf numFmtId="14" fontId="8" fillId="7" borderId="0" xfId="0" applyNumberFormat="1" applyFont="1" applyFill="1"/>
    <xf numFmtId="0" fontId="8" fillId="7" borderId="0" xfId="0" applyFont="1" applyFill="1" applyAlignment="1">
      <alignment horizontal="left" vertical="top" wrapText="1"/>
    </xf>
    <xf numFmtId="164" fontId="7" fillId="7" borderId="0" xfId="0" applyNumberFormat="1" applyFont="1" applyFill="1"/>
    <xf numFmtId="0" fontId="7" fillId="7" borderId="0" xfId="0" applyFont="1" applyFill="1"/>
    <xf numFmtId="0" fontId="10" fillId="7" borderId="0" xfId="1" applyFont="1" applyFill="1" applyBorder="1"/>
    <xf numFmtId="0" fontId="10" fillId="7" borderId="0" xfId="0" applyFont="1" applyFill="1"/>
    <xf numFmtId="0" fontId="10" fillId="7" borderId="0" xfId="1" applyFont="1" applyFill="1"/>
    <xf numFmtId="0" fontId="0" fillId="0" borderId="0" xfId="1" applyFont="1" applyFill="1"/>
    <xf numFmtId="14" fontId="0" fillId="0" borderId="0" xfId="0" applyNumberFormat="1" applyAlignment="1">
      <alignment vertical="top"/>
    </xf>
    <xf numFmtId="14" fontId="0" fillId="3" borderId="0" xfId="0" applyNumberFormat="1" applyFill="1" applyAlignment="1">
      <alignment horizontal="left"/>
    </xf>
    <xf numFmtId="0" fontId="0" fillId="14" borderId="0" xfId="0" applyFill="1" applyAlignment="1">
      <alignment horizontal="left"/>
    </xf>
    <xf numFmtId="0" fontId="0" fillId="17" borderId="0" xfId="0" applyFill="1"/>
    <xf numFmtId="14" fontId="7" fillId="7" borderId="0" xfId="0" applyNumberFormat="1" applyFont="1" applyFill="1" applyAlignment="1">
      <alignment vertical="top"/>
    </xf>
    <xf numFmtId="0" fontId="3" fillId="15" borderId="0" xfId="0" applyFont="1" applyFill="1"/>
    <xf numFmtId="0" fontId="15" fillId="18" borderId="0" xfId="0" applyFont="1" applyFill="1"/>
    <xf numFmtId="0" fontId="15" fillId="0" borderId="0" xfId="0" applyFont="1"/>
    <xf numFmtId="0" fontId="16" fillId="19" borderId="1" xfId="0" applyFont="1" applyFill="1" applyBorder="1"/>
    <xf numFmtId="0" fontId="0" fillId="20" borderId="2" xfId="0" applyFill="1" applyBorder="1"/>
    <xf numFmtId="0" fontId="0" fillId="7" borderId="2" xfId="0" applyFill="1" applyBorder="1"/>
    <xf numFmtId="0" fontId="0" fillId="0" borderId="3" xfId="0" applyBorder="1"/>
    <xf numFmtId="0" fontId="0" fillId="0" borderId="4" xfId="0" applyBorder="1"/>
    <xf numFmtId="0" fontId="0" fillId="21" borderId="0" xfId="0" applyFill="1"/>
    <xf numFmtId="0" fontId="17" fillId="21" borderId="0" xfId="0" applyFont="1" applyFill="1"/>
    <xf numFmtId="0" fontId="0" fillId="7" borderId="0" xfId="0" applyFill="1" applyAlignment="1">
      <alignment horizontal="right"/>
    </xf>
    <xf numFmtId="0" fontId="3" fillId="17" borderId="5" xfId="0" applyFont="1" applyFill="1" applyBorder="1"/>
    <xf numFmtId="10" fontId="0" fillId="0" borderId="0" xfId="0" applyNumberFormat="1"/>
    <xf numFmtId="0" fontId="0" fillId="0" borderId="0" xfId="0" applyAlignment="1">
      <alignment horizontal="center"/>
    </xf>
    <xf numFmtId="0" fontId="0" fillId="16" borderId="0" xfId="0" applyFill="1" applyAlignment="1">
      <alignment horizontal="left"/>
    </xf>
    <xf numFmtId="10" fontId="0" fillId="16" borderId="0" xfId="0" applyNumberFormat="1" applyFill="1"/>
    <xf numFmtId="0" fontId="3" fillId="7" borderId="0" xfId="0" applyFont="1" applyFill="1"/>
    <xf numFmtId="0" fontId="0" fillId="22" borderId="0" xfId="0" applyFill="1" applyAlignment="1">
      <alignment horizontal="left"/>
    </xf>
    <xf numFmtId="0" fontId="0" fillId="7" borderId="0" xfId="1" applyFont="1" applyFill="1" applyBorder="1"/>
    <xf numFmtId="17" fontId="0" fillId="0" borderId="6" xfId="0" applyNumberFormat="1" applyBorder="1"/>
    <xf numFmtId="14" fontId="12" fillId="0" borderId="0" xfId="0" applyNumberFormat="1" applyFont="1" applyAlignment="1">
      <alignment horizontal="right"/>
    </xf>
    <xf numFmtId="0" fontId="0" fillId="23" borderId="0" xfId="0" applyFill="1"/>
    <xf numFmtId="0" fontId="2" fillId="0" borderId="6" xfId="0" applyFont="1" applyBorder="1"/>
    <xf numFmtId="0" fontId="18" fillId="24" borderId="0" xfId="0" applyFont="1" applyFill="1" applyAlignment="1">
      <alignment horizontal="left"/>
    </xf>
    <xf numFmtId="0" fontId="20" fillId="0" borderId="0" xfId="0" quotePrefix="1" applyFont="1" applyAlignment="1">
      <alignment horizontal="left"/>
    </xf>
    <xf numFmtId="0" fontId="0" fillId="0" borderId="6" xfId="0" applyBorder="1"/>
    <xf numFmtId="0" fontId="19" fillId="0" borderId="0" xfId="0" quotePrefix="1" applyFont="1" applyAlignment="1">
      <alignment horizontal="left"/>
    </xf>
    <xf numFmtId="14" fontId="0" fillId="0" borderId="7" xfId="0" applyNumberFormat="1" applyBorder="1"/>
    <xf numFmtId="14" fontId="9" fillId="0" borderId="0" xfId="0" applyNumberFormat="1" applyFont="1" applyAlignment="1">
      <alignment horizontal="right"/>
    </xf>
    <xf numFmtId="14" fontId="0" fillId="0" borderId="0" xfId="0" applyNumberFormat="1" applyAlignment="1">
      <alignment horizontal="left"/>
    </xf>
    <xf numFmtId="0" fontId="0" fillId="16" borderId="0" xfId="0" applyFill="1" applyAlignment="1">
      <alignment horizontal="center" vertical="center"/>
    </xf>
    <xf numFmtId="0" fontId="0" fillId="7" borderId="0" xfId="0" applyFill="1" applyAlignment="1">
      <alignment horizontal="center" vertical="center"/>
    </xf>
    <xf numFmtId="0" fontId="0" fillId="16" borderId="0" xfId="0" applyFill="1"/>
  </cellXfs>
  <cellStyles count="2">
    <cellStyle name="Hipervínculo" xfId="1" builtinId="8"/>
    <cellStyle name="Normal" xfId="0" builtinId="0"/>
  </cellStyles>
  <dxfs count="76">
    <dxf>
      <font>
        <color rgb="FF9C0006"/>
      </font>
      <fill>
        <patternFill>
          <bgColor rgb="FFFFC7CE"/>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ill>
        <patternFill patternType="none">
          <fgColor indexed="64"/>
          <bgColor auto="1"/>
        </patternFill>
      </fill>
    </dxf>
    <dxf>
      <font>
        <b/>
        <i val="0"/>
        <strike val="0"/>
        <condense val="0"/>
        <extend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numFmt numFmtId="0" formatCode="General"/>
    </dxf>
    <dxf>
      <numFmt numFmtId="165" formatCode="d/m/yyyy"/>
    </dxf>
    <dxf>
      <numFmt numFmtId="22" formatCode="mmm\-yy"/>
    </dxf>
    <dxf>
      <numFmt numFmtId="165" formatCode="d/m/yyyy"/>
    </dxf>
    <dxf>
      <numFmt numFmtId="165" formatCode="d/m/yyyy"/>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alignment horizontal="right" vertical="bottom" textRotation="0" wrapText="0" indent="0" justifyLastLine="0" shrinkToFit="0" readingOrder="0"/>
    </dxf>
    <dxf>
      <alignment horizontal="right" vertical="bottom" textRotation="0" wrapText="0" indent="0" justifyLastLine="0" shrinkToFit="0" readingOrder="0"/>
    </dxf>
    <dxf>
      <numFmt numFmtId="0" formatCode="General"/>
    </dxf>
    <dxf>
      <alignment horizontal="right" vertical="bottom" textRotation="0" wrapText="0" indent="0" justifyLastLine="0" shrinkToFit="0" readingOrder="0"/>
    </dxf>
    <dxf>
      <numFmt numFmtId="0" formatCode="General"/>
    </dxf>
    <dxf>
      <alignment horizontal="right" vertical="bottom" textRotation="0" wrapText="0" indent="0" justifyLastLine="0" shrinkToFit="0" readingOrder="0"/>
    </dxf>
    <dxf>
      <numFmt numFmtId="0" formatCode="General"/>
    </dxf>
    <dxf>
      <numFmt numFmtId="0" formatCode="General"/>
    </dxf>
    <dxf>
      <numFmt numFmtId="0" formatCode="General"/>
    </dxf>
    <dxf>
      <numFmt numFmtId="165" formatCode="d/m/yyyy"/>
    </dxf>
    <dxf>
      <numFmt numFmtId="165" formatCode="d/m/yyyy"/>
    </dxf>
    <dxf>
      <numFmt numFmtId="165" formatCode="d/m/yyyy"/>
    </dxf>
    <dxf>
      <numFmt numFmtId="165" formatCode="d/m/yyyy"/>
    </dxf>
    <dxf>
      <numFmt numFmtId="165" formatCode="d/m/yyyy"/>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alignment horizontal="center"/>
    </dxf>
    <dxf>
      <fill>
        <patternFill>
          <bgColor theme="0"/>
        </patternFill>
      </fill>
    </dxf>
    <dxf>
      <fill>
        <patternFill>
          <bgColor theme="9" tint="0.59999389629810485"/>
        </patternFill>
      </fill>
    </dxf>
    <dxf>
      <fill>
        <patternFill patternType="solid">
          <bgColor rgb="FF92D050"/>
        </patternFill>
      </fill>
    </dxf>
    <dxf>
      <alignment horizontal="center"/>
    </dxf>
    <dxf>
      <alignment horizontal="center"/>
    </dxf>
    <dxf>
      <alignment horizontal="center"/>
    </dxf>
    <dxf>
      <alignment vertical="center"/>
    </dxf>
    <dxf>
      <alignment vertical="center"/>
    </dxf>
    <dxf>
      <alignment vertic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m/yyyy"/>
    </dxf>
    <dxf>
      <alignment horizontal="right" vertical="bottom" textRotation="0" wrapText="0" indent="0" justifyLastLine="0" shrinkToFit="0" readingOrder="0"/>
    </dxf>
    <dxf>
      <numFmt numFmtId="165" formatCode="d/m/yyyy"/>
      <fill>
        <patternFill patternType="none">
          <fgColor indexed="64"/>
          <bgColor indexed="65"/>
        </patternFill>
      </fill>
    </dxf>
    <dxf>
      <numFmt numFmtId="165" formatCode="d/m/yyyy"/>
      <fill>
        <patternFill patternType="none">
          <fgColor indexed="64"/>
          <bgColor auto="1"/>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numFmt numFmtId="0" formatCode="General"/>
      <fill>
        <patternFill patternType="none">
          <fgColor indexed="64"/>
          <bgColor indexed="65"/>
        </patternFill>
      </fill>
    </dxf>
    <dxf>
      <numFmt numFmtId="165" formatCode="d/m/yyyy"/>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ustomXml" Target="../customXml/item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D:\SERVICIOS%20FIJOS\Reportes%20Logicalis\2023\Copia%20de%20Reporte%20Mensual%20de%20Octubre-2023.xlsx" TargetMode="External"/><Relationship Id="rId1" Type="http://schemas.openxmlformats.org/officeDocument/2006/relationships/externalLinkPath" Target="file:///D:\SERVICIOS%20FIJOS\Reportes%20Logicalis\2023\Copia%20de%20Reporte%20Mensual%20de%20Octubre-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NTA CRUZ"/>
      <sheetName val="LA PAZ"/>
      <sheetName val="Consolidado"/>
      <sheetName val="Copia de Reporte Mensual de Oct"/>
    </sheetNames>
    <sheetDataSet>
      <sheetData sheetId="0" refreshError="1"/>
      <sheetData sheetId="1" refreshError="1"/>
      <sheetData sheetId="2"/>
      <sheetData sheetId="3" refreshError="1"/>
    </sheetDataSet>
  </externalBook>
</externalLink>
</file>

<file path=xl/persons/person.xml><?xml version="1.0" encoding="utf-8"?>
<personList xmlns="http://schemas.microsoft.com/office/spreadsheetml/2018/threadedcomments" xmlns:x="http://schemas.openxmlformats.org/spreadsheetml/2006/main">
  <person displayName="Paola Taboada" id="{D0CA410A-1BDA-444E-AEBA-26DCFAA5416F}" userId="S::taboadapa@tigo.net.bo::606d0bcc-cc48-424f-9442-6bf117ca5e7b"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OLA ANDREA TABOADA SANJINES" refreshedDate="45238.461932638886" createdVersion="7" refreshedVersion="8" minRefreshableVersion="3" recordCount="203" xr:uid="{77A21C07-E034-42BA-985B-1E5BEAC6E9DF}">
  <cacheSource type="worksheet">
    <worksheetSource name="Tabla6"/>
  </cacheSource>
  <cacheFields count="27">
    <cacheField name="SEGMENTO_CORP_TAM" numFmtId="0">
      <sharedItems/>
    </cacheField>
    <cacheField name="FECHA_HABILITACION" numFmtId="14">
      <sharedItems containsNonDate="0" containsDate="1" containsString="0" containsBlank="1" minDate="2012-12-01T00:00:00" maxDate="2020-12-11T00:00:00"/>
    </cacheField>
    <cacheField name="PLAN_CONSUMO" numFmtId="0">
      <sharedItems/>
    </cacheField>
    <cacheField name="NRO_CUENTA" numFmtId="0">
      <sharedItems containsSemiMixedTypes="0" containsString="0" containsNumber="1" containsInteger="1" minValue="28221" maxValue="35777"/>
    </cacheField>
    <cacheField name="NOMBRE_CLIENTE" numFmtId="0">
      <sharedItems/>
    </cacheField>
    <cacheField name="DESCRIPCION_U2000" numFmtId="0">
      <sharedItems/>
    </cacheField>
    <cacheField name="EJECUTIVO_CORPORATE" numFmtId="0">
      <sharedItems/>
    </cacheField>
    <cacheField name="DEPARTAMENTO" numFmtId="0">
      <sharedItems/>
    </cacheField>
    <cacheField name="ZONA" numFmtId="0">
      <sharedItems/>
    </cacheField>
    <cacheField name="CORREO EJECUTIVO" numFmtId="0">
      <sharedItems/>
    </cacheField>
    <cacheField name="DIRECCIÓN ACTIVACIONES" numFmtId="0">
      <sharedItems containsMixedTypes="1" containsNumber="1" containsInteger="1" minValue="0" maxValue="0"/>
    </cacheField>
    <cacheField name="COORDENADAS ACTIVACIONES" numFmtId="0">
      <sharedItems containsBlank="1" containsMixedTypes="1" containsNumber="1" containsInteger="1" minValue="0" maxValue="0"/>
    </cacheField>
    <cacheField name="CONTACTO DEL CLIENTE ACTIVACIONES" numFmtId="0">
      <sharedItems containsMixedTypes="1" containsNumber="1" containsInteger="1" minValue="77539153" maxValue="77539153"/>
    </cacheField>
    <cacheField name="ORIGEN" numFmtId="0">
      <sharedItems/>
    </cacheField>
    <cacheField name="FECHA REALIZADA 1" numFmtId="14">
      <sharedItems containsSemiMixedTypes="0" containsNonDate="0" containsDate="1" containsString="0" minDate="2019-11-01T00:00:00" maxDate="2021-01-02T00:00:00"/>
    </cacheField>
    <cacheField name="MES GENERACIÓN BBDD" numFmtId="0">
      <sharedItems containsNonDate="0" containsDate="1" containsString="0" containsBlank="1" minDate="2022-02-01T00:00:00" maxDate="2022-06-02T00:00:00"/>
    </cacheField>
    <cacheField name="FECHA RECERTIFICACIÓN" numFmtId="0">
      <sharedItems containsDate="1" containsBlank="1" containsMixedTypes="1" minDate="2022-02-14T00:00:00" maxDate="2023-03-14T00:00:00"/>
    </cacheField>
    <cacheField name="OBSERVACIONES" numFmtId="0">
      <sharedItems containsBlank="1" count="7">
        <s v="REALIZADA RECERTIFICACIÓN"/>
        <s v="Enlace suspendido/ eliminado"/>
        <s v="Otro departamento"/>
        <s v="Cancelado: Cliente no quiere desconectar la red"/>
        <s v="Enlaces recientemente medidos (CBN/ Univalle)"/>
        <m u="1"/>
        <s v="PENDIENTE RECERTIFICACIÓN" u="1"/>
      </sharedItems>
    </cacheField>
    <cacheField name="ESTADO CLIENTE BBD AL 31/05" numFmtId="0">
      <sharedItems/>
    </cacheField>
    <cacheField name="ESTADO CLIENTE U2000 AL 31/05" numFmtId="0">
      <sharedItems/>
    </cacheField>
    <cacheField name="PLAN CONSUMO 31/05" numFmtId="0">
      <sharedItems/>
    </cacheField>
    <cacheField name="DIFERENCIA PLAN CONSUMO 31/05" numFmtId="0">
      <sharedItems/>
    </cacheField>
    <cacheField name="DESCRIPCION_U20002 31/05" numFmtId="0">
      <sharedItems/>
    </cacheField>
    <cacheField name="DIFERENCIA 31/05" numFmtId="0">
      <sharedItems/>
    </cacheField>
    <cacheField name="EJECUTIVO COMERCIAL 31/05" numFmtId="0">
      <sharedItems/>
    </cacheField>
    <cacheField name="DIFERENCIA EJECUTIVO 31/05" numFmtId="0">
      <sharedItems/>
    </cacheField>
    <cacheField name="ESTADO" numFmtId="0">
      <sharedItems count="2">
        <s v="GESTIONADO"/>
        <s v="PENDIENT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OLA ANDREA TABOADA SANJINES" refreshedDate="45238.461933217593" missingItemsLimit="0" createdVersion="6" refreshedVersion="8" minRefreshableVersion="3" recordCount="2256" xr:uid="{FF19D266-4E0B-44CA-9953-E4DD272DFD05}">
  <cacheSource type="worksheet">
    <worksheetSource name="Tabla1"/>
  </cacheSource>
  <cacheFields count="31">
    <cacheField name="SEGMENTO_CORP_TAM" numFmtId="0">
      <sharedItems count="8">
        <s v="Micro"/>
        <s v="Large"/>
        <s v="Prime"/>
        <s v="Medium"/>
        <s v="Small"/>
        <s v="Government"/>
        <s v="(en blanco)"/>
        <s v="Wholesale International"/>
      </sharedItems>
    </cacheField>
    <cacheField name="FECHA_HABILITACION" numFmtId="14">
      <sharedItems containsDate="1" containsBlank="1" containsMixedTypes="1" minDate="2012-12-01T00:00:00" maxDate="2023-11-01T00:00:00"/>
    </cacheField>
    <cacheField name="PLAN_CONSUMO" numFmtId="0">
      <sharedItems/>
    </cacheField>
    <cacheField name="NRO_CUENTA" numFmtId="0">
      <sharedItems containsSemiMixedTypes="0" containsString="0" containsNumber="1" containsInteger="1" minValue="28221" maxValue="39870"/>
    </cacheField>
    <cacheField name="NOMBRE_CLIENTE" numFmtId="0">
      <sharedItems count="909">
        <s v="JON JAIRO ROCA PANTOJA"/>
        <s v="IMCRUZ COMERCIAL S.A."/>
        <s v="CERVECERIA BOLIVIANA NACIONAL SA"/>
        <s v="BANCO PARA EL FOMENTO A INICIATIVAS ECONÓMICAS S.A.-BANCO FI"/>
        <s v="ENDE ANDINA SOCIEDAD ANONIMA MIXTA (ENDE ANDINA S.A.M.)"/>
        <s v="FUNDACION UNIVERSIDAD PRIVADA DE SANTA CRUZ DE LA SIERA-UPSA"/>
        <s v="HILLER S.A COMERCIO E INDUSTRIA"/>
        <s v="COMUNIDAD CRISTIANA DEL ESPIRITU SANTO"/>
        <s v="COMPANIA DE SEGUROS Y REASEGUROS FORTALEZA S.A."/>
        <s v="FARMACIAS CORPORATIVAS S.A."/>
        <s v="TERBOL SA"/>
        <s v="RODRIGUEZ CALVO Y SALINAS SRL"/>
        <s v="UNIVERSIDAD NACIONAL DEL ORIENTE"/>
        <s v="IMPORT EXPORT LAS LOMAS LTDA"/>
        <s v="FERROVIARIA ORIENTAL S.A."/>
        <s v="GENEX SA"/>
        <s v="OVANDO SA"/>
        <s v="VINTAGE PETROLEUM BOLIVIANA LTD."/>
        <s v="SCHLUMBERGER SURENCO S.A"/>
        <s v="INTERCONEXION ELECTRICA ISA BOLIVIA SA"/>
        <s v="PUNTOMAQ S.A."/>
        <s v="MARIA EVELYN PREST AREAGA"/>
        <s v="HP MEDICAL SRL"/>
        <s v="CIA DE SERV. DE TRANS. AEREO AMASZONAS S.A."/>
        <s v="EDUARDO S.A."/>
        <s v="AGROPECUARIA LAGUNA CORAZON SA"/>
        <s v="ASOCIACION EDUCATIVA ADVENTISTA DEL ORIENTE BOLIVIANO"/>
        <s v="COOP DE SERV PUBLICOS SAN JUAN BAUTISTA LTDA"/>
        <s v="EXHIBICION JOYERA SRL"/>
        <s v="EL MANANTIAL  INVERSIONES"/>
        <s v="PLUS COMAGRO SRL"/>
        <s v="AGROPECUARIA ACRES DEL SUD SA."/>
        <s v="MEGANUTRI  SRL"/>
        <s v="INDUSTRIAS KRAL SRL."/>
        <s v="SERVICIO DE IMPUESTOS NACIONALES"/>
        <s v="SIKA BOLIVIA SA"/>
        <s v="INDACOCHEA &amp; ASOCIADOS"/>
        <s v="IGLESIA EVANGELICA METODISTA EN BOLIVIA"/>
        <s v="CONSULTORA ARAMAYO ASOCIADOS &quot;CONTEC LTDA.&quot;"/>
        <s v="MEPUB S.R.L."/>
        <s v="PLAMAT S.A."/>
        <s v="BOLIVIAVEN GROUP SRL"/>
        <s v="J E TIERRAZUL EMPRESAS AGROPECUARIAS SRL"/>
        <s v="COMPA#IA INDUSTRIAL DE TABACOS SA"/>
        <s v="CROWN LTDA"/>
        <s v="INSTITUTO TECNOLOGICO PUERTO DE MEJILLONES"/>
        <s v="CORPORACION DE AQUINO BOLIVIA SA"/>
        <s v="AUTO CORPORACION SERCOA SRL"/>
        <s v="INGEMAQ"/>
        <s v="COMERCIALIZADORA RETAIL LIDER S.A."/>
        <s v="ALTA ESTETICA S.R.L."/>
        <s v="CLUB ALEMAN"/>
        <s v="CENCOVA CONSTRUCTORA S.A."/>
        <s v="INTEGRAL AGROPECUARIA S.R.L."/>
        <s v="SOLUCION LOGISTICA GLOBAL SRL"/>
        <s v="SCHMIDTS PHARMA S.R.L."/>
        <s v="DIACONIA FRIF IFD"/>
        <s v="MARIA BLANCA SOLIZ LAZARTE VDA DE RAMIREZ"/>
        <s v="BANCO MERCANTIL SANTA CRUZ S.A."/>
        <s v="BANCO BISA SA"/>
        <s v="HIPERMAXI S.A."/>
        <s v="ENDE TRANSMISION S.A."/>
        <s v="COOPERATIVA DE AHORRO Y CREDITO SAN MARTIN DE PORRES LTDA."/>
        <s v="BANCO SOLIDARIO BANCOSOL SA"/>
        <s v="BANCO NACIONAL DE BOLIVIA"/>
        <s v="FUNDACION ABYA YALA BOLIVIA"/>
        <s v="FARMACIA CHAVEZ SRL"/>
        <s v="BANCO ECONOMICO S.A."/>
        <s v="BANCO FORTALEZA  S.A."/>
        <s v="UNIVERSIDAD PRIVADA DOMINGO SAVIO SA"/>
        <s v="FONDO NACIONAL DE INVERSION PRODUCTIVA Y SOCIAL"/>
        <s v="BOLIVIA TV"/>
        <s v="FORTALEZA SOCIEDAD ADMINISTRADORA DE FONDOS DE INVERSION S.A"/>
        <s v="SISCOTEC SECURITY S.R.L."/>
        <s v="ORLAN SRL"/>
        <s v="NEXUS TECHNOLOGY BOLIVIA S.A."/>
        <s v="ASISCO SRL"/>
        <s v="FAO (ORGANIZACION DE LAS NACIONES UNIDAS"/>
        <s v="PRENDAMAS SRL"/>
        <s v="ITACAMBA CEMENTO SA"/>
        <s v="EMPRESA MINERA MANQUIRI SA"/>
        <s v="DATEC LTDA"/>
        <s v="LANDICORP CORPORACION DE  INVERSIONES Y SERVICIOS S.A."/>
        <s v="TORREMOLINOS SRL"/>
        <s v="TOTAI CITRUS SA."/>
        <s v="PRO MUJER"/>
        <s v="EXTERRAN BOLIVIA SRL"/>
        <s v="ARCOR ALIMENTOS BOLIVIA S.A."/>
        <s v="PLUS STEEL LTDA"/>
        <s v="FADERPA LTDA"/>
        <s v="ENTIDAD DE DEPOSITO DE VALORES DE BOLIVIA S.A. (EDV)"/>
        <s v="TSK ELECTRONICA Y ELECTRICA SA"/>
        <s v="ANTENA UNO CANAL 6 SRL"/>
        <s v="UNIVERSIDAD PRIVADA BOLIVIANA UPB"/>
        <s v="ECOR LTDA.CANAL 9 TELEORIENTE"/>
        <s v="RODUGA INVERSIONES S.A."/>
        <s v="BRENNTAG BOLIVIA S.R.L."/>
        <s v="ROSMERY HANDAL ABS"/>
        <s v="SECOBOL SRL"/>
        <s v="PERTEC S.R.L"/>
        <s v="CERAMICA SAN LUIS SRL"/>
        <s v="MULTICENTER SRL"/>
        <s v="DHL BOLIVIA SRL"/>
        <s v="QUIMICA CARBOGAS LTDA."/>
        <s v="FFP PRODEM SA"/>
        <s v="BANCO PRODEM SOCIEDAD ANONIMA"/>
        <s v="TOTAL E &amp; P BOLIVIE SUCURSAL BOLIVIA"/>
        <s v="UNION CENTRO VETERINARIO SRL"/>
        <s v="ALMANZA CORP SRL"/>
        <s v="HENRY PERALES CORTEZ"/>
        <s v="FUNDACION PARA LA FERIA INTERNACIONAL DE COCHABAMBA-FEICOBOL"/>
        <s v="AXIONGROUP SRL"/>
        <s v="ORANGE CARGO SRL"/>
        <s v="TRAC 21 S.R.L."/>
        <s v="OPERADORA CARIBENA SRL"/>
        <s v="VETERQUIMICA  BOLIVIANA S.R.L."/>
        <s v="HUGO SPECHAR GONZALES"/>
        <s v="FARMAVAL BOLIVIA  SRL"/>
        <s v="SEGIP"/>
        <s v="RAM DEL MERCOSUR S.R.L."/>
        <s v="GENERAL SECRETARIAT ORGANIZATION OF AMERICAN STATES"/>
        <s v="INMOBILIARIA ZURIEL SRL"/>
        <s v="PAES  S.R.L."/>
        <s v="FULL ASSISTANCE SRL"/>
        <s v="TECLA 10 SA"/>
        <s v="INCADEX SRL"/>
        <s v="C-TRANS SRL."/>
        <s v="GOJA BOLIVIA SRL"/>
        <s v="UNIVERSIDAD ADVENTISTA DE BOLIVIA"/>
        <s v="COOPERATIVA DE AHORRO Y CREDITO CERRADA DE CARACTER COMUNAL"/>
        <s v="BAISA SRL"/>
        <s v="ALGAR S.A."/>
        <s v="ESTACION DE SERVICIO TREBOL S.R.L."/>
        <s v="TESORO PATRCIA ALBIS VILLA"/>
        <s v="ACI SYSTEMS ALEMANIA GMBH SUCURSAL BOLIVIA"/>
        <s v="AGROTERRA S.R.L"/>
        <s v="AMERICAN CHEMICAL COMPANY S.R.L."/>
        <s v="AP SRL"/>
        <s v="BEDMONT INVESTMENT FUNDS SRL"/>
        <s v="CASCADA DEL SUR S.A."/>
        <s v="COMPANIA DE ALIMENTOS LTDA"/>
        <s v="CEDSA SRL"/>
        <s v="CENTRAL DE COMUNICACIÓN NUEVO TIEMPO CNT"/>
        <s v="IBERTRADE BUSINESS CENTER PIAM SRL"/>
        <s v="CENTRO DE FORMACION PARA DIRECTIVOS MMC SRL"/>
        <s v="COMERCIAL MICLAR SRL"/>
        <s v="ADMINISTRADORA DE CAMARAS DE COMPENSACION Y LIQUIDACION SA"/>
        <s v="CONFIPETROL SA SUCURSAL BOLIVIA"/>
        <s v="CORPORACION ACEROS DEL ALTIPLANO SRL"/>
        <s v="DISTRIBUIDORA AROMAS SRL"/>
        <s v="EMPRESA HOTELERA ICON SA"/>
        <s v="GRAFITTO S.R.L"/>
        <s v="COOPERATIVA DE AHORRO Y CREDITO ABIERTA COMARAPA RL."/>
        <s v="BANCO GANADERO SA"/>
        <s v="HOTESA S.R.L."/>
        <s v="TRANSCRUZ SRL"/>
        <s v="SANTA JOSEFINA AGROPECUARIA SA"/>
        <s v="NULIFE HOTELES SOCIEDAD DE RESPONSABILIDAD LIMITADA"/>
        <s v="EDUARDO VALDIVIA ZAMBRANA"/>
        <s v="CERAMICA DEL ESTE SRL."/>
        <s v="IGLESIA ADVENTISTA DEL SEPTIMO DIA - IASD"/>
        <s v="BANCO CENTRAL DE BOLIVIA"/>
        <s v="INVERSIONES INMOBILIARIAS INDACO S.A"/>
        <s v="MAKIBER S.A. SUCURSAL BOLIVIA"/>
        <s v="BRASEM SRL"/>
        <s v="INDUSTRIAS AJEBOLIVIA S.A."/>
        <s v="PANTODO S.R.L."/>
        <s v="KUHLMANN Y CIA LTDA"/>
        <s v="PEDRO PABLO RODOLFO URIOSTE URIOSTE"/>
        <s v="PIL ANDINA S.A."/>
        <s v="RUTH MERY QUIROZ ROMERO"/>
        <s v="SEDES CHUQUISACA HOSPITAL DEL NINO"/>
        <s v="UNIVALLE S.A."/>
        <s v="SINOHYDRO CORPORATION LIMITED SUCURSAL BOLIVIA"/>
        <s v="CIABOL LTDA"/>
        <s v="INDUSTRIAS DURALIT S.A."/>
        <s v="FABRICA BOLIVIANA DE ENVASES S.A"/>
        <s v="RODUARTE HUGO CHAMBI FLORES"/>
        <s v="GREEN METALS COMERCIALIZACION Y MINERIA SRL"/>
        <s v="COMERCIALIZADORA RETAILGROUP"/>
        <s v="FONDO FINANCIERO PRIVADO FASSIL"/>
        <s v="C.I.D.R.E."/>
        <s v="BOLIVIANA DE AVIACION BOA"/>
        <s v="SERVICIOS DE AEROPUERTOS BOLIVIANOS S.A."/>
        <s v="CENTRO DE COMERCIALIZACION Y REMATES &quot; EL MARUCHO &quot; LTDA."/>
        <s v="ROCHE BOLIVIA SRL"/>
        <s v="TRILOGY SOFTWARE BOLIVIA"/>
        <s v="NACIONAL SEGUROS VIDA Y SALUD SA"/>
        <s v="ASTRIX S.A."/>
        <s v="LA PROMOTORA"/>
        <s v="ENDE TECNOLOGIAS S.A."/>
        <s v="BISA SEGUROS Y REASEGUROS S.A."/>
        <s v="BBVA PREVISION A.F.P. S.A."/>
        <s v="BANCO PYME ECOFUTURO S.A."/>
        <s v="HANSA LTDA"/>
        <s v="UNIVERSIDAD CATOLICA BOLIVIANA SAN PABLO"/>
        <s v="MOLINARI RAIL AG SUCURSAL BOLIVIA"/>
        <s v="MANACO SA"/>
        <s v="LABORATORIOS BAGO DE BOLIVIA SA"/>
        <s v="JALASOFT SRL"/>
        <s v="INDUSTRIAS FERROTODO LTDA."/>
        <s v="EMPRESA NACIONAL DE ELECTRICIDAD ENDE"/>
        <s v="CREDITO CON EDUCACION RURAL CRECER"/>
        <s v="CRE R.L."/>
        <s v="BANCO PYME DE LA COMUNIDAD SA"/>
        <s v="BISA LEASING S.A."/>
        <s v="SEGUROS Y REASEGUROS PERSONALES UNIVIDA SA"/>
        <s v="AVICOLA ROLON S.R.L."/>
        <s v="TELCHI LITEL LTDA"/>
        <s v="XEROGRAFIA BOLIVIANA S.A."/>
        <s v="COMPASSION INTERNATIONAL EN BOLIVIA"/>
        <s v="INDUSTRIAS ENVAZEN S.A."/>
        <s v="THINT BOLIVIA SRL"/>
        <s v="CONSORCIO COSICA EMPRO IPRECO"/>
        <s v="LUCKY BOLIVIA S.A"/>
        <s v="BOLITEL SRL"/>
        <s v="UNITEPC"/>
        <s v="PRONTO MINIMERCADOS SRL"/>
        <s v="THOMSON REUTERS BOLIVIA SRL"/>
        <s v="AGROTRAM SRL"/>
        <s v="INKABOR BOLIVIA SRL"/>
        <s v="CREDICASAS LA FUENTE JN SRL."/>
        <s v="INPA PARKET LTDA."/>
        <s v="COINSE S.R.L."/>
        <s v="CFDISTRIBUCION S.R.L."/>
        <s v="HOTEL GRAN LIBERTADOR II SRL"/>
        <s v="STP SANEAR SRL"/>
        <s v="ARANCIBIA RODRIGUEZ,JATNIEL CARLOS"/>
        <s v="CONSULTORIA Y PLANIFICACION CYPLA SRL"/>
        <s v="EL TESORO SRL"/>
        <s v="YOUNG,RYAN"/>
        <s v="UNICEF"/>
        <s v="SOCIEDAD HOTELERA LOS TAJIBOS SA"/>
        <s v="EMPRESA ALEMANA UNIFICADA SA"/>
        <s v="UNIVERSIDAD ANDINA SIMON BOLIVAR"/>
        <s v="TOYOSA SA."/>
        <s v="COOPERATIVA DE AHORRO Y CREDITO ABIERTA SAN ROQUE LTDA."/>
        <s v="COMPA#IA ELECTRICA SUCRE S.A."/>
        <s v="CLINICA LOS ANGELES  S.A"/>
        <s v="ALEXANDER COFFEE SHOP SRL."/>
        <s v="GOBIERNO AUTONOMO MUNICIPAL DE COCHABAMBA"/>
        <s v="EMPRESA DE COMUNICACION SOCIAL EL DEBER S.A."/>
        <s v="YANBAL DE BOLIVIA S.A."/>
        <s v="ELFEC SA"/>
        <s v="PLAXBURG S.R.L."/>
        <s v="NIPRO MEDICAL CORPORATION SUCURSAL BOLIVIA"/>
        <s v="CIA ASISTENCIA EN COMPUTACION Y COMUNICACIONES SRL"/>
        <s v="ADMINISTRADORA DE TARJETAS DE CREDITO SA"/>
        <s v="COBOCE LTDA."/>
        <s v="COPELME S. A."/>
        <s v="VIDRIO LUX S.A."/>
        <s v="PRICEWATERHOUSECOOPERS S.R.L."/>
        <s v="ASSURESOFT BOLIVIA S.R.L"/>
        <s v="ENTIDAD MUNICIPAL DE ASEO URBANO SUCRE"/>
        <s v="ERICSSON DE BOLIVIA TELECOMUNICACIONES SA"/>
        <s v="IDEPRO DESARROLLO EMPRESARIAL"/>
        <s v="TOTES LTDA"/>
        <s v="TIEMPO TELEVISION SOCIEDAD ANONIMA"/>
        <s v="INGENIO AZUCARERO GUABIRA S.A."/>
        <s v="DELOITTE BOLIVIA LTDA"/>
        <s v="LAQFAGA SRL"/>
        <s v="SERVICIOS COPABOL SA"/>
        <s v="GEOMENBRANAS REPRESENTACIONES IMPOR - EXPOR GERIMEX S.R.L."/>
        <s v="CIES"/>
        <s v="SUNRISE AUTOPARTS SRL"/>
        <s v="CRECER SRL"/>
        <s v="GRANJA AVICOLA INTEGRAL SOFIA LTDA."/>
        <s v="GOBIERNO AUTONOMO DEPARTAMENTAL DE TARIJA"/>
        <s v="GOBIERNO AUTONOMO MUNICIPAL DE TARIJA"/>
        <s v="INDUSTRIAS DE ACEITE S.A."/>
        <s v="COMPANIA INTERAMERICANA DE SERVICIOS SRL"/>
        <s v="MULTIPAT LTDA"/>
        <s v="YPFB REFINACION SA"/>
        <s v="INDUSTRIAS VENADO S.A."/>
        <s v="ALIANZA COMPA#IA DE SEGUROS Y REASEGUROS S.A."/>
        <s v="BANCO NACIONAL DE BOLIVIA  SA"/>
        <s v="UNIVERSIDAD AUTONOMA DEL BENI JOSE BALLIVIAN"/>
        <s v="TECHO SA"/>
        <s v="NIBOL LTDA."/>
        <s v="IMPORTADORA Y EXPORTADORA MONTERREY SRL"/>
        <s v="COOP. DE AHORRO Y CREDITO JESUS NAZARENO"/>
        <s v="SCHARFF BOLIVIA S.R.L."/>
        <s v="TECNOFARMA S.A"/>
        <s v="GOBIERNO AUTONOMO DEPARTAMENTAL DEL BENI"/>
        <s v="BRINKS BOLIVIA S.A."/>
        <s v="DISTRIBUIDORA MAKIRO SRL"/>
        <s v="IMPORTADORA IMVESA S.R.L."/>
        <s v="MEDITERRANEAN SHIPPING COMPANY BOLIVIA MSC LTDA"/>
        <s v="BUPA INSURANCE BOLIVIA S.A."/>
        <s v="EMPRESA DE SERVICIOS DELOSUR SA"/>
        <s v="LINKSER S.A"/>
        <s v="CORPORACION UNAGRO S.A. CORPUNAGRO S.A."/>
        <s v="MULTIPARTES SANTA CRUZ SRL"/>
        <s v="CARGILL BOLIVIA S.A."/>
        <s v="KPMG S.R.L."/>
        <s v="OMNILIFE DE BOLIVIA S.A"/>
        <s v="DISTRIBUIDOR MAYORISTA DE COMPUTADORAS DMC.S.A."/>
        <s v="FONDO DE DESARROLLO COMUNAL INSTITUCION FINANCIERA DE DESARR"/>
        <s v="BIS OVERSEAS BOLIVIA S.R.L."/>
        <s v="YPFB LOGISITICA S.A."/>
        <s v="PLAN INTERNACIONAL INC"/>
        <s v="IMPORTADORA CAMPERO S.R.L."/>
        <s v="LA VITALICIA SEGUROS Y REASEGUROS DE VIDA SA"/>
        <s v="DICOM DISTRIBUIDORES DEL ORIENTE S.R.L"/>
        <s v="ALPHA SYSTEMS SRL"/>
        <s v="RADIO FIDES SERVICIOS SRL"/>
        <s v="SEICAMP SRL"/>
        <s v="EPIROC BOLIVIA SA EQUIPOS Y SERVICIOS"/>
        <s v="COOPERATIVA PROGRESO LTDA"/>
        <s v="EMPRESA DE TRANSPORTE DE VALORES S.A."/>
        <s v="TIGRE S.A"/>
        <s v="INMOBILIARIA KANTUTANI SA"/>
        <s v="GOBIERNO AUTONOMO MUNICIPAL DE RIBERALTA"/>
        <s v="MADISA S.A."/>
        <s v="3M CHILE SUCURSAL BOLIVIA"/>
        <s v="FONPLATA"/>
        <s v="LABORATORIO Y OPTICAS PAUKER LTDA"/>
        <s v="SCA HOTELES S.A."/>
        <s v="GOBIERNO AUTONOMO MUNICIPAL DE POTOSI"/>
        <s v="PROMEDICAL SA."/>
        <s v="SOCIEDAD ANONIMA COMERCIAL INDUSTRIAL (SACI)"/>
        <s v="SINTESIS S.A"/>
        <s v="EMBRIOVID S.R.L."/>
        <s v="COOPERATIVA DE SERVICIOS PUBLICOS SANTA CRUZ LTDA"/>
        <s v="UNIVERSIDAD EVANGELICA BOLIVIANA"/>
        <s v="HALLIBURTON LATIN AMERICA S.A."/>
        <s v="EMBAJADA DE SUECIA"/>
        <s v="ASOBAN"/>
        <s v="ANTALIS BOLIVIA S.R.L."/>
        <s v="QUIMIZA LTDA"/>
        <s v="MERINCO SA"/>
        <s v="WATCH TOWER BIBLE AND TRACT SOCIETY OF PENNSYLVANIA"/>
        <s v="EDITORA CANELAS DEL SUR SRL"/>
        <s v="COMPA#IA COMERCIAL MINERA RICACRUZ LTDA."/>
        <s v="COMERCIAL BATE FORTE SRL"/>
        <s v="MARCELO ISRAEL TORRICO AGUILAR"/>
        <s v="VARGAS HERNANDEZ,OSCAR GABRIEL"/>
        <s v="PIO RICO SRL"/>
        <s v="COMPLEJO TURISTICO TERRAMIA RESORT &amp; SPA S.A"/>
        <s v="COOPERATIVA DE SERVICIOS PUBLICOS PAMPA DE LA ISLA"/>
        <s v="PEDIDOSYA SERVICIOS SA"/>
        <s v="GUEVARA Y GUTIERREZ SERVICIOS LEGALES SRL"/>
        <s v="VAMED ENGINEERING GMBH - SUCURSAL BOLIVIA"/>
        <s v="MATPETROL SA"/>
        <s v="JACHA INTI INDUSTRIAL SOCIEDAD ANONIMA"/>
        <s v="FUNDACION SARTAWI"/>
        <s v="PROLIFE BOLIVIA SRL"/>
        <s v="MILCAR SRL"/>
        <s v="SIEMENS  SOLUCIONES TECNOLOGICAS  S.A."/>
        <s v="MATADERO FRIGORIFICO SANTA CRUZ  S.A."/>
        <s v="KUEHNE + NAGEL LTDA"/>
        <s v="FRIGORIFICO BFC S.A."/>
        <s v="BOL-TELECOMUNICACIONES S.R.L."/>
        <s v="RED AD VENIR S.A."/>
        <s v="GOBERNACION DEL DPTO. DE TARIJA -SECCION CERCADO"/>
        <s v="IMPALA TERMINALS BOLIVIA SERVICIOS LOGISTICOS S.A."/>
        <s v="SERVIAGRICOLA DEL SUR S.R.L."/>
        <s v="TUVES TV SATELITAL BOLIVIA S.A. - TUVES S.A."/>
        <s v="ESPECTRO COMUNICACIONES SRL"/>
        <s v="LABORATORIOS CRESPAL S.A."/>
        <s v="COOPERATIVA DE AHORRO Y CREDITO MAGISTERIO RURAL LTDA"/>
        <s v="COOPERATIVA DE AHORRO Y CREDITO MAGISTERIO RURAL LTDA."/>
        <s v="TAIYO MOTORS SA"/>
        <s v="LABORATORIOS INDUSTRIAL FARMACEUTICOS FARCOS LTDA."/>
        <s v="CONSULTORA NACIONAL CONNAL SRL"/>
        <s v="CLINICA METROPOLITANA DE LAS AMERICAS SA"/>
        <s v="EMBAJADA BRITANICA"/>
        <s v="DIGITAL CORPORACION DIGICORP LTDA"/>
        <s v="TRANSCLICK SOLUTIONS LTDA"/>
        <s v="SOCIEDAD BOLIVIANA DE HOTELES Y TURISMO S.R.L."/>
        <s v="INDUSTRIAS RAVI SA"/>
        <s v="BIG GRUPO DE INVERSIONES S.A."/>
        <s v="CAMARA NACIONAL DE COMERCIO"/>
        <s v="ERNESTO SAMIR NISHIKAWA"/>
        <s v="AGRIPESO SRL"/>
        <s v="LABORATORIO CLINICO PRAXIS S.R.L."/>
        <s v="INDUSTRIA QUIMICO FARMACEUTICA SIGMA CORP SRL"/>
        <s v="NM INVERSIONES SRL"/>
        <s v="TELEFERICOS DOPPELMAYR S.A."/>
        <s v="AUTORIDAD BINACIONAL AUTONOMA DEL LAGO TITICACA"/>
        <s v="BANCO DE DESARROLLO PRODUCTIVO BDP SAM"/>
        <s v="BANCO UNION SA"/>
        <s v="BOLIVIAN FOODS SA"/>
        <s v="CIA IND COMERCIAL HNOS VICENTE SRL"/>
        <s v="COBEE SA"/>
        <s v="CONTRALORIA GENERAL DEL ESTADO"/>
        <s v="DEFENSOR DEL PUEBLO"/>
        <s v="DISMATEC S.A."/>
        <s v="EMPRESA DE SERVICIOS ELECTROMECANICOS ESE SRL"/>
        <s v="EMPRESAS PUBLICAS PRODUCTIVAS LACTEOS DE BOLIVIA"/>
        <s v="FABRICA DE ALIMENTOS ALINA SRL"/>
        <s v="FINI LAGER SA."/>
        <s v="FONDO NACIONAL DE DESARROLLO INTEGRAL"/>
        <s v="GOBIERNO AUTONOMO DEPARTAMENTAL  DE SANTA CRUZ"/>
        <s v="GOBIERNO MUNICIPAL DE LA PAZ"/>
        <s v="GRUPO GEO SRL"/>
        <s v="INTERAGRO SA"/>
        <s v="LA BOLIVIANA CIACRUZ DE SEGUROS Y REASEGUROS SA"/>
        <s v="MINISTERIO DEL AGUA"/>
        <s v="POLICIA BOLIVIANA"/>
        <s v="PROESA"/>
        <s v="RANSA OPERADOR LOGISTICO BOLIVIA S.A."/>
        <s v="REPSOL EYP BOLIVIA SA"/>
        <s v="SOCIEDAD INDUSTRIAL MOLINERA"/>
        <s v="T-STORE BONABEL SRL"/>
        <s v="BANCO DE LA NACION ARGENTINA"/>
        <s v="TUMPAR LTDA."/>
        <s v="UNIBIENES SEGUROS Y REASEGUROS PATRIMONIALES S.A."/>
        <s v="UNIVERSIDAD AUTONOMA GABRIEL RENE MORENO"/>
        <s v="YPF EXPLOR Y PRODUCC DE HIDROCARBUROS DE BOLIVIA"/>
        <s v="LABORATORIOS EUROFARMA BOLIVIA S.A."/>
        <s v="COPIJSUD"/>
        <s v="SERVICIOS DE TRANSACCIONES VIRTUALES VLINK SA"/>
        <s v="EQUIPETROL S.A."/>
        <s v="CASA GRANDE APART HOTEL SRL"/>
        <s v="DIMA LTDA."/>
        <s v="NELCO S.A."/>
        <s v="FAIR PLAY SRL"/>
        <s v="NOV DOWNHOLE BOLIVIA SRL"/>
        <s v="NATIONAL OILWELL VARCO DE BOLIVIA S.R.L."/>
        <s v="COMPA#IA DE MINERALES ESPECIALIZADOS S.A."/>
        <s v="CAMBRIDGE COLLEGE SRL"/>
        <s v="GOBIERNO AUTONOMO MUNICIPAL DE PUERTO SUAREZ"/>
        <s v="GOBIERNO AUTONOMO MUNICIPAL DE ROBORE"/>
        <s v="PRODUCTOS SANCELA DEL PERU SA"/>
        <s v="PRAXAIR BOLIVIA SRL"/>
        <s v="SUDAMERICANA SRL CORREDORES Y ASES SEG"/>
        <s v="FERRERE BOLIVIA SRL"/>
        <s v="COOP.DE SERVICIOS DE AGUA POTABLE Y ALCANTARILLADO  PLAN3000"/>
        <s v="GOBIERNO MUNICIPAL EL TORNO"/>
        <s v="UNIVERSAL TOURS LTDA."/>
        <s v="HONORABLE ALCALDIA DE 4 CA#ADAS"/>
        <s v="LA SANTE S.R.L"/>
        <s v="WORLD WILDLIFE FUND, INC."/>
        <s v="DIGITAL HARBOR INTERNATIONAL SRL"/>
        <s v="CONDOMINIO TORRES DEL POETA SRL"/>
        <s v="CONSORCIO PUBLICITARIO ROZENMAN S.A."/>
        <s v="EXOMAD SRL"/>
        <s v="PETREX S.A. SUCURSAL BOLIVIA"/>
        <s v="SUR 10 SRL"/>
        <s v="SERVICIOS ELECTRICOS POTOSI SA"/>
        <s v="SISTEMA CRISTIANO DE COMUNICACIONES S.R.L."/>
        <s v="IMBA S.A. INDUSTRIA MOLINERA Y BALANCEADOS DE ALIMENTOS"/>
        <s v="CIA. CONSTRUCTORA CONGAR LTDA."/>
        <s v="FUNDACION BOLIVIANA PARA EL DESARROLLO(FUBODE)"/>
        <s v="INDUSTRIAS VENADO en instalaciones de DATEC"/>
        <s v="EMBAJADA DE LA REPUBLICA DEL PARAGUAY"/>
        <s v="TOBOROCHI SUITES SRL"/>
        <s v="GAS &amp; ELECTRICIDAD S.A."/>
        <s v="BONY SRL"/>
        <s v="BIOGENESIS BAGO BOLIVIA SA"/>
        <s v="IMPORTADORA DE IDEAS SA"/>
        <s v="AGENCIA FRANCESA DE DESARROLLO - AFD"/>
        <s v="VIGITEK SRL"/>
        <s v="CONSTRUMAT LTDA"/>
        <s v="VICTOR MAURICIO TORO MEDINA"/>
        <s v="INMOBILIARIA KINTAS SRL"/>
        <s v="MANDERLY LATINA S.A."/>
        <s v="URBANOVA DESARROLLOS URBANOS SRL"/>
        <s v="COLSER LTDA"/>
        <s v="BOLSA BOLIVIANA DE VALORES"/>
        <s v="HIDROELECTRICA BOLIVIANA SA"/>
        <s v="BOLINTER LTDA."/>
        <s v="CENTRO ESCOLAR ALEMAN"/>
        <s v="LOGICALIS ANDINA BOLIVIA LAB LTDA"/>
        <s v="NESTLE BOLIVIA S.A."/>
        <s v="DISTRIBUCION Y MERCADEO DYM LTDA"/>
        <s v="HERRACRUZ S.A."/>
        <s v="GOBIERNO AUTONOMO MUNICIPAL SAN JAVIER"/>
        <s v="AGENTES GENERALES DESPACHANTES DE ADUANA"/>
        <s v="OPERACIONES DEL PACIFICO LTDA"/>
        <s v="PNUD BOLIVIA"/>
        <s v="BANCO MUNDIAL"/>
        <s v="ILENDER BOLIVIA S.A."/>
        <s v="EMPRESA HOTELERA CALACOTO LTDA"/>
        <s v="SOCIEDAD AGROINDUSTRIAL NUTRIOIL S.A."/>
        <s v="DROGUERIA INTI S.A."/>
        <s v="UNIVERSIDAD DE LOS ANDES SA"/>
        <s v="LABORATORIO DE ANALISIS CLINICOS DR ZUNA SRL"/>
        <s v="INST. CULTURAL BOL. ALEMAN GOETHE - INST."/>
        <s v="INDUSTRIAS ALIMENTICIAS FAGAL SRL"/>
        <s v="AJ VIERCI SRL"/>
        <s v="SERVICIOS TECNICOS Y DE INGENIERIA S.R.L."/>
        <s v="INDUSTRIAS BELEN SRL."/>
        <s v="LEGION DE LA BUENA VOLUNTAD"/>
        <s v="MONNET S.R.L."/>
        <s v="CHAVEZ MENDEZ,MARIO FRANKLIN"/>
        <s v="DIGITAL NETWORK INFRAESTRUCTURA Y SERVICIOS TECNOLOGICOS S.A"/>
        <s v="HORMIPRET S.R.L."/>
        <s v="COMERCIALIZADORA KENNAMETAL BOLIVIA SRL."/>
        <s v="NETCOBE SRL"/>
        <s v="AJINOMOTO DEL PERU SA"/>
        <s v="SERVIPETROL LTDA"/>
        <s v="GRUPO EDITORIAL LA HOGUERA S.A."/>
        <s v="ALIMENTOS AGUA CLARA SA"/>
        <s v="LABORATORIOS IFA S.A."/>
        <s v="GANO ITOUCH BOLIVIA S.R.L."/>
        <s v="BTOCC BUSINESS PARTNER SRL"/>
        <s v="SALUR SRL"/>
        <s v="IMPORTADORA &amp; EMBOTELLADORA NEW YORK BEVERAGE SA"/>
        <s v="SABORES BOLIVIANOS ALEMANES SRL"/>
        <s v="IICA BOLIVIA"/>
        <s v="MYENDY BOLIVIA S.A."/>
        <s v="MECPETROL GALEANO SRL"/>
        <s v="PRAXIS INGENIERIA SRL"/>
        <s v="AGROPECUARIA POZO DEL TIGRE S.A."/>
        <s v="CITSE CRUZ INGENIERIA EN TELECOMUNICACIONES Y SERVICIOS ELEC"/>
        <s v="LABORATORIOS FARMACEUTICOS LAFAR SA"/>
        <s v="AXON S.R.L."/>
        <s v="KIMBERLY BOLIVIA SA"/>
        <s v="SERVICIOS PETROLEROS PONEX S.R.L."/>
        <s v="CLINICA MONTALVO BIOGINECOLOGICA SRL"/>
        <s v="DXN BOLIVIA SRL"/>
        <s v="INFOCRED BI SA"/>
        <s v="PAGOS SRL"/>
        <s v="UNIVERSIDAD LA SALLE"/>
        <s v="RAFCAR MOTORS SRL"/>
        <s v="BIOQUEST SYSTEMS S.R.L."/>
        <s v="SEGUROS PROVIDA S.A."/>
        <s v="CUZIORTIS LTDA"/>
        <s v="IMPORTADORA COMERCIAL EQUIPEXITOS EQUIPAMIENTO INTEGRAL DE N"/>
        <s v="FARMEDICAL SRL"/>
        <s v="BELLCOS BOLIVIA S.A"/>
        <s v="JOEL LARA MEDRANO"/>
        <s v="UBICAR S.R.L."/>
        <s v="GESTORA DE COBRANZA E INVERSIONES SRL"/>
        <s v="CBI CONTRATISTAS GENERALES SA"/>
        <s v="AEROESTE S.A. EMPRESA DE SERVICIO AEREO"/>
        <s v="PREFORTE PRETENSADOS Y HORMIGONES S.A."/>
        <s v="SEMINARIO MAYOR SAN LORENZO"/>
        <s v="CALERA ORIENTAL S.R.L."/>
        <s v="SABINA SRL"/>
        <s v="COMUNICACIONES EL PAIS S.A."/>
        <s v="KANTAR WORLDPANEL PERU S.A. (SUCURSAL BOLIVIA)"/>
        <s v="SYNTEX ASPHALT S.R.L."/>
        <s v="IMPORTADORA FARMACEUTICA QUIMFA BOLIVIA SA"/>
        <s v="CELINA INVERSIONES S.A"/>
        <s v="DOTZAUER VDA DE MOSCOSO,ELIZABETH FLORENCIA"/>
        <s v="MCTELECOM SRL"/>
        <s v="ALEJANDRA MARY CRUZ SANDOVAL REVOLLO"/>
        <s v="COMPA#ÍA DE ALIMENTOS AVESCA SA"/>
        <s v="DICSA BOLIVIA SA"/>
        <s v="CAMSA INDUSTRIA Y COMERCIO SA"/>
        <s v="MATERIA PRIMA SRL"/>
        <s v="CORPORACION INDUSTRIAL SABAYA S.R.L."/>
        <s v="JYCIA SRL"/>
        <s v="UNION CENTRO VETERINARIO S.R.L."/>
        <s v="CORPORACION MATHIESEN S.A"/>
        <s v="SYNGENTA CROP PROTECTION S.A."/>
        <s v="KEMFA SERVICIOS INVERSIONES Y REPRESENTACIONES S.A"/>
        <s v="PLASTICOS CARMEN SRL"/>
        <s v="RASTREO, SEGURIDAD Y LOGISTICA SATELITAL BOLTRACK SRL"/>
        <s v="ELEVADORES AMERICA SRL ELEVAMERICA SRL"/>
        <s v="ESTRATEGICA SRL CORREDORES Y ASESORES DE SEGUROS Y RIESGOS"/>
        <s v="ARCELORMITTALBOL SRL"/>
        <s v="ALEO SRL"/>
        <s v="PROSALUD"/>
        <s v="CARRASCORP S.R.L"/>
        <s v="INDUSTRIAS DEL CUERO BONANZA XXI"/>
        <s v="ROHLIG TRANSPORTE Y LOGISTICA SA"/>
        <s v="ABENDROTH INTERNACIONAL COMERCIAL E INDUSTRIAL S.A."/>
        <s v="INACRUZ SRL"/>
        <s v="FUNDACION INFOCAL LA PAZ"/>
        <s v="COMERCIAL INDUSTRIAL AGROPECUARIA S.A."/>
        <s v="MORENO BALDIVIESO SRL"/>
        <s v="SELINA OPERATION BOLIVIA SRL"/>
        <s v="INDUSTRIAS LARA BISCH S.A."/>
        <s v="JUSTA S.R.L."/>
        <s v="MULTIVAC CHILE SA"/>
        <s v="INTERNACIONAL Y LOGISTICA S.R.L."/>
        <s v="GIRONDA,JOSE ANTONIO"/>
        <s v="CARMAX S.R.L."/>
        <s v="REDUX CORPORACION SRL"/>
        <s v="BSGINSTITUTE BOLIVIA SRL"/>
        <s v="IMEXCOMED SRL"/>
        <s v="SMARTHOLIDAY SRL"/>
        <s v="PERINAT SRL"/>
        <s v="COMPANEX BOLIVIA S.A."/>
        <s v="URRUTIBEHETY  LTDA. COMPANIA DE LIMPIEZA  INDUSTRIAL"/>
        <s v="MEDIAPRODUCCION BOLIVIA S.R.L."/>
        <s v="INDUSTRIA MADERERA JBM S.R.L."/>
        <s v="IMPORT-EXPORT SANY INTERNACIONAL LIMITADA SUCURSAL BOLIVIA"/>
        <s v="IND. OLEAGINOSAS"/>
        <s v="CAPITAL + SAFI SA"/>
        <s v="FREMAR LTDA"/>
        <s v="ELECTRO HOGAR SRL"/>
        <s v="MARIA MARTA AZCUI GAMARRA"/>
        <s v="LABORATORIOS VITA SA"/>
        <s v="SOCIEDAD AGROINDUSTRIAL DEL VALLE LTDA SAIV LTDA"/>
        <s v="EMSITEL SRL"/>
        <s v="SHOPPING TV CABLE BOLIVIA SRL"/>
        <s v="OPS/OMS"/>
        <s v="VALENTIN ZAMBRANA"/>
        <s v="LICEO FRANCES DE SANTA CRUZ  BOLIVIA"/>
        <s v="BOLIVIA PETROLEO Y GAS CONS. SERV. SRL."/>
        <s v="GREENANDES BOLIVIA SA"/>
        <s v="SHELL BOLIVIA CORPORATION, SUCURAL BOLIVIA"/>
        <s v="DELTACOM SRL"/>
        <s v="CLINICA ANGEL FOIANINI SRL."/>
        <s v="IMPORTACIONES Y TIENDAS T.A.J.J. S.R.L."/>
        <s v="VALLEVISION SRL"/>
        <s v="CONTINENTAL INSPECTION SERVICES S.A."/>
        <s v="TIENDA AMIGA ER S.A."/>
        <s v="FRIGORIFICO DEL ORIENTE SA FRIDOSA"/>
        <s v="AIR BP BOLIVIA S.A."/>
        <s v="COMPA#ÍA DE PLASTICOS ART LTDA"/>
        <s v="CORIMEXO S.A."/>
        <s v="EMACRUZ"/>
        <s v="SERVICIO AVANZADO DE MONITOREO Y CONTROL SAMCO S.A"/>
        <s v="ALIMENTARIA S.R.L."/>
        <s v="IPAS"/>
        <s v="PRODUCTOS DE CALIDAD EMBUTIDOS BG SRL"/>
        <s v="KETAL S.A."/>
        <s v="ALFONSO LOPEZ DEL SOLAR ARCE"/>
        <s v="ALEX ZEGARRA RODRIGUEZ"/>
        <s v="INVERSIONES VETERINARIAS SA."/>
        <s v="CRAFT S.R.L."/>
        <s v="IDEAS DEL ORIENTE S.R.L."/>
        <s v="WEIDLING S.A."/>
        <s v="SALCEDO IMPORTACIONES REPRESENTACIONES SRL"/>
        <s v="FERCOGAN SRL."/>
        <s v="MI RANCHO SRL"/>
        <s v="GLODBOLIVIA S.R.L."/>
        <s v="ENDOGENETICA SANTA CRUZ S.R.L."/>
        <s v="NBNLIVING BOLIVIA S.R.L."/>
        <s v="AVGRUP S.R.L."/>
        <s v="CAMARA DE IND. COMERCIO SERVICIOS  Y TURISMO DE SANTA CRUZ"/>
        <s v="CONSTRUCTORA DE CIUDADES INTELIGENTES SRL"/>
        <s v="CENTRO MEDICO FOIANINI SA"/>
        <s v="FUNDACION MUNASIM KULLAKITA"/>
        <s v="MOLINO ANDINO SA"/>
        <s v="SERVICIOS DE SEGURIDAD PRIVADA THORPROTECTION SRL"/>
        <s v="ALMACENERA BOLIVIANA SA"/>
        <s v="COMERCIALIZADORA DE MINERALES VIACHA SA."/>
        <s v="ASOCIACION NACIONAL DE ALDEAS SOS BOLIVIA"/>
        <s v="SOCIEDAD BOLIVIANA DE CEMENTO S.A."/>
        <s v="FES"/>
        <s v="ORGANIZACION EDUCACIONAL BOLIVIANA SAINT ANDREWS"/>
        <s v="CONCENTRA ASISTENCIA SA"/>
        <s v="LCA CONTABLE SRL"/>
        <s v="ALTIUS SRL"/>
        <s v="SOUTH CROSS LOGISTICS Y REPRESENTACIONES LTDA"/>
        <s v="JORGE CABRERA SANGUINO"/>
        <s v="CETNOC SRL"/>
        <s v="INDUSTRIAS CORPORACION DIRECTO SA"/>
        <s v="AIR EUROPA LINEAS AEREAS SAU"/>
        <s v="JUGOS BOLIVIANOS SRL"/>
        <s v="BIOTECNO LTDA"/>
        <s v="MUDANZAS Y TRANSPORTES LIFTVANS BOLIVIA"/>
        <s v="CURTIEMBRE TAURO LTDA"/>
        <s v="FUNDACION COLONIA PIRAI"/>
        <s v="EMPRESA AGROPECUARIA AGROMEL SRL."/>
        <s v="INAL PLAS"/>
        <s v="GERARDO LANDIVAR VILAR"/>
        <s v="INMOBILIARIA MI LOTE S.A."/>
        <s v="PUBLICARTE SRL"/>
        <s v="BACKUP SRL"/>
        <s v="AMERIX  LTDA."/>
        <s v="DOPAMINA SRL"/>
        <s v="EMBAJADA TURQUIA"/>
        <s v="EMBAJADA AMERICANA .."/>
        <s v="GONIMONIG S.R.L."/>
        <s v="FUNDACION PRO MUJER - INSTITUCION FINANCIERA DE DESARROLLO"/>
        <s v="TECNA BOLIVIA SA"/>
        <s v="TENARIS GLOBAL SERVICES DE BOLIVIA SRL"/>
        <s v="IPE BOLIVIA SRL"/>
        <s v="HINTER BOLIVIA SRL"/>
        <s v="WORLDWIDE SECURITY CORPORATION S.A. - WSC S.A."/>
        <s v="EMPRESA DE TRANSFORMACION AGROINDUSTRIAL S.A. E.T.A. S.A."/>
        <s v="INDUSTRIA TEXTIL TSM SA"/>
        <s v="SOUTH AMERICAN EXPRESS S.A."/>
        <s v="TUJURE SRL"/>
        <s v="MEGALABS BOLIVIA S.R.L."/>
        <s v="AGXPLORE INTERNACIONAL SRL"/>
        <s v="HERBALIFE BOLIVIA LTDA"/>
        <s v="MOTOLAND IMPORTACIONES S.A."/>
        <s v="ALMACENES PACIFICO SUR S.A."/>
        <s v="CAJA DE SALUD DE BANCA PRIVADA"/>
        <s v="ECOR LTDA. CANAL 9 TELEORIENTE"/>
        <s v="AGENCIA BOLIVIANA ESPACIAL"/>
        <s v="AGROCENTRO S.A."/>
        <s v="ASOCIACION UNIVERSIDAD NUR"/>
        <s v="ALDEAS INFANTILES SOS - EL ALTO"/>
        <s v="FUNDACION UNIVERSITARIA IBEROAMERICANA"/>
        <s v="CERVEYA SRL"/>
        <s v="GRUPO EMPRESARIAL MAXIKING SRL"/>
        <s v="NITRO GRUPO DE SEGURIDAD SRL"/>
        <s v="MINOIL S.A."/>
        <s v="CORIMEX LTDA."/>
        <s v="IND METALMECANICA Y SERV AGROIND E INTEGRALES SAN JORGE SRL"/>
        <s v="VISION MUNDIAL BOLIVIA"/>
        <s v="INTERAL  TELECOMUNICACIONES SRL"/>
        <s v="AUTOMOVIL CLUB BOLIVIANO"/>
        <s v="EMPRESA FERROVIARIA ANDINA S.A. F.C.A. S.A."/>
        <s v="ACRICOLOR GRAFICA  S.R.L."/>
        <s v="WEATHERFORD LATIN AMERICA INC.SUC BOLIVIA"/>
        <s v="24 H.S. S.R.L"/>
        <s v="FINNING BOLIVIA S.A."/>
        <s v="FEXPOCRUZ"/>
        <s v="BURO DE INFORMACION INFOCENTER S.A."/>
        <s v="BOLIVIA INDUSTRIAS DE BATERIAS - BATEBOL S.A"/>
        <s v="PASTELERIA  KARAMELLE SRL"/>
        <s v="PRIME INVESTMENTS SANTA CRUZ AGENCIA DE BOLSA S.A."/>
        <s v="INBOLPACK SRL"/>
        <s v="LABORATORIO DE GENETICA AVANZADA GENES SRL"/>
        <s v="INVERSIONESREALES SRL"/>
        <s v="GRUPO INMOBILIARIO SANTALUZ SRL"/>
        <s v="LA PAPELERA S.A"/>
        <s v="LABORATORIO QUIMICO FAMACEUTICO INDUSTRIAL DELTA"/>
        <s v="DISTRIBUIDORA ROMABEHR SRL"/>
        <s v="KARCHER BOLIVIA SRL"/>
        <s v="LABORATORIOS ABD LTDA."/>
        <s v="AGROQUIMICA BOLIVIANA SA"/>
        <s v="INDUALIMENTOS S.R.L."/>
        <s v="HOSPITAL DEL OJO SRL"/>
        <s v="TOTAL QUALITY &amp; LOGISTICS SRL."/>
        <s v="FUNDACION EDUCATIVA PADRE PEDRO ARRUPE"/>
        <s v="AMERICAN EDUCATIONAL ASSOCIATION"/>
        <s v="HOSPITAL ARCO IRIS SRL"/>
        <s v="CIA. IND. COMERCIAL HNOS. VICENTE S.R.L."/>
        <s v="MERQUIMIA BOLIVIA SRL"/>
        <s v="MERCAGUSTO S.R.L"/>
        <s v="EMPORIO S.R.L."/>
        <s v="BODEGAS Y VI#EDOS LA CABA#A SRL"/>
        <s v="MINISTERIO DE ECONOMIA Y FINANZAS PUBLICAS"/>
        <s v="CAJA NACIONAL DE SALUD"/>
        <s v="REGISTRO UNICO PARA LA ADMIN TRIBUTARIA MUNICIPAL"/>
        <s v="UNIDAD EDUCATIVA OXFORD S.R.L."/>
        <s v="IN TOWERS INVERSIONES S.R.L."/>
        <s v="LOSPARQUES SRL"/>
        <s v="FONDO DE POBLACION DE LAS NN.UU."/>
        <s v="FUNDACION PARA LA CONSERVACION DEL BOSQUE SECO CHIQUITANO"/>
        <s v="SICSA SRL"/>
        <s v="COOPERATIVA DE SERVICIOS PUBLICOS MONTERO"/>
        <s v="YPFB CHACO S.A."/>
        <s v="MAKITA PERU S.A. SUCURSAL BOLIVIA"/>
        <s v="M40 PLAZA EMPRESARIAL  SRL"/>
        <s v="SANTA CRUZ TECNOLOGIAS DE LA INFORMACION TELIS SA"/>
        <s v="MRV SERVICIOS SRL"/>
        <s v="JAIME MARIO CALANI CARBALLO"/>
        <s v="PLASTICOS FLEXIBLES INTEXPLAST S.R.L."/>
        <s v="INDUVIS S R L"/>
        <s v="EDADDEORO COPORACION EDUCATIVA LTDA."/>
        <s v="CAMARA DE EXPORTADORES,LOGISTICA Y PROMOCION DE INVERSIONES"/>
        <s v="CENTRAL REG AGROPECUARIA IND DE COOP EL CEIBO"/>
        <s v="NCAMINAR SRL"/>
        <s v="AGRO NEULAND DEL SUR S.R.L."/>
        <s v="COLEGIO DE ARQUITECTOS DE SANTA CRUZ"/>
        <s v="CLINICA INCOR SRL"/>
        <s v="CONSTRUCTORA DEL MEDITERRANEO SRL"/>
        <s v="AUTORED SRL"/>
        <s v="CAMPEON SRL"/>
        <s v="THE GAME SRL"/>
        <s v="MORENO CORTEZ,ELMAR DANIEL"/>
        <s v="CENTRO DEPORTIVO SPORTMOTION S.R.L."/>
        <s v="ELDA INVERSIONES SRL"/>
        <s v="GREENFIELD SRL"/>
        <s v="FUNDACION AMIGOS DE LA NATURALEZA"/>
        <s v="COMSER SRL"/>
        <s v="TMF BOLIVIA SRL"/>
        <s v="RED GLOBAL EDUCATIVA REDGE S.R.L."/>
        <s v="TROPICAL TOURS"/>
        <s v="MYENDY BOLIVIA SA."/>
        <s v="BATEBOL SA"/>
        <s v="ROYALKITCHEN S.R.L."/>
        <s v="LILIAN CAETANO DE ANDRADE"/>
        <s v="GRANORTE S.A"/>
        <s v="RPR CONSULTORES EN NEGOCIOS CORPORATIVOS S.A."/>
        <s v="FRONTLINE SRL"/>
        <s v="ANDEAN BUILDINGS SRL"/>
        <s v="ASOCIACION DE TRANSPORTISTAS 11 DE OCTUBRE"/>
        <s v="PETROLOG S.A."/>
        <s v="FAMETALICAS LTDA"/>
        <s v="CLUB HIPICO LOS SARGENTOS"/>
        <s v="FUNDACION UNIVERSITARIA SIMON I. PATINO"/>
        <s v="DIALISAN SRL"/>
        <s v="REVAIS SRL"/>
        <s v="SOLUCIONES TECNOLOGICAS FINUP S.A."/>
        <s v="SOCYMET S.R.L."/>
        <s v="BRILLO TINTAS LTDA."/>
        <s v="AUTORIDAD DEL SISTEMA FINANCIERO"/>
        <s v="MINISTERIO DE EDUCACION"/>
        <s v="BEBIDAS BOLIVIANAS BBO S.A."/>
        <s v="JEANKARLA QUISPE ONARRY"/>
        <s v="REDE &amp; TVSHOP SRL"/>
        <s v=" ALIMENTARIA S.R.L."/>
        <s v=" DELTACOM SRL"/>
        <s v=" EQUIPETROL S.A."/>
        <s v=" FONDO DE DESARROLLO COMUNAL INST FINANCIERA"/>
        <s v=" GONIMONIG S.R.L."/>
        <s v=" IGSBOLIVIANA S.R.L."/>
        <s v=" INCADEX SRL"/>
        <s v=" ASOCIACION NACIONAL DE ALDEAS SOS BOLIVIA"/>
        <s v=" FORTALEZA ADMINISTRADORA DE FONDOS DE INVERSION"/>
        <s v=" JYCIA SRL"/>
        <s v="ESTACION DE SERVICIO GUAYACAN S.R.L."/>
        <s v="MICROAGRO SRL"/>
        <s v="VENYA MARKET SRL"/>
        <s v="INVERSIONES DRAG SA"/>
        <s v="FUNDACION UNIVERSIDAD AMERICANA"/>
        <s v="FEMENINA SRL"/>
        <s v="ISSASIERRA SRL"/>
        <s v="AGROVIER SRL"/>
        <s v="RICARDO IVAR AROCHA ZAMBRANA"/>
        <s v="SOCIEDAD BOLIVIANA MADERERA LIMITADA  SOBOLMA LTDA"/>
        <s v="TABLECENTROBOLIVIA S.R.L"/>
        <s v="MAXIAGRO SRL"/>
        <s v="CORPORACION HOTELERA TEKA SA"/>
        <s v="RUTH NOEMI CASTA#ON MONTES DE OCA"/>
        <s v="ESTUDIOS DE ARQUITECTOS Y CONSULTORES SN,SL SUCURSAL BOLIVIA"/>
        <s v="TROPICAL TOURS LTDA"/>
        <s v="SIAJSA LTDA"/>
        <s v="EMPRESA DE PROYECTOS Y CONSTRUCCIONES S.A."/>
        <s v="FORTALEZA ADMINISTRADORA DE FONDOS DE INVERSION"/>
        <s v="MOVIMIENTO Y ELEVACION SRL"/>
        <s v="LOMHOT SRL"/>
        <s v="MERCANTIL LEON S.R.L"/>
        <s v="GIGAVISION LA PAZ ILLIMANI SRL"/>
        <s v="COOP. AGROP. INT. SAN JUAN DE YAPACANI"/>
        <s v="SOCIEDAD SAN FRANCISCO DE SALES"/>
        <s v="SOCIEDAD COMERCIAL AGROPECUARIA TUSEQUIS LIMITADA"/>
        <s v="CLINICA MEDICA VITALVID CARDIOSALUD S.R.L."/>
        <s v="UNIVERSIDAD TECNOLOGICA PRIVADA DE SANTA CRUZ SA"/>
        <s v="WALTER ANDRES CAMARGO JORDAN"/>
        <s v="LOCAR SANEAMIENTO AMBIENTAL LTDA - SUCURSAL BOLIVIA"/>
        <s v="IMPORT EXPORT SALVATIERRA S.A"/>
        <s v="NUR S.R.L."/>
        <s v="ANCI INTERNACIONAL CORP. S.R.L."/>
        <s v="AGENCIA DESPACHANTE UNIVERSAL LTDA"/>
        <s v="ATLAS COPCO BOLIVIA SA COMPRESORES MAQUINARIA Y SE"/>
        <s v="AUTOSUD LTDA."/>
        <s v="COPACABANA DE TELEVISION SRL"/>
        <s v="VICENTE SOSA ARREAZA"/>
        <s v="RAUL BRIAN CLAURE MIRANDA"/>
        <s v="OPERADORA COMERCIAL SRL."/>
        <s v="RECAUDADORA S.A"/>
        <s v="EYAVATECH SRL."/>
        <s v="COMPA#ÍA DE SERVICIOS INTERNACIONALES LIMITADA COSIN LTDA."/>
        <s v="ASOCIACION NACIONAL DE ALDEAS INFANTILES SOS BOLIVIA"/>
        <s v="NETSA RED DE TELECOMUNICACIONES SANTA CRUZ S.R.L."/>
        <s v="MEDICINA INTEGRAL ACTIVA MIA S A"/>
        <s v="ZURITA DE CABALLERO,MARISABEL ROSARIO"/>
        <s v="DHM DISTRIBUIDORA SRL"/>
        <s v="OGANETWORK S.R.L."/>
        <s v="COOP DE SERVICIOS PUBLICOS ANDRES IBA#EZ"/>
        <s v="INVERSIONES 6 DE MARZO S.R.L."/>
        <s v="UNDERGROUND S.R.L."/>
        <s v="CEOLOGISTIC S.R.L."/>
        <s v="GRUPO TERRACENTER S.R.L."/>
        <s v="PETROLEO DESARROLLO E IMPORTACIONES S.A. (PRODIMSA)"/>
        <s v="INESCO INGENIERIA &amp; CONSTRUCCION S.A."/>
        <s v="MONOPOL LTDA"/>
        <s v="CENTRO BOLIVIANO AMERICANO SANTA CRUZ DE LA SIERRA"/>
        <s v="TRACTORIENTE S.R.L."/>
        <s v="WINER DRZEWKO,JACOBO"/>
        <s v="SOCIEDAD DE SERVICIOS LOGISTICOS DELTAEXPRESS S.A."/>
        <s v="SERVICIO DE CATERING INFLIGHT SRL"/>
        <s v="SOCIEDAD SYNERGY LTDA."/>
        <s v="ACEROS GALVANIZADOS S.R.L. ACERGAL"/>
        <s v="TERRASUR LTDA"/>
        <s v="AGROFOOD SA"/>
        <s v="DONG YUE SRL"/>
        <s v="TIENDAS TRESBE (3B)"/>
        <s v="INVERSIONES TL SA"/>
        <s v="BANCO DE SANGRE REGIONAL SANTA CRUZ"/>
        <s v="VARKDESARROLADORA DE PROYECTOS SRL"/>
        <s v="PROMABOL SRL"/>
        <s v="COOPERATIVA DE AGUA POTABLE EL RECREO LTDA"/>
        <s v="HOSPITAL JAPONES"/>
        <s v="EMBOTELLADORAS BOLIVIANAS UNIDAS S.A. EMBOL S.A."/>
        <s v="TELECOMUNICACIONES DIGITALES, S.A."/>
        <s v="PHARMATECH BOLIVIANA SA"/>
        <s v="SERVICIOS ESPECIALIZADOS DE INGENIERIA INSTACOM SRL"/>
        <s v="COMPA#IA INTERNACIONAL DE COMERCIO XXI SRL"/>
        <s v="INDUSTRIA BOLIVIANA DE SACOS LTDA"/>
        <s v="LOMBARDOZZI,ESTEBAN"/>
        <s v="COMPA#IA IMPORTADORA DE AUTOMOTORES MATHIAS CSAPEK S.A."/>
        <s v="OPERATIONS MANAGEMENT SRL"/>
        <s v="PANAMERICAN SECURITIES SA AGENCIA DE BOLSA"/>
        <s v="INTERPARTS SRL"/>
        <s v="DETEKTOR.BOL S.R.L."/>
        <s v="EMPRESA CONSTRUCTORA CAVYAR S.R.L."/>
        <s v="MEDIAWORLD BOLIVIA DISTRIBUCION Y ENTRETENIMIENTO S.A"/>
        <s v="EMPRESA PUBLICA QUIPUS"/>
        <s v="CHOQUE FLORES,VICTOR"/>
        <s v="MARCO DANIEL PANIAGUA VARGAS"/>
        <s v="INTERTEK TESTING SERVICES BOLIVIA S.A."/>
        <s v="AGENCIA DESPACHANTE DE ADUANA MERSUR SRL"/>
        <s v="GHTRACTOR S.R.L."/>
        <s v="EMPRESA DE SERVICIOS ENTELECOMUNICACIONES ESTE SRL"/>
        <s v="CALISTENIA BOLIVIA S.R.L."/>
        <s v="RED UNO DE BOLIVIA S.A."/>
        <s v="VISAL IMPORT EXPORT SRL"/>
        <s v="AGN ALIMENTOS Y BEBIDAS LTDA"/>
        <s v="PUNTOCOM S.R.L."/>
        <s v="DTV SRL"/>
        <s v="JAIME LUIS CABALLERO HURTADO"/>
        <s v="TECNOLOGÍA COLABORATIVA EXPORT SRL"/>
        <s v="EMPRESA AGROPECUARIA SOGIMA S.R.L."/>
        <s v="TIENDAS TRESBE S.A"/>
        <s v="RIDETECH BOL S.R.L."/>
        <s v="ESTUDIO JURIDICO GALINDO ASOCIADOS SOC.CIV."/>
        <s v="JOHNNY BURGOS VARGAS"/>
        <s v="NOVANEXA SRL"/>
        <s v="J Y C IMPORTACIONES Y REPRESENTACIONES SRL"/>
        <s v="LOGISTICA INTEGRAL DE CARGA LOGRA S.A"/>
        <s v="EDUSERVICIOS"/>
        <s v="VENTRIX IMPORTACIONES S.R.L."/>
        <s v="KAREN VALLEJOS CARVALHO"/>
      </sharedItems>
    </cacheField>
    <cacheField name="DESCRIPCION_U2000" numFmtId="0">
      <sharedItems/>
    </cacheField>
    <cacheField name="EJECUTIVO_CORPORATE" numFmtId="0">
      <sharedItems containsBlank="1"/>
    </cacheField>
    <cacheField name="DEPARTAMENTO" numFmtId="0">
      <sharedItems containsBlank="1" count="10">
        <s v="SCZ"/>
        <s v="LPZ"/>
        <s v="CBA"/>
        <s v="TJA"/>
        <s v="ORU"/>
        <s v="CHU"/>
        <m/>
        <s v="BEN"/>
        <s v="POT"/>
        <s v="PND"/>
      </sharedItems>
    </cacheField>
    <cacheField name="ZONA" numFmtId="0">
      <sharedItems count="2">
        <s v="Urbano"/>
        <s v="Rural"/>
      </sharedItems>
    </cacheField>
    <cacheField name="CORREO EJECUTIVO" numFmtId="0">
      <sharedItems containsBlank="1"/>
    </cacheField>
    <cacheField name="DIRECCIÓN ACTIVACIONES" numFmtId="0">
      <sharedItems containsBlank="1" containsMixedTypes="1" containsNumber="1" containsInteger="1" minValue="0" maxValue="0"/>
    </cacheField>
    <cacheField name="COORDENADAS ACTIVACIONES" numFmtId="0">
      <sharedItems containsBlank="1" containsMixedTypes="1" containsNumber="1" containsInteger="1" minValue="0" maxValue="0"/>
    </cacheField>
    <cacheField name="CONTACTO DEL CLIENTE ACTIVACIONES" numFmtId="0">
      <sharedItems containsBlank="1" containsMixedTypes="1" containsNumber="1" containsInteger="1" minValue="75589930" maxValue="77539153"/>
    </cacheField>
    <cacheField name="ORIGEN" numFmtId="0">
      <sharedItems count="8">
        <s v="Completar base"/>
        <s v="TOP 25"/>
        <s v="Nueva activación"/>
        <s v="Solicitud"/>
        <s v="TOP Clientes"/>
        <s v="Detractor Encuestas ACSI"/>
        <s v="NOC"/>
        <s v="Clientes SD-WAN"/>
      </sharedItems>
    </cacheField>
    <cacheField name="MES GENERACIÓN BBDD" numFmtId="17">
      <sharedItems containsSemiMixedTypes="0" containsNonDate="0" containsDate="1" containsString="0" minDate="2019-11-01T00:00:00" maxDate="2023-10-02T00:00:00"/>
    </cacheField>
    <cacheField name="MES SOLICITUD DE APLICACIÓN MEDICIÓN" numFmtId="17">
      <sharedItems containsSemiMixedTypes="0" containsNonDate="0" containsDate="1" containsString="0" minDate="2019-12-01T00:00:00" maxDate="2023-11-02T00:00:00"/>
    </cacheField>
    <cacheField name="ESTADO VISITA" numFmtId="0">
      <sharedItems count="9">
        <s v="CANCELADA"/>
        <s v="REALIZADA"/>
        <s v="PENDIENTE SIN GESTIÓN"/>
        <s v="REALIZADA RECERTIFICACIÓN"/>
        <s v="REALIZADA VISITA ADICIONAL"/>
        <s v="REALIZADA ENLACE DE RESPALDO"/>
        <s v="PENDIENTE CON GESTIÓN"/>
        <s v="REALIZADA PARA LOGICALIS"/>
        <s v="POR CONTACTAR"/>
      </sharedItems>
    </cacheField>
    <cacheField name="OBSERVACIONES DE CONTACTO" numFmtId="0">
      <sharedItems containsDate="1" containsBlank="1" containsMixedTypes="1" minDate="2022-08-13T00:00:00" maxDate="2022-08-14T00:00:00" longText="1"/>
    </cacheField>
    <cacheField name="MOTIVO CANCELACIÓN" numFmtId="0">
      <sharedItems containsBlank="1"/>
    </cacheField>
    <cacheField name="FECHA REALIZADA" numFmtId="14">
      <sharedItems containsDate="1" containsMixedTypes="1" minDate="1899-12-30T00:00:00" maxDate="2031-01-01T00:00:00" count="753">
        <s v="0/1/1900"/>
        <d v="1899-12-30T00:00:00"/>
        <d v="2023-01-20T00:00:00"/>
        <d v="2023-05-19T00:00:00"/>
        <d v="2023-01-27T00:00:00"/>
        <d v="2023-03-11T00:00:00"/>
        <d v="2022-10-18T00:00:00"/>
        <d v="2030-12-31T00:00:00"/>
        <d v="2022-08-02T00:00:00"/>
        <d v="2022-09-29T00:00:00"/>
        <d v="2022-09-09T00:00:00"/>
        <d v="2022-09-08T00:00:00"/>
        <d v="2022-09-13T00:00:00"/>
        <d v="2022-10-11T00:00:00"/>
        <d v="2022-09-02T00:00:00"/>
        <d v="2023-01-25T00:00:00"/>
        <d v="2022-10-07T00:00:00"/>
        <d v="2022-09-21T00:00:00"/>
        <d v="2022-12-02T00:00:00"/>
        <d v="2022-10-04T00:00:00"/>
        <d v="2022-10-20T00:00:00"/>
        <d v="2022-11-28T00:00:00"/>
        <d v="2023-06-23T00:00:00"/>
        <d v="2022-12-01T00:00:00"/>
        <d v="2022-11-29T00:00:00"/>
        <d v="2022-11-30T00:00:00"/>
        <d v="2022-11-25T00:00:00"/>
        <d v="2023-01-18T00:00:00"/>
        <d v="2023-04-13T00:00:00"/>
        <d v="2023-04-12T00:00:00"/>
        <d v="2022-12-20T00:00:00"/>
        <d v="2022-11-21T00:00:00"/>
        <d v="2022-12-21T00:00:00"/>
        <d v="2022-11-14T00:00:00"/>
        <d v="2022-12-23T00:00:00"/>
        <d v="2022-11-22T00:00:00"/>
        <d v="2023-01-19T00:00:00"/>
        <d v="2022-12-03T00:00:00"/>
        <d v="2022-11-17T00:00:00"/>
        <d v="2023-03-22T00:00:00"/>
        <d v="2023-04-19T00:00:00"/>
        <d v="2022-11-19T00:00:00"/>
        <d v="2022-11-23T00:00:00"/>
        <d v="2021-02-26T00:00:00"/>
        <d v="2020-09-08T00:00:00"/>
        <d v="2020-09-09T00:00:00"/>
        <d v="2020-09-24T00:00:00"/>
        <d v="2022-04-12T00:00:00"/>
        <d v="2020-11-14T00:00:00"/>
        <d v="2021-12-23T00:00:00"/>
        <d v="2021-03-04T00:00:00"/>
        <d v="2020-10-16T00:00:00"/>
        <d v="2021-04-16T00:00:00"/>
        <d v="2020-09-04T00:00:00"/>
        <d v="2020-10-08T00:00:00"/>
        <d v="2020-09-14T00:00:00"/>
        <d v="2020-09-01T00:00:00"/>
        <d v="2020-09-18T00:00:00"/>
        <d v="2021-02-13T00:00:00"/>
        <d v="2021-04-30T00:00:00"/>
        <d v="2020-10-22T00:00:00"/>
        <d v="2020-10-20T00:00:00"/>
        <d v="2020-10-21T00:00:00"/>
        <d v="2020-09-28T00:00:00"/>
        <d v="2020-09-10T00:00:00"/>
        <d v="2020-09-12T00:00:00"/>
        <d v="2020-11-10T00:00:00"/>
        <d v="2020-09-16T00:00:00"/>
        <d v="2020-10-19T00:00:00"/>
        <d v="2020-10-02T00:00:00"/>
        <d v="2020-09-29T00:00:00"/>
        <d v="2020-09-11T00:00:00"/>
        <d v="2020-11-09T00:00:00"/>
        <d v="2019-12-12T00:00:00"/>
        <d v="2019-12-19T00:00:00"/>
        <d v="2019-12-05T00:00:00"/>
        <d v="2019-12-18T00:00:00"/>
        <d v="2019-12-11T00:00:00"/>
        <d v="2020-02-18T00:00:00"/>
        <d v="2020-02-19T00:00:00"/>
        <d v="2019-12-16T00:00:00"/>
        <d v="2019-12-10T00:00:00"/>
        <d v="2019-12-03T00:00:00"/>
        <d v="2019-12-13T00:00:00"/>
        <d v="2020-02-17T00:00:00"/>
        <d v="2019-12-26T00:00:00"/>
        <d v="2019-12-06T00:00:00"/>
        <d v="2019-12-20T00:00:00"/>
        <d v="2019-12-21T00:00:00"/>
        <d v="2019-12-17T00:00:00"/>
        <d v="2019-12-09T00:00:00"/>
        <d v="2019-12-28T00:00:00"/>
        <d v="2020-03-13T00:00:00"/>
        <d v="2020-01-20T00:00:00"/>
        <d v="2020-01-23T00:00:00"/>
        <d v="2020-11-16T00:00:00"/>
        <d v="2020-01-31T00:00:00"/>
        <d v="2020-01-14T00:00:00"/>
        <d v="2020-01-21T00:00:00"/>
        <d v="2020-01-08T00:00:00"/>
        <d v="2020-01-13T00:00:00"/>
        <d v="2020-01-16T00:00:00"/>
        <d v="2020-01-09T00:00:00"/>
        <d v="2020-01-15T00:00:00"/>
        <d v="2020-01-10T00:00:00"/>
        <d v="2020-01-17T00:00:00"/>
        <d v="2020-08-28T00:00:00"/>
        <d v="2020-07-29T00:00:00"/>
        <d v="2020-03-11T00:00:00"/>
        <d v="2020-02-20T00:00:00"/>
        <d v="2020-01-29T00:00:00"/>
        <d v="2020-03-16T00:00:00"/>
        <d v="2020-01-07T00:00:00"/>
        <d v="2020-01-28T00:00:00"/>
        <d v="2020-01-24T00:00:00"/>
        <d v="2022-05-30T00:00:00"/>
        <d v="2021-03-30T00:00:00"/>
        <d v="2021-12-10T00:00:00"/>
        <d v="2023-02-13T00:00:00"/>
        <d v="2020-01-25T00:00:00"/>
        <d v="2020-02-05T00:00:00"/>
        <d v="2020-03-03T00:00:00"/>
        <d v="2020-03-04T00:00:00"/>
        <d v="2020-03-05T00:00:00"/>
        <d v="2020-03-06T00:00:00"/>
        <d v="2022-03-28T00:00:00"/>
        <d v="2020-02-11T00:00:00"/>
        <d v="2020-02-12T00:00:00"/>
        <d v="2020-02-13T00:00:00"/>
        <d v="2020-02-21T00:00:00"/>
        <d v="2020-02-07T00:00:00"/>
        <d v="2020-02-26T00:00:00"/>
        <d v="2020-02-14T00:00:00"/>
        <d v="2021-03-12T00:00:00"/>
        <d v="2022-04-11T00:00:00"/>
        <d v="2020-10-31T00:00:00"/>
        <d v="2020-02-28T00:00:00"/>
        <d v="2020-02-27T00:00:00"/>
        <d v="2020-03-12T00:00:00"/>
        <d v="2020-03-20T00:00:00"/>
        <d v="2021-07-20T00:00:00"/>
        <d v="2021-12-03T00:00:00"/>
        <d v="2022-08-18T00:00:00"/>
        <d v="2020-08-11T00:00:00"/>
        <d v="2021-03-31T00:00:00"/>
        <d v="2022-01-28T00:00:00"/>
        <d v="2020-08-13T00:00:00"/>
        <d v="2020-03-09T00:00:00"/>
        <d v="2020-05-21T00:00:00"/>
        <d v="2020-03-17T00:00:00"/>
        <d v="2021-03-29T00:00:00"/>
        <d v="2021-12-12T00:00:00"/>
        <d v="2020-06-05T00:00:00"/>
        <d v="2020-07-21T00:00:00"/>
        <d v="2020-06-03T00:00:00"/>
        <d v="2020-10-30T00:00:00"/>
        <d v="2020-07-23T00:00:00"/>
        <d v="2020-07-22T00:00:00"/>
        <d v="2022-01-27T00:00:00"/>
        <d v="2020-07-24T00:00:00"/>
        <d v="2020-07-01T00:00:00"/>
        <d v="2020-05-19T00:00:00"/>
        <d v="2020-06-17T00:00:00"/>
        <d v="2020-06-04T00:00:00"/>
        <d v="2020-08-25T00:00:00"/>
        <d v="2022-01-26T00:00:00"/>
        <d v="2023-09-28T00:00:00"/>
        <d v="2020-05-28T00:00:00"/>
        <d v="2020-06-02T00:00:00"/>
        <d v="2020-08-27T00:00:00"/>
        <d v="2020-09-07T00:00:00"/>
        <d v="2023-05-30T00:00:00"/>
        <d v="2023-04-28T00:00:00"/>
        <d v="2020-07-17T00:00:00"/>
        <d v="2020-06-19T00:00:00"/>
        <d v="2020-06-18T00:00:00"/>
        <d v="2020-06-16T00:00:00"/>
        <d v="2020-06-10T00:00:00"/>
        <d v="2023-06-30T00:00:00"/>
        <d v="2020-08-12T00:00:00"/>
        <d v="2020-06-01T00:00:00"/>
        <d v="2020-08-31T00:00:00"/>
        <d v="2022-08-09T00:00:00"/>
        <d v="2020-07-28T00:00:00"/>
        <d v="2020-07-16T00:00:00"/>
        <d v="2022-04-27T00:00:00"/>
        <d v="2020-05-22T00:00:00"/>
        <d v="2020-08-24T00:00:00"/>
        <d v="2020-07-20T00:00:00"/>
        <d v="2020-07-15T00:00:00"/>
        <d v="2020-07-30T00:00:00"/>
        <d v="2020-07-09T00:00:00"/>
        <d v="2020-07-13T00:00:00"/>
        <d v="2020-07-14T00:00:00"/>
        <d v="2023-06-29T00:00:00"/>
        <d v="2020-07-26T00:00:00"/>
        <d v="2022-01-20T00:00:00"/>
        <d v="2021-08-30T00:00:00"/>
        <d v="2020-07-12T00:00:00"/>
        <d v="2020-07-10T00:00:00"/>
        <d v="2021-02-11T00:00:00"/>
        <d v="2020-08-21T00:00:00"/>
        <d v="2020-08-19T00:00:00"/>
        <d v="2020-08-20T00:00:00"/>
        <d v="2020-08-18T00:00:00"/>
        <d v="2023-01-14T00:00:00"/>
        <d v="2020-08-26T00:00:00"/>
        <d v="2021-10-07T00:00:00"/>
        <d v="2021-10-08T00:00:00"/>
        <d v="2021-03-05T00:00:00"/>
        <d v="2020-09-22T00:00:00"/>
        <d v="2020-11-06T00:00:00"/>
        <d v="2020-10-12T00:00:00"/>
        <d v="2020-12-22T00:00:00"/>
        <d v="2020-10-10T00:00:00"/>
        <d v="2020-10-07T00:00:00"/>
        <d v="2020-11-26T00:00:00"/>
        <d v="2020-12-28T00:00:00"/>
        <d v="2021-04-11T00:00:00"/>
        <d v="2020-09-23T00:00:00"/>
        <d v="2020-09-21T00:00:00"/>
        <d v="2020-11-22T00:00:00"/>
        <d v="2021-01-19T00:00:00"/>
        <d v="2021-05-28T00:00:00"/>
        <d v="2020-11-05T00:00:00"/>
        <d v="2021-01-09T00:00:00"/>
        <d v="2020-09-30T00:00:00"/>
        <d v="2020-10-13T00:00:00"/>
        <d v="2021-01-15T00:00:00"/>
        <d v="2020-10-09T00:00:00"/>
        <d v="2020-10-14T00:00:00"/>
        <d v="2021-03-16T00:00:00"/>
        <d v="2020-12-02T00:00:00"/>
        <d v="2020-12-19T00:00:00"/>
        <d v="2020-11-30T00:00:00"/>
        <d v="2020-12-09T00:00:00"/>
        <d v="2020-09-25T00:00:00"/>
        <d v="2020-12-05T00:00:00"/>
        <d v="2021-02-24T00:00:00"/>
        <d v="2020-10-27T00:00:00"/>
        <d v="2021-01-12T00:00:00"/>
        <d v="2020-10-23T00:00:00"/>
        <d v="2020-12-23T00:00:00"/>
        <d v="2021-04-13T00:00:00"/>
        <d v="2020-10-15T00:00:00"/>
        <d v="2021-01-07T00:00:00"/>
        <d v="2020-10-24T00:00:00"/>
        <d v="2020-11-13T00:00:00"/>
        <d v="2020-11-12T00:00:00"/>
        <d v="2021-04-14T00:00:00"/>
        <d v="2021-03-21T00:00:00"/>
        <d v="2021-09-03T00:00:00"/>
        <d v="2020-11-25T00:00:00"/>
        <d v="2021-02-22T00:00:00"/>
        <d v="2020-11-23T00:00:00"/>
        <d v="2020-11-28T00:00:00"/>
        <d v="2020-11-15T00:00:00"/>
        <d v="2021-03-24T00:00:00"/>
        <d v="2021-03-26T00:00:00"/>
        <d v="2020-11-20T00:00:00"/>
        <d v="2020-11-21T00:00:00"/>
        <d v="2020-11-18T00:00:00"/>
        <d v="2022-03-25T00:00:00"/>
        <d v="2020-12-04T00:00:00"/>
        <d v="2020-12-17T00:00:00"/>
        <d v="2020-12-29T00:00:00"/>
        <d v="2020-12-12T00:00:00"/>
        <d v="2020-11-17T00:00:00"/>
        <d v="2020-11-24T00:00:00"/>
        <d v="2020-12-11T00:00:00"/>
        <d v="2020-11-19T00:00:00"/>
        <d v="2020-11-27T00:00:00"/>
        <d v="2021-01-23T00:00:00"/>
        <d v="2020-12-08T00:00:00"/>
        <d v="2020-12-14T00:00:00"/>
        <d v="2021-01-27T00:00:00"/>
        <d v="2020-12-07T00:00:00"/>
        <d v="2021-01-21T00:00:00"/>
        <d v="2021-03-03T00:00:00"/>
        <d v="2020-12-21T00:00:00"/>
        <d v="2020-12-18T00:00:00"/>
        <d v="2021-01-20T00:00:00"/>
        <d v="2021-02-02T00:00:00"/>
        <d v="2020-12-16T00:00:00"/>
        <d v="2021-01-13T00:00:00"/>
        <d v="2021-01-06T00:00:00"/>
        <d v="2021-01-28T00:00:00"/>
        <d v="2021-08-05T00:00:00"/>
        <d v="2021-01-25T00:00:00"/>
        <d v="2022-09-16T00:00:00"/>
        <d v="2021-01-14T00:00:00"/>
        <d v="2021-02-10T00:00:00"/>
        <d v="2021-01-16T00:00:00"/>
        <d v="2021-01-18T00:00:00"/>
        <d v="2021-01-26T00:00:00"/>
        <d v="2021-02-17T00:00:00"/>
        <d v="2021-02-20T00:00:00"/>
        <d v="2021-02-25T00:00:00"/>
        <d v="2021-02-12T00:00:00"/>
        <d v="2021-02-05T00:00:00"/>
        <d v="2021-01-30T00:00:00"/>
        <d v="2021-02-04T00:00:00"/>
        <d v="2021-03-08T00:00:00"/>
        <d v="2021-07-10T00:00:00"/>
        <d v="2021-07-14T00:00:00"/>
        <d v="2021-02-08T00:00:00"/>
        <d v="2021-03-10T00:00:00"/>
        <d v="2021-01-29T00:00:00"/>
        <d v="2021-03-06T00:00:00"/>
        <d v="2021-05-05T00:00:00"/>
        <d v="2021-03-17T00:00:00"/>
        <d v="2021-03-15T00:00:00"/>
        <d v="2023-05-05T00:00:00"/>
        <d v="2021-03-09T00:00:00"/>
        <d v="2021-07-15T00:00:00"/>
        <d v="2021-02-27T00:00:00"/>
        <d v="2021-04-23T00:00:00"/>
        <d v="2021-02-18T00:00:00"/>
        <d v="2022-02-15T00:00:00"/>
        <d v="2021-03-18T00:00:00"/>
        <d v="2021-03-23T00:00:00"/>
        <d v="2021-08-26T00:00:00"/>
        <d v="2021-03-11T00:00:00"/>
        <d v="2021-02-23T00:00:00"/>
        <d v="2021-03-20T00:00:00"/>
        <d v="2021-11-24T00:00:00"/>
        <d v="2021-06-12T00:00:00"/>
        <d v="2022-01-21T00:00:00"/>
        <d v="2021-04-07T00:00:00"/>
        <d v="2022-02-25T00:00:00"/>
        <d v="2021-04-08T00:00:00"/>
        <d v="2021-05-13T00:00:00"/>
        <d v="2021-11-08T00:00:00"/>
        <d v="2021-04-29T00:00:00"/>
        <d v="2021-04-22T00:00:00"/>
        <d v="2021-04-12T00:00:00"/>
        <d v="2021-03-25T00:00:00"/>
        <d v="2021-05-29T00:00:00"/>
        <d v="2021-04-17T00:00:00"/>
        <d v="2021-12-21T00:00:00"/>
        <d v="2021-04-19T00:00:00"/>
        <d v="2021-04-15T00:00:00"/>
        <d v="2021-04-21T00:00:00"/>
        <d v="2021-05-15T00:00:00"/>
        <d v="2021-05-21T00:00:00"/>
        <d v="2022-03-04T00:00:00"/>
        <d v="2021-10-28T00:00:00"/>
        <d v="2022-01-04T00:00:00"/>
        <d v="2021-04-06T00:00:00"/>
        <d v="2021-06-17T00:00:00"/>
        <d v="2021-08-12T00:00:00"/>
        <d v="2021-04-09T00:00:00"/>
        <d v="2021-05-08T00:00:00"/>
        <d v="2021-04-10T00:00:00"/>
        <d v="2021-08-11T00:00:00"/>
        <d v="2022-06-23T00:00:00"/>
        <d v="2022-04-06T00:00:00"/>
        <d v="2021-05-31T00:00:00"/>
        <d v="2021-05-06T00:00:00"/>
        <d v="2021-05-07T00:00:00"/>
        <d v="2021-11-05T00:00:00"/>
        <d v="2021-05-19T00:00:00"/>
        <d v="2022-02-11T00:00:00"/>
        <d v="2021-05-17T00:00:00"/>
        <d v="2021-08-27T00:00:00"/>
        <d v="2021-04-27T00:00:00"/>
        <d v="2021-12-22T00:00:00"/>
        <d v="2021-06-06T00:00:00"/>
        <d v="2021-05-10T00:00:00"/>
        <d v="2021-06-04T00:00:00"/>
        <d v="2021-05-22T00:00:00"/>
        <d v="2021-05-24T00:00:00"/>
        <d v="2021-06-29T00:00:00"/>
        <d v="2021-11-25T00:00:00"/>
        <d v="2021-09-30T00:00:00"/>
        <d v="2021-07-12T00:00:00"/>
        <d v="2021-08-31T00:00:00"/>
        <d v="2021-05-11T00:00:00"/>
        <d v="2021-05-25T00:00:00"/>
        <d v="2021-06-11T00:00:00"/>
        <d v="2021-04-28T00:00:00"/>
        <d v="2021-05-04T00:00:00"/>
        <d v="2021-05-14T00:00:00"/>
        <d v="2021-05-18T00:00:00"/>
        <d v="2021-05-27T00:00:00"/>
        <d v="2021-05-12T00:00:00"/>
        <d v="2022-01-23T00:00:00"/>
        <d v="2022-01-13T00:00:00"/>
        <d v="2021-12-31T00:00:00"/>
        <d v="2021-06-02T00:00:00"/>
        <d v="2021-12-14T00:00:00"/>
        <d v="2021-08-21T00:00:00"/>
        <d v="2021-08-23T00:00:00"/>
        <d v="2021-06-09T00:00:00"/>
        <d v="2021-12-16T00:00:00"/>
        <d v="2021-12-08T00:00:00"/>
        <d v="2021-06-26T00:00:00"/>
        <d v="2021-06-19T00:00:00"/>
        <d v="2021-07-29T00:00:00"/>
        <d v="2021-12-02T00:00:00"/>
        <d v="2022-01-03T00:00:00"/>
        <d v="2021-06-14T00:00:00"/>
        <d v="2021-12-17T00:00:00"/>
        <d v="2021-06-16T00:00:00"/>
        <d v="2021-07-26T00:00:00"/>
        <d v="2021-09-08T00:00:00"/>
        <d v="2021-06-24T00:00:00"/>
        <d v="2021-11-29T00:00:00"/>
        <d v="2021-07-13T00:00:00"/>
        <d v="2021-06-10T00:00:00"/>
        <d v="2021-06-25T00:00:00"/>
        <d v="2021-07-30T00:00:00"/>
        <d v="2021-08-02T00:00:00"/>
        <d v="2021-06-28T00:00:00"/>
        <d v="2021-06-07T00:00:00"/>
        <d v="2021-07-03T00:00:00"/>
        <d v="2021-06-15T00:00:00"/>
        <d v="2021-06-23T00:00:00"/>
        <d v="2021-06-08T00:00:00"/>
        <d v="2021-10-05T00:00:00"/>
        <d v="2021-11-04T00:00:00"/>
        <d v="2021-09-18T00:00:00"/>
        <d v="2021-12-01T00:00:00"/>
        <d v="2022-01-10T00:00:00"/>
        <d v="2021-08-17T00:00:00"/>
        <d v="2021-08-19T00:00:00"/>
        <d v="2021-08-18T00:00:00"/>
        <d v="2021-08-13T00:00:00"/>
        <d v="2021-08-20T00:00:00"/>
        <d v="2021-08-24T00:00:00"/>
        <d v="2021-08-16T00:00:00"/>
        <d v="2021-08-25T00:00:00"/>
        <d v="2021-09-27T00:00:00"/>
        <d v="2022-02-04T00:00:00"/>
        <d v="2022-05-03T00:00:00"/>
        <d v="2021-10-01T00:00:00"/>
        <d v="2022-01-25T00:00:00"/>
        <d v="2022-02-18T00:00:00"/>
        <d v="2021-09-21T00:00:00"/>
        <d v="2021-09-20T00:00:00"/>
        <d v="2021-09-28T00:00:00"/>
        <d v="2021-09-16T00:00:00"/>
        <d v="2022-01-05T00:00:00"/>
        <d v="2021-08-03T00:00:00"/>
        <d v="2021-09-06T00:00:00"/>
        <d v="2021-11-18T00:00:00"/>
        <d v="2021-09-07T00:00:00"/>
        <d v="2021-09-29T00:00:00"/>
        <d v="2021-09-17T00:00:00"/>
        <d v="2022-03-11T00:00:00"/>
        <d v="2021-09-22T00:00:00"/>
        <d v="2021-12-27T00:00:00"/>
        <d v="2021-09-15T00:00:00"/>
        <d v="2021-10-27T00:00:00"/>
        <d v="2021-10-02T00:00:00"/>
        <d v="2021-11-09T00:00:00"/>
        <d v="2021-09-24T00:00:00"/>
        <d v="2021-10-15T00:00:00"/>
        <d v="2021-10-20T00:00:00"/>
        <d v="2021-09-14T00:00:00"/>
        <d v="2021-09-23T00:00:00"/>
        <d v="2021-10-13T00:00:00"/>
        <d v="2021-10-14T00:00:00"/>
        <d v="2021-10-29T00:00:00"/>
        <d v="2021-10-18T00:00:00"/>
        <d v="2022-05-05T00:00:00"/>
        <d v="2021-10-26T00:00:00"/>
        <d v="2021-10-21T00:00:00"/>
        <d v="2022-02-21T00:00:00"/>
        <d v="2021-11-26T00:00:00"/>
        <d v="2021-10-30T00:00:00"/>
        <d v="2021-10-19T00:00:00"/>
        <d v="2021-11-06T00:00:00"/>
        <d v="2021-10-25T00:00:00"/>
        <d v="2021-10-22T00:00:00"/>
        <d v="2021-10-06T00:00:00"/>
        <d v="2022-06-27T00:00:00"/>
        <d v="2021-11-22T00:00:00"/>
        <d v="2021-11-23T00:00:00"/>
        <d v="2021-12-11T00:00:00"/>
        <d v="2022-02-22T00:00:00"/>
        <d v="2021-11-16T00:00:00"/>
        <d v="2022-04-13T00:00:00"/>
        <d v="2022-05-28T00:00:00"/>
        <d v="2021-11-12T00:00:00"/>
        <d v="2022-03-31T00:00:00"/>
        <d v="2022-01-16T00:00:00"/>
        <d v="2022-02-03T00:00:00"/>
        <d v="2022-06-16T00:00:00"/>
        <d v="2022-01-31T00:00:00"/>
        <d v="2022-03-30T00:00:00"/>
        <d v="2022-01-11T00:00:00"/>
        <d v="2022-01-24T00:00:00"/>
        <d v="2022-01-29T00:00:00"/>
        <d v="2022-01-17T00:00:00"/>
        <d v="2022-01-12T00:00:00"/>
        <d v="2022-06-22T00:00:00"/>
        <d v="2022-01-18T00:00:00"/>
        <d v="2022-03-03T00:00:00"/>
        <d v="2022-02-14T00:00:00"/>
        <d v="2022-02-16T00:00:00"/>
        <d v="2022-02-19T00:00:00"/>
        <d v="2022-02-26T00:00:00"/>
        <d v="2022-03-17T00:00:00"/>
        <d v="2022-02-17T00:00:00"/>
        <d v="2022-03-16T00:00:00"/>
        <d v="2022-03-24T00:00:00"/>
        <d v="2022-03-23T00:00:00"/>
        <d v="2022-03-27T00:00:00"/>
        <d v="2022-03-15T00:00:00"/>
        <d v="2022-03-10T00:00:00"/>
        <d v="2022-03-26T00:00:00"/>
        <d v="2022-03-21T00:00:00"/>
        <d v="2022-03-29T00:00:00"/>
        <d v="2022-03-19T00:00:00"/>
        <d v="2022-03-12T00:00:00"/>
        <d v="2022-03-05T00:00:00"/>
        <d v="2022-05-24T00:00:00"/>
        <d v="2022-04-29T00:00:00"/>
        <d v="2022-04-23T00:00:00"/>
        <d v="2022-04-26T00:00:00"/>
        <d v="2022-04-25T00:00:00"/>
        <d v="2022-04-18T00:00:00"/>
        <d v="2022-04-19T00:00:00"/>
        <d v="2022-04-16T00:00:00"/>
        <d v="2022-04-14T00:00:00"/>
        <d v="2022-04-20T00:00:00"/>
        <d v="2022-04-21T00:00:00"/>
        <d v="2022-04-30T00:00:00"/>
        <d v="2022-05-10T00:00:00"/>
        <d v="2022-05-09T00:00:00"/>
        <d v="2022-05-20T00:00:00"/>
        <d v="2022-06-01T00:00:00"/>
        <d v="2022-05-25T00:00:00"/>
        <d v="2022-05-18T00:00:00"/>
        <d v="2022-05-21T00:00:00"/>
        <d v="2022-05-22T00:00:00"/>
        <d v="2022-05-23T00:00:00"/>
        <d v="2022-05-13T00:00:00"/>
        <d v="2022-05-16T00:00:00"/>
        <d v="2022-05-12T00:00:00"/>
        <d v="2022-05-14T00:00:00"/>
        <d v="2022-05-17T00:00:00"/>
        <d v="2022-10-06T00:00:00"/>
        <d v="2022-08-04T00:00:00"/>
        <d v="2022-05-26T00:00:00"/>
        <d v="2022-06-04T00:00:00"/>
        <d v="2022-06-28T00:00:00"/>
        <d v="2022-06-25T00:00:00"/>
        <d v="2022-06-20T00:00:00"/>
        <d v="2022-06-24T00:00:00"/>
        <d v="2022-06-17T00:00:00"/>
        <d v="2022-06-14T00:00:00"/>
        <d v="2022-06-09T00:00:00"/>
        <d v="2022-06-29T00:00:00"/>
        <d v="2022-06-15T00:00:00"/>
        <d v="2022-06-30T00:00:00"/>
        <d v="2022-06-07T00:00:00"/>
        <d v="2022-07-19T00:00:00"/>
        <d v="2022-07-21T00:00:00"/>
        <d v="2022-07-20T00:00:00"/>
        <d v="2022-07-18T00:00:00"/>
        <d v="2022-07-15T00:00:00"/>
        <d v="2022-07-12T00:00:00"/>
        <d v="2022-07-23T00:00:00"/>
        <d v="2022-07-27T00:00:00"/>
        <d v="2022-07-25T00:00:00"/>
        <d v="2022-07-09T00:00:00"/>
        <d v="2022-07-16T00:00:00"/>
        <d v="2022-08-01T00:00:00"/>
        <d v="2022-08-16T00:00:00"/>
        <d v="2022-08-13T00:00:00"/>
        <d v="2022-08-26T00:00:00"/>
        <d v="2022-08-12T00:00:00"/>
        <d v="2022-08-15T00:00:00"/>
        <d v="2022-08-17T00:00:00"/>
        <d v="2022-08-19T00:00:00"/>
        <d v="2022-08-27T00:00:00"/>
        <d v="2022-08-11T00:00:00"/>
        <d v="2022-08-30T00:00:00"/>
        <d v="2022-12-10T00:00:00"/>
        <d v="2023-02-23T00:00:00"/>
        <d v="2022-09-14T00:00:00"/>
        <d v="2022-10-09T00:00:00"/>
        <d v="2022-09-15T00:00:00"/>
        <d v="2022-09-23T00:00:00"/>
        <d v="2022-10-21T00:00:00"/>
        <d v="2022-09-28T00:00:00"/>
        <d v="2022-09-20T00:00:00"/>
        <d v="2022-09-26T00:00:00"/>
        <d v="2022-09-25T00:00:00"/>
        <d v="2022-09-30T00:00:00"/>
        <d v="2022-09-19T00:00:00"/>
        <d v="2023-03-23T00:00:00"/>
        <d v="2022-09-17T00:00:00"/>
        <d v="2023-09-20T00:00:00"/>
        <d v="2022-09-27T00:00:00"/>
        <d v="2022-10-12T00:00:00"/>
        <d v="2022-10-13T00:00:00"/>
        <d v="2022-10-14T00:00:00"/>
        <d v="2022-10-19T00:00:00"/>
        <d v="2023-02-01T00:00:00"/>
        <d v="2022-12-26T00:00:00"/>
        <d v="2022-10-15T00:00:00"/>
        <d v="2022-10-17T00:00:00"/>
        <d v="2022-11-24T00:00:00"/>
        <d v="2022-10-29T00:00:00"/>
        <d v="2022-10-26T00:00:00"/>
        <d v="2022-12-30T00:00:00"/>
        <d v="2023-01-26T00:00:00"/>
        <d v="2022-10-08T00:00:00"/>
        <d v="2022-10-01T00:00:00"/>
        <d v="2022-10-10T00:00:00"/>
        <d v="2023-04-05T00:00:00"/>
        <d v="2023-05-26T00:00:00"/>
        <d v="2023-01-13T00:00:00"/>
        <d v="2023-02-24T00:00:00"/>
        <d v="2022-12-15T00:00:00"/>
        <d v="2023-02-04T00:00:00"/>
        <d v="2023-05-09T00:00:00"/>
        <d v="2022-12-19T00:00:00"/>
        <d v="2022-12-22T00:00:00"/>
        <d v="2022-12-09T00:00:00"/>
        <d v="2022-12-14T00:00:00"/>
        <d v="2023-02-11T00:00:00"/>
        <d v="2022-12-16T00:00:00"/>
        <d v="2022-12-13T00:00:00"/>
        <d v="2022-12-12T00:00:00"/>
        <d v="2023-03-31T00:00:00"/>
        <d v="2023-03-24T00:00:00"/>
        <d v="2023-01-17T00:00:00"/>
        <d v="2023-01-30T00:00:00"/>
        <d v="2023-01-24T00:00:00"/>
        <d v="2023-01-21T00:00:00"/>
        <d v="2023-05-15T00:00:00"/>
        <d v="2023-04-25T00:00:00"/>
        <d v="2023-01-31T00:00:00"/>
        <d v="2023-01-09T00:00:00"/>
        <d v="2023-02-18T00:00:00"/>
        <d v="2023-03-09T00:00:00"/>
        <d v="2023-02-16T00:00:00"/>
        <d v="2023-02-27T00:00:00"/>
        <d v="2023-02-22T00:00:00"/>
        <d v="2023-02-17T00:00:00"/>
        <d v="2023-02-15T00:00:00"/>
        <d v="2023-03-15T00:00:00"/>
        <d v="2023-03-14T00:00:00"/>
        <d v="2023-02-28T00:00:00"/>
        <d v="2023-02-26T00:00:00"/>
        <d v="2023-05-22T00:00:00"/>
        <d v="2023-03-07T00:00:00"/>
        <d v="2023-03-06T00:00:00"/>
        <d v="2023-03-13T00:00:00"/>
        <d v="2023-03-10T00:00:00"/>
        <d v="2023-04-06T00:00:00"/>
        <d v="2023-06-19T00:00:00"/>
        <d v="2023-03-29T00:00:00"/>
        <d v="2023-04-20T00:00:00"/>
        <d v="2023-03-28T00:00:00"/>
        <d v="2023-03-17T00:00:00"/>
        <d v="2023-03-18T00:00:00"/>
        <d v="2023-03-27T00:00:00"/>
        <d v="2023-03-30T00:00:00"/>
        <d v="2023-08-28T00:00:00"/>
        <d v="2023-04-21T00:00:00"/>
        <d v="2023-07-31T00:00:00"/>
        <d v="2023-08-01T00:00:00"/>
        <d v="2023-07-25T00:00:00"/>
        <d v="2023-07-26T00:00:00"/>
        <d v="2023-06-28T00:00:00"/>
        <d v="2023-07-27T00:00:00"/>
        <d v="2023-07-28T00:00:00"/>
        <d v="2023-04-27T00:00:00"/>
        <d v="2023-04-18T00:00:00"/>
        <d v="2023-05-04T00:00:00"/>
        <d v="2023-04-22T00:00:00"/>
        <d v="2023-08-29T00:00:00"/>
        <d v="2023-04-11T00:00:00"/>
        <d v="2023-04-24T00:00:00"/>
        <d v="2023-06-20T00:00:00"/>
        <d v="2023-05-18T00:00:00"/>
        <d v="2023-05-29T00:00:00"/>
        <d v="2023-05-17T00:00:00"/>
        <d v="2023-05-23T00:00:00"/>
        <d v="2023-05-16T00:00:00"/>
        <d v="2023-08-02T00:00:00"/>
        <d v="2023-05-03T00:00:00"/>
        <d v="2023-08-26T00:00:00"/>
        <d v="2023-06-26T00:00:00"/>
        <d v="2023-06-17T00:00:00"/>
        <d v="2023-06-12T00:00:00"/>
        <d v="2023-06-16T00:00:00"/>
        <d v="2023-06-06T00:00:00"/>
        <d v="2023-07-04T00:00:00"/>
        <d v="2023-06-24T00:00:00"/>
        <d v="2023-06-27T00:00:00"/>
        <d v="2023-06-03T00:00:00"/>
        <d v="2023-06-07T00:00:00"/>
        <d v="2023-09-01T00:00:00"/>
        <d v="2023-07-20T00:00:00"/>
        <d v="2023-07-13T00:00:00"/>
        <d v="2023-08-05T00:00:00"/>
        <d v="2023-07-21T00:00:00"/>
        <d v="2023-07-14T00:00:00"/>
        <d v="2023-08-23T00:00:00"/>
        <d v="2023-07-18T00:00:00"/>
        <d v="2023-07-17T00:00:00"/>
        <d v="2023-08-09T00:00:00"/>
        <d v="2023-07-19T00:00:00"/>
        <d v="2023-10-24T00:00:00"/>
        <d v="2023-07-22T00:00:00"/>
        <d v="2023-07-15T00:00:00"/>
        <d v="2023-07-03T00:00:00"/>
        <d v="2023-08-16T00:00:00"/>
        <d v="2023-08-25T00:00:00"/>
        <d v="2023-08-18T00:00:00"/>
        <d v="2023-08-15T00:00:00"/>
        <d v="2023-09-09T00:00:00"/>
        <d v="2023-08-21T00:00:00"/>
        <d v="2023-08-22T00:00:00"/>
        <d v="2023-08-24T00:00:00"/>
        <d v="2023-08-19T00:00:00"/>
        <d v="2023-08-17T00:00:00"/>
        <d v="2023-08-11T00:00:00"/>
        <d v="2023-08-31T00:00:00"/>
        <d v="2023-08-30T00:00:00"/>
        <d v="2023-10-26T00:00:00"/>
        <d v="2023-09-15T00:00:00"/>
        <d v="2023-09-13T00:00:00"/>
        <d v="2023-09-11T00:00:00"/>
        <d v="2023-09-19T00:00:00"/>
        <d v="2023-09-29T00:00:00"/>
        <d v="2023-09-30T00:00:00"/>
        <d v="2023-09-25T00:00:00"/>
        <d v="2023-10-17T00:00:00"/>
        <d v="2023-10-27T00:00:00"/>
        <d v="2023-09-22T00:00:00"/>
        <d v="2023-09-27T00:00:00"/>
        <d v="2023-09-18T00:00:00"/>
        <d v="2023-09-16T00:00:00"/>
        <d v="2023-10-13T00:00:00"/>
        <d v="2023-10-05T00:00:00"/>
        <d v="2023-10-06T00:00:00"/>
        <d v="2023-10-10T00:00:00"/>
        <d v="2023-10-31T00:00:00"/>
        <d v="2023-10-28T00:00:00"/>
        <d v="2023-10-16T00:00:00"/>
        <d v="2023-10-25T00:00:00"/>
        <d v="2023-10-23T00:00:00"/>
        <d v="2023-10-21T00:00:00"/>
        <d v="2023-10-15T00:00:00"/>
        <d v="2023-10-30T00:00:00"/>
        <d v="2023-10-11T00:00:00"/>
      </sharedItems>
    </cacheField>
    <cacheField name="ESTADO CLIENTE BBD AL 31/10" numFmtId="0">
      <sharedItems/>
    </cacheField>
    <cacheField name="ESTADO CLIENTE U2000 AL 31/10" numFmtId="0">
      <sharedItems/>
    </cacheField>
    <cacheField name="PLAN CONSUMO 31/10" numFmtId="0">
      <sharedItems/>
    </cacheField>
    <cacheField name="DIFERENCIA PLAN CONSUMO 31/10" numFmtId="0">
      <sharedItems/>
    </cacheField>
    <cacheField name="DESCRIPCION_U20002 31/10" numFmtId="0">
      <sharedItems/>
    </cacheField>
    <cacheField name="DIFERENCIA 31/10" numFmtId="0">
      <sharedItems containsBlank="1"/>
    </cacheField>
    <cacheField name="EJECUTIVO COMERCIAL 31/10" numFmtId="0">
      <sharedItems/>
    </cacheField>
    <cacheField name="DIFERENCIA EJECUTIVO 31/10" numFmtId="0">
      <sharedItems containsBlank="1"/>
    </cacheField>
    <cacheField name="Logicalis Estado 31/10" numFmtId="0">
      <sharedItems/>
    </cacheField>
    <cacheField name="Logicalis Observaciones 31/10" numFmtId="0">
      <sharedItems/>
    </cacheField>
    <cacheField name="Acciones Logicalis 31/10"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3">
  <r>
    <s v="Large"/>
    <d v="2015-01-02T00:00:00"/>
    <s v="Internet Asimetrico 13"/>
    <n v="29408"/>
    <s v="ALEXANDER COFFEE SHOP SRL."/>
    <s v="11705708_29408_LPZ_VILLA-NUEVA-POTOSI_ALEXANDER COFFEE SHOP_IAS_210M"/>
    <s v="NEMTALA FERRUFINO, LUIS MIGUEL - EMP - LPZ                  "/>
    <s v="LPZ"/>
    <s v="Urbano"/>
    <s v="nemtalal@tigo.net.bo"/>
    <s v="Calle Juan de Vargas Nº 2370"/>
    <m/>
    <s v="Vladimir Durán - 78855996"/>
    <s v="TOP 25"/>
    <d v="2020-07-13T00:00:00"/>
    <d v="2022-02-01T00:00:00"/>
    <d v="2022-02-14T00:00:00"/>
    <x v="0"/>
    <s v="AC"/>
    <s v="AC"/>
    <s v="Internet Asimetrico 13"/>
    <b v="1"/>
    <s v="11705708_29408_LPZ_VILLA-NUEVA-POTOSI_ALEXANDER COFFEE SHOP_IAS_210M"/>
    <b v="1"/>
    <s v="NEMTALA FERRUFINO, LUIS MIGUEL - EMP - LPZ                  "/>
    <b v="1"/>
    <x v="0"/>
  </r>
  <r>
    <s v="Large"/>
    <d v="2018-05-30T00:00:00"/>
    <s v="BUSINESS ONLINE 9"/>
    <n v="32463"/>
    <s v="ANTENA UNO CANAL 6 SRL"/>
    <s v="6089_32463_LPZ_HANSA_ANTENA UNO CANAL 6 SRL_BOL_60M"/>
    <s v="MERCADO ANEZ, JAVIER - CORP - SCZ                           "/>
    <s v="LPZ"/>
    <s v="Urbano"/>
    <s v="mercadoja@tigo.net.bo"/>
    <s v="CALLE SOCABAYA SHOPPING NORTE 6TO PISO"/>
    <s v="16° 29' 48”     68° 08' 5"/>
    <s v="Edwin Vera Fernandez edwin.vera@redbolivision.tv.bo 76700013_x000a_Juan Carlos Barrero Rios juan.barrero@redbolivision.tv.bo"/>
    <s v="TOP 25"/>
    <d v="2020-02-27T00:00:00"/>
    <d v="2022-02-01T00:00:00"/>
    <d v="2022-02-16T00:00:00"/>
    <x v="0"/>
    <s v="AC"/>
    <s v="AC"/>
    <s v="BUSINESS ONLINE 9"/>
    <b v="1"/>
    <s v="6089_32463_LPZ_HANSA_ANTENA UNO CANAL 6 SRL_BOL_60M"/>
    <b v="1"/>
    <s v="MERCADO ANEZ, JAVIER - CORP - SCZ                           "/>
    <b v="1"/>
    <x v="0"/>
  </r>
  <r>
    <s v="Large"/>
    <d v="2018-05-30T00:00:00"/>
    <s v="BUSINESS ONLINE 5"/>
    <n v="32401"/>
    <s v="ANTENA UNO CANAL 6 SRL"/>
    <s v="6089_32401__SCZ_HANSA_ANTENA UNO CANAL  6 SRL_BOL_30M"/>
    <s v="MERCADO ANEZ, JAVIER - CORP - SCZ                           "/>
    <s v="LPZ"/>
    <s v="Urbano"/>
    <s v="mercadoja@tigo.net.bo"/>
    <s v="CALLE SOCABAYA SHOPPING NORTE 6TO PISO"/>
    <s v="16° 29' 48”     68° 08' 5"/>
    <s v="Edwin Vera Fernandez edwin.vera@redbolivision.tv.bo 76700013_x000a_Juan Carlos Barrero Rios juan.barrero@redbolivision.tv.bo"/>
    <s v="TOP 25"/>
    <d v="2020-02-27T00:00:00"/>
    <d v="2022-02-01T00:00:00"/>
    <d v="2022-02-16T00:00:00"/>
    <x v="0"/>
    <s v="AC"/>
    <s v="AC"/>
    <s v="BUSINESS ONLINE 5"/>
    <b v="1"/>
    <s v="6089_32401__SCZ_HANSA_ANTENA UNO CANAL  6 SRL_BOL_30M"/>
    <b v="1"/>
    <s v="MERCADO ANEZ, JAVIER - CORP - SCZ                           "/>
    <b v="1"/>
    <x v="0"/>
  </r>
  <r>
    <s v="Large"/>
    <d v="2018-05-30T00:00:00"/>
    <s v="BUSINESS ONLINE 5"/>
    <n v="32400"/>
    <s v="ANTENA UNO CANAL 6 SRL"/>
    <s v="**SU**6089_32400_SCZ_PARAGUA_ANTENA UNO CANAL6_BOL_20M"/>
    <s v="MERCADO ANEZ, JAVIER - CORP - SCZ                           "/>
    <s v="SCZ"/>
    <s v="Urbano"/>
    <s v="mercadoja@tigo.net.bo"/>
    <s v="AV. 3 PASOS AL FRENTE ESQUINA 2DO ANILLO"/>
    <s v=" 17°47'43.13&quot;S    63° 9'57.29&quot;O"/>
    <s v="ORLANDO CORDOBA - 78128489"/>
    <s v="TOP 25"/>
    <d v="2020-08-21T00:00:00"/>
    <m/>
    <m/>
    <x v="1"/>
    <s v="SU"/>
    <s v="(en blanco)"/>
    <s v="BUSINESS ONLINE 5"/>
    <b v="1"/>
    <s v="(en blanco)"/>
    <b v="0"/>
    <s v="MERCADO ANEZ, JAVIER - CORP - SCZ                           "/>
    <b v="1"/>
    <x v="0"/>
  </r>
  <r>
    <s v="Large"/>
    <d v="2019-12-30T00:00:00"/>
    <s v="Internet Asimetrico 1"/>
    <n v="34810"/>
    <s v="DIACONIA FRIF IFD"/>
    <s v="11257784_34810__SCR_EL MORRO_DIACONIA_IAS_30M"/>
    <s v="CAMPUZANO SAAVEDRA, SORAYA JACQUELINE - EMP - LPZ           "/>
    <s v="CHU"/>
    <s v="Urbano"/>
    <s v="nemtalal@tigo.net.bo"/>
    <s v="Avenida Marcelo Quiroga Santa Cruz s/n entre calles, Mutún y Quillacollo -  SITIO 8"/>
    <m/>
    <s v="Fernando Castillo - 67011574"/>
    <s v="TOP 25"/>
    <d v="2020-01-23T00:00:00"/>
    <m/>
    <m/>
    <x v="2"/>
    <s v="AC"/>
    <s v="AC"/>
    <s v="Internet Asimetrico 1"/>
    <b v="1"/>
    <s v="11257784_34810__SCR_EL MORRO_DIACONIA_IAS_30M"/>
    <b v="1"/>
    <s v="CAMPUZANO SAAVEDRA, SORAYA JACQUELINE - EMP - LPZ           "/>
    <b v="1"/>
    <x v="1"/>
  </r>
  <r>
    <s v="Large"/>
    <d v="2017-02-21T00:00:00"/>
    <s v="BUSINESS ONLINE 2"/>
    <n v="30875"/>
    <s v="ANTENA UNO CANAL 6 SRL"/>
    <s v="**SU**6089_30875_SCZ_Paragua_ANTENA UNO CANAL6_IEL_10M"/>
    <s v="MERCADO ANEZ, JAVIER - CORP - SCZ                           "/>
    <s v="SCZ"/>
    <s v="Urbano"/>
    <s v="mercadoja@tigo.net.bo"/>
    <s v="2DO ANILLO Y 3 PASOS AL FRENTE"/>
    <s v=" 17°47'44.25&quot;S     63° 9'57.78&quot;O"/>
    <s v="ORLANDO CORDOBA - 78128489"/>
    <s v="TOP 25"/>
    <d v="2020-08-21T00:00:00"/>
    <m/>
    <m/>
    <x v="1"/>
    <s v="SU"/>
    <s v="(en blanco)"/>
    <s v="BUSINESS ONLINE 2"/>
    <b v="1"/>
    <s v="(en blanco)"/>
    <b v="0"/>
    <s v="MERCADO ANEZ, JAVIER - CORP - SCZ                           "/>
    <b v="1"/>
    <x v="0"/>
  </r>
  <r>
    <s v="Large"/>
    <d v="2016-09-29T00:00:00"/>
    <s v="Internet Dedicado 4"/>
    <n v="30479"/>
    <s v="ANTENA UNO CANAL 6 SRL"/>
    <s v="6089_30479_SCZ_Paragua_ANTENA UNO CANAL 6_IDD_65M"/>
    <s v="MERCADO ANEZ, JAVIER - CORP - SCZ                           "/>
    <s v="SCZ"/>
    <s v="Urbano"/>
    <s v="mercadoja@tigo.net.bo"/>
    <s v="2DO ANILLO Y 3 PASOS AL FRENTE"/>
    <s v=" 17°47'44.25&quot;S     63° 9'57.78&quot;O"/>
    <s v="ORLANDO CORDOBA - 78128489"/>
    <s v="TOP 25"/>
    <d v="2020-08-21T00:00:00"/>
    <d v="2022-02-01T00:00:00"/>
    <d v="2022-02-19T00:00:00"/>
    <x v="0"/>
    <s v="AC"/>
    <s v="AC"/>
    <s v="Internet Dedicado 4"/>
    <b v="1"/>
    <s v="6089_30479_SCZ_Paragua_ANTENA UNO CANAL 6_IDD_65M"/>
    <b v="1"/>
    <s v="MERCADO ANEZ, JAVIER - CORP - SCZ                           "/>
    <b v="1"/>
    <x v="0"/>
  </r>
  <r>
    <s v="Large"/>
    <d v="2019-01-31T00:00:00"/>
    <s v="Internet Dedicado 4"/>
    <n v="33390"/>
    <s v="BANCO PARA EL FOMENTO A INICIATIVAS ECONÓMICAS S.A.-BANCO FI"/>
    <s v="11187342_33390_SCZ_HAMACAS_BANCO PARA EL FOMENTO A INICIATIVAS ECONOMICAS S.A_ID"/>
    <s v="ANDIA ALVAREZ, LUIS ENRIQUE - CORP - LPZ                    "/>
    <s v="SCZ"/>
    <s v="Urbano"/>
    <s v="andial@tigo.net.bo"/>
    <s v="Av. Bánzer y Quinto Anillo - SITIO 1"/>
    <s v=" 17°44'25.06&quot;S  63°10'15.88&quot;O"/>
    <s v="Roberto Valle CEL: 7899009"/>
    <s v="TOP 25"/>
    <d v="2020-02-21T00:00:00"/>
    <d v="2022-02-01T00:00:00"/>
    <s v="Cancelada"/>
    <x v="3"/>
    <s v="AC"/>
    <s v="AC"/>
    <s v="Internet Dedicado 4"/>
    <b v="1"/>
    <s v="11187342_33390_SCZ_HAMACAS_BANCO PARA EL FOMENTO A INICIATIVAS ECONOMICAS S.A_ID"/>
    <b v="1"/>
    <s v="ANDIA ALVAREZ, LUIS ENRIQUE - CORP - LPZ                    "/>
    <b v="1"/>
    <x v="0"/>
  </r>
  <r>
    <s v="Large"/>
    <d v="2015-02-13T00:00:00"/>
    <s v="Internet Dedicado 1"/>
    <n v="29469"/>
    <s v="BANCO PYME DE LA COMUNIDAD SA"/>
    <s v="14121475_29469_SCZ_Santa Rosita_BANCO PYME DE LA COMUNIDAD SA_IDD30M"/>
    <s v="VIDAL CANEDO, LEONARDO ANDRES - CORP - CBBA                 "/>
    <s v="SCZ"/>
    <s v="Urbano"/>
    <s v="vidall@tigo.net.bo"/>
    <s v="Av. Roque Aguilera entre Pico de Monte y Av. Pirai"/>
    <m/>
    <s v="LUIS MELGAR 71743725"/>
    <s v="TOP 25"/>
    <d v="2020-05-28T00:00:00"/>
    <d v="2022-02-01T00:00:00"/>
    <d v="2022-02-21T00:00:00"/>
    <x v="0"/>
    <s v="AC"/>
    <s v="AC"/>
    <s v="Internet Dedicado 1"/>
    <b v="1"/>
    <s v="14121475_29469_SCZ_Santa Rosita_BANCO PYME DE LA COMUNIDAD SA_IDD30M"/>
    <b v="1"/>
    <s v="VIDAL CANEDO, LEONARDO ANDRES - CORP - CBBA                 "/>
    <b v="1"/>
    <x v="0"/>
  </r>
  <r>
    <s v="Large"/>
    <d v="2015-02-13T00:00:00"/>
    <s v="Internet Dedicado 1"/>
    <n v="29470"/>
    <s v="BANCO PYME DE LA COMUNIDAD SA"/>
    <s v="14121475_29470_LPZ_LOS PINOS_BANCO PYME DE LA COMUNIDAD SA_IDD_30M"/>
    <s v="VIDAL CANEDO, LEONARDO ANDRES - CORP - CBBA                 "/>
    <s v="LPZ"/>
    <s v="Urbano"/>
    <s v="vidall@tigo.net.bo"/>
    <s v="Av. 20 de Octubre entre Rosendo Gutierrez y Belisario Salinas"/>
    <m/>
    <s v="LUIS MELGAR 71743725"/>
    <s v="TOP 25"/>
    <d v="2020-06-02T00:00:00"/>
    <d v="2022-02-01T00:00:00"/>
    <d v="2022-02-26T00:00:00"/>
    <x v="0"/>
    <s v="AC"/>
    <s v="AC"/>
    <s v="Internet Dedicado 1"/>
    <b v="1"/>
    <s v="14121475_29470_LPZ_LOS PINOS_BANCO PYME DE LA COMUNIDAD SA_IDD_30M"/>
    <b v="1"/>
    <s v="VIDAL CANEDO, LEONARDO ANDRES - CORP - CBBA                 "/>
    <b v="1"/>
    <x v="0"/>
  </r>
  <r>
    <s v="Large"/>
    <d v="2016-11-29T00:00:00"/>
    <s v="Internet Asimetrico 1"/>
    <n v="30602"/>
    <s v="BANCO PYME ECOFUTURO S.A."/>
    <s v="11561245_30602_SCZ_HAMACAS_BANCO PYME ECOFUTURO SA_IAS_30M"/>
    <s v="ANDIA ALVAREZ, LUIS ENRIQUE - CORP - LPZ                    "/>
    <s v="SCZ"/>
    <s v="Urbano"/>
    <s v="andial@tigo.net.bo"/>
    <s v="AVENIDA MUTUALISTA Y TERCER ANILLO EXTERNO"/>
    <s v=" 17°45'46.46&quot;S   63° 9'37.02&quot;O"/>
    <s v="Boris Rodriguez - 78968402"/>
    <s v="TOP 25"/>
    <d v="2020-03-12T00:00:00"/>
    <d v="2022-02-01T00:00:00"/>
    <d v="2022-03-17T00:00:00"/>
    <x v="0"/>
    <s v="AC"/>
    <s v="AC"/>
    <s v="Internet Asimetrico 1"/>
    <b v="1"/>
    <s v="11561245_30602_SCZ_HAMACAS_BANCO PYME ECOFUTURO SA_IAS_30M"/>
    <b v="1"/>
    <s v="ANDIA ALVAREZ, LUIS ENRIQUE - CORP - LPZ                    "/>
    <b v="1"/>
    <x v="0"/>
  </r>
  <r>
    <s v="Large"/>
    <d v="2016-10-31T00:00:00"/>
    <s v="Internet Asimetrico 1"/>
    <n v="30531"/>
    <s v="BANCO PYME ECOFUTURO S.A."/>
    <s v="11561245_30531_LPZ_Villa Adela_BANCO PYME ECOFUTURO SA_IAS_30M"/>
    <s v="ANDIA ALVAREZ, LUIS ENRIQUE - CORP - LPZ                    "/>
    <s v="LPZ"/>
    <s v="Urbano"/>
    <s v="andial@tigo.net.bo"/>
    <s v="CRUCE VILLA ADELA Carretera a Viacha Nº 15 entre avenida Bolivia y calle Sucre"/>
    <s v=" 16°31'27.60&quot;S   68°12'6.53&quot;O"/>
    <s v="Boris Rodriguez - 78968402"/>
    <s v="TOP 25"/>
    <d v="2020-03-13T00:00:00"/>
    <d v="2022-02-01T00:00:00"/>
    <s v="Cancelada"/>
    <x v="3"/>
    <s v="AC"/>
    <s v="AC"/>
    <s v="Internet Asimetrico 1"/>
    <b v="1"/>
    <s v="11561245_30531_LPZ_Villa Adela_BANCO PYME ECOFUTURO SA_IAS_30M"/>
    <b v="1"/>
    <s v="ANDIA ALVAREZ, LUIS ENRIQUE - CORP - LPZ                    "/>
    <b v="1"/>
    <x v="0"/>
  </r>
  <r>
    <s v="Large"/>
    <d v="2018-01-31T00:00:00"/>
    <s v="Internet Asimetrico 1"/>
    <n v="31909"/>
    <s v="BANCO PYME ECOFUTURO S.A."/>
    <s v="**SU**11561245_31909_LPZ_UYUSTUS_BANCO PYME ECOFUTURO_BAS_10M"/>
    <s v="ANDIA ALVAREZ, LUIS ENRIQUE - CORP - LPZ                    "/>
    <s v="LPZ"/>
    <s v="Urbano"/>
    <s v="andial@tigo.net.bo"/>
    <s v="AVENIDA BAPTISTA Y JM ASIN ZONA EL TEJAR"/>
    <s v="°29'43.23&quot;S  68° 9'8.80&quot;O"/>
    <s v="Boris Rodriguez - 78968402"/>
    <s v="TOP 25"/>
    <d v="2020-03-17T00:00:00"/>
    <m/>
    <m/>
    <x v="1"/>
    <s v="EL"/>
    <s v="SU"/>
    <s v="Internet Asimetrico 1"/>
    <b v="1"/>
    <s v="**SU**11561245_31909_LPZ_UYUSTUS_BANCO PYME ECOFUTURO_BAS_10M"/>
    <b v="1"/>
    <s v="ANDIA ALVAREZ, LUIS ENRIQUE - CORP - LPZ                    "/>
    <b v="1"/>
    <x v="0"/>
  </r>
  <r>
    <s v="Large"/>
    <d v="2016-11-29T00:00:00"/>
    <s v="Internet Asimetrico 1"/>
    <n v="30522"/>
    <s v="BANCO PYME ECOFUTURO S.A."/>
    <s v="11561245_30522_SCZ_La Curva_BANCO PYME ECOFUTURO SA_IAS_30M"/>
    <s v="ANDIA ALVAREZ, LUIS ENRIQUE - CORP - LPZ                    "/>
    <s v="SCZ"/>
    <s v="Urbano"/>
    <s v="andial@tigo.net.bo"/>
    <s v="PLAN 3000 Av. San Aurelio s/n esquina Prolongacion Av. Che Guevara, 6to. Anillo-Zona Plan 3000"/>
    <s v=" 17°49'20.80&quot;S  63° 8'42.81&quot;O"/>
    <s v="Boris Rodriguez - 78968402"/>
    <s v="TOP 25"/>
    <d v="2020-03-17T00:00:00"/>
    <d v="2022-02-01T00:00:00"/>
    <s v="Cancelada"/>
    <x v="3"/>
    <s v="AC"/>
    <s v="AC"/>
    <s v="Internet Asimetrico 1"/>
    <b v="1"/>
    <s v="11561245_30522_SCZ_La Curva_BANCO PYME ECOFUTURO SA_IAS_30M"/>
    <b v="1"/>
    <s v="ANDIA ALVAREZ, LUIS ENRIQUE - CORP - LPZ                    "/>
    <b v="1"/>
    <x v="0"/>
  </r>
  <r>
    <s v="Large"/>
    <d v="2017-12-29T00:00:00"/>
    <s v="Internet Dedicado 2"/>
    <n v="31814"/>
    <s v="BANCO SOLIDARIO BANCOSOL SA"/>
    <s v="11283694_31814_LPZ_MALLASA_BANCOSOL SA_IDD_40M"/>
    <s v="CHACON CENTELLAS, MARIA DEL PILAR - CORP - LPZ              "/>
    <s v="LPZ"/>
    <s v="Urbano"/>
    <s v="chaconm@tigo.net.bo"/>
    <s v="CALLE NICOLAS ACOSTA ESQ PLAZA SUCRE AGENCIA CENTRAL BANCO SOL  "/>
    <n v="0"/>
    <s v="HUGO DURAN - 78899196"/>
    <s v="TOP 25"/>
    <d v="2020-09-09T00:00:00"/>
    <d v="2022-02-01T00:00:00"/>
    <d v="2022-02-19T00:00:00"/>
    <x v="0"/>
    <s v="AC"/>
    <s v="AC"/>
    <s v="Internet Dedicado 2"/>
    <b v="1"/>
    <s v="11283694_31814_LPZ_MALLASA_BANCOSOL SA_IDD_40M"/>
    <b v="1"/>
    <s v="CHACON CENTELLAS, MARIA DEL PILAR - CORP - LPZ              "/>
    <b v="1"/>
    <x v="0"/>
  </r>
  <r>
    <s v="Large"/>
    <d v="2020-03-25T00:00:00"/>
    <s v="Internet Dedicado 8"/>
    <n v="35276"/>
    <s v="BANCO SOLIDARIO BANCOSOL SA"/>
    <s v="11283694_35276_LPZ_MALLASA_BANCO SOL S.A._IDD_105M"/>
    <s v="CHACON CENTELLAS, MARIA DEL PILAR - CORP - LPZ              "/>
    <s v="LPZ"/>
    <s v="Urbano"/>
    <s v="chaconm@tigo.net.bo"/>
    <s v="Calle Nicolas Acosta nro. 289 Zona San Pedro"/>
    <s v="16°30'8.77&quot;S  68° 8'3.99&quot;O"/>
    <s v="HUGO DURAN - 78899196"/>
    <s v="TOP 25"/>
    <d v="2020-09-09T00:00:00"/>
    <d v="2022-02-01T00:00:00"/>
    <d v="2022-02-19T00:00:00"/>
    <x v="0"/>
    <s v="AC"/>
    <s v="AC"/>
    <s v="Internet Dedicado 8"/>
    <b v="1"/>
    <s v="11283694_35276_LPZ_MALLASA_BANCO SOL S.A._IDD_105M"/>
    <b v="1"/>
    <s v="CHACON CENTELLAS, MARIA DEL PILAR - CORP - LPZ              "/>
    <b v="1"/>
    <x v="0"/>
  </r>
  <r>
    <s v="Large"/>
    <d v="2020-03-25T00:00:00"/>
    <s v="Internet Dedicado 8"/>
    <n v="35277"/>
    <s v="BANCO SOLIDARIO BANCOSOL SA"/>
    <s v="11283694_35277_LPZ_MALLASA_BANCO SOL S.A._IDD_105M"/>
    <s v="CHACON CENTELLAS, MARIA DEL PILAR - CORP - LPZ              "/>
    <s v="LPZ"/>
    <s v="Urbano"/>
    <s v="chaconm@tigo.net.bo"/>
    <s v="Calle Nicolas Acosta nro. 289 Zona San Pedro"/>
    <s v="16°30'8.77&quot;S  68° 8'3.99&quot;O"/>
    <s v="HUGO DURAN - 78899196"/>
    <s v="TOP 25"/>
    <d v="2020-09-09T00:00:00"/>
    <d v="2022-02-01T00:00:00"/>
    <d v="2022-02-19T00:00:00"/>
    <x v="0"/>
    <s v="AC"/>
    <s v="AC"/>
    <s v="Internet Dedicado 8"/>
    <b v="1"/>
    <s v="11283694_35277_LPZ_MALLASA_BANCO SOL S.A._IDD_105M"/>
    <b v="1"/>
    <s v="CHACON CENTELLAS, MARIA DEL PILAR - CORP - LPZ              "/>
    <b v="1"/>
    <x v="0"/>
  </r>
  <r>
    <s v="Large"/>
    <d v="2018-02-28T00:00:00"/>
    <s v="Internet Dedicado 14"/>
    <n v="32045"/>
    <s v="BBVA PREVISION A.F.P. S.A."/>
    <s v="1774809_32045_SCZ_Tajibos_BBVA PREVISION AFP_IDD_250MB"/>
    <s v="RUCK SUAREZ, FERNANDA - WHS                                 "/>
    <s v="SCZ"/>
    <s v="Urbano"/>
    <s v="ortizro@tigo.net.bo"/>
    <s v="Av. San Martin y 2do anillo N° 1 - Edif. Torre Equipetrol 1er piso"/>
    <s v="17°46'20.53&quot;S 63°11'25.61&quot;O"/>
    <s v="Martin Silva - 71625144"/>
    <s v="TOP 25"/>
    <d v="2020-03-17T00:00:00"/>
    <d v="2022-02-01T00:00:00"/>
    <d v="2022-03-31T00:00:00"/>
    <x v="0"/>
    <s v="AC"/>
    <s v="AC"/>
    <s v="Internet Dedicado 14"/>
    <b v="1"/>
    <s v="1774809_32045_SCZ_Tajibos_BBVA PREVISION AFP_IDD_250MB"/>
    <b v="1"/>
    <s v="RUCK SUAREZ, FERNANDA - WHS                                 "/>
    <b v="1"/>
    <x v="0"/>
  </r>
  <r>
    <s v="Large"/>
    <d v="2017-02-24T00:00:00"/>
    <s v="Internet Dedicado 9"/>
    <n v="30878"/>
    <s v="BISA SEGUROS Y REASEGUROS S.A."/>
    <s v="28386_30878_LPZ_Sopocachi_BISA SEGUROS Y REASEGUROS_IDD_125M"/>
    <s v="ZAVALETA ALIPAZ, MARIANA - CORP - LPZ                       "/>
    <s v="LPZ"/>
    <s v="Urbano"/>
    <s v="zavaletam@tigo.net.bo"/>
    <s v="Av. Arce N° 2631 Edificio Multicine Piso 14"/>
    <s v=" 16°30'39.28&quot;S  68° 7'20.56&quot;O"/>
    <s v="EBERTH MAZUELOS - 72062576"/>
    <s v="TOP 25"/>
    <d v="2020-03-06T00:00:00"/>
    <d v="2022-02-01T00:00:00"/>
    <d v="2022-02-17T00:00:00"/>
    <x v="0"/>
    <s v="AC"/>
    <s v="AC"/>
    <s v="Internet Dedicado 9"/>
    <b v="1"/>
    <s v="28386_30878_LPZ_Sopocachi_BISA SEGUROS Y REASEGUROS_IDD_125M"/>
    <b v="1"/>
    <s v="CAMILA TERRAZAS - TEMP                                      "/>
    <b v="0"/>
    <x v="0"/>
  </r>
  <r>
    <s v="Large"/>
    <d v="2019-01-31T00:00:00"/>
    <s v="Internet Dedicado 3"/>
    <n v="33451"/>
    <s v="BISA SEGUROS Y REASEGUROS S.A."/>
    <s v="28386_33451_LPZ_YUNGAS_BISA SEGUROS Y REASEGUROS S.A._IDD_50M"/>
    <s v="ZAVALETA ALIPAZ, MARIANA - CORP - LPZ                       "/>
    <s v="LPZ"/>
    <s v="Urbano"/>
    <s v="zavaletam@tigo.net.bo"/>
    <s v="CALLE LOAYZA EDIFICIO DE UGARTE INGENIERIA ENTRE MERCADO Y CAMACHO"/>
    <s v=" 16° 29'55.25&quot;S   68°07'58.96&quot;O"/>
    <s v="EBERTH MAZUELOS - 72062576"/>
    <s v="TOP 25"/>
    <d v="2020-03-09T00:00:00"/>
    <d v="2022-02-01T00:00:00"/>
    <d v="2022-02-18T00:00:00"/>
    <x v="0"/>
    <s v="AC"/>
    <s v="AC"/>
    <s v="Internet Dedicado 3"/>
    <b v="1"/>
    <s v="28386_33451_LPZ_YUNGAS_BISA SEGUROS Y REASEGUROS S.A._IDD_50M"/>
    <b v="1"/>
    <s v="CAMILA TERRAZAS - TEMP                                      "/>
    <b v="0"/>
    <x v="0"/>
  </r>
  <r>
    <s v="Large"/>
    <d v="2019-12-30T00:00:00"/>
    <s v="Internet Asimetrico 1"/>
    <n v="34866"/>
    <s v="DIACONIA FRIF IFD"/>
    <s v="11257784_34866__ORU_VillaLosAndes_DIACONIA_IAS_30M"/>
    <s v="CAMPUZANO SAAVEDRA, SORAYA JACQUELINE - EMP - LPZ           "/>
    <s v="ORU"/>
    <s v="Urbano"/>
    <s v="nemtalal@tigo.net.bo"/>
    <s v="Avenida del Ejército Nacional Nº 890 entre calle Antofagasta y Pisagua, Zona Este Tagarete."/>
    <s v="17°58'13.78&quot;S  67° 5'54.89&quot;O"/>
    <s v="Victor Bautista  - 72450972"/>
    <s v="TOP 25"/>
    <d v="2020-02-18T00:00:00"/>
    <m/>
    <m/>
    <x v="2"/>
    <s v="AC"/>
    <s v="AC"/>
    <s v="Internet Asimetrico 1"/>
    <b v="1"/>
    <s v="11257784_34866__ORU_VillaLosAndes_DIACONIA_IAS_30M"/>
    <b v="1"/>
    <s v="CAMPUZANO SAAVEDRA, SORAYA JACQUELINE - EMP - LPZ           "/>
    <b v="1"/>
    <x v="1"/>
  </r>
  <r>
    <s v="Large"/>
    <d v="2019-12-30T00:00:00"/>
    <s v="Internet Asimetrico 1"/>
    <n v="34812"/>
    <s v="DIACONIA FRIF IFD"/>
    <s v="11257784_34812__ORU_ORURO SUR _DIACONIA_IAS_30M"/>
    <s v="CAMPUZANO SAAVEDRA, SORAYA JACQUELINE - EMP - LPZ           "/>
    <s v="ORU"/>
    <s v="Urbano"/>
    <s v="nemtalal@tigo.net.bo"/>
    <s v="Av. España No.2063 entre calles General Acha  y 1ero de Mayo, Zona Sud (Mercado Young) -  SITIO 10"/>
    <m/>
    <s v="Fernando Castillo - 67011576"/>
    <s v="TOP 25"/>
    <d v="2020-02-18T00:00:00"/>
    <m/>
    <m/>
    <x v="2"/>
    <s v="AC"/>
    <s v="AC"/>
    <s v="Internet Asimetrico 1"/>
    <b v="1"/>
    <s v="11257784_34812__ORU_ORURO SUR _DIACONIA_IAS_30M"/>
    <b v="1"/>
    <s v="CAMPUZANO SAAVEDRA, SORAYA JACQUELINE - EMP - LPZ           "/>
    <b v="1"/>
    <x v="1"/>
  </r>
  <r>
    <s v="Large"/>
    <d v="2019-12-30T00:00:00"/>
    <s v="Internet Asimetrico 1"/>
    <n v="34799"/>
    <s v="DIACONIA FRIF IFD"/>
    <s v="11257784_34799__ORU_ORURO CENTRO_DIACONIA_IAS_30M"/>
    <s v="CAMPUZANO SAAVEDRA, SORAYA JACQUELINE - EMP - LPZ           "/>
    <s v="ORU"/>
    <s v="Urbano"/>
    <s v="nemtalal@tigo.net.bo"/>
    <s v="Calle Bolivar No.445 Edificio Sajama entre calles "/>
    <m/>
    <s v="Fernando Castillo - 67011572"/>
    <s v="TOP 25"/>
    <d v="2020-02-18T00:00:00"/>
    <m/>
    <m/>
    <x v="2"/>
    <s v="AC"/>
    <s v="AC"/>
    <s v="Internet Asimetrico 1"/>
    <b v="1"/>
    <s v="11257784_34799__ORU_ORURO CENTRO_DIACONIA_IAS_30M"/>
    <b v="1"/>
    <s v="CAMPUZANO SAAVEDRA, SORAYA JACQUELINE - EMP - LPZ           "/>
    <b v="1"/>
    <x v="1"/>
  </r>
  <r>
    <s v="Large"/>
    <d v="2019-12-30T00:00:00"/>
    <s v="Internet Asimetrico 1"/>
    <n v="34809"/>
    <s v="DIACONIA FRIF IFD"/>
    <s v="11257784_34809_ MercadoCampesino _TJA_ _DIACONIA_IAS_30M"/>
    <s v="CAMPUZANO SAAVEDRA, SORAYA JACQUELINE - EMP - LPZ           "/>
    <s v="TJA"/>
    <s v="Urbano"/>
    <s v="nemtalal@tigo.net.bo"/>
    <s v="Av. Panamericana No.1791 frente esq. Calle Comercio, (Zona Mercado Campesino) -  SITIO 7"/>
    <m/>
    <s v="Fernando Castillo - 67011573"/>
    <s v="TOP 25"/>
    <d v="2020-02-19T00:00:00"/>
    <m/>
    <m/>
    <x v="2"/>
    <s v="AC"/>
    <s v="AC"/>
    <s v="Internet Asimetrico 1"/>
    <b v="1"/>
    <s v="11257784_34809_ MercadoCampesino _TJA_ _DIACONIA_IAS_30M"/>
    <b v="1"/>
    <s v="CAMPUZANO SAAVEDRA, SORAYA JACQUELINE - EMP - LPZ           "/>
    <b v="1"/>
    <x v="1"/>
  </r>
  <r>
    <s v="Large"/>
    <d v="2019-01-31T00:00:00"/>
    <s v="Internet Asimetrico 1"/>
    <n v="33391"/>
    <s v="BANCO PARA EL FOMENTO A INICIATIVAS ECONÓMICAS S.A.-BANCO FI"/>
    <s v="11187342_33391__TJA_EJERCITO_BANCO PARA EL FOMENTO A INICIATIVAS ECONOMICAS S.A_"/>
    <s v="ANDIA ALVAREZ, LUIS ENRIQUE - CORP - LPZ                    "/>
    <s v="TJA"/>
    <s v="Urbano"/>
    <s v="andial@tigo.net.bo"/>
    <s v="Av. La Paz Nro. 435 entre calle Delfin Pino y Av. Belgrano, Zona Villa Fátima - SITIO 2"/>
    <s v=" 21°32'18.43&quot;S  64°43'26.33&quot;O"/>
    <s v="Roberto Valle CEL: 7899009"/>
    <s v="TOP 25"/>
    <d v="2020-02-20T00:00:00"/>
    <m/>
    <m/>
    <x v="1"/>
    <s v="EL"/>
    <s v="(en blanco)"/>
    <s v="Internet Asimetrico 1"/>
    <b v="1"/>
    <s v="(en blanco)"/>
    <b v="0"/>
    <s v="ANDIA ALVAREZ, LUIS ENRIQUE - CORP - LPZ                    "/>
    <b v="1"/>
    <x v="0"/>
  </r>
  <r>
    <s v="Large"/>
    <d v="2017-01-05T00:00:00"/>
    <s v="Plan Internet Empresarial 2.3"/>
    <n v="30708"/>
    <s v="BOLIVIANA DE AVIACION BOA"/>
    <s v="14023649_30708_CBA_AEROPUERTO_BB_BOLIVIANA DE AVIACION_IEL_24M"/>
    <s v="VIDAL CANEDO, LEONARDO ANDRES - CORP - CBBA                 "/>
    <s v="CBA"/>
    <s v="Urbano"/>
    <s v="vidall@tigo.net.bo"/>
    <s v="CALLE JORDAN NRO. 202 ESQUINA NATANIEL AGUIRRE"/>
    <s v=" 17°23'44.09&quot;S  66° 9'25.44&quot;O"/>
    <s v="Diego Hinojosa-72207071"/>
    <s v="TOP 25"/>
    <d v="2020-02-20T00:00:00"/>
    <m/>
    <m/>
    <x v="2"/>
    <s v="AC"/>
    <s v="AC"/>
    <s v="Plan Internet Empresarial 2.3"/>
    <b v="1"/>
    <s v="14023649_30708_CBA_AEROPUERTO_BB_BOLIVIANA DE AVIACION_IEL_24M"/>
    <b v="1"/>
    <s v="VIDAL CANEDO, LEONARDO ANDRES - CORP - CBBA                 "/>
    <b v="1"/>
    <x v="1"/>
  </r>
  <r>
    <s v="Large"/>
    <d v="2015-06-23T00:00:00"/>
    <s v="Plan Internet Empresarial 5.1"/>
    <n v="29674"/>
    <s v="BOLIVIANA DE AVIACION BOA"/>
    <s v="14023649_29674_CBA_AEROPUERTO_BB_BOLIVIANA DE AVIACION_IEL_40M"/>
    <s v="VIDAL CANEDO, LEONARDO ANDRES - CORP - CBBA                 "/>
    <s v="CBA"/>
    <s v="Urbano"/>
    <s v="vidall@tigo.net.bo"/>
    <s v="OFICINA CENTRAL COCHABAMBA,Calle Jordan #202 Esq Nataniel Aguirre Planta Baja, 1º y 2º Piso"/>
    <m/>
    <s v="Diego Hinojosa-72207071"/>
    <s v="TOP 25"/>
    <d v="2020-02-20T00:00:00"/>
    <m/>
    <m/>
    <x v="2"/>
    <s v="AC"/>
    <s v="AC"/>
    <s v="Plan Internet Empresarial 5.1"/>
    <b v="1"/>
    <s v="14023649_29674_CBA_AEROPUERTO_BB_BOLIVIANA DE AVIACION_IEL_40M"/>
    <b v="1"/>
    <s v="VIDAL CANEDO, LEONARDO ANDRES - CORP - CBBA                 "/>
    <b v="1"/>
    <x v="1"/>
  </r>
  <r>
    <s v="Large"/>
    <d v="2014-05-01T00:00:00"/>
    <s v="Plan Internet Empresarial 5.1"/>
    <n v="28906"/>
    <s v="BOLIVIANA DE AVIACION BOA"/>
    <s v="14023649_28906_CBA_AEROPUERTO_BB_BOLIVIANA DE AVIACION_IEL_20M"/>
    <s v="VIDAL CANEDO, LEONARDO ANDRES - CORP - CBBA                 "/>
    <s v="CBA"/>
    <s v="Urbano"/>
    <s v="vidall@tigo.net.bo"/>
    <s v="CALLE JORDAN N 202 ESQ NATANIEL AGUIRRECBA"/>
    <m/>
    <s v="Diego Hinojosa-72207071"/>
    <s v="TOP 25"/>
    <d v="2020-02-20T00:00:00"/>
    <m/>
    <m/>
    <x v="2"/>
    <s v="AC"/>
    <s v="AC"/>
    <s v="Plan Internet Empresarial 5.1"/>
    <b v="1"/>
    <s v="14023649_28906_CBA_AEROPUERTO_BB_BOLIVIANA DE AVIACION_IEL_20M"/>
    <b v="1"/>
    <s v="VIDAL CANEDO, LEONARDO ANDRES - CORP - CBBA                 "/>
    <b v="1"/>
    <x v="1"/>
  </r>
  <r>
    <s v="Large"/>
    <d v="2014-05-01T00:00:00"/>
    <s v="Plan Internet Empresarial 2.1"/>
    <n v="28913"/>
    <s v="BOLIVIANA DE AVIACION BOA"/>
    <s v="14023649_28913_TJA_Barrio Fabril_BOLIVIANA DE AVIACION_IEL_16M"/>
    <s v="VIDAL CANEDO, LEONARDO ANDRES - CORP - CBBA                 "/>
    <s v="TJA"/>
    <s v="Urbano"/>
    <s v="vidall@tigo.net.bo"/>
    <s v="OFICINA AEROPUERTO ORIEL LEA PLAZATARIJA"/>
    <m/>
    <s v="Diego Hinojosa-72207071"/>
    <s v="TOP 25"/>
    <d v="2020-02-20T00:00:00"/>
    <m/>
    <m/>
    <x v="2"/>
    <s v="AC"/>
    <s v="AC"/>
    <s v="Plan Internet Empresarial 2.1"/>
    <b v="1"/>
    <s v="14023649_28913_TJA_Barrio Fabril_BOLIVIANA DE AVIACION_IEL_16M"/>
    <b v="1"/>
    <s v="VIDAL CANEDO, LEONARDO ANDRES - CORP - CBBA                 "/>
    <b v="1"/>
    <x v="1"/>
  </r>
  <r>
    <s v="Large"/>
    <d v="2015-01-12T00:00:00"/>
    <s v="PLAN CORPORATE - 1124"/>
    <n v="29422"/>
    <s v="C.I.D.R.E."/>
    <s v="11484840_29422_CBA_CAPHUSTARIZ_CIDRE_IDD_90M"/>
    <s v="VIDAL CANEDO, LEONARDO ANDRES - CORP - CBBA                 "/>
    <s v="CBA"/>
    <s v="Urbano"/>
    <s v="vidall@tigo.net.bo"/>
    <s v="AV. Capitan Victor Ustariz Nro 2154 casi Av. Melchor Perez"/>
    <m/>
    <s v="Angel Sanjines Vidaurre - 67669974"/>
    <s v="TOP 25"/>
    <d v="2020-02-20T00:00:00"/>
    <m/>
    <m/>
    <x v="2"/>
    <s v="AC"/>
    <s v="AC"/>
    <s v="PLAN CORPORATE - 1124"/>
    <b v="1"/>
    <s v="11484840_29422_CBA_CAPHUSTARIZ_CIDRE_IDD_90M"/>
    <b v="1"/>
    <s v="VIDAL CANEDO, LEONARDO ANDRES - CORP - CBBA                 "/>
    <b v="1"/>
    <x v="1"/>
  </r>
  <r>
    <s v="Large"/>
    <d v="2013-02-01T00:00:00"/>
    <s v="Internet Dedicado 12"/>
    <n v="28284"/>
    <s v="BISA SEGUROS Y REASEGUROS S.A."/>
    <s v="28386_28284_LPZ_Sopocachi_BISA SEGUROS Y REASEGUROS SA_IDD_95M"/>
    <s v="ZAVALETA ALIPAZ, MARIANA - CORP - LPZ                       "/>
    <s v="LPZ"/>
    <s v="Urbano"/>
    <s v="zavaletam@tigo.net.bo"/>
    <s v="AV ARCE TORRE MULTICINE"/>
    <m/>
    <s v="EBERTH MAZUELOS - 72062576"/>
    <s v="TOP 25"/>
    <d v="2020-03-09T00:00:00"/>
    <d v="2022-02-01T00:00:00"/>
    <d v="2022-02-17T00:00:00"/>
    <x v="0"/>
    <s v="AC"/>
    <s v="AC"/>
    <s v="Internet Dedicado 7"/>
    <b v="0"/>
    <s v="28386_28284_LPZ_Sopocachi_BISA SEGUROS Y REASEGUROS SA_IDD_95M"/>
    <b v="1"/>
    <s v="CAMILA TERRAZAS - TEMP                                      "/>
    <b v="0"/>
    <x v="0"/>
  </r>
  <r>
    <s v="Large"/>
    <d v="2018-05-30T00:00:00"/>
    <s v="Internet Dedicado 10"/>
    <n v="32384"/>
    <s v="BISA SEGUROS Y REASEGUROS S.A."/>
    <s v="28386_32384_SCZ_SAGUAPAC_BISA SEGUROS Y REASEGUROS_IDD_50M"/>
    <s v="ZAVALETA ALIPAZ, MARIANA - CORP - LPZ                       "/>
    <s v="SCZ"/>
    <s v="Urbano"/>
    <s v="zavaletam@tigo.net.bo"/>
    <s v="SANTA CRUZ - AV. EL TROMPILLO "/>
    <s v=" 17°48'0.46&quot;S   -    63°10'55.68&quot;O"/>
    <s v="EBERTH MAZUELOS - 72062576"/>
    <s v="TOP 25"/>
    <d v="2020-03-17T00:00:00"/>
    <d v="2022-02-01T00:00:00"/>
    <d v="2022-03-30T00:00:00"/>
    <x v="0"/>
    <s v="AC"/>
    <s v="AC"/>
    <s v="Internet Dedicado 3"/>
    <b v="0"/>
    <s v="28386_32384_SCZ_SAGUAPAC_BISA SEGUROS Y REASEGUROS_IDD_50M"/>
    <b v="1"/>
    <s v="CAMILA TERRAZAS - TEMP                                      "/>
    <b v="0"/>
    <x v="0"/>
  </r>
  <r>
    <s v="Large"/>
    <d v="2018-12-01T00:00:00"/>
    <s v="Internet Dedicado 14"/>
    <n v="33325"/>
    <s v="BOLIVIANA DE AVIACION BOA"/>
    <s v="14023649_33325__SCZ_PAJONAL_BOLIVIANA DE AVIACION BOA_IEL_8M"/>
    <s v="VIDAL CANEDO, LEONARDO ANDRES - CORP - CBBA                 "/>
    <s v="SCZ"/>
    <s v="Urbano"/>
    <s v="vidall@tigo.net.bo"/>
    <s v="Av. Santa Cruz (2do. Anillo), entre Av. San Aurelio y 3 Pasos al Frente"/>
    <s v="17°47'52.8&quot;S 63°10'02.1&quot;W"/>
    <s v="Diego Hinojosa-72207071"/>
    <s v="TOP 25"/>
    <d v="2020-02-28T00:00:00"/>
    <d v="2022-02-01T00:00:00"/>
    <d v="2022-03-17T00:00:00"/>
    <x v="0"/>
    <s v="AC"/>
    <s v="AC"/>
    <s v="Plan Internet Empresarial 1.1"/>
    <b v="0"/>
    <s v="14023649_33325__SCZ_PAJONAL_BOLIVIANA DE AVIACION BOA_IEL_8M"/>
    <b v="1"/>
    <s v="VIDAL CANEDO, LEONARDO ANDRES - CORP - CBBA                 "/>
    <b v="1"/>
    <x v="0"/>
  </r>
  <r>
    <s v="Large"/>
    <d v="2014-05-01T00:00:00"/>
    <s v="Internet Dedicado 2"/>
    <n v="28910"/>
    <s v="BOLIVIANA DE AVIACION BOA"/>
    <s v="14023649_28910_LPZ_6 de Marzo_BOLIVIANA DE AVIACION_IEL_16M"/>
    <s v="VIDAL CANEDO, LEONARDO ANDRES - CORP - CBBA                 "/>
    <s v="LPZ"/>
    <s v="Urbano"/>
    <s v="vidall@tigo.net.bo"/>
    <s v="OFICINA AEROPUERTO EL ALTOLA PAZ"/>
    <m/>
    <s v="Diego Hinojosa-72207071"/>
    <s v="TOP 25"/>
    <d v="2020-03-06T00:00:00"/>
    <d v="2022-02-01T00:00:00"/>
    <d v="2022-03-16T00:00:00"/>
    <x v="0"/>
    <s v="AC"/>
    <s v="AC"/>
    <s v="Plan Internet Empresarial 2.1"/>
    <b v="0"/>
    <s v="14023649_28910_LPZ_6 de Marzo_BOLIVIANA DE AVIACION_IEL_16M"/>
    <b v="1"/>
    <s v="VIDAL CANEDO, LEONARDO ANDRES - CORP - CBBA                 "/>
    <b v="1"/>
    <x v="0"/>
  </r>
  <r>
    <s v="Large"/>
    <d v="2014-05-01T00:00:00"/>
    <s v="Internet Asimetrico 9"/>
    <n v="28911"/>
    <s v="BOLIVIANA DE AVIACION BOA"/>
    <s v="14023649_28911_SCZ_Viru Viru_BOLIVIANA DE AVIACION BOA_IEL_16M"/>
    <s v="VIDAL CANEDO, LEONARDO ANDRES - CORP - CBBA                 "/>
    <s v="SCZ"/>
    <s v="Urbano"/>
    <s v="vidall@tigo.net.bo"/>
    <s v="OFICINA AEROPUERTO VIRU VIRUSCZ"/>
    <m/>
    <s v="Diego Hinojosa-72207071"/>
    <s v="TOP 25"/>
    <d v="2020-03-06T00:00:00"/>
    <d v="2022-02-01T00:00:00"/>
    <d v="2022-03-16T00:00:00"/>
    <x v="0"/>
    <s v="AC"/>
    <s v="AC"/>
    <s v="Plan Internet Empresarial 2.1"/>
    <b v="0"/>
    <s v="14023649_28911_SCZ_Viru Viru_BOLIVIANA DE AVIACION BOA_IEL_16M"/>
    <b v="1"/>
    <s v="VIDAL CANEDO, LEONARDO ANDRES - CORP - CBBA                 "/>
    <b v="1"/>
    <x v="0"/>
  </r>
  <r>
    <s v="Large"/>
    <d v="2017-12-27T00:00:00"/>
    <s v="Internet Asimetrico 4"/>
    <n v="31782"/>
    <s v="COPELME S. A."/>
    <s v="1759225_31782_SCZ_WARNES_COPELME SA_IAS_40M"/>
    <s v="GONZALEZ ANTEZANA, MAURICIO ABEL - EMP - CBBA               "/>
    <s v="SCZ"/>
    <s v="Urbano"/>
    <s v="gonzalezm@tigo.net.bo"/>
    <s v="PROVINCIA WARNES LLEGAR AL PARQUE INDUSTRIAL WARNES "/>
    <s v=" 17°32'1.37&quot;S  63° 8'5.49&quot;O"/>
    <s v="JESUS TORREZ - 67402405"/>
    <s v="TOP 25"/>
    <d v="2020-08-13T00:00:00"/>
    <d v="2022-03-01T00:00:00"/>
    <d v="2022-03-24T00:00:00"/>
    <x v="0"/>
    <s v="AC"/>
    <s v="AC"/>
    <s v="Internet Asimetrico 2"/>
    <b v="0"/>
    <s v="1759225_31782_SCZ_WARNES_COPELME SA_IAS_40M"/>
    <b v="1"/>
    <s v="GONZALEZ ANTEZANA, MAURICIO ABEL - EMP - CBBA               "/>
    <b v="1"/>
    <x v="0"/>
  </r>
  <r>
    <s v="Large"/>
    <d v="2019-07-31T00:00:00"/>
    <s v="Internet Asimetrico 2"/>
    <n v="34286"/>
    <s v="COPELME S. A."/>
    <s v="1759225_34286__SCZ_PARAGUA_COPELME SA_IAS_40M"/>
    <s v="GONZALEZ ANTEZANA, MAURICIO ABEL - EMP - CBBA               "/>
    <s v="SCZ"/>
    <s v="Urbano"/>
    <s v="gonzalezm@tigo.net.bo"/>
    <s v="AVENIDA PERIMETRAL"/>
    <s v="17°45'15.75&quot;S 63° 8'45.33&quot;O"/>
    <s v="JESUS TORREZ - 67402405"/>
    <s v="TOP 25"/>
    <d v="2020-08-19T00:00:00"/>
    <d v="2022-03-01T00:00:00"/>
    <d v="2022-03-23T00:00:00"/>
    <x v="0"/>
    <s v="AC"/>
    <s v="(en blanco)"/>
    <s v="Internet Asimetrico 2"/>
    <b v="1"/>
    <s v="(en blanco)"/>
    <b v="0"/>
    <s v="GONZALEZ ANTEZANA, MAURICIO ABEL - EMP - CBBA               "/>
    <b v="1"/>
    <x v="0"/>
  </r>
  <r>
    <s v="Large"/>
    <d v="2016-06-30T00:00:00"/>
    <s v="BUSINESS ONLINE 13"/>
    <n v="30223"/>
    <s v="CRE R.L."/>
    <s v="8192_30223_SCZ_Petrolero_CRE_BOL_100M"/>
    <s v="MERCADO ANEZ, JAVIER - CORP - SCZ                           "/>
    <s v="SCZ"/>
    <s v="Urbano"/>
    <s v="mercadoja@tigo.net.bo"/>
    <s v="HONDURAS AV. BUSH (CRE)"/>
    <s v="17°46'23.26&quot;S  63°11'21.65&quot;O"/>
    <s v="DANIEL JUSTINIANO - 77015957"/>
    <s v="TOP 25"/>
    <d v="2020-07-29T00:00:00"/>
    <d v="2022-03-01T00:00:00"/>
    <d v="2022-03-25T00:00:00"/>
    <x v="0"/>
    <s v="AC"/>
    <s v="AC"/>
    <s v="BUSINESS ONLINE 13"/>
    <b v="1"/>
    <s v="8192_30223_SCZ_Petrolero_CRE_BOL_100M"/>
    <b v="1"/>
    <s v="MERCADO ANEZ, JAVIER - CORP - SCZ                           "/>
    <b v="1"/>
    <x v="0"/>
  </r>
  <r>
    <s v="Large"/>
    <d v="2013-03-01T00:00:00"/>
    <s v="Internet Dedicado 8"/>
    <n v="28321"/>
    <s v="CREDITO CON EDUCACION RURAL CRECER"/>
    <s v="1696564_28321_LPZ_Obrajes_CREDITO CON EDUCACION RURAL_IDD_105M"/>
    <s v="CHACON CENTELLAS, MARIA DEL PILAR - CORP - LPZ              "/>
    <s v="LPZ"/>
    <s v="Urbano"/>
    <s v="chaconm@tigo.net.bo"/>
    <s v="CALLE DEMETRIO CANELAS N 27 ENTRE 16 Y 17 DE OBRAJES "/>
    <m/>
    <s v="Juan Carlos Ovando - 67197067 - 70554215 "/>
    <s v="TOP 25"/>
    <d v="2020-08-25T00:00:00"/>
    <d v="2022-03-01T00:00:00"/>
    <s v="Cancelada"/>
    <x v="3"/>
    <s v="AC"/>
    <s v="AC"/>
    <s v="Internet Dedicado 8"/>
    <b v="1"/>
    <s v="1696564_28321_LPZ_Obrajes_CREDITO CON EDUCACION RURAL_IDD_105M"/>
    <b v="1"/>
    <s v="CHACON CENTELLAS, MARIA DEL PILAR - CORP - LPZ              "/>
    <b v="1"/>
    <x v="0"/>
  </r>
  <r>
    <s v="Large"/>
    <d v="2017-02-24T00:00:00"/>
    <s v="Internet Dedicado 11"/>
    <n v="30881"/>
    <s v="DATEC LTDA"/>
    <s v="11210298_30881_SCZ_GILBERTO PAREJAS_DATEC_IDD_165M"/>
    <s v="PARADA ROCA, NOELIA - CORP - SCZ                            "/>
    <s v="SCZ"/>
    <s v="Urbano"/>
    <s v="anezpe@tigo.net.bo"/>
    <s v="calle Velasco  # 213 y Suarez de Figueroa"/>
    <s v=" 17°47'11.31&quot;S  63°11'0.90&quot;O"/>
    <s v="RICARDO CHUMACERO - 76631331"/>
    <s v="TOP 25"/>
    <d v="2020-07-26T00:00:00"/>
    <d v="2022-03-01T00:00:00"/>
    <d v="2022-03-27T00:00:00"/>
    <x v="0"/>
    <s v="AC"/>
    <s v="AC"/>
    <s v="Internet Dedicado 11"/>
    <b v="1"/>
    <s v="11210298_30881_SCZ_GILBERTO PAREJAS_DATEC_IDD_165M"/>
    <b v="1"/>
    <s v="PARADA ROCA, NOELIA - CORP - SCZ                            "/>
    <b v="1"/>
    <x v="0"/>
  </r>
  <r>
    <s v="Large"/>
    <d v="2012-12-01T00:00:00"/>
    <s v="Internet Dedicado 9"/>
    <n v="28221"/>
    <s v="DATEC LTDA"/>
    <s v="11210298_28221_SCZ_CGPAREJA_DATEC LTDA_IDD_125M"/>
    <s v="PARADA ROCA, NOELIA - CORP - SCZ                            "/>
    <s v="SCZ"/>
    <s v="Urbano"/>
    <s v="anezpe@tigo.net.bo"/>
    <s v="calle Velasco  # 213 y Suarez de Figueroa"/>
    <s v="17°47'11.31&quot;S  63°11'0.90&quot;O"/>
    <s v="RICARDO CHUMACERO - 76631331"/>
    <s v="TOP 25"/>
    <d v="2020-07-26T00:00:00"/>
    <d v="2022-03-01T00:00:00"/>
    <d v="2022-03-27T00:00:00"/>
    <x v="0"/>
    <s v="AC"/>
    <s v="AC"/>
    <s v="Internet Dedicado 9"/>
    <b v="1"/>
    <s v="11210298_28221_SCZ_CGPAREJA_DATEC LTDA_IDD_125M"/>
    <b v="1"/>
    <s v="PARADA ROCA, NOELIA - CORP - SCZ                            "/>
    <b v="1"/>
    <x v="0"/>
  </r>
  <r>
    <s v="Large"/>
    <d v="2012-12-01T00:00:00"/>
    <s v="Internet Dedicado 6"/>
    <n v="28222"/>
    <s v="DATEC LTDA"/>
    <s v="11210298_28222_LPZ_Lira_DATEC LTDA_IDD_40M"/>
    <s v="PARADA ROCA, NOELIA - CORP - SCZ                            "/>
    <s v="LPZ"/>
    <s v="Urbano"/>
    <s v="anezpe@tigo.net.bo"/>
    <n v="0"/>
    <n v="0"/>
    <s v="RICARDO CHUMACERO - 76631331"/>
    <s v="TOP 25"/>
    <d v="2020-09-18T00:00:00"/>
    <d v="2022-03-01T00:00:00"/>
    <d v="2022-03-11T00:00:00"/>
    <x v="0"/>
    <s v="AC"/>
    <s v="(en blanco)"/>
    <s v="Internet Dedicado 6"/>
    <b v="1"/>
    <s v="(en blanco)"/>
    <b v="0"/>
    <s v="PARADA ROCA, NOELIA - CORP - SCZ                            "/>
    <b v="1"/>
    <x v="0"/>
  </r>
  <r>
    <s v="Large"/>
    <d v="2018-09-29T00:00:00"/>
    <s v="Internet Dedicado 9"/>
    <n v="33003"/>
    <s v="DATEC LTDA"/>
    <s v="11210298_33003_LPZ_LIRA_DATEC LTDA_IDD_60M"/>
    <s v="PARADA ROCA, NOELIA - CORP - SCZ                            "/>
    <s v="LPZ"/>
    <s v="Urbano"/>
    <s v="anezpe@tigo.net.bo"/>
    <s v="CALLE ROSENDO GUTIERREZ"/>
    <s v=" 16°30'42.52&quot;S    68° 7'49.70&quot;O"/>
    <s v="RICARDO CHUMACERO - 76631331"/>
    <s v="TOP 25"/>
    <d v="2020-09-18T00:00:00"/>
    <d v="2022-03-01T00:00:00"/>
    <d v="2022-03-11T00:00:00"/>
    <x v="0"/>
    <s v="AC"/>
    <s v="(en blanco)"/>
    <s v="Internet Dedicado 9"/>
    <b v="1"/>
    <s v="(en blanco)"/>
    <b v="0"/>
    <s v="PARADA ROCA, NOELIA - CORP - SCZ                            "/>
    <b v="1"/>
    <x v="0"/>
  </r>
  <r>
    <s v="Large"/>
    <d v="2019-12-30T00:00:00"/>
    <s v="Internet Asimetrico 1"/>
    <n v="34856"/>
    <s v="DIACONIA FRIF IFD"/>
    <s v="11257784_34856__SCZ_LaCurva_DIACONIA_IAS_30M"/>
    <s v="CAMPUZANO SAAVEDRA, SORAYA JACQUELINE - EMP - LPZ           "/>
    <s v="SCZ"/>
    <s v="Urbano"/>
    <s v="nemtalal@tigo.net.bo"/>
    <s v="Avenida Paurito, Nº 5250, UV ET-53, Manzana 2, Zona Plan 3000"/>
    <s v=" 17°49'9.42&quot;S  63° 8'53.50&quot;O"/>
    <s v="Erick Alarcón  -  71532654 - 72105996"/>
    <s v="TOP 25"/>
    <d v="2020-01-20T00:00:00"/>
    <d v="2022-03-01T00:00:00"/>
    <d v="2022-03-15T00:00:00"/>
    <x v="0"/>
    <s v="AC"/>
    <s v="AC"/>
    <s v="Internet Asimetrico 1"/>
    <b v="1"/>
    <s v="11257784_34856__SCZ_LaCurva_DIACONIA_IAS_30M"/>
    <b v="1"/>
    <s v="CAMPUZANO SAAVEDRA, SORAYA JACQUELINE - EMP - LPZ           "/>
    <b v="1"/>
    <x v="0"/>
  </r>
  <r>
    <s v="Large"/>
    <d v="2019-12-30T00:00:00"/>
    <s v="Internet Asimetrico 1"/>
    <n v="34801"/>
    <s v="DIACONIA FRIF IFD"/>
    <s v="11257784_34801__SCZ_FATIMA_DIACONIA_IAS_30M"/>
    <s v="CAMPUZANO SAAVEDRA, SORAYA JACQUELINE - EMP - LPZ           "/>
    <s v="SCZ"/>
    <s v="Urbano"/>
    <s v="nemtalal@tigo.net.bo"/>
    <s v="Av. Grigotá No.622 UV-10, Manzana 11, entre Segundo Anillo y Calle La Guardia, Frente a la Plazuela Fatima"/>
    <m/>
    <s v="Fernando Castillo - 67011572"/>
    <s v="TOP 25"/>
    <d v="2020-09-08T00:00:00"/>
    <d v="2022-03-01T00:00:00"/>
    <d v="2022-03-15T00:00:00"/>
    <x v="0"/>
    <s v="AC"/>
    <s v="AC"/>
    <s v="Internet Asimetrico 1"/>
    <b v="1"/>
    <s v="11257784_34801__SCZ_FATIMA_DIACONIA_IAS_30M"/>
    <b v="1"/>
    <s v="CAMPUZANO SAAVEDRA, SORAYA JACQUELINE - EMP - LPZ           "/>
    <b v="1"/>
    <x v="0"/>
  </r>
  <r>
    <s v="Large"/>
    <d v="2019-12-30T00:00:00"/>
    <s v="Internet Asimetrico 6"/>
    <n v="34798"/>
    <s v="DIACONIA FRIF IFD"/>
    <s v="11257784_34798__LPZ_YACIMIENTOS_11257784_34798__LPZ_IAS_90M"/>
    <s v="CAMPUZANO SAAVEDRA, SORAYA JACQUELINE - EMP - LPZ           "/>
    <s v="LPZ"/>
    <s v="Urbano"/>
    <s v="nemtalal@tigo.net.bo"/>
    <s v="Av. Juan Pablo II No.125 esq. calle sbtte. Jorge Eulert, "/>
    <m/>
    <s v="Fernando Castillo - 67011572"/>
    <s v="TOP 25"/>
    <d v="2020-09-09T00:00:00"/>
    <d v="2022-03-01T00:00:00"/>
    <d v="2022-03-10T00:00:00"/>
    <x v="0"/>
    <s v="AC"/>
    <s v="AC"/>
    <s v="Internet Asimetrico 6"/>
    <b v="1"/>
    <s v="11257784_34798__LPZ_YACIMIENTOS_11257784_34798__LPZ_IAS_90M"/>
    <b v="1"/>
    <s v="CAMPUZANO SAAVEDRA, SORAYA JACQUELINE - EMP - LPZ           "/>
    <b v="1"/>
    <x v="0"/>
  </r>
  <r>
    <s v="Large"/>
    <d v="2014-05-01T00:00:00"/>
    <s v="Internet Dedicado 13"/>
    <n v="28967"/>
    <s v="ECOR LTDA.CANAL 9 TELEORIENTE"/>
    <s v="11429402_28967_SCZ_26Enero_ECOR CANAL 9 TELEORIENTE_IDD_210M"/>
    <s v="SALLES GUZMAN, PAOLA KARINA - CORP - SCZ                    "/>
    <s v="SCZ"/>
    <s v="Urbano"/>
    <s v="sallesp@tigo.net.bo"/>
    <s v="Doble Via"/>
    <m/>
    <s v="ARTURO PINTO - 72156753"/>
    <s v="TOP 25"/>
    <d v="2020-03-16T00:00:00"/>
    <d v="2022-03-01T00:00:00"/>
    <d v="2022-03-26T00:00:00"/>
    <x v="0"/>
    <s v="AC"/>
    <s v="AC"/>
    <s v="Internet Dedicado 13"/>
    <b v="1"/>
    <s v="11429402_28967_SCZ_26Enero_ECOR CANAL 9 TELEORIENTE_IDD_210M"/>
    <b v="1"/>
    <s v="SALLES GUZMAN, PAOLA KARINA - CORP - SCZ                    "/>
    <b v="1"/>
    <x v="0"/>
  </r>
  <r>
    <s v="Large"/>
    <d v="2019-11-30T00:00:00"/>
    <s v="Internet Asimetrico 1"/>
    <n v="34759"/>
    <s v="EMPRESA HOTELERA ICON SA"/>
    <s v="15187210_34759_SCZ_TAJIBOS_EMPRESA HOTELERA ICON S.A._IAS_30M"/>
    <s v="MERCADO ANEZ, JAVIER - CORP - SCZ                           "/>
    <s v="SCZ"/>
    <s v="Urbano"/>
    <s v="anezpe@tigo.net.bo"/>
    <s v="ZONA EQUIPETROL NORTE, 4TO. ANILLO ESQUINA LAS RAMBLAS"/>
    <s v=" 17°45'40.57&quot;S;  63°12'7.45&quot;O"/>
    <s v="LUCAS ALCALA - 77304796"/>
    <s v="TOP 25"/>
    <d v="2020-01-17T00:00:00"/>
    <d v="2022-03-01T00:00:00"/>
    <d v="2022-03-21T00:00:00"/>
    <x v="0"/>
    <s v="AC"/>
    <s v="AC"/>
    <s v="Internet Asimetrico 1"/>
    <b v="1"/>
    <s v="15187210_34759_SCZ_TAJIBOS_EMPRESA HOTELERA ICON S.A._IAS_30M"/>
    <b v="1"/>
    <s v="MERCADO ANEZ, JAVIER - CORP - SCZ                           "/>
    <b v="1"/>
    <x v="0"/>
  </r>
  <r>
    <s v="Large"/>
    <d v="2014-07-11T00:00:00"/>
    <s v="Internet Dedicado 5"/>
    <n v="29174"/>
    <s v="ENDE TECNOLOGIAS S.A."/>
    <s v="1730430_29174_LPZ_Victoria_ENDE TECNOLOGIAS SA_IOL_4MB"/>
    <s v="VIDAL CANEDO, LEONARDO ANDRES - CORP - CBBA                 "/>
    <s v="LPZ"/>
    <s v="Urbano"/>
    <s v="vidall@tigo.net.bo"/>
    <s v="Av. 16 de Julio esq. Loayza El prado"/>
    <m/>
    <s v="Saul Garcia-76288238"/>
    <s v="TOP 25"/>
    <d v="2020-05-21T00:00:00"/>
    <m/>
    <m/>
    <x v="1"/>
    <s v="SU"/>
    <s v="(en blanco)"/>
    <s v="Internet Dedicado 5"/>
    <b v="1"/>
    <s v="(en blanco)"/>
    <b v="0"/>
    <s v="VIDAL CANEDO, LEONARDO ANDRES - CORP - CBBA                 "/>
    <b v="1"/>
    <x v="0"/>
  </r>
  <r>
    <s v="Large"/>
    <d v="2014-06-16T00:00:00"/>
    <s v="Plan Internet Empresarial 5.6"/>
    <n v="29140"/>
    <s v="ERICSSON DE BOLIVIA TELECOMUNICACIONES SA"/>
    <s v="13980128_29140_SCZ_TAJIBOS_ERICSSON-DE-BOLIVIA-TELECOMUNICACIONES-SA_IOL_90M"/>
    <s v="RUCK SUAREZ, FERNANDA - WHS                                 "/>
    <s v="SCZ"/>
    <s v="Urbano"/>
    <s v="ortizro@tigo.net.bo"/>
    <s v="4to anillo Torre DUO Piso 16"/>
    <n v="0"/>
    <s v="Elena Villarroel-3124887"/>
    <s v="TOP 25"/>
    <d v="2020-08-21T00:00:00"/>
    <d v="2022-03-01T00:00:00"/>
    <d v="2022-03-25T00:00:00"/>
    <x v="0"/>
    <s v="AC"/>
    <s v="AC"/>
    <s v="Plan Internet Empresarial 5.6"/>
    <b v="1"/>
    <s v="13980128_29140_SCZ_TAJIBOS_ERICSSON-DE-BOLIVIA-TELECOMUNICACIONES-SA_IOL_90M"/>
    <b v="1"/>
    <s v="RUCK SUAREZ, FERNANDA - WHS                                 "/>
    <b v="1"/>
    <x v="0"/>
  </r>
  <r>
    <s v="Large"/>
    <d v="2014-08-22T00:00:00"/>
    <s v="Plan Internet Empresarial 5.3"/>
    <n v="29230"/>
    <s v="ERICSSON DE BOLIVIA TELECOMUNICACIONES SA"/>
    <s v="13980128_29230_LPZ_Victoria_ERICSSON DE BOLIVIA TELECOMUNICACIONES_IEL_60M"/>
    <s v="RUCK SUAREZ, FERNANDA - WHS                                 "/>
    <s v="LPZ"/>
    <s v="Urbano"/>
    <s v="ortizro@tigo.net.bo"/>
    <s v="Av. Arce 2299 - Edificio Multicentro Torre B - Piso 9 Of B"/>
    <n v="0"/>
    <s v="Ma. Elena Villarroel - 721 02587"/>
    <s v="TOP 25"/>
    <d v="2020-08-25T00:00:00"/>
    <d v="2022-03-01T00:00:00"/>
    <d v="2022-03-25T00:00:00"/>
    <x v="0"/>
    <s v="AC"/>
    <s v="AC"/>
    <s v="Plan Internet Empresarial 5.3"/>
    <b v="1"/>
    <s v="13980128_29230_LPZ_Victoria_ERICSSON DE BOLIVIA TELECOMUNICACIONES_IEL_60M"/>
    <b v="1"/>
    <s v="RUCK SUAREZ, FERNANDA - WHS                                 "/>
    <b v="1"/>
    <x v="0"/>
  </r>
  <r>
    <s v="Large"/>
    <d v="2015-11-27T00:00:00"/>
    <s v="Internet Dedicado 12"/>
    <n v="29866"/>
    <s v="EXTERRAN BOLIVIA SRL"/>
    <s v="11761026_29866_SCZ_ViruViru_EXTERRAN_IDD_185M"/>
    <s v="PARADA ROCA, NOELIA - CORP - SCZ                            "/>
    <s v="SCZ"/>
    <s v="Urbano"/>
    <s v="anezpe@tigo.net.bo"/>
    <s v="AV. BANZER KM 9 1/2"/>
    <s v=" 17°41'4.87&quot;S   63° 9'34.44&quot;O"/>
    <s v="GONZALO CARDENAS - 78562414"/>
    <s v="TOP 25"/>
    <d v="2020-09-10T00:00:00"/>
    <d v="2022-03-01T00:00:00"/>
    <d v="2022-03-26T00:00:00"/>
    <x v="0"/>
    <s v="AC"/>
    <s v="AC"/>
    <s v="Internet Dedicado 12"/>
    <b v="1"/>
    <s v="11761026_29866_SCZ_ViruViru_EXTERRAN_IDD_185M"/>
    <b v="1"/>
    <s v="PARADA ROCA, NOELIA - CORP - SCZ                            "/>
    <b v="1"/>
    <x v="0"/>
  </r>
  <r>
    <s v="Large"/>
    <d v="2019-02-28T00:00:00"/>
    <s v="Internet Asimetrico 5"/>
    <n v="33624"/>
    <s v="FARMACIA CHAVEZ SRL"/>
    <s v="13929074_33624_LPZ_Yungas_FARMACIA CHAVEZ SRL_IAS_75M"/>
    <s v="PARADA ROCA, NOELIA - CORP - SCZ                            "/>
    <s v="LPZ"/>
    <s v="Urbano"/>
    <s v="paradan@tigo.net.bo"/>
    <s v="Av. 6 de Agosto esq. Pinilla Edit. Inti Wara - Sucursal Farmacia Chavez"/>
    <s v="16°30'40.63&quot;S 68° 7'26.32&quot;O"/>
    <s v="Grover Quina  69203031"/>
    <s v="TOP 25"/>
    <d v="2020-06-04T00:00:00"/>
    <d v="2022-03-01T00:00:00"/>
    <d v="2022-03-11T00:00:00"/>
    <x v="0"/>
    <s v="AC"/>
    <s v="AC"/>
    <s v="Internet Asimetrico 5"/>
    <b v="1"/>
    <s v="13929074_33624_LPZ_Yungas_FARMACIA CHAVEZ SRL_IAS_75M"/>
    <b v="1"/>
    <s v="PARADA ROCA, NOELIA - CORP - SCZ                            "/>
    <b v="1"/>
    <x v="0"/>
  </r>
  <r>
    <s v="Large"/>
    <d v="2018-01-25T00:00:00"/>
    <s v="Internet Dedicado 13"/>
    <n v="31837"/>
    <s v="FARMACIA CHAVEZ SRL"/>
    <s v="13929074_31837_SCZ_HAMACAS_FARMACIA CHAVEZ SRL_IDD_210M"/>
    <s v="PARADA ROCA, NOELIA - CORP - SCZ                            "/>
    <s v="SCZ"/>
    <s v="Urbano"/>
    <s v="paradan@tigo.net.bo"/>
    <s v="Av. Cristo Redentor entre 4to y 5to anillo esq Calle 8"/>
    <s v="17°44'42.16&quot;S 63°10'22.31&quot;O"/>
    <s v="Grover Quina  69203031"/>
    <s v="TOP 25"/>
    <d v="2020-11-14T00:00:00"/>
    <d v="2022-03-01T00:00:00"/>
    <d v="2022-03-29T00:00:00"/>
    <x v="0"/>
    <s v="AC"/>
    <s v="AC"/>
    <s v="Internet Dedicado 13"/>
    <b v="1"/>
    <s v="13929074_31837_SCZ_HAMACAS_FARMACIA CHAVEZ SRL_IDD_210M"/>
    <b v="1"/>
    <s v="PARADA ROCA, NOELIA - CORP - SCZ                            "/>
    <b v="1"/>
    <x v="0"/>
  </r>
  <r>
    <s v="Large"/>
    <d v="2018-10-03T00:00:00"/>
    <s v="Internet Asimetrico 8"/>
    <n v="33008"/>
    <s v="FONDO FINANCIERO PRIVADO FASSIL"/>
    <s v="11271885_33008__SCZ_TAJIBOS_FONDO FINANCIERO PRIVADO FASSIL_IAS_50M"/>
    <s v="SALLES GUZMAN, PAOLA KARINA - CORP - SCZ                    "/>
    <s v="SCZ"/>
    <s v="Urbano"/>
    <s v="sallesp@tigo.net.bo"/>
    <s v="AV SAN MARTIN EDIFICIO AMBASSADOR PISO 10"/>
    <s v=" 17°46'6.03&quot;S    63°11'37.11&quot;O"/>
    <s v="MARIO ANDRES MEDINA - 72139094"/>
    <s v="TOP 25"/>
    <d v="2020-02-11T00:00:00"/>
    <m/>
    <m/>
    <x v="1"/>
    <s v="SU"/>
    <s v="(en blanco)"/>
    <s v="Internet Asimetrico 8"/>
    <b v="1"/>
    <s v="(en blanco)"/>
    <b v="0"/>
    <s v="SALLES GUZMAN, PAOLA KARINA - CORP - SCZ                    "/>
    <b v="1"/>
    <x v="0"/>
  </r>
  <r>
    <s v="Large"/>
    <d v="2018-06-27T00:00:00"/>
    <s v="Internet Asimetrico 16"/>
    <n v="32526"/>
    <s v="FUNDACION UNIVERSIDAD PRIVADA DE SANTA CRUZ DE LA SIERA-UPSA"/>
    <s v="1689754_32526__SCZ_PARAGUA_UPSA_BAS_200M(BGP)"/>
    <s v="MIYASHIRO VELEZ, JAIRTJHON - EMP - SCZ                      "/>
    <s v="SCZ"/>
    <s v="Urbano"/>
    <s v="alvarezs@tigo.net.bo"/>
    <s v="Av. Paragua 4to Anillo SN Zona Parque Industrial"/>
    <s v="17°45'47.06&quot;S   63° 8'51.71&quot;O"/>
    <s v="Juan Pablo Ribotta - 77824438"/>
    <s v="TOP 25"/>
    <d v="2020-09-12T00:00:00"/>
    <d v="2022-03-01T00:00:00"/>
    <d v="2023-03-13T00:00:00"/>
    <x v="0"/>
    <s v="AC"/>
    <s v="AC"/>
    <s v="Internet Asimetrico 16"/>
    <b v="1"/>
    <s v="(en blanco)"/>
    <b v="0"/>
    <s v="MIYASHIRO VELEZ, JAIRTJHON - EMP - SCZ                      "/>
    <b v="1"/>
    <x v="0"/>
  </r>
  <r>
    <s v="Large"/>
    <d v="2018-01-31T00:00:00"/>
    <s v="Business Asimetric 1"/>
    <n v="31836"/>
    <s v="HANSA LTDA"/>
    <s v="1640537_31836_SCZ_Viru Viru_HANSA LTDA_BAS_10M"/>
    <s v="CHACON CENTELLAS, MARIA DEL PILAR - CORP - LPZ              "/>
    <s v="SCZ"/>
    <s v="Urbano"/>
    <s v="chaconm@tigo.net.bo"/>
    <s v="KM 10 CARRETERA NACIONAL"/>
    <s v=" 17°40'50.84&quot;S ;   63° 9'40.81&quot;O"/>
    <s v="GUILLERMO GARRON - 76730362"/>
    <s v="TOP 25"/>
    <d v="2020-05-19T00:00:00"/>
    <m/>
    <m/>
    <x v="1"/>
    <s v="EL"/>
    <s v="(en blanco)"/>
    <s v="Business Asimetric 1"/>
    <b v="1"/>
    <s v="(en blanco)"/>
    <b v="0"/>
    <s v="CHACON CENTELLAS, MARIA DEL PILAR - CORP - LPZ              "/>
    <b v="1"/>
    <x v="0"/>
  </r>
  <r>
    <s v="Large"/>
    <d v="2018-02-28T00:00:00"/>
    <s v="Business Asimetric 3"/>
    <n v="32033"/>
    <s v="HANSA LTDA"/>
    <s v="1640537_32033_SCZ_Petrolero_HANSA LTDA_BAS_20M"/>
    <s v="CHACON CENTELLAS, MARIA DEL PILAR - CORP - LPZ              "/>
    <s v="SCZ"/>
    <s v="Urbano"/>
    <s v="chaconm@tigo.net.bo"/>
    <s v="Av. Banzer Nro. 470 entre 2do y 3er Anillo, esq. A.D. Canelas UV: 36, Manzano: 46"/>
    <s v=" 17°45'48.94&quot;S -  63°10'52.40&quot;O"/>
    <s v="RAMON YUJRA - 76777035"/>
    <s v="TOP 25"/>
    <d v="2020-06-17T00:00:00"/>
    <d v="2022-03-01T00:00:00"/>
    <d v="2022-03-19T00:00:00"/>
    <x v="0"/>
    <s v="AC"/>
    <s v="AC"/>
    <s v="Business Asimetric 3"/>
    <b v="1"/>
    <s v="1640537_32033_SCZ_Petrolero_HANSA LTDA_BAS_20M"/>
    <b v="1"/>
    <s v="CHACON CENTELLAS, MARIA DEL PILAR - CORP - LPZ              "/>
    <b v="1"/>
    <x v="0"/>
  </r>
  <r>
    <s v="Large"/>
    <d v="2018-02-28T00:00:00"/>
    <s v="Business Asimetric 3"/>
    <n v="32031"/>
    <s v="HANSA LTDA"/>
    <s v="1640537_32031_SCZ_Petrolero_HANSA LTDA_BAS_20M"/>
    <s v="CHACON CENTELLAS, MARIA DEL PILAR - CORP - LPZ              "/>
    <s v="SCZ"/>
    <s v="Urbano"/>
    <s v="chaconm@tigo.net.bo"/>
    <s v="Av. Banzer Nro. 470 entre 2do y 3er Anillo, esq. A.D. Canelas UV: 36, Manzano: 46"/>
    <s v=" 17°45'48.94&quot;S -  63°10'52.40&quot;O"/>
    <s v="RAMON YUJRA - 76777035"/>
    <s v="TOP 25"/>
    <d v="2020-06-17T00:00:00"/>
    <m/>
    <m/>
    <x v="1"/>
    <s v="EL"/>
    <s v="(en blanco)"/>
    <s v="Business Asimetric 3"/>
    <b v="1"/>
    <s v="(en blanco)"/>
    <b v="0"/>
    <s v="CHACON CENTELLAS, MARIA DEL PILAR - CORP - LPZ              "/>
    <b v="1"/>
    <x v="0"/>
  </r>
  <r>
    <s v="Large"/>
    <d v="2014-05-23T00:00:00"/>
    <s v="Internet Dedicado 6"/>
    <n v="29010"/>
    <s v="HANSA LTDA"/>
    <s v="1640537_29010_LPZ_Hansa_HANSA LTDA._IDD_90M"/>
    <s v="CHACON CENTELLAS, MARIA DEL PILAR - CORP - LPZ              "/>
    <s v="LPZ"/>
    <s v="Urbano"/>
    <s v="chaconm@tigo.net.bo"/>
    <s v="Calle Yanacocha esq.Mercado Nro.1004 Edif.Hansa"/>
    <m/>
    <s v="Alvaro Villegas Cel.:76201293"/>
    <s v="TOP 25"/>
    <d v="2020-07-01T00:00:00"/>
    <d v="2022-03-01T00:00:00"/>
    <d v="2022-03-12T00:00:00"/>
    <x v="0"/>
    <s v="AC"/>
    <s v="AC"/>
    <s v="Internet Dedicado 6"/>
    <b v="1"/>
    <s v="1640537_29010_LPZ_Hansa_HANSA LTDA._IDD_90M"/>
    <b v="1"/>
    <s v="CHACON CENTELLAS, MARIA DEL PILAR - CORP - LPZ              "/>
    <b v="1"/>
    <x v="0"/>
  </r>
  <r>
    <s v="Large"/>
    <d v="2017-12-30T00:00:00"/>
    <s v="Business Asimetric 1"/>
    <n v="31686"/>
    <s v="HIPERMAXI S.A."/>
    <s v="39424_31686_SCZ_SAGUAPAC_HIPERMAXI_BAS_15M"/>
    <s v="BANEGAS CHAVEZ, MARIA FERNANDA - CORP - SCZ                 "/>
    <s v="SCZ"/>
    <s v="Urbano"/>
    <s v="banegasma@tigo.net.bo"/>
    <s v="Av 3 anillo interno Santos Dumont  - SITIO 5"/>
    <s v="17°48'47.06&quot;S  63°10'48.87&quot;O"/>
    <s v="FRANCISCO PENA  - 77690873"/>
    <s v="TOP 25"/>
    <d v="2020-02-05T00:00:00"/>
    <d v="2022-04-01T00:00:00"/>
    <d v="2022-04-18T00:00:00"/>
    <x v="0"/>
    <s v="AC"/>
    <s v="AC"/>
    <s v="Business Asimetric 1"/>
    <b v="1"/>
    <s v="39424_31686_SCZ_SAGUAPAC_HIPERMAXI_BAS_15M"/>
    <b v="1"/>
    <s v="BANEGAS CHAVEZ, MARIA FERNANDA - CORP - SCZ                 "/>
    <b v="1"/>
    <x v="0"/>
  </r>
  <r>
    <s v="Large"/>
    <d v="2017-12-30T00:00:00"/>
    <s v="Business Asimetric 1"/>
    <n v="31684"/>
    <s v="HIPERMAXI S.A."/>
    <s v="39424_31684_SCZ_7mo Anillo_HIPERMAXI_BAS_10M"/>
    <s v="BANEGAS CHAVEZ, MARIA FERNANDA - CORP - SCZ                 "/>
    <s v="SCZ"/>
    <s v="Urbano"/>
    <s v="banegasma@tigo.net.bo"/>
    <s v="Hipermaxi Av Banzer 6to anillo - SITIO 3"/>
    <s v="17°43'43.29&quot;S  63° 9'58.46&quot;O"/>
    <s v="FRANCISCO PENA  - 77690871"/>
    <s v="TOP 25"/>
    <d v="2020-02-05T00:00:00"/>
    <d v="2022-04-01T00:00:00"/>
    <d v="2022-04-19T00:00:00"/>
    <x v="0"/>
    <s v="AC"/>
    <s v="AC"/>
    <s v="Business Asimetric 1"/>
    <b v="1"/>
    <s v="39424_31684_SCZ_TUSEQUIS_HIPERMAXI_BAS_10M"/>
    <b v="0"/>
    <s v="BANEGAS CHAVEZ, MARIA FERNANDA - CORP - SCZ                 "/>
    <b v="1"/>
    <x v="0"/>
  </r>
  <r>
    <s v="Large"/>
    <d v="2017-11-30T00:00:00"/>
    <s v="Business Asimetric 1"/>
    <n v="31586"/>
    <s v="HIPERMAXI S.A."/>
    <s v="39424_31586_SCZ_Doble Via_HIPERMAXI_BAS_15M"/>
    <s v="BANEGAS CHAVEZ, MARIA FERNANDA - CORP - SCZ                 "/>
    <s v="SCZ"/>
    <s v="Urbano"/>
    <s v="banegasma@tigo.net.bo"/>
    <s v="hipermaxi av grigota 4to anillo barrio las palmas "/>
    <s v=" 17°48'37.20&quot;S 63°12'30.56&quot;O"/>
    <s v="FRANCISCO PENA  - 77690870"/>
    <s v="TOP 25"/>
    <d v="2020-02-05T00:00:00"/>
    <d v="2022-04-01T00:00:00"/>
    <d v="2022-04-16T00:00:00"/>
    <x v="0"/>
    <s v="AC"/>
    <s v="AC"/>
    <s v="Business Asimetric 1"/>
    <b v="1"/>
    <s v="39424_31586_SCZ_Doble Via_HIPERMAXI_BAS_15M"/>
    <b v="1"/>
    <s v="BANEGAS CHAVEZ, MARIA FERNANDA - CORP - SCZ                 "/>
    <b v="1"/>
    <x v="0"/>
  </r>
  <r>
    <s v="Large"/>
    <d v="2017-11-30T00:00:00"/>
    <s v="Business Asimetric 1"/>
    <n v="31584"/>
    <s v="HIPERMAXI S.A."/>
    <s v="39424_31584_SCZ_Petrolero_HIPERMAXI_BAS_15M"/>
    <s v="BANEGAS CHAVEZ, MARIA FERNANDA - CORP - SCZ                 "/>
    <s v="SCZ"/>
    <s v="Urbano"/>
    <s v="banegasma@tigo.net.bo"/>
    <s v="HIPERMAXI AV BANZER 3 ANILLO INTERNO"/>
    <s v=" 17°45'35.84&quot;S  63°10'47.16&quot;O"/>
    <s v="FRANCISCO PENA  - 77690870"/>
    <s v="TOP 25"/>
    <d v="2020-02-05T00:00:00"/>
    <d v="2022-04-01T00:00:00"/>
    <d v="2022-04-16T00:00:00"/>
    <x v="0"/>
    <s v="AC"/>
    <s v="AC"/>
    <s v="Business Asimetric 1"/>
    <b v="1"/>
    <s v="39424_31584_SCZ_Petrolero_HIPERMAXI_BAS_15M"/>
    <b v="1"/>
    <s v="BANEGAS CHAVEZ, MARIA FERNANDA - CORP - SCZ                 "/>
    <b v="1"/>
    <x v="0"/>
  </r>
  <r>
    <s v="Large"/>
    <d v="2017-11-30T00:00:00"/>
    <s v="Business Asimetric 1"/>
    <n v="31583"/>
    <s v="HIPERMAXI S.A."/>
    <s v="39424_31583_SCZ_Mercado Belen_HIPERMAXI_BAS_15M"/>
    <s v="BANEGAS CHAVEZ, MARIA FERNANDA - CORP - SCZ                 "/>
    <s v="SCZ"/>
    <s v="Urbano"/>
    <s v="banegasma@tigo.net.bo"/>
    <s v="HIPERMAXI AV SAN MARTIN 4TO ANILLO BARRIO EQUIPETROL"/>
    <s v=" 17°45'24.26&quot;S  63°11'59.85&quot;O"/>
    <s v="FRANCISCO PENA  - 77690870"/>
    <s v="TOP 25"/>
    <d v="2020-02-05T00:00:00"/>
    <d v="2022-04-01T00:00:00"/>
    <d v="2022-04-16T00:00:00"/>
    <x v="0"/>
    <s v="AC"/>
    <s v="AC"/>
    <s v="Business Asimetric 1"/>
    <b v="1"/>
    <s v="39424_31583_SCZ_Mercado Belen_HIPERMAXI_BAS_15M"/>
    <b v="1"/>
    <s v="BANEGAS CHAVEZ, MARIA FERNANDA - CORP - SCZ                 "/>
    <b v="1"/>
    <x v="0"/>
  </r>
  <r>
    <s v="Large"/>
    <d v="2017-12-30T00:00:00"/>
    <s v="Business Asimetric 1"/>
    <n v="31683"/>
    <s v="HIPERMAXI S.A."/>
    <s v="39424_31683_SCZ_23 DE DICIEMBRE_HIPERMAXI_BAS_15M"/>
    <s v="BANEGAS CHAVEZ, MARIA FERNANDA - CORP - SCZ                 "/>
    <s v="SCZ"/>
    <s v="Urbano"/>
    <s v="banegasma@tigo.net.bo"/>
    <s v="hipermaxi pampa de la isla, 6to anillo av virgen de cotoca - SITIO 2"/>
    <s v="17°46'18.32&quot;S  63° 7'28.36&quot;O"/>
    <s v="FRANCISCO PENA  - 77690870"/>
    <s v="TOP 25"/>
    <d v="2020-02-07T00:00:00"/>
    <d v="2022-04-01T00:00:00"/>
    <d v="2022-04-14T00:00:00"/>
    <x v="0"/>
    <s v="AC"/>
    <s v="AC"/>
    <s v="Business Asimetric 1"/>
    <b v="1"/>
    <s v="39424_31683_SCZ_23 DE DICIEMBRE_HIPERMAXI_BAS_15M"/>
    <b v="1"/>
    <s v="BANEGAS CHAVEZ, MARIA FERNANDA - CORP - SCZ                 "/>
    <b v="1"/>
    <x v="0"/>
  </r>
  <r>
    <s v="Large"/>
    <d v="2017-07-31T00:00:00"/>
    <s v="Internet Asimetrico 3"/>
    <n v="31267"/>
    <s v="HIPERMAXI S.A."/>
    <s v="39424_31267_LPZ_Los Pinos_HIPERMAXI_IAS_50M"/>
    <s v="BANEGAS CHAVEZ, MARIA FERNANDA - CORP - SCZ                 "/>
    <s v="LPZ"/>
    <s v="Urbano"/>
    <s v="banegasma@tigo.net.bo"/>
    <s v="av jose aguirre acha C. 8 LOS PINOS"/>
    <s v="  16°32'45.11&quot;S,   68° 4'13.43&quot;O"/>
    <s v="CARLOS GAINZA - 69134643"/>
    <s v="TOP 25"/>
    <d v="2020-02-12T00:00:00"/>
    <d v="2022-04-01T00:00:00"/>
    <d v="2022-04-19T00:00:00"/>
    <x v="0"/>
    <s v="AC"/>
    <s v="AC"/>
    <s v="Internet Asimetrico 3"/>
    <b v="1"/>
    <s v="39424_31267_LPZ_Los Pinos_HIPERMAXI_IAS_50M"/>
    <b v="1"/>
    <s v="BANEGAS CHAVEZ, MARIA FERNANDA - CORP - SCZ                 "/>
    <b v="1"/>
    <x v="0"/>
  </r>
  <r>
    <s v="Large"/>
    <d v="2020-01-30T00:00:00"/>
    <s v="Internet Asimetrico 1"/>
    <n v="34877"/>
    <s v="HIPERMAXI S.A."/>
    <s v="39424_34877__CBA_TEMPORAL A_HIPERMAXI_IAS_30M_ATN CALA CALA"/>
    <s v="BANEGAS CHAVEZ, MARIA FERNANDA - CORP - SCZ                 "/>
    <s v="CBA"/>
    <s v="Urbano"/>
    <s v="banegasma@tigo.net.bo"/>
    <s v="Sucursal Cochabamba: Av. Circunvalación, zona Semapa  "/>
    <s v="17°21'52.4&quot;S 66°09'57.5&quot;W"/>
    <s v="Gerson Pardo - 77539158"/>
    <s v="TOP 25"/>
    <d v="2020-07-01T00:00:00"/>
    <m/>
    <m/>
    <x v="2"/>
    <s v="AC"/>
    <s v="AC"/>
    <s v="Internet Asimetrico 1"/>
    <b v="1"/>
    <s v="39424_34877__CBA_TEMPORAL A_HIPERMAXI_IAS_30M_ATN CALA CALA"/>
    <b v="1"/>
    <s v="BANEGAS CHAVEZ, MARIA FERNANDA - CORP - SCZ                 "/>
    <b v="1"/>
    <x v="1"/>
  </r>
  <r>
    <s v="Large"/>
    <d v="2018-11-30T00:00:00"/>
    <s v="Business Asimetric 1"/>
    <n v="33285"/>
    <s v="HIPERMAXI S.A."/>
    <s v="39424_33285__SCZ_CAMPANA_HIPERMAXI SA_BAS_15M"/>
    <s v="BANEGAS CHAVEZ, MARIA FERNANDA - CORP - SCZ                 "/>
    <s v="SCZ"/>
    <s v="Urbano"/>
    <s v="banegasma@tigo.net.bo"/>
    <s v="AV. PAURITO ENTRE 19 DE MARZO Y 3 DE JUNIO PLAN 3000"/>
    <s v=" 17°50'8.09&quot;S 63° 7'56.16&quot;O"/>
    <s v="FRANCISCO PEÑA - 77690870"/>
    <s v="TOP 25"/>
    <d v="2020-02-12T00:00:00"/>
    <d v="2022-04-01T00:00:00"/>
    <d v="2022-04-14T00:00:00"/>
    <x v="0"/>
    <s v="AC"/>
    <s v="AC"/>
    <s v="Business Asimetric 1"/>
    <b v="1"/>
    <s v="39424_33285__SCZ_CAMPANA_HIPERMAXI SA_BAS_15M"/>
    <b v="1"/>
    <s v="BANEGAS CHAVEZ, MARIA FERNANDA - CORP - SCZ                 "/>
    <b v="1"/>
    <x v="0"/>
  </r>
  <r>
    <s v="Large"/>
    <d v="2017-12-30T00:00:00"/>
    <s v="Business Asimetric 1"/>
    <n v="31685"/>
    <s v="HIPERMAXI S.A."/>
    <s v="39424_31685_SCZ_CAMPANA_HIPERMAXI_BAS_15M"/>
    <s v="BANEGAS CHAVEZ, MARIA FERNANDA - CORP - SCZ                 "/>
    <s v="SCZ"/>
    <s v="Urbano"/>
    <s v="banegasma@tigo.net.bo"/>
    <s v="hipermaxi,  plan tres mil  av paurito  - SITIO 4"/>
    <s v=" 17°50'8.53&quot;S   63° 9'58.46&quot;O"/>
    <s v="FRANCISCO PENA  - 77690872"/>
    <s v="TOP 25"/>
    <d v="2020-02-12T00:00:00"/>
    <d v="2022-04-01T00:00:00"/>
    <d v="2022-04-14T00:00:00"/>
    <x v="0"/>
    <s v="AC"/>
    <s v="AC"/>
    <s v="Business Asimetric 1"/>
    <b v="1"/>
    <s v="39424_31685_SCZ_CAMPANA_HIPERMAXI_BAS_15M"/>
    <b v="1"/>
    <s v="BANEGAS CHAVEZ, MARIA FERNANDA - CORP - SCZ                 "/>
    <b v="1"/>
    <x v="0"/>
  </r>
  <r>
    <s v="Large"/>
    <d v="2017-11-30T00:00:00"/>
    <s v="Business Asimetric 1"/>
    <n v="31585"/>
    <s v="HIPERMAXI S.A."/>
    <s v="39424_31585_SCZ_Av Libertador_HIPERMAXI_BAS_15M"/>
    <s v="BANEGAS CHAVEZ, MARIA FERNANDA - CORP - SCZ                 "/>
    <s v="SCZ"/>
    <s v="Urbano"/>
    <s v="banegasma@tigo.net.bo"/>
    <s v="HIPERMAXI  VILLA PRIMERO DE MAYO"/>
    <s v=" 17°47'52.73&quot;S  63° 8'3.09&quot;O"/>
    <s v="FRANCISCO PENA  - 77690870"/>
    <s v="TOP 25"/>
    <d v="2020-02-13T00:00:00"/>
    <d v="2022-04-01T00:00:00"/>
    <d v="2022-04-14T00:00:00"/>
    <x v="0"/>
    <s v="AC"/>
    <s v="AC"/>
    <s v="Business Asimetric 1"/>
    <b v="1"/>
    <s v="39424_31585_SCZ_Av Libertador_HIPERMAXI_BAS_15M"/>
    <b v="1"/>
    <s v="BANEGAS CHAVEZ, MARIA FERNANDA - CORP - SCZ                 "/>
    <b v="1"/>
    <x v="0"/>
  </r>
  <r>
    <s v="Large"/>
    <d v="2018-06-29T00:00:00"/>
    <s v="Business Asimetric 1"/>
    <n v="32550"/>
    <s v="HIPERMAXI S.A."/>
    <s v="39424_32550__LPZ_VICTORIA_HIPERMAXI  SA_BAS_10M"/>
    <s v="BANEGAS CHAVEZ, MARIA FERNANDA - CORP - SCZ                 "/>
    <s v="LPZ"/>
    <s v="Urbano"/>
    <s v="banegasma@tigo.net.bo"/>
    <s v="LADO DEL PUENTE LAS AMERICAS  ENTRE AV ARCE Y CHICHAS"/>
    <s v=" 17°46'21.82&quot;S  63° 8'4.36&quot;O"/>
    <n v="77539153"/>
    <s v="TOP 25"/>
    <d v="2020-02-14T00:00:00"/>
    <m/>
    <m/>
    <x v="1"/>
    <s v="SU"/>
    <s v="(en blanco)"/>
    <s v="Business Asimetric 1"/>
    <b v="1"/>
    <s v="(en blanco)"/>
    <b v="0"/>
    <s v="BANEGAS CHAVEZ, MARIA FERNANDA - CORP - SCZ                 "/>
    <b v="1"/>
    <x v="0"/>
  </r>
  <r>
    <s v="Large"/>
    <d v="2017-12-30T00:00:00"/>
    <s v="Business Asimetric 1"/>
    <n v="31682"/>
    <s v="HIPERMAXI S.A."/>
    <s v="39424_31682_SCZ_MONTERO_HIPERMAXI_BAS_15M"/>
    <s v="BANEGAS CHAVEZ, MARIA FERNANDA - CORP - SCZ                 "/>
    <s v="SCZ"/>
    <s v="Urbano"/>
    <s v="banegasma@tigo.net.bo"/>
    <s v="Hipermaxi Monterio, Av Circunvalacion - MONTERO SITIO 1"/>
    <s v="17°19'58.66&quot;S  63°15'21.15&quot;O"/>
    <s v="FRANCISCO PENA  - 77690870"/>
    <s v="TOP 25"/>
    <d v="2020-02-21T00:00:00"/>
    <d v="2022-04-01T00:00:00"/>
    <d v="2022-04-20T00:00:00"/>
    <x v="0"/>
    <s v="AC"/>
    <s v="AC"/>
    <s v="Business Asimetric 1"/>
    <b v="1"/>
    <s v="39424_31682_SCZ_MONTERO_HIPERMAXI_BAS_15M"/>
    <b v="1"/>
    <s v="BANEGAS CHAVEZ, MARIA FERNANDA - CORP - SCZ                 "/>
    <b v="1"/>
    <x v="0"/>
  </r>
  <r>
    <s v="Large"/>
    <d v="2017-12-30T00:00:00"/>
    <s v="Business Asimetric 1"/>
    <n v="31687"/>
    <s v="HIPERMAXI S.A."/>
    <s v="39424_31687_SCZ_PETROLERO SUR_HIPERMAXI S.A_BAS_15M"/>
    <s v="BANEGAS CHAVEZ, MARIA FERNANDA - CORP - SCZ                 "/>
    <s v="SCZ"/>
    <s v="Urbano"/>
    <s v="banegasma@tigo.net.bo"/>
    <s v="hipermaxi, Av 3 anillo tres pasos al frente - SITIO 6"/>
    <s v="17°47'43.57&quot;S  63° 9'38.85&quot;O"/>
    <s v="FRANCISCO PENA  - 77690874"/>
    <s v="TOP 25"/>
    <d v="2020-02-26T00:00:00"/>
    <d v="2022-04-01T00:00:00"/>
    <d v="2022-04-18T00:00:00"/>
    <x v="0"/>
    <s v="AC"/>
    <s v="AC"/>
    <s v="Business Asimetric 1"/>
    <b v="1"/>
    <s v="39424_31687_SCZ_PETROLERO SUR_HIPERMAXI S.A_BAS_15M"/>
    <b v="1"/>
    <s v="BANEGAS CHAVEZ, MARIA FERNANDA - CORP - SCZ                 "/>
    <b v="1"/>
    <x v="0"/>
  </r>
  <r>
    <s v="Large"/>
    <d v="2018-05-30T00:00:00"/>
    <s v="Business Asimetric 1"/>
    <n v="32418"/>
    <s v="HIPERMAXI S.A."/>
    <s v="**SU**39424_32418_SCZ_MATADERO_HIPERMAXI_BAS_10M"/>
    <s v="BANEGAS CHAVEZ, MARIA FERNANDA - CORP - SCZ                 "/>
    <s v="SCZ"/>
    <s v="Urbano"/>
    <s v="banegasma@tigo.net.bo"/>
    <s v="Parque Industrial Paralelo a RN4"/>
    <s v=" 17°46'21.82&quot;S  63° 8'4.36&quot;O"/>
    <s v="juan miguel - 76637199"/>
    <s v="TOP 25"/>
    <d v="2020-10-20T00:00:00"/>
    <m/>
    <m/>
    <x v="1"/>
    <s v="SU"/>
    <s v="(en blanco)"/>
    <s v="Business Asimetric 1"/>
    <b v="1"/>
    <s v="(en blanco)"/>
    <b v="0"/>
    <s v="BANEGAS CHAVEZ, MARIA FERNANDA - CORP - SCZ                 "/>
    <b v="1"/>
    <x v="0"/>
  </r>
  <r>
    <s v="Large"/>
    <d v="2019-08-16T00:00:00"/>
    <s v="Internet Asimetrico 1"/>
    <n v="34408"/>
    <s v="HIPERMAXI S.A."/>
    <s v="39424_34408__SCZ_PARAGUA_HIPERMAXI SA_IAS_30M"/>
    <s v="BANEGAS CHAVEZ, MARIA FERNANDA - CORP - SCZ                 "/>
    <s v="SCZ"/>
    <s v="Urbano"/>
    <s v="banegasma@tigo.net.bo"/>
    <s v="Hipermaxi Mutualista. 3er anillo externo entre Mutualista y Paraguá"/>
    <s v=" 17°45'58.30&quot;S   63°9'28.80&quot;O"/>
    <s v="BENJO VERA - 69051965"/>
    <s v="TOP 25"/>
    <d v="2020-10-21T00:00:00"/>
    <d v="2022-04-01T00:00:00"/>
    <d v="2022-04-16T00:00:00"/>
    <x v="0"/>
    <s v="AC"/>
    <s v="(en blanco)"/>
    <s v="Internet Asimetrico 1"/>
    <b v="1"/>
    <s v="(en blanco)"/>
    <b v="0"/>
    <s v="BANEGAS CHAVEZ, MARIA FERNANDA - CORP - SCZ                 "/>
    <b v="1"/>
    <x v="0"/>
  </r>
  <r>
    <s v="Large"/>
    <d v="2020-08-28T00:00:00"/>
    <s v="Internet Dedicado 13"/>
    <n v="35437"/>
    <s v="HIPERMAXI S.A."/>
    <s v="39424_35437__SCZ_ROCA Y CORONADO_HIPERMAXI SA_IDD_210M"/>
    <s v="BANEGAS CHAVEZ, MARIA FERNANDA - CORP - SCZ                 "/>
    <s v="SCZ"/>
    <s v="Urbano"/>
    <s v="banegasma@tigo.net.bo"/>
    <s v="Av. Roca y Coronado #800 HIPERMAXI Roca y Coronado"/>
    <s v="17°47'05.0&quot;S 63°12'42.7&quot;W"/>
    <s v="Pavel Arias - 721-09296"/>
    <s v="TOP 25"/>
    <d v="2020-10-22T00:00:00"/>
    <d v="2022-04-01T00:00:00"/>
    <d v="2022-04-20T00:00:00"/>
    <x v="0"/>
    <s v="AC"/>
    <s v="AC"/>
    <s v="Internet Dedicado 13"/>
    <b v="1"/>
    <s v="39424_35437__SCZ_ROCA Y CORONADO_HIPERMAXI SA_IDD_210M"/>
    <b v="1"/>
    <s v="BANEGAS CHAVEZ, MARIA FERNANDA - CORP - SCZ                 "/>
    <b v="1"/>
    <x v="0"/>
  </r>
  <r>
    <s v="Large"/>
    <d v="2017-11-30T00:00:00"/>
    <s v="Business Asimetric 1"/>
    <n v="31581"/>
    <s v="HIPERMAXI S.A."/>
    <s v="39424_31581_SCZ_Roca y Coronado_HIPERMAXI_BAS_15M"/>
    <s v="BANEGAS CHAVEZ, MARIA FERNANDA - CORP - SCZ                 "/>
    <s v="SCZ"/>
    <s v="Urbano"/>
    <s v="banegasma@tigo.net.bo"/>
    <s v="AV ROCA Y CORONADO ENTRE 3 Y 4 ANILLO HIIPERMAXI"/>
    <s v=" 17°47'6.10&quot;S   63°12'42.55&quot;O"/>
    <s v="FRANCISCO PENA  - 77690870"/>
    <s v="TOP 25"/>
    <d v="2020-10-22T00:00:00"/>
    <d v="2022-04-01T00:00:00"/>
    <d v="2022-04-20T00:00:00"/>
    <x v="0"/>
    <s v="AC"/>
    <s v="AC"/>
    <s v="Business Asimetric 1"/>
    <b v="1"/>
    <s v="39424_31581_SCZ_Roca y Coronado_HIPERMAXI_BAS_15M"/>
    <b v="1"/>
    <s v="BANEGAS CHAVEZ, MARIA FERNANDA - CORP - SCZ                 "/>
    <b v="1"/>
    <x v="0"/>
  </r>
  <r>
    <s v="Large"/>
    <d v="2019-01-21T00:00:00"/>
    <s v="Business Asimetric 1"/>
    <n v="33422"/>
    <s v="HIPERMAXI S.A."/>
    <s v="39424_33422__SCZ_MATADERO_HIPERMAXI SA_BAS_15M"/>
    <s v="BANEGAS CHAVEZ, MARIA FERNANDA - CORP - SCZ                 "/>
    <s v="SCZ"/>
    <s v="Urbano"/>
    <s v="banegasma@tigo.net.bo"/>
    <s v="AV. VIRGEN DE COTOCA esq. 6to ANILLO"/>
    <s v="17°46'17.72&quot;S  63° 7'28.10&quot;W"/>
    <s v="FRANCISO PEÑA - 77690870"/>
    <s v="TOP 25"/>
    <d v="2020-10-22T00:00:00"/>
    <d v="2022-04-01T00:00:00"/>
    <d v="2022-04-20T00:00:00"/>
    <x v="0"/>
    <s v="AC"/>
    <s v="AC"/>
    <s v="Business Asimetric 1"/>
    <b v="1"/>
    <s v="39424_33422__SCZ_MATADERO_HIPERMAXI SA_BAS_15M"/>
    <b v="1"/>
    <s v="BANEGAS CHAVEZ, MARIA FERNANDA - CORP - SCZ                 "/>
    <b v="1"/>
    <x v="0"/>
  </r>
  <r>
    <s v="Large"/>
    <d v="2019-02-28T00:00:00"/>
    <s v="Internet Asimetrico 8"/>
    <n v="33667"/>
    <s v="HIPERMAXI S.A."/>
    <s v="39424_33667_SCZ_ROCA Y CORONADO_HIPERMAXI SA_IAS_105M"/>
    <s v="BANEGAS CHAVEZ, MARIA FERNANDA - CORP - SCZ                 "/>
    <s v="SCZ"/>
    <s v="Urbano"/>
    <s v="banegasma@tigo.net.bo"/>
    <s v="AV. ROCA Y CORONADO ENTRE 3ER Y 4TO ANILLO"/>
    <s v=" 17°47'5.07&quot;S  63°12'43.85&quot;W "/>
    <s v="FRANCISO PEÑA - 77690870"/>
    <s v="TOP 25"/>
    <d v="2020-10-22T00:00:00"/>
    <d v="2022-04-01T00:00:00"/>
    <d v="2022-04-21T00:00:00"/>
    <x v="0"/>
    <s v="AC"/>
    <s v="AC"/>
    <s v="Internet Asimetrico 8"/>
    <b v="1"/>
    <s v="39424_33667_SCZ_PETROLERO_HIPERMAXI SA_IAS_105M"/>
    <b v="0"/>
    <s v="BANEGAS CHAVEZ, MARIA FERNANDA - CORP - SCZ                 "/>
    <b v="1"/>
    <x v="0"/>
  </r>
  <r>
    <s v="Large"/>
    <d v="2014-04-01T00:00:00"/>
    <s v="Internet Dedicado 6"/>
    <n v="28849"/>
    <s v="INDUSTRIAS FERROTODO LTDA."/>
    <s v="11194911_28849_SCZ_Alemana_IDUSTRIAS FERROTODO LTDA_IDD_90M"/>
    <s v="MERCADO ANEZ, JAVIER - CORP - SCZ                           "/>
    <s v="SCZ"/>
    <s v="Urbano"/>
    <s v="mercadoja@tigo.net.bo"/>
    <s v="3er Anillo Interno entre Av. Mutualista y Av. Alemana"/>
    <n v="0"/>
    <s v="LUIS REVILLA - 72188579"/>
    <s v="TOP 25"/>
    <d v="2020-07-24T00:00:00"/>
    <d v="2022-04-01T00:00:00"/>
    <d v="2022-04-25T00:00:00"/>
    <x v="0"/>
    <s v="AC"/>
    <s v="AC"/>
    <s v="Internet Dedicado 6"/>
    <b v="1"/>
    <s v="11194911_28849_SCZ_Alemana_IDUSTRIAS FERROTODO LTDA_IDD_90M"/>
    <b v="1"/>
    <s v="MERCADO ANEZ, JAVIER - CORP - SCZ                           "/>
    <b v="1"/>
    <x v="0"/>
  </r>
  <r>
    <s v="Large"/>
    <d v="2016-03-24T00:00:00"/>
    <s v="Internet Dedicado 4"/>
    <n v="30017"/>
    <s v="ITACAMBA CEMENTO SA"/>
    <s v="14576037_30017_SCZ_MERCADO BELEN_ITACAMBA CEMENTO SA_IDD_65M"/>
    <s v="BANEGAS CHAVEZ, MARIA FERNANDA - CORP - SCZ                 "/>
    <s v="SCZ"/>
    <s v="Urbano"/>
    <s v="banegasma@tigo.net.bo"/>
    <s v="Canal Isuto 3º anillo externo, calle Bernardo Cadario # 3060, Edificio Sobode, 2º Piso."/>
    <s v=" 17°45'34.37&quot;S   63°11'32.90&quot;O"/>
    <s v="EDSON DAZA - 69202460"/>
    <s v="TOP 25"/>
    <d v="2020-07-13T00:00:00"/>
    <d v="2022-04-01T00:00:00"/>
    <d v="2022-04-21T00:00:00"/>
    <x v="0"/>
    <s v="AC"/>
    <s v="AC"/>
    <s v="Internet Dedicado 4"/>
    <b v="1"/>
    <s v="14576037_30017_SCZ_MERCADO BELEN_ITACAMBA CEMENTO SA_IDD_65M"/>
    <b v="1"/>
    <s v="BANEGAS CHAVEZ, MARIA FERNANDA - CORP - SCZ                 "/>
    <b v="1"/>
    <x v="0"/>
  </r>
  <r>
    <s v="Large"/>
    <d v="2016-03-24T00:00:00"/>
    <s v="Internet Dedicado 1"/>
    <n v="30019"/>
    <s v="ITACAMBA CEMENTO SA"/>
    <s v="14576037_30019_SCZ_Guaracachi_ITACAMBA CEMENTO SA_IDD_30M"/>
    <s v="BANEGAS CHAVEZ, MARIA FERNANDA - CORP - SCZ                 "/>
    <s v="SCZ"/>
    <s v="Urbano"/>
    <s v="banegasma@tigo.net.bo"/>
    <s v=" 3er Anillo Av. Brasil -  Parque Industrial Liviano"/>
    <s v=" 17°47'29.23&quot;S    63° 9'30.46&quot;O"/>
    <s v="EDSON DAZA - 69202460"/>
    <s v="TOP 25"/>
    <d v="2020-07-14T00:00:00"/>
    <d v="2022-04-01T00:00:00"/>
    <d v="2022-04-20T00:00:00"/>
    <x v="0"/>
    <s v="AC"/>
    <s v="AC"/>
    <s v="Internet Dedicado 1"/>
    <b v="1"/>
    <s v="14576037_30019_SCZ_Guaracachi_ITACAMBA CEMENTO SA_IDD_30M"/>
    <b v="1"/>
    <s v="BANEGAS CHAVEZ, MARIA FERNANDA - CORP - SCZ                 "/>
    <b v="1"/>
    <x v="0"/>
  </r>
  <r>
    <s v="Large"/>
    <d v="2019-05-31T00:00:00"/>
    <s v="Internet Dedicado 2"/>
    <n v="34043"/>
    <s v="LABORATORIOS BAGO DE BOLIVIA SA"/>
    <s v="13589064_34043__SCZ_B/ 30 DE AGOSTO_LABORATORIOS BAGO DE BOLIVIA S.A._IDD_40M"/>
    <s v="RUCK SUAREZ, FERNANDA - WHS                                 "/>
    <s v="SCZ"/>
    <s v="Urbano"/>
    <s v="ortizro@tigo.net.bo"/>
    <s v="Av. Prolongación Beni, Banzer - SITIO 3"/>
    <s v=" 17°42'52.61&quot;S 63° 8'59.72&quot;O"/>
    <s v="Edwin Veliz - 2770110- 76201457"/>
    <s v="TOP 25"/>
    <d v="2020-07-22T00:00:00"/>
    <d v="2022-04-01T00:00:00"/>
    <d v="2022-04-27T00:00:00"/>
    <x v="0"/>
    <s v="AC"/>
    <s v="AC"/>
    <s v="Internet Dedicado 2"/>
    <b v="1"/>
    <s v="13589064_34043__SCZ_B/ 30 DE AGOSTO_LABORATORIOS BAGO DE BOLIVIA S.A._IDD_40M"/>
    <b v="1"/>
    <s v="RUCK SUAREZ, FERNANDA - WHS                                 "/>
    <b v="1"/>
    <x v="0"/>
  </r>
  <r>
    <s v="Large"/>
    <d v="2019-05-31T00:00:00"/>
    <s v="Internet Asimetrico 1"/>
    <n v="34042"/>
    <s v="LABORATORIOS BAGO DE BOLIVIA SA"/>
    <s v="13589064_34042__SCZ_ALEMANA_LABORATORIOS BAGO DE BOLIVIA S.A._IAS_15M"/>
    <s v="RUCK SUAREZ, FERNANDA - WHS                                 "/>
    <s v="SCZ"/>
    <s v="Urbano"/>
    <s v="ortizro@tigo.net.bo"/>
    <s v="Barrio Grigotá, Calle los Mangos 33 uv 17 mz 52 - SITIO 2"/>
    <s v=" 17°45'44.50&quot;S 63° 9'56.35&quot;O"/>
    <s v="Edwin Veliz - 2770110- 76201457"/>
    <s v="TOP 25"/>
    <d v="2020-07-23T00:00:00"/>
    <m/>
    <m/>
    <x v="1"/>
    <s v="SU"/>
    <s v="(en blanco)"/>
    <s v="Internet Asimetrico 1"/>
    <b v="1"/>
    <s v="(en blanco)"/>
    <b v="0"/>
    <s v="RUCK SUAREZ, FERNANDA - WHS                                 "/>
    <b v="1"/>
    <x v="0"/>
  </r>
  <r>
    <s v="Large"/>
    <d v="2015-01-23T00:00:00"/>
    <s v="Business Asimetric 1"/>
    <n v="29435"/>
    <s v="MANACO SA"/>
    <s v="13646246_29435_LPZ_Victoria_MANACO SA_BAS_10M"/>
    <s v="VIDAL CANEDO, LEONARDO ANDRES - CORP - CBBA                 "/>
    <s v="LPZ"/>
    <s v="Urbano"/>
    <s v="vidall@tigo.net.bo"/>
    <s v="Capitan Ravelo entre Montevideo y Guachalla"/>
    <m/>
    <s v="David Arce - 72205843"/>
    <s v="TOP 25"/>
    <d v="2020-06-03T00:00:00"/>
    <m/>
    <m/>
    <x v="1"/>
    <s v="EL"/>
    <s v="(en blanco)"/>
    <s v="Business Asimetric 1"/>
    <b v="1"/>
    <s v="(en blanco)"/>
    <b v="0"/>
    <s v="VIDAL CANEDO, LEONARDO ANDRES - CORP - CBBA                 "/>
    <b v="1"/>
    <x v="0"/>
  </r>
  <r>
    <s v="Large"/>
    <d v="2015-01-23T00:00:00"/>
    <s v="Business Asimetric 1"/>
    <n v="29428"/>
    <s v="MANACO SA"/>
    <s v="13646246_29428_SCZ_Cainco_MANACO SA_BAS_10M"/>
    <s v="VIDAL CANEDO, LEONARDO ANDRES - CORP - CBBA                 "/>
    <s v="SCZ"/>
    <s v="Urbano"/>
    <s v="vidall@tigo.net.bo"/>
    <s v="CALLE MOLDES ENTRE TARIJA Y PARALELA AL OESTE"/>
    <m/>
    <s v="David Arce - 72205843"/>
    <s v="TOP 25"/>
    <d v="2020-07-21T00:00:00"/>
    <m/>
    <m/>
    <x v="1"/>
    <s v="EL"/>
    <s v="(en blanco)"/>
    <s v="Business Asimetric 1"/>
    <b v="1"/>
    <s v="(en blanco)"/>
    <b v="0"/>
    <s v="VIDAL CANEDO, LEONARDO ANDRES - CORP - CBBA                 "/>
    <b v="1"/>
    <x v="0"/>
  </r>
  <r>
    <s v="Large"/>
    <d v="2014-11-04T00:00:00"/>
    <s v="Internet Dedicado 9"/>
    <n v="29319"/>
    <s v="PRENDAMAS SRL"/>
    <s v="11503117_29319_LPZ_ACHUMANI_PRENDAMAS_IDD_125M"/>
    <s v="CHACON CENTELLAS, MARIA DEL PILAR - CORP - LPZ              "/>
    <s v="LPZ"/>
    <s v="Urbano"/>
    <s v="chaconm@tigo.net.bo"/>
    <s v="C. 16 de Calacoto Entre Julio Patiño y Calle B"/>
    <m/>
    <s v="Luis Perez Najaya - 69720263"/>
    <s v="TOP 25"/>
    <d v="2020-03-09T00:00:00"/>
    <d v="2022-04-01T00:00:00"/>
    <d v="2022-04-30T00:00:00"/>
    <x v="0"/>
    <s v="AC"/>
    <s v="AC"/>
    <s v="Internet Dedicado 9"/>
    <b v="1"/>
    <s v="11503117_29319_LPZ_ACHUMANI_PRENDAMAS_IDD_125M"/>
    <b v="1"/>
    <s v="CHACON CENTELLAS, MARIA DEL PILAR - CORP - LPZ              "/>
    <b v="1"/>
    <x v="0"/>
  </r>
  <r>
    <s v="Large"/>
    <d v="2019-06-28T00:00:00"/>
    <s v="Internet Asimetrico 1"/>
    <n v="34186"/>
    <s v="PRENDAMAS SRL"/>
    <s v="11503117_34186_LPZ_AV AMERICA_PRENDAMAS SRL_IAS_30M"/>
    <s v="CHACON CENTELLAS, MARIA DEL PILAR - CORP - LPZ              "/>
    <s v="LPZ"/>
    <s v="Urbano"/>
    <s v="chaconm@tigo.net.bo"/>
    <s v="Av. Jorge Carrasco Nº 509, entre calles 4 y 5. Zona 12 de Octubre"/>
    <s v=" 17°43'15.30&quot;S  63° 9'19.54&quot;O"/>
    <s v="Luis Perez - 69720263"/>
    <s v="TOP 25"/>
    <d v="2020-08-19T00:00:00"/>
    <m/>
    <m/>
    <x v="1"/>
    <s v="SU"/>
    <s v="SU"/>
    <s v="Internet Asimetrico 1"/>
    <b v="1"/>
    <s v="***SU***11503117_34186_LPZ_AV AMERICA_PRENDAMAS SRL_IAS_30M"/>
    <b v="0"/>
    <s v="CHACON CENTELLAS, MARIA DEL PILAR - CORP - LPZ              "/>
    <b v="1"/>
    <x v="0"/>
  </r>
  <r>
    <s v="Large"/>
    <d v="2019-06-28T00:00:00"/>
    <s v="Internet Asimetrico 1"/>
    <n v="34187"/>
    <s v="PRENDAMAS SRL"/>
    <s v="11503117_34187_LPZ_YUNGAS_PRENDAMAS SRL_IAS_30M"/>
    <s v="CHACON CENTELLAS, MARIA DEL PILAR - CORP - LPZ              "/>
    <s v="LPZ"/>
    <s v="Urbano"/>
    <s v="chaconm@tigo.net.bo"/>
    <s v="Av. Simón Bolívar Nº 1962"/>
    <s v=" 16°29'59.79&quot;S,  68° 7'29.89&quot;O"/>
    <s v="Luis Perez Najaya - 69720263"/>
    <s v="TOP 25"/>
    <d v="2020-08-24T00:00:00"/>
    <m/>
    <m/>
    <x v="1"/>
    <s v="SU"/>
    <s v="SU"/>
    <s v="Internet Asimetrico 1"/>
    <b v="1"/>
    <s v="***SU***11503117_34187_LPZ_YUNGAS_PRENDAMAS SRL_IAS_30M"/>
    <b v="0"/>
    <s v="CHACON CENTELLAS, MARIA DEL PILAR - CORP - LPZ              "/>
    <b v="1"/>
    <x v="0"/>
  </r>
  <r>
    <s v="Large"/>
    <d v="2019-06-28T00:00:00"/>
    <s v="Internet Asimetrico 1"/>
    <n v="34189"/>
    <s v="PRENDAMAS SRL"/>
    <s v="11503117_34189_SCZ_ALEMANA_PRENDAMAS SRL_IAS_30M"/>
    <s v="CHACON CENTELLAS, MARIA DEL PILAR - CORP - LPZ              "/>
    <s v="SCZ"/>
    <s v="Urbano"/>
    <s v="chaconm@tigo.net.bo"/>
    <s v="AV MUTUALISTA TERCER ANILLO INTERNO SN"/>
    <s v=" 17°23'55.29&quot;S, 66° 9'13.50&quot;O"/>
    <s v="Luis Perez Najaya - 69720263"/>
    <s v="TOP 25"/>
    <d v="2020-09-01T00:00:00"/>
    <m/>
    <m/>
    <x v="1"/>
    <e v="#N/A"/>
    <e v="#N/A"/>
    <e v="#N/A"/>
    <e v="#N/A"/>
    <e v="#N/A"/>
    <e v="#N/A"/>
    <e v="#N/A"/>
    <e v="#N/A"/>
    <x v="0"/>
  </r>
  <r>
    <s v="Large"/>
    <d v="2019-06-29T00:00:00"/>
    <s v="Internet Dedicado 3"/>
    <n v="34180"/>
    <s v="PRICEWATERHOUSECOOPERS S.R.L."/>
    <s v="11892161_34180_LPZ_SOPOCACHI_PRICE WATERHOUSE COOPERS_IDD_50M"/>
    <s v="PONCE DE LEON, MONICA - MNC - SCZ                           "/>
    <s v="LPZ"/>
    <s v="Urbano"/>
    <s v="ponceb@tigo.net.bo"/>
    <s v="AV CAMPOS Y 20 DE OCTUBRE EDIFICIO ANA MARIA "/>
    <s v="16°30'48.05&quot;S  68° 7'22.50&quot;O"/>
    <s v="JAVIER VELEZ - 71538649"/>
    <s v="TOP 25"/>
    <d v="2020-08-26T00:00:00"/>
    <d v="2022-04-01T00:00:00"/>
    <d v="2022-04-20T00:00:00"/>
    <x v="0"/>
    <s v="AC"/>
    <s v="AC"/>
    <s v="Internet Dedicado 3"/>
    <b v="1"/>
    <s v="11892161_34180_LPZ_SOPOCACHI_PRICE WATERHOUSE COOPERS_IDD_50M"/>
    <b v="1"/>
    <s v="PONCE DE LEON, MONICA - MNC - SCZ                           "/>
    <b v="1"/>
    <x v="0"/>
  </r>
  <r>
    <s v="Large"/>
    <d v="2016-02-24T00:00:00"/>
    <s v="Internet Dedicado 9"/>
    <n v="29884"/>
    <s v="PRICEWATERHOUSECOOPERS S.R.L."/>
    <s v="11892161_29884_LPZ_Mirador_PRICEWATERHOUSECOOPERS SRL_IDD_125M"/>
    <s v="PONCE DE LEON, MONICA - MNC - SCZ                           "/>
    <s v="LPZ"/>
    <s v="Urbano"/>
    <s v="ponceb@tigo.net.bo"/>
    <s v="Edificio Ana Maria, Piso 1,2 y 3, Pasaje Villegas N° 383 San Jorge"/>
    <s v="16°30'48.23&quot;S 68° 7'22.59&quot;O"/>
    <s v="JAVIER VELEZ - 71538649"/>
    <s v="TOP 25"/>
    <d v="2020-08-26T00:00:00"/>
    <d v="2022-04-01T00:00:00"/>
    <d v="2022-04-20T00:00:00"/>
    <x v="0"/>
    <s v="AC"/>
    <s v="AC"/>
    <s v="Internet Dedicado 9"/>
    <b v="1"/>
    <s v="11892161_29884_LPZ_Mirador_PRICEWATERHOUSECOOPERS SRL_IDD_125M"/>
    <b v="1"/>
    <s v="PONCE DE LEON, MONICA - MNC - SCZ                           "/>
    <b v="1"/>
    <x v="0"/>
  </r>
  <r>
    <s v="Large"/>
    <d v="2019-06-29T00:00:00"/>
    <s v="Internet Dedicado 3"/>
    <n v="34179"/>
    <s v="PRICEWATERHOUSECOOPERS S.R.L."/>
    <s v="11892161_34179_SCZ_CENTENARIO_PRICE WATERHOUSE COOPERS_IDD_50M"/>
    <s v="PONCE DE LEON, MONICA - MNC - SCZ                           "/>
    <s v="SCZ"/>
    <s v="Urbano"/>
    <s v="ponceb@tigo.net.bo"/>
    <s v="CALLE DR VIADOR PINTO EDIFICIO OMNIA"/>
    <s v=" 17°45'25.30&quot;S  63°11'49.67&quot;O"/>
    <s v="JAVIER VELEZ - 71538649"/>
    <s v="TOP 25"/>
    <d v="2020-08-27T00:00:00"/>
    <d v="2022-04-01T00:00:00"/>
    <d v="2022-04-21T00:00:00"/>
    <x v="0"/>
    <s v="AC"/>
    <s v="AC"/>
    <s v="Internet Dedicado 3"/>
    <b v="1"/>
    <s v="11892161_34179_SCZ_CENTENARIO_PRICE WATERHOUSE COOPERS_IDD_50M"/>
    <b v="1"/>
    <s v="PONCE DE LEON, MONICA - MNC - SCZ                           "/>
    <b v="1"/>
    <x v="0"/>
  </r>
  <r>
    <s v="Large"/>
    <d v="2019-05-31T00:00:00"/>
    <s v="Internet Dedicado 9"/>
    <n v="34088"/>
    <s v="PRICEWATERHOUSECOOPERS S.R.L."/>
    <s v="11892161_34088_SCZ_BRIGIDA_PRICE WATERHOUSE COOPERS_IDD_125M"/>
    <s v="PONCE DE LEON, MONICA - MNC - SCZ                           "/>
    <s v="SCZ"/>
    <s v="Urbano"/>
    <s v="ponceb@tigo.net.bo"/>
    <s v="Edifi. Omnia Dei - Piso 1 Calle l - Esq. Viador Pinto Equipetrol Norte"/>
    <s v=" 17°45'25.30&quot;S  63°11'49.67&quot;O"/>
    <s v="JAVIER VELEZ - 71538649"/>
    <s v="TOP 25"/>
    <d v="2020-08-27T00:00:00"/>
    <d v="2022-04-01T00:00:00"/>
    <d v="2022-04-21T00:00:00"/>
    <x v="0"/>
    <s v="AC"/>
    <s v="AC"/>
    <s v="Internet Dedicado 9"/>
    <b v="1"/>
    <s v="11892161_34088_SCZ_BRIGIDA_PRICE WATERHOUSE COOPERS_IDD_125M"/>
    <b v="1"/>
    <s v="PONCE DE LEON, MONICA - MNC - SCZ                           "/>
    <b v="1"/>
    <x v="0"/>
  </r>
  <r>
    <s v="Large"/>
    <d v="2014-06-02T00:00:00"/>
    <s v="Internet Dedicado 8"/>
    <n v="29119"/>
    <s v="PRO MUJER"/>
    <s v="12022523_29119_LPZ_Obrajes_PRO MUJER_IDD_105M"/>
    <s v="CHACON CENTELLAS, MARIA DEL PILAR - CORP - LPZ              "/>
    <s v="LPZ"/>
    <s v="Urbano"/>
    <s v="chaconm@tigo.net.bo"/>
    <s v="Av. Hernando Siles Nro. 5411 Edificilio Loyola"/>
    <n v="0"/>
    <s v="Nicolas Ramirez - 71490396, Gricel Soto - 77249000 - 2114914 int 2061"/>
    <s v="TOP 25"/>
    <d v="2020-09-08T00:00:00"/>
    <d v="2022-05-01T00:00:00"/>
    <d v="2022-05-17T00:00:00"/>
    <x v="0"/>
    <s v="AC"/>
    <s v="AC"/>
    <s v="Internet Dedicado 8"/>
    <b v="1"/>
    <s v="12022523_29119_LPZ_Obrajes_PRO MUJER_IDD_105M"/>
    <b v="1"/>
    <s v="CHACON CENTELLAS, MARIA DEL PILAR - CORP - LPZ              "/>
    <b v="1"/>
    <x v="0"/>
  </r>
  <r>
    <s v="Large"/>
    <d v="2018-07-31T00:00:00"/>
    <s v="BUSINESS ONLINE 2"/>
    <n v="32646"/>
    <s v="TOTAI CITRUS SA."/>
    <s v="11629358_32646__SCZ_Paragua_TOTAI CITRUS_BOL_15M"/>
    <s v="PARADA ROCA, NOELIA - CORP - SCZ                            "/>
    <s v="SCZ"/>
    <s v="Urbano"/>
    <s v="paradan@tigo.net.bo"/>
    <s v="PARQUE INDUSTRIAL MANZANA 34 LOTE 5 ATRÁS DE LA UPSA OFICINAS  TOTAI CITRUS"/>
    <s v=" 17°45'30.29&quot;S  63° 8'53.55&quot;O"/>
    <s v="DARIO FARFAN  - 76005829"/>
    <s v="TOP 25"/>
    <d v="2020-09-28T00:00:00"/>
    <d v="2022-05-01T00:00:00"/>
    <d v="2022-05-24T00:00:00"/>
    <x v="0"/>
    <s v="AC"/>
    <s v="(en blanco)"/>
    <s v="BUSINESS ONLINE 2"/>
    <b v="1"/>
    <s v="(en blanco)"/>
    <b v="0"/>
    <s v="PARADA ROCA, NOELIA - CORP - SCZ                            "/>
    <b v="1"/>
    <x v="0"/>
  </r>
  <r>
    <s v="Large"/>
    <d v="2019-09-30T00:00:00"/>
    <s v="PLAN CORPORATE - 1124"/>
    <n v="34509"/>
    <s v="TOTAL E &amp; P BOLIVIE SUCURSAL BOLIVIA"/>
    <s v="11231558_34509__SCZ_BRIGIDA_TOTAL E&amp;P BOLIVIE_BOL_60MRBS_EQUIPETROL NORTE_PROTEC"/>
    <s v="RUCK SUAREZ, FERNANDA - WHS                                 "/>
    <s v="SCZ"/>
    <s v="Urbano"/>
    <s v="ortizro@tigo.net.bo"/>
    <s v="Av. Las Ramblas #40 Edificio Arcus"/>
    <s v=" 17°45'35.71&quot;S / 63°12'1.59&quot;O "/>
    <s v="LUIS ARNEZ -  71371023"/>
    <s v="TOP 25"/>
    <d v="2019-12-13T00:00:00"/>
    <d v="2022-05-01T00:00:00"/>
    <m/>
    <x v="3"/>
    <s v="AC"/>
    <s v="AC"/>
    <s v="PLAN CORPORATE - 1124"/>
    <b v="1"/>
    <s v="11231558_34509__SCZ_BRIGIDA_TOTAL E&amp;P BOLIVIE_BOL_60MRBS_EQUIPETROL NORTE_PROTEC"/>
    <b v="1"/>
    <s v="RUCK SUAREZ, FERNANDA - WHS                                 "/>
    <b v="1"/>
    <x v="0"/>
  </r>
  <r>
    <s v="Large"/>
    <d v="2019-12-10T00:00:00"/>
    <s v="PLAN CORPORATE - 1124"/>
    <n v="34508"/>
    <s v="TOTAL E &amp; P BOLIVIE SUCURSAL BOLIVIA"/>
    <s v="11231558_34508__SCZ_TAJIBOS_TOTAL E&amp;P BOLIVIE_BOL_60M_PRINCIPAL"/>
    <s v="RUCK SUAREZ, FERNANDA - WHS                                 "/>
    <s v="SCZ"/>
    <s v="Urbano"/>
    <s v="ortizro@tigo.net.bo"/>
    <s v="Av. Las Ramblas #40 Edificio Arcus"/>
    <s v=" 17°45'35.71&quot;S / 63°12'1.59&quot;O "/>
    <s v="LUIS ARNEZ -  71371023"/>
    <s v="TOP 25"/>
    <d v="2020-11-16T00:00:00"/>
    <d v="2022-05-01T00:00:00"/>
    <m/>
    <x v="3"/>
    <s v="AC"/>
    <s v="SU"/>
    <s v="PLAN CORPORATE - 1124"/>
    <b v="1"/>
    <s v="11231558_34508__SCZ_TAJIBOS_TOTAL E&amp;P BOLIVIE_BOL_60M_PRINCIPAL"/>
    <b v="1"/>
    <s v="RUCK SUAREZ, FERNANDA - WHS                                 "/>
    <b v="1"/>
    <x v="0"/>
  </r>
  <r>
    <s v="Large"/>
    <d v="2018-06-29T00:00:00"/>
    <s v="Internet Dedicado 1"/>
    <n v="32585"/>
    <s v="TOYOSA SA."/>
    <s v="11343776_32585_SCZ_Tajibo_TOYOSA SA_IDD_30M"/>
    <s v="SALLES GUZMAN, PAOLA KARINA - CORP - SCZ                    "/>
    <s v="SCZ"/>
    <s v="Urbano"/>
    <s v="sallesp@tigo.net.bo"/>
    <s v="AV CANAL ISUTO ESQ MANUEL GÜEMES ENTRE 2DO Y 3ER ANILLO"/>
    <s v="17°46'10.55&quot;S  63°11'24.94&quot;O"/>
    <s v="Manuel Díaz Portillo - 78998008"/>
    <s v="TOP 25"/>
    <d v="2020-07-09T00:00:00"/>
    <d v="2022-05-01T00:00:00"/>
    <d v="2022-05-30T00:00:00"/>
    <x v="0"/>
    <s v="AC"/>
    <s v="AC"/>
    <s v="Internet Dedicado 1"/>
    <b v="1"/>
    <s v="11343776_32585_SCZ_Tajibo_TOYOSA SA_IDD_30M"/>
    <b v="1"/>
    <s v="SALLES GUZMAN, PAOLA KARINA - CORP - SCZ                    "/>
    <b v="1"/>
    <x v="0"/>
  </r>
  <r>
    <s v="Large"/>
    <d v="2018-01-31T00:00:00"/>
    <s v="Internet Dedicado 11"/>
    <n v="31891"/>
    <s v="TOYOSA SA."/>
    <s v="11343776_31891_LPZ_Victoria_TOYOSA_IDD_165M"/>
    <s v="SALLES GUZMAN, PAOLA KARINA - CORP - SCZ                    "/>
    <s v="LPZ"/>
    <s v="Urbano"/>
    <s v="sallesp@tigo.net.bo"/>
    <s v="La Paz Av 16 de Julio  oficinas Toyosa"/>
    <s v=" 16°30'1.97&quot;S   68° 8'0.54&quot;O"/>
    <s v="Manuel Díaz Portillo - 78998008"/>
    <s v="TOP 25"/>
    <d v="2020-07-15T00:00:00"/>
    <d v="2022-05-01T00:00:00"/>
    <d v="2022-08-04T00:00:00"/>
    <x v="0"/>
    <s v="AC"/>
    <s v="AC"/>
    <s v="Internet Dedicado 11"/>
    <b v="1"/>
    <s v="11343776_31891_LPZ_Victoria_TOYOSA_IDD_165M"/>
    <b v="1"/>
    <s v="SALLES GUZMAN, PAOLA KARINA - CORP - SCZ                    "/>
    <b v="1"/>
    <x v="0"/>
  </r>
  <r>
    <s v="Large"/>
    <d v="2018-01-31T00:00:00"/>
    <s v="Internet Dedicado 11"/>
    <n v="31889"/>
    <s v="TOYOSA SA."/>
    <s v="11343776_31889_SCZ_Belen_TOYOSA_IDD_165M"/>
    <s v="SALLES GUZMAN, PAOLA KARINA - CORP - SCZ                    "/>
    <s v="SCZ"/>
    <s v="Urbano"/>
    <s v="sallesp@tigo.net.bo"/>
    <s v="AV BANZER entre 3 y 4 anilo oficinas Toyosa"/>
    <s v="7°45'14.21&quot;S  63°10'38.71&quot;O"/>
    <s v="Manuel Díaz Portillo - 78998008"/>
    <s v="TOP 25"/>
    <d v="2020-07-20T00:00:00"/>
    <d v="2022-05-01T00:00:00"/>
    <d v="2022-05-30T00:00:00"/>
    <x v="0"/>
    <s v="AC"/>
    <s v="AC"/>
    <s v="Internet Dedicado 11"/>
    <b v="1"/>
    <s v="11343776_31889_SCZ_Belen_TOYOSA_IDD_165M"/>
    <b v="1"/>
    <s v="SALLES GUZMAN, PAOLA KARINA - CORP - SCZ                    "/>
    <b v="1"/>
    <x v="0"/>
  </r>
  <r>
    <s v="Large"/>
    <d v="2018-04-30T00:00:00"/>
    <s v="Internet Dedicado 1"/>
    <n v="32082"/>
    <s v="TOYOSA SA."/>
    <s v="11343776_32082_SCZ_LA-TRANCA_TOYOSA SA_IDD_30M"/>
    <s v="SALLES GUZMAN, PAOLA KARINA - CORP - SCZ                    "/>
    <s v="SCZ"/>
    <s v="Urbano"/>
    <s v="sallesp@tigo.net.bo"/>
    <s v="OFICINAS KAIZEN AV GRIGOTA KM 10"/>
    <s v=" 17°51'17.85&quot;S  63°15'28.62&quot;O"/>
    <s v="ROBERTO ROCABADO - 78513208"/>
    <s v="TOP 25"/>
    <d v="2020-08-18T00:00:00"/>
    <d v="2022-05-01T00:00:00"/>
    <d v="2022-05-26T00:00:00"/>
    <x v="0"/>
    <s v="AC"/>
    <s v="(en blanco)"/>
    <s v="Internet Dedicado 1"/>
    <b v="1"/>
    <s v="(en blanco)"/>
    <b v="0"/>
    <s v="SALLES GUZMAN, PAOLA KARINA - CORP - SCZ                    "/>
    <b v="1"/>
    <x v="0"/>
  </r>
  <r>
    <s v="Large"/>
    <d v="2018-03-21T00:00:00"/>
    <s v="Internet Dedicado 1"/>
    <n v="32135"/>
    <s v="TOYOSA SA."/>
    <s v="11343776_32135_SCZ_PARAGUA_ALEMANA_TOYOSA SA_30M"/>
    <s v="SALLES GUZMAN, PAOLA KARINA - CORP - SCZ                    "/>
    <s v="SCZ"/>
    <s v="Urbano"/>
    <s v="sallesp@tigo.net.bo"/>
    <s v="VOLVO,  KM 10 AL NORTE FRENTE AL CEMENTERIO LAS MISIONES - SITIO 8"/>
    <s v=" 17°41'2.07&quot;S  63° 9'28.47&quot;O"/>
    <s v="ROLANDO VALDEZ - 78997797"/>
    <s v="TOP 25"/>
    <d v="2020-08-25T00:00:00"/>
    <d v="2022-05-01T00:00:00"/>
    <d v="2022-05-25T00:00:00"/>
    <x v="0"/>
    <s v="AC"/>
    <s v="(en blanco)"/>
    <s v="Internet Dedicado 1"/>
    <b v="1"/>
    <s v="(en blanco)"/>
    <b v="0"/>
    <s v="SALLES GUZMAN, PAOLA KARINA - CORP - SCZ                    "/>
    <b v="1"/>
    <x v="0"/>
  </r>
  <r>
    <s v="Large"/>
    <d v="2018-11-01T00:00:00"/>
    <s v="TIGO DIA ONLINE 8 MB"/>
    <n v="33200"/>
    <s v="TSK ELECTRONICA Y ELECTRICA SA"/>
    <s v="14527452_33200_SCZ_Warnes_TSK ELECTRONICA Y ELECTRICA SA_IOL_8M"/>
    <s v="VIDAL CANEDO, LEONARDO ANDRES - CORP - CBBA                 "/>
    <s v="SCZ"/>
    <s v="Urbano"/>
    <s v="vidall@tigo.net.bo"/>
    <s v="Oficina de ESE dentro de TERMOELECTRICA WARNES -Localidad Warnes"/>
    <s v="17°32'0.91&quot;S 63° 8'35.16&quot;O"/>
    <s v="SERGIO AYOROA 78350819"/>
    <s v="TOP 25"/>
    <d v="2020-02-11T00:00:00"/>
    <m/>
    <m/>
    <x v="1"/>
    <s v="SU"/>
    <s v="(en blanco)"/>
    <s v="TIGO DIA ONLINE 8 MB"/>
    <b v="1"/>
    <s v="(en blanco)"/>
    <b v="0"/>
    <s v="VIDAL CANEDO, LEONARDO ANDRES - CORP - CBBA                 "/>
    <b v="1"/>
    <x v="0"/>
  </r>
  <r>
    <s v="Large"/>
    <d v="2018-11-01T00:00:00"/>
    <s v="TIGO DIA ONLINE 30MB"/>
    <n v="33203"/>
    <s v="TSK ELECTRONICA Y ELECTRICA SA"/>
    <s v="14527452_33203_SCZ_Warnes_TSK ELECTRONICA Y ELECTRICA SA_IOL_30M"/>
    <s v="VIDAL CANEDO, LEONARDO ANDRES - CORP - CBBA                 "/>
    <s v="SCZ"/>
    <s v="Urbano"/>
    <s v="vidall@tigo.net.bo"/>
    <s v="TERMOELECTRICA WARNES - SIEMES - Localidad Warnes"/>
    <s v="17°32'0.91&quot;S 63° 8'35.16&quot;O"/>
    <s v="SERGIO AYOROA 78350819"/>
    <s v="TOP 25"/>
    <d v="2020-02-11T00:00:00"/>
    <m/>
    <m/>
    <x v="1"/>
    <s v="SU"/>
    <s v="(en blanco)"/>
    <s v="TIGO DIA ONLINE 30MB"/>
    <b v="1"/>
    <s v="(en blanco)"/>
    <b v="0"/>
    <s v="VIDAL CANEDO, LEONARDO ANDRES - CORP - CBBA                 "/>
    <b v="1"/>
    <x v="0"/>
  </r>
  <r>
    <s v="Large"/>
    <d v="2018-11-01T00:00:00"/>
    <s v="TIGO DIA ONLINE 10MB"/>
    <n v="33201"/>
    <s v="TSK ELECTRONICA Y ELECTRICA SA"/>
    <s v="14527452_33201_SCZ_Warnes_TSK ELECTRONICA Y ELECTRICA SA_IOL_10M"/>
    <s v="VIDAL CANEDO, LEONARDO ANDRES - CORP - CBBA                 "/>
    <s v="SCZ"/>
    <s v="Urbano"/>
    <s v="vidall@tigo.net.bo"/>
    <s v="TERMOELCTRICA WARNES - TCK - Localidad Warnes"/>
    <s v="17°32'0.91&quot;S 63° 8'35.16&quot;O"/>
    <s v="SERGIO AYOROA 78350819"/>
    <s v="TOP 25"/>
    <d v="2020-02-11T00:00:00"/>
    <m/>
    <m/>
    <x v="1"/>
    <s v="SU"/>
    <s v="(en blanco)"/>
    <s v="TIGO DIA ONLINE 10MB"/>
    <b v="1"/>
    <s v="(en blanco)"/>
    <b v="0"/>
    <s v="VIDAL CANEDO, LEONARDO ANDRES - CORP - CBBA                 "/>
    <b v="1"/>
    <x v="0"/>
  </r>
  <r>
    <s v="Large"/>
    <d v="2015-05-02T00:00:00"/>
    <s v="Internet Dedicado 8"/>
    <n v="29613"/>
    <s v="UNIVERSIDAD CATOLICA BOLIVIANA SAN PABLO"/>
    <s v="***SU***12850700_29613_LPZ_Obrajes_UNIVERSIDAD CATOLICA BOLIVIANA SAN PABLO_IDD_"/>
    <s v="ZAVALETA ALIPAZ, MARIANA - CORP - LPZ                       "/>
    <s v="LPZ"/>
    <s v="Urbano"/>
    <s v="zavaletam@tigo.net.bo"/>
    <s v="Av. 14 de Septiembre esq. C. 2"/>
    <m/>
    <s v="Angel Avila  - 72034145"/>
    <s v="TOP 25"/>
    <d v="2020-06-05T00:00:00"/>
    <m/>
    <m/>
    <x v="1"/>
    <s v="SU"/>
    <s v="SU"/>
    <s v="Internet Dedicado 8"/>
    <b v="1"/>
    <s v="***SU***12850700_29613_LPZ_Obrajes_UNIVERSIDAD CATOLICA BOLIVIANA SAN PABLO_IDD_"/>
    <b v="1"/>
    <s v="CAMILA TERRAZAS - TEMP                                      "/>
    <b v="0"/>
    <x v="0"/>
  </r>
  <r>
    <s v="Large"/>
    <d v="2016-08-12T00:00:00"/>
    <s v="TIGO DIA ONLINE 12MB"/>
    <n v="30295"/>
    <s v="UNIVERSIDAD CATOLICA BOLIVIANA SAN PABLO"/>
    <s v="12850700_30295_SCZ_Paragua_UNIVERSIDAD CATOLICA BOLIVIANA SAN PABLO_IOL_12M"/>
    <s v="ZAVALETA ALIPAZ, MARIANA - CORP - LPZ                       "/>
    <s v="SCZ"/>
    <s v="Urbano"/>
    <s v="zavaletam@tigo.net.bo"/>
    <s v="KM 9 CARRETERA AL NORTE "/>
    <s v=" 17°41'42.45&quot;S 63° 9'2.54&quot;O"/>
    <s v="HENRRY GUARACHI  - 3442999"/>
    <s v="TOP 25"/>
    <d v="2020-08-20T00:00:00"/>
    <m/>
    <m/>
    <x v="1"/>
    <s v="SU"/>
    <s v="(en blanco)"/>
    <s v="TIGO DIA ONLINE 12MB"/>
    <b v="1"/>
    <s v="(en blanco)"/>
    <b v="0"/>
    <s v="CAMILA TERRAZAS - TEMP                                      "/>
    <b v="0"/>
    <x v="0"/>
  </r>
  <r>
    <s v="Large"/>
    <d v="2019-12-19T00:00:00"/>
    <s v="Internet Dedicado 12"/>
    <n v="34758"/>
    <s v="UNIVERSIDAD PRIVADA BOLIVIANA UPB"/>
    <s v="2181551_34758_SCZ_DOBLE VIA_UNIVERSIDAD PRIVADA BOLIVIANA UPB_IDD_185M"/>
    <s v="VIDAL CANEDO, LEONARDO ANDRES - CORP - CBBA                 "/>
    <s v="SCZ"/>
    <s v="Urbano"/>
    <s v="vidall@tigo.net.bo"/>
    <s v="Av. Kuljis en sexto y séptimo anillo"/>
    <s v="17°49'9.46''S 63°14'2.54''O"/>
    <s v="Marcelo Angulo - 67405300"/>
    <s v="TOP 25"/>
    <d v="2020-01-08T00:00:00"/>
    <d v="2022-05-01T00:00:00"/>
    <d v="2022-06-04T00:00:00"/>
    <x v="0"/>
    <s v="AC"/>
    <s v="AC"/>
    <s v="Internet Dedicado 12"/>
    <b v="1"/>
    <s v="2181551_34758_SCZ_DOBLE VIA_UNIVERSIDAD PRIVADA BOLIVIANA UPB_IDD_185M"/>
    <b v="1"/>
    <s v="VIDAL CANEDO, LEONARDO ANDRES - CORP - CBBA                 "/>
    <b v="1"/>
    <x v="0"/>
  </r>
  <r>
    <s v="Large"/>
    <d v="2016-09-02T00:00:00"/>
    <s v="Internet Dedicado 10"/>
    <n v="30408"/>
    <s v="UNIVERSIDAD PRIVADA BOLIVIANA UPB"/>
    <s v="12181551_30408_LPZ_Obrajes_UNIVERSIDAD PRIVADA BOLIVIANA_IDD_145M"/>
    <s v="VIDAL CANEDO, LEONARDO ANDRES - CORP - CBBA                 "/>
    <s v="LPZ"/>
    <s v="Urbano"/>
    <s v="vidall@tigo.net.bo"/>
    <s v="Av Hernando Siles "/>
    <s v="16°31'29.43&quot;S 68° 6'37.61&quot;O"/>
    <s v="Marcelo Angulo  - 67405300"/>
    <s v="TOP 25"/>
    <d v="2020-03-11T00:00:00"/>
    <d v="2022-05-01T00:00:00"/>
    <d v="2022-06-04T00:00:00"/>
    <x v="0"/>
    <s v="AC"/>
    <s v="AC"/>
    <s v="Internet Dedicado 10"/>
    <b v="1"/>
    <s v="12181551_30408_LPZ_Obrajes_UNIVERSIDAD PRIVADA BOLIVIANA_IDD_145M"/>
    <b v="1"/>
    <s v="VIDAL CANEDO, LEONARDO ANDRES - CORP - CBBA                 "/>
    <b v="1"/>
    <x v="0"/>
  </r>
  <r>
    <s v="Large"/>
    <d v="2013-10-01T00:00:00"/>
    <s v="Internet Dedicado 14"/>
    <n v="28527"/>
    <s v="UNIVERSIDAD PRIVADA BOLIVIANA UPB"/>
    <s v="12181551_28527_LPZ_Florida_UNIVERSIDAD PRIVADA BOLIVIANA UPB_IDD_250M"/>
    <s v="VIDAL CANEDO, LEONARDO ANDRES - CORP - CBBA                 "/>
    <s v="LPZ"/>
    <s v="Urbano"/>
    <s v="vidall@tigo.net.bo"/>
    <s v="Av Achocalla Km 3/5 "/>
    <s v="16°34'29.47&quot;S 68° 7'36.23&quot;O"/>
    <s v="Marcelo Angulo - 67405300"/>
    <s v="TOP 25"/>
    <d v="2020-03-13T00:00:00"/>
    <d v="2022-05-01T00:00:00"/>
    <d v="2022-06-04T00:00:00"/>
    <x v="0"/>
    <s v="AC"/>
    <s v="AC"/>
    <s v="Internet Dedicado 14"/>
    <b v="1"/>
    <s v="12181551_28527_LPZ_Florida_UNIVERSIDAD PRIVADA BOLIVIANA UPB_IDD_250M"/>
    <b v="1"/>
    <s v="VIDAL CANEDO, LEONARDO ANDRES - CORP - CBBA                 "/>
    <b v="1"/>
    <x v="0"/>
  </r>
  <r>
    <s v="Large"/>
    <d v="2020-03-27T00:00:00"/>
    <s v="Internet Dedicado 2"/>
    <n v="35262"/>
    <s v="UNIVERSIDAD PRIVADA DOMINGO SAVIO SA"/>
    <s v="11476617_35262_SCZ_Hipermaxi_UNIVERSIDAD PRIVADA DOMINGO SAVIO S.A._IDD_40M"/>
    <s v="SALLES GUZMAN, PAOLA KARINA - CORP - SCZ                    "/>
    <s v="SCZ"/>
    <s v="Urbano"/>
    <s v="sallesp@tigo.net.bo"/>
    <s v="AV. Japon entre Av. Beni y Av. Banzer"/>
    <s v="17°45'28.34&quot;S  63°10'33.49&quot;W"/>
    <s v="SANTIAGO VERA - 72169008"/>
    <s v="TOP 25"/>
    <d v="2020-08-11T00:00:00"/>
    <d v="2022-05-01T00:00:00"/>
    <d v="2022-05-13T00:00:00"/>
    <x v="0"/>
    <s v="AC"/>
    <s v="AC"/>
    <s v="Internet Dedicado 2"/>
    <b v="1"/>
    <s v="11476617_35262_SCZ_Hipermaxi_UNIVERSIDAD PRIVADA DOMINGO SAVIO S.A._IDD_40M"/>
    <b v="1"/>
    <s v="SALLES GUZMAN, PAOLA KARINA - CORP - SCZ                    "/>
    <b v="1"/>
    <x v="0"/>
  </r>
  <r>
    <s v="Large"/>
    <d v="2018-10-30T00:00:00"/>
    <s v="Internet Asimetrico 7"/>
    <n v="33173"/>
    <s v="ENTIDAD MUNICIPAL DE ASEO URBANO SUCRE"/>
    <s v="14906161_33173_SCR_TUCSUPAYA_ENTIDAD MUNICIPAL DE ASEO URBANO SUCRE_IAS_95M"/>
    <s v="MORRO NUNEZ, BERNARDO - GOB - LPZ                           "/>
    <s v="CHU"/>
    <s v="Urbano"/>
    <s v="morrob@tigo.net.bo"/>
    <s v="BARRIO ESTADOS UNIDOS ZONA EX AEROPUERTO"/>
    <s v=" 19° 0'39.10&quot;S  65°17'3.79&quot;O"/>
    <s v="JULIAN CABALLERO - 69694001"/>
    <s v="TOP 25"/>
    <d v="2020-10-30T00:00:00"/>
    <m/>
    <m/>
    <x v="2"/>
    <s v="AC"/>
    <s v="AC"/>
    <s v="Internet Asimetrico 7"/>
    <b v="1"/>
    <s v="14906161_33173_SCR_TUCSUPAYA_ENTIDAD MUNICIPAL DE ASEO URBANO SUCRE_IAS_95M"/>
    <b v="1"/>
    <s v="MORRO NUNEZ, BERNARDO - GOB - LPZ                           "/>
    <b v="1"/>
    <x v="1"/>
  </r>
  <r>
    <s v="Large"/>
    <d v="2019-05-31T00:00:00"/>
    <s v="Internet Asimetrico 1"/>
    <n v="34038"/>
    <s v="LABORATORIOS BAGO DE BOLIVIA SA"/>
    <s v="13589064_34038__SCR_BOLIVAR II_LABORATORIOS BAGO DE BOLIVIA S.A._IAS_30M"/>
    <s v="RUCK SUAREZ, FERNANDA - WHS                                 "/>
    <s v="CHU"/>
    <s v="Urbano"/>
    <s v="ortizro@tigo.net.bo"/>
    <s v="Calle Aranzaes Nro 100 Esquina Toro  (Zona Final Camargo) - SITIO 6"/>
    <s v=" 19° 2'54.00&quot;S 65°15'13.15&quot;O"/>
    <s v="Edwin Veliz - 2770110- 76201457"/>
    <s v="TOP 25"/>
    <d v="2020-10-30T00:00:00"/>
    <m/>
    <m/>
    <x v="2"/>
    <s v="AC"/>
    <s v="AC"/>
    <s v="Internet Asimetrico 1"/>
    <b v="1"/>
    <s v="13589064_34038__SCR_BOLIVAR II_LABORATORIOS BAGO DE BOLIVIA S.A._IAS_30M"/>
    <b v="1"/>
    <s v="RUCK SUAREZ, FERNANDA - WHS                                 "/>
    <b v="1"/>
    <x v="1"/>
  </r>
  <r>
    <s v="Large"/>
    <d v="2014-05-01T00:00:00"/>
    <s v="Plan Internet Empresarial 1.1"/>
    <n v="28912"/>
    <s v="BOLIVIANA DE AVIACION BOA"/>
    <s v="14023649_28912_CHU_El_Morro_BOLIVIANA DE AVIACION_IEL_8M"/>
    <s v="VIDAL CANEDO, LEONARDO ANDRES - CORP - CBBA                 "/>
    <s v="CHU"/>
    <s v="Urbano"/>
    <s v="vidall@tigo.net.bo"/>
    <s v="OFICINA AEROPUERTO JUANA AZURDUY DE PADISUCRE"/>
    <m/>
    <s v="Diego Hinojosa-72207071"/>
    <s v="TOP 25"/>
    <d v="2020-10-31T00:00:00"/>
    <m/>
    <m/>
    <x v="2"/>
    <s v="AC"/>
    <s v="(en blanco)"/>
    <s v="Plan Internet Empresarial 1.1"/>
    <b v="1"/>
    <s v="(en blanco)"/>
    <b v="0"/>
    <s v="VIDAL CANEDO, LEONARDO ANDRES - CORP - CBBA                 "/>
    <b v="1"/>
    <x v="1"/>
  </r>
  <r>
    <s v="Large"/>
    <d v="2015-04-10T00:00:00"/>
    <s v="Internet Asimetrico 9"/>
    <n v="29532"/>
    <s v="UNIVERSIDAD PRIVADA DOMINGO SAVIO SA"/>
    <s v="11476617_29532_SCZ_Hipermaxi_UNIVERSIDAD PRIVADA DOMINGO SAVIO_IAS_125M"/>
    <s v="SALLES GUZMAN, PAOLA KARINA - CORP - SCZ                    "/>
    <s v="SCZ"/>
    <s v="Urbano"/>
    <s v="sallesp@tigo.net.bo"/>
    <s v="AV. JAPON ESQUINA AV.BENI "/>
    <m/>
    <s v="Pedro Valverde - 72174790"/>
    <s v="TOP 25"/>
    <d v="2020-08-11T00:00:00"/>
    <d v="2022-05-01T00:00:00"/>
    <d v="2022-05-13T00:00:00"/>
    <x v="0"/>
    <s v="AC"/>
    <s v="AC"/>
    <s v="Internet Asimetrico 9"/>
    <b v="1"/>
    <s v="11476617_29532_SCZ_Hipermaxi_UNIVERSIDAD PRIVADA DOMINGO SAVIO_IAS_125M"/>
    <b v="1"/>
    <s v="SALLES GUZMAN, PAOLA KARINA - CORP - SCZ                    "/>
    <b v="1"/>
    <x v="0"/>
  </r>
  <r>
    <s v="Large"/>
    <d v="2016-07-25T00:00:00"/>
    <s v="Internet Asimetrico 4"/>
    <n v="30194"/>
    <s v="UNIVERSIDAD PRIVADA DOMINGO SAVIO SA"/>
    <s v="11476617_30194_SCZ_Hamacas_UNIVERSIDAD PRIVADA DOMINGO SAVIO_IAS_65M"/>
    <s v="SALLES GUZMAN, PAOLA KARINA - CORP - SCZ                    "/>
    <s v="SCZ"/>
    <s v="Urbano"/>
    <s v="sallesp@tigo.net.bo"/>
    <s v="Av. Japon entre Av. Beni Y Av. Banzer "/>
    <s v=" 17°45'28.34&quot;S 63°10'33.69&quot;O"/>
    <s v="PEDRO VALVERDE  - 72174790"/>
    <s v="TOP 25"/>
    <d v="2020-08-13T00:00:00"/>
    <d v="2022-05-01T00:00:00"/>
    <d v="2022-05-13T00:00:00"/>
    <x v="0"/>
    <s v="AC"/>
    <s v="AC"/>
    <s v="Internet Asimetrico 4"/>
    <b v="1"/>
    <s v="11476617_30194_SCZ_Hamacas_UNIVERSIDAD PRIVADA DOMINGO SAVIO_IAS_65M"/>
    <b v="1"/>
    <s v="SALLES GUZMAN, PAOLA KARINA - CORP - SCZ                    "/>
    <b v="1"/>
    <x v="0"/>
  </r>
  <r>
    <s v="Large"/>
    <d v="2019-01-31T00:00:00"/>
    <s v="Internet Asimetrico 1"/>
    <n v="33488"/>
    <s v="ALMANZA CORP SRL"/>
    <s v="14439679_33488__CBA_RAQUELITA_ALMANZA CORP SRL_IAS_30M"/>
    <s v="GONZALEZ ANTEZANA, MAURICIO ABEL - EMP - CBBA               "/>
    <s v="CBA"/>
    <s v="Urbano"/>
    <s v="gonzalezm@tigo.net.bo"/>
    <s v="Av San Martin esq Venezuela N 398"/>
    <s v="17°23'19.48&quot;S  66° 9'17.97&quot;O"/>
    <s v="Jorge La Fuente 75460080 - Dennis Almanza 76972888"/>
    <s v="TOP 25"/>
    <d v="2020-06-01T00:00:00"/>
    <m/>
    <m/>
    <x v="2"/>
    <s v="AC"/>
    <s v="AC"/>
    <s v="Internet Asimetrico 1"/>
    <b v="1"/>
    <s v="14439679_33488__CBA_RAQUELITA_ALMANZA CORP SRL_IAS_30M"/>
    <b v="1"/>
    <s v="GONZALEZ ANTEZANA, MAURICIO ABEL - EMP - CBBA               "/>
    <b v="1"/>
    <x v="1"/>
  </r>
  <r>
    <s v="Large"/>
    <d v="2019-09-30T00:00:00"/>
    <s v="Internet Asimetrico 1"/>
    <n v="34512"/>
    <s v="ALMANZA CORP SRL"/>
    <s v="14439679_34512__ORU_RBS INDUSTRIAL_ALMANZA CORP SRL _IAS_15M"/>
    <s v="GONZALEZ ANTEZANA, MAURICIO ABEL - EMP - CBBA               "/>
    <s v="ORU"/>
    <s v="Urbano"/>
    <s v="gonzalezm@tigo.net.bo"/>
    <s v="Calle 6 de octubre entre Bolivar y Sucre"/>
    <s v="-17.971003,-67.112754"/>
    <s v="Jorge La Fuente - 75460080"/>
    <s v="TOP 25"/>
    <d v="2019-11-01T00:00:00"/>
    <m/>
    <m/>
    <x v="2"/>
    <s v="AC"/>
    <s v="AC"/>
    <s v="Internet Asimetrico 1"/>
    <b v="1"/>
    <s v="14439679_34512_ORU_RBS INDUSTRIAL_ALMANZA CORP SRL_IAS_30M"/>
    <b v="0"/>
    <s v="GONZALEZ ANTEZANA, MAURICIO ABEL - EMP - CBBA               "/>
    <b v="1"/>
    <x v="1"/>
  </r>
  <r>
    <s v="Large"/>
    <d v="2017-09-29T00:00:00"/>
    <s v="Internet Dedicado 4"/>
    <n v="31411"/>
    <s v="ASSURESOFT BOLIVIA S.R.L"/>
    <s v="15224308_31411_CBA_CIRCUNVALACION_ASSURESOFT BOLIVIA S.R.L_IDD_65M"/>
    <s v="MARQUEZ, ANDREA VERONICA - EMP - CBBA                       "/>
    <s v="CBA"/>
    <s v="Urbano"/>
    <s v="aguirrec@tigo.net.bo"/>
    <s v="AV AMERICA ESQUINA CALLE MONTEAGUDO"/>
    <s v=" 17°22'25.05&quot;S  66° 8'48.76&quot;O"/>
    <s v="PAULA LEON - 67538849"/>
    <s v="TOP 25"/>
    <d v="2020-07-01T00:00:00"/>
    <m/>
    <m/>
    <x v="2"/>
    <s v="AC"/>
    <s v="AC"/>
    <s v="Internet Dedicado 4"/>
    <b v="1"/>
    <s v="15224308_31411_CBA_CIRCUNVALACION_ASSURESOFT BOLIVIA S.R.L_IDD_65M"/>
    <b v="1"/>
    <s v="MARQUEZ, ANDREA VERONICA - EMP - CBBA                       "/>
    <b v="1"/>
    <x v="1"/>
  </r>
  <r>
    <s v="Large"/>
    <d v="2020-01-31T00:00:00"/>
    <s v="Internet Dedicado 3"/>
    <n v="35093"/>
    <s v="BANCO FORTALEZA  S.A."/>
    <s v="11300730_35093_LPZ_SOPOCACHI_BANCO FORTALEZA SA_IDD_50M"/>
    <s v="CHACON CENTELLAS, MARIA DEL PILAR - CORP - LPZ              "/>
    <s v="LPZ"/>
    <s v="Urbano"/>
    <s v="chaconm@tigo.net.bo"/>
    <s v="AV ARCE NRO 2802"/>
    <m/>
    <s v="LUIS COLQUE - 73033399"/>
    <s v="TOP 25"/>
    <d v="2020-04-01T00:00:00"/>
    <d v="2022-06-01T00:00:00"/>
    <d v="2022-06-28T00:00:00"/>
    <x v="0"/>
    <s v="AC"/>
    <s v="AC"/>
    <s v="Internet Dedicado 3"/>
    <b v="1"/>
    <s v="11300730_35093_LPZ_SOPOCACHI_BANCO FORTALEZA SA_IDD_50M"/>
    <b v="1"/>
    <s v="CHACON CENTELLAS, MARIA DEL PILAR - CORP - LPZ              "/>
    <b v="1"/>
    <x v="0"/>
  </r>
  <r>
    <s v="Large"/>
    <d v="2020-01-31T00:00:00"/>
    <s v="Internet Dedicado 4"/>
    <n v="35095"/>
    <s v="BANCO FORTALEZA  S.A."/>
    <s v="11300730_35095__LPZ_SOPOCACHI_BANCO FORTALEZA SA_IDD_65M"/>
    <s v="CHACON CENTELLAS, MARIA DEL PILAR - CORP - LPZ              "/>
    <s v="LPZ"/>
    <s v="Urbano"/>
    <s v="chaconm@tigo.net.bo"/>
    <s v="AV ARCE NRO 2804"/>
    <m/>
    <s v="LUIS COLQUE - 73033401"/>
    <s v="TOP 25"/>
    <d v="2020-04-01T00:00:00"/>
    <d v="2022-06-01T00:00:00"/>
    <d v="2022-06-28T00:00:00"/>
    <x v="0"/>
    <s v="AC"/>
    <s v="AC"/>
    <s v="Internet Dedicado 4"/>
    <b v="1"/>
    <s v="11300730_35095__LPZ_SOPOCACHI_BANCO FORTALEZA SA_IDD_65M"/>
    <b v="1"/>
    <s v="CHACON CENTELLAS, MARIA DEL PILAR - CORP - LPZ              "/>
    <b v="1"/>
    <x v="0"/>
  </r>
  <r>
    <s v="Large"/>
    <d v="2020-01-31T00:00:00"/>
    <s v="Internet Asimetrico 8"/>
    <n v="35090"/>
    <s v="BANCO FORTALEZA  S.A."/>
    <s v="11300730_35090__LPZ_VICTORIA_BANCO FORTALEZA SA_IAS_105M"/>
    <s v="CHACON CENTELLAS, MARIA DEL PILAR - CORP - LPZ              "/>
    <s v="LPZ"/>
    <s v="Urbano"/>
    <s v="chaconm@tigo.net.bo"/>
    <s v="AV ARCE NRO 2799"/>
    <m/>
    <s v="LUIS COLQUE - 73033399"/>
    <s v="TOP 25"/>
    <d v="2020-04-01T00:00:00"/>
    <d v="2022-06-01T00:00:00"/>
    <d v="2022-06-28T00:00:00"/>
    <x v="0"/>
    <s v="AC"/>
    <s v="(en blanco)"/>
    <s v="Internet Asimetrico 4"/>
    <b v="0"/>
    <s v="(en blanco)"/>
    <b v="0"/>
    <s v="CHACON CENTELLAS, MARIA DEL PILAR - CORP - LPZ              "/>
    <b v="1"/>
    <x v="0"/>
  </r>
  <r>
    <s v="Large"/>
    <d v="2020-11-25T00:00:00"/>
    <s v="Internet Dedicado 5"/>
    <n v="35692"/>
    <s v="BANCO GANADERO SA"/>
    <s v="11235092_35692_SCZ_BOLIVAR_BANGO GANADERO SA_IDD_75M"/>
    <s v="SALLES GUZMAN, PAOLA KARINA - CORP - SCZ                    "/>
    <s v="SCZ"/>
    <s v="Urbano"/>
    <s v="sallesp@tigo.net.bo"/>
    <s v="CALLE BOLIVAR NRO 99 "/>
    <s v="17°46'57.3&quot;S 63°10'50.3&quot;W"/>
    <s v="MARCO CALLAO  - 70852192"/>
    <s v="TOP 25"/>
    <d v="2021-01-01T00:00:00"/>
    <d v="2022-06-01T00:00:00"/>
    <d v="2022-06-28T00:00:00"/>
    <x v="0"/>
    <s v="AC"/>
    <s v="AC"/>
    <s v="Internet Dedicado 5"/>
    <b v="1"/>
    <s v="11235092_35692_SCZ_BOLIVAR_BANGO GANADERO SA_IDD_75M"/>
    <b v="1"/>
    <s v="SALLES GUZMAN, PAOLA KARINA - CORP - SCZ                    "/>
    <b v="1"/>
    <x v="0"/>
  </r>
  <r>
    <s v="Large"/>
    <d v="2015-03-02T00:00:00"/>
    <s v="BUSINESS ONLINE 7"/>
    <n v="29476"/>
    <s v="BANCO MERCANTIL SANTA CRUZ S.A."/>
    <s v="12603683_29476_LPZ_Hansa_BANCO MERCANTIL SANTA CRUZ_IEL_45M"/>
    <s v="CAMILA TERRAZAS - TEMP                                      "/>
    <s v="LPZ"/>
    <s v="Urbano"/>
    <s v="zavaletam@tigo.net.bo"/>
    <s v="CALLE MERCADO ESQ AYACUCHO NRO 295"/>
    <s v=" 16°29'51.01&quot;S 68° 8'4.75&quot;O"/>
    <s v="Boris Mendoza 71550657- Fernando Maceda 71560714"/>
    <s v="TOP 25"/>
    <d v="2020-01-01T00:00:00"/>
    <d v="2022-06-01T00:00:00"/>
    <m/>
    <x v="3"/>
    <s v="AC"/>
    <s v="AC"/>
    <s v="BUSINESS ONLINE 7"/>
    <b v="1"/>
    <s v="12603683_29476_LPZ_Hansa_BANCO MERCANTIL SANTA CRUZ_IEL_45M"/>
    <b v="1"/>
    <s v="CAMILA TERRAZAS - TEMP                                      "/>
    <b v="1"/>
    <x v="0"/>
  </r>
  <r>
    <s v="Large"/>
    <d v="2018-06-29T00:00:00"/>
    <s v="Internet Dedicado 3"/>
    <n v="32607"/>
    <s v="BISA SEGUROS Y REASEGUROS S.A."/>
    <s v="28386_32607_CBA_CIRCUNVALANCION_BISA SEGUROS Y REASEGUROS S A_IDD_50M"/>
    <s v="ZAVALETA ALIPAZ, MARIANA - CORP - LPZ                       "/>
    <s v="CBA"/>
    <s v="Urbano"/>
    <s v="zavaletam@tigo.net.bo"/>
    <s v="COCHABAMBA- AV PANDO"/>
    <s v=" 17°22'40.19&quot;S -  66° 9'6.64&quot;O"/>
    <s v="EBERTH MAZUELOS - 72062576"/>
    <s v="TOP 25"/>
    <d v="2020-02-01T00:00:00"/>
    <m/>
    <m/>
    <x v="2"/>
    <s v="AC"/>
    <s v="AC"/>
    <s v="Internet Dedicado 3"/>
    <b v="1"/>
    <s v="28386_32607_CBA_CIRCUNVALANCION_BISA SEGUROS Y REASEGUROS S A_IDD_50M"/>
    <b v="1"/>
    <s v="CAMILA TERRAZAS - TEMP                                      "/>
    <b v="0"/>
    <x v="1"/>
  </r>
  <r>
    <s v="Large"/>
    <d v="2016-09-01T00:00:00"/>
    <s v="Internet Dedicado 10"/>
    <n v="30294"/>
    <s v="CERVECERIA BOLIVIANA NACIONAL SA"/>
    <s v="11474451_30294_LPZ_FLORIDA_CERVECERIA BOLIVIANA NACIO NAL_BOL_100M"/>
    <s v="ANDIA ALVAREZ, LUIS ENRIQUE - CORP - LPZ                    "/>
    <s v="BEN"/>
    <s v="Urbano"/>
    <s v="andial@tigo.net.bo"/>
    <s v="AVENIDA SIMON BOLIVAR Y CALLE 6- TRINIDAD"/>
    <s v=" 14°49'45.72&quot;S    64°53'22.46&quot;O"/>
    <s v="ANTONIO IBAÑEZ - 722 09637"/>
    <s v="TOP 25"/>
    <d v="2020-01-01T00:00:00"/>
    <m/>
    <m/>
    <x v="4"/>
    <s v="AC"/>
    <s v="AC"/>
    <s v="Internet Dedicado 10"/>
    <b v="1"/>
    <s v="11474451_30294_LPZ_FLORIDA_CERVECERIA BOLIVIANA NACIO NAL_BOL_100M"/>
    <b v="1"/>
    <s v="ANDIA ALVAREZ, LUIS ENRIQUE - CORP - LPZ                    "/>
    <b v="1"/>
    <x v="0"/>
  </r>
  <r>
    <s v="Prime"/>
    <d v="2020-12-09T00:00:00"/>
    <s v="Internet Asimetrico 1"/>
    <n v="35755"/>
    <s v="CERVECERIA BOLIVIANA NACIONAL SA"/>
    <s v="11474451_35755__CBA_SIMON LOPEZ_CERVECERIA BOLIVIANA NACIONAL SA_IAS_30M"/>
    <s v="ANDIA ALVAREZ, LUIS ENRIQUE - CORP - LPZ                    "/>
    <s v="CBA"/>
    <s v="Urbano"/>
    <s v="andial@tigo.net.bo"/>
    <s v=" AVENIDA CENTENEARIO FINAL ZONA TAQUIÑA "/>
    <s v=" 17°19'43.34&quot;S; 66°11'7.16&quot;O"/>
    <s v="JULIO AYAVIRI - 71545528"/>
    <s v="TOP 25"/>
    <d v="2021-01-01T00:00:00"/>
    <m/>
    <m/>
    <x v="2"/>
    <s v="AC"/>
    <s v="AC"/>
    <s v="Internet Asimetrico 1"/>
    <b v="1"/>
    <s v="11474451_35755__CBA_SIMON LOPEZ_CERVECERIA BOLIVIANA NACIONAL SA_IAS_30M"/>
    <b v="1"/>
    <s v="ANDIA ALVAREZ, LUIS ENRIQUE - CORP - LPZ                    "/>
    <b v="1"/>
    <x v="1"/>
  </r>
  <r>
    <s v="Large"/>
    <d v="2019-10-30T00:00:00"/>
    <s v="Business Online 15 Mb"/>
    <n v="34619"/>
    <s v="CERVECERIA BOLIVIANA NACIONAL SA"/>
    <s v="11474451_34619__CBA_SIMON LOPEZ_CERVECERIA BOLIVIANA NACIONAL_BOL_15M"/>
    <s v="ANDIA ALVAREZ, LUIS ENRIQUE - CORP - LPZ                    "/>
    <s v="CBA"/>
    <s v="Urbano"/>
    <s v="andial@tigo.net.bo"/>
    <s v="AVENIDA SIMON LOPEZ ESQUINA SUMAJ LLAJTA"/>
    <m/>
    <s v="ANOTONIO IBAÑEZ - 72209637"/>
    <s v="TOP 25"/>
    <d v="2019-11-01T00:00:00"/>
    <m/>
    <m/>
    <x v="2"/>
    <s v="AC"/>
    <s v="AC"/>
    <s v="Internet Dedicado 1"/>
    <b v="0"/>
    <s v="11474451_34619__CBA_SIMON LOPEZ_CERVECERIA BOLIVIANA NACIONAL_IDD_50M"/>
    <b v="0"/>
    <s v="ANDIA ALVAREZ, LUIS ENRIQUE - CORP - LPZ                    "/>
    <b v="1"/>
    <x v="1"/>
  </r>
  <r>
    <s v="Large"/>
    <d v="2018-08-31T00:00:00"/>
    <s v="Business Asimetric 10 Mb"/>
    <n v="32824"/>
    <s v="CERVECERIA BOLIVIANA NACIONAL SA"/>
    <s v="11474451_32824__CBA_SIMON LOPEZ_CERVECERIA BOLIVIANA NACIONAL_BAS_10M"/>
    <s v="ANDIA ALVAREZ, LUIS ENRIQUE - CORP - LPZ                    "/>
    <s v="CBA"/>
    <s v="Urbano"/>
    <s v="andial@tigo.net.bo"/>
    <s v="Av. Centenario Final Taquiña"/>
    <s v=" 17°19'40.67&quot;S  66°11'6.30&quot;O"/>
    <s v="ANTONIO IBAÑEZ - 72209637"/>
    <s v="TOP 25"/>
    <d v="2020-01-01T00:00:00"/>
    <m/>
    <m/>
    <x v="2"/>
    <s v="AC"/>
    <s v="AC"/>
    <s v="Internet Asimetrico 1"/>
    <b v="0"/>
    <s v="11474451_32824__CBA_SIMON LOPEZ_CERVECERIA BOLIVIANA NACIONAL_IAS_30M"/>
    <b v="0"/>
    <s v="ANDIA ALVAREZ, LUIS ENRIQUE - CORP - LPZ                    "/>
    <b v="1"/>
    <x v="1"/>
  </r>
  <r>
    <s v="Large"/>
    <d v="2018-07-31T00:00:00"/>
    <s v="Business Asimetric 10 Mb"/>
    <n v="32748"/>
    <s v="CERVECERIA BOLIVIANA NACIONAL SA"/>
    <s v="11474451_32748__CBA_AV FORESTAL_CERVECERIA BOLIVIANA NACIONAL_BAS_10M"/>
    <s v="ANDIA ALVAREZ, LUIS ENRIQUE - CORP - LPZ                    "/>
    <s v="CBA"/>
    <s v="Urbano"/>
    <s v="andial@tigo.net.bo"/>
    <s v="AV. VILLAZON - CARRETERA A SACABA KM 6.5"/>
    <m/>
    <s v="ANTONIO IBAÑEZ - 72209639"/>
    <s v="TOP 25"/>
    <d v="2020-01-01T00:00:00"/>
    <m/>
    <m/>
    <x v="2"/>
    <s v="AC"/>
    <s v="AC"/>
    <s v="Internet Asimetrico 1"/>
    <b v="0"/>
    <s v="11474451_32748__CBA_AV FORESTAL_CERVECERIA BOLIVIANA NACIONAL_IAS_30M"/>
    <b v="0"/>
    <s v="ANDIA ALVAREZ, LUIS ENRIQUE - CORP - LPZ                    "/>
    <b v="1"/>
    <x v="1"/>
  </r>
  <r>
    <s v="Large"/>
    <d v="2017-03-31T00:00:00"/>
    <s v="Business Online 12 Mb"/>
    <n v="30913"/>
    <s v="CERVECERIA BOLIVIANA NACIONAL SA"/>
    <s v="11474451_30913_CBA_AV FORESTAL_CERVECERIA BOLIVIANA NACIONAL_BOL_12M"/>
    <s v="ANDIA ALVAREZ, LUIS ENRIQUE - CORP - LPZ                    "/>
    <s v="CBA"/>
    <s v="Urbano"/>
    <s v="andial@tigo.net.bo"/>
    <s v="AV. VILLAZON - CARRETERA A SACABA KM 6.5"/>
    <s v=" 19° 0'40.38&quot;S  66°46'49.47&quot;O"/>
    <s v="ANTONIO IBAÑEZ - 722 09637"/>
    <s v="TOP 25"/>
    <d v="2020-01-01T00:00:00"/>
    <m/>
    <m/>
    <x v="2"/>
    <s v="AC"/>
    <s v="AC"/>
    <s v="Internet Dedicado 1"/>
    <b v="0"/>
    <s v="11474451_30913_CBA_AV FORESTAL_CERVECERIA BOLIVIANA NACIONAL_IDD_40M"/>
    <b v="0"/>
    <s v="ANDIA ALVAREZ, LUIS ENRIQUE - CORP - LPZ                    "/>
    <b v="1"/>
    <x v="1"/>
  </r>
  <r>
    <s v="Large"/>
    <d v="2016-04-01T00:00:00"/>
    <s v="Business Online 8 Mb"/>
    <n v="29965"/>
    <s v="CERVECERIA BOLIVIANA NACIONAL SA"/>
    <s v="11474451_29965_CBA_SIMON LOPEZ_CERVECERIA BOLIVIANA NACIONAL S.A._IOL_8M"/>
    <s v="ANDIA ALVAREZ, LUIS ENRIQUE - CORP - LPZ                    "/>
    <s v="CBA"/>
    <s v="Urbano"/>
    <s v="andial@tigo.net.bo"/>
    <s v="AVENIDA SIMON LOPEZ ESQUINA SUMAJ LLAJTA"/>
    <s v=" 17°21'39.90&quot;S  66°10'55.34&quot;O"/>
    <s v="ANTONIO IBAÑEZ - 72209637"/>
    <s v="TOP 25"/>
    <d v="2020-01-01T00:00:00"/>
    <m/>
    <m/>
    <x v="2"/>
    <s v="AC"/>
    <s v="AC"/>
    <s v="Internet Asimetrico 1"/>
    <b v="0"/>
    <s v="11474451_29965_CBA_SIMON LOPEZ_CERVECERIA BOLIVIANA NACIONAL S.A._IAS1_30M"/>
    <b v="0"/>
    <s v="ANDIA ALVAREZ, LUIS ENRIQUE - CORP - LPZ                    "/>
    <b v="1"/>
    <x v="1"/>
  </r>
  <r>
    <s v="Large"/>
    <d v="2015-05-15T00:00:00"/>
    <s v="Business Online 30 Mb"/>
    <n v="29577"/>
    <s v="CERVECERIA BOLIVIANA NACIONAL SA"/>
    <s v="11474451_29577_CBA_SIMON LOPEZ_CERVECERIA BOLIVIANA NACIONAL_BOL_30M"/>
    <s v="ANDIA ALVAREZ, LUIS ENRIQUE - CORP - LPZ                    "/>
    <s v="CBA"/>
    <s v="Urbano"/>
    <s v="andial@tigo.net.bo"/>
    <s v="Av. Centenario Final s/n. Zona Taquiña."/>
    <s v=" 17°19'38.80&quot;S  66°11'4.07&quot;O"/>
    <s v="Antonio Ibañez - 72209637"/>
    <s v="TOP 25"/>
    <d v="2020-01-01T00:00:00"/>
    <m/>
    <m/>
    <x v="2"/>
    <s v="AC"/>
    <s v="AC"/>
    <s v="Internet Dedicado 1"/>
    <b v="0"/>
    <s v="11474451_29577_CBA_SIMON LOPEZ_CERVECERIA BOLIVIANA NACIONAL_IDD_65M"/>
    <b v="0"/>
    <s v="ANDIA ALVAREZ, LUIS ENRIQUE - CORP - LPZ                    "/>
    <b v="1"/>
    <x v="1"/>
  </r>
  <r>
    <s v="Large"/>
    <d v="2015-05-07T00:00:00"/>
    <s v="Business Online 8 Mb"/>
    <n v="29572"/>
    <s v="CERVECERIA BOLIVIANA NACIONAL SA"/>
    <s v="11474451_29572_CBA_Simon_Lopez_CERVECERIA_BOLIVIANA_NACIONAL_SA_IOL_8M"/>
    <s v="ANDIA ALVAREZ, LUIS ENRIQUE - CORP - LPZ                    "/>
    <s v="CBA"/>
    <s v="Urbano"/>
    <s v="andial@tigo.net.bo"/>
    <s v="Av. Centenario Final s/n. Zona Taquiña."/>
    <s v=" 17°19'38.80&quot;S  66°11'4.07&quot;O"/>
    <s v="Antonio Ibañez - 72209637"/>
    <s v="TOP 25"/>
    <d v="2020-01-01T00:00:00"/>
    <m/>
    <m/>
    <x v="2"/>
    <s v="AC"/>
    <s v="AC"/>
    <s v="Internet Asimetrico 1"/>
    <b v="0"/>
    <s v="11474451_29572_CBA_Simon_Lopez_CERVECERIA_BOLIVIANA_NACIONAL_SA_IAS1_30M"/>
    <b v="0"/>
    <s v="ANDIA ALVAREZ, LUIS ENRIQUE - CORP - LPZ                    "/>
    <b v="1"/>
    <x v="1"/>
  </r>
  <r>
    <s v="Large"/>
    <d v="2018-05-24T00:00:00"/>
    <s v="Business Online 35 Mb"/>
    <n v="32385"/>
    <s v="CERVECERIA BOLIVIANA NACIONAL SA"/>
    <s v="11474451_32385_LPZ_SAN_MIGUEL_CERVECERIA BOLIVIANA NACIONAL_BOL_70M"/>
    <s v="ANDIA ALVAREZ, LUIS ENRIQUE - CORP - LPZ                    "/>
    <s v="LPZ"/>
    <s v="Urbano"/>
    <s v="andial@tigo.net.bo"/>
    <s v="AVENIDA MONTES NRO 400"/>
    <s v=" 16°29'20.22&quot;S  68° 8'37.42&quot;O"/>
    <s v="ANTONIO IBAÑEZ - 72209637"/>
    <s v="TOP 25"/>
    <d v="2020-07-01T00:00:00"/>
    <m/>
    <m/>
    <x v="4"/>
    <s v="AC"/>
    <s v="AC"/>
    <s v="Internet Dedicado 1"/>
    <b v="0"/>
    <s v="11474451_32385_LPZ_FLORIDA_CERVECERIA BOLIVIANA NACIONAL_IDD_30M"/>
    <b v="0"/>
    <s v="ANDIA ALVAREZ, LUIS ENRIQUE - CORP - LPZ                    "/>
    <b v="1"/>
    <x v="0"/>
  </r>
  <r>
    <s v="Large"/>
    <d v="2019-09-30T00:00:00"/>
    <s v="Business Online 8 Mb"/>
    <n v="34496"/>
    <s v="CERVECERIA BOLIVIANA NACIONAL SA"/>
    <s v="11474451_34496__LPZ_HUMBOLTD_CERVECERIA BOLIVIANA NACIONAL_BOL_8M"/>
    <s v="ANDIA ALVAREZ, LUIS ENRIQUE - CORP - LPZ                    "/>
    <s v="LPZ"/>
    <s v="Urbano"/>
    <s v="andial@tigo.net.bo"/>
    <s v="Av. Ballivian entre calles 11 y 12 Calacoto"/>
    <s v="16°32'24.13&quot;S 68° 5'16.80&quot;O"/>
    <s v="Antonio Ibañez - 72209637"/>
    <s v="TOP 25"/>
    <d v="2019-11-01T00:00:00"/>
    <m/>
    <m/>
    <x v="4"/>
    <s v="AC"/>
    <s v="AC"/>
    <s v="Internet Asimetrico 1"/>
    <b v="0"/>
    <s v="11474451_34496__LPZ_HUMBOLTD_CERVECERIA BOLIVIANA NACIONAL_IAS1_30M"/>
    <b v="0"/>
    <s v="ANDIA ALVAREZ, LUIS ENRIQUE - CORP - LPZ                    "/>
    <b v="1"/>
    <x v="0"/>
  </r>
  <r>
    <s v="Large"/>
    <d v="2018-07-31T00:00:00"/>
    <s v="Business Asimetric 10 Mb"/>
    <n v="32753"/>
    <s v="CERVECERIA BOLIVIANA NACIONAL SA"/>
    <s v="11474451_32753__LPZ_PEREZ_CERVECERIA BOLIVIANA NACIONAL_BAS_10M"/>
    <s v="ANDIA ALVAREZ, LUIS ENRIQUE - CORP - LPZ                    "/>
    <s v="LPZ"/>
    <s v="Urbano"/>
    <s v="andial@tigo.net.bo"/>
    <s v="AV. FINAL MONTES #400 - PLANTA C.B.N."/>
    <m/>
    <s v="ANTONIO IBAÑEZ - 72209643"/>
    <s v="TOP 25"/>
    <d v="2020-01-01T00:00:00"/>
    <m/>
    <m/>
    <x v="4"/>
    <s v="AC"/>
    <s v="AC"/>
    <s v="Internet Asimetrico 1"/>
    <b v="0"/>
    <s v="11474451_32753_LPZ_PEREZ_CERVECERIA BOLIVIANA NACIONAL_IAS_30M"/>
    <b v="0"/>
    <s v="ANDIA ALVAREZ, LUIS ENRIQUE - CORP - LPZ                    "/>
    <b v="1"/>
    <x v="0"/>
  </r>
  <r>
    <s v="Large"/>
    <d v="2018-07-31T00:00:00"/>
    <s v="Business Asimetric 10 Mb"/>
    <n v="32750"/>
    <s v="CERVECERIA BOLIVIANA NACIONAL SA"/>
    <s v="11474451_32750__LPZ_RIO SECO_CERVECERIA BOLIVIANA NACIONAL_BAS_10M"/>
    <s v="ANDIA ALVAREZ, LUIS ENRIQUE - CORP - LPZ                    "/>
    <s v="LPZ"/>
    <s v="Urbano"/>
    <s v="andial@tigo.net.bo"/>
    <s v="RIO SECO AV. PANAMERICANA - Frente de la Parada Teleferico Azul"/>
    <m/>
    <s v="ANTONIO IBAÑEZ - 72209641"/>
    <s v="TOP 25"/>
    <d v="2020-01-01T00:00:00"/>
    <m/>
    <m/>
    <x v="4"/>
    <s v="AC"/>
    <s v="AC"/>
    <s v="Internet Asimetrico 1"/>
    <b v="0"/>
    <s v="11474451_32750__LPZ_RIO SECO_CERVECERIA BOLIVIANA NACIONAL_IAS_30M"/>
    <b v="0"/>
    <s v="ANDIA ALVAREZ, LUIS ENRIQUE - CORP - LPZ                    "/>
    <b v="1"/>
    <x v="0"/>
  </r>
  <r>
    <s v="Large"/>
    <d v="2017-03-31T00:00:00"/>
    <s v="Business Online 8 Mb"/>
    <n v="30925"/>
    <s v="CERVECERIA BOLIVIANA NACIONAL SA"/>
    <s v="11474451_30925_LPZ_RIO SECO_CERVECERIA BOLIVIANA NACIONAL_IOL_8M"/>
    <s v="ANDIA ALVAREZ, LUIS ENRIQUE - CORP - LPZ                    "/>
    <s v="LPZ"/>
    <s v="Urbano"/>
    <s v="andial@tigo.net.bo"/>
    <s v="RIO SECO AV. PANAMERICANA - LADO EMBOL."/>
    <s v=" 16°29'18.84&quot;S  68°12'43.58&quot;O"/>
    <s v="ANTONIO IBAÑEZ - 722 09637"/>
    <s v="TOP 25"/>
    <d v="2020-01-01T00:00:00"/>
    <m/>
    <m/>
    <x v="4"/>
    <s v="AC"/>
    <s v="AC"/>
    <s v="Internet Dedicado 1"/>
    <b v="0"/>
    <s v="11474451_30925_LPZ_RIO SECO_CERVECERIA BOLIVIANA NACIONAL_IDD_30M"/>
    <b v="0"/>
    <s v="ANDIA ALVAREZ, LUIS ENRIQUE - CORP - LPZ                    "/>
    <b v="1"/>
    <x v="0"/>
  </r>
  <r>
    <s v="Large"/>
    <d v="2016-04-01T00:00:00"/>
    <s v="Business Online 8 Mb"/>
    <n v="29966"/>
    <s v="CERVECERIA BOLIVIANA NACIONAL SA"/>
    <s v="11474451_29966_LPZ_Perez_CERVECERIA BOLIVIANA NACIONAL S.A._IOL_8M"/>
    <s v="ANDIA ALVAREZ, LUIS ENRIQUE - CORP - LPZ                    "/>
    <s v="LPZ"/>
    <s v="Urbano"/>
    <s v="andial@tigo.net.bo"/>
    <s v="LA PAZ AVENIDA MONTES"/>
    <s v=" 16°29'22.10&quot;S  68° 8'38.21&quot;O"/>
    <s v="PABLO CARDENAS - 67011807"/>
    <s v="TOP 25"/>
    <d v="2020-01-01T00:00:00"/>
    <m/>
    <m/>
    <x v="4"/>
    <s v="AC"/>
    <s v="AC"/>
    <s v="Internet Asimetrico 1"/>
    <b v="0"/>
    <s v="11474451_29966_LPZ_Perez_CERVECERIA BOLIVIANA NACIONAL S.A._IAS1_30M"/>
    <b v="0"/>
    <s v="ANDIA ALVAREZ, LUIS ENRIQUE - CORP - LPZ                    "/>
    <b v="1"/>
    <x v="0"/>
  </r>
  <r>
    <s v="Prime"/>
    <d v="2020-11-13T00:00:00"/>
    <s v="Internet Asimetrico 1"/>
    <n v="35632"/>
    <s v="CERVECERIA BOLIVIANA NACIONAL SA"/>
    <s v="11474451_35632_ORU_DALENCE_CERVECERIA BOLIVIANA NACIONAL SA_IAS_30M"/>
    <s v="ANDIA ALVAREZ, LUIS ENRIQUE - CORP - LPZ                    "/>
    <s v="ORU"/>
    <s v="Urbano"/>
    <s v="andial@tigo.net.bo"/>
    <s v="Av. 24 de Julio Km. 3 ½. Carretera Vinto"/>
    <s v=" 17°58'39.34&quot;S; 67° 3'45.69&quot;O"/>
    <s v="JULIO AYAVIRI - 71545528"/>
    <s v="TOP 25"/>
    <d v="2021-01-01T00:00:00"/>
    <m/>
    <m/>
    <x v="2"/>
    <s v="AC"/>
    <s v="AC"/>
    <s v="Internet Asimetrico 1"/>
    <b v="1"/>
    <s v="11474451_35632_ORU_DALENCE_CERVECERIA BOLIVIANA NACIONAL SA_IAS_30M"/>
    <b v="1"/>
    <s v="ANDIA ALVAREZ, LUIS ENRIQUE - CORP - LPZ                    "/>
    <b v="1"/>
    <x v="1"/>
  </r>
  <r>
    <s v="Large"/>
    <d v="2019-10-30T00:00:00"/>
    <s v="Business Online 15 Mb"/>
    <n v="34620"/>
    <s v="CERVECERIA BOLIVIANA NACIONAL SA"/>
    <s v="11474451_34620__ORU_INDUSTRIAL_CERVECERIA BOLIVIANA NACIONAL_BOL_15M"/>
    <s v="ANDIA ALVAREZ, LUIS ENRIQUE - CORP - LPZ                    "/>
    <s v="ORU"/>
    <s v="Urbano"/>
    <s v="andial@tigo.net.bo"/>
    <s v="Prolongación Velasco Galvarro  y Av. Sargento Flores"/>
    <m/>
    <s v="ANOTONIO IBAÑEZ - 72209637"/>
    <s v="TOP 25"/>
    <d v="2019-11-01T00:00:00"/>
    <m/>
    <m/>
    <x v="2"/>
    <s v="AC"/>
    <s v="AC"/>
    <s v="Internet Dedicado 1"/>
    <b v="0"/>
    <s v="11474451_34620__ORU_INDUSTRIAL_CERVECERIA BOLIVIANA NACIONAL_IDD_30M"/>
    <b v="0"/>
    <s v="ANDIA ALVAREZ, LUIS ENRIQUE - CORP - LPZ                    "/>
    <b v="1"/>
    <x v="1"/>
  </r>
  <r>
    <s v="Large"/>
    <d v="2018-07-31T00:00:00"/>
    <s v="Business Asimetric 10 Mb"/>
    <n v="32747"/>
    <s v="CERVECERIA BOLIVIANA NACIONAL SA"/>
    <s v="11474451_32747_ORU_DALENCE_CERVECERIA BOLIVIANA NACIONAL_BAS_10M"/>
    <s v="ANDIA ALVAREZ, LUIS ENRIQUE - CORP - LPZ                    "/>
    <s v="ORU"/>
    <s v="Urbano"/>
    <s v="andial@tigo.net.bo"/>
    <s v="Av. 24 de Junio km. 3,5 carretera a Vinto."/>
    <m/>
    <s v="ANTONIO IBAÑEZ - 72209638"/>
    <s v="TOP 25"/>
    <d v="2020-01-01T00:00:00"/>
    <m/>
    <m/>
    <x v="2"/>
    <s v="AC"/>
    <s v="AC"/>
    <s v="Internet Asimetrico 1"/>
    <b v="0"/>
    <s v="11474451_32747_ORU_DALENCE_CERVECERIA BOLIVIANA NACIONAL_IAS_30M"/>
    <b v="0"/>
    <s v="ANDIA ALVAREZ, LUIS ENRIQUE - CORP - LPZ                    "/>
    <b v="1"/>
    <x v="1"/>
  </r>
  <r>
    <s v="Large"/>
    <d v="2018-07-31T00:00:00"/>
    <s v="Internet Asimetrico 1"/>
    <n v="32746"/>
    <s v="CERVECERIA BOLIVIANA NACIONAL SA"/>
    <s v="11474451_32746_ORU_DALENCE_CERVECERIA BOLIVIANA NACIONAL_IAS_30"/>
    <s v="ANDIA ALVAREZ, LUIS ENRIQUE - CORP - LPZ                    "/>
    <s v="ORU"/>
    <s v="Urbano"/>
    <s v="andial@tigo.net.bo"/>
    <s v="Av. 24 de Julio Km. 3 ½. Carretera Vinto"/>
    <s v=" 17°58'41.08&quot;S  67° 3'46.72&quot;O"/>
    <s v="ANTONIO IBAÑEZ - 72209637"/>
    <s v="TOP 25"/>
    <d v="2020-01-01T00:00:00"/>
    <m/>
    <m/>
    <x v="2"/>
    <s v="AC"/>
    <s v="AC"/>
    <s v="Internet Asimetrico 1"/>
    <b v="1"/>
    <s v="11474451_32746_ORU_DALENCE_CERVECERIA BOLIVIANA NACIONAL_IAS_30"/>
    <b v="1"/>
    <s v="ANDIA ALVAREZ, LUIS ENRIQUE - CORP - LPZ                    "/>
    <b v="1"/>
    <x v="1"/>
  </r>
  <r>
    <s v="Large"/>
    <d v="2016-04-01T00:00:00"/>
    <s v="Business Online 8 Mb"/>
    <n v="29795"/>
    <s v="CERVECERIA BOLIVIANA NACIONAL SA"/>
    <s v="11474451_29795_ORU_Dalence_CERVECERIA BOLIVIANA NACIONAL_IOL_8M"/>
    <s v="ANDIA ALVAREZ, LUIS ENRIQUE - CORP - LPZ                    "/>
    <s v="ORU"/>
    <s v="Urbano"/>
    <s v="andial@tigo.net.bo"/>
    <s v="Av. 24 de Julio Km. 3 ½. Carretera Vinto"/>
    <s v=" 17°58'41.08&quot;S  67° 3'46.72&quot;O"/>
    <s v="Pablo Cardenas - 67011807"/>
    <s v="TOP 25"/>
    <d v="2020-01-01T00:00:00"/>
    <m/>
    <m/>
    <x v="2"/>
    <s v="AC"/>
    <s v="AC"/>
    <s v="Internet Asimetrico 1"/>
    <b v="0"/>
    <s v="11474451_29795_ORU_Dalence_CERVECERIA BOLIVIANA NACIONAL_IAS1_30M"/>
    <b v="0"/>
    <s v="ANDIA ALVAREZ, LUIS ENRIQUE - CORP - LPZ                    "/>
    <b v="1"/>
    <x v="1"/>
  </r>
  <r>
    <s v="Large"/>
    <d v="2015-10-21T00:00:00"/>
    <s v="Internet Dedicado 1"/>
    <n v="29796"/>
    <s v="CERVECERIA BOLIVIANA NACIONAL SA"/>
    <s v="11474451_29796_LPZ_Alpacoma_CERVECERIA BOLIVIANA NACIONAL_IAS1 _30M_CHALLAPATA "/>
    <s v="ANDIA ALVAREZ, LUIS ENRIQUE - CORP - LPZ                    "/>
    <s v="ORU"/>
    <s v="Rural"/>
    <s v="andial@tigo.net.bo"/>
    <s v="Huari"/>
    <s v="19°00'40.38&quot;S 66°46'49.47&quot;W"/>
    <s v="Pablo Cardenas - 67011807"/>
    <s v="TOP 25"/>
    <d v="2020-01-01T00:00:00"/>
    <m/>
    <m/>
    <x v="4"/>
    <s v="AC"/>
    <s v="(en blanco)"/>
    <s v="Internet Asimetrico 1"/>
    <b v="0"/>
    <s v="(en blanco)"/>
    <b v="0"/>
    <s v="ANDIA ALVAREZ, LUIS ENRIQUE - CORP - LPZ                    "/>
    <b v="1"/>
    <x v="0"/>
  </r>
  <r>
    <s v="Large"/>
    <d v="2015-05-15T00:00:00"/>
    <s v="Business Online 15 Mb"/>
    <n v="29579"/>
    <s v="CERVECERIA BOLIVIANA NACIONAL SA"/>
    <s v="11474451_29579_ORU_DALENCE_CERVECERIA BOLIVIANA NACIONAL_BOL_15M"/>
    <s v="ANDIA ALVAREZ, LUIS ENRIQUE - CORP - LPZ                    "/>
    <s v="ORU"/>
    <s v="Urbano"/>
    <s v="andial@tigo.net.bo"/>
    <s v="Av. 24 de Julio Km. 3 ½. Carretera Vinto"/>
    <s v=" 19° 0'40.38&quot;S  66°46'49.47&quot;O"/>
    <s v="Antonio Ibañez - 72209637"/>
    <s v="TOP 25"/>
    <d v="2020-01-01T00:00:00"/>
    <m/>
    <m/>
    <x v="2"/>
    <s v="AC"/>
    <s v="AC"/>
    <s v="Internet Dedicado 1"/>
    <b v="0"/>
    <s v="11474451_29579_ORU_DALENCE_CERVECERIA BOLIVIANA NACIONAL_IDD_30M"/>
    <b v="0"/>
    <s v="ANDIA ALVAREZ, LUIS ENRIQUE - CORP - LPZ                    "/>
    <b v="1"/>
    <x v="1"/>
  </r>
  <r>
    <s v="Large"/>
    <d v="2015-05-15T00:00:00"/>
    <s v="Internet Dedicado 1"/>
    <n v="29578"/>
    <s v="CERVECERIA BOLIVIANA NACIONAL SA"/>
    <s v="11474451_29578_LPZ_CHALLAPATA_CERVECERIA BOLIVIANA NACIONAL_IDD_30M_CHALLAPATA"/>
    <s v="ANDIA ALVAREZ, LUIS ENRIQUE - CORP - LPZ                    "/>
    <s v="ORU"/>
    <s v="Rural"/>
    <s v="andial@tigo.net.bo"/>
    <s v="CBN ORURO PEPSI - Av. Circunvalacion casi esq. Av. Villarroel"/>
    <s v=" 17°58'41.08&quot;S 67°3'46.72&quot;W"/>
    <s v="Antonio Ibañez - 72209637"/>
    <s v="TOP 25"/>
    <d v="2020-01-01T00:00:00"/>
    <m/>
    <m/>
    <x v="4"/>
    <s v="AC"/>
    <s v="(en blanco)"/>
    <s v="Internet Dedicado 1"/>
    <b v="1"/>
    <s v="(en blanco)"/>
    <b v="0"/>
    <s v="ANDIA ALVAREZ, LUIS ENRIQUE - CORP - LPZ                    "/>
    <b v="1"/>
    <x v="0"/>
  </r>
  <r>
    <s v="Prime"/>
    <d v="2020-11-13T00:00:00"/>
    <s v="Internet Asimetrico 1"/>
    <n v="35631"/>
    <s v="CERVECERIA BOLIVIANA NACIONAL SA"/>
    <s v="11474451_35631_SCZ_7MO ANILLO_CERVECERIA BOLIVIANA NACIONAL SA_IAS_30M"/>
    <s v="ANDIA ALVAREZ, LUIS ENRIQUE - CORP - LPZ                    "/>
    <s v="SCZ"/>
    <s v="Urbano"/>
    <s v="andial@tigo.net.bo"/>
    <s v="Av. Banzer y 8vo Anillo - El Remanso"/>
    <s v=" 17°52'42.13&quot;S; 63°16'52.91&quot;O"/>
    <s v="JULIO AYAVIRI - 71545528"/>
    <s v="TOP 25"/>
    <d v="2021-01-01T00:00:00"/>
    <m/>
    <m/>
    <x v="1"/>
    <s v="SU"/>
    <s v="(en blanco)"/>
    <s v="Internet Asimetrico 1"/>
    <b v="1"/>
    <s v="(en blanco)"/>
    <b v="0"/>
    <s v="ANDIA ALVAREZ, LUIS ENRIQUE - CORP - LPZ                    "/>
    <b v="1"/>
    <x v="0"/>
  </r>
  <r>
    <s v="Prime"/>
    <d v="2020-10-27T00:00:00"/>
    <s v="Internet Dedicado 1"/>
    <n v="35607"/>
    <s v="CERVECERIA BOLIVIANA NACIONAL SA"/>
    <s v="11474451_35607__SCZ_PARAGUA-A_CERVECERIA BOLIVIANA NACIONAL SA_IDD_15M_ATN CATOLICA"/>
    <s v="ANDIA ALVAREZ, LUIS ENRIQUE - CORP - LPZ                    "/>
    <s v="SCZ"/>
    <s v="Urbano"/>
    <s v="andial@tigo.net.bo"/>
    <s v="Carretera al Norte - km9  orange cargo "/>
    <s v=" 17°41'24.91&quot;S; 63° 9'30.42&quot;O"/>
    <s v="Julio Ayaviri - 71545528"/>
    <s v="TOP 25"/>
    <d v="2020-10-01T00:00:00"/>
    <m/>
    <m/>
    <x v="4"/>
    <s v="AC"/>
    <s v="AC"/>
    <s v="Internet Dedicado 1"/>
    <b v="1"/>
    <s v="(en blanco)"/>
    <b v="0"/>
    <s v="ANDIA ALVAREZ, LUIS ENRIQUE - CORP - LPZ                    "/>
    <b v="1"/>
    <x v="0"/>
  </r>
  <r>
    <s v="Large"/>
    <d v="2018-07-31T00:00:00"/>
    <s v="Business Asimetric 10 Mb"/>
    <n v="32749"/>
    <s v="CERVECERIA BOLIVIANA NACIONAL SA"/>
    <s v="11474451_32749__SCZ_PARAGUA_CERVECERIA BOLIVIANA NACIONAL_BAS_10M"/>
    <s v="ANDIA ALVAREZ, LUIS ENRIQUE - CORP - LPZ                    "/>
    <s v="SCZ"/>
    <s v="Urbano"/>
    <s v="andial@tigo.net.bo"/>
    <s v="DOBLE VIA LA GUARDIA KM. 14 PLANTA C.B.N. SCZ"/>
    <n v="0"/>
    <s v="ANTONIO IBAÑEZ - 72209640"/>
    <s v="TOP 25"/>
    <d v="2020-07-01T00:00:00"/>
    <m/>
    <m/>
    <x v="4"/>
    <s v="AC"/>
    <s v="(en blanco)"/>
    <s v="Internet Asimetrico 1"/>
    <b v="0"/>
    <s v="(en blanco)"/>
    <b v="0"/>
    <s v="ANDIA ALVAREZ, LUIS ENRIQUE - CORP - LPZ                    "/>
    <b v="1"/>
    <x v="0"/>
  </r>
  <r>
    <s v="Large"/>
    <d v="2015-05-15T00:00:00"/>
    <s v="Business Online 45 Mb"/>
    <n v="29576"/>
    <s v="CERVECERIA BOLIVIANA NACIONAL SA"/>
    <s v="11474451_29576_SCZ_PARAGUA_CERVECERIA-BOLIVIANA-NACIONAL_BOL_45M_LA TRANCA"/>
    <s v="ANDIA ALVAREZ, LUIS ENRIQUE - CORP - LPZ                    "/>
    <s v="SCZ"/>
    <s v="Urbano"/>
    <s v="andial@tigo.net.bo"/>
    <s v="Doble vía La Guardia Km. 14."/>
    <s v=" 17°52'41.10&quot;S  63°16'52.32&quot;O"/>
    <s v="Antonio Ibañez - 72209637"/>
    <s v="TOP 25"/>
    <d v="2020-07-01T00:00:00"/>
    <m/>
    <m/>
    <x v="4"/>
    <s v="AC"/>
    <s v="(en blanco)"/>
    <s v="Internet Dedicado 10"/>
    <b v="0"/>
    <s v="(en blanco)"/>
    <b v="0"/>
    <s v="ANDIA ALVAREZ, LUIS ENRIQUE - CORP - LPZ                    "/>
    <b v="1"/>
    <x v="0"/>
  </r>
  <r>
    <s v="Large"/>
    <d v="2015-05-07T00:00:00"/>
    <s v="Business Online 8 Mb"/>
    <n v="29571"/>
    <s v="CERVECERIA BOLIVIANA NACIONAL SA"/>
    <s v="11474451_29571_SCZ_Paragua_CERVECERIA-BOLIVIANA-NACIONAL_IOL_8M"/>
    <s v="ANDIA ALVAREZ, LUIS ENRIQUE - CORP - LPZ                    "/>
    <s v="SCZ"/>
    <s v="Urbano"/>
    <s v="andial@tigo.net.bo"/>
    <s v="Doble vía La Guardia Km. 14."/>
    <s v=" 17°52'41.10&quot;S  63°16'52.32&quot;O"/>
    <s v="Antonio Ibañez - 72209637"/>
    <s v="TOP 25"/>
    <d v="2020-07-01T00:00:00"/>
    <m/>
    <m/>
    <x v="4"/>
    <s v="AC"/>
    <s v="(en blanco)"/>
    <s v="Internet Asimetrico 1"/>
    <b v="0"/>
    <s v="(en blanco)"/>
    <b v="0"/>
    <s v="ANDIA ALVAREZ, LUIS ENRIQUE - CORP - LPZ                    "/>
    <b v="1"/>
    <x v="0"/>
  </r>
  <r>
    <s v="Large"/>
    <d v="2020-01-28T00:00:00"/>
    <s v="Internet Dedicado 1"/>
    <n v="35047"/>
    <s v="CERVECERIA BOLIVIANA NACIONAL SA"/>
    <s v="11474451_35047__SCZ_B30Agosto_CERVECERIA BOLIVIANA NACIONAL_IDD_15M_Catalua"/>
    <s v="ANDIA ALVAREZ, LUIS ENRIQUE - CORP - LPZ                    "/>
    <s v="SCZ"/>
    <s v="Urbano"/>
    <s v="andial@tigo.net.bo"/>
    <s v="OFICINA VENTAS  STZ Av. Cristo Redento casi 8vo Anillo - 1er piso"/>
    <s v=" 17°47'34.19&quot;S 63°12'6.11&quot;O"/>
    <s v="ANOTONIO IBAÑEZ - 72209637"/>
    <s v="TOP 25"/>
    <d v="2020-04-01T00:00:00"/>
    <m/>
    <m/>
    <x v="1"/>
    <s v="SU"/>
    <s v="(en blanco)"/>
    <s v="Internet Dedicado 1"/>
    <b v="1"/>
    <s v="(en blanco)"/>
    <b v="0"/>
    <s v="ANDIA ALVAREZ, LUIS ENRIQUE - CORP - LPZ                    "/>
    <b v="1"/>
    <x v="0"/>
  </r>
  <r>
    <s v="Large"/>
    <d v="2020-01-28T00:00:00"/>
    <s v="Internet Dedicado 1"/>
    <n v="35046"/>
    <s v="CERVECERIA BOLIVIANA NACIONAL SA"/>
    <s v="11474451_35046__SCZ_B30Agosto_CERVECERIA BOLIVIANA NACIONAL_IDD_15M_Catalua"/>
    <s v="ANDIA ALVAREZ, LUIS ENRIQUE - CORP - LPZ                    "/>
    <s v="SCZ"/>
    <s v="Urbano"/>
    <s v="andial@tigo.net.bo"/>
    <s v="OFICINA VENTAS  STZ Av. Cristo Redento casi 8vo Anillo - 1er piso"/>
    <s v=" 17°47'34.19&quot;S 63°12'6.11&quot;O"/>
    <s v="ANOTONIO IBAÑEZ - 72209637"/>
    <s v="TOP 25"/>
    <d v="2020-04-01T00:00:00"/>
    <m/>
    <m/>
    <x v="1"/>
    <s v="SU"/>
    <s v="(en blanco)"/>
    <s v="Internet Dedicado 1"/>
    <b v="1"/>
    <s v="(en blanco)"/>
    <b v="0"/>
    <s v="ANDIA ALVAREZ, LUIS ENRIQUE - CORP - LPZ                    "/>
    <b v="1"/>
    <x v="0"/>
  </r>
  <r>
    <s v="Large"/>
    <d v="2019-10-30T00:00:00"/>
    <s v="Business Online 15 Mb"/>
    <n v="34621"/>
    <s v="CERVECERIA BOLIVIANA NACIONAL SA"/>
    <s v="11474451_34621__SCZ_2 DE AGOSTO_CERVECERIA BOLIVIANA NACIONAL_BOL_15M"/>
    <s v="ANDIA ALVAREZ, LUIS ENRIQUE - CORP - LPZ                    "/>
    <s v="SCZ"/>
    <s v="Urbano"/>
    <s v="andial@tigo.net.bo"/>
    <s v="OFICINA VENTAS  STZ Av. Cristo Redento casi 8vo Anillo"/>
    <m/>
    <s v="ANOTONIO IBAÑEZ - 72209637"/>
    <s v="TOP 25"/>
    <d v="2019-11-01T00:00:00"/>
    <m/>
    <m/>
    <x v="4"/>
    <s v="AC"/>
    <s v="AC"/>
    <s v="Internet Dedicado 1"/>
    <b v="0"/>
    <s v="11474451_34621_SCZ_7moANILLO_CERVECERIA BOLIVIANA NACIONAL_IDD_65M"/>
    <b v="0"/>
    <s v="ANDIA ALVAREZ, LUIS ENRIQUE - CORP - LPZ                    "/>
    <b v="1"/>
    <x v="0"/>
  </r>
  <r>
    <s v="Large"/>
    <d v="2017-04-19T00:00:00"/>
    <s v="Internet Asimetrico 1"/>
    <n v="30816"/>
    <s v="CERVECERIA BOLIVIANA NACIONAL SA"/>
    <s v="11474451_30816_SCZ_PUERTO-QUIJARRO_CERVECERIA BOLIVIANA NACIONAL S.A._IAS_30M"/>
    <s v="ANDIA ALVAREZ, LUIS ENRIQUE - CORP - LPZ                    "/>
    <s v="SCZ"/>
    <s v="Rural"/>
    <s v="andial@tigo.net.bo"/>
    <s v="Barrio Santa Ana, a dos cuadras del Monumento al Cristo - PUERTO QUIJARRO"/>
    <s v=" 19° 0'50.99&quot;S  57°43'4.71&quot;O"/>
    <s v="ANTONIO IBAÑEZ - 722 09637"/>
    <s v="TOP 25"/>
    <d v="2020-01-01T00:00:00"/>
    <m/>
    <m/>
    <x v="4"/>
    <s v="AC"/>
    <s v="(en blanco)"/>
    <s v="Internet Asimetrico 1"/>
    <b v="1"/>
    <s v="(en blanco)"/>
    <b v="0"/>
    <s v="ANDIA ALVAREZ, LUIS ENRIQUE - CORP - LPZ                    "/>
    <b v="1"/>
    <x v="0"/>
  </r>
  <r>
    <s v="Large"/>
    <d v="2016-07-02T00:00:00"/>
    <s v="Internet Asimetrico 1"/>
    <n v="30180"/>
    <s v="CERVECERIA BOLIVIANA NACIONAL SA"/>
    <s v="11474451_30180_SCZ_PUERTO-QUIJARRO_CERVECERIA BOLIVIANA NACIONAL SA_IAS_30M"/>
    <s v="ANDIA ALVAREZ, LUIS ENRIQUE - CORP - LPZ                    "/>
    <s v="SCZ"/>
    <s v="Rural"/>
    <s v="andial@tigo.net.bo"/>
    <s v="AVENIDA LUIS SALAZAR DE LA VEGA - PUERTO QUIJARRO"/>
    <s v=" 18°59'48.00&quot;S     57°42'41.24&quot;O"/>
    <s v="ANTONIO IBAÑEZ - 722 09637"/>
    <s v="TOP 25"/>
    <d v="2020-01-01T00:00:00"/>
    <m/>
    <m/>
    <x v="1"/>
    <s v="SU"/>
    <s v="(en blanco)"/>
    <s v="Internet Asimetrico 1"/>
    <b v="1"/>
    <s v="(en blanco)"/>
    <b v="0"/>
    <s v="ANDIA ALVAREZ, LUIS ENRIQUE - CORP - LPZ                    "/>
    <b v="1"/>
    <x v="0"/>
  </r>
  <r>
    <s v="Large"/>
    <d v="2016-04-01T00:00:00"/>
    <s v="Business Online 8 Mb"/>
    <n v="29960"/>
    <s v="CERVECERIA BOLIVIANA NACIONAL SA"/>
    <s v="11474451_29960__SCZ_7mo anillo/2 de agosto_CERVECERIA BOLIVIANA NACIONAL_IOL_8M"/>
    <s v="ANDIA ALVAREZ, LUIS ENRIQUE - CORP - LPZ                    "/>
    <s v="SCZ"/>
    <s v="Urbano"/>
    <s v="andial@tigo.net.bo"/>
    <s v="Av. Cristo Redento casi 8vo Anillo"/>
    <s v=" 17°43'1.24&quot;S   63° 9'46.15&quot;O"/>
    <s v="SAMUEL CONDORI - 77331231  68923479"/>
    <s v="TOP 25"/>
    <d v="2020-01-01T00:00:00"/>
    <m/>
    <m/>
    <x v="4"/>
    <s v="AC"/>
    <s v="AC"/>
    <s v="Internet Asimetrico 1"/>
    <b v="0"/>
    <s v="11474451_29960__SCZ_7mo anillo/2 de agosto_CERVECERIA BOLIVIANA NACIONAL_IAS1_30"/>
    <b v="0"/>
    <s v="ANDIA ALVAREZ, LUIS ENRIQUE - CORP - LPZ                    "/>
    <b v="1"/>
    <x v="0"/>
  </r>
  <r>
    <s v="Large"/>
    <d v="2016-04-01T00:00:00"/>
    <s v="Business Online 8 Mb"/>
    <n v="29946"/>
    <s v="CERVECERIA BOLIVIANA NACIONAL SA"/>
    <s v="11474451_29946_TJA_Barrio Fabril_CERVECERIA BOLIVIANA NACIONAL S.A._IOL_8M"/>
    <s v="ANDIA ALVAREZ, LUIS ENRIQUE - CORP - LPZ                    "/>
    <s v="TJA"/>
    <s v="Urbano"/>
    <s v="andial@tigo.net.bo"/>
    <s v="Avenida Heroes del Chaco Nro 2775, zona Morros Blancos."/>
    <s v="21°32'34.66&quot;S 64°42'25.63&quot;O"/>
    <s v="Pablo Cardenas - 67011807"/>
    <s v="TOP 25"/>
    <d v="2020-01-01T00:00:00"/>
    <m/>
    <m/>
    <x v="2"/>
    <s v="AC"/>
    <s v="AC"/>
    <s v="Internet Asimetrico 1"/>
    <b v="0"/>
    <s v="11474451_29946_TJA_Barrio Fabril_CERVECERIA BOLIVIANA NACIONAL S.A._IAS1_30M"/>
    <b v="0"/>
    <s v="ANDIA ALVAREZ, LUIS ENRIQUE - CORP - LPZ                    "/>
    <b v="1"/>
    <x v="1"/>
  </r>
  <r>
    <s v="Large"/>
    <d v="2018-08-31T00:00:00"/>
    <s v="Internet Asimetrico 9"/>
    <n v="32843"/>
    <s v="CLINICA LOS ANGELES  S.A"/>
    <s v="15321045_32843__CBA_FELIX CAPRILES_CLINICA LOS ANGELES__IAS_125M"/>
    <s v="GONZALEZ ANTEZANA, MAURICIO ABEL - EMP - CBBA               "/>
    <s v="CBA"/>
    <s v="Urbano"/>
    <s v="gonzalezm@tigo.net.bo"/>
    <s v="AV. JUAN DE LA ROSA ENTRE JOSE QUINTIN Y JULIO MENDEZ"/>
    <s v=" 17°22'43.35&quot;S    66° 9'52.28&quot;O"/>
    <s v="ALVARO SANABRIA - 79792479"/>
    <s v="TOP 25"/>
    <d v="2020-06-01T00:00:00"/>
    <m/>
    <m/>
    <x v="2"/>
    <s v="AC"/>
    <s v="AC"/>
    <s v="Internet Asimetrico 9"/>
    <b v="1"/>
    <s v="15321045_32843__CBA_FELIX CAPRILES_CLINICA LOS ANGELES__IAS_125M"/>
    <b v="1"/>
    <s v="GONZALEZ ANTEZANA, MAURICIO ABEL - EMP - CBBA               "/>
    <b v="1"/>
    <x v="1"/>
  </r>
  <r>
    <s v="Large"/>
    <d v="2018-06-29T00:00:00"/>
    <s v="Internet Asimetrico 1"/>
    <n v="32612"/>
    <s v="CREDITO CON EDUCACION RURAL CRECER"/>
    <s v="1696564_32612__BEN_TRINIDAD I_CREDITO CON EDUCACION RURAL CRECER_IAS_30M"/>
    <s v="CHACON CENTELLAS, MARIA DEL PILAR - CORP - LPZ              "/>
    <s v="BEN"/>
    <s v="Urbano"/>
    <s v="chaconm@tigo.net.bo"/>
    <s v="Calle Joaquin de Sierra esquina Mamore"/>
    <s v=" 14°50'15.99&quot;S,  64°54'14.45&quot;O"/>
    <s v="Juan Carlos Ovando - 67197067 - 70554215 "/>
    <s v="TOP 25"/>
    <d v="2020-04-01T00:00:00"/>
    <m/>
    <m/>
    <x v="2"/>
    <s v="AC"/>
    <s v="AC"/>
    <s v="Internet Asimetrico 1"/>
    <b v="1"/>
    <s v="1696564_32612__BEN_TRINIDAD I_CREDITO CON EDUCACION RURAL CRECER_IAS_30M"/>
    <b v="1"/>
    <s v="CHACON CENTELLAS, MARIA DEL PILAR - CORP - LPZ              "/>
    <b v="1"/>
    <x v="1"/>
  </r>
  <r>
    <s v="Large"/>
    <d v="2018-06-29T00:00:00"/>
    <s v="Internet Asimetrico 1"/>
    <n v="32608"/>
    <s v="CREDITO CON EDUCACION RURAL CRECER"/>
    <s v="1696564_32608__SCR_EL MORRO_CREDITO CON EDUCACION RURAL CRECER _IAS_30M"/>
    <s v="CHACON CENTELLAS, MARIA DEL PILAR - CORP - LPZ              "/>
    <s v="CHU"/>
    <s v="Urbano"/>
    <s v="chaconm@tigo.net.bo"/>
    <s v="AV GERMAN MENDOZA 2353"/>
    <s v=" 19° 2'14.03&quot;S,  65°15'40.84&quot;O"/>
    <s v="Juan Carlos Ovando - 67197067 - 70554215 "/>
    <s v="TOP 25"/>
    <d v="2020-04-01T00:00:00"/>
    <m/>
    <m/>
    <x v="2"/>
    <s v="AC"/>
    <s v="(en blanco)"/>
    <s v="Internet Asimetrico 1"/>
    <b v="1"/>
    <s v="(en blanco)"/>
    <b v="0"/>
    <s v="CHACON CENTELLAS, MARIA DEL PILAR - CORP - LPZ              "/>
    <b v="1"/>
    <x v="1"/>
  </r>
  <r>
    <s v="Large"/>
    <d v="2019-12-30T00:00:00"/>
    <s v="Internet Asimetrico 1"/>
    <n v="34862"/>
    <s v="DIACONIA FRIF IFD"/>
    <s v="11257784_34862__CBA_Quillacollo Centro_DIACONIA_IAS_30M"/>
    <s v="CAMPUZANO SAAVEDRA, SORAYA JACQUELINE - EMP - LPZ           "/>
    <s v="CBA"/>
    <s v="Urbano"/>
    <s v="nemtalal@tigo.net.bo"/>
    <s v="Calle Carmela Serruto s/n entre Avenida Suárez y Miranda y calle 23 De Marzo, Zona Central"/>
    <s v="17°23'34.62&quot;S  66°16'48.21&quot;O"/>
    <s v="Dennis Miranda - 72201245 "/>
    <s v="TOP 25"/>
    <d v="2019-12-01T00:00:00"/>
    <m/>
    <m/>
    <x v="2"/>
    <s v="AC"/>
    <s v="AC"/>
    <s v="Internet Asimetrico 1"/>
    <b v="1"/>
    <s v="11257784_34862__CBA_Quillacollo Centro_DIACONIA_IAS_30M"/>
    <b v="1"/>
    <s v="CAMPUZANO SAAVEDRA, SORAYA JACQUELINE - EMP - LPZ           "/>
    <b v="1"/>
    <x v="1"/>
  </r>
  <r>
    <s v="Large"/>
    <d v="2019-12-30T00:00:00"/>
    <s v="Internet Asimetrico 1"/>
    <n v="34800"/>
    <s v="DIACONIA FRIF IFD"/>
    <s v="11257784_34800__CBA_LA CANCHA_DIACONIA_IAS_30M"/>
    <s v="NEMTALA FERRUFINO, LUIS MIGUEL - EMP - LPZ                  "/>
    <s v="CBA"/>
    <s v="Urbano"/>
    <s v="nemtalal@tigo.net.bo"/>
    <s v="Av. República No.1822 esq. calle Manuripi, Zona San Carlos"/>
    <m/>
    <s v="Fernando Castillo - 67011572"/>
    <s v="TOP 25"/>
    <d v="2019-12-01T00:00:00"/>
    <m/>
    <m/>
    <x v="2"/>
    <s v="AC"/>
    <s v="AC"/>
    <s v="Internet Asimetrico 1"/>
    <b v="1"/>
    <s v="11257784_34800__CBA_LA CANCHA_DIACONIA_IAS_30M"/>
    <b v="1"/>
    <s v="CAMPUZANO SAAVEDRA, SORAYA JACQUELINE - EMP - LPZ           "/>
    <b v="1"/>
    <x v="1"/>
  </r>
  <r>
    <s v="Large"/>
    <d v="2020-12-10T00:00:00"/>
    <s v="Internet Asimetrico 7"/>
    <n v="35777"/>
    <s v="ECOR LTDA.CANAL 9 TELEORIENTE"/>
    <s v="11683_35777__SCZ_26 DE ENERO_ECOR LTDA CANAL 9 TELEORIENTE_IAS_95M"/>
    <s v="SALLES GUZMAN, PAOLA KARINA - CORP - SCZ                    "/>
    <s v="SCZ"/>
    <s v="Urbano"/>
    <s v="sallesp@tigo.net.bo"/>
    <s v="KM 5 1/2 CARRETERA ANTIGUA A COCHABAMBA OFICINA UNITEL"/>
    <s v=" 17°49'16.36&quot;S  63°13'10.31&quot;W"/>
    <s v="Jose Luis Calvimontes - 72166664"/>
    <s v="TOP 25"/>
    <d v="2021-01-01T00:00:00"/>
    <d v="2022-06-01T00:00:00"/>
    <d v="2022-06-25T00:00:00"/>
    <x v="0"/>
    <s v="AC"/>
    <s v="AC"/>
    <s v="Internet Asimetrico 7"/>
    <b v="1"/>
    <s v="11683_35777__SCZ_26 DE ENERO_ECOR LTDA CANAL 9 TELEORIENTE_IAS_95M"/>
    <b v="1"/>
    <s v="SALLES GUZMAN, PAOLA KARINA - CORP - SCZ                    "/>
    <b v="1"/>
    <x v="0"/>
  </r>
  <r>
    <s v="Large"/>
    <d v="2019-05-31T00:00:00"/>
    <s v="Internet Asimetrico 1"/>
    <n v="34045"/>
    <s v="LABORATORIOS BAGO DE BOLIVIA SA"/>
    <s v="13589064_34045__BEN_TRINIDAD I_LABORATORIOS BAGO DE BOLIVIA S.A._IAS_30M"/>
    <s v="RUCK SUAREZ, FERNANDA - WHS                                 "/>
    <s v="BEN"/>
    <s v="Urbano"/>
    <s v="ortizro@tigo.net.bo"/>
    <s v="Calle Nicolas Suarez, entre Avenida del Mar y Felix Pinto - SITIO 5"/>
    <s v=" 14°49'49.84&quot;S 64°54'15.75&quot;O"/>
    <s v="Edwin Veliz - 2770110- 76201457"/>
    <s v="TOP 25"/>
    <d v="2020-04-01T00:00:00"/>
    <m/>
    <m/>
    <x v="2"/>
    <s v="AC"/>
    <s v="AC"/>
    <s v="Internet Asimetrico 1"/>
    <b v="1"/>
    <s v="13589064_34045__BEN_TRINIDAD I_LABORATORIOS BAGO DE BOLIVIA S.A._IAS_30M"/>
    <b v="1"/>
    <s v="RUCK SUAREZ, FERNANDA - WHS                                 "/>
    <b v="1"/>
    <x v="1"/>
  </r>
  <r>
    <s v="Large"/>
    <d v="2016-05-25T00:00:00"/>
    <s v="Internet Dedicado 12"/>
    <n v="30156"/>
    <s v="MANACO SA"/>
    <s v="13646246_30156_CBA_QUILLACOLLO_MANACO SA_IAS_185M"/>
    <s v="VIDAL CANEDO, LEONARDO ANDRES - CORP - CBBA                 "/>
    <s v="CBA"/>
    <s v="Urbano"/>
    <s v="rollanol@tigo.net.bo"/>
    <s v="Carretera a Oruro Km. 14, Esquina Av. Thomas Bata, Quillacollo, Cochabamba, Bolivia "/>
    <s v=" 17°23'42.69&quot;S -  66°17'30.84&quot;O"/>
    <s v="David Arce - 72205843"/>
    <s v="TOP 25"/>
    <d v="2020-04-01T00:00:00"/>
    <m/>
    <m/>
    <x v="2"/>
    <s v="AC"/>
    <s v="AC"/>
    <s v="Internet Dedicado 12"/>
    <b v="1"/>
    <s v="13646246_30156_CBA_QUILLACOLLO_MANACO SA_IAS_185M"/>
    <b v="1"/>
    <s v="VIDAL CANEDO, LEONARDO ANDRES - CORP - CBBA                 "/>
    <b v="1"/>
    <x v="1"/>
  </r>
  <r>
    <s v="Large"/>
    <d v="2013-03-01T00:00:00"/>
    <s v="Internet Dedicado 12"/>
    <n v="28317"/>
    <s v="MANACO SA"/>
    <s v="13646246_28317_CBA_Quillacolo Centro_MANACO SA_IDD_185M"/>
    <s v="VIDAL CANEDO, LEONARDO ANDRES - CORP - CBBA                 "/>
    <s v="CBA"/>
    <s v="Urbano"/>
    <s v="rollanol@tigo.net.bo"/>
    <s v="Carretera a Oruro Km. 14, Esquina Av. Thomas Bata, Quillacollo, Cochabamba, Bolivia "/>
    <s v=" 17°23'42.69&quot;S -  66°17'30.84&quot;O"/>
    <s v="David Arce - 72205843"/>
    <s v="TOP 25"/>
    <d v="2020-04-01T00:00:00"/>
    <m/>
    <m/>
    <x v="2"/>
    <s v="AC"/>
    <s v="AC"/>
    <s v="Internet Dedicado 12"/>
    <b v="1"/>
    <s v="13646246_28317_CBA_Quillacolo Centro_MANACO SA_IDD_185M"/>
    <b v="1"/>
    <s v="VIDAL CANEDO, LEONARDO ANDRES - CORP - CBBA                 "/>
    <b v="1"/>
    <x v="1"/>
  </r>
  <r>
    <s v="Large"/>
    <d v="2018-05-30T00:00:00"/>
    <s v="Internet Asimetrico 1"/>
    <n v="32383"/>
    <s v="NACIONAL SEGUROS VIDA Y SALUD SA"/>
    <s v="11696846_32383__LPZ_LIRA_NACIONAL SEGUROS VIDA Y SALUD SA_IAS_30M"/>
    <s v="BANEGAS CHAVEZ, MARIA FERNANDA - CORP - SCZ                 "/>
    <s v="LPZ"/>
    <s v="Urbano"/>
    <s v="suarezrj@tigo.net.bo"/>
    <s v="C. Capitan Ravelo # 2334 esq. Rosendo Gutierrez"/>
    <s v=" 16°30'26.86&quot;S   68° 7'30.34&quot;O"/>
    <s v="ROBERTO KANTOR - 69234859"/>
    <s v="TOP 25"/>
    <d v="2020-02-01T00:00:00"/>
    <d v="2022-06-01T00:00:00"/>
    <d v="2022-08-18T00:00:00"/>
    <x v="0"/>
    <s v="AC"/>
    <s v="AC"/>
    <s v="Internet Asimetrico 1"/>
    <b v="1"/>
    <s v="11696846_32383__LPZ_LIRA_NACIONAL SEGUROS VIDA Y SALUD SA_IAS_30M"/>
    <b v="1"/>
    <s v="BANEGAS CHAVEZ, MARIA FERNANDA - CORP - SCZ                 "/>
    <b v="1"/>
    <x v="0"/>
  </r>
  <r>
    <s v="Large"/>
    <d v="2018-09-29T00:00:00"/>
    <s v="Internet Dedicado 1"/>
    <n v="32994"/>
    <s v="NACIONAL SEGUROS VIDA Y SALUD SA"/>
    <s v="11696846_32994_SCZ_SLAN_NACIONAL SEGUROS VIDA Y SALUD SA_IDD_30M"/>
    <s v="BANEGAS CHAVEZ, MARIA FERNANDA - CORP - SCZ                 "/>
    <s v="SCZ"/>
    <s v="Urbano"/>
    <s v="suarezrj@tigo.net.bo"/>
    <s v="Av. Santa Cruz esq.C. Jauru Nº 333 (2º anillo entre Canal Cotoca y Paragua)"/>
    <s v="17°46'33.38&quot;S  63° 9'54.40&quot;O"/>
    <s v="ROBERTO KANTOR - 69234859"/>
    <s v="TOP 25"/>
    <d v="2020-02-01T00:00:00"/>
    <d v="2022-06-01T00:00:00"/>
    <d v="2022-08-18T00:00:00"/>
    <x v="0"/>
    <s v="AC"/>
    <s v="AC"/>
    <s v="Internet Dedicado 1"/>
    <b v="1"/>
    <s v="11696846_32994_SCZ_SLAN_NACIONAL SEGUROS VIDA Y SALUD SA_IDD_30M"/>
    <b v="1"/>
    <s v="BANEGAS CHAVEZ, MARIA FERNANDA - CORP - SCZ                 "/>
    <b v="1"/>
    <x v="0"/>
  </r>
  <r>
    <s v="Large"/>
    <d v="2018-09-29T00:00:00"/>
    <s v="Internet Dedicado 1"/>
    <n v="32993"/>
    <s v="NACIONAL SEGUROS VIDA Y SALUD SA"/>
    <s v="11696846_32993_SCZ_SLAN_NACIONAL SEGUROS VIDA Y SALUD SA_IDD_30M"/>
    <s v="BANEGAS CHAVEZ, MARIA FERNANDA - CORP - SCZ                 "/>
    <s v="SCZ"/>
    <s v="Urbano"/>
    <s v="suarezrj@tigo.net.bo"/>
    <s v="Av. Santa Cruz esq.C. Jauru Nº 333 (2º anillo entre Canal Cotoca y Paragua)"/>
    <s v="17°46'33.38&quot;S  63° 9'54.40&quot;O"/>
    <s v="ROBERTO KANTOR - 69234859"/>
    <s v="TOP 25"/>
    <d v="2020-02-01T00:00:00"/>
    <d v="2022-06-01T00:00:00"/>
    <d v="2022-08-18T00:00:00"/>
    <x v="0"/>
    <s v="AC"/>
    <s v="AC"/>
    <s v="Internet Dedicado 1"/>
    <b v="1"/>
    <s v="11696846_32993_SCZ_SLAN_NACIONAL SEGUROS VIDA Y SALUD SA_IDD_30M"/>
    <b v="1"/>
    <s v="BANEGAS CHAVEZ, MARIA FERNANDA - CORP - SCZ                 "/>
    <b v="1"/>
    <x v="0"/>
  </r>
  <r>
    <s v="Large"/>
    <d v="2018-05-30T00:00:00"/>
    <s v="Internet Asimetrico 1"/>
    <n v="32379"/>
    <s v="NACIONAL SEGUROS VIDA Y SALUD SA"/>
    <s v="11696846_32379_SCZ_Slan_NACIONAL SEGUROS VIDA Y SALUD SA_IAS_30M"/>
    <s v="BANEGAS CHAVEZ, MARIA FERNANDA - CORP - SCZ                 "/>
    <s v="SCZ"/>
    <s v="Urbano"/>
    <s v="suarezrj@tigo.net.bo"/>
    <s v="Av. Santa Cruz esq.C. Jauru Nº 333 (2º anillo entre Canal Cotoca y Paragua)"/>
    <s v="17°46'33.38&quot;S  63° 9'54.40&quot;O"/>
    <s v="ROBERTO KANTOR - 69234859"/>
    <s v="TOP 25"/>
    <d v="2020-02-01T00:00:00"/>
    <d v="2022-06-01T00:00:00"/>
    <d v="2022-08-18T00:00:00"/>
    <x v="0"/>
    <s v="AC"/>
    <s v="AC"/>
    <s v="Internet Asimetrico 1"/>
    <b v="1"/>
    <s v="11696846_32379_SCZ_Slan_NACIONAL SEGUROS VIDA Y SALUD SA_IAS_30M"/>
    <b v="1"/>
    <s v="BANEGAS CHAVEZ, MARIA FERNANDA - CORP - SCZ                 "/>
    <b v="1"/>
    <x v="0"/>
  </r>
  <r>
    <s v="Large"/>
    <d v="2018-05-30T00:00:00"/>
    <s v="Internet Asimetrico 1"/>
    <n v="32378"/>
    <s v="NACIONAL SEGUROS VIDA Y SALUD SA"/>
    <s v="11696846_32378__SCZ_Slan_NACIONAL SEGUROS VIDA Y SALUD SA_IAS_30M"/>
    <s v="BANEGAS CHAVEZ, MARIA FERNANDA - CORP - SCZ                 "/>
    <s v="SCZ"/>
    <s v="Urbano"/>
    <s v="suarezrj@tigo.net.bo"/>
    <s v="Av. Santa Cruz esq.C. Jauru Nº 333 (2º anillo entre Canal Cotoca y Paragua)"/>
    <s v="17°46'33.38&quot;S  63° 9'54.40&quot;O"/>
    <s v="ROBERTO KANTOR - 69234859"/>
    <s v="TOP 25"/>
    <d v="2020-02-01T00:00:00"/>
    <d v="2022-06-01T00:00:00"/>
    <d v="2022-08-18T00:00:00"/>
    <x v="0"/>
    <s v="AC"/>
    <s v="AC"/>
    <s v="Internet Asimetrico 1"/>
    <b v="1"/>
    <s v="11696846_32378__SCZ_Slan_NACIONAL SEGUROS VIDA Y SALUD SA_IAS_30M"/>
    <b v="1"/>
    <s v="BANEGAS CHAVEZ, MARIA FERNANDA - CORP - SCZ                 "/>
    <b v="1"/>
    <x v="0"/>
  </r>
  <r>
    <s v="Large"/>
    <d v="2018-04-30T00:00:00"/>
    <s v="Internet Dedicado 4"/>
    <n v="32317"/>
    <s v="NACIONAL SEGUROS VIDA Y SALUD SA"/>
    <s v="11696846_32317__SCZ_SLAN_NACIONAL SEGUROS VIDA Y SALUD SA_IDD_65M"/>
    <s v="BANEGAS CHAVEZ, MARIA FERNANDA - CORP - SCZ                 "/>
    <s v="SCZ"/>
    <s v="Urbano"/>
    <s v="suarezrj@tigo.net.bo"/>
    <s v="Av. Santa Cruz esq.C. Jauru Nº 333 (2º anillo entre Canal Cotoca y Paragua)"/>
    <s v="17°46'33.38&quot;S  63° 9'54.40&quot;O"/>
    <s v="ROBERTO KANTOR - 69234859"/>
    <s v="TOP 25"/>
    <d v="2020-02-01T00:00:00"/>
    <d v="2022-06-01T00:00:00"/>
    <d v="2022-08-18T00:00:00"/>
    <x v="0"/>
    <s v="AC"/>
    <s v="AC"/>
    <s v="Internet Dedicado 4"/>
    <b v="1"/>
    <s v="11696846_32317__SCZ_SLAN_NACIONAL SEGUROS VIDA Y SALUD SA_IDD_65M"/>
    <b v="1"/>
    <s v="BANEGAS CHAVEZ, MARIA FERNANDA - CORP - SCZ                 "/>
    <b v="1"/>
    <x v="0"/>
  </r>
  <r>
    <s v="Large"/>
    <d v="2018-04-30T00:00:00"/>
    <s v="Internet Dedicado 4"/>
    <n v="32316"/>
    <s v="NACIONAL SEGUROS VIDA Y SALUD SA"/>
    <s v="11696846_32316__SCZ_SLAN_NACIONAL SEGUROS VIDA Y SALUD SA_IDD_65M"/>
    <s v="BANEGAS CHAVEZ, MARIA FERNANDA - CORP - SCZ                 "/>
    <s v="SCZ"/>
    <s v="Urbano"/>
    <s v="suarezrj@tigo.net.bo"/>
    <s v="Av. Santa Cruz esq.C. Jauru Nº 333 (2º anillo entre Canal Cotoca y Paragua)"/>
    <s v="17°46'33.38&quot;S  63° 9'54.40&quot;O"/>
    <s v="ROBERTO KANTOR - 69234859"/>
    <s v="TOP 25"/>
    <d v="2020-02-01T00:00:00"/>
    <d v="2022-06-01T00:00:00"/>
    <d v="2022-08-18T00:00:00"/>
    <x v="0"/>
    <s v="AC"/>
    <s v="AC"/>
    <s v="Internet Dedicado 4"/>
    <b v="1"/>
    <s v="11696846_32316__SCZ_SLAN_NACIONAL SEGUROS VIDA Y SALUD SA_IDD_65M"/>
    <b v="1"/>
    <s v="BANEGAS CHAVEZ, MARIA FERNANDA - CORP - SCZ                 "/>
    <b v="1"/>
    <x v="0"/>
  </r>
  <r>
    <s v="Large"/>
    <d v="2016-09-29T00:00:00"/>
    <s v="Internet Asimetrico 1"/>
    <n v="30475"/>
    <s v="NACIONAL SEGUROS VIDA Y SALUD SA"/>
    <s v="11696846_30475_SCZ_Slan_NACIONAL SEGUROS VIDA Y SALUD_IAS_30M"/>
    <s v="BANEGAS CHAVEZ, MARIA FERNANDA - CORP - SCZ                 "/>
    <s v="SCZ"/>
    <s v="Urbano"/>
    <s v="suarezrj@tigo.net.bo"/>
    <s v=" Av. Paragua 2 anillo -  Av. Santa Cruz esq.C. Jauru Nº 333 (2º anillo entre Canal Cotoca y Paragua)"/>
    <s v="17°46'33.38&quot;S  63° 9'54.40&quot;O"/>
    <s v="ROBERTO KANTOR - 69234859"/>
    <s v="TOP 25"/>
    <d v="2020-02-01T00:00:00"/>
    <d v="2022-06-01T00:00:00"/>
    <d v="2022-08-18T00:00:00"/>
    <x v="0"/>
    <s v="AC"/>
    <s v="AC"/>
    <s v="Internet Asimetrico 1"/>
    <b v="1"/>
    <s v="11696846_30475_SCZ_Slan_NACIONAL SEGUROS VIDA Y SALUD_IAS_30M"/>
    <b v="1"/>
    <s v="BANEGAS CHAVEZ, MARIA FERNANDA - CORP - SCZ                 "/>
    <b v="1"/>
    <x v="0"/>
  </r>
  <r>
    <s v="Large"/>
    <d v="2016-09-29T00:00:00"/>
    <s v="Internet Dedicado 1"/>
    <n v="30477"/>
    <s v="NACIONAL SEGUROS VIDA Y SALUD SA"/>
    <s v="11696846_30477_SCZ_Slan_NACIONAL SEGUROS VIDA Y SALUD_IDD_30M"/>
    <s v="BANEGAS CHAVEZ, MARIA FERNANDA - CORP - SCZ                 "/>
    <s v="SCZ"/>
    <s v="Urbano"/>
    <s v="suarezrj@tigo.net.bo"/>
    <s v=" Av. Paragua 2 anillo -  Av. Santa Cruz esq.C. Jauru Nº 333 (2º anillo entre Canal Cotoca y Paragua)"/>
    <s v="17°46'33.38&quot;S  63° 9'54.40&quot;O"/>
    <s v="ROBERTO KANTOR - 69234859"/>
    <s v="TOP 25"/>
    <d v="2020-02-01T00:00:00"/>
    <d v="2022-06-01T00:00:00"/>
    <d v="2022-08-18T00:00:00"/>
    <x v="0"/>
    <s v="AC"/>
    <s v="AC"/>
    <s v="Internet Dedicado 1"/>
    <b v="1"/>
    <s v="11696846_30477_SCZ_Slan_NACIONAL SEGUROS VIDA Y SALUD_IDD_30M"/>
    <b v="1"/>
    <s v="BANEGAS CHAVEZ, MARIA FERNANDA - CORP - SCZ                 "/>
    <b v="1"/>
    <x v="0"/>
  </r>
  <r>
    <s v="Large"/>
    <d v="2016-09-29T00:00:00"/>
    <s v="Internet Dedicado 1"/>
    <n v="30476"/>
    <s v="NACIONAL SEGUROS VIDA Y SALUD SA"/>
    <s v="11696846_30476_SCZ_Slan_NACIONAL SEGUROS VIDA Y SALUD_IDD_30M"/>
    <s v="BANEGAS CHAVEZ, MARIA FERNANDA - CORP - SCZ                 "/>
    <s v="SCZ"/>
    <s v="Urbano"/>
    <s v="suarezrj@tigo.net.bo"/>
    <s v=" Av. Paragua 2 anillo -  Av. Santa Cruz esq.C. Jauru Nº 333 (2º anillo entre Canal Cotoca y Paragua)"/>
    <s v="17°46'33.38&quot;S  63° 9'54.40&quot;O"/>
    <s v="ROBERTO KANTOR - 69234859"/>
    <s v="TOP 25"/>
    <d v="2020-02-01T00:00:00"/>
    <d v="2022-06-01T00:00:00"/>
    <d v="2022-08-18T00:00:00"/>
    <x v="0"/>
    <s v="AC"/>
    <s v="AC"/>
    <s v="Internet Dedicado 1"/>
    <b v="1"/>
    <s v="11696846_30476_SCZ_Slan_NACIONAL SEGUROS VIDA Y SALUD_IDD_30M"/>
    <b v="1"/>
    <s v="BANEGAS CHAVEZ, MARIA FERNANDA - CORP - SCZ                 "/>
    <b v="1"/>
    <x v="0"/>
  </r>
  <r>
    <s v="Large"/>
    <d v="2019-06-28T00:00:00"/>
    <s v="Internet Asimetrico 1"/>
    <n v="34188"/>
    <s v="PRENDAMAS SRL"/>
    <s v="11503117_34188_CBA_AROMA_PRENDAMAS_IAS_30M"/>
    <s v="CHACON CENTELLAS, MARIA DEL PILAR - CORP - LPZ              "/>
    <s v="CBA"/>
    <s v="Urbano"/>
    <s v="chaconm@tigo.net.bo"/>
    <s v="AV AROMA N| 327  ZONA CENTRAL "/>
    <s v=" 17°23'55.29&quot;S, 66° 9'13.50&quot;O"/>
    <s v="Luis Perez Najaya - 69720263"/>
    <s v="TOP 25"/>
    <d v="2020-06-01T00:00:00"/>
    <m/>
    <m/>
    <x v="1"/>
    <e v="#N/A"/>
    <e v="#N/A"/>
    <e v="#N/A"/>
    <e v="#N/A"/>
    <e v="#N/A"/>
    <e v="#N/A"/>
    <e v="#N/A"/>
    <e v="#N/A"/>
    <x v="0"/>
  </r>
  <r>
    <s v="Large"/>
    <d v="2018-01-31T00:00:00"/>
    <s v="Internet Dedicado 3"/>
    <n v="31890"/>
    <s v="TOYOSA SA."/>
    <s v="11343776_31890_CBA_Circunvalacion_TOYOSA_IDD_50M"/>
    <s v="SALLES GUZMAN, PAOLA KARINA - CORP - SCZ                    "/>
    <s v="CBA"/>
    <s v="Urbano"/>
    <s v="sallesp@tigo.net.bo"/>
    <s v="CBBA av America esq Tupac Amaru oficinas toyosa"/>
    <s v=" 17°22'20.79&quot;S   66° 9'36.80&quot;O"/>
    <s v="Manuel Díaz Portillo - 78998008"/>
    <s v="TOP 25"/>
    <d v="2020-06-01T00:00:00"/>
    <m/>
    <m/>
    <x v="2"/>
    <s v="AC"/>
    <s v="AC"/>
    <s v="Internet Dedicado 3"/>
    <b v="1"/>
    <s v="11343776_31890_CBA_Circunvalacion_TOYOSA_IDD_50M"/>
    <b v="1"/>
    <s v="SALLES GUZMAN, PAOLA KARINA - CORP - SCZ                    "/>
    <b v="1"/>
    <x v="1"/>
  </r>
  <r>
    <s v="Large"/>
    <d v="2019-12-20T00:00:00"/>
    <s v="Business Online 200Mb"/>
    <n v="35019"/>
    <s v="UNIVALLE S.A."/>
    <s v="1765387_35019__BEN_TRINIDAD_UNIVALLE SA_BOL_200M"/>
    <s v="VIDAL CANEDO, LEONARDO ANDRES - CORP - CBBA                 "/>
    <s v="BEN"/>
    <s v="Urbano"/>
    <s v="porroc@tigo.net.bo"/>
    <s v="Av. Reyes s/n &quot;Campus Gran Paititi&quot;"/>
    <s v="14º49'37.28''S 64º53'20.38''W"/>
    <s v="Darwin Gil – 71143321"/>
    <s v="TOP 25"/>
    <d v="2019-12-01T00:00:00"/>
    <m/>
    <m/>
    <x v="2"/>
    <s v="AC"/>
    <s v="SU"/>
    <s v="PLAN CORPORATE - 1124"/>
    <b v="0"/>
    <s v="***SU***1765387_35019__BEN_TRINIDAD_UNIVALLE SA_BOL_230M"/>
    <b v="0"/>
    <s v="VIDAL CANEDO, LEONARDO ANDRES - CORP - CBBA                 "/>
    <b v="1"/>
    <x v="1"/>
  </r>
  <r>
    <s v="Large"/>
    <d v="2019-12-20T00:00:00"/>
    <s v="Business Online 100Mb"/>
    <n v="29688"/>
    <s v="UNIVALLE S.A."/>
    <s v="1765387_29688_BEN_Trinidad_UNIVALLE S.A._BOL_100M"/>
    <s v="VIDAL CANEDO, LEONARDO ANDRES - CORP - CBBA                 "/>
    <s v="BEN"/>
    <s v="Urbano"/>
    <s v="porroc@tigo.net.bo"/>
    <s v="Av. Reyes s/n &quot;Campus Gran Paititi&quot;"/>
    <s v="14º49'37.28''S 64º53'20.38''W"/>
    <s v="Darwin Gil – 71143321"/>
    <s v="TOP 25"/>
    <d v="2019-12-01T00:00:00"/>
    <m/>
    <m/>
    <x v="2"/>
    <s v="AC"/>
    <s v="AC"/>
    <s v="PLAN CORPORATE - 1124"/>
    <b v="0"/>
    <s v="1765387_29688_BEN_Trinidad_UNIVALLE S.A._BAS_500M"/>
    <b v="0"/>
    <s v="VIDAL CANEDO, LEONARDO ANDRES - CORP - CBBA                 "/>
    <b v="1"/>
    <x v="1"/>
  </r>
  <r>
    <s v="Large"/>
    <d v="2019-12-20T00:00:00"/>
    <s v="Business Online 250Mb"/>
    <n v="35017"/>
    <s v="UNIVALLE S.A."/>
    <s v="1765387_35017__CBA_Tumusla_UNIVALLE SA_BOL_250M"/>
    <s v="VIDAL CANEDO, LEONARDO ANDRES - CORP - CBBA                 "/>
    <s v="CBA"/>
    <s v="Urbano"/>
    <s v="porroc@tigo.net.bo"/>
    <s v="Av Ayacucho entre Calle Gral Achá y Calle Santivañez"/>
    <s v="17º23'39.52''S 66º 9'13.72''W"/>
    <s v="Roger Vega, celular: 67409199"/>
    <s v="TOP 25"/>
    <d v="2019-12-01T00:00:00"/>
    <m/>
    <m/>
    <x v="2"/>
    <s v="AC"/>
    <s v="SU"/>
    <s v="PLAN CORPORATE - 1124"/>
    <b v="0"/>
    <s v="***SU***1765387_35017_CBB_Tumusla_UNIVALLE_BOL_250M_Tp-295M"/>
    <b v="0"/>
    <s v="VIDAL CANEDO, LEONARDO ANDRES - CORP - CBBA                 "/>
    <b v="1"/>
    <x v="1"/>
  </r>
  <r>
    <s v="Large"/>
    <d v="2019-12-20T00:00:00"/>
    <s v="Business Asimetric 1Gb"/>
    <n v="33521"/>
    <s v="UNIVALLE S.A."/>
    <s v="1765387_33521__CBA_TROJES_UNIVALLE SA_BAS_1000M"/>
    <s v="VIDAL CANEDO, LEONARDO ANDRES - CORP - CBBA                 "/>
    <s v="CBA"/>
    <s v="Urbano"/>
    <s v="porroc@tigo.net.bo"/>
    <s v="CALLE GUILLERMINA MARTINEZ CAMPUS TIQUIPAYA"/>
    <s v="17º19'50.32''S 66º 13'31.55''W"/>
    <s v="Carlos Vargas Cel 72240442"/>
    <s v="TOP 25"/>
    <d v="2019-12-01T00:00:00"/>
    <m/>
    <m/>
    <x v="2"/>
    <s v="AC"/>
    <s v="(en blanco)"/>
    <s v="PLAN CORPORATE - 1124"/>
    <b v="0"/>
    <s v="(en blanco)"/>
    <b v="0"/>
    <s v="VIDAL CANEDO, LEONARDO ANDRES - CORP - CBBA                 "/>
    <b v="1"/>
    <x v="1"/>
  </r>
  <r>
    <s v="Large"/>
    <d v="2019-12-20T00:00:00"/>
    <s v="Business Asimetric 1Gb"/>
    <n v="34984"/>
    <s v="UNIVALLE S.A."/>
    <s v="1765387_34984__CBA_TEMPORAL_UNIVERSIDAD PRIVADA DEL VALLE SA_BAS_1000M_TEMP_500M"/>
    <s v="VIDAL CANEDO, LEONARDO ANDRES - CORP - CBBA                 "/>
    <s v="CBA"/>
    <s v="Urbano"/>
    <s v="porroc@tigo.net.bo"/>
    <s v="Av. América entre C. Tarija y C. Libertador"/>
    <s v="17°22'20.85&quot;S 66° 9'41.49&quot;W"/>
    <s v="Julio Chura 68530820"/>
    <s v="TOP 25"/>
    <d v="2019-12-01T00:00:00"/>
    <m/>
    <m/>
    <x v="2"/>
    <s v="AC"/>
    <s v="(en blanco)"/>
    <s v="PLAN CORPORATE - 1124"/>
    <b v="0"/>
    <s v="(en blanco)"/>
    <b v="0"/>
    <s v="VIDAL CANEDO, LEONARDO ANDRES - CORP - CBBA                 "/>
    <b v="1"/>
    <x v="1"/>
  </r>
  <r>
    <s v="Large"/>
    <d v="2019-12-20T00:00:00"/>
    <s v="Business Online 500Mb"/>
    <n v="35016"/>
    <s v="UNIVALLE S.A."/>
    <s v="1765387_35016__CBA_Trojes_UNIVALLE SA_BOL_500M"/>
    <s v="VIDAL CANEDO, LEONARDO ANDRES - CORP - CBBA                 "/>
    <s v="CBA"/>
    <s v="Urbano"/>
    <s v="porroc@tigo.net.bo"/>
    <s v="CALLE GUILLERMINA MARTINEZ CAMPUS TIQUIPAYA"/>
    <s v="17º19'50.32''S 66º 13'31.55''W"/>
    <s v="Carlos Vargas Cel 72240442"/>
    <s v="TOP 25"/>
    <d v="2019-12-01T00:00:00"/>
    <m/>
    <m/>
    <x v="2"/>
    <s v="AC"/>
    <s v="(en blanco)"/>
    <s v="PLAN CORPORATE - 1124"/>
    <b v="0"/>
    <s v="(en blanco)"/>
    <b v="0"/>
    <s v="VIDAL CANEDO, LEONARDO ANDRES - CORP - CBBA                 "/>
    <b v="1"/>
    <x v="1"/>
  </r>
  <r>
    <s v="Large"/>
    <d v="2019-12-20T00:00:00"/>
    <s v="Business Online 200Mb"/>
    <n v="35018"/>
    <s v="UNIVALLE S.A."/>
    <s v="1765387_35018__SCR_PATRIA_UNIVALLE SA_BOL_200M"/>
    <s v="VIDAL CANEDO, LEONARDO ANDRES - CORP - CBBA                 "/>
    <s v="CHU"/>
    <s v="Urbano"/>
    <s v="porroc@tigo.net.bo"/>
    <s v="Campus Las Delicias. Sucre, Chuquisaca"/>
    <s v="19º1'38.62''S 65º15'36.35''W"/>
    <s v=" Hugo Mendoza – 72880377"/>
    <s v="TOP 25"/>
    <d v="2019-12-01T00:00:00"/>
    <m/>
    <m/>
    <x v="2"/>
    <s v="AC"/>
    <s v="SU"/>
    <s v="PLAN CORPORATE - 1124"/>
    <b v="0"/>
    <s v="***SU***1765387_35018_SCR_PATRIA_UNIVALLE SA_BOL_230M"/>
    <b v="0"/>
    <s v="VIDAL CANEDO, LEONARDO ANDRES - CORP - CBBA                 "/>
    <b v="1"/>
    <x v="1"/>
  </r>
  <r>
    <s v="Large"/>
    <d v="2019-12-20T00:00:00"/>
    <s v="Business Online 100Mb"/>
    <n v="29686"/>
    <s v="UNIVALLE S.A."/>
    <s v="1765387_29686_CHU_Patria_UNIVALLE S.A._BOL_100M"/>
    <s v="VIDAL CANEDO, LEONARDO ANDRES - CORP - CBBA                 "/>
    <s v="CHU"/>
    <s v="Urbano"/>
    <s v="porroc@tigo.net.bo"/>
    <s v="Campus Las Delicias. Sucre, Chuquisaca"/>
    <s v="19º1'38.62''S 65º15'36.35''W"/>
    <s v="Hugo Mendoza – 72880377"/>
    <s v="TOP 25"/>
    <d v="2019-12-01T00:00:00"/>
    <m/>
    <m/>
    <x v="2"/>
    <s v="AC"/>
    <s v="AC"/>
    <s v="PLAN CORPORATE - 1124"/>
    <b v="0"/>
    <s v="1765387_29686_CHU_Patria_UNIVALLE S.A._BAS_500M"/>
    <b v="0"/>
    <s v="VIDAL CANEDO, LEONARDO ANDRES - CORP - CBBA                 "/>
    <b v="1"/>
    <x v="1"/>
  </r>
  <r>
    <s v="Large"/>
    <d v="2019-12-20T00:00:00"/>
    <s v="Business Asimetric 1Gb"/>
    <n v="33522"/>
    <s v="UNIVALLE S.A."/>
    <s v="1765387_33522__LPZ_MIRADOR_UNIVALLE SA_BAS_1000M_TEMP_750M"/>
    <s v="VIDAL CANEDO, LEONARDO ANDRES - CORP - CBBA                 "/>
    <s v="LPZ"/>
    <s v="Urbano"/>
    <s v="porroc@tigo.net.bo"/>
    <s v="Av. Argentina entre Nicaragua y Villalobos"/>
    <s v="16º30'12.93''S 68º7'11.65''W"/>
    <s v="Manuel Molina - 76219899"/>
    <s v="TOP 25"/>
    <d v="2019-12-01T00:00:00"/>
    <m/>
    <m/>
    <x v="4"/>
    <s v="AC"/>
    <s v="(en blanco)"/>
    <s v="PLAN CORPORATE - 1124"/>
    <b v="0"/>
    <s v="(en blanco)"/>
    <b v="0"/>
    <s v="VIDAL CANEDO, LEONARDO ANDRES - CORP - CBBA                 "/>
    <b v="1"/>
    <x v="0"/>
  </r>
  <r>
    <s v="Large"/>
    <d v="2019-12-20T00:00:00"/>
    <s v="Business Online 100Mb"/>
    <n v="29684"/>
    <s v="UNIVALLE S.A."/>
    <s v="1765387_29684_LPZ_Mirador_UNIVALLE S.A._BOL_100M"/>
    <s v="VIDAL CANEDO, LEONARDO ANDRES - CORP - CBBA                 "/>
    <s v="LPZ"/>
    <s v="Urbano"/>
    <s v="porroc@tigo.net.bo"/>
    <s v="Av. Argentina entre Nicaragua y Villalobos"/>
    <s v="16º30'12.93''S 68º7'11.65''W"/>
    <s v="Manuel Molina - 76219899"/>
    <s v="TOP 25"/>
    <d v="2019-12-01T00:00:00"/>
    <m/>
    <m/>
    <x v="4"/>
    <s v="AC"/>
    <s v="(en blanco)"/>
    <s v="PLAN CORPORATE - 1124"/>
    <b v="0"/>
    <s v="(en blanco)"/>
    <b v="0"/>
    <s v="VIDAL CANEDO, LEONARDO ANDRES - CORP - CBBA                 "/>
    <b v="1"/>
    <x v="0"/>
  </r>
  <r>
    <s v="Large"/>
    <m/>
    <s v="Internet Asimétrico"/>
    <n v="35732"/>
    <s v="UNIVALLE S.A."/>
    <s v="1765387_35732_SCZ_TAJIBOS_UNIVALLE SA_IAS_210M_CAMPUS UNIVERSITARIO"/>
    <s v="VIDAL CANEDO, LEONARDO ANDRES - CORP - CBBA                 "/>
    <s v="SCZ"/>
    <s v="Urbano"/>
    <s v="porroc@tigo.net.bo"/>
    <s v="Av. San Martin, esq. calle La Plata, 8 este, frente al Banco Fassil"/>
    <m/>
    <s v="Carlos Vargas Cel 72240442"/>
    <s v="TOP 25"/>
    <d v="2020-11-01T00:00:00"/>
    <m/>
    <m/>
    <x v="4"/>
    <s v="AC"/>
    <s v="AC"/>
    <s v="Internet Asimetrico 13"/>
    <b v="0"/>
    <s v="1765387_35732__SCZ_7MoANILLO_UNIVALLE SA_IAS_210M_LosSauces"/>
    <b v="0"/>
    <s v="VIDAL CANEDO, LEONARDO ANDRES - CORP - CBBA                 "/>
    <b v="1"/>
    <x v="0"/>
  </r>
  <r>
    <s v="Large"/>
    <d v="2015-12-01T00:00:00"/>
    <s v="Internet Dedicado 16"/>
    <n v="29906"/>
    <s v="UNIVERSIDAD PRIVADA BOLIVIANA UPB"/>
    <s v="12181551_29906_CBA_Juan Pablo II_UNIVERSIDAD PRIVADA BOLIVIANA UPB_IDD_200M_TMP_IDD_100M"/>
    <s v="VIDAL CANEDO, LEONARDO ANDRES - CORP - CBBA                 "/>
    <s v="CBA"/>
    <s v="Urbano"/>
    <s v="rollanol@tigo.net.bo"/>
    <s v="AV. JUAN PABLO II SN zona Santa Rosa de la ciudad de Cochabamba"/>
    <s v="17°23'56.44&quot;S 66°13'6.66&quot;O"/>
    <s v="Marcelo Angulo - 67405300_x0009_"/>
    <s v="TOP 25"/>
    <d v="2020-07-01T00:00:00"/>
    <m/>
    <m/>
    <x v="2"/>
    <s v="AC"/>
    <s v="AC"/>
    <s v="Internet Dedicado 15"/>
    <b v="0"/>
    <s v="12181551_29906_CBA_Juan Pablo II_UNIVERSIDAD PRIVADA BOLIVIANA UPB_IDD_320M"/>
    <b v="0"/>
    <s v="VIDAL CANEDO, LEONARDO ANDRES - CORP - CBBA                 "/>
    <b v="1"/>
    <x v="1"/>
  </r>
  <r>
    <s v="Large"/>
    <d v="2020-08-24T00:00:00"/>
    <s v="Internet Dedicado 1"/>
    <n v="35269"/>
    <s v="UNIVERSIDAD PRIVADA DOMINGO SAVIO SA"/>
    <s v="11476617_35269_BEN_Laguna Trinidad_UNIVERSIDAD PRIVADA DOMINGO SAVIO S.A._IDD_30"/>
    <s v="SALLES GUZMAN, PAOLA KARINA - CORP - SCZ                    "/>
    <s v="BEN"/>
    <s v="Urbano"/>
    <s v="sallesp@tigo.net.bo"/>
    <s v="Urbanizacion San Luis Mz F calle Joriri"/>
    <s v=" 14°50'8.59&quot;S  64°55'8.95&quot;W"/>
    <s v="SANTIAGO VERA - 72169013"/>
    <s v="TOP 25"/>
    <d v="2020-08-01T00:00:00"/>
    <m/>
    <m/>
    <x v="2"/>
    <s v="AC"/>
    <s v="AC"/>
    <s v="Internet Dedicado 2"/>
    <b v="0"/>
    <s v="11476617_35269_BEN_Laguna Trinidad_UNIVERSIDAD PRIVADA DOMINGO SAVIO S.A._IDD_40"/>
    <b v="0"/>
    <s v="SALLES GUZMAN, PAOLA KARINA - CORP - SCZ                    "/>
    <b v="1"/>
    <x v="1"/>
  </r>
  <r>
    <s v="Large"/>
    <d v="2020-03-27T00:00:00"/>
    <s v="Internet Dedicado 1"/>
    <n v="35268"/>
    <s v="UNIVERSIDAD PRIVADA DOMINGO SAVIO SA"/>
    <s v="11476617_35268__SCR_Mariscal_UNIVERSIDAD PRIVADA DOMINGO SAVIO S.A._IDD_30M"/>
    <s v="SALLES GUZMAN, PAOLA KARINA - CORP - SCZ                    "/>
    <s v="CHU"/>
    <s v="Urbano"/>
    <s v="sallesp@tigo.net.bo"/>
    <s v="Av. Sanchez de Hoz"/>
    <s v="19°3'25.42&quot;S  65°15'19.17&quot;W"/>
    <s v="SANTIAGO VERA - 72169008"/>
    <s v="TOP 25"/>
    <d v="2020-04-01T00:00:00"/>
    <m/>
    <m/>
    <x v="2"/>
    <s v="AC"/>
    <s v="AC"/>
    <s v="Internet Dedicado 2"/>
    <b v="0"/>
    <s v="11476617_35268__SCR_Mariscal_UNIVERSIDAD PRIVADA DOMINGO SAVIO S.A._IDD_40M"/>
    <b v="0"/>
    <s v="SALLES GUZMAN, PAOLA KARINA - CORP - SCZ                    "/>
    <b v="1"/>
    <x v="1"/>
  </r>
  <r>
    <s v="Large"/>
    <d v="2016-07-22T00:00:00"/>
    <s v="Business Asimetric 30 Mb"/>
    <n v="30233"/>
    <s v="UNIVERSIDAD PRIVADA DOMINGO SAVIO SA"/>
    <s v="11476617_30233_CHU_Mariscal_UNIVERSIDAD PRIVADA DOMINGO SAVIO_BAS_30M"/>
    <s v="SALLES GUZMAN, PAOLA KARINA - CORP - SCZ                    "/>
    <s v="CHU"/>
    <s v="Urbano"/>
    <s v="sallesp@tigo.net.bo"/>
    <s v="Av. Sanchez de Hoz"/>
    <s v=" 19° 3'25.42&quot;S 65°15'19.17&quot;O"/>
    <s v="PEDRO VALVERDE  - 72174790"/>
    <s v="TOP 25"/>
    <d v="2020-02-01T00:00:00"/>
    <m/>
    <m/>
    <x v="2"/>
    <s v="AC"/>
    <s v="AC"/>
    <s v="Internet Asimetrico 4"/>
    <b v="0"/>
    <s v="11476617_30233_CHU_Mariscal_UNIVERSIDAD PRIVADA DOMINGO SAVIO_IAS_65M"/>
    <b v="0"/>
    <s v="SALLES GUZMAN, PAOLA KARINA - CORP - SCZ                    "/>
    <b v="1"/>
    <x v="1"/>
  </r>
  <r>
    <s v="Large"/>
    <d v="2020-03-27T00:00:00"/>
    <s v="Internet Dedicado 1"/>
    <n v="35267"/>
    <s v="UNIVERSIDAD PRIVADA DOMINGO SAVIO SA"/>
    <s v="11476617_35267_LPZ_Villa Nueva Potosi_UNIVERSIDAD PRIVADA DOMINGO SAVIO S.A._IDD"/>
    <s v="SALLES GUZMAN, PAOLA KARINA - CORP - SCZ                    "/>
    <s v="LPZ"/>
    <s v="Urbano"/>
    <s v="ortizro@tigo.net.bo"/>
    <s v="Calle Fermín Prudencio N 1225"/>
    <s v=" 16°30'13.16&quot;S  68°7'20.31&quot;W"/>
    <s v="SANTIAGO VERA - 72169012"/>
    <s v="TOP 25"/>
    <d v="2020-04-01T00:00:00"/>
    <m/>
    <m/>
    <x v="2"/>
    <s v="AC"/>
    <s v="AC"/>
    <s v="Internet Dedicado 2"/>
    <b v="0"/>
    <s v="11476617_35267_LPZ_Villa Nueva Potosi_UNIVERSIDAD PRIVADA DOMINGO SAVIO S.A._IDD"/>
    <b v="1"/>
    <s v="SALLES GUZMAN, PAOLA KARINA - CORP - SCZ                    "/>
    <b v="1"/>
    <x v="1"/>
  </r>
  <r>
    <s v="Large"/>
    <d v="2020-03-27T00:00:00"/>
    <s v="Internet Dedicado 1"/>
    <n v="35263"/>
    <s v="UNIVERSIDAD PRIVADA DOMINGO SAVIO SA"/>
    <s v="11476617_35263__TJA_Mendez Arcos_UNIVERSIDAD PRIVADA DOMINGO SAVIO S.A._IDD_30M"/>
    <s v="SALLES GUZMAN, PAOLA KARINA - CORP - SCZ                    "/>
    <s v="TJA"/>
    <s v="Urbano"/>
    <s v="sallesp@tigo.net.bo"/>
    <s v="AV. LOS SAUCES"/>
    <s v=" 21°32'13.50&quot;S  64°44'30.68&quot;W"/>
    <s v="SANTIAGO VERA - 72169009"/>
    <s v="TOP 25"/>
    <d v="2020-04-01T00:00:00"/>
    <m/>
    <m/>
    <x v="2"/>
    <s v="AC"/>
    <s v="AC"/>
    <s v="Internet Dedicado 2"/>
    <b v="0"/>
    <s v="11476617_35263__TJA_Mendez Arcos_UNIVERSIDAD PRIVADA DOMINGO SAVIO S.A._IDD_40M"/>
    <b v="0"/>
    <s v="SALLES GUZMAN, PAOLA KARINA - CORP - SCZ                    "/>
    <b v="1"/>
    <x v="1"/>
  </r>
  <r>
    <s v="Large"/>
    <d v="2016-12-30T00:00:00"/>
    <s v="Business Asimetric 45 Mb"/>
    <n v="30744"/>
    <s v="UNIVERSIDAD PRIVADA DOMINGO SAVIO SA"/>
    <s v="11476617_30744_TJA_MENDEZ ARCOS_UNIVERSIDAD PRIVADA DOMINGO SAVIO S.A._BAS_45M"/>
    <s v="SALLES GUZMAN, PAOLA KARINA - CORP - SCZ                    "/>
    <s v="TJA"/>
    <s v="Urbano"/>
    <s v="sallesp@tigo.net.bo"/>
    <s v="AV. LOS SAUCES"/>
    <s v="21°32'13.50&quot;S 64°44'30.68&quot;O      "/>
    <s v="GONZALO TARIFA - 75149697"/>
    <s v="TOP 25"/>
    <d v="2020-02-01T00:00:00"/>
    <m/>
    <m/>
    <x v="2"/>
    <s v="AC"/>
    <s v="AC"/>
    <s v="Internet Asimetrico 4"/>
    <b v="0"/>
    <s v="11476617_30744_TJA_MENDEZ ARCOS_UNIVERSIDAD PRIVADA DOMINGO SAVIO S.A._IAS_65M"/>
    <b v="0"/>
    <s v="SALLES GUZMAN, PAOLA KARINA - CORP - SCZ                    "/>
    <b v="1"/>
    <x v="1"/>
  </r>
  <r>
    <s v="Large"/>
    <d v="2016-06-10T00:00:00"/>
    <s v="Business Asimetric 30 Mb"/>
    <n v="30126"/>
    <s v="UNIVERSIDAD PRIVADA DOMINGO SAVIO SA"/>
    <s v="11476617_30126_TJA_Mendez Arcos_UNIVERSIDAD PRIVADA DOMINGO SAVIO S.A._BAS_30M"/>
    <s v="SALLES GUZMAN, PAOLA KARINA - CORP - SCZ                    "/>
    <s v="TJA"/>
    <s v="Urbano"/>
    <s v="sallesp@tigo.net.bo"/>
    <s v="  Av. los Sauces"/>
    <s v="21°32'13.50&quot;S 64°44'30.68&quot;O"/>
    <s v="PEDRO VALVERDE  - 72174790"/>
    <s v="TOP 25"/>
    <d v="2020-02-01T00:00:00"/>
    <m/>
    <m/>
    <x v="2"/>
    <s v="AC"/>
    <s v="AC"/>
    <s v="Internet Asimetrico 7"/>
    <b v="0"/>
    <s v="11476617_30126_TJA_Mendez Arcos_UNIVERSIDAD PRIVADA DOMINGO SAVIO S.A._IAS_95M"/>
    <b v="0"/>
    <s v="SALLES GUZMAN, PAOLA KARINA - CORP - SCZ                    "/>
    <b v="1"/>
    <x v="1"/>
  </r>
  <r>
    <s v="Large"/>
    <d v="2015-12-16T00:00:00"/>
    <s v="Business Asimetric 35 Mb"/>
    <n v="29903"/>
    <s v="UNIVERSIDAD PRIVADA DOMINGO SAVIO SA"/>
    <s v="13299304_29903_TJA_GUADALQUIVIR_CORPORACION EDUCATIVA TARIJA_BAS_35M"/>
    <s v="SALLES GUZMAN, PAOLA KARINA - CORP - SCZ                    "/>
    <s v="TJA"/>
    <s v="Urbano"/>
    <s v="sallesp@tigo.net.bo"/>
    <s v="Calle Daniel Campos entre Corrado y Domingo Paz Nº 951"/>
    <s v=" 21°31'52.00&quot;S   64° 43'55.32&quot;O"/>
    <s v="INGRID CALABI VACAFLOR - 6665451 - 75148889"/>
    <s v="TOP 25"/>
    <d v="2020-02-01T00:00:00"/>
    <m/>
    <m/>
    <x v="2"/>
    <s v="AC"/>
    <s v="AC"/>
    <s v="Internet Asimetrico 4"/>
    <b v="0"/>
    <s v="13299304_29903_TJA_GUADALQUIVIR_CORPORACION EDUCATIVA TARIJA_IAS_65M"/>
    <b v="0"/>
    <s v="SALLES GUZMAN, PAOLA KARINA - CORP - SCZ                    "/>
    <b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56">
  <r>
    <x v="0"/>
    <d v="2022-08-29T00:00:00"/>
    <s v="Internet Dedicado 5"/>
    <n v="38079"/>
    <x v="0"/>
    <s v="15622427_38079__SCZ_MISIONES_JON JAIRO ROCA PANTOJA_IDD_75M"/>
    <s v="GONZALES, GUILLERMO - EJEC. DE VENTAS - NEG - SC            "/>
    <x v="0"/>
    <x v="0"/>
    <s v="gonzalesgu@tigo.net.bo"/>
    <s v="7MO ANILLO AV PEDRO CASALS ESQUINA MATICO ZONA SANTOS DUMONT"/>
    <s v="(-17,8483180,-63,1935540)"/>
    <s v="JON JAIRO ROCA PANTOJA - 69534481"/>
    <x v="0"/>
    <d v="2022-12-01T00:00:00"/>
    <d v="2023-01-01T00:00:00"/>
    <x v="0"/>
    <s v="En espera de respuesta del ejecutivo"/>
    <s v="Servicio Suspendido / Eliminado"/>
    <x v="0"/>
    <s v="MO"/>
    <s v="SU"/>
    <s v="Internet Dedicado 5"/>
    <b v="1"/>
    <s v="**MO**15622427_38079__SCZ_MISIONES_JON JAIRO ROCA PANTOJA_IDD_75M"/>
    <b v="0"/>
    <s v="GONZALES, GUILLERMO - EJEC. DE VENTAS - NEG - SC            "/>
    <b v="1"/>
    <e v="#N/A"/>
    <e v="#N/A"/>
    <m/>
  </r>
  <r>
    <x v="1"/>
    <d v="2016-12-30T00:00:00"/>
    <s v="Internet Dedicado 15"/>
    <n v="30712"/>
    <x v="1"/>
    <s v="1785903_30712_SCZ_VIRU VIRU_IMCRUZ COMERCIAL_IDD_1Gb"/>
    <s v="RUCK SUAREZ, FERNANDA - MNC - SCZ                           "/>
    <x v="0"/>
    <x v="0"/>
    <s v="ortizro@tigo.net.bo"/>
    <s v="Av. Banzer 12 vo anillo"/>
    <s v=" 17°40'15.29&quot;S  63° 9'34.24&quot;O"/>
    <s v="JUAN CARLOS BUITRAGO - 7766110 - jbuitrago@imcruz.com"/>
    <x v="1"/>
    <d v="2020-01-01T00:00:00"/>
    <d v="2020-02-01T00:00:00"/>
    <x v="0"/>
    <s v="Se cancela el servicio ya que el cliente suspendió reiteradas veces el servicio, además que como el servicio es de 1Gb se requeriría la PC gammer como fue el caso de Univalle"/>
    <s v="Cliente no acepta la medición"/>
    <x v="1"/>
    <s v="AC"/>
    <s v="AC"/>
    <s v="PLAN CORPORATE - 1124"/>
    <b v="0"/>
    <s v="1785903_30712_SCZ_VIRU VIRU_IMCRUZ COMERCIAL_IDD_1Gb"/>
    <b v="1"/>
    <s v="RUCK SUAREZ, FERNANDA - MNC - SCZ                           "/>
    <b v="1"/>
    <e v="#N/A"/>
    <e v="#N/A"/>
    <m/>
  </r>
  <r>
    <x v="2"/>
    <d v="2021-07-30T00:00:00"/>
    <s v="Internet Asimetrico 15"/>
    <n v="36347"/>
    <x v="2"/>
    <s v="11474451_36347__SCZ_TAJIBOS_CERVECERIA BOLIVIANA NACIONAL SA_IAS_320M"/>
    <s v="ANDIA ALVAREZ, LUIS ENRIQUE - CORP - LPZ                    "/>
    <x v="0"/>
    <x v="0"/>
    <s v="andial@tigo.net.bo"/>
    <s v="AVENIDA SAN MARTIN -EDIFICIO MANZANA 40"/>
    <s v="17°45'27.41&quot;S; 63°11'58.98&quot;O "/>
    <s v="ANTONIO IBAÑEZ - 72209637// Intentar con Emanuel Gonzales - 63071252"/>
    <x v="2"/>
    <d v="2021-07-01T00:00:00"/>
    <d v="2021-08-01T00:00:00"/>
    <x v="1"/>
    <m/>
    <m/>
    <x v="2"/>
    <s v="AC"/>
    <s v="AC"/>
    <s v="Internet Asimetrico 15"/>
    <b v="1"/>
    <s v="11474451_36347__SCZ_TAJIBOS_CERVECERIA BOLIVIANA NACIONAL SA_IAS_320M"/>
    <b v="1"/>
    <s v="MIRANDA URQUIZO, DANIEL - CORP - LPZ                        "/>
    <b v="0"/>
    <e v="#N/A"/>
    <e v="#N/A"/>
    <m/>
  </r>
  <r>
    <x v="1"/>
    <d v="2021-07-30T00:00:00"/>
    <s v="Internet Dedicado 2"/>
    <n v="36490"/>
    <x v="3"/>
    <s v="11187342_36490__LPZ_SAN MIGUEL_BANCO FIE S.A_IDD_40M              "/>
    <s v="ANDIA ALVAREZ, LUIS ENRIQUE - CORP - LPZ                    "/>
    <x v="1"/>
    <x v="0"/>
    <s v="andial@tigo.net.bo"/>
    <s v="calle pedro linares # 216 Bajo Achumani"/>
    <s v=" 16°32'15.23&quot;S; 68° 4'52.04&quot;O "/>
    <s v="Roberto valle - 78990009"/>
    <x v="0"/>
    <d v="2021-09-01T00:00:00"/>
    <d v="2021-10-01T00:00:00"/>
    <x v="0"/>
    <s v="03/10: Se cancela el servicio con autorización del cliente, no existe conexión remota con el dispositivo y el cliente no da fecha de VM hace meses, el ejecutivo indica que aperturará el ticket cuando terminen la negociaciones comerciales en las que se encuentra ahora con el cliente._x000a_08/11: Esperando confirmación por correo"/>
    <s v="Caso gestión comercial"/>
    <x v="1"/>
    <s v="AC"/>
    <s v="(en blanco)"/>
    <s v="Internet Dedicado 2"/>
    <b v="1"/>
    <s v="(en blanco)"/>
    <b v="0"/>
    <s v="PEREIRA AREVALO, AHYRAN DREICK - CORP - LPZ                 "/>
    <b v="0"/>
    <e v="#N/A"/>
    <e v="#N/A"/>
    <m/>
  </r>
  <r>
    <x v="2"/>
    <d v="2021-10-31T00:00:00"/>
    <s v="Internet Dedicado 15"/>
    <n v="36859"/>
    <x v="2"/>
    <s v="11474451_36859__SCZ_PARAGUA_CERVECERIA BOLIVIANA NACIONAL SA_PLANTA CBN SCZ_IDD_"/>
    <s v="ANDIA ALVAREZ, LUIS ENRIQUE - CORP - LPZ                    "/>
    <x v="0"/>
    <x v="0"/>
    <s v="andial@tigo.net.bo"/>
    <s v="Doble vía La Guardia Km. 14 PLANTA CBN STZ - SITIO 5"/>
    <s v=" 17°52'39.96&quot;S  63°16'53.09&quot;O"/>
    <s v="ANTONIO IBAÑEZ - 72209637// Intentar con Emanuel Gonzales - 63071252"/>
    <x v="2"/>
    <d v="2021-12-01T00:00:00"/>
    <d v="2022-01-01T00:00:00"/>
    <x v="1"/>
    <s v="Se contactará nuevamente este mes al cliente."/>
    <m/>
    <x v="3"/>
    <s v="AC"/>
    <s v="(en blanco)"/>
    <s v="Internet Dedicado 15"/>
    <b v="1"/>
    <s v="(en blanco)"/>
    <b v="0"/>
    <s v="MIRANDA URQUIZO, DANIEL - CORP - LPZ                        "/>
    <b v="0"/>
    <e v="#N/A"/>
    <e v="#N/A"/>
    <m/>
  </r>
  <r>
    <x v="2"/>
    <d v="2021-11-29T00:00:00"/>
    <s v="Internet Dedicado 10"/>
    <n v="36867"/>
    <x v="2"/>
    <s v="11474451_36867__SCZ_7MO ANILLO/2DE AGOSTO_CERVECERIA BOLIVIANA NACIONAL SA_VENTA"/>
    <s v="ANDIA ALVAREZ, LUIS ENRIQUE - CORP - LPZ                    "/>
    <x v="0"/>
    <x v="0"/>
    <s v="andial@tigo.net.bo"/>
    <s v="OCTAVO ANILLO Y EL REMANZO  -  SITIO 10"/>
    <s v=" 17°47'33.81&quot;S  63°12'6.02&quot;O"/>
    <s v="ANTONIO IBAÑEZ - 72209637// Intentar con Emanuel Gonzales - 63071252"/>
    <x v="2"/>
    <d v="2021-12-01T00:00:00"/>
    <d v="2022-01-01T00:00:00"/>
    <x v="1"/>
    <m/>
    <m/>
    <x v="4"/>
    <s v="AC"/>
    <s v="AC"/>
    <s v="Internet Dedicado 10"/>
    <b v="1"/>
    <s v="11474451_36867__SCZ_7MO ANILLO/2DE AGOSTO_CERVECERIA BOLIVIANA NACIONAL SA_VENTA"/>
    <b v="1"/>
    <s v="MIRANDA URQUIZO, DANIEL - CORP - LPZ                        "/>
    <b v="0"/>
    <e v="#N/A"/>
    <e v="#N/A"/>
    <m/>
  </r>
  <r>
    <x v="1"/>
    <d v="2021-11-30T00:00:00"/>
    <s v="Internet Dedicado 2"/>
    <n v="37051"/>
    <x v="4"/>
    <s v="11545661_37051__SCZ_WARNES_ENDE ANDINA SOCIEDAD ANONIMA MIXTA S.A.M._IDD_40M_URB"/>
    <s v="VIDAL CANEDO, LEONARDO ANDRES - CORP - CBBA                 "/>
    <x v="0"/>
    <x v="0"/>
    <s v="vidall@tigo.net.bo"/>
    <s v="Planta Termoelectrica Warnes - Parque industrial Latino americano"/>
    <s v=" 17°32'2.04&quot;S  63° 8'37.61&quot;O"/>
    <s v="Carlos Franco - 69875155"/>
    <x v="2"/>
    <d v="2021-12-01T00:00:00"/>
    <d v="2022-01-01T00:00:00"/>
    <x v="2"/>
    <s v="Se actualizó contacto con el ejecutivo"/>
    <m/>
    <x v="1"/>
    <s v="AC"/>
    <s v="AC"/>
    <s v="Internet Dedicado 2"/>
    <b v="1"/>
    <s v="11545661_37051__SCZ_WARNES_ENDE ANDINA SOCIEDAD ANONIMA MIXTA S.A.M._IDD_40M_URB"/>
    <b v="1"/>
    <s v="VIDAL CANEDO, LEONARDO ANDRES - CORP - CBBA                 "/>
    <b v="1"/>
    <s v="aun sin contactar"/>
    <e v="#REF!"/>
    <m/>
  </r>
  <r>
    <x v="1"/>
    <d v="2018-06-27T00:00:00"/>
    <s v="Internet Asimetrico 16"/>
    <n v="32526"/>
    <x v="5"/>
    <s v="1689754_32526__SCZ_PARAGUA_UPSA_BAS_200M(BGP)"/>
    <s v="MIYASHIRO VELEZ, JAIRTJHON - EMP - SCZ                      "/>
    <x v="0"/>
    <x v="0"/>
    <s v="miyashiroj@tigo.net.bo"/>
    <s v="Av. Paragua 4to Anillo SN Zona Parque Industrial"/>
    <s v="17°45'47.06&quot;S   63° 8'51.71&quot;O"/>
    <s v="Juan Pablo Ribotta - 77824438"/>
    <x v="1"/>
    <d v="2022-02-01T00:00:00"/>
    <d v="2022-03-01T00:00:00"/>
    <x v="3"/>
    <s v="11/03: el servicio no llegaba al plan contratado. No se pudo solucionar el problema estando en sitio y se escalo el caso al NOC"/>
    <m/>
    <x v="5"/>
    <s v="AC"/>
    <s v="AC"/>
    <s v="Internet Asimetrico 16"/>
    <b v="1"/>
    <s v="1689754_32526__SCZ_PARAGUA_UPSA_BAS_200M(BGP)"/>
    <b v="1"/>
    <s v="MIYASHIRO VELEZ, JAIRTJHON - EMP - SCZ                      "/>
    <b v="1"/>
    <e v="#N/A"/>
    <e v="#N/A"/>
    <m/>
  </r>
  <r>
    <x v="3"/>
    <d v="2021-09-29T00:00:00"/>
    <s v="Internet Asimetrico 1"/>
    <n v="36618"/>
    <x v="6"/>
    <s v="15272069_36618__SCZ_EL PARI_HILLER S.A COMERCIO E INDUSTRIA_IAS_30M"/>
    <s v="GARAY, ANGEL NICOLAS - EMP - SCZ                            "/>
    <x v="0"/>
    <x v="0"/>
    <s v="garaya@tigo.net.bo"/>
    <s v="Av el trompillo n 573  edificio Hiller"/>
    <s v=" 17°48'0.98&quot;S 63°11'3.93&quot;O"/>
    <s v="Jorge Escalante - 70812876"/>
    <x v="0"/>
    <d v="2022-03-01T00:00:00"/>
    <d v="2022-04-01T00:00:00"/>
    <x v="1"/>
    <m/>
    <m/>
    <x v="6"/>
    <s v="AC"/>
    <s v="AC"/>
    <s v="Internet Asimetrico 1"/>
    <b v="1"/>
    <s v="15272069_36618__SCZ_EL PARI_HILLER S.A COMERCIO E INDUSTRIA_IAS_30M"/>
    <b v="1"/>
    <s v="GARAY, ANGEL NICOLAS - EMP - SCZ                            "/>
    <b v="1"/>
    <e v="#N/A"/>
    <e v="#N/A"/>
    <m/>
  </r>
  <r>
    <x v="3"/>
    <d v="2022-01-31T00:00:00"/>
    <s v="Internet Asimetrico 1"/>
    <n v="37330"/>
    <x v="7"/>
    <s v="11234319_37330__SCZ_SAGUAPAC_COMUNIDAD CRISTIANA DEL ESPIRITU SANTO_IAS_30M_LA R"/>
    <s v="RUEDA PERALTA, ANIBAL - EMP - SCZ                           "/>
    <x v="0"/>
    <x v="0"/>
    <s v="ruedaa@tigo.net.bo"/>
    <s v="4TO ANILLO BARRIO LAS PALMAS EDIFICIO SOHO DEPARTAMENTO 122 -  SITIO 2"/>
    <s v=" 17°48'14.28&quot;S  63°12'22.68&quot;O"/>
    <s v="JU COSTA - 78514271"/>
    <x v="0"/>
    <d v="2022-05-01T00:00:00"/>
    <d v="2022-06-01T00:00:00"/>
    <x v="0"/>
    <s v="Se consultó nuevamente de la visita , cliente no responde y ejecutivo indica que se cancele, si el cliente solicita la visita se programará nuevamente._x000a_Se consulto al ejecutivo si se cancela la visita o colabora en coordinacion de la visita"/>
    <s v="Cliente incontactable"/>
    <x v="0"/>
    <s v="SU"/>
    <s v="(en blanco)"/>
    <s v="Internet Asimetrico 1"/>
    <b v="1"/>
    <s v="(en blanco)"/>
    <b v="0"/>
    <s v="RUEDA PERALTA, ANIBAL - EMP - SCZ                           "/>
    <b v="1"/>
    <e v="#N/A"/>
    <e v="#N/A"/>
    <m/>
  </r>
  <r>
    <x v="1"/>
    <d v="2016-09-22T00:00:00"/>
    <s v="Internet Asimetrico 13"/>
    <n v="30455"/>
    <x v="8"/>
    <s v="11850488_30455_SCZ_Lazareto_FORTALEZA FONDO FINANCIERO PRIVADO_IAS_210MB"/>
    <s v="PEREIRA AREVALO, AHYRAN DREICK"/>
    <x v="0"/>
    <x v="0"/>
    <s v="pereiraah@tigo.net.bo"/>
    <s v="AV. VIRGEN DE COTOCA 2DO  Y 3ER ANILLO"/>
    <n v="0"/>
    <s v="Marco Orellana -69200721, morellana@grupofortaleza.com.bo"/>
    <x v="0"/>
    <d v="2021-01-01T00:00:00"/>
    <d v="2021-01-01T00:00:00"/>
    <x v="2"/>
    <s v="Se actualizó contacto con el ejecutivo"/>
    <m/>
    <x v="1"/>
    <s v="AC"/>
    <s v="AC"/>
    <s v="Internet Asimetrico 13"/>
    <b v="1"/>
    <s v="11850488_30455_SCZ_Lazareto_FORTALEZA FONDO FINANCIERO PRIVADO_IAS_210MB"/>
    <b v="1"/>
    <s v="MEAVE IBANEZ, HENRY - CORP - LPZ                            "/>
    <b v="0"/>
    <s v="aun sin contactar"/>
    <e v="#REF!"/>
    <s v="el cliente sigue sin tener personal que pueda recibirnos en los sitios"/>
  </r>
  <r>
    <x v="1"/>
    <d v="2019-03-30T00:00:00"/>
    <s v="Internet Asimetrico 16"/>
    <n v="33610"/>
    <x v="9"/>
    <s v="11300032_33610_SCZ_TanqueUrubo_FARMACIAS CORPORATIVAS SA_IAS_420M"/>
    <s v="SALLES GUZMAN, PAOLA KARINA - CORP - SCZ                    "/>
    <x v="0"/>
    <x v="0"/>
    <s v="suarezrj@tigo.net.bo"/>
    <s v="CENTRO COMERCIAL OPEN MALL URUBO - SUBSUELO"/>
    <s v="17°44'57.51&quot;S 63°12'53.77&quot;O"/>
    <s v="FREDY PEÑA - 78500234"/>
    <x v="3"/>
    <d v="2022-05-01T00:00:00"/>
    <d v="2022-06-01T00:00:00"/>
    <x v="0"/>
    <s v="27/03: Se revisó el ticket en OTRS, se cerró el ticket a solicitud del ejecutivo, ya que el cliente no dispone de una fecha para programar la visita, es por esto que se cancela la visita._x000a_27/07: Pendiente repetir visita con PC gamer, en espera de fecha de cliente."/>
    <s v="Cliente no  programa la visita, sin respuesta y/o fecha de programación "/>
    <x v="7"/>
    <s v="AC"/>
    <s v="AC"/>
    <s v="Internet Asimetrico 16"/>
    <b v="1"/>
    <s v="11300032_33610_SCZ_TanqueUrubo_FARMACIAS CORPORATIVAS SA_IAS_420M"/>
    <b v="1"/>
    <s v="SALLES GUZMAN, PAOLA KARINA - CORP - SCZ                    "/>
    <b v="1"/>
    <e v="#N/A"/>
    <e v="#N/A"/>
    <m/>
  </r>
  <r>
    <x v="1"/>
    <d v="2021-10-28T00:00:00"/>
    <s v="BUSINESS ONLINE 1"/>
    <n v="36750"/>
    <x v="10"/>
    <s v="13958314_36750__LPZ_HUMBOLT_TERBOL SA_BOL_12M_MALLASILLA"/>
    <s v="MERCADO ANEZ, JAVIER - CORP - SCZ                           "/>
    <x v="1"/>
    <x v="0"/>
    <s v="mercadoja@tigo.net.bo"/>
    <s v="Carretera El Alto - Malasilla, entrando por calle de al frente de Unidad Educativa Villa Cota, calle sin nombre"/>
    <s v="16°34'55.8&quot;S 68°07'23.7&quot;W"/>
    <s v="Ronald Justiniano - 70874764"/>
    <x v="0"/>
    <d v="2022-06-01T00:00:00"/>
    <d v="2022-07-01T00:00:00"/>
    <x v="1"/>
    <m/>
    <m/>
    <x v="8"/>
    <s v="SU"/>
    <s v="AC"/>
    <s v="BUSINESS ONLINE 1"/>
    <b v="1"/>
    <s v="13958314_36750__LPZ_HUMBOLT_TERBOL SA_BOL_12M_MALLASILLA"/>
    <b v="1"/>
    <s v="MERCADO ANEZ, JAVIER - CORP - SCZ                           "/>
    <b v="1"/>
    <e v="#N/A"/>
    <e v="#N/A"/>
    <m/>
  </r>
  <r>
    <x v="3"/>
    <d v="2022-01-31T00:00:00"/>
    <s v="Internet Asimetrico 2"/>
    <n v="37028"/>
    <x v="11"/>
    <s v="14820623_37028__LPZ_LOS PINOS_RODRIGUEZ CALVO Y SALINAS SRL_IAS_40M"/>
    <s v="MONTAÑO, LUIS FERNANDO - EMP - LPZ                          "/>
    <x v="1"/>
    <x v="0"/>
    <s v="montanolu@tigo.net.bo"/>
    <s v="Av. Fuerza Naval  #1626 entre calles 23 y 24 de Calacoto"/>
    <s v="16°32'13.18&quot;S 68° 4'29.81&quot;O"/>
    <s v="Alejandra Arispe - 70188884"/>
    <x v="0"/>
    <d v="2022-06-01T00:00:00"/>
    <d v="2022-07-01T00:00:00"/>
    <x v="0"/>
    <s v="10/08: Se contacto con el cliente en reiteradas ocasiones pero no se tuvo confirmarción de la visita, el cliente indica que por ser un hotel no puede desconectar su servicio en ningún horario para no afectar a sus huéspedes, por lo que se procede a cancelar la visita. Cuando el cliente lo desee, se podrá programar nuevamente a través de su ejecutivo."/>
    <s v="Cliente indica imposible desconectar red"/>
    <x v="0"/>
    <s v="AC"/>
    <s v="AC"/>
    <s v="Internet Asimetrico 2"/>
    <b v="1"/>
    <s v="14820623_37028__LPZ_LOS PINOS_RODRIGUEZ CALVO Y SALINAS SRL_IAS_40M"/>
    <b v="1"/>
    <s v="MONTAÑO, LUIS FERNANDO - EMP - LPZ                          "/>
    <b v="1"/>
    <e v="#N/A"/>
    <e v="#N/A"/>
    <m/>
  </r>
  <r>
    <x v="0"/>
    <d v="2022-02-24T00:00:00"/>
    <s v="Internet Dedicado 1"/>
    <n v="37446"/>
    <x v="12"/>
    <s v="15475990_37446__SCZ_Mercado Okinawa_UNIVERSIDAD NACIONAL DEL ORIENTE_IDD_30M"/>
    <s v="MARTINEZ, JAVIER HERNAN - EJEC. DE CUENTAS - SC             "/>
    <x v="0"/>
    <x v="0"/>
    <s v="martinezjh@tigo.net.bo"/>
    <s v="CALLE 24 DE SEPTIEMBRE ENTRE CALLE SEOANE Y CUELLAR, EX UNIVERSIDAD UNIKULJIS DIAGNAL AL SUPER MERCADO TIA EDIFICIO AZUL DE 3 PISOS"/>
    <s v="17°46'44.6&quot;S 63&quot;10'55.8&quot;Wq"/>
    <s v="ING CARLOS MORENO - 77917956"/>
    <x v="0"/>
    <d v="2022-06-01T00:00:00"/>
    <d v="2022-07-01T00:00:00"/>
    <x v="1"/>
    <s v="29/07: Ejecutivo indica que esta de vacaciones, contactar a partir del 10 de agosto."/>
    <m/>
    <x v="9"/>
    <s v="AC"/>
    <s v="AC"/>
    <s v="Internet Dedicado 1"/>
    <b v="1"/>
    <s v="15475990_37446__SCZ_Mercado Okinawa_UNIVERSIDAD NACIONAL DEL ORIENTE_IDD_30M"/>
    <b v="1"/>
    <s v="MARTINEZ, JAVIER HERNAN - EJEC. DE CUENTAS - NEG - SC       "/>
    <b v="0"/>
    <e v="#N/A"/>
    <e v="#N/A"/>
    <m/>
  </r>
  <r>
    <x v="1"/>
    <d v="2020-11-30T00:00:00"/>
    <s v="Internet Asimetrico 1"/>
    <n v="35757"/>
    <x v="9"/>
    <s v="11300032_35757_LPZ_LAS NIEVES_FARMACIAS CORPORATIVAS_IAS_30M"/>
    <s v="SALLES GUZMAN, PAOLA KARINA - CORP - SCZ                    "/>
    <x v="1"/>
    <x v="0"/>
    <s v="sallesp@tigo.net.bo"/>
    <s v="Calle Félix Reyes Laguna # 2224 entre Av héroes del Chaco y Av Rafael Pavón "/>
    <s v="16°36'18.5&quot;S 68°11'46.4&quot;W"/>
    <s v="Jose Feliciano Lopez - 74162634"/>
    <x v="4"/>
    <d v="2022-06-01T00:00:00"/>
    <d v="2022-07-01T00:00:00"/>
    <x v="3"/>
    <m/>
    <m/>
    <x v="10"/>
    <s v="AC"/>
    <s v="AC"/>
    <s v="Internet Asimetrico 1"/>
    <b v="1"/>
    <s v="11300032_35757_LPZ_LAS NIEVES_FARMACIAS CORPORATIVAS_IAS_30M"/>
    <b v="1"/>
    <s v="SALLES GUZMAN, PAOLA KARINA - CORP - SCZ                    "/>
    <b v="1"/>
    <e v="#N/A"/>
    <e v="#N/A"/>
    <m/>
  </r>
  <r>
    <x v="1"/>
    <d v="2017-07-04T00:00:00"/>
    <s v="Internet Dedicado 1"/>
    <n v="31156"/>
    <x v="13"/>
    <s v="12328810_31156_LPZ_LOS PINOS_IMPORT EXPORT LAS LOMAS_IDD_30M"/>
    <s v="PARADA ROCA, NOELIA - CORP - SCZ                            "/>
    <x v="1"/>
    <x v="0"/>
    <s v="paradan@tigo.net.bo"/>
    <s v="AV. HECTOR ORMACHEA ENTRE CALLE 5 Y CALLE 6"/>
    <s v=" 16°31'32.78&quot;S   68° 6'38.39&quot;O"/>
    <s v="CARLOS SANDOVAL - 3426905"/>
    <x v="4"/>
    <d v="2022-06-01T00:00:00"/>
    <d v="2022-07-01T00:00:00"/>
    <x v="3"/>
    <m/>
    <m/>
    <x v="11"/>
    <s v="AC"/>
    <s v="AC"/>
    <s v="Internet Dedicado 1"/>
    <b v="1"/>
    <s v="12328810_31156_LPZ_LOS PINOS_IMPORT EXPORT LAS LOMAS_IDD_30M"/>
    <b v="1"/>
    <s v="PARADA ROCA, NOELIA - CORP - SCZ                            "/>
    <b v="1"/>
    <e v="#N/A"/>
    <e v="#N/A"/>
    <m/>
  </r>
  <r>
    <x v="1"/>
    <d v="2017-06-27T00:00:00"/>
    <s v="Internet Dedicado 3"/>
    <n v="31155"/>
    <x v="13"/>
    <s v="12328810_31155_SCZ_HIPERMAXI_IMPORT EXPORT LAS LOMAS LTDA._IDD_50M"/>
    <s v="PARADA ROCA, NOELIA - CORP - SCZ                            "/>
    <x v="0"/>
    <x v="0"/>
    <s v="paradan@tigo.net.bo"/>
    <s v="AV. CRISTO REDENTOR ENTRE 3ER ANILLO EXTERNO Y 4TO ANILLO"/>
    <s v="   17°45'20.60&quot;S     63°10'37.22&quot;O"/>
    <s v="CARLOS SANDOVAL - 3426905"/>
    <x v="4"/>
    <d v="2022-06-01T00:00:00"/>
    <d v="2022-07-01T00:00:00"/>
    <x v="3"/>
    <m/>
    <m/>
    <x v="12"/>
    <s v="AC"/>
    <s v="AC"/>
    <s v="Internet Dedicado 3"/>
    <b v="1"/>
    <s v="12328810_31155_SCZ_HIPERMAXI_IMPORT EXPORT LAS LOMAS LTDA._IDD_50M"/>
    <b v="1"/>
    <s v="PARADA ROCA, NOELIA - CORP - SCZ                            "/>
    <b v="1"/>
    <e v="#N/A"/>
    <e v="#N/A"/>
    <m/>
  </r>
  <r>
    <x v="1"/>
    <d v="2014-12-01T00:00:00"/>
    <s v="BUSINESS ONLINE 5"/>
    <n v="29361"/>
    <x v="14"/>
    <s v="11136717_29361_SCZ_Estacion de Buses_FERROVIARIA ORIENTAL S.A._IOL_20M"/>
    <s v="MERCADO ANEZ, JAVIER - CORP - SCZ                           "/>
    <x v="0"/>
    <x v="0"/>
    <s v="mercadoja@tigo.net.bo"/>
    <s v="3ER Anillo interno entre la Av. 3 Pasos al Frente y Av. Brasil"/>
    <m/>
    <s v="Juan Jose Beltran 72120658"/>
    <x v="4"/>
    <d v="2022-06-01T00:00:00"/>
    <d v="2022-07-01T00:00:00"/>
    <x v="3"/>
    <m/>
    <m/>
    <x v="13"/>
    <s v="AC"/>
    <s v="AC"/>
    <s v="BUSINESS ONLINE 5"/>
    <b v="1"/>
    <s v="11136717_29361_SCZ_Estacion de Buses_FERROVIARIA ORIENTAL S.A._IOL_30M"/>
    <b v="0"/>
    <s v="MERCADO ANEZ, JAVIER - CORP - SCZ                           "/>
    <b v="1"/>
    <e v="#N/A"/>
    <e v="#N/A"/>
    <m/>
  </r>
  <r>
    <x v="1"/>
    <d v="2019-04-30T00:00:00"/>
    <s v="Internet Dedicado 5"/>
    <n v="33928"/>
    <x v="15"/>
    <s v="14990873_33928_SCZ_HAMACAS_GENEX S.A._IDD_75M"/>
    <s v="PARADA ROCA, NOELIA - CORP - SCZ                            "/>
    <x v="0"/>
    <x v="0"/>
    <s v="paradan@tigo.net.bo"/>
    <s v="AV. CRISTO REDENTOR 3ER ANILO EXTERNO - GENEX I"/>
    <s v="17°45'27.14&quot;S 63°10'39.27&quot;O"/>
    <s v="CARLOS SANDOVAL - 71012315"/>
    <x v="4"/>
    <d v="2022-06-01T00:00:00"/>
    <d v="2022-07-01T00:00:00"/>
    <x v="3"/>
    <m/>
    <m/>
    <x v="11"/>
    <s v="AC"/>
    <s v="AC"/>
    <s v="Internet Dedicado 5"/>
    <b v="1"/>
    <s v="14990873_33928_SCZ_HAMACAS_GENEX S.A._IDD_75M"/>
    <b v="1"/>
    <s v="PARADA ROCA, NOELIA - CORP - SCZ                            "/>
    <b v="1"/>
    <e v="#N/A"/>
    <e v="#N/A"/>
    <m/>
  </r>
  <r>
    <x v="1"/>
    <d v="2018-05-30T00:00:00"/>
    <s v="Internet Asimetrico 1"/>
    <n v="32415"/>
    <x v="9"/>
    <s v="11300032_32415__LPZ_VICTORIA_FARMACIAS CORPORATIVA_IAS_30M"/>
    <s v="SALLES GUZMAN, PAOLA KARINA - CORP - SCZ                    "/>
    <x v="1"/>
    <x v="0"/>
    <s v="sallesp@tigo.net.bo"/>
    <s v="Av. Arce 2519 Plaza Isabel la Católica condominio Torres del Poeta, Nivel 1,  Local PB 12 "/>
    <s v="16°30'32.02&quot;S 68° 7'23.65&quot;O"/>
    <s v="Cesar Luis Parejas - 78444275"/>
    <x v="4"/>
    <d v="2022-07-01T00:00:00"/>
    <d v="2022-08-01T00:00:00"/>
    <x v="3"/>
    <m/>
    <m/>
    <x v="14"/>
    <s v="AC"/>
    <s v="AC"/>
    <s v="Internet Asimetrico 1"/>
    <b v="1"/>
    <s v="11300032_32415__LPZ_VICTORIA_FARMACIAS CORPORATIVA_IAS_30M"/>
    <b v="1"/>
    <s v="SALLES GUZMAN, PAOLA KARINA - CORP - SCZ                    "/>
    <b v="1"/>
    <e v="#N/A"/>
    <e v="#N/A"/>
    <m/>
  </r>
  <r>
    <x v="1"/>
    <d v="2020-06-30T00:00:00"/>
    <s v="Internet Asimetrico 1"/>
    <n v="35353"/>
    <x v="16"/>
    <s v="14808309_35353__SCZ_ParaguaA_OVANDO S.A._IAS_30M_Catolica"/>
    <s v="PARADA SAUCEDO, ALEJANDRA - EMP - SCZ                       "/>
    <x v="0"/>
    <x v="0"/>
    <s v="paradaal@tigo.net.bo"/>
    <s v="Parque empresarial Coronado 2, queda sobre la AV, internacional Bioceanica, entrando a la mano Derecha de Play Land Park Km 10 al 11 carretera al norte."/>
    <m/>
    <s v="ALEJANDRO GUMIEL - 70334938"/>
    <x v="4"/>
    <d v="2022-07-01T00:00:00"/>
    <d v="2022-08-01T00:00:00"/>
    <x v="3"/>
    <s v="10/02: Se contacto con el cliente nuevamente y se pudo ejecutar la visita de calidad._x000a_28/09: No se tuvo respuesta del cliente a Logicalis, se intentó comunicarse por llamada y correo sin respuesta durante varios meses, se escaló al ejecutivo para que coordine directamente con el cliente, pero nos indica que el cliente no responde a ningún contacto registrado por lo que pide se cancele la visita, y si más adelante el cliente lo solicita se agregará nuevamente en la base."/>
    <m/>
    <x v="4"/>
    <s v="AC"/>
    <s v="(en blanco)"/>
    <s v="Internet Asimetrico 1"/>
    <b v="1"/>
    <s v="(en blanco)"/>
    <b v="0"/>
    <s v="PARADA SAUCEDO, ALEJANDRA - EMP - SCZ                       "/>
    <b v="1"/>
    <e v="#N/A"/>
    <e v="#N/A"/>
    <m/>
  </r>
  <r>
    <x v="1"/>
    <d v="2019-05-16T00:00:00"/>
    <s v="Internet Dedicado 8"/>
    <n v="34037"/>
    <x v="16"/>
    <s v="14808309_34037_SCZ_TAJIBOS_OVANDO SA_IDD_105M"/>
    <s v="PARADA SAUCEDO, ALEJANDRA - EMP - SCZ                       "/>
    <x v="0"/>
    <x v="0"/>
    <s v="paradaal@tigo.net.bo"/>
    <s v="Av. Cristobal de Mendoza esq. Av. La Salle"/>
    <s v="17°46'18.36&quot;S  63°11'20.20&quot;O"/>
    <s v="ALEJANDRO GUMIEL - 70334938"/>
    <x v="4"/>
    <d v="2022-07-01T00:00:00"/>
    <d v="2022-08-01T00:00:00"/>
    <x v="3"/>
    <s v="10/02: Se contacto nuevamente al cliente y se pudo realizar la visita que se encontraba cancelada._x000a_28/09: No se tuvo respuesta del cliente a Logicalis, se intentó comunicarse por llamada y correo sin respuesta durante varios meses, se escaló al ejecutivo para que coordine directamente con el cliente, pero nos indica que el cliente no responde a ningún contacto registrado por lo que pide se cancele la visita, y si más adelante el cliente lo solicita se agregará nuevamente en la base."/>
    <m/>
    <x v="4"/>
    <s v="AC"/>
    <s v="AC"/>
    <s v="Internet Dedicado 8"/>
    <b v="1"/>
    <s v="14808309_34037_SCZ_TAJIBOS_OVANDO SA_IDD_105M"/>
    <b v="1"/>
    <s v="PARADA SAUCEDO, ALEJANDRA - EMP - SCZ                       "/>
    <b v="1"/>
    <e v="#N/A"/>
    <e v="#N/A"/>
    <m/>
  </r>
  <r>
    <x v="1"/>
    <d v="2019-04-25T00:00:00"/>
    <s v="Internet Dedicado 2"/>
    <n v="33921"/>
    <x v="16"/>
    <s v="14808309_33921__SCZ_VIRU VIRU_OVANDO SA_IDD_40M"/>
    <s v="PARADA SAUCEDO, ALEJANDRA - EMP - SCZ                       "/>
    <x v="0"/>
    <x v="0"/>
    <s v="paradaal@tigo.net.bo"/>
    <s v="Km 9 al norte entrada Urb. Barceló parte de atrás"/>
    <s v="17°41'22.57&quot;S  63° 9'38.97&quot;O"/>
    <s v="ALEJANDRO GUMIEL - 70334938"/>
    <x v="4"/>
    <d v="2022-07-01T00:00:00"/>
    <d v="2022-08-01T00:00:00"/>
    <x v="0"/>
    <s v="28/09: No se tuvo respuesta del cliente a Logicalis, se intentó comunicarse por llamada y correo sin respuesta durante varios meses, se escaló al ejecutivo para que coordine directamente con el cliente, pero nos indica que el cliente no responde a ningún contacto registrado por lo que pide se cancele la visita, y si más adelante el cliente lo solicita se agregará nuevamente en la base."/>
    <s v="Cliente incontactable"/>
    <x v="0"/>
    <s v="SU"/>
    <s v="(en blanco)"/>
    <s v="Internet Dedicado 2"/>
    <b v="1"/>
    <s v="(en blanco)"/>
    <b v="0"/>
    <s v="PARADA SAUCEDO, ALEJANDRA - EMP - SCZ                       "/>
    <b v="1"/>
    <e v="#N/A"/>
    <e v="#N/A"/>
    <m/>
  </r>
  <r>
    <x v="1"/>
    <d v="2019-04-25T00:00:00"/>
    <s v="Internet Dedicado 1"/>
    <n v="33920"/>
    <x v="16"/>
    <s v="14808309_33920__SCZ_VIRU VIRU_OVANDO SA_IDD_30M"/>
    <s v="PARADA SAUCEDO, ALEJANDRA - EMP - SCZ                       "/>
    <x v="0"/>
    <x v="0"/>
    <s v="paradaal@tigo.net.bo"/>
    <s v="Km 9 al norte entrada Urb. Barceló - Adelante"/>
    <s v="17°41'22.12&quot;S  63° 9'34.80&quot;O"/>
    <s v="ALEJANDRO GUMIEL - 70334938"/>
    <x v="4"/>
    <d v="2022-07-01T00:00:00"/>
    <d v="2022-08-01T00:00:00"/>
    <x v="3"/>
    <s v="10/02: Se volvio a contactar al cliente y se pudo realizar la visita que estaba cancelada._x000a_28/09: No se tuvo respuesta del cliente a Logicalis, se intentó comunicarse por llamada y correo sin respuesta durante varios meses, se escaló al ejecutivo para que coordine directamente con el cliente, pero nos indica que el cliente no responde a ningún contacto registrado por lo que pide se cancele la visita, y si más adelante el cliente lo solicita se agregará nuevamente en la base."/>
    <m/>
    <x v="4"/>
    <s v="AC"/>
    <s v="(en blanco)"/>
    <s v="Internet Dedicado 3"/>
    <b v="0"/>
    <s v="(en blanco)"/>
    <b v="0"/>
    <s v="PARADA SAUCEDO, ALEJANDRA - EMP - SCZ                       "/>
    <b v="1"/>
    <e v="#N/A"/>
    <e v="#N/A"/>
    <m/>
  </r>
  <r>
    <x v="1"/>
    <d v="2019-03-30T00:00:00"/>
    <s v="Internet Dedicado 1"/>
    <n v="33698"/>
    <x v="16"/>
    <s v="14808309_33698__SCZ_URBARI_OVANDO SA_IDD_30M"/>
    <s v="PARADA SAUCEDO, ALEJANDRA - EMP - SCZ                       "/>
    <x v="0"/>
    <x v="0"/>
    <s v="paradaal@tigo.net.bo"/>
    <s v="Grigota - Av. Grigota  4to. Anillo"/>
    <s v="-17.8109667,-63.2075856"/>
    <s v="ALEJANDRO GUMIEL - 70334938"/>
    <x v="4"/>
    <d v="2022-07-01T00:00:00"/>
    <d v="2022-08-01T00:00:00"/>
    <x v="3"/>
    <s v="10/02: Se volvio a ejecutar al cliente y se pudo realizar la visita de calidad._x000a_28/09: No se tuvo respuesta del cliente a Logicalis, se intentó comunicarse por llamada y correo sin respuesta durante varios meses, se escaló al ejecutivo para que coordine directamente con el cliente, pero nos indica que el cliente no responde a ningún contacto registrado por lo que pide se cancele la visita, y si más adelante el cliente lo solicita se agregará nuevamente en la base."/>
    <m/>
    <x v="15"/>
    <s v="AC"/>
    <s v="AC"/>
    <s v="Internet Dedicado 3"/>
    <b v="0"/>
    <s v="14808309_33698__SCZ_URBARI_OVANDO SA_IDD_50M"/>
    <b v="0"/>
    <s v="PARADA SAUCEDO, ALEJANDRA - EMP - SCZ                       "/>
    <b v="1"/>
    <e v="#N/A"/>
    <e v="#N/A"/>
    <m/>
  </r>
  <r>
    <x v="1"/>
    <d v="2014-11-12T00:00:00"/>
    <s v="Internet Dedicado 14"/>
    <n v="29350"/>
    <x v="17"/>
    <s v="11865869_29350_SCZ_MBELEN_VINTAGE PETROLEUM BOLIVIANA_IDD_250M"/>
    <s v="MERCADO ANEZ, JAVIER - CORP - SCZ                           "/>
    <x v="0"/>
    <x v="0"/>
    <s v="mercadoja@tigo.net.bo"/>
    <s v="Avenida , colinas del urubo- urubo business center piso7 "/>
    <s v=" 17°45'6.23&quot;S;  63°12'59.54&quot;O"/>
    <s v="Ricardo bascon - 72111225"/>
    <x v="4"/>
    <d v="2022-07-01T00:00:00"/>
    <d v="2022-08-01T00:00:00"/>
    <x v="3"/>
    <m/>
    <m/>
    <x v="16"/>
    <s v="AC"/>
    <s v="AC"/>
    <s v="Internet Dedicado 14"/>
    <b v="1"/>
    <s v="11865869_29350_SCZ_MBELEN_VINTAGE PETROLEUM BOLIVIANA_IDD_250M"/>
    <b v="1"/>
    <s v="MERCADO ANEZ, JAVIER - CORP - SCZ                           "/>
    <b v="1"/>
    <e v="#N/A"/>
    <e v="#N/A"/>
    <m/>
  </r>
  <r>
    <x v="3"/>
    <d v="2022-03-31T00:00:00"/>
    <s v="Internet Asimetrico 1"/>
    <n v="37536"/>
    <x v="7"/>
    <s v="11234319_37536__SCZ_TAJIBOS_ COMUNIDAD CRISTIANA DEL ESPIRITU SANTO_IAS_30M"/>
    <s v="RUEDA PERALTA, ANIBAL - EMP - SCZ                           "/>
    <x v="0"/>
    <x v="0"/>
    <s v="ruedaa@tigo.net.bo"/>
    <s v="AV. BUSCH 3ER ANILLO ESQ CALLE 9 OESTE FRENTE AL HOSPITAL DIGITAL DE UDABOL PLAZA ITALIA EDIFICIO BLANCO EN ESQUINA DE 4 PISOS SE VE LA ANTENA DE LA RADIO ES"/>
    <s v=" 17°46'1.75&quot;S  63°11'54.48&quot;O"/>
    <s v="JU COSTA - 78514271"/>
    <x v="0"/>
    <d v="2022-07-01T00:00:00"/>
    <d v="2022-08-01T00:00:00"/>
    <x v="0"/>
    <s v="Se consultó nuevamente de la visita , cliente no responde y ejecutivo indica que se cancele, si el cliente solicita la visita se programará nuevamente._x000a_Se consulto al ejecutivo si se cancela la visita o colabora en coordinacion de la visita"/>
    <s v="Cliente incontactable"/>
    <x v="0"/>
    <s v="AC"/>
    <s v="AC"/>
    <s v="Internet Asimetrico 1"/>
    <b v="1"/>
    <s v="11234319_37536__SCZ_TAJIBOS_ COMUNIDAD CRISTIANA DEL ESPIRITU SANTO_IAS_30M"/>
    <b v="1"/>
    <s v="RUEDA PERALTA, ANIBAL - EMP - SCZ                           "/>
    <b v="1"/>
    <e v="#N/A"/>
    <e v="#N/A"/>
    <m/>
  </r>
  <r>
    <x v="3"/>
    <d v="2022-03-30T00:00:00"/>
    <s v="Internet Dedicado 11"/>
    <n v="37521"/>
    <x v="18"/>
    <s v="1732018_37521_SCZ_Berea_SCHLUMBERGER SURENCO SA_IDD_165M"/>
    <s v="PARADA SAUCEDO, ALEJANDRA - EMP - SCZ                       "/>
    <x v="0"/>
    <x v="0"/>
    <s v="paradaal@tigo.net.bo"/>
    <s v="Doble Vía la Guardia, Km 6,5. Oficinas de Schlumberger "/>
    <s v=" 17°49'51.89&quot;S 63°13'44.86&quot;O"/>
    <s v="Borys Peinado - 71312260"/>
    <x v="0"/>
    <d v="2022-07-01T00:00:00"/>
    <d v="2022-08-01T00:00:00"/>
    <x v="1"/>
    <m/>
    <m/>
    <x v="17"/>
    <s v="AC"/>
    <s v="AC"/>
    <s v="Internet Dedicado 11"/>
    <b v="1"/>
    <s v="1732018_37521_SCZ_Berea_SCHLUMBERGER SURENCO SA_IDD_165M"/>
    <b v="1"/>
    <s v="PARADA SAUCEDO, ALEJANDRA - EMP - SCZ                       "/>
    <b v="1"/>
    <e v="#N/A"/>
    <e v="#N/A"/>
    <m/>
  </r>
  <r>
    <x v="1"/>
    <d v="2018-07-31T00:00:00"/>
    <s v="Internet Asimetrico 1"/>
    <n v="32752"/>
    <x v="2"/>
    <s v="11474451_32752_LPZ_AV LAS AMERICAS_CERVECERIA BOLIVIANA NACIONAL_IAS_30M"/>
    <s v="ANDIA ALVAREZ, LUIS ENRIQUE - CORP - LPZ                    "/>
    <x v="1"/>
    <x v="0"/>
    <s v="andial@tigo.net.bo"/>
    <s v="Av. 6 de Marzo frente al cuartel Ex Tarapaca"/>
    <n v="0"/>
    <s v="ANTONIO IBAÑEZ - 72209642"/>
    <x v="1"/>
    <d v="2020-07-01T00:00:00"/>
    <d v="2020-08-01T00:00:00"/>
    <x v="1"/>
    <s v="04/06: Contacto Antonio Ibañez indicó: Sergio, por favor te pido realizar estas validaciones mas adelante, cuando bajen los contagios por la pandemia._x000a_20/05: Recordatorio al ejecutivo para que confirme los nuevos servicios del cliente._x000a_13/05: Envié consulta al ejecutivo para que confirme los servicios del cliente._x000a_11/05: Envié correo de consulta al ejecutivo._x000a_16/04: Les comento que el cliente ha ido cambiando algunos servicios en este mes y estamos en ese proceso les pido nos puedan dar unos dias mas por favor ya que se esta haciendo esos ajustes aun._x000a_16/04: Envié consulta al ejecutivo._x000a_08/04: Ejecutivo indica que se han llevado a cabo una serie de cambios de los servicios del cliente que se encuentran siendo confirmados, pide unos días para que Antonio nos de su autorización._x000a_06/04: Envié consulta por correo al ejecutivo para su ayuda en la coordinación de las visitas o si es necesario reprogramarlas para meses posteriores._x000a_05/04: El contacto menciona que por el momento no estan dejando ingresar porsonal externo a sus instalaciones._x000a_11/01: Contactar nuevamente._x000a_16/12: Solicité a Logicalis intentar nuevamente._x000a_12/11: Se volvo a mandar un nuevo correo a peticion del cliente para poder agendar una visita (contacto 5/11/2020)_x000a_12/10: Volver a intentar la programación con este cliente._x000a_31/08: Indica que por la cuarentena es difícil movilizar su personal."/>
    <m/>
    <x v="18"/>
    <s v="SU"/>
    <s v="SU"/>
    <s v="Internet Asimetrico 1"/>
    <b v="1"/>
    <s v="**SU**11474451_32752_LPZ_AV LAS AMERICAS_CERVECERIA BOLIVIANA NACIONAL_IAS_30M"/>
    <b v="0"/>
    <s v="MIRANDA URQUIZO, DANIEL - CORP - LPZ                        "/>
    <b v="0"/>
    <e v="#N/A"/>
    <e v="#N/A"/>
    <m/>
  </r>
  <r>
    <x v="1"/>
    <d v="2018-01-31T00:00:00"/>
    <s v="Plan Internet Empresarial 5.3"/>
    <n v="31841"/>
    <x v="19"/>
    <s v="11308686_31841_SCZ_URUBO_INTERCONEXION ELECTRICA ISA BOLIVIA SA_IEL_60M"/>
    <s v="BANEGAS CHAVEZ, MARIA FERNANDA - CORP - SCZ                 "/>
    <x v="0"/>
    <x v="0"/>
    <s v="banegasma@tigo.net.bo"/>
    <s v="FINAL VILLA BONITA - SITIO 3"/>
    <s v=" 17°44'33.40&quot;S  63°14'9.80&quot;O"/>
    <s v="Gabriela Delgado - 77838555"/>
    <x v="4"/>
    <d v="2022-07-01T00:00:00"/>
    <d v="2022-08-01T00:00:00"/>
    <x v="3"/>
    <s v="04/10: El enlace presenta intermitencia por lo que se programa nuevamente la visita."/>
    <m/>
    <x v="19"/>
    <s v="AC"/>
    <s v="(en blanco)"/>
    <s v="Plan Internet Empresarial 5.3"/>
    <b v="1"/>
    <s v="(en blanco)"/>
    <b v="0"/>
    <s v="MONTERO LEDESMA, JAVIER - CORP - SCZ                        "/>
    <b v="0"/>
    <e v="#N/A"/>
    <e v="#N/A"/>
    <m/>
  </r>
  <r>
    <x v="1"/>
    <d v="2018-01-31T00:00:00"/>
    <s v="Plan Internet Empresarial 5.3"/>
    <n v="31841"/>
    <x v="19"/>
    <s v="11308686_31841_SCZ_URUBO_INTERCONEXION ELECTRICA ISA BOLIVIA SA_IEL_60M"/>
    <s v="BANEGAS CHAVEZ, MARIA FERNANDA - CORP - SCZ                 "/>
    <x v="0"/>
    <x v="0"/>
    <s v="banegasma@tigo.net.bo"/>
    <s v="FINAL VILLA BONITA - SITIO 3"/>
    <s v=" 17°44'33.40&quot;S  63°14'9.80&quot;O"/>
    <s v="Gabriela Delgado - 77838555"/>
    <x v="3"/>
    <d v="2022-09-01T00:00:00"/>
    <d v="2022-10-01T00:00:00"/>
    <x v="3"/>
    <s v="09/11: El problema persiste se escalo al NOC."/>
    <m/>
    <x v="20"/>
    <s v="AC"/>
    <s v="(en blanco)"/>
    <s v="Plan Internet Empresarial 5.3"/>
    <b v="1"/>
    <s v="(en blanco)"/>
    <b v="0"/>
    <s v="MONTERO LEDESMA, JAVIER - CORP - SCZ                        "/>
    <b v="0"/>
    <e v="#N/A"/>
    <e v="#N/A"/>
    <m/>
  </r>
  <r>
    <x v="3"/>
    <d v="2021-08-31T00:00:00"/>
    <s v="Internet Asimetrico 1"/>
    <n v="36569"/>
    <x v="20"/>
    <s v="13646854_36569__LPZ_FLORIDA_PUNTOMAQ_IAS_30M"/>
    <s v="GUTIERREZ AYLLÓN, ALVARO - EMP - LPZ                        "/>
    <x v="1"/>
    <x v="0"/>
    <s v="gutierrezalp@tigo.net.bo"/>
    <s v="Calacoto Calle 15 entre Sanchez Bustamante y Julio Patiño, Al Frente de Boulevard El Bosque"/>
    <s v=" 16°32'25.57&quot;S  68° 5'1.46&quot;O"/>
    <s v="Esperanza Salas - 69790002"/>
    <x v="0"/>
    <d v="2022-10-01T00:00:00"/>
    <d v="2022-11-01T00:00:00"/>
    <x v="1"/>
    <m/>
    <m/>
    <x v="21"/>
    <s v="SU"/>
    <s v="(en blanco)"/>
    <s v="Internet Asimetrico 1"/>
    <b v="1"/>
    <s v="(en blanco)"/>
    <b v="0"/>
    <s v="GUTIERREZ AYLLÓN, ALVARO - EMP - LPZ                        "/>
    <b v="1"/>
    <e v="#N/A"/>
    <e v="#N/A"/>
    <m/>
  </r>
  <r>
    <x v="0"/>
    <d v="2022-02-24T00:00:00"/>
    <s v="Internet Dedicado 1"/>
    <n v="37402"/>
    <x v="21"/>
    <s v="15600897_37402_SCZ_HAMACAS_MARIA EVELYN PREST AREAGA_IDD_30M"/>
    <s v="CARDONA LIJERON, CARLA - EJEC. DE CUENTAS - NEG - SC        "/>
    <x v="0"/>
    <x v="0"/>
    <s v="cardonaca@tigo.net.bo"/>
    <s v="ZONA NORTE AV BENI ENTRE 4TO Y 5TO ANILLO Calle Mercedes Saucedo 4315/55, Edificio Benidorm Dpto 1A"/>
    <s v="17°44'55.24&quot;S 63° 9'55.43&quot;O"/>
    <s v="MARIA EVELYN PREST - 75031456"/>
    <x v="0"/>
    <d v="2022-10-01T00:00:00"/>
    <d v="2022-11-01T00:00:00"/>
    <x v="0"/>
    <m/>
    <s v="Servicio Suspendido / Eliminado"/>
    <x v="0"/>
    <s v="SU"/>
    <s v="(en blanco)"/>
    <s v="Internet Dedicado 1"/>
    <b v="1"/>
    <s v="(en blanco)"/>
    <b v="0"/>
    <s v="CARDONA LIJERON, CARLA - EJEC. DE CUENTAS - NEG - SC        "/>
    <b v="1"/>
    <e v="#N/A"/>
    <e v="#N/A"/>
    <m/>
  </r>
  <r>
    <x v="3"/>
    <d v="2023-03-31T00:00:00"/>
    <s v="Internet Dedicado 3"/>
    <n v="38945"/>
    <x v="22"/>
    <s v="15146691_38945__LPZ_LIRA_HP MEDICAL S.R.L._IDD_50M"/>
    <s v="VELARDE VARGAS, MARIO - EMP - SCZ                           "/>
    <x v="1"/>
    <x v="0"/>
    <s v="velardem@tigo.net.bo"/>
    <s v="Calle Belisario Salinas No 600, Esquina Andrés Muñoz"/>
    <s v="N/A"/>
    <s v="Julio Giacoman - 70045757"/>
    <x v="0"/>
    <d v="2023-05-01T00:00:00"/>
    <d v="2023-06-01T00:00:00"/>
    <x v="1"/>
    <m/>
    <m/>
    <x v="22"/>
    <s v="AC"/>
    <s v="AC"/>
    <s v="Internet Dedicado 3"/>
    <b v="1"/>
    <s v="15146691_38945__LPZ_LIRA_HP MEDICAL S.R.L._IDD_50M"/>
    <b v="1"/>
    <s v="VAZQUEZ VALDIVIA, LEONARDO - EMP - SCZ                      "/>
    <b v="0"/>
    <e v="#N/A"/>
    <e v="#N/A"/>
    <m/>
  </r>
  <r>
    <x v="1"/>
    <d v="2022-03-29T00:00:00"/>
    <s v="Internet Dedicado 1"/>
    <n v="37513"/>
    <x v="23"/>
    <s v="14023657_37513__SCZ_SABSA VIRU VIRU_CIA DE SERV. DE TRANS. AEREO AMASZONAS S.A._"/>
    <s v="BANEGAS CHAVEZ, MARIA FERNANDA - CORP - SCZ                 "/>
    <x v="0"/>
    <x v="0"/>
    <s v="banegasma@tigo.net.bo"/>
    <s v="AEROPUERTO VIRUVIRU"/>
    <s v=" 17°38'53.20&quot;S 63° 8'24.43&quot;O"/>
    <s v="Rolando Hinojosa Ticona - 68226707"/>
    <x v="0"/>
    <d v="2022-10-01T00:00:00"/>
    <d v="2022-11-01T00:00:00"/>
    <x v="0"/>
    <m/>
    <s v="Cliente incontactable"/>
    <x v="0"/>
    <s v="AC"/>
    <s v="AC"/>
    <s v="Internet Dedicado 1"/>
    <b v="1"/>
    <s v="14023657_37513__SCZ_SABSA VIRU VIRU_CIA DE SERV. DE TRANS. AEREO AMASZONAS S.A._"/>
    <b v="1"/>
    <s v="MONTERO LEDESMA, JAVIER - CORP - SCZ                        "/>
    <b v="0"/>
    <e v="#N/A"/>
    <e v="#N/A"/>
    <m/>
  </r>
  <r>
    <x v="4"/>
    <d v="2022-04-11T00:00:00"/>
    <s v="Internet Asimetrico 4"/>
    <n v="37565"/>
    <x v="24"/>
    <s v="1740927_37565__SCZ_WARNES _EDUARDO SA_IAS_65M_ZONA FRANCA"/>
    <s v="MIRANDA, JAVIER RENE - EJEC. DE VENTAS - NEG - SC           "/>
    <x v="0"/>
    <x v="0"/>
    <s v="mirandajv@tigo.net.bo"/>
    <s v="CARRETERA AL NORTE KM 23, ANTES DE LLEGAR A WARNES   FABRICA METALURGICA, EDUARDO SA"/>
    <s v="17°34'00.0&quot;S 63°09'29.9&quot;W"/>
    <s v="RUDDY MARCELO GUTIERREZ MORALES - 60098070"/>
    <x v="0"/>
    <d v="2022-10-01T00:00:00"/>
    <d v="2022-11-01T00:00:00"/>
    <x v="1"/>
    <m/>
    <m/>
    <x v="23"/>
    <s v="AC"/>
    <s v="AC"/>
    <s v="Internet Asimetrico 4"/>
    <b v="1"/>
    <s v="1740927_37565__SCZ_WARNES _EDUARDO SA_IAS_65M_ZONA FRANCA"/>
    <b v="1"/>
    <s v="SANJINES, MARIA PAULA - EJEC. DE CUENTAS - NEG - SC         "/>
    <b v="0"/>
    <e v="#N/A"/>
    <e v="#N/A"/>
    <m/>
  </r>
  <r>
    <x v="3"/>
    <d v="2022-04-29T00:00:00"/>
    <s v="Internet Asimetrico 1"/>
    <n v="37571"/>
    <x v="25"/>
    <s v="13814506_37571__SCZ_B30deAgosto_AGROPECUARIA LAGUNA CORAZON SA_IAS_30M_Cataluna"/>
    <s v="GARAY, ANGEL NICOLAS - EMP - SCZ                            "/>
    <x v="0"/>
    <x v="0"/>
    <s v="garaya@tigo.net.bo"/>
    <s v="Av Banzer 8vo anillo sobre la banzer,, actual periodico el dia, Al lado de la farmacia Chavez"/>
    <s v=" 17°42'56.20&quot;S 63° 9'43.98&quot;O"/>
    <s v="Fatima Montalvo - 76318222"/>
    <x v="0"/>
    <d v="2022-10-01T00:00:00"/>
    <d v="2022-11-01T00:00:00"/>
    <x v="1"/>
    <m/>
    <m/>
    <x v="24"/>
    <s v="AC"/>
    <s v="AC"/>
    <s v="Internet Asimetrico 1"/>
    <b v="1"/>
    <s v="13814506_37571__SCZ_B30deAgosto_AGROPECUARIA LAGUNA CORAZON SA_IAS_30M_Cataluna"/>
    <b v="1"/>
    <s v="GARAY, ANGEL NICOLAS - EMP - SCZ                            "/>
    <b v="1"/>
    <e v="#N/A"/>
    <e v="#N/A"/>
    <m/>
  </r>
  <r>
    <x v="3"/>
    <d v="2022-03-31T00:00:00"/>
    <s v="Internet Asimetrico 4"/>
    <n v="37599"/>
    <x v="26"/>
    <s v="15555174_37599__SCZ_TUSEQUIS_ASOCIACION EDUCATIVA ADVENTISTA DEL ORIENTE BOLIVIA"/>
    <s v="GONZALEZ ANTEZANA, MAURICIO ABEL - EMP - CBBA               "/>
    <x v="0"/>
    <x v="0"/>
    <s v="gonzalezm@tigo.net.bo"/>
    <s v="AV. PROLONGACION BENI NRO. 5750"/>
    <s v="17°44'7.05&quot;S 63° 9'36.72&quot;O"/>
    <s v="MIGUEL ANGEL HUAÑAPACO - 67431069_x0009_ "/>
    <x v="0"/>
    <d v="2022-10-01T00:00:00"/>
    <d v="2022-11-01T00:00:00"/>
    <x v="1"/>
    <m/>
    <m/>
    <x v="25"/>
    <s v="AC"/>
    <s v="AC"/>
    <s v="Internet Asimetrico 4"/>
    <b v="1"/>
    <s v="15555174_37599__SCZ_TUSEQUIS_ASOCIACION EDUCATIVA ADVENTISTA DEL ORIENTE BOLIVIA"/>
    <b v="1"/>
    <s v="GONZALEZ ANTEZANA, MAURICIO ABEL - EMP - CBBA               "/>
    <b v="1"/>
    <e v="#N/A"/>
    <e v="#N/A"/>
    <m/>
  </r>
  <r>
    <x v="4"/>
    <d v="2022-04-07T00:00:00"/>
    <s v="Internet Asimetrico 1"/>
    <n v="37606"/>
    <x v="27"/>
    <s v="14512990_37606__SCZ_LA CAMPANA_COOP DE SERV PUBLICOS SAN JUAN BAUTISTA LTDA_IAS_"/>
    <s v="SALAS, TOINETTE ALEXIA - EJEC. DE CUENTAS - NEG - SC        "/>
    <x v="0"/>
    <x v="0"/>
    <s v="salast@tigo.net.bo"/>
    <s v="ZONA EL PLAN 3000 BARRIO SAN ANTONIO CALLE SAN ANTONIO, a 2 CUADras DE LA AV MECHERO POR AV TRANS CONTINENTAL EN PLENA ESQUINA CASA 2P VERDE PUERTA BLINDEX"/>
    <s v="17°49'51.3&quot;S 63°07'30.8&quot;W"/>
    <s v="Edu Morales - 70845823"/>
    <x v="0"/>
    <d v="2022-10-01T00:00:00"/>
    <d v="2022-11-01T00:00:00"/>
    <x v="1"/>
    <m/>
    <m/>
    <x v="26"/>
    <s v="AC"/>
    <s v="AC"/>
    <s v="Internet Asimetrico 1"/>
    <b v="1"/>
    <s v="14512990_37606__SCZ_LA CAMPANA_COOP DE SERV PUBLICOS SAN JUAN BAUTISTA LTDA_IAS_"/>
    <b v="1"/>
    <s v="SALAS, TOINETTE ALEXIA - EJEC. DE CUENTAS - NEG - SC        "/>
    <b v="1"/>
    <e v="#N/A"/>
    <e v="#N/A"/>
    <m/>
  </r>
  <r>
    <x v="3"/>
    <d v="2022-05-20T00:00:00"/>
    <s v="Internet Asimetrico 6"/>
    <n v="37612"/>
    <x v="28"/>
    <s v="15606841_37612__SCZ_COLEGIO LA MERCED_EXHIBICION JOYERA SRL_IAS_90M"/>
    <s v="RUEDA PERALTA, ANIBAL - EMP - SCZ                           "/>
    <x v="0"/>
    <x v="0"/>
    <s v="ruedaa@tigo.net.bo"/>
    <s v="CALLE MARIO FLORES NRO 75 - Sitio 1"/>
    <s v=" 17°47'17.38&quot;S  63°11'22.05&quot;O"/>
    <s v="VICTOR HUGO - 75647449"/>
    <x v="0"/>
    <d v="2022-10-01T00:00:00"/>
    <d v="2022-11-01T00:00:00"/>
    <x v="1"/>
    <m/>
    <m/>
    <x v="27"/>
    <s v="AC"/>
    <s v="AC"/>
    <s v="Internet Asimetrico 6"/>
    <b v="1"/>
    <s v="15606841_37612__SCZ_COLEGIO LA MERCED_EXHIBICION JOYERA SRL_IAS_90M"/>
    <b v="1"/>
    <s v="RUEDA PERALTA, ANIBAL - EMP - SCZ                           "/>
    <b v="1"/>
    <e v="#N/A"/>
    <e v="#N/A"/>
    <m/>
  </r>
  <r>
    <x v="3"/>
    <d v="2022-04-29T00:00:00"/>
    <s v="Internet Dedicado 1"/>
    <n v="37632"/>
    <x v="29"/>
    <s v="1683578_37632__SCZ_PARAGUA_EL MANANTIAL INVERSIONES_IDD_30M_URB TAROPE"/>
    <s v="RUEDA PERALTA, ANIBAL - EMP - SCZ                           "/>
    <x v="0"/>
    <x v="0"/>
    <s v="ruedaa@tigo.net.bo"/>
    <s v="CARRETERA A COTOCA KM 12 PARQUE CEMENTERIO MEMORIAL PARK, AL FRENTE DE MAINTER SRL"/>
    <s v="&quot;-17.7629335,-63.0321723"/>
    <s v="JORGE BURGOA - 75639050"/>
    <x v="0"/>
    <d v="2022-10-01T00:00:00"/>
    <d v="2022-11-01T00:00:00"/>
    <x v="1"/>
    <m/>
    <m/>
    <x v="28"/>
    <s v="AC"/>
    <s v="AC"/>
    <s v="Internet Dedicado 1"/>
    <b v="1"/>
    <s v="1683578_37632__SCZ_PARAGUA_EL MANANTIAL INVERSIONES_IDD_30M_URB TAROPE"/>
    <b v="1"/>
    <s v="RUEDA PERALTA, ANIBAL - EMP - SCZ                           "/>
    <b v="1"/>
    <e v="#N/A"/>
    <e v="#N/A"/>
    <m/>
  </r>
  <r>
    <x v="3"/>
    <d v="2022-04-29T00:00:00"/>
    <s v="Internet Dedicado 5"/>
    <n v="37633"/>
    <x v="29"/>
    <s v="1683578_37633__SCZ_MERCADO OKINAWA_EL MANANTIAL INVERSIONES_IDD_75M"/>
    <s v="RUEDA PERALTA, ANIBAL - EMP - SCZ                           "/>
    <x v="0"/>
    <x v="0"/>
    <s v="ruedaa@tigo.net.bo"/>
    <s v="CALLE PROLONGACION CAMPERO ESQUINA ACRE #194"/>
    <s v="&quot;-17.772475,-63.1804168"/>
    <s v="JORGE BURGOA - 75639050"/>
    <x v="0"/>
    <d v="2022-10-01T00:00:00"/>
    <d v="2022-11-01T00:00:00"/>
    <x v="1"/>
    <m/>
    <m/>
    <x v="29"/>
    <s v="AC"/>
    <s v="AC"/>
    <s v="Internet Dedicado 5"/>
    <b v="1"/>
    <s v="1683578_37633__SCZ_MERCADO OKINAWA_EL MANANTIAL INVERSIONES_IDD_75M"/>
    <b v="1"/>
    <s v="RUEDA PERALTA, ANIBAL - EMP - SCZ                           "/>
    <b v="1"/>
    <e v="#N/A"/>
    <e v="#N/A"/>
    <m/>
  </r>
  <r>
    <x v="4"/>
    <d v="2022-04-28T00:00:00"/>
    <s v="Internet Dedicado 3"/>
    <n v="37634"/>
    <x v="30"/>
    <s v="11779366_37634_SCZ_MERCADO BELEN_PLUS COMARGO SRL_IDD_50M_ZOOLOGICO"/>
    <s v="AÑEZ LOPEZ, LILIANA - EJEC. DE CUENTAS - NEG - SC           "/>
    <x v="0"/>
    <x v="0"/>
    <s v="anezha@tigo.net.bo"/>
    <s v="CALLE JAIME DE MENDOZA NRO 45-EMPRESA PLUS COMAGRO SRL BARRIO AVAROA C/JAIME MENDOZA NO. 45 AV. LA SALLE ENTRE 2 Y 3 ANILLO"/>
    <s v="&quot; -17.764833,-63.190270 &quot;"/>
    <s v="MIGUEL LOPEZ - 72187336"/>
    <x v="0"/>
    <d v="2022-10-01T00:00:00"/>
    <d v="2022-11-01T00:00:00"/>
    <x v="1"/>
    <m/>
    <m/>
    <x v="30"/>
    <s v="AC"/>
    <s v="AC"/>
    <s v="Internet Dedicado 3"/>
    <b v="1"/>
    <s v="11779366_37634_SCZ_MERCADO BELEN_PLUS COMARGO SRL_IDD_50M_ZOOLOGICO"/>
    <b v="1"/>
    <s v="AÑEZ LOPEZ, LILIANA - EJEC. DE CUENTAS - NEG - SC           "/>
    <b v="1"/>
    <e v="#N/A"/>
    <e v="#N/A"/>
    <m/>
  </r>
  <r>
    <x v="3"/>
    <d v="2022-04-26T00:00:00"/>
    <s v="Internet Dedicado 1"/>
    <n v="37636"/>
    <x v="31"/>
    <s v="11407943_37636_SCZ_Brigida_AGROPECUARIA ACRES DEL SUD SA_IDD_30M_EDIF_EL_CUBO"/>
    <s v="VELARDE VARGAS, MARIO - EMP - SCZ                           "/>
    <x v="0"/>
    <x v="0"/>
    <s v="velardem@tigo.net.bo"/>
    <s v="Av. Las Ramblas Edif. Cubo II Piso 1, "/>
    <s v="17°45'42.50&quot;S  63°12'7.79&quot;O"/>
    <s v="GONZALO VARGAS - 75020113"/>
    <x v="0"/>
    <d v="2022-10-01T00:00:00"/>
    <d v="2022-11-01T00:00:00"/>
    <x v="1"/>
    <m/>
    <m/>
    <x v="31"/>
    <s v="AC"/>
    <s v="AC"/>
    <s v="Internet Dedicado 1"/>
    <b v="1"/>
    <s v="11407943_37636_SCZ_Brigida_AGROPECUARIA ACRES DEL SUD SA_IDD_30M_EDIF_EL_CUBO"/>
    <b v="1"/>
    <s v="VAZQUEZ VALDIVIA, LEONARDO - EMP - SCZ                      "/>
    <b v="0"/>
    <e v="#N/A"/>
    <e v="#N/A"/>
    <m/>
  </r>
  <r>
    <x v="3"/>
    <d v="2022-04-29T00:00:00"/>
    <s v="Internet Asimetrico 1"/>
    <n v="37643"/>
    <x v="32"/>
    <s v="15607951_37643__SCZ_PARAGUA_LABORATORIOS IFA -MEGANUTRI _IAS_30M_TACUARAS"/>
    <s v="GARAY, ANGEL NICOLAS - EMP - SCZ                            "/>
    <x v="0"/>
    <x v="0"/>
    <s v="garaya@tigo.net.bo"/>
    <s v="Av Banzer entre 8 y 9 anillo, urb cataluña entreando por condo jardines del norte 1 , empresa meganutri"/>
    <s v=" 17°42'40.74&quot;S 63° 9'19.15&quot;O"/>
    <s v="MARCOS GONZALES  - 77330383"/>
    <x v="0"/>
    <d v="2022-10-01T00:00:00"/>
    <d v="2022-11-01T00:00:00"/>
    <x v="1"/>
    <m/>
    <m/>
    <x v="24"/>
    <s v="AC"/>
    <s v="(en blanco)"/>
    <s v="Internet Asimetrico 1"/>
    <b v="1"/>
    <s v="(en blanco)"/>
    <b v="0"/>
    <s v="GARAY, ANGEL NICOLAS - EMP - SCZ                            "/>
    <b v="1"/>
    <e v="#N/A"/>
    <e v="#N/A"/>
    <m/>
  </r>
  <r>
    <x v="3"/>
    <d v="2022-04-29T00:00:00"/>
    <s v="Internet Asimetrico 1"/>
    <n v="37661"/>
    <x v="33"/>
    <s v="11719192_37661__SCZ_WARNES_INDUSTRIAS KRAL SRL._IAS_30M_LAS BARRERAS"/>
    <s v="MIYASHIRO VELEZ, JAIRTJHON - EMP - SCZ                      "/>
    <x v="0"/>
    <x v="0"/>
    <s v="miyashiroj@tigo.net.bo"/>
    <s v="carretera al norte km 38 entre warnes y montero fabrica industrias kral diagonal entrada azuzaqui"/>
    <s v=" 17°26'2.59&quot;S  63°11'34.87&quot;O"/>
    <s v="DAVID CASTELLANOS - 75648111"/>
    <x v="0"/>
    <d v="2022-10-01T00:00:00"/>
    <d v="2022-11-01T00:00:00"/>
    <x v="1"/>
    <m/>
    <m/>
    <x v="32"/>
    <s v="AC"/>
    <s v="AC"/>
    <s v="Internet Asimetrico 1"/>
    <b v="1"/>
    <s v="11719192_37661__SCZ_WARNES_INDUSTRIAS KRAL SRL._IAS_30M_LAS BARRERAS"/>
    <b v="1"/>
    <s v="MIYASHIRO VELEZ, JAIRTJHON - EMP - SCZ                      "/>
    <b v="1"/>
    <e v="#N/A"/>
    <e v="#N/A"/>
    <m/>
  </r>
  <r>
    <x v="3"/>
    <d v="2022-04-29T00:00:00"/>
    <s v="Internet Asimetrico 2"/>
    <n v="37662"/>
    <x v="33"/>
    <s v="11719192_37662__SCZ_CATOLICA_INDUSTRIAS KRAL SRL._IAS_40M_TACUARA"/>
    <s v="MIYASHIRO VELEZ, JAIRTJHON - EMP - SCZ                      "/>
    <x v="0"/>
    <x v="0"/>
    <s v="miyashiroj@tigo.net.bo"/>
    <s v="Av. Cristo Redentor km 8 U.V. 211, Mza. 16 atrás colegio santa cruz de la sierra"/>
    <s v=" 17°42'19.73&quot;S  63° 9'28.88&quot;O"/>
    <s v="DAVID CASTELLANOS - 75648111"/>
    <x v="0"/>
    <d v="2022-10-01T00:00:00"/>
    <d v="2022-11-01T00:00:00"/>
    <x v="1"/>
    <m/>
    <m/>
    <x v="30"/>
    <s v="AC"/>
    <s v="(en blanco)"/>
    <s v="Internet Asimetrico 2"/>
    <b v="1"/>
    <s v="(en blanco)"/>
    <b v="0"/>
    <s v="MIYASHIRO VELEZ, JAIRTJHON - EMP - SCZ                      "/>
    <b v="1"/>
    <e v="#N/A"/>
    <e v="#N/A"/>
    <m/>
  </r>
  <r>
    <x v="5"/>
    <d v="2022-05-04T00:00:00"/>
    <s v="PLAN CORPORATE - 1124"/>
    <n v="37672"/>
    <x v="34"/>
    <s v="13641684_37672__LPZ_Tembladerani_SERVICIO DE IMPUESTOS NACIONALES_IDD_30M"/>
    <s v="SANABRIA GARCIA, VANESA LISSETT - GOB - LPZ                 "/>
    <x v="1"/>
    <x v="0"/>
    <s v="sanabriav@tigo.net.bo"/>
    <s v=" CALLE BALLIVIAN NRO. 1333, ZONA CENTRAL, OFICINA NACIONAL DEL SIN  (REDUNDANTE)"/>
    <s v="16°29'46.47&quot;S    68° 7'54.25&quot;O"/>
    <s v="Wara Abigail Huanca Hidalgo - 69869616"/>
    <x v="0"/>
    <d v="2022-10-01T00:00:00"/>
    <d v="2022-11-01T00:00:00"/>
    <x v="1"/>
    <m/>
    <m/>
    <x v="33"/>
    <s v="EL"/>
    <s v="(en blanco)"/>
    <s v="PLAN CORPORATE - 1124"/>
    <b v="1"/>
    <s v="(en blanco)"/>
    <b v="0"/>
    <s v="SANABRIA GARCIA, VANESA LISSETT - GOB - LPZ                 "/>
    <b v="1"/>
    <e v="#N/A"/>
    <e v="#N/A"/>
    <m/>
  </r>
  <r>
    <x v="2"/>
    <d v="2022-04-30T00:00:00"/>
    <s v="Internet Dedicado 3"/>
    <n v="37679"/>
    <x v="35"/>
    <s v="14529365_37679__SCZ_WARNES_SIKA BOLIVIA SA_IDD_50M_URB GRAN PAITITI"/>
    <s v="PONCE DE LEON, MONICA - MNC - SCZ                           "/>
    <x v="0"/>
    <x v="0"/>
    <s v="ponceb@tigo.net.bo"/>
    <s v="PARQUE INDUSTRIAL LATINOAMERICANO FRENTE A BASE PRETEX  PILAT"/>
    <s v=" 17°32'07.7&quot;S 63°06'51.2&quot;W"/>
    <s v="LUIS CARVAJAL - 65051550"/>
    <x v="0"/>
    <d v="2022-10-01T00:00:00"/>
    <d v="2022-11-01T00:00:00"/>
    <x v="1"/>
    <m/>
    <m/>
    <x v="34"/>
    <s v="AC"/>
    <s v="AC"/>
    <s v="Internet Dedicado 3"/>
    <b v="1"/>
    <s v="14529365_37679__SCZ_WARNES_SIKA BOLIVIA SA_IDD_50M_URB GRAN PAITITI"/>
    <b v="1"/>
    <s v="RUCK SUAREZ, FERNANDA - MNC - SCZ                           "/>
    <b v="0"/>
    <e v="#N/A"/>
    <e v="#N/A"/>
    <m/>
  </r>
  <r>
    <x v="0"/>
    <d v="2022-04-29T00:00:00"/>
    <s v="Internet Asimetrico 5"/>
    <n v="37687"/>
    <x v="36"/>
    <s v="4905_37687__SCZ_URBARI_INDACOCHEA &amp; ASOCIADOS_IAS_75M"/>
    <s v="MORENO, EYDA GABRIELA - EJEC. DE VENTAS - NEG - SC          "/>
    <x v="0"/>
    <x v="0"/>
    <s v="morenoey@tigo.net.bo"/>
    <s v="AV. PIRAI ESQUINA CALLE BARASEA"/>
    <s v=" 17°47'27.38&quot;S, -  63°11'45.55&quot;O"/>
    <s v="ROY MENCAHO - 70864370"/>
    <x v="0"/>
    <d v="2022-10-01T00:00:00"/>
    <d v="2022-11-01T00:00:00"/>
    <x v="1"/>
    <m/>
    <m/>
    <x v="21"/>
    <s v="AC"/>
    <s v="AC"/>
    <s v="Internet Asimetrico 5"/>
    <b v="1"/>
    <s v="4905_37687__SCZ_URBARI_INDACOCHEA &amp; ASOCIADOS_IAS_75M"/>
    <b v="1"/>
    <s v="MIYASHIRO VELEZ, JAIRTJHON - EMP - SCZ                      "/>
    <b v="0"/>
    <e v="#N/A"/>
    <e v="#N/A"/>
    <m/>
  </r>
  <r>
    <x v="0"/>
    <d v="2022-04-30T00:00:00"/>
    <s v="Internet Asimetrico 1"/>
    <n v="37693"/>
    <x v="37"/>
    <s v="15601199_37693_LPZ_Boqueron_IGLESIA EVANGELICA METODISTA EN BOLIVIA_IAS_30M_CARC"/>
    <s v="VARGAS, CLAUDIA MARIELA - EJEC. DE VENTAS - NEG - LP        "/>
    <x v="1"/>
    <x v="0"/>
    <s v="vargascm@tigo.net.bo"/>
    <s v="CALLE MEXICO, ESQUINA OTERO DE LA VEGA , SAN PEDRO"/>
    <s v="16°30'8.71&quot;S LONGITUD   68° 7'58.39&quot;O"/>
    <s v="MEDARDO VEDIA GUTIERREZ - 73579383"/>
    <x v="0"/>
    <d v="2022-10-01T00:00:00"/>
    <d v="2022-11-01T00:00:00"/>
    <x v="1"/>
    <m/>
    <m/>
    <x v="33"/>
    <s v="AC"/>
    <s v="AC"/>
    <s v="Internet Asimetrico 1"/>
    <b v="1"/>
    <s v="15601199_37693_LPZ_Boqueron_IGLESIA EVANGELICA METODISTA EN BOLIVIA_IAS_30M_CARC"/>
    <b v="1"/>
    <s v="TELEVENTAS                                                  "/>
    <b v="0"/>
    <e v="#N/A"/>
    <e v="#N/A"/>
    <m/>
  </r>
  <r>
    <x v="0"/>
    <d v="2022-04-30T00:00:00"/>
    <s v="Internet Asimetrico 1"/>
    <n v="37695"/>
    <x v="37"/>
    <s v="15601199_37695__LPZ_Boqueron_IGLESIA EVANGELICA METODISTA EN BOLIVIA_IAS_30M_CAR"/>
    <s v="VARGAS, CLAUDIA MARIELA - EJEC. DE VENTAS - NEG - LP        "/>
    <x v="1"/>
    <x v="0"/>
    <s v="vargascm@tigo.net.bo"/>
    <s v="CALLE MEXICO, ESQUINA OTERO DE LA VEGA , SAN PEDRO"/>
    <s v="16°30'8.71&quot;S LONGITUD   68° 7'58.39&quot;O"/>
    <s v="MEDARDO VEDIA GUTIERREZ - 73579383"/>
    <x v="0"/>
    <d v="2022-10-01T00:00:00"/>
    <d v="2022-11-01T00:00:00"/>
    <x v="1"/>
    <m/>
    <m/>
    <x v="35"/>
    <s v="AC"/>
    <s v="AC"/>
    <s v="Internet Asimetrico 1"/>
    <b v="1"/>
    <s v="15601199_37695__LPZ_Boqueron_IGLESIA EVANGELICA METODISTA EN BOLIVIA_IAS_30M_CAR"/>
    <b v="1"/>
    <s v="TELEVENTAS                                                  "/>
    <b v="0"/>
    <e v="#N/A"/>
    <e v="#N/A"/>
    <m/>
  </r>
  <r>
    <x v="0"/>
    <d v="2022-04-30T00:00:00"/>
    <s v="Internet Asimetrico 1"/>
    <n v="37696"/>
    <x v="37"/>
    <s v="15601199_37696__LPZ_Boqueron_IGLESIA EVANGELICA METODISTA EN BOLIVIA_IAS_30M_CAR"/>
    <s v="VARGAS, CLAUDIA MARIELA - EJEC. DE VENTAS - NEG - LP        "/>
    <x v="1"/>
    <x v="0"/>
    <s v="vargascm@tigo.net.bo"/>
    <s v="CALLE MEXICO, ESQUINA OTERO DE LA VEGA , SAN PEDRO"/>
    <s v="16°30'8.71&quot;S LONGITUD   68° 7'58.39&quot;O"/>
    <s v="MEDARDO VEDIA GUTIERREZ - 73579383"/>
    <x v="0"/>
    <d v="2022-10-01T00:00:00"/>
    <d v="2022-11-01T00:00:00"/>
    <x v="1"/>
    <m/>
    <m/>
    <x v="35"/>
    <s v="AC"/>
    <s v="AC"/>
    <s v="Internet Asimetrico 1"/>
    <b v="1"/>
    <s v="15601199_37696__LPZ_Boqueron_IGLESIA EVANGELICA METODISTA EN BOLIVIA_IAS_30M_CAR"/>
    <b v="1"/>
    <s v="TELEVENTAS                                                  "/>
    <b v="0"/>
    <e v="#N/A"/>
    <e v="#N/A"/>
    <m/>
  </r>
  <r>
    <x v="3"/>
    <d v="2022-05-10T00:00:00"/>
    <s v="Internet Asimetrico 1"/>
    <n v="37703"/>
    <x v="38"/>
    <s v="2181_37703__SCZ_SANTA ROSITA_CONSULTORA ARAMAYO ASOCIADOS CONTEC LTDA_IAS_30M_CO"/>
    <s v="NUÑEZ ENCINAS, CARLOS FERNANDO - EMP - SCZ                  "/>
    <x v="0"/>
    <x v="0"/>
    <s v="nunezca@tigo.net.bo"/>
    <s v="ZONA AV. ROCA Y CORONADO Y 3er ANILLO EXTERNO"/>
    <s v=" 17º47'15.569&quot;S  63º12'22.313&quot;W"/>
    <s v="Ernesto Nuñez - 70820018"/>
    <x v="0"/>
    <d v="2022-10-01T00:00:00"/>
    <d v="2022-11-01T00:00:00"/>
    <x v="1"/>
    <m/>
    <m/>
    <x v="25"/>
    <s v="AC"/>
    <s v="AC"/>
    <s v="Internet Asimetrico 1"/>
    <b v="1"/>
    <s v="2181_37703__SCZ_SANTA ROSITA_CONSULTORA ARAMAYO ASOCIADOS CONTEC LTDA_IAS_30M_CO"/>
    <b v="1"/>
    <s v="NUÑEZ ENCINAS, CARLOS FERNANDO - EMP - SCZ                  "/>
    <b v="1"/>
    <e v="#N/A"/>
    <e v="#N/A"/>
    <m/>
  </r>
  <r>
    <x v="1"/>
    <d v="2022-04-30T00:00:00"/>
    <s v="Internet Asimetrico 1"/>
    <n v="37705"/>
    <x v="39"/>
    <s v="15609316_37705__SCZ_ARENAL_MEPUB S.R.L._IAS_30M_LEGAL CONSULT"/>
    <s v="SALLES GUZMAN, PAOLA KARINA - CORP - SCZ                    "/>
    <x v="0"/>
    <x v="0"/>
    <s v="sallesp@tigo.net.bo"/>
    <s v="AV.  BUSCH  2do.  ANILLO  CALLE  SALVADOR  Nº  66 Oficinas Mepub"/>
    <s v=" 17°46'28.48&quot;S;  63°11'27.43&quot;O"/>
    <s v="Jose Luis Calvimonte - 72166664"/>
    <x v="0"/>
    <d v="2022-10-01T00:00:00"/>
    <d v="2022-11-01T00:00:00"/>
    <x v="1"/>
    <m/>
    <m/>
    <x v="36"/>
    <s v="SU"/>
    <s v="(en blanco)"/>
    <s v="Internet Asimetrico 1"/>
    <b v="1"/>
    <s v="(en blanco)"/>
    <b v="0"/>
    <s v="SALLES GUZMAN, PAOLA KARINA - CORP - SCZ                    "/>
    <b v="1"/>
    <e v="#N/A"/>
    <e v="#N/A"/>
    <m/>
  </r>
  <r>
    <x v="3"/>
    <d v="2022-05-26T00:00:00"/>
    <s v="Internet Asimetrico 1"/>
    <n v="37736"/>
    <x v="40"/>
    <s v="11344675_37736_SCZ_PARAGUA_PLAMAT SA_IAS_30M_GUAPILO"/>
    <s v="GARAY, ANGEL NICOLAS - EMP - SCZ                            "/>
    <x v="0"/>
    <x v="0"/>
    <s v="garaya@tigo.net.bo"/>
    <s v="CARRETERA COTOCA KM 7, EMPRESA HILLER,  FRENTE A GRANOS - EMPRESA DE SERVICIO AGROINDUSTRIA"/>
    <s v=" 17°45'57.24&quot;S  63° 5'3.98&quot;O"/>
    <s v="Jorge Escalante - 70812876"/>
    <x v="0"/>
    <d v="2022-10-01T00:00:00"/>
    <d v="2022-11-01T00:00:00"/>
    <x v="1"/>
    <m/>
    <m/>
    <x v="37"/>
    <s v="AC"/>
    <s v="AC"/>
    <s v="Internet Asimetrico 1"/>
    <b v="1"/>
    <s v="11344675_37736_SCZ_PARAGUA_PLAMAT SA_IAS_30M_GUAPILO"/>
    <b v="1"/>
    <s v="GARAY, ANGEL NICOLAS - EMP - SCZ                            "/>
    <b v="1"/>
    <e v="#N/A"/>
    <e v="#N/A"/>
    <m/>
  </r>
  <r>
    <x v="3"/>
    <d v="2022-05-30T00:00:00"/>
    <s v="Internet Asimetrico 2"/>
    <n v="37756"/>
    <x v="41"/>
    <s v="15473537_37756__LPZ_ACHUMANI_BOLIVIAVEN GROUP SRL_IAS_40M"/>
    <s v="VELARDE VARGAS, MARIO - EMP - SCZ                           "/>
    <x v="1"/>
    <x v="0"/>
    <s v="velardem@tigo.net.bo"/>
    <s v="AV FRANCISCO IRIARTE, CALLE 15 DE LA ZONA DE ACHUMANI NRO 5 EX OFICINAS NEXUS S.A."/>
    <s v="16°31'56.04&quot;S 68° 4'22.88&quot;O"/>
    <s v="Ana Noemy Tarifa - 78785045"/>
    <x v="0"/>
    <d v="2022-10-01T00:00:00"/>
    <d v="2022-11-01T00:00:00"/>
    <x v="1"/>
    <m/>
    <m/>
    <x v="38"/>
    <s v="AC"/>
    <s v="AC"/>
    <s v="Internet Asimetrico 2"/>
    <b v="1"/>
    <s v="15473537_37756__LPZ_ACHUMANI_BOLIVIAVEN GROUP SRL_IAS_40M"/>
    <b v="1"/>
    <s v="VAZQUEZ VALDIVIA, LEONARDO - EMP - SCZ                      "/>
    <b v="0"/>
    <e v="#N/A"/>
    <e v="#N/A"/>
    <m/>
  </r>
  <r>
    <x v="3"/>
    <d v="2022-05-30T00:00:00"/>
    <s v="Internet Asimetrico 1"/>
    <n v="37757"/>
    <x v="42"/>
    <s v="14128656_37757__SCZ_HAMACAS_J E TIERRAZUL EMPRESAS AGROPECUARIAS SRL_IAS_30M"/>
    <s v="VELARDE VARGAS, MARIO - EMP - SCZ                           "/>
    <x v="0"/>
    <x v="0"/>
    <s v="velardem@tigo.net.bo"/>
    <s v="AV. RADIAL 27 EDIFICIO UNISOYA PISO 3 "/>
    <s v="17°44'28.18&quot;S 63°10'28.69&quot;O"/>
    <s v="Jaqueline Barja - 75005331"/>
    <x v="0"/>
    <d v="2022-10-01T00:00:00"/>
    <d v="2022-11-01T00:00:00"/>
    <x v="1"/>
    <m/>
    <m/>
    <x v="35"/>
    <s v="SU"/>
    <s v="SU"/>
    <s v="Internet Asimetrico 1"/>
    <b v="1"/>
    <s v="**SU**14128656_37757__SCZ_HAMACAS_J E TIERRAZUL EMPRESAS AGROPECUARIAS SRL_IAS_3"/>
    <b v="0"/>
    <s v="VAZQUEZ VALDIVIA, LEONARDO - EMP - SCZ                      "/>
    <b v="0"/>
    <e v="#N/A"/>
    <e v="#N/A"/>
    <m/>
  </r>
  <r>
    <x v="1"/>
    <d v="2022-05-31T00:00:00"/>
    <s v="Internet Asimetrico 1"/>
    <n v="37764"/>
    <x v="43"/>
    <s v="11648715_37764__LPZ_SOPOCACHI_COMPAIA INDUSTRIAL DE TABACOS SA_IAS_30M"/>
    <s v="PARADA ROCA, NOELIA - CORP - SCZ                            "/>
    <x v="1"/>
    <x v="0"/>
    <s v="paradan@tigo.net.bo"/>
    <s v="Pinilla #242 entre Av. 6 de Agosto y Av. Arce"/>
    <s v=" 16°30'38.71&quot;S 68° 7'24.56&quot;O"/>
    <s v="Manuel Muñoz - 68582651"/>
    <x v="0"/>
    <d v="2022-10-01T00:00:00"/>
    <d v="2022-11-01T00:00:00"/>
    <x v="1"/>
    <m/>
    <m/>
    <x v="38"/>
    <s v="AC"/>
    <s v="AC"/>
    <s v="Internet Asimetrico 1"/>
    <b v="1"/>
    <s v="11648715_37764__LPZ_SOPOCACHI_COMPAIA INDUSTRIAL DE TABACOS SA_IAS_30M"/>
    <b v="1"/>
    <s v="PARADA ROCA, NOELIA - CORP - SCZ                            "/>
    <b v="1"/>
    <e v="#N/A"/>
    <e v="#N/A"/>
    <m/>
  </r>
  <r>
    <x v="1"/>
    <d v="2022-05-31T00:00:00"/>
    <s v="Internet Dedicado 1"/>
    <n v="37766"/>
    <x v="44"/>
    <s v="13709711_37766__SCZ_MONTERO_CROWN LTDA_IDD_30M"/>
    <s v="SALLES GUZMAN, PAOLA KARINA - CORP - SCZ                    "/>
    <x v="0"/>
    <x v="0"/>
    <s v="sallesp@tigo.net.bo"/>
    <s v="Carretera al Norte entre Montero y Guabira - Oficinas Crown"/>
    <s v=" 17°19'45.31&quot;S;  63°15'45.76&quot;O"/>
    <s v="Ariel Mejia - 69820013"/>
    <x v="0"/>
    <d v="2022-10-01T00:00:00"/>
    <d v="2022-11-01T00:00:00"/>
    <x v="1"/>
    <m/>
    <m/>
    <x v="39"/>
    <s v="AC"/>
    <s v="AC"/>
    <s v="Internet Dedicado 1"/>
    <b v="1"/>
    <s v="13709711_37766__SCZ_MONTERO_CROWN LTDA_IDD_30M"/>
    <b v="1"/>
    <s v="SALLES GUZMAN, PAOLA KARINA - CORP - SCZ                    "/>
    <b v="1"/>
    <e v="#N/A"/>
    <e v="#N/A"/>
    <m/>
  </r>
  <r>
    <x v="0"/>
    <d v="2022-05-31T00:00:00"/>
    <s v="Internet Asimetrico 1"/>
    <n v="37767"/>
    <x v="45"/>
    <s v="15611786_37767__LPZ_9 DE ABRIL_INSTITUTO TECNOLOGICO PUERTO DE MEJILLONES_IAS_30"/>
    <s v="AGUILAR, MARCELO DAVID - EJEC. DE VENTAS - NEG - LP         "/>
    <x v="1"/>
    <x v="0"/>
    <s v="aguilarm@tigo.net.bo"/>
    <s v="El Alto, Ciudad Satelite, Av Arturo Ballivian Nro 1831"/>
    <s v="16°31'39.64&quot;S ,  68° 9'9.77&quot;O"/>
    <s v="Roxana - 77232435"/>
    <x v="0"/>
    <d v="2022-10-01T00:00:00"/>
    <d v="2022-11-01T00:00:00"/>
    <x v="1"/>
    <s v="Se actualizó contacto con el ejecutivo"/>
    <m/>
    <x v="3"/>
    <s v="AC"/>
    <s v="AC"/>
    <s v="Internet Asimetrico 1"/>
    <b v="1"/>
    <s v="15611786_37767__LPZ_9 DE ABRIL_INSTITUTO TECNOLOGICO PUERTO DE MEJILLONES_IAS_30"/>
    <b v="1"/>
    <s v="TELEVENTAS                                                  "/>
    <b v="0"/>
    <e v="#N/A"/>
    <e v="#N/A"/>
    <m/>
  </r>
  <r>
    <x v="1"/>
    <d v="2022-05-31T00:00:00"/>
    <s v="Internet Asimetrico 1"/>
    <n v="37770"/>
    <x v="46"/>
    <s v="13321668_37770__SCZ_VIEDMA_CORPORACION DE AQUINO BOLIVIA SA_IAS_30M"/>
    <s v="SALLES GUZMAN, PAOLA KARINA - CORP - SCZ                    "/>
    <x v="0"/>
    <x v="0"/>
    <s v="sallesp@tigo.net.bo"/>
    <s v="Av. Irala, esq. Rene Moreno, UDABOL"/>
    <s v=" 17°47'32.70&quot;S; 63°10'50.00&quot;O"/>
    <s v="Roberto Peredo - 77147024"/>
    <x v="0"/>
    <d v="2022-10-01T00:00:00"/>
    <d v="2022-11-01T00:00:00"/>
    <x v="1"/>
    <m/>
    <m/>
    <x v="40"/>
    <s v="AC"/>
    <s v="AC"/>
    <s v="Internet Asimetrico 1"/>
    <b v="1"/>
    <s v="13321668_37770__SCZ_VIEDMA_CORPORACION DE AQUINO BOLIVIA SA_IAS_30M"/>
    <b v="1"/>
    <s v="SALLES GUZMAN, PAOLA KARINA - CORP - SCZ                    "/>
    <b v="1"/>
    <e v="#N/A"/>
    <e v="#N/A"/>
    <m/>
  </r>
  <r>
    <x v="1"/>
    <d v="2022-06-30T00:00:00"/>
    <s v="Internet Asimetrico 3"/>
    <n v="37789"/>
    <x v="47"/>
    <s v="13427167_37789__SCZ_PARAGUA_B_AUTO CORPORACION SERCOA SRL_IAS_50M"/>
    <s v="MERCADO ANEZ, JAVIER - CORP - SCZ                           "/>
    <x v="0"/>
    <x v="0"/>
    <s v="mercadoja@tigo.net.bo"/>
    <s v="Parque Industrial prolongación Av. Paraguá entre 4to y 5to Anillo   "/>
    <s v=" 17°45'35.4&quot;S 63°08'42.0&quot;W       "/>
    <s v="Rolando Llanovarced - 77668635"/>
    <x v="0"/>
    <d v="2022-10-01T00:00:00"/>
    <d v="2022-11-01T00:00:00"/>
    <x v="1"/>
    <m/>
    <m/>
    <x v="41"/>
    <s v="AC"/>
    <s v="AC"/>
    <s v="Internet Asimetrico 3"/>
    <b v="1"/>
    <s v="13427167_37789__SCZ_PARAGUA_B_AUTO CORPORACION SERCOA SRL_IAS_50M"/>
    <b v="1"/>
    <s v="MERCADO ANEZ, JAVIER - CORP - SCZ                           "/>
    <b v="1"/>
    <e v="#N/A"/>
    <e v="#N/A"/>
    <m/>
  </r>
  <r>
    <x v="3"/>
    <d v="2022-06-30T00:00:00"/>
    <s v="Internet Asimetrico 4"/>
    <n v="37790"/>
    <x v="48"/>
    <s v="11109730_37790__SCZ_HAMACAS_INGEMAQ_IAS_65M"/>
    <s v="PARADA SAUCEDO, ALEJANDRA - EMP - SCZ                       "/>
    <x v="0"/>
    <x v="0"/>
    <s v="paradaal@tigo.net.bo"/>
    <s v="AV. MARCELO SANTA CRUZ, 4TO ANILLO. UNA CUADRA DESPUÉS DE LAS BRISAS"/>
    <s v="17.7461354675209, -63.17357420692666"/>
    <s v="PAUL LEON CHILO - 75639586"/>
    <x v="0"/>
    <d v="2022-10-01T00:00:00"/>
    <d v="2022-11-01T00:00:00"/>
    <x v="1"/>
    <m/>
    <m/>
    <x v="24"/>
    <s v="AC"/>
    <s v="AC"/>
    <s v="Internet Asimetrico 4"/>
    <b v="1"/>
    <s v="11109730_37790__SCZ_HAMACAS_INGEMAQ_IAS_65M"/>
    <b v="1"/>
    <s v="PARADA SAUCEDO, ALEJANDRA - EMP - SCZ                       "/>
    <b v="1"/>
    <e v="#N/A"/>
    <e v="#N/A"/>
    <m/>
  </r>
  <r>
    <x v="1"/>
    <d v="2022-06-30T00:00:00"/>
    <s v="Internet Asimetrico 1"/>
    <n v="37794"/>
    <x v="49"/>
    <s v="15333708_37794__SCZ_HIPERMAXI NUEVO_COMERCIALIZADORA RETAIL LIDER S.A._IAS_30M"/>
    <s v="BANEGAS CHAVEZ, MARIA FERNANDA - CORP - SCZ                 "/>
    <x v="0"/>
    <x v="0"/>
    <s v="banegasma@tigo.net.bo"/>
    <s v="Avenida Cristo Redentor entre 3er y 4to anillo atrás de LAS LOMAS, calle 1 OESTE"/>
    <s v="17°45'20.0&quot;S 63°10'33.1&quot;W"/>
    <s v="SIMAR PAREDES - 76635050"/>
    <x v="0"/>
    <d v="2022-10-01T00:00:00"/>
    <d v="2022-11-01T00:00:00"/>
    <x v="1"/>
    <m/>
    <m/>
    <x v="31"/>
    <s v="AC"/>
    <s v="AC"/>
    <s v="Internet Asimetrico 1"/>
    <b v="1"/>
    <s v="15333708_37794__SCZ_HIPERMAXI NUEVO_COMERCIALIZADORA RETAIL LIDER S.A._IAS_30M"/>
    <b v="1"/>
    <s v="MONTERO LEDESMA, JAVIER - CORP - SCZ                        "/>
    <b v="0"/>
    <e v="#N/A"/>
    <e v="#N/A"/>
    <m/>
  </r>
  <r>
    <x v="1"/>
    <d v="2022-06-30T00:00:00"/>
    <s v="Internet Dedicado 12"/>
    <n v="37797"/>
    <x v="50"/>
    <s v="11085817_37797_SCZ_TAJIBOS_ALTA ESTETICA S.R.L._IDD_185M"/>
    <s v="ANDIA ALVAREZ, LUIS ENRIQUE - CORP - LPZ                    "/>
    <x v="0"/>
    <x v="0"/>
    <s v="andial@tigo.net.bo"/>
    <s v="Barrio Equipetrol 4 este No.19"/>
    <s v=" 17°45'59.63&quot;S  63°11'29.74&quot;O"/>
    <s v="Marcelo Subelza - 77318414"/>
    <x v="0"/>
    <d v="2022-10-01T00:00:00"/>
    <d v="2022-11-01T00:00:00"/>
    <x v="1"/>
    <m/>
    <m/>
    <x v="24"/>
    <s v="AC"/>
    <s v="AC"/>
    <s v="Internet Dedicado 12"/>
    <b v="1"/>
    <s v="11085817_37797_SCZ_TAJIBOS_ALTA ESTETICA_IDD_185M"/>
    <b v="0"/>
    <s v="MONTERO LEDESMA, JAVIER - CORP - SCZ                        "/>
    <b v="0"/>
    <e v="#N/A"/>
    <e v="#N/A"/>
    <m/>
  </r>
  <r>
    <x v="0"/>
    <d v="2022-06-30T00:00:00"/>
    <s v="Internet Asimetrico 4"/>
    <n v="37814"/>
    <x v="51"/>
    <s v="13764450_37814__LPZ_ACHUMANI_CLUB ALEMAN_IAS_65M"/>
    <s v="DELGADILLO, ALEJANDRO WALTER - EJEC. DE CUENTAS - NEG - LP  "/>
    <x v="1"/>
    <x v="0"/>
    <s v="delgadilloa@tigo.net.bo"/>
    <s v="AVENIDA ALEXANDER; ZONA ACHUMANI, POCO MAS ARRIBA DEL COLEGIO ALEMAN. Y DE LA CLÍNICA CUBANA"/>
    <s v="16°31'30,46&quot;S  68°3'56,86&quot;O"/>
    <s v="SUSANA ARIÑEZ - 71523777"/>
    <x v="0"/>
    <d v="2022-10-01T00:00:00"/>
    <d v="2022-11-01T00:00:00"/>
    <x v="1"/>
    <m/>
    <m/>
    <x v="33"/>
    <s v="AC"/>
    <s v="AC"/>
    <s v="Internet Asimetrico 4"/>
    <b v="1"/>
    <s v="13764450_37814__LPZ_ACHUMANI_CLUB ALEMAN_IAS_65M_TEMP_105M"/>
    <b v="0"/>
    <s v="BARRERA PIZARROSO, MARCELA - EJEC. DE CUENTAS - NEG - LP    "/>
    <b v="0"/>
    <e v="#N/A"/>
    <e v="#N/A"/>
    <m/>
  </r>
  <r>
    <x v="4"/>
    <d v="2022-06-30T00:00:00"/>
    <s v="Internet Asimetrico 1"/>
    <n v="37836"/>
    <x v="52"/>
    <s v="15334560_37836__SCZ_GUARACACHI_CENCOVA CONSTRUCTORA S.A._IAS_30M"/>
    <s v="CARDONA LIJERON, CARLA - EJEC. DE CUENTAS - NEG - SC        "/>
    <x v="0"/>
    <x v="0"/>
    <s v="cardonaca@tigo.net.bo"/>
    <s v="AV. PROLONGACION SAN PABLO, ESQ CAP. M. MONTENEGRO (ENTRE 3ER Y 4TO ANILLO)"/>
    <s v="-17.786711,-63.155056"/>
    <s v="SAMUEL LINAREZ - 74163062"/>
    <x v="0"/>
    <d v="2022-10-01T00:00:00"/>
    <d v="2022-11-01T00:00:00"/>
    <x v="1"/>
    <m/>
    <m/>
    <x v="25"/>
    <s v="AC"/>
    <s v="AC"/>
    <s v="Internet Asimetrico 1"/>
    <b v="1"/>
    <s v="15334560_37836__SCZ_GUARACACHI_CENCOVA CONSTRUCTORA S.A._IAS_30M"/>
    <b v="1"/>
    <s v="MARTINEZ, JAVIER HERNAN - EJEC. DE CUENTAS - NEG - SC       "/>
    <b v="0"/>
    <e v="#N/A"/>
    <e v="#N/A"/>
    <m/>
  </r>
  <r>
    <x v="4"/>
    <d v="2022-06-30T00:00:00"/>
    <s v="Internet Dedicado 1"/>
    <n v="37839"/>
    <x v="53"/>
    <s v="11095401_37839__SCZ_TAJIBOS_INTEGRAL AGROPECUARIA S.A_IDD_30M"/>
    <s v="CARDONA LIJERON, CARLA - EJEC. COLINAS - NEG - SC           "/>
    <x v="0"/>
    <x v="0"/>
    <s v="cardonaca@tigo.net.bo"/>
    <s v="AV. SAN MARTIN BARRIO EQUIPETROL EDIFICIO MANZANA "/>
    <s v="17°18'51.88&quot;S 63°15'10.48&quot;O"/>
    <s v="JOSUE APAZE - 71069067"/>
    <x v="0"/>
    <d v="2022-10-01T00:00:00"/>
    <d v="2022-11-01T00:00:00"/>
    <x v="1"/>
    <m/>
    <m/>
    <x v="42"/>
    <s v="AC"/>
    <s v="AC"/>
    <s v="Internet Dedicado 1"/>
    <b v="1"/>
    <s v="11095401_37839__SCZ_TAJIBOS_INTEGRAL AGROPECUARIA S.A_IDD_30M"/>
    <b v="1"/>
    <s v="LAVADENZ VARGAS, LUIS ANDRES - EJEC. DE CUENTAS - NEG - SC  "/>
    <b v="0"/>
    <e v="#N/A"/>
    <e v="#N/A"/>
    <m/>
  </r>
  <r>
    <x v="1"/>
    <d v="2019-10-31T00:00:00"/>
    <s v="Internet Dedicado 7"/>
    <n v="34556"/>
    <x v="54"/>
    <s v="11225404_34556__LPZ_SAN MIGUEL_SOLUCION LOGISTICA GLOBAL SRL_IDD_45M"/>
    <s v="GARAY, ANGEL NICOLAS - EMP - SCZ                            "/>
    <x v="1"/>
    <x v="0"/>
    <s v="garaya@tigo.net.bo"/>
    <s v="Ciudad La Paz  Calacoto Calle 15  Nº 8045 Edif. Plaza 15 , Piso 5"/>
    <m/>
    <s v="MAURICIO FLORES - 60502277"/>
    <x v="2"/>
    <d v="2019-11-01T00:00:00"/>
    <d v="2019-12-01T00:00:00"/>
    <x v="0"/>
    <s v="19/10: El cliente menciona que aun no tiene autorizacion para ejecutar el trabajo_x000a_12/10: Volver a realizar el contacto con el cliente para realizar programación._x000a_18/09: Solicitud de gestión a ejecutivos._x000a_11/09: Esperando confirmación por correo._x000a_CORDINAR POR CORREO"/>
    <s v="Caso gestión comercial"/>
    <x v="1"/>
    <s v="AC"/>
    <s v="(en blanco)"/>
    <s v="Internet Dedicado 10"/>
    <b v="0"/>
    <s v="(en blanco)"/>
    <b v="0"/>
    <s v="GARAY, ANGEL NICOLAS - EMP - SCZ                            "/>
    <b v="1"/>
    <e v="#N/A"/>
    <e v="#N/A"/>
    <m/>
  </r>
  <r>
    <x v="1"/>
    <d v="2019-10-31T00:00:00"/>
    <s v="Internet Asimetrico 8"/>
    <n v="34607"/>
    <x v="55"/>
    <s v="11193841_34607_LPZ_HANSA A_SCHMIDTS PHARMA SRL_IAS_105M"/>
    <s v="PEREZ CABALLERO, ADRIANA - EMP - LPZ                        "/>
    <x v="1"/>
    <x v="0"/>
    <s v="perezad@tigo.net.bo"/>
    <s v="Calle 10 de Calacoto esq. Sanchez Bustamante Edif. Vitrivio Lexus III"/>
    <s v=" 16°32'28.59&quot;S  68° 5'20.20&quot;O"/>
    <s v="XIMENA HELGUERO - 69829587"/>
    <x v="2"/>
    <d v="2019-11-01T00:00:00"/>
    <d v="2019-12-01T00:00:00"/>
    <x v="1"/>
    <s v="14/01: Se pretendía llevar a cabo la visita el dia 15/1/2021 sin embargo el contacto menciona que debido a un foco de infeccion por la zona cerraron la sucursal, pidio que se le vuelva a contactar en dos semanas._x000a_07/01: La visita se llevara a cabo el dia 15/01/2021_x000a_16/12: Solicité a Logicalis Volver a contactar, ya pasaron las dos semanas_x000a_12/11: El contacto indica que se la vuelva a contactar en dos semanas (contacto 4/11/2020)_x000a_12/10: Ya se realizó la gestión por parte del ejecutivo, volver a realizar el contacto._x000a_23/09: Ejecutiva indica que se contactó con el cliente. Correo enviado a Sergio y Ángel para programar la visita._x000a_18/09: Solicitud de gestión a ejecutivos._x000a_11/09: El contacto menciona no contar aun con el servicio._x000a_ESPERANDO CONFIRMACION"/>
    <m/>
    <x v="43"/>
    <s v="SU"/>
    <s v="(en blanco)"/>
    <s v="Internet Asimetrico 5"/>
    <b v="0"/>
    <s v="(en blanco)"/>
    <b v="0"/>
    <s v="NEMTALA FERRUFINO, LUIS MIGUEL - EMP - LPZ                  "/>
    <b v="0"/>
    <e v="#N/A"/>
    <e v="#N/A"/>
    <m/>
  </r>
  <r>
    <x v="1"/>
    <d v="2019-12-30T00:00:00"/>
    <s v="Internet Asimetrico 1"/>
    <n v="34801"/>
    <x v="56"/>
    <s v="11257784_34801__SCZ_FATIMA_DIACONIA_IAS_15M"/>
    <s v="NEMTALA FERRUFINO, LUIS MIGUEL - EMP - LPZ                  "/>
    <x v="0"/>
    <x v="0"/>
    <s v="nemtalal@tigo.net.bo"/>
    <s v="Av. Grigotá No.622 UV-10, Manzana 11, entre Segundo Anillo y Calle La Guardia, Frente a la Plazuela Fatima"/>
    <m/>
    <s v="Fernando Castillo - 67011572"/>
    <x v="1"/>
    <d v="2019-12-01T00:00:00"/>
    <d v="2020-01-01T00:00:00"/>
    <x v="1"/>
    <s v="11/09: Realizada_x000a_31/08: Esperando confirmación por correo_x000a_04/02: Esperando confirmacion por correo."/>
    <m/>
    <x v="44"/>
    <s v="AC"/>
    <s v="AC"/>
    <s v="Internet Asimetrico 1"/>
    <b v="1"/>
    <s v="11257784_34801__SCZ_FATIMA_DIACONIA_IAS_30M"/>
    <b v="0"/>
    <s v="GUTIERREZ AYLLÓN, ALVARO - EMP - LPZ                        "/>
    <b v="0"/>
    <e v="#N/A"/>
    <e v="#N/A"/>
    <m/>
  </r>
  <r>
    <x v="1"/>
    <d v="2019-12-30T00:00:00"/>
    <s v="Internet Asimetrico 6"/>
    <n v="34798"/>
    <x v="56"/>
    <s v="11257784_34798__LPZ_YACIMIENTOS_DIACONIA_IAS_40M"/>
    <s v="NEMTALA FERRUFINO, LUIS MIGUEL - EMP - LPZ                  "/>
    <x v="1"/>
    <x v="0"/>
    <s v="nemtalal@tigo.net.bo"/>
    <s v="Av. Juan Pablo II No.125 esq. calle sbtte. Jorge Eulert, "/>
    <m/>
    <s v="Fernando Castillo - 67011572"/>
    <x v="1"/>
    <d v="2019-12-01T00:00:00"/>
    <d v="2020-01-01T00:00:00"/>
    <x v="1"/>
    <s v="11/09: Realizada_x000a_04/02: Esperando confirmacion por correo."/>
    <m/>
    <x v="45"/>
    <s v="AC"/>
    <s v="AC"/>
    <s v="Internet Asimetrico 6"/>
    <b v="1"/>
    <s v="11257784_34798__LPZ_YACIMIENTOS_11257784_34798__LPZ_IAS_90M"/>
    <b v="0"/>
    <s v="GUTIERREZ AYLLÓN, ALVARO - EMP - LPZ                        "/>
    <b v="0"/>
    <e v="#N/A"/>
    <e v="#N/A"/>
    <m/>
  </r>
  <r>
    <x v="3"/>
    <d v="2019-11-01T00:00:00"/>
    <s v="Internet Asimetrico 2"/>
    <n v="34605"/>
    <x v="57"/>
    <s v="15307534_34605__LPZ_VICTORIA_MARIA BLANCA SOLIZ LAZARTE VDA DE RAMIREZ_IAS_20M"/>
    <s v="GONZALEZ ANTEZANA, MAURICIO ABEL - EMP - CBB                "/>
    <x v="1"/>
    <x v="0"/>
    <s v="gonzalezm@tigo.net.bo"/>
    <s v="AV. 20 DE OCTUBRE ENTRE PEDRO SALAZAR Y BELISARIO SALINAS"/>
    <s v="16°30'36&quot;S 68°07'34&quot;W"/>
    <s v="ROLY ARUQUIPA - 71568175"/>
    <x v="2"/>
    <d v="2019-12-01T00:00:00"/>
    <d v="2020-01-01T00:00:00"/>
    <x v="1"/>
    <s v="21/09: Enviado por correo a Ángel._x000a_18/09: Ejecutivo indica intentar con el contacto SYLVANA 68215553_x000a_18/09: Solicitud de gestión a ejecutivos._x000a_11/09: El contacto no contesta la llamada."/>
    <m/>
    <x v="46"/>
    <s v="AC"/>
    <s v="AC"/>
    <s v="Internet Asimetrico 5"/>
    <b v="0"/>
    <s v="15307534_34605__LPZ_SOPOCACHI_MARIA BLANCA SOLIZ LAZARTE VDA DE RAMIREZ_IAS_75M"/>
    <b v="0"/>
    <s v="GONZALEZ ANTEZANA, MAURICIO ABEL - EMP - CBBA               "/>
    <b v="0"/>
    <e v="#N/A"/>
    <e v="#N/A"/>
    <m/>
  </r>
  <r>
    <x v="1"/>
    <d v="2016-04-01T00:00:00"/>
    <s v="Internet Asimetrico 1"/>
    <n v="29794"/>
    <x v="2"/>
    <s v="11474451_29794_LPZ_Humbolt_CERVECERIA BOLIVIANA NACIONAL_IAS1_30M"/>
    <s v="ANDIA ALVAREZ, LUIS ENRIQUE - CORP - LPZ                    "/>
    <x v="1"/>
    <x v="0"/>
    <s v="andial@tigo.net.bo"/>
    <s v="Av. Montes #400"/>
    <s v=" 16°29'22.10&quot;S  68° 8'38.21&quot;O"/>
    <s v="Pablo Cardenas - 67011807"/>
    <x v="1"/>
    <d v="2020-01-01T00:00:00"/>
    <d v="2020-02-01T00:00:00"/>
    <x v="0"/>
    <s v="11/09: El contacto el Sr. Julio Lembo menciona que no requiere de la medicion por ahora y que en dos meses se lo vuelva a contactar._x000a_Las coordenadas está correctas_x000a_03/03: El servicio no se encuentra en la direccion proporcionada"/>
    <s v="Cliente no acepta la medición"/>
    <x v="1"/>
    <s v="AC"/>
    <s v="AC"/>
    <s v="Internet Asimetrico 1"/>
    <b v="1"/>
    <s v="11474451_29794_LPZ_Humbolt_CERVECERIA BOLIVIANA NACIONAL_IAS1_30M"/>
    <b v="1"/>
    <s v="MIRANDA URQUIZO, DANIEL - CORP - LPZ                        "/>
    <b v="0"/>
    <e v="#N/A"/>
    <e v="#N/A"/>
    <m/>
  </r>
  <r>
    <x v="1"/>
    <d v="2016-04-01T00:00:00"/>
    <s v="Internet Asimetrico 1"/>
    <n v="29972"/>
    <x v="2"/>
    <s v="11474451_29972_LPZ_humbolt_CERVECERIA BOLIVIANA NACIONAL S.A._BOL_8M"/>
    <s v="ANDIA ALVAREZ, LUIS ENRIQUE - CORP - LPZ                    "/>
    <x v="1"/>
    <x v="0"/>
    <s v="andial@tigo.net.bo"/>
    <s v="RIO SECO AV. PANAMERICANA - LADO EMBOL."/>
    <s v="16°29'18.84&quot;S 68°12'43.58&quot;O"/>
    <s v="Pablo Cardenas - 67011807"/>
    <x v="1"/>
    <d v="2020-01-01T00:00:00"/>
    <d v="2020-02-01T00:00:00"/>
    <x v="0"/>
    <s v="11/09: El contacto el Sr. Julio Lembo menciona que no requiere de la medicion por ahora y que en dos meses se lo vuelva a contactar._x000a_Las coordenadas están correctas._x000a_03/03: El servicio no se encuentra en la direccion proporcionada"/>
    <s v="Cliente no acepta la medición"/>
    <x v="1"/>
    <s v="AC"/>
    <s v="AC"/>
    <s v="Internet Asimetrico 1"/>
    <b v="1"/>
    <s v="11474451_29972_LPZ_FLORIDA_CERVECERIA BOLIVIANA NACIONAL S.A._IAS1_30M"/>
    <b v="0"/>
    <s v="MIRANDA URQUIZO, DANIEL - CORP - LPZ                        "/>
    <b v="0"/>
    <e v="#N/A"/>
    <e v="#N/A"/>
    <m/>
  </r>
  <r>
    <x v="1"/>
    <d v="2015-03-02T00:00:00"/>
    <s v="Business Online 30 Mb"/>
    <n v="29476"/>
    <x v="58"/>
    <s v="12603683_29476_LPZ_Hansa_BANCO MERCANTIL SANTA CRUZ_IEL_45M"/>
    <s v="ZAVALETA ALIPAZ, MARIANA - CORP - LPZ                       "/>
    <x v="1"/>
    <x v="0"/>
    <s v="zavaletam@tigo.net.bo"/>
    <s v="CALLE MERCADO ESQ AYACUCHO NRO 295"/>
    <s v=" 16°29'51.01&quot;S 68° 8'4.75&quot;O"/>
    <s v="Boris Mendoza 71550657- Fernando Maceda 71560714"/>
    <x v="1"/>
    <d v="2020-01-01T00:00:00"/>
    <d v="2020-02-01T00:00:00"/>
    <x v="1"/>
    <s v="12/11: Se contacto nuevamente al cliente pero no contesta (contacto 6/11/2020)_x000a_12/10: Volver a realizar el contacto con el cliente para realizar programación._x000a_18/09: Solicitud de gestión a ejecutivos._x000a_11/09: Esperando confirmación por correo._x000a_03/03: La espera de coordinacion por correo"/>
    <s v="Cliente no contesta"/>
    <x v="47"/>
    <s v="AC"/>
    <s v="AC"/>
    <s v="BUSINESS ONLINE 7"/>
    <b v="0"/>
    <s v="12603683_29476_LPZ_Hansa_BANCO MERCANTIL SANTA CRUZ_IEL_45M"/>
    <b v="1"/>
    <s v="PEREIRA AREVALO, AHYRAN DREICK - CORP - LPZ                 "/>
    <b v="0"/>
    <e v="#N/A"/>
    <e v="#N/A"/>
    <m/>
  </r>
  <r>
    <x v="1"/>
    <d v="2014-02-01T00:00:00"/>
    <s v="TIGO DIA ONLINE 6 MB"/>
    <n v="28747"/>
    <x v="59"/>
    <s v="11570883_28747_LPZ_Victoria_BANCO BISA SA_SDSL_6M_temp25M"/>
    <s v="ZAVALETA ALIPAZ, MARIANA - CORP - LPZ                       "/>
    <x v="1"/>
    <x v="0"/>
    <s v="zavaletam@tigo.net.bo"/>
    <s v="Av. Ballivián Nro.1461 entre calles 21 y 22"/>
    <m/>
    <s v="Cristian Alarcon - 68067071"/>
    <x v="1"/>
    <d v="2020-01-01T00:00:00"/>
    <d v="2020-02-01T00:00:00"/>
    <x v="0"/>
    <s v="11/01: Contactar nuevamente._x000a_08/01: Se contacto al cliente nuevamente sin éxito._x000a_17/12: Logicalis. Se contacto al cliente nuevamente ya que anteriormente no se tenia acceso remoto al equipo._x000a_17/12: NOC indica que ya cuentan con acceso remoto, envié correo a Logicalis._x000a_16/12: Se envió consulta al NOC._x000a_05/10: Se hizo la visita al cliente, sin embargo la persona encargada no pudo indicar la ubicación del equipo. El NOC está coordinando con el cliente para realizar un reseteo del equipo y de esa forma volver a tener la gestión y programar una nueva visita._x000a_01/10: Esperando confirmación por correo. El noc menciona que no tiene acceso remoto al equipo. _x000a_11/09: El cliente menciona que no es posible desconectar el servicio en dias laborales, ya que el personal que esta trabajando utilizan ese servicio._x000a_03/03: A la espera de coordinacion por correo"/>
    <s v="Cliente no acepta la medición"/>
    <x v="1"/>
    <s v="AC"/>
    <s v="AC"/>
    <s v="Internet Dedicado 3"/>
    <b v="0"/>
    <s v="11570883_28747_LPZ_Victoria_BANCO BISA SA_IDD-50M"/>
    <b v="0"/>
    <s v="PEREIRA AREVALO, AHYRAN DREICK - CORP - LPZ                 "/>
    <b v="0"/>
    <e v="#N/A"/>
    <e v="#N/A"/>
    <m/>
  </r>
  <r>
    <x v="1"/>
    <d v="2017-07-31T00:00:00"/>
    <s v="Plan Internet Empresarial 1.1"/>
    <n v="31267"/>
    <x v="60"/>
    <s v="39424_31267_LPZ_Los Pinos_HIPERMAXI_IEL_4M"/>
    <s v="SANTA CRUZ MATULIC, SERGIO - CORP - SCZ                     "/>
    <x v="1"/>
    <x v="0"/>
    <s v="santacruzs@tigo.net.bo"/>
    <s v="av jose aguirre acha C. 8 LOS PINOS"/>
    <s v="  16°32'45.11&quot;S,   68° 4'13.43&quot;O"/>
    <s v="CARLOS GAINZA - 69134643"/>
    <x v="1"/>
    <d v="2020-01-01T00:00:00"/>
    <d v="2020-04-01T00:00:00"/>
    <x v="0"/>
    <s v="18/09: Solicitud de gestión a ejecutivos._x000a_11/09: El contacto no contesta la llamada._x000a_Repetición de medición por no desconexión."/>
    <s v="Caso gestión comercial"/>
    <x v="1"/>
    <s v="AC"/>
    <s v="AC"/>
    <s v="Internet Asimetrico 3"/>
    <b v="0"/>
    <s v="39424_31267_LPZ_Los Pinos_HIPERMAXI_IAS_50M"/>
    <b v="0"/>
    <s v="MONTERO LEDESMA, JAVIER - CORP - SCZ                        "/>
    <b v="0"/>
    <e v="#N/A"/>
    <e v="#N/A"/>
    <m/>
  </r>
  <r>
    <x v="1"/>
    <d v="2018-10-25T00:00:00"/>
    <s v="Plan Internet Empresarial 1.1"/>
    <n v="33171"/>
    <x v="61"/>
    <s v="11711216_33171__LPZ_BOLOGNIA_ENDE TRANSMISION_IEL_4M"/>
    <s v="ROLLANO QUIROGA, LORENA - CORP - CBBA                       "/>
    <x v="1"/>
    <x v="0"/>
    <s v="rollanol@tigo.net.bo"/>
    <s v="IVAPI CALLE 1 A UNA CUADRA DE LA CALLE VILLEGAS SN/ A 8 CUADRAS DE LA CATEDRAL CASTRENSE NUESTRA SEÑORA DE LUJAN"/>
    <m/>
    <s v="Alberto Vargas - 71729710"/>
    <x v="1"/>
    <d v="2020-02-01T00:00:00"/>
    <d v="2020-03-01T00:00:00"/>
    <x v="0"/>
    <s v="14/12: Se volvio a llamar al contacto sin éxito alguno (contacto 14/12/2020)_x000a_16/12: Solicité a Logicalis intentar nuevamente._x000a_12/11: Se contacto nuevamente al cliente pero no contesta (contacto 6/11/2020)_x000a_26/10: (no se lo ha vuelto a contactar)_x000a_12/10: Volver a realizar el contacto con el cliente para realizar programación._x000a_18/09: Solicitud de gestión a ejecutivos._x000a_11/09: Esperando confirmación por correo._x000a_31/3: Visita suspendida por cuarentena"/>
    <s v="Cliente incontactable"/>
    <x v="1"/>
    <s v="SU"/>
    <s v="(en blanco)"/>
    <s v="Plan Internet Empresarial 1.1"/>
    <b v="1"/>
    <s v="(en blanco)"/>
    <b v="0"/>
    <s v="VIDAL CANEDO, LEONARDO ANDRES - CORP - CBBA                 "/>
    <b v="0"/>
    <e v="#N/A"/>
    <e v="#N/A"/>
    <m/>
  </r>
  <r>
    <x v="1"/>
    <d v="2019-04-30T00:00:00"/>
    <s v="Internet Dedicado 1"/>
    <n v="33950"/>
    <x v="62"/>
    <s v="11206880_33950__SCZ_ColegioLa Merced_COOPERATIVA SAN MARTIN DE PORRE_IDD_15M"/>
    <s v="PARADA ROCA, NOELIA - CORP - SCZ                            "/>
    <x v="0"/>
    <x v="0"/>
    <s v="paradan@tigo.net.bo"/>
    <s v="AV 26 DE FEBRERO ESQ AV LANDIVAR # 797 "/>
    <m/>
    <s v="Oscar Chambi 76038511"/>
    <x v="1"/>
    <d v="2020-02-01T00:00:00"/>
    <d v="2020-03-01T00:00:00"/>
    <x v="0"/>
    <s v="18/09: Solicitud de gestión a ejecutivos._x000a_11/09: El cliente menciona que el enlace es usado para su servicio web y no puede desconectarce, por favor contactar con el ejecutivo de ventas para ver si es posible realizar el trabajo en un horario de ventana._x000a_31/3: Esperando confirmación por correo"/>
    <s v="Caso gestión comercial"/>
    <x v="1"/>
    <s v="AC"/>
    <s v="AC"/>
    <s v="Internet Dedicado 1"/>
    <b v="1"/>
    <s v="11206880_33950__SCZ_ColegioLa Merced_COOPERATIVA SAN MARTIN DE PORRE_IDD_30M_TEM"/>
    <b v="0"/>
    <s v="PARADA ROCA, NOELIA - CORP - SCZ                            "/>
    <b v="1"/>
    <e v="#N/A"/>
    <e v="#N/A"/>
    <m/>
  </r>
  <r>
    <x v="1"/>
    <d v="2016-06-28T00:00:00"/>
    <s v="Internet Dedicado 8"/>
    <n v="30140"/>
    <x v="63"/>
    <s v="11283694_30140_LPZ_Victoria_BANCO SOL_BGP(IDD)_50M"/>
    <s v="CHACON CENTELLAS, MARIA DEL PILAR - CORP - LPZ              "/>
    <x v="1"/>
    <x v="0"/>
    <s v="chaconm@tigo.net.bo"/>
    <s v="Calle Nicolás Acosta esq. Cañada Strongest No 289"/>
    <s v=" 16°30'8.60&quot;S  68° 8'3.79&quot;O"/>
    <s v="Hugo Marcelo Durán Mollinedo 78899196"/>
    <x v="1"/>
    <d v="2020-02-01T00:00:00"/>
    <d v="2020-03-01T00:00:00"/>
    <x v="0"/>
    <s v="11/09: El servicio no puede ser desconectado ya que los servidores se encuentran conectados en ese servicio y que en una posible visita a futuro se podria realizar la misma. _x000a_04/09: Llamar nuevamente al contacto para programar visita._x000a_20/4: Correo enviado a Ejecutiva para que haga gestiones hasta que se puedan realizar las mediciones._x000a_31/3: El cliente indica que se coordine con el ejecutivo de ventas"/>
    <s v="Cliente indica imposible desconectar red"/>
    <x v="1"/>
    <s v="AC"/>
    <s v="AC"/>
    <s v="Internet Dedicado 8"/>
    <b v="1"/>
    <s v="11283694_30140_LPZ_Victoria_BANCO SOL_BGP(IDD)_105M"/>
    <b v="0"/>
    <s v="MEAVE IBANEZ, HENRY - CORP - LPZ                            "/>
    <b v="0"/>
    <e v="#N/A"/>
    <e v="#N/A"/>
    <m/>
  </r>
  <r>
    <x v="1"/>
    <d v="2016-12-29T00:00:00"/>
    <s v="Internet Dedicado 2"/>
    <n v="30620"/>
    <x v="63"/>
    <s v="11283694_30620_LPZ_Bolognia_BANCOSOL SA_IDD_20M"/>
    <s v="CHACON CENTELLAS, MARIA DEL PILAR - CORP - LPZ              "/>
    <x v="1"/>
    <x v="0"/>
    <s v="chaconm@tigo.net.bo"/>
    <s v="Urbanizacion San Alberto, calle 1 casa amarilla, Casa No B12"/>
    <s v=" 16°31'54.25&quot;S,  68° 5'30.20&quot;O"/>
    <s v="Hugo Marcelo Durán Mollinedo 78899196"/>
    <x v="1"/>
    <d v="2020-02-01T00:00:00"/>
    <d v="2020-03-01T00:00:00"/>
    <x v="0"/>
    <s v="11/09: el cliente menciona que por el momento no es posible realizar el trabajo ya que se esta trabajando de forma remota y no es posible visitar las instalaciones_x000a_04/09: Llamar nuevamente al contacto para programar visita._x000a_20/4: Correo enviado a Ejecutiva para que haga gestiones hasta que se puedan realizar las mediciones._x000a_31/3: El cliente indica que se coordine con el ejecutivo de ventas"/>
    <s v="Cliente indica imposible desconectar red"/>
    <x v="1"/>
    <e v="#N/A"/>
    <e v="#N/A"/>
    <e v="#N/A"/>
    <e v="#N/A"/>
    <e v="#N/A"/>
    <e v="#N/A"/>
    <e v="#N/A"/>
    <e v="#N/A"/>
    <e v="#N/A"/>
    <e v="#N/A"/>
    <m/>
  </r>
  <r>
    <x v="1"/>
    <d v="2016-11-07T00:00:00"/>
    <s v="Internet Dedicado 1"/>
    <n v="30533"/>
    <x v="64"/>
    <s v="11265732_30533_LPZ_Hansa_BANCO NACIONAL DE BOLIVIA_IDD_15M"/>
    <s v="ZAVALETA ALIPAZ, MARIANA - CORP - LPZ                       "/>
    <x v="1"/>
    <x v="0"/>
    <s v="zavaletam@tigo.net.bo"/>
    <s v="AV CAMACHO ESQ COLON NRO 1296"/>
    <s v=" 16°29'56.36&quot;S 68° 8'3.79&quot;O"/>
    <s v="MARCELO ZELAYA 75218455 - Carlos Mojica 78925824"/>
    <x v="1"/>
    <d v="2020-02-01T00:00:00"/>
    <d v="2020-03-01T00:00:00"/>
    <x v="0"/>
    <s v="11/09: El cliente menciona que por el momento no es posible realizar el trabajo ya que se esta trabajando de forma remota y no es posible visitar las instalaciones_x000a_31/3: Esperando confirmación por correo"/>
    <s v="Cliente indica imposible desconectar red"/>
    <x v="1"/>
    <s v="AC"/>
    <s v="AC"/>
    <s v="Internet Dedicado 1"/>
    <b v="1"/>
    <s v="11265732_30533_LPZ_Hansa_BANCO NACIONAL DE BOLIVIA_BGP_30M"/>
    <b v="0"/>
    <s v="MIRANDA URQUIZO, DANIEL - CORP - LPZ                        "/>
    <b v="0"/>
    <e v="#N/A"/>
    <e v="#N/A"/>
    <m/>
  </r>
  <r>
    <x v="1"/>
    <d v="2017-06-29T00:00:00"/>
    <s v="Plan Internet Empresarial 1.3"/>
    <n v="31208"/>
    <x v="64"/>
    <s v="7233_31208_LPZ_Hansa_BANCO NACIONAL DE BOLIVIA_IEL_6M"/>
    <s v="ZAVALETA ALIPAZ, MARIANA - CORP - LPZ                       "/>
    <x v="1"/>
    <x v="0"/>
    <s v="zavaletam@tigo.net.bo"/>
    <s v="Avenida Camacho esquina Colon, Piso 3 edificio central BNB, zona Central"/>
    <s v=" 16°29'56.36&quot;S 68° 8'3.79&quot;O"/>
    <s v="MARCELO ZELAYA 75218455 - Carlos Mojica 78925824"/>
    <x v="1"/>
    <d v="2020-02-01T00:00:00"/>
    <d v="2020-03-01T00:00:00"/>
    <x v="0"/>
    <s v="18/09: Solicitud de gestión a ejecutivos._x000a_11/09: El cliente menciona que el enlace es usado para su servicio web y no puede desconectarce, por favor contactar con el ejecutivo de ventas para ver si es posible realizar el trabajo en un horaio de ventana_x000a_31/3: Esperando confirmación por correo"/>
    <s v="Caso gestión comercial"/>
    <x v="1"/>
    <s v="AC"/>
    <s v="AC"/>
    <s v="Internet Dedicado 1"/>
    <b v="0"/>
    <s v="7233_31208_LPZ_Hansa_BANCO NACIONAL DE BOLIVIA_IDD_30M"/>
    <b v="0"/>
    <s v="MIRANDA URQUIZO, DANIEL - CORP - LPZ                        "/>
    <b v="0"/>
    <e v="#N/A"/>
    <e v="#N/A"/>
    <m/>
  </r>
  <r>
    <x v="1"/>
    <d v="2017-06-30T00:00:00"/>
    <s v="Plan Internet Empresarial 1.3"/>
    <n v="31215"/>
    <x v="64"/>
    <s v="7233_31215_SCZ_Cainco_BANCO NACIONAL DE BOLIVIA_IEL_6M"/>
    <s v="ZAVALETA ALIPAZ, MARIANA - CORP - LPZ                       "/>
    <x v="0"/>
    <x v="0"/>
    <s v="zavaletam@tigo.net.bo"/>
    <s v="Calle Rene Moreno # 258, zona Central"/>
    <s v=" 17°47'11.23&quot;S  63°10'51.78&quot;O"/>
    <s v="MARCELO ZELAYA 75218455 - Carlos Mojica 78925824"/>
    <x v="1"/>
    <d v="2020-02-01T00:00:00"/>
    <d v="2020-03-01T00:00:00"/>
    <x v="0"/>
    <s v="11/01: Contactar nuevamente._x000a_16/12: Solicité a Logicalis intentar nuevamente._x000a_26/10: (no se lo ha vuelto a contactar)_x000a_12/10: El encargado no tiene aun una fecha apropiada para realizar el trabajo, esperando confirmacion_x000a_11/09: Esta programada para realizar la semana del 14 de septiembre, falta coordinar la hora de ejecucion del trabajo_x000a_31/3: Esperando confirmación por correo"/>
    <s v="Cliente no acepta la medición"/>
    <x v="1"/>
    <s v="AC"/>
    <s v="AC"/>
    <s v="Internet Dedicado 1"/>
    <b v="0"/>
    <s v="7233_31215_SCZ_Cainco_BANCO NACIONAL DE BOLIVIA_IDD_30M"/>
    <b v="0"/>
    <s v="MIRANDA URQUIZO, DANIEL - CORP - LPZ                        "/>
    <b v="0"/>
    <e v="#N/A"/>
    <e v="#N/A"/>
    <m/>
  </r>
  <r>
    <x v="1"/>
    <d v="2015-12-04T00:00:00"/>
    <s v="Internet Dedicado 1"/>
    <n v="29869"/>
    <x v="65"/>
    <s v="14710669_29869_LPZ_Obrajes_FUNDACION ABYA YALA BOLIVIA_IDD_15M"/>
    <s v="ANDIA ALVAREZ, LUIS ENRIQUE - CORP - LPZ                    "/>
    <x v="1"/>
    <x v="0"/>
    <s v="andial@tigo.net.bo"/>
    <s v="CALLE DIAZ VILLAMIL NRO 5206 OBRAJES"/>
    <s v=" 16°31'36.00&quot;S 68° 6'36.93&quot;O"/>
    <s v="Adriana Vasquez 70540138"/>
    <x v="1"/>
    <d v="2020-04-01T00:00:00"/>
    <d v="2020-05-01T00:00:00"/>
    <x v="0"/>
    <s v="18/09: Solicitud de gestión a ejecutivos._x000a_11/09: El contacto menciona que ya no trabaja en la empresa."/>
    <s v="Caso gestión comercial"/>
    <x v="1"/>
    <s v="AC"/>
    <s v="AC"/>
    <s v="Internet Dedicado 1"/>
    <b v="1"/>
    <s v="14710669_29869_LPZ_Obrajes_FUNDACION ABYA YALA BOLIVIA_IDD_30M"/>
    <b v="0"/>
    <s v="MIRANDA URQUIZO, DANIEL - CORP - LPZ                        "/>
    <b v="0"/>
    <e v="#N/A"/>
    <e v="#N/A"/>
    <m/>
  </r>
  <r>
    <x v="1"/>
    <d v="2018-01-25T00:00:00"/>
    <s v="Internet Dedicado 13"/>
    <n v="31837"/>
    <x v="66"/>
    <s v="13929074_31837_SCZ_HAMACAS_FARMACIA CHAVEZ SRL_IDD_210M"/>
    <s v="PARADA ROCA, NOELIA - CORP - SCZ                            "/>
    <x v="0"/>
    <x v="0"/>
    <s v="paradan@tigo.net.bo"/>
    <s v="Av. Cristo Redentor entre 4to y 5to anillo esq Calle 8"/>
    <s v="17°44'42.16&quot;S 63°10'22.31&quot;O"/>
    <s v="Grover Quina  69203031"/>
    <x v="1"/>
    <d v="2020-04-01T00:00:00"/>
    <d v="2020-05-01T00:00:00"/>
    <x v="1"/>
    <s v="12/11: Realizar a las 12:30 hrs_x000a_19/10: El cliente pide que se posponga el trabajo para el siguiente mes (contacto el 13/10/2020)_x000a_12/10: El cliente se halla de viaje, se coordinara la siguiente semana_x000a_11/09: Aun sin contactar_x000a_30/06: Se coordino que la visista se realizara una vez el asunto de la caurentena este mas normalizado."/>
    <m/>
    <x v="48"/>
    <s v="AC"/>
    <s v="AC"/>
    <s v="Internet Dedicado 13"/>
    <b v="1"/>
    <s v="13929074_31837_SCZ_HAMACAS_FARMACIA CHAVEZ SRL_IDD_210M"/>
    <b v="1"/>
    <s v="PARADA ROCA, NOELIA - CORP - SCZ                            "/>
    <b v="1"/>
    <e v="#N/A"/>
    <e v="#N/A"/>
    <m/>
  </r>
  <r>
    <x v="1"/>
    <d v="2017-12-28T00:00:00"/>
    <s v="Business Asimetric 10 Mb"/>
    <n v="31697"/>
    <x v="67"/>
    <s v="14028094_31697_SCZ_MERCADO_BANCO ECONOMICO S.A._BAS_10M"/>
    <s v="SANTA CRUZ MATULIC, SERGIO - CORP - SCZ                     "/>
    <x v="0"/>
    <x v="0"/>
    <s v="santacruzs@tigo.net.bo"/>
    <s v="CALLE INGAVI ENTRE INDEPENDENCIA Y VELASCO"/>
    <s v="17°47'5.57&quot;S 63°10'59.29&quot;O"/>
    <s v="MIGUEL ANGEL PAREDES - 71691646"/>
    <x v="1"/>
    <d v="2020-04-01T00:00:00"/>
    <d v="2020-05-01T00:00:00"/>
    <x v="0"/>
    <s v="15/09: Ejecutivo indica que ya se ha realizado el envío de la propuesta para el cambio de servicio, pero aún no se ha tenido respuesta._x000a_11/09: el cliente meciona que cambiara el plan contratado, una vez hecho eso se podra coordinar el trabajo_x000a_30/06: No se puede realizar la visita, el cliente solicita que se haga las mediciones en un horario en el que no hay transporte(madrugada). Se coordinara una visita cuando se flexibilice el tema de la cuarentena "/>
    <s v="Cliente no acepta la medición"/>
    <x v="1"/>
    <s v="AC"/>
    <s v="(en blanco)"/>
    <s v="Business Asimetric 1"/>
    <b v="0"/>
    <s v="(en blanco)"/>
    <b v="0"/>
    <s v="MONTERO LEDESMA, JAVIER - CORP - SCZ                        "/>
    <b v="0"/>
    <e v="#N/A"/>
    <e v="#N/A"/>
    <m/>
  </r>
  <r>
    <x v="1"/>
    <d v="2018-01-31T00:00:00"/>
    <s v="Business Online 20 Mb"/>
    <n v="31816"/>
    <x v="67"/>
    <s v="14028094_31816_SCZ_Espana_BANCO ECONOMICO_BOL_20M"/>
    <s v="SANTA CRUZ MATULIC, SERGIO - CORP - SCZ                     "/>
    <x v="0"/>
    <x v="0"/>
    <s v="santacruzs@tigo.net.bo"/>
    <s v="Calle Ayacuho Nº 166"/>
    <s v="17°47'5.57&quot;S 63°10'59.29&quot;O"/>
    <s v="MIGUEL ANGEL PAREDES - 71691646"/>
    <x v="1"/>
    <d v="2020-04-01T00:00:00"/>
    <d v="2020-05-01T00:00:00"/>
    <x v="0"/>
    <s v="15/09: Ejecutivo indica que ya se ha realizado el envío de la propuesta para el cambio de servicio, pero aún no se ha tenido respuesta._x000a_11/09: el cliente meciona que cambiara el plan contratado, una vez hecho eso se podra coordinar el trabajo_x000a_30/06: No se puede realizar la visita, el cliente solicita que se haga las mediciones en un horario en el que no hay transporte(madrugada). Se coordinara una visita cuando se flexibilice el tema de la cuarentena."/>
    <s v="Cliente no acepta la medición"/>
    <x v="1"/>
    <s v="AC"/>
    <s v="AC"/>
    <s v="Internet Dedicado 4"/>
    <b v="0"/>
    <s v="14028094_31816_SCZ_Espana_BANCO ECONOMICO_BOL_65M"/>
    <b v="0"/>
    <s v="MONTERO LEDESMA, JAVIER - CORP - SCZ                        "/>
    <b v="0"/>
    <e v="#N/A"/>
    <e v="#N/A"/>
    <m/>
  </r>
  <r>
    <x v="1"/>
    <d v="2020-01-31T00:00:00"/>
    <s v="Internet Dedicado 3"/>
    <n v="35093"/>
    <x v="68"/>
    <s v="11300730_35093_LPZ_SOPOCACHI_BANCO FORTALEZA SA_IDD_50M"/>
    <s v="CHACON CENTELLAS, MARIA DEL PILAR - CORP - LPZ              "/>
    <x v="1"/>
    <x v="0"/>
    <s v="chaconm@tigo.net.bo"/>
    <s v="AV ARCE NRO 2802"/>
    <m/>
    <s v="LUIS COLQUE - 73033399"/>
    <x v="1"/>
    <d v="2020-04-01T00:00:00"/>
    <d v="2020-05-01T00:00:00"/>
    <x v="1"/>
    <s v="06/12: Se habia cancelado el servicio anteriormente &quot;Motivo: No se puede desconectar el servicio&quot;, pero ahora que el cliente aceptó la medición de un servicio, aceptó que se realicen  todos los enlaces activos._x000a_13/04: Cliente indica que solo se puede realizar la medición del servicio Asimétrico, ya que los otros dos están en servicio constante 24x7._x000a_06/04: Ejecutiva envió correo al cliente solicitando la programación de las mediciones. Indica que todos los problemas con ellos ya fueron solucionados._x000a_22/03: Recordatorio a Pilar._x000a_01/03: Logicalis: El cliente comenta que la ejecutiva de cuenta le envie un correo solicitando la visita. Envié correo a Pilar._x000a_26/01: Recordatorio a ejecutiva. Ejecutiva indica que ya es posible realizar la medición, solicité a Angel que contacte nuevamente._x000a_16/12: Recordatorio a ejecutiva._x000a_09/12: Consulta enviada a ejecutiva para consultar si ya se pueden realizar las gestiones para la visita._x000a_10/11: Ejecutiva solicita que se postergue la visita para diciembre._x000a_05/11: Ángel indica que el contacto solicita que la ejecutiva gestione las visitas. Envié correo a María del Pilar._x000a_26/10: (no se lo ha vuelto a contactar)_x000a_12/10: Volver a realizar el contacto con el cliente para realizar programación._x000a_18/09: Solicitud de gestión a ejecutivos._x000a_11/09: Esperando confirmación por correo_x000a_30/06: El contacto se realizara previa autorizacion del ejecutivo"/>
    <m/>
    <x v="49"/>
    <s v="AC"/>
    <s v="AC"/>
    <s v="Internet Dedicado 3"/>
    <b v="1"/>
    <s v="11300730_35093_LPZ_SOPOCACHI_BANCO FORTALEZA SA_IDD_50M"/>
    <b v="1"/>
    <s v="MEAVE IBANEZ, HENRY - CORP - LPZ                            "/>
    <b v="0"/>
    <e v="#N/A"/>
    <e v="#N/A"/>
    <m/>
  </r>
  <r>
    <x v="1"/>
    <d v="2020-01-31T00:00:00"/>
    <s v="Internet Dedicado 4"/>
    <n v="35095"/>
    <x v="68"/>
    <s v="11300730_35095__LPZ_SOPOCACHI_BANCO FORTALEZA SA_IDD_65M"/>
    <s v="CHACON CENTELLAS, MARIA DEL PILAR - CORP - LPZ              "/>
    <x v="1"/>
    <x v="0"/>
    <s v="chaconm@tigo.net.bo"/>
    <s v="AV ARCE NRO 2804"/>
    <m/>
    <s v="LUIS COLQUE - 73033401"/>
    <x v="1"/>
    <d v="2020-04-01T00:00:00"/>
    <d v="2020-05-01T00:00:00"/>
    <x v="1"/>
    <s v="06/12: Se habia cancelado el servicio anteriormente &quot;Motivo: No se puede desconectar el servicio&quot;, pero ahora que el cliente aceptó la medición de un servicio, aceptó que se realicen  todos los enlaces activos._x000a_13/04: Cliente indica que solo se puede realizar la medición del servicio Asimétrico, ya que los otros dos están en servicio constante 24x7._x000a_06/04: Ejecutiva envió correo al cliente solicitando la programación de las mediciones. Indica que todos los problemas con ellos ya fueron solucionados._x000a_22/03: Recordatorio a Pilar._x000a_01/03: Logicalis: El cliente comenta que la ejecutiva de cuenta le envie un correo solicitando la visita. Envié correo a Pilar._x000a_26/01: Recordatorio a ejecutiva. Ejecutiva indica que ya es posible realizar la medición, solicité a Angel que contacte nuevamente._x000a_16/12: Recordatorio a ejecutiva._x000a_09/12: Consulta enviada a ejecutiva para consultar si ya se pueden realizar las gestiones para la visita._x000a_10/11: Ejecutiva solicita que se postergue la visita para diciembre._x000a_05/11: Ángel indica que el contacto solicita que la ejecutiva gestione las visitas. Envié correo a María del Pilar._x000a_26/10: (no se lo ha vuelto a contactar)_x000a_12/10: Volver a realizar el contacto con el cliente para realizar programación._x000a_18/09: Solicitud de gestión a ejecutivos._x000a_11/09: Esperando confirmación por correo_x000a_30/06: El contacto se realizara previa autorizacion del ejecutivo"/>
    <m/>
    <x v="49"/>
    <s v="AC"/>
    <s v="AC"/>
    <s v="Internet Dedicado 4"/>
    <b v="1"/>
    <s v="11300730_35095__LPZ_SOPOCACHI_BANCO FORTALEZA SA_IDD_65M"/>
    <b v="1"/>
    <s v="MEAVE IBANEZ, HENRY - CORP - LPZ                            "/>
    <b v="0"/>
    <e v="#N/A"/>
    <e v="#N/A"/>
    <m/>
  </r>
  <r>
    <x v="1"/>
    <d v="2020-03-27T00:00:00"/>
    <s v="Internet Dedicado 1"/>
    <n v="35267"/>
    <x v="69"/>
    <s v="11476617_35267_LPZ_Villa Nueva Potosi_UNIVERSIDAD PRIVADA DOMINGO SAVIO S.A._IDD"/>
    <s v="SALLES GUZMAN, PAOLA KARINA - CORP - SCZ                    "/>
    <x v="1"/>
    <x v="0"/>
    <s v="ortizro@tigo.net.bo"/>
    <s v="Calle Fermín Prudencio N 1225"/>
    <s v=" 16°30'13.16&quot;S  68°7'20.31&quot;W"/>
    <s v="SANTIAGO VERA - 72169012"/>
    <x v="1"/>
    <d v="2020-04-01T00:00:00"/>
    <d v="2020-05-01T00:00:00"/>
    <x v="1"/>
    <s v="11/01: Contactar nuevamente._x000a_16/12: Ejecutivo indica intentar con 76698687 - Jeverlin_x000a_22/11: Contacto no responde (contacto 6/11/2020)_x000a_07/09: Servicio ya se presenta Activo_x000a_30/06: servicio en mora"/>
    <m/>
    <x v="50"/>
    <s v="AC"/>
    <s v="AC"/>
    <s v="Internet Dedicado 2"/>
    <b v="0"/>
    <s v="11476617_35267_LPZ_Villa Nueva Potosi_UNIVERSIDAD PRIVADA DOMINGO SAVIO S.A._IDD"/>
    <b v="1"/>
    <s v="SALLES GUZMAN, PAOLA KARINA - CORP - SCZ                    "/>
    <b v="1"/>
    <e v="#N/A"/>
    <e v="#N/A"/>
    <m/>
  </r>
  <r>
    <x v="5"/>
    <d v="2020-01-30T00:00:00"/>
    <s v="Internet Dedicado"/>
    <n v="35059"/>
    <x v="70"/>
    <s v="12324112_35059__SCZ_CORTE_FONDO NACIONAL DE INVERSION PRODUCTIVA Y SOCIAL_IDD_20"/>
    <s v="CARRASCO, EVELYN - GOB - LPZ                                "/>
    <x v="0"/>
    <x v="0"/>
    <s v="carrascoe@tigo.net.bo"/>
    <s v="Sopocachi, Calle Belisario Salinas N 354"/>
    <e v="#N/A"/>
    <s v="Marizabel Guarachi tel 2412474 Int 154_x000a_Gabriel Ayllon - telf. 2412474 int. 141_x000a_Javier Ayala - 75500040"/>
    <x v="2"/>
    <d v="2020-04-01T00:00:00"/>
    <d v="2020-05-01T00:00:00"/>
    <x v="1"/>
    <s v="12/10: Realizar 16:30 hrs_x000a_23/09: Bernardo Moro indica que habló con el cliente y le comentó la realización del contacto para las mediciones de calidad. Envia un correo con el nuevo dato de contacto. Enviado a Sergio._x000a_18/09: Solicitud de gestión a ejecutivos._x000a_11/09: No responde a las llamadas_x000a_26/08: Se solicitó nuevamente a la ejecutiva, indica los siguientes datos: Marizabel Guarachi tel 2412474 Int 154, Sopocachi, Calle Belisario Salinas N 354_x000a_29/07: Se solicitó información de contacto y dirección a ejecutiva."/>
    <m/>
    <x v="51"/>
    <s v="SU"/>
    <s v="(en blanco)"/>
    <s v="PLAN CORPORATE - 1124"/>
    <b v="0"/>
    <s v="(en blanco)"/>
    <b v="0"/>
    <s v="MORRO NUNEZ, BERNARDO - GOB - LPZ                           "/>
    <b v="0"/>
    <e v="#N/A"/>
    <e v="#N/A"/>
    <m/>
  </r>
  <r>
    <x v="5"/>
    <d v="2020-02-29T00:00:00"/>
    <s v="Internet Dedicado"/>
    <n v="35193"/>
    <x v="71"/>
    <s v="11438967_35193__LPZ_YUNGAS_EMPRESA ESTATAL DE TELEVISION BOLIVIA TV_IDD_150M"/>
    <s v="CARRASCO, EVELYN - GOB - LPZ                                "/>
    <x v="1"/>
    <x v="0"/>
    <s v="carrascoe@tigo.net.bo"/>
    <s v="Av. Camacho entre Pando y Loayza Edif. La Urbana Piso 6 - Ciudad La Paz"/>
    <s v=" 16° 29'58.96&quot;S   -  68°7'56.46&quot;O"/>
    <s v="RONALD FLORES - 72054104"/>
    <x v="2"/>
    <d v="2020-04-01T00:00:00"/>
    <d v="2020-05-01T00:00:00"/>
    <x v="0"/>
    <s v="25/01: Enlace suspendido_x000a_17/12: NOC indica: Respecto el cliente Bolivia TV, vemos que no contamos con el acceso remoto hacia la IP de O&amp;M por lo cual se requiere soliciten una ventana al cliente para enviar personal técnico y nos ayude en cooperación con TIer-2 recuperar el acceso remoto. Envié correo la ejecutiva. Rebota el correo a la ejecutiva, envié consulta a Camila._x000a_16/12: Se envió consulta al NOC._x000a_12/11: El NOC indica que no tiene acceso remoto al equipo (actualizacion 4/11/2020)_x000a_26/10: Logicalis: aún sin contactar._x000a_11/09: El contacto afirma que solo podria desconectarse el servicio los domingos._x000a_30/06: El servicio no puede ser interrumpido  sin embargo podria realizarse los fines de semana pero por la restriccion de la cuarentena no podria ser posible"/>
    <s v="Servicio Suspendido / Eliminado"/>
    <x v="1"/>
    <s v="SU"/>
    <s v="(en blanco)"/>
    <s v="PLAN CORPORATE - 1124"/>
    <b v="0"/>
    <s v="(en blanco)"/>
    <b v="0"/>
    <s v="MORRO NUNEZ, BERNARDO - GOB - LPZ                           "/>
    <b v="0"/>
    <e v="#N/A"/>
    <e v="#N/A"/>
    <m/>
  </r>
  <r>
    <x v="1"/>
    <d v="2020-01-31T00:00:00"/>
    <s v="Internet Asimetrico 8"/>
    <n v="35099"/>
    <x v="72"/>
    <s v="15154875_35099__LPZ_VICTORIA_FORTALEZA SAFI_IAS_105M"/>
    <s v="CHACON CENTELLAS, MARIA DEL PILAR - CORP - LPZ              "/>
    <x v="1"/>
    <x v="0"/>
    <s v="chaconm@tigo.net.bo"/>
    <s v="Avenida 16 de julio esquina calle campero SE#OR DE MAYO"/>
    <m/>
    <s v="LUIS COLQUE - 73033396"/>
    <x v="2"/>
    <d v="2020-04-01T00:00:00"/>
    <d v="2020-05-01T00:00:00"/>
    <x v="1"/>
    <s v="13/04: Cliente indica que solo se puede realizar la medición del servicio Asimétrico, ya que los otros dos están en servicio constante 24x7._x000a_06/04: Ejecutiva envió correo al cliente solicitando la programación de las mediciones. Indica que todos los problemas con ellos ya fueron solucionados._x000a_22/03: Recordatorio a Pilar._x000a_01/03: Logicalis: El cliente comenta que la ejecutiva de cuenta le envie un correo solicitando la visita. Envié correo a Pilar._x000a_11/01: Contactar nuevamente._x000a_16/12: Solicité a Logicalis intentar nuevamente._x000a_26/10: (no se lo ha vuelto a contactar)_x000a_12/10: Volver a realizar el contacto con el cliente para realizar programación._x000a_18/09: Solicitud de gestión a ejecutivos._x000a_11/09: Esperando confirmación por correo_x000a_30/06: El contacto se realizara previa autorizacion del ejecutivo"/>
    <m/>
    <x v="52"/>
    <s v="AC"/>
    <s v="AC"/>
    <s v="Internet Asimetrico 8"/>
    <b v="1"/>
    <s v="15154875_35099__LPZ_VICTORIA_FORTALEZA SAFI_IAS_105M"/>
    <b v="1"/>
    <s v="MEAVE IBANEZ, HENRY - CORP - LPZ                            "/>
    <b v="0"/>
    <e v="#N/A"/>
    <e v="#N/A"/>
    <m/>
  </r>
  <r>
    <x v="3"/>
    <d v="2020-01-30T00:00:00"/>
    <s v="Internet Dedicado 1"/>
    <n v="35022"/>
    <x v="73"/>
    <s v="1688252_35022__SCZ_HIPERMAXI_SISCOTEC SECURITY SRL_IDD_15M"/>
    <s v="ESPINOZA LEANOS, MAYRA CRISTINA - EMP - SCZ                 "/>
    <x v="0"/>
    <x v="0"/>
    <s v="espinozamay@tigo.net.bo"/>
    <s v="4TO ANILLO ENTRE AVENIDA BANZER Y AVENIDA BENI "/>
    <s v="17°45'02.4&quot;S 63°10'21.9&quot;W"/>
    <s v="MARIO BARBA - 77859973"/>
    <x v="2"/>
    <d v="2020-04-01T00:00:00"/>
    <d v="2020-05-01T00:00:00"/>
    <x v="1"/>
    <s v="11/09: Realizada_x000a_30/06: No es posible realizar la visita, esperar a que se normalice todo"/>
    <m/>
    <x v="53"/>
    <s v="AC"/>
    <s v="AC"/>
    <s v="Internet Dedicado 1"/>
    <b v="1"/>
    <s v="1688252_35022__SCZ_HIPERMAXI_SISCOTEC SECURITY SRL_IDD_30M"/>
    <b v="0"/>
    <s v="ALVAREZ CABEZAS, SAUL ALEJANDRO - TEMP                      "/>
    <b v="0"/>
    <e v="#N/A"/>
    <e v="#N/A"/>
    <m/>
  </r>
  <r>
    <x v="3"/>
    <d v="2020-02-04T00:00:00"/>
    <s v="Internet Asimetrico 6"/>
    <n v="35032"/>
    <x v="74"/>
    <s v="15427363_35032__SCZ_TAJIBOS_ORLAN SRL_IAS_40M_ATN CAMPUS UNIVERSITARIO"/>
    <s v="PEREZ CABALLERO, ADRIANA - EMP - LPZ                        "/>
    <x v="0"/>
    <x v="0"/>
    <s v="perezad@tigo.net.bo"/>
    <s v="CALLE ALFONSINO ESTORNIN NRO 10 3ER ANILLO INTERNO"/>
    <s v=" 17°46'3.20&quot;S  63°11'35.92&quot;O"/>
    <s v="JHONNY PEREZ - 76203907"/>
    <x v="2"/>
    <d v="2020-04-01T00:00:00"/>
    <d v="2020-05-01T00:00:00"/>
    <x v="1"/>
    <s v="12/10: Realizar 11:00 hrs_x000a_23/09: Ejecutiva indica que se contactó con el cliente. Correo enviado a Sergio y Ángel para programar la visita._x000a_18/09: Solicitud de gestión a ejecutivos._x000a_11/09: Anteriormente el cliente habia mencionado que no se podia realizar el trabajo porque se esta trabajando de forma remota y no hay ndaie para recibirnos, pidio que se le contacte mas adelante. Se intento conmtactar de nuevo pero ahora no responde el celular_x000a_30/06: no responde al celular"/>
    <m/>
    <x v="54"/>
    <s v="SU"/>
    <s v="SU"/>
    <s v="Internet Asimetrico 1"/>
    <b v="0"/>
    <s v="**MO**15427363_35032__SCZ_TAJIBOS_ORLAN SRL_IAS_30M - Campus Universitario"/>
    <b v="0"/>
    <s v="LEON ROSAS, JOSUE ISMAEL - EMP - LPZ                        "/>
    <b v="0"/>
    <e v="#N/A"/>
    <e v="#N/A"/>
    <m/>
  </r>
  <r>
    <x v="3"/>
    <d v="2020-02-29T00:00:00"/>
    <s v="Internet Dedicado 8"/>
    <n v="35122"/>
    <x v="75"/>
    <s v="858245_35122__LPZ_HUMBOLT_NEXUS TECHNOLOGY BOLIVIA S.A._IDD_50M"/>
    <s v="CAMPUZANO SAAVEDRA, SORAYA JACQUELINE - EMP - LPZ           "/>
    <x v="1"/>
    <x v="0"/>
    <s v="campuzanos@tigo.net.bo"/>
    <s v="Calacoto, calle 8 Av. Robert Kennedy 125"/>
    <s v="16°32'35.45&quot;S  68° 5'29.59&quot;O"/>
    <s v="Eva Tinta - 75801206"/>
    <x v="2"/>
    <d v="2020-04-01T00:00:00"/>
    <d v="2020-05-01T00:00:00"/>
    <x v="0"/>
    <s v="11/09: El cliente manifiesta que debido a los contagios solo se encuentran trabajando en modo virtual._x000a_30/06: Los empleados no trabajaran hasta que disminuyan los contagios"/>
    <s v="Cliente indica imposible desconectar red"/>
    <x v="1"/>
    <s v="AC"/>
    <s v="AC"/>
    <s v="Internet Dedicado 4"/>
    <b v="0"/>
    <s v="858245_35122_LPZ_HUMBOLT_NEXUS TECHNOLOGY BOLIVIA S.A._IDD_65M"/>
    <b v="0"/>
    <s v="GUTIERREZ AYLLÓN, ALVARO - EMP - LPZ                        "/>
    <b v="0"/>
    <e v="#N/A"/>
    <e v="#N/A"/>
    <m/>
  </r>
  <r>
    <x v="3"/>
    <d v="2020-02-29T00:00:00"/>
    <s v="Internet Asimetrico 4"/>
    <n v="35199"/>
    <x v="76"/>
    <s v="14552288_35199_SCZ_Alemana_ASISCO SRL_IAS_30M"/>
    <s v="SOTO SALAZAR, ISRAEL JUNIOR - EMP - SCZ                     "/>
    <x v="0"/>
    <x v="0"/>
    <s v="sotoi@tigo.net.bo"/>
    <s v="CALLE HORACIO RIOS NRO 54 BARRIO EL PARAISO"/>
    <m/>
    <s v="JOSE FREDDY GOMEZ - 61552219"/>
    <x v="2"/>
    <d v="2020-04-01T00:00:00"/>
    <d v="2020-05-01T00:00:00"/>
    <x v="1"/>
    <s v="11/09: Trabajo programado para el 14 de septiembre_x000a_30/06: no es posible realizar la visita"/>
    <m/>
    <x v="55"/>
    <s v="AC"/>
    <s v="AC"/>
    <s v="Internet Asimetrico 4"/>
    <b v="1"/>
    <s v="14552288_35199_SCZ_Alemana_ASISCO SRL_IAS_65M"/>
    <b v="0"/>
    <s v="MIYASHIRO VELEZ, JAIRTJHON - EMP - SCZ                      "/>
    <b v="0"/>
    <e v="#N/A"/>
    <e v="#N/A"/>
    <m/>
  </r>
  <r>
    <x v="2"/>
    <d v="2020-02-05T00:00:00"/>
    <s v="Internet Dedicado 4"/>
    <n v="35108"/>
    <x v="77"/>
    <s v="11701885_35108__LPZ_FLORIDA_FAO ORGANIZACION DE LAS NACIONES UNIDAS_IDD_30M"/>
    <s v="BANEGAS CHAVEZ, MARIA FERNANDA - MNC - SCZ                  "/>
    <x v="1"/>
    <x v="0"/>
    <s v="banegasma@tigo.net.bo"/>
    <s v="CALLE 14 DE CALACOTO ENTRE AVENIDA SANCHEZ BUSTAMANTE Y AVENIDA PATIÑO N 8008."/>
    <s v="-16.5409459,-68.0851218,58"/>
    <s v="FRANZ GUARACHI - 2189900"/>
    <x v="2"/>
    <d v="2020-04-01T00:00:00"/>
    <d v="2020-05-01T00:00:00"/>
    <x v="0"/>
    <s v="11/09: El contacto maniesta que aun continuan con teletrabajo._x000a_30/06: Por el momento no se realizaran mediciones"/>
    <s v="Cliente indica imposible desconectar red"/>
    <x v="1"/>
    <s v="AC"/>
    <s v="AC"/>
    <s v="Internet Dedicado 1"/>
    <b v="0"/>
    <s v="11701885_35108__LPZ_FLORIDA_FAO ORGANIZACION DE LAS NACIONES UNIDAS_IDD_65M"/>
    <b v="0"/>
    <s v="RUCK SUAREZ, FERNANDA - MNC - SCZ                           "/>
    <b v="0"/>
    <e v="#N/A"/>
    <e v="#N/A"/>
    <m/>
  </r>
  <r>
    <x v="1"/>
    <d v="2019-06-28T00:00:00"/>
    <s v="Internet Asimetrico 1"/>
    <n v="34189"/>
    <x v="78"/>
    <s v="11503117_34189__SCZ_ALEMANA_PRENDAMAS SRL_IAS_15M"/>
    <s v="CHACON CENTELLAS, MARIA DEL PILAR - CORP - LPZ              "/>
    <x v="0"/>
    <x v="0"/>
    <s v="chaconm@tigo.net.bo"/>
    <s v="AV MUTUALISTA TERCER ANILLO INTERNO SN"/>
    <s v=" 17°23'55.29&quot;S, 66° 9'13.50&quot;O"/>
    <s v="Luis Perez Najaya - 69720263"/>
    <x v="1"/>
    <d v="2020-06-01T00:00:00"/>
    <d v="2020-07-01T00:00:00"/>
    <x v="1"/>
    <s v="11/09: Realizada"/>
    <m/>
    <x v="56"/>
    <e v="#N/A"/>
    <e v="#N/A"/>
    <e v="#N/A"/>
    <e v="#N/A"/>
    <e v="#N/A"/>
    <e v="#N/A"/>
    <e v="#N/A"/>
    <e v="#N/A"/>
    <e v="#N/A"/>
    <e v="#N/A"/>
    <m/>
  </r>
  <r>
    <x v="1"/>
    <d v="2015-07-06T00:00:00"/>
    <s v="BUSINESS ONLINE 9"/>
    <n v="29646"/>
    <x v="79"/>
    <s v="14576037_29646_SCZ_Yacuses_ITACAMBA CEMENTO SA_IOL_40M"/>
    <s v="BANEGAS CHAVEZ, MARIA FERNANDA - CORP - SCZ                 "/>
    <x v="0"/>
    <x v="1"/>
    <s v="banegasma@tigo.net.bo"/>
    <s v="60 KM antes de llegar a Puerto Suarez - PLANTA ITACAMBA"/>
    <s v=" 18°56'27.40&quot;S    58°17'37.50&quot;O"/>
    <s v="EDSON DAZA - 69202460"/>
    <x v="1"/>
    <d v="2020-06-01T00:00:00"/>
    <d v="2020-07-01T00:00:00"/>
    <x v="2"/>
    <m/>
    <m/>
    <x v="1"/>
    <s v="AC"/>
    <s v="(en blanco)"/>
    <s v="BUSINESS ONLINE 9"/>
    <b v="1"/>
    <s v="(en blanco)"/>
    <b v="0"/>
    <s v="MONTERO LEDESMA, JAVIER - CORP - SCZ                        "/>
    <b v="0"/>
    <e v="#N/A"/>
    <e v="#N/A"/>
    <m/>
  </r>
  <r>
    <x v="1"/>
    <d v="2019-07-31T00:00:00"/>
    <s v="BUSINESS ONLINE 2"/>
    <n v="34280"/>
    <x v="79"/>
    <s v="14576037_34280_SCZ_YACUSES_ITACAMBA CEMENTO SA_BOL_10M"/>
    <s v="BANEGAS CHAVEZ, MARIA FERNANDA - CORP - SCZ                 "/>
    <x v="0"/>
    <x v="1"/>
    <s v="banegasma@tigo.net.bo"/>
    <s v="LOCALIDAD YACUSES, CERCA DE LA PLANTA DE CEMENTO ITACAMBA"/>
    <s v=" 18°59'29.77&quot;S  58°14'55.36&quot;O"/>
    <s v="EDSON DAZA - 69202460"/>
    <x v="1"/>
    <d v="2020-06-01T00:00:00"/>
    <d v="2020-07-01T00:00:00"/>
    <x v="2"/>
    <m/>
    <m/>
    <x v="1"/>
    <s v="AC"/>
    <s v="(en blanco)"/>
    <s v="BUSINESS ONLINE 2"/>
    <b v="1"/>
    <s v="(en blanco)"/>
    <b v="0"/>
    <s v="MONTERO LEDESMA, JAVIER - CORP - SCZ                        "/>
    <b v="0"/>
    <e v="#N/A"/>
    <e v="#N/A"/>
    <m/>
  </r>
  <r>
    <x v="1"/>
    <d v="2019-06-28T00:00:00"/>
    <s v="Business Asimetric 1"/>
    <n v="34200"/>
    <x v="80"/>
    <s v="11189179_34200__LPZ_LOS PINOS_EMPRESA MINERA MANQUIRI SA_IDD_90M"/>
    <s v="ANDIA ALVAREZ, LUIS ENRIQUE - CORP - LPZ                    "/>
    <x v="1"/>
    <x v="0"/>
    <s v="andial@tigo.net.bo"/>
    <s v="CALACOTO CALLE 14 ESQ. SANCHEZ BUSTAMANTE  EDIFICIO METROBOL PISO 1"/>
    <s v=" 16°32'24.70&quot;S  68° 5'6.41&quot;O"/>
    <s v="JORGE OROZCO - 76253458"/>
    <x v="1"/>
    <d v="2020-06-01T00:00:00"/>
    <d v="2020-07-01T00:00:00"/>
    <x v="0"/>
    <s v="18/09: Solicitud de gestión a ejecutivos._x000a_11/09: El contacto requiere confirmacion del ejecutivo._x000a_18/08: Se envió correo al ejecutivo._x000a_30/07: Cliente requiere una autorización del ejecutivo"/>
    <s v="Caso gestión comercial"/>
    <x v="1"/>
    <s v="AC"/>
    <s v="AC"/>
    <s v="Internet Dedicado 12"/>
    <b v="0"/>
    <s v="11189179_34200__LPZ_LOS PINOS_EMPRESA MINERA MANQUIRI SA_IDD_185M"/>
    <b v="0"/>
    <s v="MIRANDA URQUIZO, DANIEL - CORP - LPZ                        "/>
    <b v="0"/>
    <e v="#N/A"/>
    <e v="#N/A"/>
    <m/>
  </r>
  <r>
    <x v="1"/>
    <d v="2012-12-01T00:00:00"/>
    <s v="BUSINESS ONLINE 2"/>
    <n v="28222"/>
    <x v="81"/>
    <s v="11210298_28222_LPZ_Lira_DATEC LTDA_IDD_40M"/>
    <s v="SUAREZ CADARIO, ROBERTO JAVIER - CORP - SCZ                 "/>
    <x v="1"/>
    <x v="0"/>
    <s v="suarezrj@tigo.net.bo"/>
    <n v="0"/>
    <n v="0"/>
    <s v="RICARDO CHUMACERO - 76631331"/>
    <x v="1"/>
    <d v="2020-06-01T00:00:00"/>
    <d v="2020-07-01T00:00:00"/>
    <x v="1"/>
    <s v="11/09: El contacto afirma que solo podria desconectarse el servicio los domingos._x000a_30/07: El cliente comenta que el servicio no puede ser desconectado en dias laborales."/>
    <m/>
    <x v="57"/>
    <s v="AC"/>
    <s v="(en blanco)"/>
    <s v="Internet Dedicado 6"/>
    <b v="0"/>
    <s v="(en blanco)"/>
    <b v="0"/>
    <s v="PARADA ROCA, NOELIA - CORP - SCZ                            "/>
    <b v="0"/>
    <e v="#N/A"/>
    <e v="#N/A"/>
    <m/>
  </r>
  <r>
    <x v="1"/>
    <d v="2018-09-29T00:00:00"/>
    <s v="Business Asimetric 4"/>
    <n v="33003"/>
    <x v="81"/>
    <s v="11210298_33003_LPZ_LIRA_DATEC LTDA_IDD_60M"/>
    <s v="SUAREZ CADARIO, ROBERTO JAVIER - CORP - SCZ                 "/>
    <x v="1"/>
    <x v="0"/>
    <s v="suarezrj@tigo.net.bo"/>
    <s v="CALLE ROSENDO GUTIERREZ"/>
    <s v=" 16°30'42.52&quot;S    68° 7'49.70&quot;O"/>
    <s v="RICARDO CHUMACERO - 76631331"/>
    <x v="1"/>
    <d v="2020-06-01T00:00:00"/>
    <d v="2020-07-01T00:00:00"/>
    <x v="1"/>
    <s v="11/09: El contacto afirma que solo podria desconectarse el servicio los domingos._x000a_30/07: El cliente comenta que el servicio no puede ser desconectado en dias laborales."/>
    <m/>
    <x v="57"/>
    <s v="AC"/>
    <s v="(en blanco)"/>
    <s v="Internet Dedicado 9"/>
    <b v="0"/>
    <s v="(en blanco)"/>
    <b v="0"/>
    <s v="PARADA ROCA, NOELIA - CORP - SCZ                            "/>
    <b v="0"/>
    <e v="#N/A"/>
    <e v="#N/A"/>
    <m/>
  </r>
  <r>
    <x v="1"/>
    <d v="2018-07-06T00:00:00"/>
    <s v="Business Asimetric 4"/>
    <n v="32636"/>
    <x v="68"/>
    <s v="11300730_32636__SCZ_CAINCO_BANCO FORTALEZA  S.A._IAS_15M"/>
    <s v="CHACON CENTELLAS, MARIA DEL PILAR - CORP - LPZ              "/>
    <x v="0"/>
    <x v="0"/>
    <s v="chaconm@tigo.net.bo"/>
    <s v="Calle Rene Moreno Nro. 140 "/>
    <s v=" 17°47'8.00&quot;S  63°10'52.59&quot;O"/>
    <s v="LUIS COLQUE - 73033396"/>
    <x v="1"/>
    <d v="2020-06-01T00:00:00"/>
    <d v="2020-07-01T00:00:00"/>
    <x v="0"/>
    <s v="18/09: Solicitud de gestión a ejecutivos._x000a_11/09: El cliente menciono que el ejecutivo de cuentas se contacte con el para la ejecucion del trabajo"/>
    <s v="Caso gestión comercial"/>
    <x v="1"/>
    <s v="AC"/>
    <s v="(en blanco)"/>
    <s v="Internet Asimetrico 1"/>
    <b v="0"/>
    <s v="(en blanco)"/>
    <b v="0"/>
    <s v="MEAVE IBANEZ, HENRY - CORP - LPZ                            "/>
    <b v="0"/>
    <e v="#N/A"/>
    <e v="#N/A"/>
    <m/>
  </r>
  <r>
    <x v="3"/>
    <d v="2020-05-28T00:00:00"/>
    <s v="Internet Asimetrico 4"/>
    <n v="35327"/>
    <x v="82"/>
    <s v="15498876_35327__SCZ_MERCADO BELEN_LANDICORP CORPORACION DE INVERSIONES Y SERVICI"/>
    <s v="PARADA ROCA, NOELIA - CORP - SCZ                            "/>
    <x v="0"/>
    <x v="0"/>
    <s v="paradan@tigo.net.bo"/>
    <s v="3º ANILLO INTERNO ESQ. AV. LA SALLE - dentro de las oficina de MAINTER"/>
    <m/>
    <s v="Monica Menacho - 70848971"/>
    <x v="2"/>
    <d v="2020-06-01T00:00:00"/>
    <d v="2020-07-01T00:00:00"/>
    <x v="1"/>
    <s v="11/09: El cliente menciona que no es posible cortar el servicio, ademas de que no se encuentra nadie en las instalaciones ya que estan trabajando de forma remota"/>
    <s v="Cliente indica imposible desconectar red"/>
    <x v="58"/>
    <s v="AC"/>
    <s v="AC"/>
    <s v="Internet Dedicado 9"/>
    <b v="0"/>
    <s v="15498876_35327__SCZ_MERCADO BELEN_LANDICORP CORPORACION DE INVERSIONES Y SERVICI"/>
    <b v="1"/>
    <s v="PARADA ROCA, NOELIA - CORP - SCZ                            "/>
    <b v="1"/>
    <e v="#N/A"/>
    <e v="#N/A"/>
    <m/>
  </r>
  <r>
    <x v="4"/>
    <d v="2020-04-02T00:00:00"/>
    <s v="Internet Asimetrico 4"/>
    <n v="35272"/>
    <x v="83"/>
    <s v="14412153_35272__LPZ_PLANTA SENKATA_TORREMOLINOS SRL_IAS_25M"/>
    <s v="CHUQUIMIA, HECTOR HENRY"/>
    <x v="1"/>
    <x v="0"/>
    <s v="chuquimiah@tigo.net.bo"/>
    <s v="Urbanizacion Rosas Pampa Carretera A Oruro Detras Zona Franca N° S/n , Senkata, La Paz, Bolivia"/>
    <s v=" 16°33'24.98&quot;S  68°11'13.86&quot;O"/>
    <s v="FERNANDO LOPEZ - 69720179"/>
    <x v="2"/>
    <d v="2020-06-01T00:00:00"/>
    <d v="2020-07-01T00:00:00"/>
    <x v="1"/>
    <s v="21/04: Envié el dato a Angel_x000a_21/04: Ejecutivo indica que el número es 69875200 del Gerente Comercial_x000a_13/04: Nuevo ejecutivo indica que buscará el contacto._x000a_06/04: Ejecutivo no contectado en teams._x000a_22/03: Recordatorio por teams a ejecutivo_x000a_09/03: Envié consulta de nuevo dato de contacto a ejecutivo._x000a_26/01: Recordatorio a ejecutivo. Ejecutivo indica que ya se hicieron las gestiones con el cliente. Solicité a Raúl que realice nuevamente el contacto._x000a_16/12: Recordatorio al ejecutivo._x000a_12/11: Esperando confirmación de ejecutivo: (contacto 4/11/2020)_x000a_26/10: (no se lo ha vuelto a contactar)_x000a_12/10: Volver a realizar el contacto con el cliente para realizar programación._x000a_18/09: Solicitud de gestión a ejecutivos._x000a_11/09: Esperando confirmación por correo_x000a_30/07: El cliente requiere una autorizacion del ejecutivo"/>
    <m/>
    <x v="59"/>
    <s v="AC"/>
    <s v="AC"/>
    <s v="Internet Asimetrico 3"/>
    <b v="0"/>
    <s v="14412153_35272__LPZ_PLANTA SENKATA_TORREMOLINOS SRL_IAS_50M"/>
    <b v="0"/>
    <s v="ITURRICHA, PAMELA - EJEC. DE CUENTAS - NEG - LP             "/>
    <b v="0"/>
    <e v="#N/A"/>
    <e v="#N/A"/>
    <m/>
  </r>
  <r>
    <x v="1"/>
    <d v="2014-05-22T00:00:00"/>
    <s v="Internet Asimetrico 4"/>
    <n v="29003"/>
    <x v="3"/>
    <s v="11187342_29003_LPZ_San Miguel_BANCO PARA EL FOMENTO A INICIATIVAS ECONOMICAS_IDD_35M"/>
    <s v="ANDIA ALVAREZ, LUIS ENRIQUE - CORP - LPZ                    "/>
    <x v="1"/>
    <x v="0"/>
    <s v="andial@tigo.net.bo"/>
    <s v="Calle 1 de Achumani, Fray Juan de Dios Delgado Nro. 216"/>
    <n v="0"/>
    <s v="Roberto Valle CEL: 7899009 Jorge Figueroa - 72032461"/>
    <x v="1"/>
    <d v="2020-07-01T00:00:00"/>
    <d v="2020-08-01T00:00:00"/>
    <x v="0"/>
    <s v="18/09: Solicitud de gestión a ejecutivos._x000a_11/09: El numero del Sr. Roberto Valle es erroneo y el Sr. Jorge Figueroa menciona ya no trabajar en la empresa._x000a_04/09: Se agrega nuevo contacto_x000a_31/08: EL contacto quien es la Sr. Jorge Figueroa ya no trabaja en la empresa, asi que se requiere de un nuevo contacto"/>
    <s v="Caso gestión comercial"/>
    <x v="1"/>
    <s v="AC"/>
    <s v="(en blanco)"/>
    <s v="Internet Dedicado 1"/>
    <b v="0"/>
    <s v="(en blanco)"/>
    <b v="0"/>
    <s v="PEREIRA AREVALO, AHYRAN DREICK - CORP - LPZ                 "/>
    <b v="0"/>
    <e v="#N/A"/>
    <e v="#N/A"/>
    <m/>
  </r>
  <r>
    <x v="1"/>
    <d v="2017-11-30T00:00:00"/>
    <s v="Internet Asimetrico 4"/>
    <n v="31581"/>
    <x v="60"/>
    <s v="39424_31581_SCZ_Roca y Coronado_HIPERMAXI_BAS_10M"/>
    <s v="MERCADO ANEZ, JAVIER - CORP - SCZ - TEMP1                   "/>
    <x v="0"/>
    <x v="0"/>
    <s v="santacruzs@tigo.net.bo"/>
    <s v="AV ROCA Y CORONADO ENTRE 3 Y 4 ANILLO HIIPERMAXI"/>
    <s v=" 17°47'6.10&quot;S   63°12'42.55&quot;O"/>
    <s v="FRANCISCO PENA  - 77690870"/>
    <x v="1"/>
    <d v="2020-07-01T00:00:00"/>
    <d v="2020-08-01T00:00:00"/>
    <x v="1"/>
    <s v="12/10: Volver a realizar el contacto con el cliente para realizar programación._x000a_18/09: Solicitud de gestión a ejecutivos._x000a_11/09: A la espera de la confirmacion por correo. Ya se contacto con el cliente varias veces para que nos de fecha para el trabajo pero sigue sin darnos una respuesta_x000a_31/08: Esperando confirmacion por correo"/>
    <m/>
    <x v="60"/>
    <s v="AC"/>
    <s v="AC"/>
    <s v="Business Asimetric 1"/>
    <b v="0"/>
    <s v="39424_31581_SCZ_Roca y Coronado_HIPERMAXI_BAS_15M"/>
    <b v="0"/>
    <s v="MONTERO LEDESMA, JAVIER - CORP - SCZ                        "/>
    <b v="0"/>
    <e v="#N/A"/>
    <e v="#N/A"/>
    <m/>
  </r>
  <r>
    <x v="1"/>
    <d v="2018-05-30T00:00:00"/>
    <s v="Internet Asimetrico 2"/>
    <n v="32418"/>
    <x v="60"/>
    <s v="39424_32418_SCZ_MATADERO_HIPERMAXI_BAS_10M"/>
    <s v="MERCADO ANEZ, JAVIER - CORP - SCZ - TEMP1                   "/>
    <x v="0"/>
    <x v="0"/>
    <s v="santacruzs@tigo.net.bo"/>
    <s v="Parque Industrial Paralelo a RN4"/>
    <s v=" 17°46'21.82&quot;S  63° 8'4.36&quot;O"/>
    <s v="juan miguel - 76637199"/>
    <x v="1"/>
    <d v="2020-07-01T00:00:00"/>
    <d v="2020-08-01T00:00:00"/>
    <x v="1"/>
    <s v="12/10: Volver a realizar el contacto con el cliente para realizar programación._x000a_18/09: Solicitud de gestión a ejecutivos._x000a_11/09: A la espera de la confirmacion por correo. Ya se contacto con el cliente varias veces para que nos de fecha para el trabajo pero sigue sin darnos una respuesta_x000a_31/08: Esperando confirmacion por correo"/>
    <m/>
    <x v="61"/>
    <s v="SU"/>
    <s v="(en blanco)"/>
    <s v="Business Asimetric 1"/>
    <b v="0"/>
    <s v="(en blanco)"/>
    <b v="0"/>
    <s v="MONTERO LEDESMA, JAVIER - CORP - SCZ                        "/>
    <b v="0"/>
    <e v="#N/A"/>
    <e v="#N/A"/>
    <m/>
  </r>
  <r>
    <x v="1"/>
    <d v="2019-01-21T00:00:00"/>
    <s v="Internet Asimetrico 4"/>
    <n v="33422"/>
    <x v="60"/>
    <s v="39424_33422__SCZ_MATADERO_HIPERMAXI SA_BAS_10M"/>
    <s v="MERCADO ANEZ, JAVIER - CORP - SCZ - TEMP1                   "/>
    <x v="0"/>
    <x v="0"/>
    <s v="santacruzs@tigo.net.bo"/>
    <s v="AV. VIRGEN DE COTOCA esq. 6to ANILLO"/>
    <s v="17°46'17.72&quot;S  63° 7'28.10&quot;W"/>
    <s v="FRANCISO PEÑA - 77690870"/>
    <x v="1"/>
    <d v="2020-07-01T00:00:00"/>
    <d v="2020-08-01T00:00:00"/>
    <x v="1"/>
    <s v="12/10: Volver a realizar el contacto con el cliente para realizar programación._x000a_18/09: Solicitud de gestión a ejecutivos._x000a_11/09: A la espera de la confirmacion por correo. Ya se contacto con el cliente varias veces para que nos de fecha para el trabajo pero sigue sin darnos una respuesta_x000a_31/08: Esperando confirmacion por correo"/>
    <m/>
    <x v="60"/>
    <s v="SU"/>
    <s v="(en blanco)"/>
    <s v="Business Asimetric 1"/>
    <b v="0"/>
    <s v="(en blanco)"/>
    <b v="0"/>
    <s v="MONTERO LEDESMA, JAVIER - CORP - SCZ                        "/>
    <b v="0"/>
    <e v="#N/A"/>
    <e v="#N/A"/>
    <m/>
  </r>
  <r>
    <x v="1"/>
    <d v="2019-02-28T00:00:00"/>
    <s v="Internet Dedicado 1"/>
    <n v="33667"/>
    <x v="60"/>
    <s v="39424_33667_SCZ_ROCA Y CORONADO_HIPERMAXI SA_IAS_50M"/>
    <s v="MERCADO ANEZ, JAVIER - CORP - SCZ - TEMP1                   "/>
    <x v="0"/>
    <x v="0"/>
    <s v="santacruzs@tigo.net.bo"/>
    <s v="AV. ROCA Y CORONADO ENTRE 3ER Y 4TO ANILLO"/>
    <s v=" 17°47'5.07&quot;S  63°12'43.85&quot;W "/>
    <s v="FRANCISO PEÑA - 77690870"/>
    <x v="1"/>
    <d v="2020-07-01T00:00:00"/>
    <d v="2020-08-01T00:00:00"/>
    <x v="1"/>
    <s v="12/10: Volver a realizar el contacto con el cliente para realizar programación._x000a_18/09: Solicitud de gestión a ejecutivos._x000a_11/09: A la espera de la confirmacion por correo. Ya se contacto con el cliente varias veces para que nos de fecha para el trabajo pero sigue sin darnos una respuesta_x000a_31/08: Esperando confirmacion por correo"/>
    <m/>
    <x v="60"/>
    <s v="AC"/>
    <s v="(en blanco)"/>
    <s v="Internet Asimetrico 8"/>
    <b v="0"/>
    <s v="(en blanco)"/>
    <b v="0"/>
    <s v="MONTERO LEDESMA, JAVIER - CORP - SCZ                        "/>
    <b v="0"/>
    <e v="#N/A"/>
    <e v="#N/A"/>
    <m/>
  </r>
  <r>
    <x v="1"/>
    <d v="2019-08-16T00:00:00"/>
    <s v="Internet Dedicado 16"/>
    <n v="34408"/>
    <x v="60"/>
    <s v="39424_34408_SCZ_PARAGUA_HIPERMAXI SA_IAS_15M"/>
    <s v="MERCADO ANEZ, JAVIER - CORP - SCZ - TEMP1                   "/>
    <x v="0"/>
    <x v="0"/>
    <s v="santacruzs@tigo.net.bo"/>
    <s v="Hipermaxi Mutualista. 3er anillo externo entre Mutualista y Paraguá"/>
    <s v=" 17°45'58.30&quot;S   63°9'28.80&quot;O"/>
    <s v="BENJO VERA - 69051965"/>
    <x v="1"/>
    <d v="2020-07-01T00:00:00"/>
    <d v="2020-08-01T00:00:00"/>
    <x v="1"/>
    <s v="12/10: Volver a realizar el contacto con el cliente para realizar programación._x000a_18/09: Solicitud de gestión a ejecutivos._x000a_11/09: A la espera de la confirmacion por correo. Ya se contacto con el cliente varias veces para que nos de fecha para el trabajo pero sigue sin darnos una respuesta_x000a_31/08: Esperando confirmacion por correo"/>
    <m/>
    <x v="62"/>
    <s v="AC"/>
    <s v="AC"/>
    <s v="Internet Asimetrico 1"/>
    <b v="0"/>
    <s v="39424_34408__SCZ_PARAGUA_HIPERMAXI SA_IAS_30M"/>
    <b v="0"/>
    <s v="MONTERO LEDESMA, JAVIER - CORP - SCZ                        "/>
    <b v="0"/>
    <e v="#N/A"/>
    <e v="#N/A"/>
    <m/>
  </r>
  <r>
    <x v="1"/>
    <d v="2017-12-29T00:00:00"/>
    <s v="Internet Dedicado 3"/>
    <n v="31814"/>
    <x v="63"/>
    <s v="11283694_31814_LPZ_MALLASA_BANCOSOL SA_IDD_20M"/>
    <s v="CHACON CENTELLAS, MARIA DEL PILAR - CORP - LPZ              "/>
    <x v="1"/>
    <x v="0"/>
    <s v="chaconm@tigo.net.bo"/>
    <s v="CALLE NICOLAS ACOSTA ESQ PLAZA SUCRE AGENCIA CENTRAL BANCO SOL  "/>
    <n v="0"/>
    <s v="HUGO DURAN - 78899196"/>
    <x v="1"/>
    <d v="2020-07-01T00:00:00"/>
    <d v="2020-08-01T00:00:00"/>
    <x v="1"/>
    <s v="11/09: Realizada_x000a_31/08: El Sr. David Huanca aplazó la visita para la primera semana de septiembre."/>
    <m/>
    <x v="45"/>
    <s v="AC"/>
    <s v="AC"/>
    <s v="Internet Dedicado 2"/>
    <b v="0"/>
    <s v="11283694_31814_LPZ_MALLASA_BANCOSOL SA_IDD_40M"/>
    <b v="0"/>
    <s v="MEAVE IBANEZ, HENRY - CORP - LPZ                            "/>
    <b v="0"/>
    <e v="#N/A"/>
    <e v="#N/A"/>
    <m/>
  </r>
  <r>
    <x v="1"/>
    <d v="2020-03-25T00:00:00"/>
    <s v="Internet Dedicado 3"/>
    <n v="35276"/>
    <x v="63"/>
    <s v="11283694_35276_LPZ_MALLASA_BANCO SOL S.A._IDD_50M"/>
    <s v="CHACON CENTELLAS, MARIA DEL PILAR - CORP - LPZ              "/>
    <x v="1"/>
    <x v="0"/>
    <s v="chaconm@tigo.net.bo"/>
    <s v="Calle Nicolas Acosta nro. 289 Zona San Pedro"/>
    <s v="16°30'8.77&quot;S  68° 8'3.99&quot;O"/>
    <s v="Hugo Duran - 78899196"/>
    <x v="1"/>
    <d v="2020-07-01T00:00:00"/>
    <d v="2020-08-01T00:00:00"/>
    <x v="1"/>
    <s v="11/09: Realizada_x000a_31/08: El Sr. David Huanca aplazó la visita para la primera semana de septiembre."/>
    <m/>
    <x v="45"/>
    <s v="AC"/>
    <s v="AC"/>
    <s v="Internet Dedicado 8"/>
    <b v="0"/>
    <s v="11283694_35276_LPZ_MALLASA_BANCO SOL S.A._IDD_105M"/>
    <b v="0"/>
    <s v="MEAVE IBANEZ, HENRY - CORP - LPZ                            "/>
    <b v="0"/>
    <e v="#N/A"/>
    <e v="#N/A"/>
    <m/>
  </r>
  <r>
    <x v="1"/>
    <d v="2020-03-25T00:00:00"/>
    <s v="Internet Dedicado 8"/>
    <n v="35277"/>
    <x v="63"/>
    <s v="11283694_35277_LPZ_MALLASA_BANCO SOL S.A._IDD_50M"/>
    <s v="CHACON CENTELLAS, MARIA DEL PILAR - CORP - LPZ              "/>
    <x v="1"/>
    <x v="0"/>
    <s v="chaconm@tigo.net.bo"/>
    <s v="Calle Nicolas Acosta nro. 289 Zona San Pedro"/>
    <s v="16°30'8.77&quot;S  68° 8'3.99&quot;O"/>
    <s v="Hugo Duran - 78899196"/>
    <x v="1"/>
    <d v="2020-07-01T00:00:00"/>
    <d v="2020-08-01T00:00:00"/>
    <x v="1"/>
    <s v="11/09: Realizada_x000a_31/08: El Sr. David Huanca aplazó la visita para la primera semana de septiembre."/>
    <m/>
    <x v="45"/>
    <s v="AC"/>
    <s v="AC"/>
    <s v="Internet Dedicado 8"/>
    <b v="1"/>
    <s v="11283694_35277_LPZ_MALLASA_BANCO SOL S.A._IDD_105M"/>
    <b v="0"/>
    <s v="MEAVE IBANEZ, HENRY - CORP - LPZ                            "/>
    <b v="0"/>
    <e v="#N/A"/>
    <e v="#N/A"/>
    <m/>
  </r>
  <r>
    <x v="1"/>
    <d v="2018-07-31T00:00:00"/>
    <s v="Internet Asimetrico 1"/>
    <n v="32646"/>
    <x v="84"/>
    <s v="11629358_32646__SCZ_Paragua_TOTAI CITRUS_BOL_10M"/>
    <s v="PARADA ROCA, NOELIA - CORP - SCZ                            "/>
    <x v="0"/>
    <x v="0"/>
    <s v="paradan@tigo.net.bo"/>
    <s v="PARQUE INDUSTRIAL MANZANA 34 LOTE 5 ATRÁS DE LA UPSA OFICINAS  TOTAI CITRUS"/>
    <s v=" 17°45'30.29&quot;S  63° 8'53.55&quot;O"/>
    <s v="DARIO FARFAN  - 76005829"/>
    <x v="1"/>
    <d v="2020-07-01T00:00:00"/>
    <d v="2020-08-01T00:00:00"/>
    <x v="1"/>
    <s v="11/09: El cliente se encuentra de viaje, menciona que se lo vuelva a contactar el 21 de septiembre para otra coordinacion _x000a_31/08: Esperando confirmacion por correo"/>
    <m/>
    <x v="63"/>
    <s v="AC"/>
    <s v="AC"/>
    <s v="BUSINESS ONLINE 2"/>
    <b v="0"/>
    <s v="11629358_32646__SCZ_Paragua_TOTAI CITRUS_BOL_15M"/>
    <b v="0"/>
    <s v="PARADA ROCA, NOELIA - CORP - SCZ                            "/>
    <b v="1"/>
    <e v="#N/A"/>
    <e v="#N/A"/>
    <m/>
  </r>
  <r>
    <x v="1"/>
    <d v="2014-06-02T00:00:00"/>
    <s v="Internet Asimetrico 2"/>
    <n v="29119"/>
    <x v="85"/>
    <s v="12022523_29119_LPZ_Obrajes_PRO MUJER_IDD_40M"/>
    <s v="CHACON CENTELLAS, MARIA DEL PILAR - CORP - LPZ       "/>
    <x v="1"/>
    <x v="0"/>
    <s v="chaconm@tigo.net.bo"/>
    <s v="Av. Hernando Siles Nro. 5411 Edificilio Loyola"/>
    <n v="0"/>
    <s v="Nicolas Ramirez - 71490396, Gricel Soto - 77249000 - 2114914 int 2061"/>
    <x v="1"/>
    <d v="2020-07-01T00:00:00"/>
    <d v="2020-08-01T00:00:00"/>
    <x v="1"/>
    <s v="11/09: Realizada_x000a_31/08: La medicion se realizara el dia 8 de Septiembre de 2020._x000a_20/08: Se solicitó nuevo número de contacto, ejecutiva indica: David Lima 75207071"/>
    <m/>
    <x v="44"/>
    <s v="AC"/>
    <s v="SU"/>
    <s v="Internet Dedicado 8"/>
    <b v="0"/>
    <s v="12022523_29119_LPZ_Obrajes_PRO MUJER_IDD_105M"/>
    <b v="0"/>
    <s v="MEAVE IBANEZ, HENRY - CORP - LPZ                            "/>
    <b v="0"/>
    <e v="#N/A"/>
    <e v="#N/A"/>
    <m/>
  </r>
  <r>
    <x v="1"/>
    <d v="2015-11-27T00:00:00"/>
    <s v="Internet Asimetrico 2"/>
    <n v="29866"/>
    <x v="86"/>
    <s v="11761026_29866_SCZ_ViruViru_EXTERRAN_BOL_45M"/>
    <s v="SUAREZ CADARIO, ROBERTO JAVIER - CORP - SCZ                       "/>
    <x v="0"/>
    <x v="0"/>
    <s v="suarezrj@tigo.net.bo"/>
    <s v="AV. BANZER KM 9 1/2"/>
    <s v=" 17°41'4.87&quot;S   63° 9'34.44&quot;O"/>
    <s v="GONZALO CARDENAS - 78562414"/>
    <x v="1"/>
    <d v="2020-07-01T00:00:00"/>
    <d v="2020-08-01T00:00:00"/>
    <x v="1"/>
    <s v="11/09: Realizada, se presentaba problemas en el ancho de banda de subida, se contacto al noc para solucionarlo_x000a_31/08: Visita programada. Segunda semanda de septiembre"/>
    <m/>
    <x v="64"/>
    <s v="AC"/>
    <s v="AC"/>
    <s v="Internet Dedicado 12"/>
    <b v="0"/>
    <s v="11761026_29866_SCZ_ViruViru_EXTERRAN_IDD_185M"/>
    <b v="0"/>
    <s v="PARADA ROCA, NOELIA - CORP - SCZ                            "/>
    <b v="0"/>
    <e v="#N/A"/>
    <e v="#N/A"/>
    <m/>
  </r>
  <r>
    <x v="1"/>
    <d v="2018-06-27T00:00:00"/>
    <s v="PLAN CORPORATE - 1124"/>
    <n v="32526"/>
    <x v="5"/>
    <s v="1689754_32526__SCZ_PARAGUA_UPSA_BAS_200M"/>
    <s v="SOTO SALAZAR, ISRAEL JUNIOR - EMP - SCZ               "/>
    <x v="0"/>
    <x v="0"/>
    <s v="sotoi@tigo.net.bo"/>
    <s v="Av. Paragua 4to Anillo SN Zona Parque Industrial"/>
    <s v="17°45'47.06&quot;S   63° 8'51.71&quot;O"/>
    <s v="Juan Pablo Ribotta - 77824438"/>
    <x v="1"/>
    <d v="2020-07-01T00:00:00"/>
    <d v="2020-08-01T00:00:00"/>
    <x v="1"/>
    <s v="11/09: Trabajo programado para el 12 de septiembre"/>
    <m/>
    <x v="65"/>
    <s v="AC"/>
    <s v="AC"/>
    <s v="Internet Asimetrico 16"/>
    <b v="0"/>
    <s v="1689754_32526__SCZ_PARAGUA_UPSA_BAS_200M(BGP)"/>
    <b v="0"/>
    <s v="MIYASHIRO VELEZ, JAIRTJHON - EMP - SCZ                      "/>
    <b v="0"/>
    <e v="#N/A"/>
    <e v="#N/A"/>
    <m/>
  </r>
  <r>
    <x v="1"/>
    <d v="2020-07-31T00:00:00"/>
    <s v="Internet Dedicado 2"/>
    <n v="35376"/>
    <x v="87"/>
    <s v="11869666_35376___LPZ_Los Pinos_ARCOR ALIMENTOS BOLIVIA SA_IAS_30M"/>
    <s v="PARADA ROCA, NOELIA - CORP - SCZ                            "/>
    <x v="1"/>
    <x v="0"/>
    <s v="paradan@tigo.net.bo"/>
    <s v="Zona Achochalla - El Alto - Achocalla - Sitio3"/>
    <n v="0"/>
    <s v="ROLAND MARISCAL - 72148263"/>
    <x v="2"/>
    <d v="2020-07-01T00:00:00"/>
    <d v="2020-08-01T00:00:00"/>
    <x v="1"/>
    <s v="26/10: (no se lo ha vuelto a contactar)_x000a_12/10: Esperando confirmación por correo._x000a_11/09: no cuenta con instacia de solarwinds creada"/>
    <m/>
    <x v="66"/>
    <s v="AC"/>
    <s v="AC"/>
    <s v="Internet Asimetrico 2"/>
    <b v="0"/>
    <s v="11869666_35376___LPZ_Los Pinos_ARCOR ALIMENTOS BOLIVIA SA_IAS_40M"/>
    <b v="0"/>
    <s v="PARADA ROCA, NOELIA - CORP - SCZ                            "/>
    <b v="1"/>
    <e v="#N/A"/>
    <e v="#N/A"/>
    <m/>
  </r>
  <r>
    <x v="1"/>
    <d v="2020-07-31T00:00:00"/>
    <s v="Internet Dedicado 15"/>
    <n v="35377"/>
    <x v="87"/>
    <s v="1869666_35377__LPZ_Florida_ARCOR ALIMENTOS BOLIVIA SA_IAS_30M"/>
    <s v="PARADA ROCA, NOELIA - CORP - SCZ                            "/>
    <x v="1"/>
    <x v="0"/>
    <s v="paradan@tigo.net.bo"/>
    <s v="Calle Gabriel Rene Moreno Nro. 1315 - Calacoto - Sitio 4"/>
    <n v="0"/>
    <s v="ROLAND MARISCAL - 72148263"/>
    <x v="2"/>
    <d v="2020-07-01T00:00:00"/>
    <d v="2020-08-01T00:00:00"/>
    <x v="1"/>
    <s v="26/10: (no se lo ha vuelto a contactar)_x000a_12/10: Esperando confirmación por correo._x000a_11/09: no cuenta con instacia de solarwinds creada"/>
    <m/>
    <x v="66"/>
    <s v="AC"/>
    <s v="AC"/>
    <s v="Internet Asimetrico 2"/>
    <b v="0"/>
    <s v="1869666_35377__LPZ_Florida_ARCOR ALIMENTOS BOLIVIA SA_IAS_40M"/>
    <b v="0"/>
    <s v="PARADA ROCA, NOELIA - CORP - SCZ                            "/>
    <b v="1"/>
    <e v="#N/A"/>
    <e v="#N/A"/>
    <m/>
  </r>
  <r>
    <x v="1"/>
    <d v="2020-07-31T00:00:00"/>
    <s v="Internet Asimetrico 6"/>
    <n v="35374"/>
    <x v="87"/>
    <s v="11869666_35374__SCZ_Doble Via La Guardia_ARCOR ALIMENTOS BOLIVIA SA_IAS_30M"/>
    <s v="PARADA ROCA, NOELIA - CORP - SCZ                            "/>
    <x v="0"/>
    <x v="0"/>
    <s v="paradan@tigo.net.bo"/>
    <s v="Av. Doble Via La Guardia Nro. 5055 - 5to Anillo, Sitio1"/>
    <n v="0"/>
    <s v="ROLAND MARISCAL - 72148263"/>
    <x v="2"/>
    <d v="2020-07-01T00:00:00"/>
    <d v="2020-08-01T00:00:00"/>
    <x v="1"/>
    <s v="11/09: el cliente pidio que se lo vuelva a contactar a partir del 14 de septiembre_x000a_31/08: Esperando confirmacion por correo"/>
    <m/>
    <x v="67"/>
    <s v="AC"/>
    <s v="AC"/>
    <s v="Internet Asimetrico 5"/>
    <b v="0"/>
    <s v="11869666_35374__SCZ_Doble Via La Guardia_ARCOR ALIMENTOS BOLIVIA SA_IAS_75M"/>
    <b v="0"/>
    <s v="PARADA ROCA, NOELIA - CORP - SCZ                            "/>
    <b v="1"/>
    <e v="#N/A"/>
    <e v="#N/A"/>
    <m/>
  </r>
  <r>
    <x v="3"/>
    <d v="2020-07-28T00:00:00"/>
    <s v="BUSINESS ONLINE 2"/>
    <n v="35414"/>
    <x v="88"/>
    <s v="11539865_35414_SCZ_26 DE ENERO_PLUS STEEL LTDA_IAS_30M_BARRIO PERIODISTA"/>
    <s v="ANTELO JUSTINIANO, PAULO CESAR - EMP - SCZ                  "/>
    <x v="0"/>
    <x v="0"/>
    <s v="antelop@tigo.net.bo"/>
    <s v="6TO ANILLO ENTRE AVENIDA PIRAI Y RADIAL 17 1/2 VILLA FRATERNA 2 -  SITIO 2"/>
    <s v="17°48'39.9&quot;S 63°13'58.3&quot;W"/>
    <s v="MIGUEL ANGEL ARTEAGA - 76303314"/>
    <x v="2"/>
    <d v="2020-07-01T00:00:00"/>
    <d v="2020-08-01T00:00:00"/>
    <x v="0"/>
    <s v="26/10: Logicalis: aún sin contactar._x000a_01/10: el cliente menciona que por el momento no es posible coordinar una visita por tema de traslado. Contactar mas adelante_x000a_11/09: aun sin contactar"/>
    <s v="Cliente no acepta la medición"/>
    <x v="1"/>
    <s v="AC"/>
    <s v="AC"/>
    <s v="Internet Asimetrico 4"/>
    <b v="0"/>
    <s v="11539865_35414_SCZ_26 DE ENERO_PLUS STEEL LTDA_IAS_65M_BARRIO PERIODISTA"/>
    <b v="0"/>
    <s v="VACA DIEZ, WALTER - EMP - SCZ                               "/>
    <b v="0"/>
    <e v="#N/A"/>
    <e v="#N/A"/>
    <m/>
  </r>
  <r>
    <x v="3"/>
    <d v="2020-07-31T00:00:00"/>
    <s v="BUSINESS ONLINE 12"/>
    <n v="35418"/>
    <x v="89"/>
    <s v="11583502_35418__LPZ_AV AMERICA_FADERPA LTDA_IAS_40M"/>
    <s v="PEREIRA AREVALO, AHYRAN DREICK - EMP - LPZ                  "/>
    <x v="1"/>
    <x v="0"/>
    <s v="pereiraah@tigo.net.bo"/>
    <s v="CARRETERA A ORURO KM 3.5 CALLE ARENALES ESQUINA AV. URU"/>
    <s v="16°31'36.41&quot;S 68°10'21.33&quot;O"/>
    <s v="Juan Carlos Huanca -  76730618"/>
    <x v="2"/>
    <d v="2020-07-01T00:00:00"/>
    <d v="2020-08-01T00:00:00"/>
    <x v="1"/>
    <s v="12/10: Esperando confirmación por correo._x000a_11/09: no cuenta con instacia de solarwinds creada"/>
    <m/>
    <x v="68"/>
    <s v="EL"/>
    <s v="(en blanco)"/>
    <s v="Internet Asimetrico 1"/>
    <b v="0"/>
    <s v="(en blanco)"/>
    <b v="0"/>
    <s v="GUTIERREZ AYLLÓN, ALVARO - EMP - LPZ                        "/>
    <b v="0"/>
    <e v="#N/A"/>
    <e v="#N/A"/>
    <m/>
  </r>
  <r>
    <x v="3"/>
    <d v="2020-07-31T00:00:00"/>
    <s v="Business Asimetric 5"/>
    <n v="35419"/>
    <x v="89"/>
    <s v="11583502_35419__LPZ_AV AMERICA_FADERPA LTDA_IAS_40M"/>
    <s v="PEREIRA AREVALO, AHYRAN DREICK - EMP - LPZ                  "/>
    <x v="1"/>
    <x v="0"/>
    <s v="pereiraah@tigo.net.bo"/>
    <s v="CARRETERA A ORURO KM 3.5 CALLE ARENALES ESQUINA AV. URU"/>
    <s v="16°31'36.41&quot;S 68°10'21.33&quot;O"/>
    <s v="Juan Carlos Huanca -  76730618"/>
    <x v="2"/>
    <d v="2020-07-01T00:00:00"/>
    <d v="2020-08-01T00:00:00"/>
    <x v="1"/>
    <s v="12/10: Esperando confirmación por correo._x000a_11/09: no cuenta con instacia de solarwinds creada"/>
    <m/>
    <x v="68"/>
    <s v="AC"/>
    <s v="AC"/>
    <s v="Internet Asimetrico 8"/>
    <b v="0"/>
    <s v="11583502_35419__LPZ_AV AMERICA_FADERPA LTDA_IAS_105M"/>
    <b v="0"/>
    <s v="GUTIERREZ AYLLÓN, ALVARO - EMP - LPZ                        "/>
    <b v="0"/>
    <e v="#N/A"/>
    <e v="#N/A"/>
    <m/>
  </r>
  <r>
    <x v="1"/>
    <d v="2019-10-31T00:00:00"/>
    <s v="BUSINESS ONLINE 5"/>
    <n v="34599"/>
    <x v="90"/>
    <s v="11845970_34599__LPZ_VICTORIA_ENTIDAD DE DEPOSITO DE VALORES DE BOLIVIA S.A._BOL_"/>
    <s v="PEREIRA AREVALO, AHYRAN DREICK - EMP - LPZ                  "/>
    <x v="1"/>
    <x v="0"/>
    <s v="pereiraah@tigo.net.bo"/>
    <s v="Av. Arce Nro 2333 entre Belisario Salinas y Rosendo Gutierrez Edif. Bolsa Boliviana de Valores"/>
    <s v=" 16°30'27.99&quot;S   68° 7'33.14&quot;O "/>
    <s v="Ramiro Lucia - 72041180"/>
    <x v="2"/>
    <d v="2020-08-01T00:00:00"/>
    <d v="2020-09-01T00:00:00"/>
    <x v="4"/>
    <s v="12/10: Realizada_x000a_28/09: Ejecutivo indica que el contacto se encontraba de baja y por eso no dio respuesta. Se solicitó a Ángel que vuelva a ponerse en contacto con él._x000a_18/09: Solicitud de gestión a ejecutivos._x000a_11/09: Esperando confirmacion por correo_x000a_on observaciones en la primera medición"/>
    <m/>
    <x v="69"/>
    <s v="AC"/>
    <s v="AC"/>
    <s v="BUSINESS ONLINE 6"/>
    <b v="0"/>
    <s v="11845970_34599__LPZ_VICTORIA_ENTIDAD DE DEPOSITO DE VALORES DE BOLIVIA S.A._BOL_"/>
    <b v="1"/>
    <s v="NEMTALA FERRUFINO, LUIS MIGUEL - EMP - LPZ                  "/>
    <b v="0"/>
    <e v="#N/A"/>
    <e v="#N/A"/>
    <m/>
  </r>
  <r>
    <x v="1"/>
    <d v="2017-11-30T00:00:00"/>
    <s v="BUSINESS ONLINE 8"/>
    <n v="31586"/>
    <x v="60"/>
    <s v="39424_31586_SCZ_Doble Via_HIPERMAXI_BAS_10M"/>
    <s v="SANTA CRUZ MATULIC, SERGIO - CORP - SCZ                     "/>
    <x v="0"/>
    <x v="0"/>
    <s v="santacruzs@tigo.net.bo"/>
    <s v="hipermaxi av grigota 4to anillo barrio las palmas "/>
    <s v=" 17°48'37.20&quot;S 63°12'30.56&quot;O"/>
    <s v="FRANCISCO PENA  - 77690870"/>
    <x v="1"/>
    <d v="2020-08-01T00:00:00"/>
    <d v="2020-09-01T00:00:00"/>
    <x v="4"/>
    <s v="11/09: aun sin contactar"/>
    <m/>
    <x v="67"/>
    <s v="AC"/>
    <s v="AC"/>
    <s v="Business Asimetric 1"/>
    <b v="0"/>
    <s v="39424_31586_SCZ_Doble Via_HIPERMAXI_BAS_15M"/>
    <b v="0"/>
    <s v="MONTERO LEDESMA, JAVIER - CORP - SCZ                        "/>
    <b v="0"/>
    <e v="#N/A"/>
    <e v="#N/A"/>
    <m/>
  </r>
  <r>
    <x v="1"/>
    <d v="2018-11-01T00:00:00"/>
    <s v="Business Asimetric 1"/>
    <n v="33201"/>
    <x v="91"/>
    <s v="14527452_33201_SCZ_Warnes_TSK ELECTRONICA Y ELECTRICA SA_IOL_10M"/>
    <s v="ROLLANO QUIROGA, LORENA - CORP - CBBA                       "/>
    <x v="0"/>
    <x v="0"/>
    <s v="rollanol@tigo.net.bo"/>
    <s v="TERMOELCTRICA WARNES - TCK - Localidad Warnes"/>
    <s v="17°32'0.91&quot;S 63° 8'35.16&quot;O"/>
    <s v="SERGIO AYOROA 78350819"/>
    <x v="1"/>
    <d v="2020-08-01T00:00:00"/>
    <d v="2020-09-01T00:00:00"/>
    <x v="4"/>
    <s v="11/09: aun sin contactar"/>
    <m/>
    <x v="70"/>
    <s v="SU"/>
    <s v="(en blanco)"/>
    <s v="TIGO DIA ONLINE 10MB"/>
    <b v="0"/>
    <s v="(en blanco)"/>
    <b v="0"/>
    <s v="VIDAL CANEDO, LEONARDO ANDRES - CORP - CBBA                 "/>
    <b v="0"/>
    <e v="#N/A"/>
    <e v="#N/A"/>
    <m/>
  </r>
  <r>
    <x v="1"/>
    <d v="2018-11-01T00:00:00"/>
    <s v="Business Asimetric 1"/>
    <n v="33200"/>
    <x v="91"/>
    <s v="14527452_33200_SCZ_Warnes_TSK ELECTRONICA Y ELECTRICA SA_IOL_8M"/>
    <s v="ROLLANO QUIROGA, LORENA - CORP - CBBA                       "/>
    <x v="0"/>
    <x v="0"/>
    <s v="rollanol@tigo.net.bo"/>
    <s v="Oficina de ESE dentro de TERMOELECTRICA WARNES -Localidad Warnes"/>
    <s v="17°32'0.91&quot;S 63° 8'35.16&quot;O"/>
    <s v="SERGIO AYOROA 78350819"/>
    <x v="1"/>
    <d v="2020-08-01T00:00:00"/>
    <d v="2020-09-01T00:00:00"/>
    <x v="4"/>
    <s v="11/09: aun sin contactar"/>
    <m/>
    <x v="70"/>
    <s v="SU"/>
    <s v="(en blanco)"/>
    <s v="TIGO DIA ONLINE 8 MB"/>
    <b v="0"/>
    <s v="(en blanco)"/>
    <b v="0"/>
    <s v="VIDAL CANEDO, LEONARDO ANDRES - CORP - CBBA                 "/>
    <b v="0"/>
    <e v="#N/A"/>
    <e v="#N/A"/>
    <m/>
  </r>
  <r>
    <x v="1"/>
    <d v="2017-12-30T00:00:00"/>
    <s v="Business Asimetric 1"/>
    <n v="31682"/>
    <x v="60"/>
    <s v="39424_31682_SCZ_MONTERO_HIPERMAXI_BAS_10M"/>
    <s v="SANTA CRUZ MATULIC, SERGIO - CORP - SCZ                     "/>
    <x v="0"/>
    <x v="0"/>
    <s v="santacruzs@tigo.net.bo"/>
    <s v="Hipermaxi Monterio, Av Circunvalacion - MONTERO SITIO 1"/>
    <s v="17°19'58.66&quot;S  63°15'21.15&quot;O"/>
    <s v="FRANCISCO PENA  - 77690870"/>
    <x v="1"/>
    <d v="2020-08-01T00:00:00"/>
    <d v="2020-09-01T00:00:00"/>
    <x v="4"/>
    <s v="11/09: aun sin contactar"/>
    <m/>
    <x v="67"/>
    <s v="AC"/>
    <s v="AC"/>
    <s v="Business Asimetric 1"/>
    <b v="1"/>
    <s v="39424_31682_SCZ_MONTERO_HIPERMAXI_BAS_15M"/>
    <b v="0"/>
    <s v="MONTERO LEDESMA, JAVIER - CORP - SCZ                        "/>
    <b v="0"/>
    <e v="#N/A"/>
    <e v="#N/A"/>
    <m/>
  </r>
  <r>
    <x v="1"/>
    <d v="2018-05-30T00:00:00"/>
    <s v="Business Asimetric 1"/>
    <n v="32401"/>
    <x v="92"/>
    <s v="6089_32401__SCZ_PARAGUA_ANTENA UNO CANAL  6 SRL_BOL_20M"/>
    <s v="MERCADO ANEZ, JAVIER - CORP - SCZ                           "/>
    <x v="1"/>
    <x v="0"/>
    <s v="mercadoja@tigo.net.bo"/>
    <s v="CALLE SOCABAYA SHOPPING NORTE 6TO PISO"/>
    <s v="16° 29' 48”     68° 08' 5"/>
    <s v="Edwin Vera Fernandez edwin.vera@redbolivision.tv.bo 76700013_x000a_Juan Carlos Barrero Rios juan.barrero@redbolivision.tv.bo"/>
    <x v="1"/>
    <d v="2020-08-01T00:00:00"/>
    <d v="2020-09-01T00:00:00"/>
    <x v="4"/>
    <s v="11/09: Realizada"/>
    <m/>
    <x v="71"/>
    <s v="AC"/>
    <s v="AC"/>
    <s v="BUSINESS ONLINE 5"/>
    <b v="0"/>
    <s v="6089_32401__SCZ_HANSA_ANTENA UNO CANAL  6 SRL_BOL_30M"/>
    <b v="0"/>
    <s v="MERCADO ANEZ, JAVIER - CORP - SCZ                           "/>
    <b v="1"/>
    <e v="#N/A"/>
    <e v="#N/A"/>
    <m/>
  </r>
  <r>
    <x v="1"/>
    <d v="2013-10-01T00:00:00"/>
    <s v="Business Asimetric 1"/>
    <n v="28527"/>
    <x v="93"/>
    <s v="12181551_28527_LPZ_Florida_UNIVERSIDAD PRIVADA BOLIVIANA_IDD_200M_TMP_IDD_30M"/>
    <s v="ROLLANO QUIROGA, LORENA - CORP - CBBA                       "/>
    <x v="1"/>
    <x v="0"/>
    <s v="rollanol@tigo.net.bo"/>
    <s v="Av Achocalla Km 3/5 "/>
    <s v="16°34'29.47&quot;S 68° 7'36.23&quot;O"/>
    <s v="Marcelo Angulo - 67405300"/>
    <x v="1"/>
    <d v="2020-08-01T00:00:00"/>
    <d v="2020-09-01T00:00:00"/>
    <x v="4"/>
    <s v="12/10: Realizada._x000a_18/09: Solicitud de gestión a ejecutivos._x000a_11/09: Esperando confirmacion por correo"/>
    <m/>
    <x v="54"/>
    <s v="AC"/>
    <s v="AC"/>
    <s v="Internet Dedicado 14"/>
    <b v="0"/>
    <s v="12181551_28527_LPZ_Florida_UNIVERSIDAD PRIVADA BOLIVIANA UPB_IDD_250M"/>
    <b v="0"/>
    <s v="VIDAL CANEDO, LEONARDO ANDRES - CORP - CBBA                 "/>
    <b v="0"/>
    <e v="#N/A"/>
    <e v="#N/A"/>
    <m/>
  </r>
  <r>
    <x v="1"/>
    <d v="2014-05-01T00:00:00"/>
    <s v="Business Asimetric 1"/>
    <n v="28967"/>
    <x v="94"/>
    <s v="11429402_28967_SCZ_26Enero_ECOR CANAL 9 TELEORIENTE_BAS_120M"/>
    <s v="ORTIZ ORTIZ, ROBERTO - CORP - SCZ                           "/>
    <x v="0"/>
    <x v="0"/>
    <s v="ortizro@tigo.net.bo"/>
    <s v="Doble Via"/>
    <m/>
    <s v="ARTURO PINTO - 72156753"/>
    <x v="1"/>
    <d v="2020-08-01T00:00:00"/>
    <d v="2020-09-01T00:00:00"/>
    <x v="4"/>
    <s v="26/10: Logicalis: aún sin contactar._x000a_11/09: aun sin contactar"/>
    <m/>
    <x v="72"/>
    <s v="AC"/>
    <s v="AC"/>
    <s v="Internet Dedicado 13"/>
    <b v="0"/>
    <s v="11429402_28967_SCZ_26Enero_ECOR CANAL 9 TELEORIENTE_IDD_350M"/>
    <b v="0"/>
    <s v="SALLES GUZMAN, PAOLA KARINA - CORP - SCZ                    "/>
    <b v="0"/>
    <e v="#N/A"/>
    <e v="#N/A"/>
    <m/>
  </r>
  <r>
    <x v="1"/>
    <d v="2019-09-02T00:00:00"/>
    <s v="BUSINESS ONLINE 5"/>
    <n v="34421"/>
    <x v="95"/>
    <s v="14631429_34421__LPZ_16 DE JULIO_RODUGA INVERSIONES S.A._IAS_80M"/>
    <s v="CASSIS MARISCAL, SERGIO - EMP - LPZ                         "/>
    <x v="1"/>
    <x v="0"/>
    <s v="cassiss@tigo.net.bo"/>
    <s v="AV. JUAN PABLO II ESQ. AV. COSTANERA, FRENTE A PIL PUENTE RIO SECO"/>
    <s v="16°29'28.32&quot;S 68°12'12.50&quot;O"/>
    <s v="MARCELO SUAREZ - 76765160"/>
    <x v="2"/>
    <d v="2019-11-01T00:00:00"/>
    <d v="2019-12-01T00:00:00"/>
    <x v="1"/>
    <m/>
    <m/>
    <x v="73"/>
    <s v="AC"/>
    <s v="AC"/>
    <s v="Internet Asimetrico 5"/>
    <b v="0"/>
    <s v="14631429_34421_LPZ_16 DE JULIO_RODUGA INVERSIONES S.A._IAS_75M"/>
    <b v="0"/>
    <s v="LEON ROSAS, JOSUE ISMAEL - EMP - LPZ                        "/>
    <b v="0"/>
    <e v="#N/A"/>
    <e v="#N/A"/>
    <m/>
  </r>
  <r>
    <x v="1"/>
    <d v="2019-09-05T00:00:00"/>
    <s v="Internet Dedicado 1"/>
    <n v="34422"/>
    <x v="96"/>
    <s v="11288406_34422__CBA_JUAN PABLO II_BRENNTAG BOLIVIA SRL_IAS_15M"/>
    <s v="BANEGAS CHAVEZ, MARIA FERNANDA - MNC - SCZ                  "/>
    <x v="2"/>
    <x v="0"/>
    <s v="banegasma@tigo.net.bo"/>
    <s v="Cochabamba calle Arquimedes BRENNTAG SRL"/>
    <s v="17°24'04.71&quot;S 66°12'6.23&quot;W"/>
    <s v="ROSA BALCAZAR - 77004007"/>
    <x v="2"/>
    <d v="2019-11-01T00:00:00"/>
    <d v="2019-12-01T00:00:00"/>
    <x v="1"/>
    <m/>
    <m/>
    <x v="74"/>
    <s v="SU"/>
    <s v="(en blanco)"/>
    <s v="Internet Asimetrico 1"/>
    <b v="0"/>
    <s v="(en blanco)"/>
    <b v="0"/>
    <s v="RUCK SUAREZ, FERNANDA - MNC - SCZ                           "/>
    <b v="0"/>
    <e v="#N/A"/>
    <e v="#N/A"/>
    <m/>
  </r>
  <r>
    <x v="6"/>
    <d v="2019-09-27T00:00:00"/>
    <s v="Internet Asimetrico 1"/>
    <n v="34448"/>
    <x v="97"/>
    <s v="15434814_34448__SCZ_BRIGIDA_ROSMERY HANDAL ABS_IAS_30M_EQUIPETROL NORTE"/>
    <s v="AÑEZ LOPEZ, LILIANA - SMB - SC                              "/>
    <x v="0"/>
    <x v="0"/>
    <s v="anezha@tigo.net.bo"/>
    <s v="CALLE LOS LIRIOSENTRE CALLE LOS PINOS #522"/>
    <s v="  17°45'49.36&quot;S  63°12'12.01&quot;O  "/>
    <s v="ROSMERY HANDAL ABS / Editha Sabi - 77270777 / 75329737"/>
    <x v="2"/>
    <d v="2019-11-01T00:00:00"/>
    <d v="2019-12-01T00:00:00"/>
    <x v="1"/>
    <m/>
    <m/>
    <x v="75"/>
    <s v="SU"/>
    <s v="(en blanco)"/>
    <s v="Internet Asimetrico 1"/>
    <b v="1"/>
    <s v="(en blanco)"/>
    <b v="0"/>
    <s v="PINTO VÁSQUEZ, ROXANA - EJEC. DE CUENTAS - NEG - SC         "/>
    <b v="0"/>
    <e v="#N/A"/>
    <e v="#N/A"/>
    <m/>
  </r>
  <r>
    <x v="6"/>
    <d v="2019-09-27T00:00:00"/>
    <s v="Internet Dedicado 15"/>
    <n v="34480"/>
    <x v="98"/>
    <s v="15438906_34480__SCZ_BEREA_SECOBOL SRL_IAS_15M"/>
    <s v="VELARDE VARGAS, MARIO - EMP - SCZ                           "/>
    <x v="0"/>
    <x v="0"/>
    <s v="velardem@tigo.net.bo"/>
    <s v="DOBLE VIA LA GUARDIA 7MO ANILLO "/>
    <s v="17°49'51.5&quot;S 63°13'53.6&quot;W"/>
    <s v=""/>
    <x v="2"/>
    <d v="2019-11-01T00:00:00"/>
    <d v="2019-12-01T00:00:00"/>
    <x v="1"/>
    <s v="Contacto adicional solicitado a Ejecutiva. Primero se averiguó nombre de Ejecutivo con Vero."/>
    <m/>
    <x v="76"/>
    <s v="AC"/>
    <s v="AC"/>
    <s v="Internet Asimetrico 1"/>
    <b v="0"/>
    <s v="15438906_34480__SCZ_ROCA Y CORONADO_SECOBOL SRL_IAS_30M"/>
    <b v="0"/>
    <s v="VAZQUEZ VALDIVIA, LEONARDO - EMP - SCZ                      "/>
    <b v="0"/>
    <e v="#N/A"/>
    <e v="#N/A"/>
    <m/>
  </r>
  <r>
    <x v="6"/>
    <d v="2019-09-30T00:00:00"/>
    <s v="Internet Dedicado 3"/>
    <n v="34439"/>
    <x v="99"/>
    <s v="15434476_34439_SCZ_SLAN_PERTEC S.R.L_IAS_15M"/>
    <s v="GONZALEZ ANTEZANA, MAURICIO ABEL - EMP - CBB                "/>
    <x v="0"/>
    <x v="0"/>
    <s v="gonzalezm@tigo.net.bo"/>
    <s v="CALLE TAITETU NUM 2680 ZN 3ER ANILLO INTERNO - SITIO 10"/>
    <s v="-17.76917, -63.158173"/>
    <s v="ALDRID - 71490481"/>
    <x v="2"/>
    <d v="2019-11-01T00:00:00"/>
    <d v="2019-12-01T00:00:00"/>
    <x v="1"/>
    <m/>
    <m/>
    <x v="73"/>
    <s v="AC"/>
    <s v="AC"/>
    <s v="Internet Asimetrico 1"/>
    <b v="0"/>
    <s v="15434476_34439_SCZ_SLAN_PERTEC S.R.L_IAS_30M"/>
    <b v="0"/>
    <s v="GONZALEZ ANTEZANA, MAURICIO ABEL - EMP - CBBA               "/>
    <b v="0"/>
    <e v="#N/A"/>
    <e v="#N/A"/>
    <m/>
  </r>
  <r>
    <x v="6"/>
    <d v="2019-09-30T00:00:00"/>
    <s v="Business Asimetric 3"/>
    <n v="34452"/>
    <x v="99"/>
    <s v="15434476_34452__LPZ_6DEMARZO_PERTEC S.R.L_IAS_15M_VILLA 12 DE OCTUBRE"/>
    <s v="GONZALEZ ANTEZANA, MAURICIO ABEL - EMP - CBB                "/>
    <x v="1"/>
    <x v="0"/>
    <s v="gonzalezm@tigo.net.bo"/>
    <s v="CALLE NUMERO 106 NUM 501 ZN VILLA BOLIVAR"/>
    <s v="16°31'2.91&quot;S  68°10'19.41&quot;W"/>
    <s v="Aldrin Almanza - 71490481"/>
    <x v="2"/>
    <d v="2019-11-01T00:00:00"/>
    <d v="2019-12-01T00:00:00"/>
    <x v="1"/>
    <m/>
    <m/>
    <x v="77"/>
    <s v="AC"/>
    <s v="AC"/>
    <s v="Internet Asimetrico 1"/>
    <b v="0"/>
    <s v="15434476_34452__LPZ_6DEMARZO_PERTEC S.R.L_IAS_30M_VILLA 12 DE OCTUBRE"/>
    <b v="0"/>
    <s v="GONZALEZ ANTEZANA, MAURICIO ABEL - EMP - CBBA               "/>
    <b v="0"/>
    <e v="#N/A"/>
    <e v="#N/A"/>
    <m/>
  </r>
  <r>
    <x v="6"/>
    <d v="2019-09-30T00:00:00"/>
    <s v="Internet Dedicado 16"/>
    <n v="34458"/>
    <x v="100"/>
    <s v="15435333_34458__TJA_LOURDES 3_CERAMICA SAN LUIS SRL_IAS_15M_RBS EL PORTILLO"/>
    <s v="CASTILLO VERGARA, BEATRIZ - EMP - TRJ                       "/>
    <x v="3"/>
    <x v="0"/>
    <s v="castillob@tigo.net.bo"/>
    <s v="ZONA EL PORTILLO, CARRETERA A BERMEJO KM 8,5 -  CERCADO"/>
    <s v=" 21°34'21.79&quot;S  64°39'59.61&quot;O"/>
    <s v="MABEL PELAEZ / GUSTAVO GRAMAJO - 77870378"/>
    <x v="2"/>
    <d v="2019-11-01T00:00:00"/>
    <d v="2019-12-01T00:00:00"/>
    <x v="1"/>
    <m/>
    <m/>
    <x v="78"/>
    <s v="AC"/>
    <s v="(en blanco)"/>
    <s v="Internet Asimetrico 1"/>
    <b v="0"/>
    <s v="(en blanco)"/>
    <b v="0"/>
    <s v="GUAYGUA, DANIEL CRISTHIAN - EMP - TRJ                       "/>
    <b v="0"/>
    <e v="#N/A"/>
    <e v="#N/A"/>
    <m/>
  </r>
  <r>
    <x v="1"/>
    <d v="2019-09-30T00:00:00"/>
    <s v="Internet Dedicado 13"/>
    <n v="34468"/>
    <x v="101"/>
    <s v="15298501_34468__TJA_LOMAS DE SAN JUAN_MULTICENTER SRL_IAS_15M_HOTEL LOS CEIBOS"/>
    <s v="NUNEZ CASCALES, CARLOS ROMARIO - EMP - SCZ                  "/>
    <x v="3"/>
    <x v="0"/>
    <s v="nunezro@tigo.net.bo"/>
    <s v="GENERAL TRIGO OFICINA TARIJA"/>
    <s v="21°32'3.74&quot;S  64°44'5.73&quot;O"/>
    <s v="BIJOY BENNY- MAURICIO  - 75018950"/>
    <x v="2"/>
    <d v="2019-11-01T00:00:00"/>
    <d v="2019-12-01T00:00:00"/>
    <x v="1"/>
    <m/>
    <m/>
    <x v="79"/>
    <s v="AC"/>
    <s v="(en blanco)"/>
    <s v="Internet Asimetrico 1"/>
    <b v="0"/>
    <s v="(en blanco)"/>
    <b v="0"/>
    <s v="NUNEZ CASCALES, CARLOS ROMARIO - EMP - SCZ                  "/>
    <b v="1"/>
    <e v="#N/A"/>
    <e v="#N/A"/>
    <m/>
  </r>
  <r>
    <x v="1"/>
    <d v="2019-09-30T00:00:00"/>
    <s v="Internet Asimetrico 6"/>
    <n v="34475"/>
    <x v="102"/>
    <s v="11641592_34475__LPZ_OBRAJES_DHL BOLIVIA SRL_IAS_15M"/>
    <s v="MENACHO VISCARRA, NICOLAS - MNC - SCZ                       "/>
    <x v="1"/>
    <x v="0"/>
    <s v="menachon@tigo.net.bo"/>
    <s v="Obrajes, Calle 7 Av 14 de Septiembre"/>
    <s v="16°31'29.65&quot;S  68° 6'30.06&quot;O"/>
    <s v="Jose Orias - 77793000"/>
    <x v="4"/>
    <d v="2019-11-01T00:00:00"/>
    <d v="2019-12-01T00:00:00"/>
    <x v="0"/>
    <s v="No se realizaron las mediciones por q el servicio estaba cancelado por el cliente hace un mes. Dejo los datos del cliente"/>
    <s v="Servicio Suspendido / Eliminado"/>
    <x v="1"/>
    <s v="SU"/>
    <s v="(en blanco)"/>
    <s v="Internet Asimetrico 1"/>
    <b v="0"/>
    <s v="(en blanco)"/>
    <b v="0"/>
    <s v="RUCK SUAREZ, FERNANDA - MNC - SCZ                           "/>
    <b v="0"/>
    <e v="#N/A"/>
    <e v="#N/A"/>
    <m/>
  </r>
  <r>
    <x v="1"/>
    <d v="2019-09-30T00:00:00"/>
    <s v="Internet Dedicado 6"/>
    <n v="34479"/>
    <x v="47"/>
    <s v="13427167_34479__SCZ_PARAGUAB_AUTOCORPORACION SERCOA SRL_IDD_20M"/>
    <s v="MERCADO ANEZ, JAVIER - CORP - SCZ                           "/>
    <x v="0"/>
    <x v="0"/>
    <s v="mercadoja@tigo.net.bo"/>
    <s v="Parque Industrial prolongación Av. Paraguá entre 4to y 5to Anillo"/>
    <s v="17°45'35.4&quot;S 63°08'42.0&quot;W"/>
    <n v="75589930"/>
    <x v="2"/>
    <d v="2019-11-01T00:00:00"/>
    <d v="2019-12-01T00:00:00"/>
    <x v="1"/>
    <s v="Número celular apagado o fuera de linea_x000a_Ejecutivo indica nuevo número: 75589930_x000a_Número registrado incorrectamente, el correcto es 77668635"/>
    <m/>
    <x v="80"/>
    <s v="SU"/>
    <s v="(en blanco)"/>
    <s v="Internet Dedicado 2"/>
    <b v="0"/>
    <s v="(en blanco)"/>
    <b v="0"/>
    <s v="MERCADO ANEZ, JAVIER - CORP - SCZ                           "/>
    <b v="1"/>
    <e v="#N/A"/>
    <e v="#N/A"/>
    <m/>
  </r>
  <r>
    <x v="1"/>
    <d v="2019-09-30T00:00:00"/>
    <s v="Plan Internet Empresarial 3.1"/>
    <n v="34496"/>
    <x v="2"/>
    <s v="11474451_34496__LPZ_HUMBOLTD_CERVECERIA BOLIVIANA NACIONAL_BOL_8M"/>
    <s v="ANDIA ALVAREZ, LUIS ENRIQUE - CORP - LPZ                    "/>
    <x v="1"/>
    <x v="0"/>
    <s v="andial@tigo.net.bo"/>
    <s v="Av. Ballivian entre calles 11 y 12 Calacoto"/>
    <s v="16°32'24.13&quot;S 68° 5'16.80&quot;O"/>
    <s v="Antonio Ibañez - 72209637"/>
    <x v="1"/>
    <d v="2019-11-01T00:00:00"/>
    <d v="2019-12-01T00:00:00"/>
    <x v="1"/>
    <m/>
    <m/>
    <x v="81"/>
    <s v="AC"/>
    <s v="AC"/>
    <s v="Internet Asimetrico 1"/>
    <b v="0"/>
    <s v="11474451_34496__LPZ_HUMBOLTD_CERVECERIA BOLIVIANA NACIONAL_IAS1_30M"/>
    <b v="0"/>
    <s v="MIRANDA URQUIZO, DANIEL - CORP - LPZ                        "/>
    <b v="0"/>
    <e v="#N/A"/>
    <e v="#N/A"/>
    <m/>
  </r>
  <r>
    <x v="3"/>
    <d v="2019-09-30T00:00:00"/>
    <s v="BUSINESS ONLINE 1"/>
    <n v="34497"/>
    <x v="103"/>
    <s v="20761_34497__SCZ_PARAGUA_QUIMICA CARBOGAS_IAS_15M"/>
    <s v="NUNEZ CASCALES, CARLOS ROMARIO - EMP - SCZ                  "/>
    <x v="0"/>
    <x v="0"/>
    <s v="nunezro@tigo.net.bo"/>
    <s v="FINAL PROLONGACION DE LA AVENIDA PARAGUÁ, A 3 CUADRAS DE 4TO ANILLO"/>
    <s v=" 17°45'24.33&quot;S  63° 8'37.33&quot;O"/>
    <s v="DINO MUCKLED - 77670166"/>
    <x v="2"/>
    <d v="2019-11-01T00:00:00"/>
    <d v="2019-12-01T00:00:00"/>
    <x v="1"/>
    <m/>
    <m/>
    <x v="73"/>
    <s v="AC"/>
    <s v="AC"/>
    <s v="Internet Asimetrico 1"/>
    <b v="0"/>
    <s v="20761_34497__SCZ_PARAGUA_QUIMICA CARBOGAS_IAS_30M"/>
    <b v="0"/>
    <s v="NUNEZ CASCALES, CARLOS ROMARIO - EMP - SCZ                  "/>
    <b v="1"/>
    <e v="#N/A"/>
    <e v="#N/A"/>
    <m/>
  </r>
  <r>
    <x v="1"/>
    <d v="2019-09-30T00:00:00"/>
    <s v="BUSINESS ONLINE 2"/>
    <n v="34500"/>
    <x v="104"/>
    <s v="11265427_34500__ORU_INDUSTRIAL_BANCO PRODEM S.A._LVPN_20M"/>
    <s v="NEMTALA FERRUFINO, LUIS MIGUEL - FL - LPZ                   "/>
    <x v="4"/>
    <x v="0"/>
    <s v="nemtalal@tigo.net.bo"/>
    <s v="Calle Washington entre Ayacucho y Cochabamba (frente al mercado Fermín López) - SITIO 4"/>
    <s v="17°57'59.70&quot;S   67° 6'54.32&quot;O"/>
    <s v="ALVARO URQUIZO - 73098903"/>
    <x v="2"/>
    <d v="2019-11-01T00:00:00"/>
    <d v="2019-12-01T00:00:00"/>
    <x v="0"/>
    <s v="El servicio de Tigo fue cancelado"/>
    <s v="Servicio Suspendido / Eliminado"/>
    <x v="1"/>
    <s v="SU"/>
    <s v="AC"/>
    <s v="PLAN CORPORATE - 1124"/>
    <b v="0"/>
    <s v="11265427_34500__ORU_INDUSTRIAL_BANCO PRODEM S.A._LVPN_20M"/>
    <b v="1"/>
    <s v="HISTORICO                                                   "/>
    <b v="0"/>
    <e v="#N/A"/>
    <e v="#N/A"/>
    <m/>
  </r>
  <r>
    <x v="1"/>
    <d v="2019-09-30T00:00:00"/>
    <s v="BUSINESS ONLINE 1"/>
    <n v="34501"/>
    <x v="104"/>
    <s v="11265427_34501__ORU_INDUSTRIAL_BANCO PRODEM S.A._LVPN_20M"/>
    <s v="NEMTALA FERRUFINO, LUIS MIGUEL - FL - LPZ                   "/>
    <x v="4"/>
    <x v="0"/>
    <s v="nemtalal@tigo.net.bo"/>
    <s v="Av. 6 de Octubre N° 5823 - SITIO 5"/>
    <s v=" 17°58'6.63&quot;S   67° 6'42.36&quot;O"/>
    <s v="ALVARO URQUIZO - 73098903"/>
    <x v="2"/>
    <d v="2019-11-01T00:00:00"/>
    <d v="2019-12-01T00:00:00"/>
    <x v="0"/>
    <s v="El servicio de Tigo fue cancelado"/>
    <s v="Servicio Suspendido / Eliminado"/>
    <x v="1"/>
    <s v="SU"/>
    <s v="AC"/>
    <s v="PLAN CORPORATE - 1124"/>
    <b v="0"/>
    <s v="11265427_34501__ORU_INDUSTRIAL_BANCO PRODEM S.A._LVPN_20M"/>
    <b v="1"/>
    <s v="HISTORICO                                                   "/>
    <b v="0"/>
    <e v="#N/A"/>
    <e v="#N/A"/>
    <m/>
  </r>
  <r>
    <x v="1"/>
    <d v="2019-09-30T00:00:00"/>
    <s v="BUSINESS ONLINE 1"/>
    <n v="32810"/>
    <x v="104"/>
    <s v="NO SE LOCALIZA LA CTA"/>
    <s v="NEMTALA FERRUFINO, LUIS MIGUEL - FL - LPZ                   "/>
    <x v="1"/>
    <x v="0"/>
    <s v="nemtalal@tigo.net.bo"/>
    <s v="Plaza Ballivian N° 161  - SITIO 3"/>
    <s v=" 16°39'12.16&quot;S   68°18'7.72&quot;O"/>
    <s v="ALVARO URQUIZO - 73098903"/>
    <x v="2"/>
    <d v="2019-11-01T00:00:00"/>
    <d v="2019-12-01T00:00:00"/>
    <x v="1"/>
    <s v="Se hizo la medición a 11265427_32810_LPZ_16 De Julio_BANCO PRODEM _LVPN_20M, sin embargo no aplica debido a que es un enlace de VPN."/>
    <m/>
    <x v="82"/>
    <s v="EL"/>
    <s v="(en blanco)"/>
    <s v="PLAN CORPORATE - 1124"/>
    <b v="0"/>
    <s v="(en blanco)"/>
    <b v="0"/>
    <s v="HISTORICO                                                   "/>
    <b v="0"/>
    <e v="#N/A"/>
    <e v="#N/A"/>
    <m/>
  </r>
  <r>
    <x v="1"/>
    <d v="2019-09-30T00:00:00"/>
    <s v="BUSINESS ONLINE 1"/>
    <n v="34507"/>
    <x v="105"/>
    <s v="13199992_34507__LPZ_Yungas_BANCO PRODEM S.A._LVPN_20M"/>
    <s v="NEMTALA FERRUFINO, LUIS MIGUEL - FL - LPZ                   "/>
    <x v="1"/>
    <x v="0"/>
    <s v="nemtalal@tigo.net.bo"/>
    <s v="Av. Camacho esq. Colón N° 2277 - Zona Central"/>
    <s v="16°29'55.65&quot;S   68° 8'3.03&quot;O"/>
    <s v="ALVARO URQUIZO - 73098903"/>
    <x v="2"/>
    <d v="2019-11-01T00:00:00"/>
    <d v="2019-12-01T00:00:00"/>
    <x v="1"/>
    <s v="2DO SITIO  SIGUIENTE SEMANA, COORDINACION POR CORREO"/>
    <m/>
    <x v="82"/>
    <s v="EL"/>
    <s v="(en blanco)"/>
    <s v="PLAN CORPORATE - 1124"/>
    <b v="0"/>
    <s v="(en blanco)"/>
    <b v="0"/>
    <s v="HISTORICO                                                   "/>
    <b v="0"/>
    <e v="#N/A"/>
    <e v="#N/A"/>
    <m/>
  </r>
  <r>
    <x v="1"/>
    <d v="2019-09-30T00:00:00"/>
    <s v="Internet Dedicado 2"/>
    <n v="34509"/>
    <x v="106"/>
    <s v="11231558_34509__SCZ_BRIGIDA_TOTAL E&amp;P BOLIVIE_BOL_60MRBS_EQUIPETROL NORTE_PROTECCION"/>
    <s v="MENACHO VISCARRA, NICOLAS - MNC - SCZ                       "/>
    <x v="0"/>
    <x v="0"/>
    <s v="menachon@tigo.net.bo"/>
    <s v="Av. Las Ramblas #40 Edificio Arcus"/>
    <s v=" 17°45'35.71&quot;S / 63°12'1.59&quot;O "/>
    <s v="LUIS ARNEZ -  71371023"/>
    <x v="1"/>
    <d v="2019-11-01T00:00:00"/>
    <d v="2019-12-01T00:00:00"/>
    <x v="1"/>
    <m/>
    <m/>
    <x v="83"/>
    <s v="AC"/>
    <s v="AC"/>
    <s v="PLAN CORPORATE - 1124"/>
    <b v="0"/>
    <s v="11231558_34509__SCZ_BRIGIDA_TOTAL E&amp;P BOLIVIE_BOL_60MRBS_EQUIPETROL NORTE_PROTEC"/>
    <b v="0"/>
    <s v="RUCK SUAREZ, FERNANDA - MNC - SCZ                           "/>
    <b v="0"/>
    <e v="#N/A"/>
    <e v="#N/A"/>
    <m/>
  </r>
  <r>
    <x v="1"/>
    <d v="2019-09-30T00:00:00"/>
    <s v="Internet Dedicado 2"/>
    <n v="34511"/>
    <x v="107"/>
    <s v="1740469_34511__SCZ_VIRGEN DE COTOCA_UNION CENTRO VETERINARIO SRL_IDD_50M"/>
    <s v="VELARDE VARGAS, MARIO - EMP - SCZ                           "/>
    <x v="0"/>
    <x v="0"/>
    <s v="velardem@tigo.net.bo"/>
    <s v="3ER ANILLO INTERNO C/ JESES GOMEZ ENTRE AV. BRASIL Y VIRGEN DE COTOCA"/>
    <s v="17°47'4.40&quot;S 63° 9'11.08&quot;O"/>
    <s v="LUIS ENRIQUE HERRERA - 76349260"/>
    <x v="2"/>
    <d v="2019-11-01T00:00:00"/>
    <d v="2019-12-01T00:00:00"/>
    <x v="1"/>
    <m/>
    <m/>
    <x v="83"/>
    <s v="EL"/>
    <s v="(en blanco)"/>
    <s v="Internet Dedicado 1"/>
    <b v="0"/>
    <s v="(en blanco)"/>
    <b v="0"/>
    <s v="VAZQUEZ VALDIVIA, LEONARDO - EMP - SCZ                      "/>
    <b v="0"/>
    <e v="#N/A"/>
    <e v="#N/A"/>
    <m/>
  </r>
  <r>
    <x v="1"/>
    <d v="2019-09-30T00:00:00"/>
    <s v="BUSINESS ONLINE 7"/>
    <n v="34512"/>
    <x v="108"/>
    <s v="14439679_34512__ORU_RBS INDUSTRIAL_ALMANZA CORP SRL _IAS_15M"/>
    <s v="GONZALEZ ANTEZANA, MAURICIO ABEL - EMP - CBB                "/>
    <x v="4"/>
    <x v="0"/>
    <s v="gonzalezm@tigo.net.bo"/>
    <s v="Calle 6 de octubre entre Bolivar y Sucre"/>
    <s v="-17.971003,-67.112754"/>
    <s v="Jorge La Fuente - 75460080"/>
    <x v="1"/>
    <d v="2019-11-01T00:00:00"/>
    <d v="2019-12-01T00:00:00"/>
    <x v="1"/>
    <m/>
    <m/>
    <x v="84"/>
    <s v="AC"/>
    <s v="AC"/>
    <s v="Internet Asimetrico 1"/>
    <b v="0"/>
    <s v="14439679_34512_ORU_RBS INDUSTRIAL_ALMANZA CORP SRL_IAS_30M"/>
    <b v="0"/>
    <s v="GONZALEZ ANTEZANA, MAURICIO ABEL - EMP - CBBA               "/>
    <b v="0"/>
    <e v="#N/A"/>
    <e v="#N/A"/>
    <m/>
  </r>
  <r>
    <x v="6"/>
    <d v="2019-09-30T00:00:00"/>
    <s v="BUSINESS ONLINE 2"/>
    <n v="34513"/>
    <x v="109"/>
    <s v="15443558_34513__SCZ_DOBLE VIA_HENRRY PERALES CORTES_IAS_20M"/>
    <s v="THAMES SUAREZ, DANIEL ALFONSO - SMB - SC -TEMP              "/>
    <x v="0"/>
    <x v="0"/>
    <s v="thamesd@tigo.net.bo"/>
    <s v="AV. 5TO ANILLO ENTRE RADIAL 17 1/2 Y AV PIRAI OFICINA CENTRAL DE LA VÍCOLA, SOBRE LA AVENIDA"/>
    <s v=" 17°48'28.31&quot;S  63°13'25.67&quot;O"/>
    <s v="VALKIRIA PERALES - 67710122"/>
    <x v="2"/>
    <d v="2019-11-01T00:00:00"/>
    <d v="2019-12-01T00:00:00"/>
    <x v="1"/>
    <m/>
    <m/>
    <x v="81"/>
    <s v="AC"/>
    <s v="AC"/>
    <s v="Internet Asimetrico 6"/>
    <b v="0"/>
    <s v="15443558_34513__SCZ_DOBLE VIA_HENRRY PERALES CORTES_IAS_90M"/>
    <b v="0"/>
    <s v="MARQUINAS, HELEN - EJEC. DE CUENTAS - NEG - SC              "/>
    <b v="0"/>
    <e v="#N/A"/>
    <e v="#N/A"/>
    <m/>
  </r>
  <r>
    <x v="1"/>
    <d v="2019-09-30T00:00:00"/>
    <s v="BUSINESS ONLINE 2"/>
    <n v="34519"/>
    <x v="110"/>
    <s v="14023658_34519__CBA_FEICOBOL_FUNDACION PARA LA FERIA INTERNACIONAL COCHABAMBA_IA"/>
    <s v="GONZALEZ ANTEZANA, MAURICIO ABEL - EMP - CBB                "/>
    <x v="2"/>
    <x v="0"/>
    <s v="gonzalezm@tigo.net.bo"/>
    <s v="Recinto Ferial de Alalay"/>
    <s v="17°25'8.26&quot;S  66° 7'43.79&quot;O"/>
    <s v="Javier Cárdenas - 67599668"/>
    <x v="2"/>
    <d v="2019-11-01T00:00:00"/>
    <d v="2019-12-01T00:00:00"/>
    <x v="1"/>
    <m/>
    <m/>
    <x v="74"/>
    <s v="EL"/>
    <s v="(en blanco)"/>
    <s v="PLAN CORPORATE - 1124"/>
    <b v="0"/>
    <s v="(en blanco)"/>
    <b v="0"/>
    <s v="GONZALEZ ANTEZANA, MAURICIO ABEL - EMP - CBBA               "/>
    <b v="0"/>
    <e v="#N/A"/>
    <e v="#N/A"/>
    <m/>
  </r>
  <r>
    <x v="6"/>
    <d v="2019-09-30T00:00:00"/>
    <s v="BUSINESS ONLINE 2"/>
    <n v="34520"/>
    <x v="111"/>
    <s v="15439321_34520__SCZ_7MO ANILLO_AXIONGROUP SRL_IAS_15M_LOS SAUCES"/>
    <s v="WEISE KAISER, SANDRA - SMB - SC                             "/>
    <x v="0"/>
    <x v="0"/>
    <s v="weises@tigo.net.bo"/>
    <s v="8 VO ANILLO A 400 METROS DE PEDRO VELEZ DIRECCION OESTE"/>
    <s v="17.712579 63179623"/>
    <s v=""/>
    <x v="2"/>
    <d v="2019-11-01T00:00:00"/>
    <d v="2019-12-01T00:00:00"/>
    <x v="1"/>
    <s v="Contacto adicional solicitado a Ejecutiva. Primero se averiguó nombre de Ejecutivo con Vero."/>
    <m/>
    <x v="85"/>
    <s v="MO"/>
    <s v="(en blanco)"/>
    <s v="Internet Asimetrico 1"/>
    <b v="0"/>
    <s v="(en blanco)"/>
    <b v="0"/>
    <s v="PERDRIEL, LUIS CESAR - EJEC. DE CUENTAS - NEG - SC          "/>
    <b v="0"/>
    <e v="#N/A"/>
    <e v="#N/A"/>
    <m/>
  </r>
  <r>
    <x v="3"/>
    <d v="2019-09-30T00:00:00"/>
    <s v="BUSINESS ONLINE 7"/>
    <n v="34522"/>
    <x v="112"/>
    <s v="14750361_34522__SCZ_ParaguaA_ORANGE CARGO SRL_IAS_20M - Catolica"/>
    <s v="RUCK SUAREZ, FERNANDA - EMP - SCZ                           "/>
    <x v="0"/>
    <x v="0"/>
    <s v="ruckf@tigo.net.bo"/>
    <s v="AV. BANZER AL LADO DE LA GASOLINERA BIOCEANICA"/>
    <s v=" 17°41'25.45&quot;S   63° 9'31.81&quot;O"/>
    <s v="JOSE CARLOS - 69223383"/>
    <x v="2"/>
    <d v="2019-11-01T00:00:00"/>
    <d v="2019-12-01T00:00:00"/>
    <x v="1"/>
    <m/>
    <m/>
    <x v="75"/>
    <s v="AC"/>
    <s v="(en blanco)"/>
    <s v="Internet Asimetrico 2"/>
    <b v="0"/>
    <s v="(en blanco)"/>
    <b v="0"/>
    <s v="VACA DIEZ, WALTER - EMP - SCZ                               "/>
    <b v="0"/>
    <e v="#N/A"/>
    <e v="#N/A"/>
    <m/>
  </r>
  <r>
    <x v="6"/>
    <d v="2019-09-30T00:00:00"/>
    <s v="Internet Dedicado 8"/>
    <n v="34524"/>
    <x v="113"/>
    <s v="15444334_34524__SCZ_PARAGUA_TRAC 21 S.R.L._IAS_20M - Catolica"/>
    <s v="AÑEZ LOPEZ, LILIANA - SMB - SC - TEMP                       "/>
    <x v="0"/>
    <x v="0"/>
    <s v="anezha@tigo.net.bo"/>
    <s v="Carretera al Norte, Km 8 ½, DIAGONAL A LABORATORIOS IFA - SITIO 1"/>
    <s v=" 17°41'49.61&quot;S;         63° 9'36.23&quot;O"/>
    <s v="MARIO FRIAS - 78058995"/>
    <x v="2"/>
    <d v="2019-11-01T00:00:00"/>
    <d v="2019-12-01T00:00:00"/>
    <x v="1"/>
    <m/>
    <m/>
    <x v="86"/>
    <s v="SU"/>
    <s v="SU"/>
    <s v="Internet Asimetrico 2"/>
    <b v="0"/>
    <s v="**SU**115444334_34524__SCZ_30 DE AGOSTO _RAC 21 S.R.L_IAS_40M"/>
    <b v="0"/>
    <s v="VAZQUEZ VALDIVIA, LEONARDO - EMP - SCZ                      "/>
    <b v="0"/>
    <e v="#N/A"/>
    <e v="#N/A"/>
    <m/>
  </r>
  <r>
    <x v="6"/>
    <d v="2019-09-30T00:00:00"/>
    <s v="Business Asimetric 2"/>
    <n v="34537"/>
    <x v="99"/>
    <s v="15434476_34537__CBA_SIDUMS_PERTEC S.R.L_IAS_15M_ATN PACATA"/>
    <s v="GONZALEZ ANTEZANA, MAURICIO ABEL - EMP - CBB                "/>
    <x v="2"/>
    <x v="0"/>
    <s v="gonzalezm@tigo.net.bo"/>
    <s v="AV. INNOMINADA N4581 ZONA AROCAGUA - Sitio 1"/>
    <s v="-17.38042, -66.117361"/>
    <s v="ALDRID - 71490481"/>
    <x v="2"/>
    <d v="2019-11-01T00:00:00"/>
    <d v="2019-12-01T00:00:00"/>
    <x v="1"/>
    <m/>
    <m/>
    <x v="87"/>
    <s v="AC"/>
    <s v="AC"/>
    <s v="Internet Asimetrico 1"/>
    <b v="0"/>
    <s v="15434476_34537__CBA_SIDUMS_PERTEC S.R.L_IAS_30M_ATN PACATA"/>
    <b v="0"/>
    <s v="GONZALEZ ANTEZANA, MAURICIO ABEL - EMP - CBBA               "/>
    <b v="0"/>
    <e v="#N/A"/>
    <e v="#N/A"/>
    <m/>
  </r>
  <r>
    <x v="6"/>
    <d v="2019-09-30T00:00:00"/>
    <s v="Internet Asimetrico 1"/>
    <n v="34539"/>
    <x v="111"/>
    <s v="15439321_34539__SCZ_BRIGIDA_AXIONGROUP SRL_IAS_45M_EQUIPETROL NORTE"/>
    <s v="WEISE KAISER, SANDRA - SMB - SC                             "/>
    <x v="0"/>
    <x v="0"/>
    <s v="weises@tigo.net.bo"/>
    <s v=" CALLE LOS LIRIOS 350 BARIO SIRARI"/>
    <s v=" 17°45'47.66&quot;S  63°12'10.73&quot;O"/>
    <s v=""/>
    <x v="2"/>
    <d v="2019-11-01T00:00:00"/>
    <d v="2019-12-01T00:00:00"/>
    <x v="1"/>
    <s v="Contacto adicional solicitado a Ejecutiva. Primero se averiguó nombre de Ejecutivo con Vero."/>
    <m/>
    <x v="85"/>
    <s v="MO"/>
    <s v="(en blanco)"/>
    <s v="Internet Asimetrico 5"/>
    <b v="0"/>
    <s v="(en blanco)"/>
    <b v="0"/>
    <s v="PERDRIEL, LUIS CESAR - EJEC. DE CUENTAS - NEG - SC          "/>
    <b v="0"/>
    <e v="#N/A"/>
    <e v="#N/A"/>
    <m/>
  </r>
  <r>
    <x v="6"/>
    <d v="2019-09-30T00:00:00"/>
    <s v="Internet Asimetrico 1"/>
    <n v="34540"/>
    <x v="114"/>
    <s v="NO SE LOCALIZA LA CTA_x000a_5415756_34489__SCZ_EL PARI_OPERADORA CARIBENA SRL_IAS_80M"/>
    <s v="ALVAREZ CABEZAS, SAUL ALEJANDRO - TEMP7 - EMP - SCZ         "/>
    <x v="0"/>
    <x v="0"/>
    <s v="alvarezs@tigo.net.bo"/>
    <s v="CALLE MONSEÑOR SANTISTEVAN # 499 AL LADO DE CINE CENTER, EDIFICIO DE LADRILLO"/>
    <s v=" 17°47'55.26&quot;S    63°10'44.37&quot;O "/>
    <s v="EDSON LOPEZ - 76005430"/>
    <x v="2"/>
    <d v="2019-11-01T00:00:00"/>
    <d v="2019-12-01T00:00:00"/>
    <x v="1"/>
    <s v="02/08: SOLICITUD del ejecutivo de cuentas Carlos Nuñez por quejas frecuentes del cliente. Ejecutiva indica que hubo una solicitud para cambiar el Ch pero que al final no se hizo, el CH correcto es: 5415756_34489__SCZ_EL PARI_OPERADORA CARIBENA SRL_IAS_80M. El CH 34489 no se encuentra en cubo BBD CLIENTES."/>
    <m/>
    <x v="88"/>
    <s v="AC"/>
    <s v="AC"/>
    <s v="Internet Asimetrico 10"/>
    <b v="0"/>
    <s v="15415756_34540__SCZ_EL PARI_OPERADORA CARIBEA SRL_IAS_145M"/>
    <b v="0"/>
    <s v="NUÑEZ ENCINAS, CARLOS FERNANDO - EMP - SCZ                  "/>
    <b v="0"/>
    <e v="#N/A"/>
    <e v="#N/A"/>
    <m/>
  </r>
  <r>
    <x v="3"/>
    <d v="2019-10-01T00:00:00"/>
    <s v="BUSINESS ONLINE 1"/>
    <n v="34476"/>
    <x v="115"/>
    <s v="1702887_34476__SCZ_MATADERO_VETERQUIMICA BOLIVIANA SRL_IAS_20M"/>
    <s v="VELARDE VARGAS, MARIO - EMP - SCZ                           "/>
    <x v="0"/>
    <x v="0"/>
    <s v="velardem@tigo.net.bo"/>
    <s v="Parque Industrial MZ-PI28"/>
    <s v=" 17°45'28.63&quot;S;  63° 8'36.46&quot;O"/>
    <s v="Robert Gareca - 71616199"/>
    <x v="2"/>
    <d v="2019-11-01T00:00:00"/>
    <d v="2019-12-01T00:00:00"/>
    <x v="1"/>
    <m/>
    <m/>
    <x v="83"/>
    <s v="AC"/>
    <s v="(en blanco)"/>
    <s v="Internet Asimetrico 2"/>
    <b v="0"/>
    <s v="(en blanco)"/>
    <b v="0"/>
    <s v="VAZQUEZ VALDIVIA, LEONARDO - EMP - SCZ                      "/>
    <b v="0"/>
    <e v="#N/A"/>
    <e v="#N/A"/>
    <m/>
  </r>
  <r>
    <x v="1"/>
    <d v="2019-10-01T00:00:00"/>
    <s v="PLAN CORPORATE - 1124"/>
    <n v="34486"/>
    <x v="10"/>
    <s v="13958314_34486__TJA_LOMAS DE SAN JUAN_TERBOL SA_IAS_15M_ATN LOS CEIBOS"/>
    <s v="SUAREZ CADARIO, ROBERTO JAVIER - CORP - SCZ                 "/>
    <x v="3"/>
    <x v="0"/>
    <s v="suarezrj@tigo.net.bo"/>
    <s v="Calle Coronel Jose Ballivian entre calle Libertador Simón Bolívar y Av. Domingo Paz Arce zona el molino Edificio “Terranova” planta baja"/>
    <s v="21°31'51.92&quot;S  64°44'12.13&quot;O"/>
    <s v="DANIEL AVILA - 77028466"/>
    <x v="2"/>
    <d v="2019-11-01T00:00:00"/>
    <d v="2019-12-01T00:00:00"/>
    <x v="1"/>
    <m/>
    <m/>
    <x v="78"/>
    <s v="SU"/>
    <s v="(en blanco)"/>
    <s v="Internet Asimetrico 1"/>
    <b v="0"/>
    <s v="(en blanco)"/>
    <b v="0"/>
    <s v="MERCADO ANEZ, JAVIER - CORP - SCZ                           "/>
    <b v="0"/>
    <e v="#N/A"/>
    <e v="#N/A"/>
    <m/>
  </r>
  <r>
    <x v="6"/>
    <d v="2019-10-01T00:00:00"/>
    <s v="Internet Dedicado 4"/>
    <n v="34488"/>
    <x v="116"/>
    <s v="15439328_34488__SCZ_PARAGUAA_HUGO_SPECHAR_GONZALES_IAS_15M_ATN GUAPILO"/>
    <s v="THAMES SUAREZ, DANIEL ALFONSO - SMB - SC                    "/>
    <x v="0"/>
    <x v="0"/>
    <s v="thamesd@tigo.net.bo"/>
    <s v="Km. 8 1/2 Carretera a Cotoca Uv. 199A Mza. 046"/>
    <s v=" 17°45'53.11&quot;S  63° 4'58.90&quot;O"/>
    <s v="EMMA SANCHEZ - 77300872"/>
    <x v="2"/>
    <d v="2019-11-01T00:00:00"/>
    <d v="2019-12-01T00:00:00"/>
    <x v="1"/>
    <m/>
    <m/>
    <x v="89"/>
    <s v="AC"/>
    <s v="AC"/>
    <s v="Internet Asimetrico 1"/>
    <b v="0"/>
    <s v="15439328_34488__SCZ_PARAGUAA_HUGO_SPECHAR_GONZALES_IAS_30M_ATN_GUAPILO"/>
    <b v="0"/>
    <s v="NUNEZ CASCALES, CARLOS ROMARIO - EMP - SCZ                  "/>
    <b v="0"/>
    <e v="#N/A"/>
    <e v="#N/A"/>
    <m/>
  </r>
  <r>
    <x v="1"/>
    <d v="2019-10-08T00:00:00"/>
    <s v="Internet Dedicado 2"/>
    <n v="34472"/>
    <x v="117"/>
    <s v="11297837_34472__SCZ_HAMACAS_FARMAVAL BOLIVIA SRL_IDD_20M"/>
    <s v="VELARDE VARGAS, MARIO - EMP - SCZ                           "/>
    <x v="0"/>
    <x v="0"/>
    <s v="velardem@tigo.net.bo"/>
    <s v="CALLE MARIA LUISA CASTRO ENTRE BENI Y BANZER ENTRE 4 Y 5 ANILLO NRO 28"/>
    <s v="17°44'44.38&quot;S 63°10'6.57&quot;O"/>
    <s v="LUIS SILES - 71093141"/>
    <x v="2"/>
    <d v="2019-11-01T00:00:00"/>
    <d v="2019-12-01T00:00:00"/>
    <x v="1"/>
    <m/>
    <m/>
    <x v="86"/>
    <s v="AC"/>
    <s v="AC"/>
    <s v="Internet Dedicado 2"/>
    <b v="1"/>
    <s v="11297837_34472__SCZ_HAMACAS_FARMAVAL BOLIVIA SRL_IDD_40M"/>
    <b v="0"/>
    <s v="VACA DIEZ, WALTER - EMP - SCZ                               "/>
    <b v="0"/>
    <e v="#N/A"/>
    <e v="#N/A"/>
    <m/>
  </r>
  <r>
    <x v="5"/>
    <d v="2019-10-09T00:00:00"/>
    <s v="PLAN CORPORATE - 1124"/>
    <n v="34546"/>
    <x v="118"/>
    <s v="13398094_34546__SCZ_SANTA ROSITA_SEGIP_NVPN_4M"/>
    <s v="MORRO NUNEZ, BERNARDO - GOB - LPZ                           "/>
    <x v="0"/>
    <x v="0"/>
    <s v="morrob@tigo.net.bo"/>
    <s v="SEGUNDO ANILLO ESQ CALLE SAN JOAQUIN"/>
    <s v=" 17°46'48.62&quot;S  63° 9'51.19&quot;O"/>
    <s v="IVER PATZI - 69859207"/>
    <x v="2"/>
    <d v="2019-11-01T00:00:00"/>
    <d v="2019-12-01T00:00:00"/>
    <x v="1"/>
    <s v="Confirmar mediante correo,quiere saber cuando se podra realizar las visistas en los demas sitios, mandar a ambos correos"/>
    <m/>
    <x v="81"/>
    <s v="SU"/>
    <s v="(en blanco)"/>
    <s v="PLAN CORPORATE - 1124"/>
    <b v="1"/>
    <s v="(en blanco)"/>
    <b v="0"/>
    <s v="MORRO NUNEZ, BERNARDO - GOB - LPZ                           "/>
    <b v="1"/>
    <e v="#N/A"/>
    <e v="#N/A"/>
    <m/>
  </r>
  <r>
    <x v="1"/>
    <d v="2019-10-09T00:00:00"/>
    <s v="Internet Asimetrico 1"/>
    <n v="34574"/>
    <x v="117"/>
    <s v="11297837_34574_CBA_TUMUSLA_FARMAVAL BOLIVIA SRL_IAS_15M"/>
    <s v="VELARDE VARGAS, MARIO - EMP - SCZ                           "/>
    <x v="2"/>
    <x v="0"/>
    <s v="velardem@tigo.net.bo"/>
    <s v="Plaza Osorio c/ Calama 448"/>
    <s v="17°23'49.76&quot;S        66° 9'43.30&quot;O"/>
    <s v="LUIS SILES - 71093142"/>
    <x v="2"/>
    <d v="2019-11-01T00:00:00"/>
    <d v="2019-12-01T00:00:00"/>
    <x v="1"/>
    <m/>
    <m/>
    <x v="74"/>
    <s v="SU"/>
    <s v="(en blanco)"/>
    <s v="Internet Asimetrico 1"/>
    <b v="1"/>
    <s v="(en blanco)"/>
    <b v="0"/>
    <s v="VACA DIEZ, WALTER - EMP - SCZ                               "/>
    <b v="0"/>
    <e v="#N/A"/>
    <e v="#N/A"/>
    <m/>
  </r>
  <r>
    <x v="3"/>
    <d v="2019-10-11T00:00:00"/>
    <s v="Internet Asimetrico 5"/>
    <n v="34491"/>
    <x v="119"/>
    <s v="11084184_34491__SCZ_BRIGIDA_RAM DEL MERCOSUR S.R.L._IAS_35M"/>
    <s v="NEMTALA FERRUFINO, LUIS MIGUEL - EMP - LPZ                  "/>
    <x v="0"/>
    <x v="0"/>
    <s v="nemtalal@tigo.net.bo"/>
    <s v="SANTA CRUZ, Hotel Los Delfines, Zona Equipetrol, Barrio Guapay, Calle Pablo Sanz entre Av. San Martín y Calle Dr. Victor Pinto."/>
    <s v=" 17°45'43.34&quot;S 63°11'45.02&quot;O"/>
    <s v="Ximena Mosquera 69881885"/>
    <x v="2"/>
    <d v="2019-11-01T00:00:00"/>
    <d v="2019-12-01T00:00:00"/>
    <x v="1"/>
    <m/>
    <m/>
    <x v="90"/>
    <s v="AC"/>
    <s v="AC"/>
    <s v="Internet Asimetrico 5"/>
    <b v="1"/>
    <s v="11084184_34491__SCZ_BRIGIDA_RAM DEL MERCOSUR S.R.L._IAS_75M"/>
    <b v="0"/>
    <s v="LEON ROSAS, JOSUE ISMAEL - EMP - LPZ                        "/>
    <b v="0"/>
    <e v="#N/A"/>
    <e v="#N/A"/>
    <m/>
  </r>
  <r>
    <x v="3"/>
    <d v="2019-10-11T00:00:00"/>
    <s v="Internet Asimetrico 5"/>
    <n v="34504"/>
    <x v="119"/>
    <s v="11084184_34504__LPZ_SAN MIGUEL_RAM DEL MERCOSUR SRL_IAS_35M"/>
    <s v="NEMTALA FERRUFINO, LUIS MIGUEL - EMP - LPZ                  "/>
    <x v="1"/>
    <x v="0"/>
    <s v="nemtalal@tigo.net.bo"/>
    <s v="LA PAZ, Hotel Los Delfines, Calle 17 de Calacoto Esq, Claudio Aliaga"/>
    <s v="  16°32'43.51&quot;S  68° 4'48.82&quot;O"/>
    <s v="Ximena Mosquera - 69881885"/>
    <x v="2"/>
    <d v="2019-11-01T00:00:00"/>
    <d v="2019-12-01T00:00:00"/>
    <x v="1"/>
    <m/>
    <m/>
    <x v="90"/>
    <s v="AC"/>
    <s v="(en blanco)"/>
    <s v="Internet Asimetrico 3"/>
    <b v="0"/>
    <s v="(en blanco)"/>
    <b v="0"/>
    <s v="LEON ROSAS, JOSUE ISMAEL - EMP - LPZ                        "/>
    <b v="0"/>
    <e v="#N/A"/>
    <e v="#N/A"/>
    <m/>
  </r>
  <r>
    <x v="6"/>
    <d v="2019-10-17T00:00:00"/>
    <s v="PLAN CORPORATE - 1124"/>
    <n v="34604"/>
    <x v="120"/>
    <s v="15448365_34604__LPZ_San Miguel_GENERAL SECRETARIAT ORGANIZATION OF AMERICAN STATES_IDD_120M"/>
    <s v="(en blanco)"/>
    <x v="1"/>
    <x v="0"/>
    <e v="#N/A"/>
    <s v="C 16 DE CALACOTO NRO 8009"/>
    <s v="16°32'23.72&quot;S   68° 5'1.86&quot;O"/>
    <s v="Gonzalo Chirinos - 77739098"/>
    <x v="2"/>
    <d v="2019-11-01T00:00:00"/>
    <d v="2019-12-01T00:00:00"/>
    <x v="0"/>
    <s v="No aplicar medición"/>
    <s v="Servicio Suspendido / Eliminado"/>
    <x v="1"/>
    <s v="EL"/>
    <s v="(en blanco)"/>
    <s v="PLAN CORPORATE - 1124"/>
    <b v="1"/>
    <s v="(en blanco)"/>
    <b v="0"/>
    <s v="HISTORICO                                                   "/>
    <b v="0"/>
    <e v="#N/A"/>
    <e v="#N/A"/>
    <m/>
  </r>
  <r>
    <x v="3"/>
    <d v="2019-10-18T00:00:00"/>
    <s v="Internet Asimetrico 1"/>
    <n v="34571"/>
    <x v="121"/>
    <s v="15158343_34571__ORU_CEMENTERIO ORURO_INMOBILIARIA ZURIEL SRL_IAS_15M"/>
    <s v="MORALES PARDO, RODRIGO ALONSO - SMB - SC                    "/>
    <x v="4"/>
    <x v="0"/>
    <s v="moralesro@tigo.net.bo"/>
    <s v="C/6 de Octubre, entre C/ Junin y C/ Ayacucho, Galería Central 2do piso"/>
    <s v=" 17°58'6.82&quot;S  67° 6'42.68&quot;W"/>
    <s v="Ronald Huayta - 77817827"/>
    <x v="2"/>
    <d v="2019-11-01T00:00:00"/>
    <d v="2019-12-01T00:00:00"/>
    <x v="1"/>
    <m/>
    <m/>
    <x v="78"/>
    <s v="SU"/>
    <s v="(en blanco)"/>
    <s v="Internet Asimetrico 1"/>
    <b v="1"/>
    <s v="(en blanco)"/>
    <b v="0"/>
    <s v="MERCADO ANEZ, JAVIER - CORP - SCZ                           "/>
    <b v="0"/>
    <e v="#N/A"/>
    <e v="#N/A"/>
    <m/>
  </r>
  <r>
    <x v="6"/>
    <d v="2019-10-25T00:00:00"/>
    <s v="Internet Asimetrico 1"/>
    <n v="34581"/>
    <x v="122"/>
    <s v="15447309_34581__SCZ_MERCADO_POLLO_SOLAR_PAES SRL_IAS_15M"/>
    <s v="THAMES SUAREZ, DANIEL ALFONSO - SMB - SC -TEMP              "/>
    <x v="0"/>
    <x v="0"/>
    <s v="thamesd@tigo.net.bo"/>
    <s v="AV. CAÑOTO ESQ. SUAREZ DE FIGUEROA ENTRANDO 800 POR LA PRIMERA ENTRADA, OFICINA CON TECHO DE JATATA"/>
    <s v=" 17°47'11.50&quot;S  ;     63°11'18.10&quot;O"/>
    <s v="FABIAN BOTTEGA - 78456411_x000a_Haziel Velasquez - 77309827"/>
    <x v="2"/>
    <d v="2019-11-01T00:00:00"/>
    <d v="2019-12-01T00:00:00"/>
    <x v="1"/>
    <s v="Número equivocado._x000a_Ejecutivo Israel Soto indica: Haziel Velasquez - 77309827 - hvelasquez@polloelsolar.com"/>
    <m/>
    <x v="80"/>
    <s v="AC"/>
    <s v="(en blanco)"/>
    <s v="Internet Asimetrico 3"/>
    <b v="0"/>
    <s v="(en blanco)"/>
    <b v="0"/>
    <s v="MARISCAL SALINAS, BLANCA - EJEC. DE CUENTAS - NEG - SC      "/>
    <b v="0"/>
    <e v="#N/A"/>
    <e v="#N/A"/>
    <m/>
  </r>
  <r>
    <x v="1"/>
    <d v="2019-10-29T00:00:00"/>
    <s v="Internet Dedicado 2"/>
    <n v="34492"/>
    <x v="123"/>
    <s v="13922580_34492__SCZ_CENTENARIO_FULL ASSISTANCE SRL_IDD_20M"/>
    <s v="SALLES GUZMAN, PAOLA KARINA - EMP - SCZ                     "/>
    <x v="0"/>
    <x v="0"/>
    <s v="sallesp@tigo.net.bo"/>
    <s v="B/ Villa Mercedes, C/ Rio Mamorecillo, Esq. C/ Usuri"/>
    <s v="17°47'11.3&quot;S 63°12'30.2&quot;W"/>
    <s v="Oscar Santy Santy - 3556262 Int: 1424"/>
    <x v="2"/>
    <d v="2019-11-01T00:00:00"/>
    <d v="2019-12-01T00:00:00"/>
    <x v="1"/>
    <s v="el señor solicito que se le pase un correo, pero aun no hay respuesta. Se lo volvio a contactar dijo que se pondria en contacto"/>
    <m/>
    <x v="91"/>
    <s v="AC"/>
    <s v="AC"/>
    <s v="Internet Dedicado 2"/>
    <b v="1"/>
    <s v="13922580_34492__SCZ_CENTENARIO_FULL ASSISTANCE SRL_IDD_40M"/>
    <b v="0"/>
    <s v="PARADA SAUCEDO, ALEJANDRA - EMP - SCZ                       "/>
    <b v="0"/>
    <e v="#N/A"/>
    <e v="#N/A"/>
    <m/>
  </r>
  <r>
    <x v="4"/>
    <d v="2019-10-29T00:00:00"/>
    <s v="Internet Asimetrico 4"/>
    <n v="34602"/>
    <x v="124"/>
    <s v="13821964_34602__SCZ_CAINCO_TECLA 10 INDUSTRIA Y SERVICIOS TECNOLOGICOS SA_IAS_30"/>
    <s v="PERDRIEL, LUIS CESAR - SMB - SC - TEMP                      "/>
    <x v="0"/>
    <x v="0"/>
    <s v="perdriell@tigo.net.bo"/>
    <s v="AV. LAS AMERICAS #195, A UNA CUADRA DE LA AV. IRALA"/>
    <s v="17°47'34.75&quot;S; 63° 9'36.23&quot;O"/>
    <s v="YANDREK VEGUERIA - 78540007"/>
    <x v="2"/>
    <d v="2019-11-01T00:00:00"/>
    <d v="2019-12-01T00:00:00"/>
    <x v="1"/>
    <m/>
    <m/>
    <x v="75"/>
    <s v="EL"/>
    <s v="(en blanco)"/>
    <s v="Internet Asimetrico 4"/>
    <b v="1"/>
    <s v="(en blanco)"/>
    <b v="0"/>
    <s v="CABRERA, JOSE VICTOR - EJEC. DE CUENTAS - NEG - SC          "/>
    <b v="0"/>
    <e v="#N/A"/>
    <e v="#N/A"/>
    <m/>
  </r>
  <r>
    <x v="3"/>
    <d v="2019-10-30T00:00:00"/>
    <s v="Internet Dedicado 1"/>
    <n v="34473"/>
    <x v="125"/>
    <s v="15123557_34473__LPZ_EL MAESTRO_INCADEX SRL_IDD_15M_ATN RAMIRO CASTILLO"/>
    <s v="PEREZ CABALLERO, ADRIANA - EMP - LPZ                        "/>
    <x v="1"/>
    <x v="0"/>
    <s v="perezad@tigo.net.bo"/>
    <s v="LA PAZ - CALLE 4 NRO.57 ZONA VILLA EL CARMEN"/>
    <s v="16°28'6.21&quot;S  68°6'44.15&quot;O  "/>
    <s v="GERMAN APARICIO - 2212184 - 76771444"/>
    <x v="2"/>
    <d v="2019-11-01T00:00:00"/>
    <d v="2019-12-01T00:00:00"/>
    <x v="1"/>
    <m/>
    <m/>
    <x v="82"/>
    <s v="SU"/>
    <s v="(en blanco)"/>
    <s v="Internet Dedicado 1"/>
    <b v="1"/>
    <s v="(en blanco)"/>
    <b v="0"/>
    <s v="NEMTALA FERRUFINO, LUIS MIGUEL - EMP - LPZ                  "/>
    <b v="0"/>
    <e v="#N/A"/>
    <e v="#N/A"/>
    <m/>
  </r>
  <r>
    <x v="1"/>
    <d v="2019-10-30T00:00:00"/>
    <s v="Internet Asimetrico 1"/>
    <n v="34545"/>
    <x v="126"/>
    <s v="11388680_34545__SCZ_TAJIBOS_C-TRANS SRL_IAS_15M"/>
    <s v="NUNEZ CASCALES, CARLOS ROMARIO - EMP - SCZ                  "/>
    <x v="0"/>
    <x v="0"/>
    <s v="nunezro@tigo.net.bo"/>
    <s v="BARRIO AVAROA. CALLE HERNÁN ARDAYA PAZ N°20, ENTRE CANAL ISUTO Y RADIAL 26."/>
    <s v="&quot;-17.767039 -63.1911458&quot;"/>
    <s v="MYNOR HERRERA/ ANDRES BUSTOS - 78981002 / 78513982"/>
    <x v="2"/>
    <d v="2019-11-01T00:00:00"/>
    <d v="2019-12-01T00:00:00"/>
    <x v="1"/>
    <m/>
    <m/>
    <x v="73"/>
    <s v="SU"/>
    <s v="(en blanco)"/>
    <s v="Internet Asimetrico 1"/>
    <b v="1"/>
    <s v="(en blanco)"/>
    <b v="0"/>
    <s v="NUNEZ CASCALES, CARLOS ROMARIO - EMP - SCZ                  "/>
    <b v="1"/>
    <e v="#N/A"/>
    <e v="#N/A"/>
    <m/>
  </r>
  <r>
    <x v="1"/>
    <d v="2019-10-30T00:00:00"/>
    <s v="Business Online 15 Mb"/>
    <n v="34619"/>
    <x v="2"/>
    <s v="11474451_34619__CBA_SIMON LOPEZ_CERVECERIA BOLIVIANA NACIONAL_BOL_15M"/>
    <s v="ANDIA ALVAREZ, LUIS ENRIQUE - CORP - LPZ                    "/>
    <x v="2"/>
    <x v="0"/>
    <s v="andial@tigo.net.bo"/>
    <s v="AVENIDA SIMON LOPEZ ESQUINA SUMAJ LLAJTA"/>
    <m/>
    <s v="ANOTONIO IBAÑEZ - 72209637"/>
    <x v="1"/>
    <d v="2019-11-01T00:00:00"/>
    <d v="2019-12-01T00:00:00"/>
    <x v="1"/>
    <m/>
    <m/>
    <x v="92"/>
    <s v="AC"/>
    <s v="AC"/>
    <s v="Internet Dedicado 1"/>
    <b v="0"/>
    <s v="11474451_34619__CBA_SIMON LOPEZ_CERVECERIA BOLIVIANA NACIONAL_IDD_50M"/>
    <b v="0"/>
    <s v="MIRANDA URQUIZO, DANIEL - CORP - LPZ                        "/>
    <b v="0"/>
    <e v="#N/A"/>
    <e v="#N/A"/>
    <m/>
  </r>
  <r>
    <x v="1"/>
    <d v="2019-10-30T00:00:00"/>
    <s v="Business Online 15 Mb"/>
    <n v="34620"/>
    <x v="2"/>
    <s v="11474451_34620__ORU_INDUSTRIAL_CERVECERIA BOLIVIANA NACIONAL_BOL_15M"/>
    <s v="ANDIA ALVAREZ, LUIS ENRIQUE - CORP - LPZ                    "/>
    <x v="4"/>
    <x v="0"/>
    <s v="andial@tigo.net.bo"/>
    <s v="Prolongación Velasco Galvarro  y Av. Sargento Flores"/>
    <m/>
    <s v="ANOTONIO IBAÑEZ - 72209637"/>
    <x v="1"/>
    <d v="2019-11-01T00:00:00"/>
    <d v="2019-12-01T00:00:00"/>
    <x v="1"/>
    <m/>
    <m/>
    <x v="84"/>
    <s v="AC"/>
    <s v="AC"/>
    <s v="Internet Dedicado 1"/>
    <b v="0"/>
    <s v="11474451_34620__ORU_INDUSTRIAL_CERVECERIA BOLIVIANA NACIONAL_IDD_30M"/>
    <b v="0"/>
    <s v="MIRANDA URQUIZO, DANIEL - CORP - LPZ                        "/>
    <b v="0"/>
    <e v="#N/A"/>
    <e v="#N/A"/>
    <m/>
  </r>
  <r>
    <x v="1"/>
    <d v="2019-10-30T00:00:00"/>
    <s v="Business Online 15 Mb"/>
    <n v="34621"/>
    <x v="2"/>
    <s v="11474451_34621__SCZ_2 DE AGOSTO_CERVECERIA BOLIVIANA NACIONAL_BOL_15M"/>
    <s v="ANDIA ALVAREZ, LUIS ENRIQUE - CORP - LPZ                    "/>
    <x v="0"/>
    <x v="0"/>
    <s v="andial@tigo.net.bo"/>
    <s v="OFICINA VENTAS  STZ Av. Cristo Redento casi 8vo Anillo"/>
    <m/>
    <s v="ANOTONIO IBAÑEZ - 72209637"/>
    <x v="1"/>
    <d v="2019-11-01T00:00:00"/>
    <d v="2019-12-01T00:00:00"/>
    <x v="1"/>
    <m/>
    <m/>
    <x v="76"/>
    <s v="AC"/>
    <s v="AC"/>
    <s v="Internet Dedicado 1"/>
    <b v="0"/>
    <s v="11474451_34621_SCZ_7moANILLO_CERVECERIA BOLIVIANA NACIONAL_IDD_65M"/>
    <b v="0"/>
    <s v="MIRANDA URQUIZO, DANIEL - CORP - LPZ                        "/>
    <b v="0"/>
    <e v="#N/A"/>
    <e v="#N/A"/>
    <m/>
  </r>
  <r>
    <x v="3"/>
    <d v="2019-10-31T00:00:00"/>
    <s v="Plan Internet Empresarial 2.2"/>
    <n v="34493"/>
    <x v="127"/>
    <s v="15164978_34493__CBA_SIMON LOPEZ_GOJA BOLIVIA _IEL_10M"/>
    <s v="GONZALEZ ANTEZANA, MAURICIO ABEL - EMP - CBB                "/>
    <x v="2"/>
    <x v="0"/>
    <s v="gonzalezm@tigo.net.bo"/>
    <s v=" Av. Ricardo Jaimes Freyre y Man Cesped Edif. Bitty"/>
    <s v=" 17°22'6.26&quot;S  66°10'6.01&quot;O"/>
    <s v="Limber Rodriguez  - 75981686"/>
    <x v="2"/>
    <d v="2019-11-01T00:00:00"/>
    <d v="2019-12-01T00:00:00"/>
    <x v="1"/>
    <m/>
    <m/>
    <x v="87"/>
    <s v="SU"/>
    <s v="(en blanco)"/>
    <s v="Internet Dedicado 7"/>
    <b v="0"/>
    <s v="(en blanco)"/>
    <b v="0"/>
    <s v="GONZALEZ ANTEZANA, MAURICIO ABEL - EMP - CBBA               "/>
    <b v="0"/>
    <e v="#N/A"/>
    <e v="#N/A"/>
    <m/>
  </r>
  <r>
    <x v="1"/>
    <d v="2019-10-31T00:00:00"/>
    <s v="PLAN CORPORATE - 1124"/>
    <n v="34551"/>
    <x v="128"/>
    <s v="13535642_34551__CBA_QuillacolloCentro_UNIVERSIDAD ADVENTISTA DE BOLIVIA_IAS_400M"/>
    <s v="GONZALEZ ANTEZANA, MAURICIO ABEL - EMP - CBB                "/>
    <x v="2"/>
    <x v="0"/>
    <s v="gonzalezm@tigo.net.bo"/>
    <s v="AV. B. GALINDO KM. 17, VINTO"/>
    <s v=" 17°23'18.50&quot;S   66°18'57.14&quot;O"/>
    <s v="IVAN RONNY ALCON ANDIA - 71737614"/>
    <x v="4"/>
    <d v="2019-11-01T00:00:00"/>
    <d v="2019-12-01T00:00:00"/>
    <x v="1"/>
    <m/>
    <m/>
    <x v="87"/>
    <s v="SU"/>
    <s v="(en blanco)"/>
    <s v="PLAN CORPORATE - 1124"/>
    <b v="1"/>
    <s v="(en blanco)"/>
    <b v="0"/>
    <s v="GONZALEZ ANTEZANA, MAURICIO ABEL - EMP - CBBA               "/>
    <b v="0"/>
    <e v="#N/A"/>
    <e v="#N/A"/>
    <m/>
  </r>
  <r>
    <x v="6"/>
    <d v="2019-10-31T00:00:00"/>
    <s v="Internet Asimetrico 3"/>
    <n v="34566"/>
    <x v="129"/>
    <s v="15443825_34566__SCZ_MERCADO_OKINAWA_COOPERATIVA DE AHORRO Y CREDITO GRAN GRIGOTA"/>
    <s v="ARREDONDO ARAMBULA, BARBARA ANAHI - SMB - SC                "/>
    <x v="0"/>
    <x v="0"/>
    <s v="arredondob@tigo.net.bo"/>
    <s v="AVENIDA URUGUAY, 423 OFICINA CENTRAL  - SITIO 1"/>
    <s v=" 17°46'28.77&quot;S  63°10'35.70&quot;O"/>
    <s v="FELIX OROZA - (3) 339 – 6464"/>
    <x v="2"/>
    <d v="2019-11-01T00:00:00"/>
    <d v="2019-12-01T00:00:00"/>
    <x v="1"/>
    <m/>
    <m/>
    <x v="90"/>
    <s v="SU"/>
    <s v="(en blanco)"/>
    <s v="Internet Asimetrico 1"/>
    <b v="0"/>
    <s v="(en blanco)"/>
    <b v="0"/>
    <s v="MIYASHIRO VELEZ, JAIRTJHON - EMP - SCZ                      "/>
    <b v="0"/>
    <e v="#N/A"/>
    <e v="#N/A"/>
    <m/>
  </r>
  <r>
    <x v="1"/>
    <d v="2019-10-31T00:00:00"/>
    <s v="Business Online 25 Mb"/>
    <n v="34599"/>
    <x v="90"/>
    <s v="11845970_34599__LPZ_VICTORIA_ENTIDAD DE DEPOSITO DE VALORES DE BOLIVIA S.A._BOL_"/>
    <s v="PEREIRA AREVALO, AHYRAN DREICK - EMP - LPZ                  "/>
    <x v="1"/>
    <x v="0"/>
    <s v="pereiraah@tigo.net.bo"/>
    <s v="Av. Arce Nro 2333 entre Belisario Salinas y Rosendo Gutierrez Edif. Bolsa Boliviana de Valores"/>
    <s v=" 16°30'27.99&quot;S   68° 7'33.14&quot;O "/>
    <s v="Ramiro Lucia - 72041180"/>
    <x v="2"/>
    <d v="2019-11-01T00:00:00"/>
    <d v="2019-12-01T00:00:00"/>
    <x v="1"/>
    <s v="21/09: Esperando confirmacion por correo_x000a_21/04: Tier 2 indica que el cliente cuenta con una latencia óptima de 82ms (Darwin Silva)._x000a_13/03: Se solicita al NOC escalar a IP Network para validar que la salida sobre la cual están los segmentos IP no se encuentren saturados."/>
    <m/>
    <x v="77"/>
    <s v="AC"/>
    <s v="AC"/>
    <s v="BUSINESS ONLINE 6"/>
    <b v="0"/>
    <s v="11845970_34599__LPZ_VICTORIA_ENTIDAD DE DEPOSITO DE VALORES DE BOLIVIA S.A._BOL_"/>
    <b v="1"/>
    <s v="NEMTALA FERRUFINO, LUIS MIGUEL - EMP - LPZ                  "/>
    <b v="0"/>
    <e v="#N/A"/>
    <e v="#N/A"/>
    <m/>
  </r>
  <r>
    <x v="1"/>
    <d v="2019-10-31T00:00:00"/>
    <s v="Internet Asimetrico 1"/>
    <n v="34614"/>
    <x v="130"/>
    <s v="14032084_34614__LPZ_COTA-COTA_BAISA SRL_IAS_15M_RETAMAS"/>
    <s v="CAMPUZANO SAAVEDRA, SORAYA JACQUELINE - EMP - LPZ           "/>
    <x v="1"/>
    <x v="0"/>
    <s v="campuzanos@tigo.net.bo"/>
    <s v="Cota Cota esquina calle Álvarez Plata #715  Calle 28"/>
    <s v=" 16°32'34.22&quot;S  68° 3'53.68&quot;O"/>
    <s v="Martin Arteaga - 76797343"/>
    <x v="2"/>
    <d v="2019-11-01T00:00:00"/>
    <d v="2019-12-01T00:00:00"/>
    <x v="1"/>
    <m/>
    <m/>
    <x v="90"/>
    <s v="EL"/>
    <s v="(en blanco)"/>
    <s v="Internet Dedicado 1"/>
    <b v="0"/>
    <s v="(en blanco)"/>
    <b v="0"/>
    <s v="NEMTALA FERRUFINO, LUIS MIGUEL - EMP - LPZ                  "/>
    <b v="0"/>
    <e v="#N/A"/>
    <e v="#N/A"/>
    <m/>
  </r>
  <r>
    <x v="1"/>
    <d v="2019-10-31T00:00:00"/>
    <s v="Internet Dedicado 1"/>
    <n v="34617"/>
    <x v="131"/>
    <s v="11215040_34617__CBA_WILTACATO_ALGAR SA_IDD_30M_ATN_SUMUMPAYA"/>
    <s v="ESPINOZA LEANOS, MAYRA CRISTINA - EMP - SCZ                 "/>
    <x v="2"/>
    <x v="0"/>
    <s v="espinozamay@tigo.net.bo"/>
    <s v="AV BLANCO GALINDO ENTRE AV REDUCTO Y 16 DE JULIO FRENTE A FIBRAS ECOTEJAS"/>
    <s v="17°23'27.92&quot;S  66°14'0.11&quot;O "/>
    <s v="REGIS VELASCO - 78463795"/>
    <x v="2"/>
    <d v="2019-11-01T00:00:00"/>
    <d v="2019-12-01T00:00:00"/>
    <x v="2"/>
    <m/>
    <m/>
    <x v="1"/>
    <s v="AC"/>
    <s v="AC"/>
    <s v="Internet Dedicado 1"/>
    <b v="1"/>
    <s v="11215040_34617__CBA_WILTACATO_ALGAR SA_IDD_30M_ATN_SUMUMPAYA"/>
    <b v="1"/>
    <s v="ALVAREZ CABEZAS, SAUL ALEJANDRO - TEMP                      "/>
    <b v="0"/>
    <e v="#N/A"/>
    <e v="#N/A"/>
    <m/>
  </r>
  <r>
    <x v="6"/>
    <d v="2019-10-28T00:00:00"/>
    <s v="Internet Asimetrico 1"/>
    <n v="34557"/>
    <x v="132"/>
    <s v="11351528_34557__SCR_LOYOLA_ESTACION DE SERVICIO TREBOL SRL_IAS_15M"/>
    <s v="MOSCOSO MAITA, ARIEL VLADIMIR - EMP - SUC                   "/>
    <x v="5"/>
    <x v="0"/>
    <s v="moscosoar@tigo.net.bo"/>
    <s v="AV CIRCUNVALACION SN ESQUINA JULIO VILLA"/>
    <s v=" 19° 0'59.62&quot;S,  65°15'24.47&quot;O"/>
    <s v="BORIS MARCELO LOAYZA - 72872485"/>
    <x v="2"/>
    <d v="2019-11-01T00:00:00"/>
    <d v="2019-12-01T00:00:00"/>
    <x v="1"/>
    <m/>
    <m/>
    <x v="93"/>
    <s v="AC"/>
    <s v="AC"/>
    <s v="Internet Asimetrico 1"/>
    <b v="1"/>
    <s v="11351528_34557__SCR_LOYOLA_ESTACION DE SERVICIO TREBOL SRL_IAS_30M"/>
    <b v="0"/>
    <s v="VEDIA CABALLERO, BETTY - EMP - SUC                          "/>
    <b v="0"/>
    <e v="#N/A"/>
    <e v="#N/A"/>
    <m/>
  </r>
  <r>
    <x v="1"/>
    <d v="2019-10-30T00:00:00"/>
    <s v="Internet Asimetrico 1"/>
    <n v="34598"/>
    <x v="10"/>
    <s v="13958314_34598__SCR_MARISCAL_TERBOL SA_IAS_15M"/>
    <s v="SUAREZ CADARIO, ROBERTO JAVIER - CORP - SCZ                 "/>
    <x v="5"/>
    <x v="0"/>
    <s v="suarezrj@tigo.net.bo"/>
    <s v="calle Bolívar #325 entre San Alberto y Camargo "/>
    <s v=" 19° 2'48.90&quot;S  65°15'23.59&quot;O"/>
    <s v="FREDDY GHETTI - 76093935"/>
    <x v="2"/>
    <d v="2019-11-01T00:00:00"/>
    <d v="2019-12-01T00:00:00"/>
    <x v="1"/>
    <m/>
    <m/>
    <x v="94"/>
    <s v="SU"/>
    <s v="(en blanco)"/>
    <s v="Internet Asimetrico 1"/>
    <b v="1"/>
    <s v="(en blanco)"/>
    <b v="0"/>
    <s v="MERCADO ANEZ, JAVIER - CORP - SCZ                           "/>
    <b v="0"/>
    <e v="#N/A"/>
    <e v="#N/A"/>
    <m/>
  </r>
  <r>
    <x v="6"/>
    <d v="2019-10-28T00:00:00"/>
    <s v="Internet Asimetrico 1"/>
    <n v="34554"/>
    <x v="133"/>
    <s v="15445806_34554__SCR_MARISCAL_TESORO PATRICIA ALBIS VILLA_IAS_15M"/>
    <s v="MOSCOSO MAITA, ARIEL VLADIMIR - EMP - SUC                   "/>
    <x v="5"/>
    <x v="0"/>
    <s v="moscosoar@tigo.net.bo"/>
    <s v="PLAZA 25 DE MAYO  N ° 29"/>
    <s v=" 19° 2'54.19&quot;S,  65°15'32.65&quot;O"/>
    <s v="PATRICIA - 69694996"/>
    <x v="2"/>
    <d v="2019-11-01T00:00:00"/>
    <d v="2019-12-01T00:00:00"/>
    <x v="1"/>
    <m/>
    <m/>
    <x v="93"/>
    <s v="AC"/>
    <s v="AC"/>
    <s v="Internet Asimetrico 1"/>
    <b v="1"/>
    <s v="15445806_34554_SCR_MARISCAL_TESORO PATRICIA ALBIS VILLA_IAS_30M"/>
    <b v="0"/>
    <s v="VEDIA CABALLERO, BETTY - EMP - SUC                          "/>
    <b v="0"/>
    <e v="#N/A"/>
    <e v="#N/A"/>
    <m/>
  </r>
  <r>
    <x v="1"/>
    <d v="2019-12-10T00:00:00"/>
    <s v="Business Online"/>
    <n v="34508"/>
    <x v="106"/>
    <s v="11231558_34508__SCZ_TAJIBOS_TOTAL E&amp;P BOLIVIE_BOL_60M_PRINCIPAL"/>
    <s v="MENACHO VISCARRA, NICOLAS - MNC - SCZ                       "/>
    <x v="0"/>
    <x v="0"/>
    <s v="menachon@tigo.net.bo"/>
    <s v="Av. Las Ramblas #40 Edificio Arcus"/>
    <s v=" 17°45'35.71&quot;S / 63°12'1.59&quot;O "/>
    <s v="LUIS ARNEZ -  71371023"/>
    <x v="1"/>
    <d v="2019-12-01T00:00:00"/>
    <d v="2020-01-01T00:00:00"/>
    <x v="1"/>
    <s v="11/09: El cliente menciona que por el momento no es posible realizar el trabajo ya que se esta trabajando de forma remota y no es posible visitar las instalaciones_x000a_07/09: Servicio suspendido"/>
    <m/>
    <x v="95"/>
    <s v="AC"/>
    <s v="SU"/>
    <s v="PLAN CORPORATE - 1124"/>
    <b v="0"/>
    <s v="11231558_34508__SCZ_TAJIBOS_TOTAL E&amp;P BOLIVIE_BOL_60M_PRINCIPAL"/>
    <b v="1"/>
    <s v="RUCK SUAREZ, FERNANDA - MNC - SCZ                           "/>
    <b v="0"/>
    <e v="#N/A"/>
    <e v="#N/A"/>
    <m/>
  </r>
  <r>
    <x v="6"/>
    <d v="2019-08-31T00:00:00"/>
    <s v="Internet Asimetrico 2"/>
    <n v="34454"/>
    <x v="134"/>
    <s v="15435021_34454__SCZ_BRIGIDA_ACI SYSTEMS ALEMANIA GMBH SUCURSAL BOLIVIA_IAS_20M_EQUIPETROL NORTE"/>
    <s v="ANDIA ALVAREZ, LUIS ENRIQUE - CORP - LPZ                    "/>
    <x v="0"/>
    <x v="0"/>
    <s v="andial@tigo.net.bo"/>
    <s v="Av Las Ramblas Torres alas Piso 7 Sur"/>
    <s v=" 17°45'35.72&quot;S 63°12'2.70&quot;O"/>
    <s v="ERWIN ROCHA GONZALES - 69058174"/>
    <x v="2"/>
    <d v="2019-12-01T00:00:00"/>
    <d v="2020-01-01T00:00:00"/>
    <x v="1"/>
    <s v="De vacacion, coordinar la siguiente semana"/>
    <m/>
    <x v="96"/>
    <s v="MO"/>
    <s v="(en blanco)"/>
    <s v="Internet Asimetrico 1"/>
    <b v="0"/>
    <s v="(en blanco)"/>
    <b v="0"/>
    <s v="PEREIRA AREVALO, AHYRAN DREICK - CORP - LPZ - TEMP2         "/>
    <b v="0"/>
    <e v="#N/A"/>
    <e v="#N/A"/>
    <m/>
  </r>
  <r>
    <x v="1"/>
    <d v="2019-08-01T00:00:00"/>
    <s v="Internet Dedicado 1"/>
    <n v="34290"/>
    <x v="135"/>
    <s v="1709796_34290__SCZ_HAMACAS_AGROTERRA S.R.L_IDD_15M"/>
    <s v="SALLES GUZMAN, PAOLA KARINA - EMP - SCZ                     "/>
    <x v="0"/>
    <x v="0"/>
    <s v="sallesp@tigo.net.bo"/>
    <s v="AV. BANZER ENTRE 5TO Y 6TO ANILLO A UNA CUADRA DEL 5TO ANILLO"/>
    <m/>
    <s v="PABLO ABASTOFLOR 67894733"/>
    <x v="2"/>
    <d v="2019-12-01T00:00:00"/>
    <d v="2020-01-01T00:00:00"/>
    <x v="1"/>
    <m/>
    <m/>
    <x v="97"/>
    <s v="SU"/>
    <s v="(en blanco)"/>
    <s v="Internet Dedicado 1"/>
    <b v="1"/>
    <s v="(en blanco)"/>
    <b v="0"/>
    <s v="ALVAREZ CABEZAS, SAUL ALEJANDRO - TEMP                      "/>
    <b v="0"/>
    <e v="#N/A"/>
    <e v="#N/A"/>
    <m/>
  </r>
  <r>
    <x v="1"/>
    <d v="2019-11-29T00:00:00"/>
    <s v="Internet Dedicado 1"/>
    <n v="34547"/>
    <x v="136"/>
    <s v="11175832_34547__SCZ_PARAGUA_AMERICAN CHEMICAL COMPANY SRL_IDD_15M"/>
    <s v="RUCK SUAREZ, FERNANDA - EMP - SCZ                           "/>
    <x v="0"/>
    <x v="0"/>
    <s v="ruckf@tigo.net.bo"/>
    <s v="PARQUE INDUSTRIAL C/ VIA DIAGONAL COMERCIANTE"/>
    <s v="  17°45'9.60&quot;S  63° 8'38.55&quot;O"/>
    <s v="GARY PERALTA - 77360800"/>
    <x v="2"/>
    <d v="2019-12-01T00:00:00"/>
    <d v="2020-01-01T00:00:00"/>
    <x v="1"/>
    <s v="07/01:  Gary Peralta 69056455_x000a_numero deshabilitado."/>
    <m/>
    <x v="98"/>
    <s v="AC"/>
    <s v="(en blanco)"/>
    <s v="Internet Dedicado 1"/>
    <b v="1"/>
    <s v="(en blanco)"/>
    <b v="0"/>
    <s v="VACA DIEZ, WALTER - EMP - SCZ                               "/>
    <b v="0"/>
    <e v="#N/A"/>
    <e v="#N/A"/>
    <m/>
  </r>
  <r>
    <x v="6"/>
    <d v="2019-08-01T00:00:00"/>
    <s v="Internet Dedicado 1"/>
    <n v="34287"/>
    <x v="137"/>
    <s v="15421941_34287__SCZ_HAMACAS_AP SRL_IDD_15M"/>
    <s v="SALLES GUZMAN, PAOLA KARINA - EMP - SCZ                     "/>
    <x v="0"/>
    <x v="0"/>
    <s v="sallesp@tigo.net.bo"/>
    <s v="BARRIO CONVIFAG NORTE AV PRINCIPAL CALLE 10 NRO 4200"/>
    <m/>
    <s v="SERGIO VALVERDE 76618823"/>
    <x v="2"/>
    <d v="2019-12-01T00:00:00"/>
    <d v="2020-01-01T00:00:00"/>
    <x v="1"/>
    <s v="07/01: Intentar con Lilianet  Casaca 75666536_x000a_celular apagado."/>
    <m/>
    <x v="96"/>
    <s v="SU"/>
    <s v="(en blanco)"/>
    <s v="Internet Dedicado 1"/>
    <b v="1"/>
    <s v="(en blanco)"/>
    <b v="0"/>
    <s v="ALVAREZ CABEZAS, SAUL ALEJANDRO - TEMP                      "/>
    <b v="0"/>
    <e v="#N/A"/>
    <e v="#N/A"/>
    <m/>
  </r>
  <r>
    <x v="6"/>
    <d v="2019-08-28T00:00:00"/>
    <s v="Internet Asimetrico 1"/>
    <n v="34371"/>
    <x v="138"/>
    <s v="15427496_34371_SCZ_CENTENARIO_BEDMONT INVESTMENT FUNDS SRL_IAS_15M"/>
    <s v="VEIZAGA GUILLEN, ERNESTO - SMB - SC                         "/>
    <x v="0"/>
    <x v="0"/>
    <s v="veizagaer@tigo.net.bo"/>
    <s v="Barrio Sirari Calle Los Gomeros No. 111  Piso 1 Oficina 2, (frente al restaurant La Suisse) Go Work"/>
    <s v="17°45'52.63&quot;S  63°12'1.20&quot;O"/>
    <s v="Carlos Cronenbold/Magela Pastore - 67710204/71347552"/>
    <x v="2"/>
    <d v="2019-12-01T00:00:00"/>
    <d v="2020-01-01T00:00:00"/>
    <x v="1"/>
    <m/>
    <m/>
    <x v="99"/>
    <s v="MO"/>
    <s v="(en blanco)"/>
    <s v="Internet Asimetrico 1"/>
    <b v="1"/>
    <s v="(en blanco)"/>
    <b v="0"/>
    <s v="SALAS, TOINETTE ALEXIA - EJEC. DE CUENTAS - NEG - SC        "/>
    <b v="0"/>
    <e v="#N/A"/>
    <e v="#N/A"/>
    <m/>
  </r>
  <r>
    <x v="1"/>
    <d v="2019-11-30T00:00:00"/>
    <s v="Internet Asimetrico 1"/>
    <n v="34742"/>
    <x v="139"/>
    <s v="11478670_34742__SCR_TERMINAL SUCRE_CASCADA DEL SUR S.A._IAS_15M"/>
    <s v="CASTILLO VERGARA, BEATRIZ - EMP - TRJ                       "/>
    <x v="5"/>
    <x v="0"/>
    <s v="castillob@tigo.net.bo"/>
    <s v="Av Marcelo Quiroga entre Trinidad y Tobago N• 300 CALLE GRANADA ESQUINA OSTRIA GUTIERREZ frente a la empresa Fideo la Paloma "/>
    <m/>
    <s v="LUIS PANOZO - 77593525"/>
    <x v="2"/>
    <d v="2019-12-01T00:00:00"/>
    <d v="2020-01-01T00:00:00"/>
    <x v="1"/>
    <m/>
    <m/>
    <x v="93"/>
    <s v="SU"/>
    <s v="AC"/>
    <s v="Internet Asimetrico 1"/>
    <b v="1"/>
    <s v="11478670_34742__SCR_TERMINAL SUCRE_CASCADA DEL SUR S.A._IAS_30M"/>
    <b v="0"/>
    <s v="GUAYGUA, DANIEL CRISTHIAN - EMP - TRJ                       "/>
    <b v="0"/>
    <e v="#N/A"/>
    <e v="#N/A"/>
    <m/>
  </r>
  <r>
    <x v="1"/>
    <d v="2019-08-01T00:00:00"/>
    <s v="Internet Asimetrico 1"/>
    <n v="34350"/>
    <x v="140"/>
    <s v="11341785_34350__SCZ_WARNES_COMPAA DE ALIMENTOS LTDA_IAS_15M"/>
    <s v="ANDIA ALVAREZ, LUIS ENRIQUE - CORP - LPZ                    "/>
    <x v="0"/>
    <x v="0"/>
    <s v="andial@tigo.net.bo"/>
    <s v="AV. 25 DE MAYO, ENTRE Tte. Dionisio Manjon y Av. Viru Viru, sobre la calle Rene Moreno"/>
    <m/>
    <s v="FRANKLIN PAZ - 69104492"/>
    <x v="2"/>
    <d v="2019-12-01T00:00:00"/>
    <d v="2020-01-01T00:00:00"/>
    <x v="0"/>
    <s v="04/02: El cliente dice que no es posible desconectar su red, brindan sevicios 24/7 y no hay una hora adecuada para realizar las medidas_x000a_08/01: Warnes se considera como un área urbana_x000a_este cliente esta ubicado en warnes, se coordinaria junto con los demas rurales?"/>
    <s v="Cliente indica imposible desconectar red"/>
    <x v="1"/>
    <s v="SU"/>
    <s v="(en blanco)"/>
    <s v="Internet Asimetrico 1"/>
    <b v="1"/>
    <s v="(en blanco)"/>
    <b v="0"/>
    <s v="MIRANDA URQUIZO, DANIEL - CORP - LPZ                        "/>
    <b v="0"/>
    <e v="#N/A"/>
    <e v="#N/A"/>
    <m/>
  </r>
  <r>
    <x v="4"/>
    <d v="2019-11-28T00:00:00"/>
    <s v="Internet Asimetrico 8"/>
    <n v="34744"/>
    <x v="141"/>
    <s v="13917406_34744__SCZ_HAMACAS_CEDSA SRL_IAS_50M"/>
    <s v="AÑEZ LOPEZ, LILIANA - SMB - SC                              "/>
    <x v="0"/>
    <x v="0"/>
    <s v="anezha@tigo.net.bo"/>
    <s v="AV. PEDRO RIBERA MENDEZ Y AVENIDA BENI TERCER ANILLO INTERNO"/>
    <s v=" 17°47'59.59&quot;S  63°11'59.01&quot;O"/>
    <s v="LUIS DIAZ - 70295436"/>
    <x v="2"/>
    <d v="2019-12-01T00:00:00"/>
    <d v="2020-01-01T00:00:00"/>
    <x v="1"/>
    <s v="09/01: ING. PEDRO VALVERDE 72174790_x000a_El numero aparece ocupado"/>
    <m/>
    <x v="100"/>
    <s v="AC"/>
    <s v="AC"/>
    <s v="Internet Asimetrico 11"/>
    <b v="0"/>
    <s v="13917406_34744__SCZ_HAMACAS_CEDSA SRL_IAS_165M"/>
    <b v="0"/>
    <s v="NUNEZ CASCALES, CARLOS ROMARIO - EMP - SCZ                  "/>
    <b v="0"/>
    <e v="#N/A"/>
    <e v="#N/A"/>
    <m/>
  </r>
  <r>
    <x v="6"/>
    <d v="2019-08-30T00:00:00"/>
    <s v="Internet Asimetrico 4"/>
    <n v="34331"/>
    <x v="142"/>
    <s v="15424552_34331__CBA_TEMPORAL A_CENTRAL DE COMUNICACIN NUEVO TIEMPO CNT_IAS_30M_ATN CalaCala"/>
    <s v="GONZALEZ ANTEZANA, MAURICIO ABEL - EMP - CBB                "/>
    <x v="2"/>
    <x v="0"/>
    <s v="gonzalezm@tigo.net.bo"/>
    <s v="CALLE WASHINGTON NRO 2051 ENTRE AV SIMON LOPEZ Y MAN CESPED"/>
    <s v=" 17°22'2.30&quot;S   66°10'2.26&quot;O"/>
    <s v="WALDHEMIR RIOS - 67004394"/>
    <x v="2"/>
    <d v="2019-12-01T00:00:00"/>
    <d v="2020-01-01T00:00:00"/>
    <x v="1"/>
    <m/>
    <m/>
    <x v="101"/>
    <s v="AC"/>
    <s v="AC"/>
    <s v="Internet Asimetrico 6"/>
    <b v="0"/>
    <s v="15424552_34331__CBA_TEMPORAL A_CENTRAL DE COMUNICACIN NUEVO TIEMPO CNT_IAS_90M_A"/>
    <b v="0"/>
    <s v="GONZALEZ ANTEZANA, MAURICIO ABEL - EMP - CBBA               "/>
    <b v="0"/>
    <e v="#N/A"/>
    <e v="#N/A"/>
    <m/>
  </r>
  <r>
    <x v="6"/>
    <d v="2019-08-09T00:00:00"/>
    <s v="Internet Asimetrico 1"/>
    <n v="34349"/>
    <x v="143"/>
    <s v="15277068_34349__CBA_MESADILLA_IBERTRADE BUSINESS CENTER PIAM SRL_IAS_30M_BAJO AR"/>
    <s v="VELARDE VARGAS, MARIO - EMP - SCZ                           "/>
    <x v="2"/>
    <x v="0"/>
    <s v="velardem@tigo.net.bo"/>
    <s v="PASAJE BUENOS AIRES NRO 8   ZONA QUERU QUERU,  ESCUELA EUROPEA DE NEGOCIOS"/>
    <s v="  17°22'26.87&quot;S ;       66° 9'8.18&quot;O"/>
    <s v="EMANUEL- 70811411"/>
    <x v="2"/>
    <d v="2019-12-01T00:00:00"/>
    <d v="2020-01-01T00:00:00"/>
    <x v="0"/>
    <s v="04/02: No se pudo realizar la visita ya que el encargado de sistemas olvido dejar a alguien para recepcionarnos. Se coordinara otra visita en otro momento."/>
    <s v="Servicio Suspendido / Eliminado"/>
    <x v="1"/>
    <s v="SU"/>
    <s v="(en blanco)"/>
    <s v="Internet Asimetrico 1"/>
    <b v="1"/>
    <s v="(en blanco)"/>
    <b v="0"/>
    <s v="NUÑEZ ENCINAS, CARLOS FERNANDO - EMP - SCZ                  "/>
    <b v="0"/>
    <e v="#N/A"/>
    <e v="#N/A"/>
    <m/>
  </r>
  <r>
    <x v="3"/>
    <d v="2018-06-29T00:00:00"/>
    <s v="Business Asimetric 10 Mb"/>
    <n v="32591"/>
    <x v="144"/>
    <s v="15304729_32591__LPZ_Lira_CENTRO DE FORMACION PARA DIRECTIVOS MMC _BAS_10M"/>
    <s v="PERDRIEL, LUIS CESAR - SMB - SC - TEMP                      "/>
    <x v="1"/>
    <x v="0"/>
    <s v="perdriell@tigo.net.bo"/>
    <s v="CALLE PEDRO SALAZAR ESQUINA ANDRES MUÑOZ CX_ LIRA"/>
    <s v="16°30'42.79&quot;S ;  68° 7'38.16&quot;O"/>
    <s v="RODOLFO ORELLANA 79560999"/>
    <x v="3"/>
    <d v="2019-12-01T00:00:00"/>
    <d v="2020-01-01T00:00:00"/>
    <x v="1"/>
    <s v="Prioridad (solicitud comercial)"/>
    <m/>
    <x v="102"/>
    <s v="SU"/>
    <s v="(en blanco)"/>
    <s v="Internet Asimetrico 1"/>
    <b v="0"/>
    <s v="(en blanco)"/>
    <b v="0"/>
    <s v="AGUILAR, TERESA LAURA - EJEC. DE CUENTAS - NEG - LP         "/>
    <b v="0"/>
    <e v="#N/A"/>
    <e v="#N/A"/>
    <m/>
  </r>
  <r>
    <x v="1"/>
    <d v="2019-08-22T00:00:00"/>
    <s v="Internet Asimetrico 1"/>
    <n v="33882"/>
    <x v="23"/>
    <s v="14023657_33882_SCZ_PARAGUA-A_CIA DE SERV. DE TRANS. AEREO AMASZONAS S.A._IAS_15M"/>
    <s v="SUAREZ CADARIO, ROBERTO JAVIER - CORP - SCZ                 "/>
    <x v="0"/>
    <x v="0"/>
    <s v="suarezrj@tigo.net.bo"/>
    <s v="3er Anillo - Hipermaxi Mutualista"/>
    <s v="17°45'56.79&quot;S  63° 9'31.35&quot;O"/>
    <s v="Rolando Hinojosa - 68226707"/>
    <x v="2"/>
    <d v="2019-12-01T00:00:00"/>
    <d v="2020-01-01T00:00:00"/>
    <x v="1"/>
    <s v="llamar el lunes 13 para coordinar hora"/>
    <m/>
    <x v="97"/>
    <s v="SU"/>
    <s v="(en blanco)"/>
    <s v="Internet Asimetrico 1"/>
    <b v="1"/>
    <s v="(en blanco)"/>
    <b v="0"/>
    <s v="MONTERO LEDESMA, JAVIER - CORP - SCZ                        "/>
    <b v="0"/>
    <e v="#N/A"/>
    <e v="#N/A"/>
    <m/>
  </r>
  <r>
    <x v="1"/>
    <d v="2019-08-28T00:00:00"/>
    <s v="Internet Dedicado 2"/>
    <n v="34277"/>
    <x v="145"/>
    <s v="14753793_34277_SCZ_PARAGUA_COMERCIAL MICLAR SRL_IDD_20M"/>
    <s v="SUAREZ CADARIO, ROBERTO JAVIER - CORP - SCZ                 "/>
    <x v="0"/>
    <x v="0"/>
    <s v="suarezrj@tigo.net.bo"/>
    <s v="Parque Industrial, Manzana 8A - Santa Cruz"/>
    <s v="17°46'25.08&quot;S;  63° 8'28.32&quot;O"/>
    <s v="Grover Aldunate - 72154000"/>
    <x v="2"/>
    <d v="2019-12-01T00:00:00"/>
    <d v="2020-01-01T00:00:00"/>
    <x v="1"/>
    <m/>
    <m/>
    <x v="103"/>
    <s v="SU"/>
    <s v="(en blanco)"/>
    <s v="Internet Dedicado 2"/>
    <b v="1"/>
    <s v="(en blanco)"/>
    <b v="0"/>
    <s v="SALLES GUZMAN, PAOLA KARINA - CORP - SCZ                    "/>
    <b v="0"/>
    <e v="#N/A"/>
    <e v="#N/A"/>
    <m/>
  </r>
  <r>
    <x v="1"/>
    <d v="2019-08-27T00:00:00"/>
    <s v="Internet Dedicado 3"/>
    <n v="34375"/>
    <x v="146"/>
    <s v="12642997_34375_SCZ_CAINCO_ADMINISTRADORA DE CAMARAS DE COMPENSACION Y LIQUIDACIO"/>
    <s v="NEMTALA FERRUFINO, LUIS MIGUEL - EMP - LPZ                  "/>
    <x v="0"/>
    <x v="0"/>
    <s v="nemtalal@tigo.net.bo"/>
    <s v="Av Valle grande esq Ingavi Zona central  "/>
    <s v=" 17°47'5.69&quot;S   63°11'8.85&quot;O"/>
    <s v="Ricardo José Primintela - 77790450"/>
    <x v="2"/>
    <d v="2019-12-01T00:00:00"/>
    <d v="2020-01-01T00:00:00"/>
    <x v="0"/>
    <s v="El cliente dice que es imposible hacer un corte de servicio para hacer mediciones, no cuentan con un espacio de tiempo disponible para hacerlo. Solo aceptaria la visita sin poder hacer pruebas de networking"/>
    <s v="Cliente indica imposible desconectar red"/>
    <x v="1"/>
    <s v="AC"/>
    <s v="(en blanco)"/>
    <s v="Internet Dedicado 5"/>
    <b v="0"/>
    <s v="(en blanco)"/>
    <b v="0"/>
    <s v="NEMTALA FERRUFINO, LUIS MIGUEL - EMP - LPZ                  "/>
    <b v="1"/>
    <e v="#N/A"/>
    <e v="#N/A"/>
    <m/>
  </r>
  <r>
    <x v="1"/>
    <d v="2019-08-27T00:00:00"/>
    <s v="Internet Dedicado 3"/>
    <n v="34407"/>
    <x v="146"/>
    <s v="12642997_34407__LPZ_MALLASA_ADMINISTRADORA DE CAMARAS DE COMPENSACION Y LIQUIDACION SA_IDD_25M"/>
    <s v="NEMTALA FERRUFINO, LUIS MIGUEL - EMP - LPZ                  "/>
    <x v="1"/>
    <x v="0"/>
    <s v="nemtalal@tigo.net.bo"/>
    <s v="Av Mariscal Santa Cruz, Zona Central, edf Camara de Comercio   "/>
    <s v=" 16°30'0.82&quot;S  68° 8'3.85&quot;O"/>
    <s v="Ricardo José Primintela - 77790450"/>
    <x v="2"/>
    <d v="2019-12-01T00:00:00"/>
    <d v="2020-01-01T00:00:00"/>
    <x v="0"/>
    <s v="21/09: Debido a que su red no cuenta con redundancia, el servicio no puede ser interrumpido."/>
    <s v="Cliente indica imposible desconectar red"/>
    <x v="1"/>
    <s v="AC"/>
    <s v="AC"/>
    <s v="Internet Dedicado 5"/>
    <b v="0"/>
    <s v="12642997_34407__LPZ_MALLASA_ADMINISTRADORA DE CAMARAS DE COMPENSACION Y LIQUIDAC"/>
    <b v="0"/>
    <s v="NEMTALA FERRUFINO, LUIS MIGUEL - EMP - LPZ                  "/>
    <b v="1"/>
    <e v="#N/A"/>
    <e v="#N/A"/>
    <m/>
  </r>
  <r>
    <x v="1"/>
    <d v="2019-08-28T00:00:00"/>
    <s v="Internet Dedicado 2"/>
    <n v="34279"/>
    <x v="145"/>
    <s v="14753793_34279_SCZ_PARAGUA_COMERCIAL MICLAR SRL_IDD_20M"/>
    <s v="SUAREZ CADARIO, ROBERTO JAVIER - CORP - SCZ                 "/>
    <x v="0"/>
    <x v="0"/>
    <s v="suarezrj@tigo.net.bo"/>
    <s v="Parque Industrial, Manzana 8A - Santa Cruz"/>
    <s v="17°46'25.08&quot;S;  63° 8'28.32&quot;O"/>
    <s v="Grover Aldunate - 72154000"/>
    <x v="2"/>
    <d v="2019-12-01T00:00:00"/>
    <d v="2020-01-01T00:00:00"/>
    <x v="1"/>
    <m/>
    <m/>
    <x v="103"/>
    <s v="SU"/>
    <s v="(en blanco)"/>
    <s v="Internet Dedicado 2"/>
    <b v="1"/>
    <s v="(en blanco)"/>
    <b v="0"/>
    <s v="SALLES GUZMAN, PAOLA KARINA - CORP - SCZ                    "/>
    <b v="0"/>
    <e v="#N/A"/>
    <e v="#N/A"/>
    <m/>
  </r>
  <r>
    <x v="1"/>
    <d v="2019-08-28T00:00:00"/>
    <s v="Internet Dedicado 1"/>
    <n v="34308"/>
    <x v="145"/>
    <s v="14753793_34308__LPZ_SAN MIGUEL_COMERCIAL MICLAR SRL_IDD_15M"/>
    <s v="SUAREZ CADARIO, ROBERTO JAVIER - CORP - SCZ                 "/>
    <x v="1"/>
    <x v="0"/>
    <s v="suarezrj@tigo.net.bo"/>
    <s v="Zona Calacoto Av. Ballivian Nº1020 esq. Calle 16 Galería La Urbana, 2do. Piso , Oficina Herbalife - SITIO 2"/>
    <s v=" 16°30'32.66&quot;S;  68° 9'51.73&quot;O"/>
    <s v="Raul Vargas o Ximena Lopez - 2146692"/>
    <x v="2"/>
    <d v="2019-12-01T00:00:00"/>
    <d v="2020-01-01T00:00:00"/>
    <x v="1"/>
    <m/>
    <m/>
    <x v="103"/>
    <s v="SU"/>
    <s v="(en blanco)"/>
    <s v="Internet Dedicado 1"/>
    <b v="1"/>
    <s v="(en blanco)"/>
    <b v="0"/>
    <s v="SALLES GUZMAN, PAOLA KARINA - CORP - SCZ                    "/>
    <b v="0"/>
    <e v="#N/A"/>
    <e v="#N/A"/>
    <m/>
  </r>
  <r>
    <x v="1"/>
    <d v="2019-08-28T00:00:00"/>
    <s v="Internet Dedicado 1"/>
    <n v="34309"/>
    <x v="145"/>
    <s v="4753793_34309__LPZ_AV AMERICA_COMERCIAL MICLAR SRL_IDD_15M"/>
    <s v="SUAREZ CADARIO, ROBERTO JAVIER - CORP - SCZ                 "/>
    <x v="1"/>
    <x v="0"/>
    <s v="suarezrj@tigo.net.bo"/>
    <s v="Av. 6 de marzo Nº 144 entre calle 4 y 5 Galería La Urbana, 2do. Piso , Oficina Herbalife - EL ALTO SITIO 3"/>
    <s v="17°46'25.08&quot;S;  63° 8'28.32&quot;O"/>
    <s v="Raul Vargas o Ximena Lopez - 2146692"/>
    <x v="2"/>
    <d v="2019-12-01T00:00:00"/>
    <d v="2020-01-01T00:00:00"/>
    <x v="1"/>
    <m/>
    <m/>
    <x v="101"/>
    <s v="SU"/>
    <s v="(en blanco)"/>
    <s v="Internet Dedicado 1"/>
    <b v="1"/>
    <s v="(en blanco)"/>
    <b v="0"/>
    <s v="SALLES GUZMAN, PAOLA KARINA - CORP - SCZ                    "/>
    <b v="0"/>
    <e v="#N/A"/>
    <e v="#N/A"/>
    <m/>
  </r>
  <r>
    <x v="1"/>
    <d v="2019-08-28T00:00:00"/>
    <s v="Internet Dedicado 1"/>
    <n v="34399"/>
    <x v="145"/>
    <s v="14753793_34399_CBA_MESADILLA_COMERCIAL MICLAR SRL_IDD_15M_PapaPaulo"/>
    <s v="SUAREZ CADARIO, ROBERTO JAVIER - CORP - SCZ                 "/>
    <x v="2"/>
    <x v="0"/>
    <s v="suarezrj@tigo.net.bo"/>
    <s v="Av. Salamanca Nº 964 A media cuadra de la Plaza Quintanilla  - SITIO 1"/>
    <s v=" 16°32'20.68&quot;S;  68° 4'58.63&quot;O"/>
    <s v="Raul Vargas o Ximena Lopez - 2146692"/>
    <x v="2"/>
    <d v="2019-12-01T00:00:00"/>
    <d v="2020-01-01T00:00:00"/>
    <x v="1"/>
    <m/>
    <m/>
    <x v="101"/>
    <s v="SU"/>
    <s v="(en blanco)"/>
    <s v="Internet Dedicado 1"/>
    <b v="1"/>
    <s v="(en blanco)"/>
    <b v="0"/>
    <s v="SALLES GUZMAN, PAOLA KARINA - CORP - SCZ                    "/>
    <b v="0"/>
    <e v="#N/A"/>
    <e v="#N/A"/>
    <m/>
  </r>
  <r>
    <x v="3"/>
    <d v="2019-11-30T00:00:00"/>
    <s v="Internet Dedicado 13"/>
    <n v="34685"/>
    <x v="147"/>
    <s v="14373676_34685__SCZ_BRIGIDA_CONFIPETROL SA SUCURSAL BOLIVIA_IDD_100M_ATN EQUIPETROL NORTE"/>
    <s v="SALLES GUZMAN, PAOLA KARINA - EMP - SCZ                     "/>
    <x v="0"/>
    <x v="0"/>
    <s v="sallesp@tigo.net.bo"/>
    <s v="Calle J Este, N° 120, Of. 1C Edif. Rolea Center, Equipetrol Norte."/>
    <s v=" 17°45'25.96&quot;S 63°11'55.05&quot;O"/>
    <s v="Benjamin Zambrana - 71333679"/>
    <x v="2"/>
    <d v="2019-12-01T00:00:00"/>
    <d v="2020-01-01T00:00:00"/>
    <x v="1"/>
    <s v="07/01: Intentar con los números 71333677, 71033252._x000a_numero equivocado. "/>
    <m/>
    <x v="100"/>
    <s v="AC"/>
    <s v="AC"/>
    <s v="Internet Dedicado 13"/>
    <b v="1"/>
    <s v="14373676_34685_SCZ_BRIGIDA_CONFIPETROL SA SUCURSAL BOLIVIA_IDD_210M_ATN EQUIPETR"/>
    <b v="0"/>
    <s v="VACA DIEZ, WALTER - EMP - SCZ                               "/>
    <b v="0"/>
    <e v="#N/A"/>
    <e v="#N/A"/>
    <m/>
  </r>
  <r>
    <x v="6"/>
    <d v="2019-08-12T00:00:00"/>
    <s v="Internet Asimetrico 5"/>
    <n v="34314"/>
    <x v="148"/>
    <s v="15219465_34314__SCZ_Warnes_CORPORACION ACEROS DEL ALTIPLANO SRL_IAS_35M_Urb Gran"/>
    <s v="AÑEZ LOPEZ, LILIANA - SMB - SC                              "/>
    <x v="0"/>
    <x v="0"/>
    <s v="anezha@tigo.net.bo"/>
    <s v="PARQUE INDUSTRIAL LATINOAMERICANO"/>
    <s v="17.524015,-63.123166"/>
    <s v="JOSE LOPEZ MALAGA/ IRENE MELGAR - 75555819-77815646"/>
    <x v="2"/>
    <d v="2019-12-01T00:00:00"/>
    <d v="2020-01-01T00:00:00"/>
    <x v="1"/>
    <s v="08/01: Warnes se considera como un área urbana_x000a_este cliente esta ubicado en warnes, se coordinaria junto con los demas rurales?"/>
    <m/>
    <x v="96"/>
    <s v="AC"/>
    <s v="AC"/>
    <s v="Internet Asimetrico 5"/>
    <b v="1"/>
    <s v="15219465_34314__SCZ_Warnes_CORPORACION ACEROS DEL ALTIPLANO SRL_IAS_75M_Urb Gran"/>
    <b v="0"/>
    <s v="PARADA SAUCEDO, ALEJANDRA - EMP - SCZ                       "/>
    <b v="0"/>
    <e v="#N/A"/>
    <e v="#N/A"/>
    <m/>
  </r>
  <r>
    <x v="1"/>
    <d v="2019-12-30T00:00:00"/>
    <s v="Internet Asimetrico 1"/>
    <n v="34810"/>
    <x v="56"/>
    <s v="11257784_34810__SCR_EL MORRO_DIACONIA_IAS_15M"/>
    <s v="NEMTALA FERRUFINO, LUIS MIGUEL - EMP - LPZ                  "/>
    <x v="5"/>
    <x v="0"/>
    <s v="nemtalal@tigo.net.bo"/>
    <s v="Avenida Marcelo Quiroga Santa Cruz s/n entre calles, Mutún y Quillacollo -  SITIO 8"/>
    <m/>
    <s v="Fernando Castillo - 67011574"/>
    <x v="1"/>
    <d v="2019-12-01T00:00:00"/>
    <d v="2020-01-01T00:00:00"/>
    <x v="1"/>
    <m/>
    <m/>
    <x v="94"/>
    <s v="AC"/>
    <s v="(en blanco)"/>
    <s v="Internet Asimetrico 1"/>
    <b v="1"/>
    <s v="(en blanco)"/>
    <b v="0"/>
    <s v="GUTIERREZ AYLLÓN, ALVARO - EMP - LPZ                        "/>
    <b v="0"/>
    <e v="#N/A"/>
    <e v="#N/A"/>
    <m/>
  </r>
  <r>
    <x v="1"/>
    <d v="2019-12-30T00:00:00"/>
    <s v="Internet Asimetrico 1"/>
    <n v="34856"/>
    <x v="56"/>
    <s v="11257784_34856__SCZ_LaCurva_DIACONIA_IAS_15M"/>
    <s v="NEMTALA FERRUFINO, LUIS MIGUEL - EMP - LPZ                  "/>
    <x v="0"/>
    <x v="0"/>
    <s v="nemtalal@tigo.net.bo"/>
    <s v="Avenida Paurito, Nº 5250, UV ET-53, Manzana 2, Zona Plan 3000"/>
    <s v=" 17°49'9.42&quot;S  63° 8'53.50&quot;O"/>
    <s v="Erick Alarcón  -  71532654 - 72105996"/>
    <x v="1"/>
    <d v="2019-12-01T00:00:00"/>
    <d v="2020-01-01T00:00:00"/>
    <x v="1"/>
    <m/>
    <m/>
    <x v="93"/>
    <s v="AC"/>
    <s v="AC"/>
    <s v="Internet Asimetrico 1"/>
    <b v="1"/>
    <s v="11257784_34856__SCZ_LaCurva_DIACONIA_IAS_30M"/>
    <b v="0"/>
    <s v="GUTIERREZ AYLLÓN, ALVARO - EMP - LPZ                        "/>
    <b v="0"/>
    <e v="#N/A"/>
    <e v="#N/A"/>
    <m/>
  </r>
  <r>
    <x v="1"/>
    <d v="2019-11-27T00:00:00"/>
    <s v="Internet Asimetrico 1"/>
    <n v="34625"/>
    <x v="149"/>
    <s v="11503263_34625__SCZ_ARENAL_DISTRIBUIDORA AROMAS SRL_IAS_15M"/>
    <s v="RUCK SUAREZ, FERNANDA - EMP - SCZ                           "/>
    <x v="0"/>
    <x v="0"/>
    <s v="ruckf@tigo.net.bo"/>
    <s v="CALLE 24 DE SEPTIEMBRE ESQUINA ARENALES N°202"/>
    <s v=" 17°46'54.25&quot;S 63°10'54.13&quot;O"/>
    <s v="WILSON CHOQUENARIA  - 62123453"/>
    <x v="2"/>
    <d v="2019-12-01T00:00:00"/>
    <d v="2020-01-01T00:00:00"/>
    <x v="1"/>
    <m/>
    <m/>
    <x v="104"/>
    <s v="AC"/>
    <s v="AC"/>
    <s v="Internet Asimetrico 1"/>
    <b v="1"/>
    <s v="11503263_34625__SCZ_ARENAL_DISTRIBUIDORA AROMAS SRL_IAS_30M"/>
    <b v="0"/>
    <s v="VACA DIEZ, WALTER - EMP - SCZ                               "/>
    <b v="0"/>
    <e v="#N/A"/>
    <e v="#N/A"/>
    <m/>
  </r>
  <r>
    <x v="1"/>
    <d v="2019-11-30T00:00:00"/>
    <s v="Internet Asimetrico 1"/>
    <n v="34771"/>
    <x v="149"/>
    <s v="11503263_34771__SCZ_UAGRM_DISTRIBUIDORA AROMAS SRL_IAS_15M"/>
    <s v="RUCK SUAREZ, FERNANDA - EMP - SCZ                           "/>
    <x v="0"/>
    <x v="0"/>
    <s v="ruckf@tigo.net.bo"/>
    <s v=" Av.Centenario N° 175. Edificio Comercial Cañoto - Local 173   PERFUMERIA FIRST"/>
    <s v="(-17.7806156),(-63.1919634,17)"/>
    <s v="WILSON CHOQUENARIA - 62123453 - 33341262"/>
    <x v="2"/>
    <d v="2019-12-01T00:00:00"/>
    <d v="2020-01-01T00:00:00"/>
    <x v="1"/>
    <m/>
    <m/>
    <x v="104"/>
    <s v="AC"/>
    <s v="AC"/>
    <s v="Internet Asimetrico 1"/>
    <b v="1"/>
    <s v="11503263_34771__SCZ_UAGRM_DISTRIBUIDORA AROMAS SRL_IAS_30M"/>
    <b v="0"/>
    <s v="VACA DIEZ, WALTER - EMP - SCZ                               "/>
    <b v="0"/>
    <e v="#N/A"/>
    <e v="#N/A"/>
    <m/>
  </r>
  <r>
    <x v="1"/>
    <d v="2019-11-30T00:00:00"/>
    <s v="Internet Asimetrico 1"/>
    <n v="34759"/>
    <x v="150"/>
    <s v="15187210_34759__SCZ_TAJIBOS_EMPRESA HOTELERA ICON S.A. _IAS_15M"/>
    <s v="SUAREZ CADARIO, ROBERTO JAVIER - CORP - SCZ                 "/>
    <x v="0"/>
    <x v="0"/>
    <s v="suarezrj@tigo.net.bo"/>
    <s v="ZONA EQUIPETROL NORTE, 4TO. ANILLO ESQUINA LAS RAMBLAS"/>
    <s v=" 17°45'40.57&quot;S;  63°12'7.45&quot;O"/>
    <s v="LUCAS ALCALA - 77304796"/>
    <x v="1"/>
    <d v="2019-12-01T00:00:00"/>
    <d v="2020-01-01T00:00:00"/>
    <x v="1"/>
    <m/>
    <m/>
    <x v="105"/>
    <s v="AC"/>
    <s v="AC"/>
    <s v="Internet Asimetrico 1"/>
    <b v="1"/>
    <s v="15187210_34759_SCZ_TAJIBOS_EMPRESA HOTELERA ICON S.A._IAS_30M"/>
    <b v="0"/>
    <s v="MERCADO ANEZ, JAVIER - CORP - SCZ                           "/>
    <b v="0"/>
    <e v="#N/A"/>
    <e v="#N/A"/>
    <m/>
  </r>
  <r>
    <x v="3"/>
    <d v="2019-08-30T00:00:00"/>
    <s v="Internet Asimetrico 13"/>
    <n v="34366"/>
    <x v="151"/>
    <s v="15401186_34366_SCZ_BRIGIDA_SWISSOTEL - GRAFITTO SRL_IAS_100M"/>
    <s v="GARAY, ANGEL NICOLAS - EMP - SCZ                            "/>
    <x v="0"/>
    <x v="0"/>
    <s v="garaya@tigo.net.bo"/>
    <s v="CANAL ISUTO 5TO ANILLO"/>
    <s v=" 17°44'45.84&quot;S 63°11'42.63&quot;O"/>
    <s v="MARIO ORLANDO PARADA - 77302266"/>
    <x v="2"/>
    <d v="2019-12-01T00:00:00"/>
    <d v="2020-01-01T00:00:00"/>
    <x v="1"/>
    <s v="Servicio en mora_x000a_07/01: Intentar con 69100838 Ariel Aparicio._x000a_celular apagado. "/>
    <m/>
    <x v="102"/>
    <s v="AC"/>
    <s v="AC"/>
    <s v="Internet Asimetrico 14"/>
    <b v="0"/>
    <s v="15401186_34366_SCZ_BRIGIDA_SWISSOTEL - GRAFITTO SRL_IAS_250M"/>
    <b v="0"/>
    <s v="GARAY, ANGEL NICOLAS - EMP - SCZ                            "/>
    <b v="1"/>
    <e v="#N/A"/>
    <e v="#N/A"/>
    <m/>
  </r>
  <r>
    <x v="6"/>
    <d v="2019-08-30T00:00:00"/>
    <s v="Business Asimetric 10 Mb"/>
    <n v="34390"/>
    <x v="152"/>
    <s v="15430303_34390__SCZ_COMARAPA_COOPERATIVA DE AHORRO Y CREDITO ABIERTA COMARAPA RL._BAS_10M"/>
    <s v="MORALES PARDO, RODRIGO - EJEC. DE CUENTAS - NEG - SC        "/>
    <x v="0"/>
    <x v="1"/>
    <s v="moralesro@tigo.net.bo"/>
    <s v="COMARAPA - OFICINA CENTRAL - STIO2"/>
    <s v="17°54'49.79&quot;S   64°31'45.85&quot;O"/>
    <s v="MARCOS CASTELLON - 72634037"/>
    <x v="2"/>
    <d v="2019-12-01T00:00:00"/>
    <d v="2020-01-01T00:00:00"/>
    <x v="2"/>
    <m/>
    <m/>
    <x v="1"/>
    <s v="AC"/>
    <s v="(en blanco)"/>
    <s v="Business Asimetric 1"/>
    <b v="0"/>
    <s v="(en blanco)"/>
    <b v="0"/>
    <s v="LAVADENZ VARGAS, LUIS ANDRES - EJEC. DE CUENTAS - NEG - SC  "/>
    <b v="0"/>
    <e v="#N/A"/>
    <e v="#N/A"/>
    <m/>
  </r>
  <r>
    <x v="3"/>
    <d v="2019-08-30T00:00:00"/>
    <s v="Internet Dedicado 4"/>
    <n v="34367"/>
    <x v="151"/>
    <s v="15401186_34367__SCZ_BRIGIDA_SWISSOTEL - GRAFITTO SRL_IDD_30M"/>
    <s v="GARAY, ANGEL NICOLAS - EMP - SCZ                            "/>
    <x v="0"/>
    <x v="0"/>
    <s v="garaya@tigo.net.bo"/>
    <s v="CANAL ISUTO 5TO ANILLO"/>
    <s v=" 17°44'45.84&quot;S 63°11'42.63&quot;O"/>
    <s v="MARIO ORLANDO PARADA - 77302266"/>
    <x v="2"/>
    <d v="2019-12-01T00:00:00"/>
    <d v="2020-01-01T00:00:00"/>
    <x v="1"/>
    <s v="07/01: Intentar con 69100838 Ariel Aparicio._x000a_celular apagado. "/>
    <m/>
    <x v="102"/>
    <s v="AC"/>
    <s v="AC"/>
    <s v="Internet Dedicado 5"/>
    <b v="0"/>
    <s v="15401186_34367__SCZ_BRIGIDA_SWISSOTEL - GRAFITTO SRL_IDD_75M"/>
    <b v="0"/>
    <s v="GARAY, ANGEL NICOLAS - EMP - SCZ                            "/>
    <b v="1"/>
    <e v="#N/A"/>
    <e v="#N/A"/>
    <m/>
  </r>
  <r>
    <x v="1"/>
    <d v="2019-08-30T00:00:00"/>
    <s v="Plan Internet Empresarial 2.2"/>
    <n v="34419"/>
    <x v="153"/>
    <s v="11235092_34419__SCZ_Bolivar_BANCO GANADERO SA_IEL_10M"/>
    <s v="ORTIZ ORTIZ, ROBERTO - CORP - SCZ                           "/>
    <x v="0"/>
    <x v="0"/>
    <s v="ortizro@tigo.net.bo"/>
    <s v="Calle Bolívar Esq. Beni No 99 "/>
    <s v="17°46'57.1&quot;S 63°10'50.3&quot;W"/>
    <s v="Marco Antonio Callao V.  - 3 317-3110   "/>
    <x v="1"/>
    <d v="2019-12-01T00:00:00"/>
    <d v="2020-01-01T00:00:00"/>
    <x v="0"/>
    <s v="25/02: El cliente no puede interrumpir el servicio._x000a_09/08: SOLICITUD de Cliente - Ejecutiva Paola Salles y Andrea Valenzuela. (Anteriormente se había cancelado la visita por solicitud del cliente). 07/01: Ingeniero indica que el cliente está renuente al la medición, se cancela._x000a_Se están realizando las gestiones por parte de la Ejecutiva._x000a_CANCELAR el señor dice que no es posible desconectar su red, que me ponga en contacto con el ejecutivo_corporate. "/>
    <s v="Cliente indica imposible desconectar red"/>
    <x v="1"/>
    <s v="AC"/>
    <s v="AC"/>
    <s v="Plan Internet Empresarial 2.2"/>
    <b v="1"/>
    <s v="11235092_34419__SCZ_MERCADO BELEN_BANCO GANADERO SA_IEL_20M_RADIAL 27"/>
    <b v="0"/>
    <s v="SALLES GUZMAN, PAOLA KARINA - CORP - SCZ                    "/>
    <b v="0"/>
    <e v="#N/A"/>
    <e v="#N/A"/>
    <m/>
  </r>
  <r>
    <x v="0"/>
    <d v="2019-08-01T00:00:00"/>
    <s v="Internet Dedicado 4"/>
    <n v="34316"/>
    <x v="154"/>
    <s v="15423933_34316__LPZ_SAN MIGUEL_HOTESA SRL_IDD_30M"/>
    <s v="NEMTALA FERRUFINO, LUIS MIGUEL - EMP - LPZ                  "/>
    <x v="1"/>
    <x v="0"/>
    <s v="nemtalal@tigo.net.bo"/>
    <s v="LA PAZ,  Calle Los Alamos (cerca la Av. Costanera. Calle 16 Z. Calacoto) "/>
    <s v="Latitud:     16°32'45.27&quot;S   Longitud:   68° 4'48.67&quot;O"/>
    <s v="Ximena Mosquera - 69881885"/>
    <x v="2"/>
    <d v="2019-12-01T00:00:00"/>
    <d v="2020-01-01T00:00:00"/>
    <x v="1"/>
    <m/>
    <m/>
    <x v="97"/>
    <s v="AC"/>
    <s v="AC"/>
    <s v="Internet Dedicado 4"/>
    <b v="1"/>
    <s v="15423933_34316_LPZ_TEMBLADERANI_HOTESA SRL_IDD_65M"/>
    <b v="0"/>
    <s v="LEON ROSAS, JOSUE ISMAEL - EMP - LPZ                        "/>
    <b v="0"/>
    <e v="#N/A"/>
    <e v="#N/A"/>
    <m/>
  </r>
  <r>
    <x v="4"/>
    <d v="2019-08-30T00:00:00"/>
    <s v="Internet Asimetrico 1"/>
    <n v="34426"/>
    <x v="155"/>
    <s v="13418199_34426__LPZ_PATACAMAYA_TRANSCRUZ SRL_IAS_30M"/>
    <s v="MARQUINAS, HELEN - EJEC. DE CUENTAS - NEG - SC              "/>
    <x v="1"/>
    <x v="1"/>
    <s v="marquinash@tigo.net.bo"/>
    <s v="MUNICIPIO PATACAYA - LA PAZ"/>
    <s v=" 17°12'15.80&quot;S ;         67°56'9.50&quot;O"/>
    <s v="WALTER JUSTINIANO - 71331504"/>
    <x v="2"/>
    <d v="2019-12-01T00:00:00"/>
    <d v="2020-01-01T00:00:00"/>
    <x v="2"/>
    <m/>
    <m/>
    <x v="1"/>
    <s v="AC"/>
    <s v="AC"/>
    <s v="Internet Asimetrico 1"/>
    <b v="1"/>
    <s v="13418199_34426__LPZ_PATACAMAYA_TRANSCRUZ SRL_IAS_30M"/>
    <b v="1"/>
    <s v="CHAMAS, SERGIO FERNANDO - EJEC. DE CUENTAS - NEG - LP       "/>
    <b v="0"/>
    <e v="#N/A"/>
    <e v="#N/A"/>
    <m/>
  </r>
  <r>
    <x v="6"/>
    <d v="2019-08-30T00:00:00"/>
    <s v="Business Online 10 Mb"/>
    <n v="34429"/>
    <x v="156"/>
    <s v="11816819_34429__SCZ_PAILAS_SANTA JOSEFINA AGROPECUARIA SA_BOL_10M_POZO DEL TIGRE"/>
    <s v="ESPINOZA LEANOS, MAYRA CRISTINA - EMP - SCZ                 "/>
    <x v="0"/>
    <x v="1"/>
    <s v="espinozamay@tigo.net.bo"/>
    <s v="POZO DEL TIGRE"/>
    <s v="17°36'17.26&quot;S 61°59'8.64&quot;O"/>
    <s v="Martin A Andreoli  - 67898410"/>
    <x v="2"/>
    <d v="2019-12-01T00:00:00"/>
    <d v="2020-01-01T00:00:00"/>
    <x v="2"/>
    <m/>
    <m/>
    <x v="1"/>
    <s v="AC"/>
    <s v="AC"/>
    <s v="BUSINESS ONLINE 2"/>
    <b v="0"/>
    <s v="11816819_34429__SCZ_PAILAS_SANTA JOSEFINA AGROPECUARIA SA_BOL_15M_POZO DEL TIGRE"/>
    <b v="0"/>
    <s v="ALVAREZ CABEZAS, SAUL ALEJANDRO - TEMP                      "/>
    <b v="0"/>
    <e v="#N/A"/>
    <e v="#N/A"/>
    <m/>
  </r>
  <r>
    <x v="1"/>
    <d v="2019-08-30T00:00:00"/>
    <s v="Internet Asimetrico 13"/>
    <n v="34453"/>
    <x v="157"/>
    <s v="14983823_34453__SCZ_TANQUE URUBO_NULIFE HOTELES SOCIEDAD DE RESPONSABILIDAD LIMI"/>
    <s v="ORTIZ ORTIZ, ROBERTO - CORP - SCZ                           "/>
    <x v="0"/>
    <x v="0"/>
    <s v="ortizro@tigo.net.bo"/>
    <s v="AV CUARTA FRENTE A INGRESO DE LA URB COLINAS DEL URUBO SECTOR 2"/>
    <s v=" 17°45'9.86&quot;S  63°13'1.52&quot;O"/>
    <s v="MARVIN MICHEL - 71023693"/>
    <x v="2"/>
    <d v="2019-12-01T00:00:00"/>
    <d v="2020-01-01T00:00:00"/>
    <x v="1"/>
    <m/>
    <m/>
    <x v="106"/>
    <s v="SU"/>
    <s v="(en blanco)"/>
    <s v="Internet Asimetrico 13"/>
    <b v="1"/>
    <s v="(en blanco)"/>
    <b v="0"/>
    <s v="SALLES GUZMAN, PAOLA KARINA - CORP - SCZ                    "/>
    <b v="0"/>
    <e v="#N/A"/>
    <e v="#N/A"/>
    <m/>
  </r>
  <r>
    <x v="4"/>
    <d v="2019-08-31T00:00:00"/>
    <s v="Internet Asimetrico 1"/>
    <n v="34184"/>
    <x v="158"/>
    <s v="**MO**15415204_34184_CBA_CESPEDES_EDUARDO VALDIVIA ZAMBRANA_IAS_15M"/>
    <s v="ATENCION POR SAC - NEGOCIOS                                 "/>
    <x v="2"/>
    <x v="0"/>
    <m/>
    <s v="Pasaje Fidelia Sanchez entre calle españa y Heroinas Sucursal Av. Heroinas"/>
    <s v=" 17°23'32.61&quot;S  66° 9'21.92&quot;O"/>
    <s v="Oscar - 70755954"/>
    <x v="2"/>
    <d v="2019-12-01T00:00:00"/>
    <d v="2020-01-01T00:00:00"/>
    <x v="0"/>
    <s v="06/11: Servicio en mora_x000a_Servicio en mora"/>
    <s v="Servicio en Mora"/>
    <x v="1"/>
    <s v="MO"/>
    <s v="(en blanco)"/>
    <s v="Internet Asimetrico 1"/>
    <b v="1"/>
    <s v="(en blanco)"/>
    <b v="0"/>
    <s v="OROZCO, SAUL - EJEC. DE CUENTAS - NEG - CBBA                "/>
    <b v="0"/>
    <e v="#N/A"/>
    <e v="#N/A"/>
    <m/>
  </r>
  <r>
    <x v="6"/>
    <d v="2019-08-31T00:00:00"/>
    <s v="Internet Asimetrico 6"/>
    <n v="34442"/>
    <x v="159"/>
    <s v="15434575_34442__SCZ_URBARI_CERAMICA DEL ESTE SRL._IAS_40M"/>
    <s v="ESPINOZA LEANOS, MAYRA CRISTINA - EMP - SCZ                 "/>
    <x v="0"/>
    <x v="0"/>
    <s v="espinozamay@tigo.net.bo"/>
    <s v="Av. Barrientos entre Av. Grigota y calle  Masavi Sucursal Doble Via - SITIO 1"/>
    <s v="17°48'04.1&quot;S 63°11'49.4&quot;W"/>
    <s v="MARCO ANTONIO RIOS - 69209678"/>
    <x v="2"/>
    <d v="2019-12-01T00:00:00"/>
    <d v="2020-01-01T00:00:00"/>
    <x v="1"/>
    <m/>
    <m/>
    <x v="107"/>
    <s v="SU"/>
    <s v="(en blanco)"/>
    <s v="Internet Asimetrico 6"/>
    <b v="1"/>
    <s v="(en blanco)"/>
    <b v="0"/>
    <s v="ALVAREZ CABEZAS, SAUL ALEJANDRO - TEMP                      "/>
    <b v="0"/>
    <e v="#N/A"/>
    <e v="#N/A"/>
    <m/>
  </r>
  <r>
    <x v="3"/>
    <d v="2019-08-31T00:00:00"/>
    <s v="Internet Asimetrico 1"/>
    <n v="34444"/>
    <x v="125"/>
    <s v="**SU**15123557_34444_LPZ_ALTO ACHUMANI_INCADEX SRL_IAS_15M"/>
    <s v="PEREZ CABALLERO, ADRIANA - EMP - LPZ                        "/>
    <x v="1"/>
    <x v="0"/>
    <s v="perezad@tigo.net.bo"/>
    <s v="LA PAZ - CALLE 31 DE ACHUMANI EDIFICIO EL ROBLE DEPARTAMENTO 2A, COLOR AMARILLO"/>
    <s v="Latitud:   16°31'4.35&quot;S Longitud:   68° 3'47.86&quot;O"/>
    <s v="GERMAN APARICIO - 2212184 - 76771444"/>
    <x v="2"/>
    <d v="2019-12-01T00:00:00"/>
    <d v="2020-01-01T00:00:00"/>
    <x v="0"/>
    <s v="05/10: Servicio suspendido_x000a_07/09: Servicio suspendido"/>
    <s v="Servicio Suspendido / Eliminado"/>
    <x v="1"/>
    <s v="EL"/>
    <s v="(en blanco)"/>
    <s v="Internet Asimetrico 1"/>
    <b v="1"/>
    <s v="(en blanco)"/>
    <b v="0"/>
    <s v="NEMTALA FERRUFINO, LUIS MIGUEL - EMP - LPZ                  "/>
    <b v="0"/>
    <e v="#N/A"/>
    <e v="#N/A"/>
    <m/>
  </r>
  <r>
    <x v="6"/>
    <d v="2019-08-09T00:00:00"/>
    <s v="Internet Asimetrico 1"/>
    <n v="34347"/>
    <x v="143"/>
    <s v="15277068_34347_SCZ_PETROLERO_IBERTRADE BUSINESS CENTER PIAM SRL_IAS_15M"/>
    <s v="VELARDE VARGAS, MARIO - EMP - SCZ                           "/>
    <x v="0"/>
    <x v="0"/>
    <s v="velardem@tigo.net.bo"/>
    <s v="AV. LOS CUSIS,  CASI ESQ. BENI NRO 2015, ESCUELA EUROPEA DE NEGOCIOS"/>
    <s v=" 17°45'50.08&quot;S ;        63°10'32.82&quot;O"/>
    <s v="EMANUEL  GAMEZ - 70811411"/>
    <x v="2"/>
    <d v="2019-12-01T00:00:00"/>
    <d v="2020-01-01T00:00:00"/>
    <x v="1"/>
    <s v="10/01: EMANUEL GAMEZ - 78055553_x000a_telefono bloqueado"/>
    <m/>
    <x v="101"/>
    <s v="SU"/>
    <s v="(en blanco)"/>
    <s v="Internet Asimetrico 1"/>
    <b v="1"/>
    <s v="(en blanco)"/>
    <b v="0"/>
    <s v="NUÑEZ ENCINAS, CARLOS FERNANDO - EMP - SCZ                  "/>
    <b v="0"/>
    <e v="#N/A"/>
    <e v="#N/A"/>
    <m/>
  </r>
  <r>
    <x v="6"/>
    <d v="2019-08-30T00:00:00"/>
    <s v="Internet Asimetrico 10"/>
    <n v="34330"/>
    <x v="160"/>
    <s v="13352407_34330__CBA_TEMPORAL-A_IGLESIA-ADVENTISTA-DEL-SEPTIMO-DIA_IAS_70M_ATN-CALA-CALA"/>
    <s v="GONZALEZ ANTEZANA, MAURICIO ABEL - EMP - CBB                "/>
    <x v="2"/>
    <x v="0"/>
    <s v="gonzalezm@tigo.net.bo"/>
    <s v="AV SIMON LOPEZ ESQ WASHINGTON"/>
    <s v=" 17°21'59.14&quot;S   66°10'0.70&quot;O"/>
    <s v="WALDHEMIR RIOS - 67004392"/>
    <x v="2"/>
    <d v="2019-12-01T00:00:00"/>
    <d v="2020-01-01T00:00:00"/>
    <x v="1"/>
    <m/>
    <m/>
    <x v="101"/>
    <s v="AC"/>
    <s v="AC"/>
    <s v="Internet Asimetrico 10"/>
    <b v="1"/>
    <s v="13352407_34330__CBA_TEMPORAL-A_IGLESIA ADVENTISTA DEL SEPTIMO DIA_IAS_145M_ATN C"/>
    <b v="0"/>
    <s v="GONZALEZ ANTEZANA, MAURICIO ABEL - EMP - CBBA               "/>
    <b v="0"/>
    <e v="#N/A"/>
    <e v="#N/A"/>
    <m/>
  </r>
  <r>
    <x v="5"/>
    <d v="2019-11-01T00:00:00"/>
    <s v="Business Online 12 Mb"/>
    <n v="34627"/>
    <x v="161"/>
    <s v="14529337_34627__LPZ_ACHUMANI_BANCO CENTRAL DE BOLIVIA _BOL_12M"/>
    <s v="MORRO NUNEZ, BERNARDO - GOB - LPZ                           "/>
    <x v="1"/>
    <x v="0"/>
    <s v="morrob@tigo.net.bo"/>
    <s v="AV/AYACUCHO ESQ MERCADO ZONA CENTRAL EDIF. BANCO CENTRAL"/>
    <s v=" 16°29'50.59&quot;S 68° 8'3.40&quot;O"/>
    <s v="WEIMAR RODRIGUEZ - 2661134"/>
    <x v="4"/>
    <d v="2019-12-01T00:00:00"/>
    <d v="2020-01-01T00:00:00"/>
    <x v="0"/>
    <s v="04/02: El cliente dice que es imposible hacer un corte de servicio para hacer mediciones, no cuentan con un espacio de tiempo disponible para hacerlo. Ponerse en contacto con el ejecutivo coorporate."/>
    <s v="Cliente indica imposible desconectar red"/>
    <x v="1"/>
    <s v="SU"/>
    <s v="(en blanco)"/>
    <s v="PLAN CORPORATE - 1124"/>
    <b v="0"/>
    <s v="(en blanco)"/>
    <b v="0"/>
    <s v="MORRO NUNEZ, BERNARDO - GOB - LPZ                           "/>
    <b v="1"/>
    <e v="#N/A"/>
    <e v="#N/A"/>
    <m/>
  </r>
  <r>
    <x v="5"/>
    <d v="2019-11-01T00:00:00"/>
    <s v="Business Online 15 Mb"/>
    <n v="34628"/>
    <x v="161"/>
    <s v="14529337_34628__LPZ_HANSA_BANCO CENTRAL DE BOLIVIA _BOL_15M"/>
    <s v="MORRO NUNEZ, BERNARDO - GOB - LPZ                           "/>
    <x v="1"/>
    <x v="0"/>
    <s v="morrob@tigo.net.bo"/>
    <s v="Calle constantino Carrion no 26 -achumani calle 23 "/>
    <m/>
    <s v="WEIMAR RODRIGUEZ - 2661134"/>
    <x v="4"/>
    <d v="2019-12-01T00:00:00"/>
    <d v="2020-01-01T00:00:00"/>
    <x v="0"/>
    <s v="04/02: El cliente dice que es imposible hacer un corte de servicio para hacer mediciones, no cuentan con un espacio de tiempo disponible para hacerlo. Ponerse en contacto con el ejecutivo coorporate."/>
    <s v="Cliente indica imposible desconectar red"/>
    <x v="1"/>
    <s v="SU"/>
    <s v="(en blanco)"/>
    <s v="PLAN CORPORATE - 1124"/>
    <b v="0"/>
    <s v="(en blanco)"/>
    <b v="0"/>
    <s v="MORRO NUNEZ, BERNARDO - GOB - LPZ                           "/>
    <b v="1"/>
    <e v="#N/A"/>
    <e v="#N/A"/>
    <m/>
  </r>
  <r>
    <x v="3"/>
    <d v="2019-08-30T00:00:00"/>
    <s v="Internet Asimetrico 8"/>
    <n v="34364"/>
    <x v="162"/>
    <s v="15341354_34364__SCZ_CENTENARIO_INVERSIONES INMOBILIARIAS INDACO SA_IAS_50M"/>
    <s v="ESPINOZA LEANOS, MAYRA CRISTINA - EMP - SCZ                 "/>
    <x v="0"/>
    <x v="0"/>
    <s v="espinozamay@tigo.net.bo"/>
    <s v="Av. San Martin esq. Las Azucenas"/>
    <s v="17°45'46.84&quot;S  63°11'49.89&quot;W"/>
    <s v="Roberto Imbelloni - 69019309"/>
    <x v="2"/>
    <d v="2019-12-01T00:00:00"/>
    <d v="2020-01-01T00:00:00"/>
    <x v="1"/>
    <m/>
    <m/>
    <x v="97"/>
    <s v="AC"/>
    <s v="AC"/>
    <s v="Internet Asimetrico 5"/>
    <b v="0"/>
    <s v="15341354_34364_SCZ_MBELEN_INVERSIONES INMOBILIARIAS INDACO SA_IAS_75M"/>
    <b v="0"/>
    <s v="NUÑEZ ENCINAS, CARLOS FERNANDO - EMP - SCZ                  "/>
    <b v="0"/>
    <e v="#N/A"/>
    <e v="#N/A"/>
    <m/>
  </r>
  <r>
    <x v="1"/>
    <d v="2019-11-28T00:00:00"/>
    <s v="Internet Asimetrico 2"/>
    <n v="34702"/>
    <x v="117"/>
    <s v="11297837_34702__CBA_SIMON LOPEZ_FARMAVAL BOLIVIA SRL_IAS_20M"/>
    <s v="VELARDE VARGAS, MARIO - EMP - SCZ                           "/>
    <x v="2"/>
    <x v="0"/>
    <s v="velardem@tigo.net.bo"/>
    <s v="POR LA AVENIDA BEIGING ESQUINA REJAS DAMIAN Y ADOLFO ZEBALLOS CASA DE LA ESQUINA COLOR MOSTAZA NRO 253"/>
    <s v=" 17°21'43.48&quot;S     66°10'35.37&quot;O"/>
    <s v="LUIS SILES - 71093141"/>
    <x v="2"/>
    <d v="2019-12-01T00:00:00"/>
    <d v="2020-01-01T00:00:00"/>
    <x v="0"/>
    <s v="No se podra realizar medicion debido a que las oficinas se estan trasladando esta semana."/>
    <s v="Caso gestión comercial"/>
    <x v="1"/>
    <s v="AC"/>
    <s v="AC"/>
    <s v="Internet Asimetrico 7"/>
    <b v="0"/>
    <s v="11297837_34702_CBA_AUTOMOVIL CLUB_FARMAVAL BOLIVIA SRL_IAS_95M"/>
    <b v="0"/>
    <s v="VACA DIEZ, WALTER - EMP - SCZ                               "/>
    <b v="0"/>
    <e v="#N/A"/>
    <e v="#N/A"/>
    <m/>
  </r>
  <r>
    <x v="6"/>
    <d v="2019-12-27T00:00:00"/>
    <s v="Internet Dedicado 4"/>
    <n v="34896"/>
    <x v="163"/>
    <s v="15461720_34896__LPZ_Mirador_MAKIBER S.A. SUCURSAL BOLIVIA_IDD_30M"/>
    <s v="ESCOBAR YEPEZ, MAURICIO DAVID - SMB - LP - TEMP             "/>
    <x v="1"/>
    <x v="0"/>
    <s v="escobarmd@tigo.net.bo"/>
    <s v="Final Avenida Zabaleta esquina Subida a Alto Obrajes"/>
    <s v=" 16°30'21.21&quot;S  68° 6'56.49&quot;O"/>
    <s v="Daniel Quinteros - 69786909"/>
    <x v="2"/>
    <d v="2019-12-01T00:00:00"/>
    <d v="2020-01-01T00:00:00"/>
    <x v="1"/>
    <s v="Falta hoja de visita"/>
    <m/>
    <x v="96"/>
    <s v="AC"/>
    <s v="AC"/>
    <s v="Internet Dedicado 8"/>
    <b v="0"/>
    <s v="15461720_34896_LPZ_Mirador_MAKIBER S.A. SUCURSAL BOLIVIA_IDD_65M_TEMP_105M"/>
    <b v="0"/>
    <s v="GUTIERREZ AYLLÓN, ALVARO - EMP - LPZ                        "/>
    <b v="0"/>
    <e v="#N/A"/>
    <e v="#N/A"/>
    <m/>
  </r>
  <r>
    <x v="6"/>
    <d v="2019-12-27T00:00:00"/>
    <s v="Internet Dedicado 4"/>
    <n v="34896"/>
    <x v="163"/>
    <s v="15461720_34896__LPZ_Mirador_MAKIBER S.A. SUCURSAL BOLIVIA_IDD_30M_PRUEBA"/>
    <s v="ESCOBAR YEPEZ, MAURICIO DAVID - SMB - LP - TEMP             "/>
    <x v="1"/>
    <x v="0"/>
    <s v="escobarmd@tigo.net.bo"/>
    <s v="Final Avenida Zabaleta esquina Subida a Alto Obrajes"/>
    <s v=" 16°30'21.21&quot;S  68° 6'56.49&quot;O"/>
    <s v="Daniel Quinteros - 69786909"/>
    <x v="2"/>
    <d v="2019-12-01T00:00:00"/>
    <d v="2020-01-01T00:00:00"/>
    <x v="5"/>
    <s v="Medición realizada sobre el mismo enlace de prueba._x000a_Falta hoja de visita"/>
    <m/>
    <x v="96"/>
    <s v="AC"/>
    <s v="AC"/>
    <s v="Internet Dedicado 8"/>
    <b v="0"/>
    <s v="15461720_34896_LPZ_Mirador_MAKIBER S.A. SUCURSAL BOLIVIA_IDD_65M_TEMP_105M"/>
    <b v="0"/>
    <s v="GUTIERREZ AYLLÓN, ALVARO - EMP - LPZ                        "/>
    <b v="0"/>
    <e v="#N/A"/>
    <e v="#N/A"/>
    <m/>
  </r>
  <r>
    <x v="1"/>
    <d v="2019-11-29T00:00:00"/>
    <s v="Business Online 8 Mb"/>
    <n v="34606"/>
    <x v="164"/>
    <s v="11622891_34606__SCZ_SAN PEDRO_BRASEM SRL_BOL_8M"/>
    <s v="ANTELO JUSTINIANO, PAULO CESAR - EMP - SCZ                  "/>
    <x v="0"/>
    <x v="1"/>
    <s v="antelop@tigo.net.bo"/>
    <s v="Barrio 1ero de mayo Distrito 14 seccion 9 - San Pedro"/>
    <s v="16°49'52.15&quot;S 63°28'50.23&quot;O"/>
    <s v="Maria Eugenia - 3411000"/>
    <x v="2"/>
    <d v="2019-12-01T00:00:00"/>
    <d v="2020-01-01T00:00:00"/>
    <x v="6"/>
    <s v="04/02: el contacto se encuentra de vacaciones, y su secretaria con baja medica._x000a_08/01: Coordinar junto con los clientes rurales._x000a_este cliente esta ubicado en San pedro, se coordinaria junto con los demas rurales?"/>
    <m/>
    <x v="1"/>
    <s v="AC"/>
    <s v="(en blanco)"/>
    <s v="Business Asimetric 4"/>
    <b v="0"/>
    <s v="(en blanco)"/>
    <b v="0"/>
    <s v="VACA DIEZ, WALTER - EMP - SCZ                               "/>
    <b v="0"/>
    <e v="#N/A"/>
    <e v="#N/A"/>
    <m/>
  </r>
  <r>
    <x v="1"/>
    <d v="2019-11-29T00:00:00"/>
    <s v="Business Online 8 Mb"/>
    <n v="34609"/>
    <x v="164"/>
    <s v="11622891_34609__SCZ_SAN RAMON_BRASEM SRL_BOL_8M_SantaRosaDeLaRoca"/>
    <s v="ANTELO JUSTINIANO, PAULO CESAR - EMP - SCZ                  "/>
    <x v="0"/>
    <x v="1"/>
    <s v="antelop@tigo.net.bo"/>
    <s v="Barrio El Carmen C/ Fatima Distrito 26 Secciones - Santa Rosa"/>
    <s v="15°54'45.07&quot;S 61°26'32.63&quot;O"/>
    <s v="Maria Eugenia - 3411000"/>
    <x v="2"/>
    <d v="2019-12-01T00:00:00"/>
    <d v="2020-01-01T00:00:00"/>
    <x v="6"/>
    <s v="04/02: el contacto se encuentra de vacaciones, y su secretaria con baja medica."/>
    <m/>
    <x v="1"/>
    <s v="AC"/>
    <s v="(en blanco)"/>
    <s v="Business Asimetric 4"/>
    <b v="0"/>
    <s v="(en blanco)"/>
    <b v="0"/>
    <s v="VACA DIEZ, WALTER - EMP - SCZ                               "/>
    <b v="0"/>
    <e v="#N/A"/>
    <e v="#N/A"/>
    <m/>
  </r>
  <r>
    <x v="1"/>
    <d v="2019-11-29T00:00:00"/>
    <s v="Internet Asimetrico 1"/>
    <n v="34610"/>
    <x v="164"/>
    <s v="11622891_34610__SCZ_PARAGUA-A_BRASEM SRL_IAS_15M_CATOLICA"/>
    <s v="RUCK SUAREZ, FERNANDA - EMP - SCZ                           "/>
    <x v="0"/>
    <x v="1"/>
    <s v="ruckf@tigo.net.bo"/>
    <s v="CARRETERA A NORTE KM 9, DAR LA VUELTA EN PLAY LAND Y CONTINUAR HASTA TOPAR CON LA EMPRESA"/>
    <s v=" 17°41'35.17&quot;S 63° 9'34.93&quot;O"/>
    <s v="Maria Eugenia - 3411000"/>
    <x v="2"/>
    <d v="2019-12-01T00:00:00"/>
    <d v="2020-01-01T00:00:00"/>
    <x v="1"/>
    <s v="04/02: el contacto se encuentra de vacaciones, y su secretaria con baja medica._x000a_08/01: Coordinar junto con los clientes rurales._x000a_es el mismo cliente que el de san pedro, se quiere cordinar una fecha para ambos cuando toque realizar las visitas a las zonas rurales"/>
    <m/>
    <x v="108"/>
    <s v="AC"/>
    <s v="(en blanco)"/>
    <s v="Internet Asimetrico 1"/>
    <b v="1"/>
    <s v="(en blanco)"/>
    <b v="0"/>
    <s v="VACA DIEZ, WALTER - EMP - SCZ                               "/>
    <b v="0"/>
    <e v="#N/A"/>
    <e v="#N/A"/>
    <m/>
  </r>
  <r>
    <x v="6"/>
    <d v="2019-11-29T00:00:00"/>
    <s v="Internet Asimetrico 1"/>
    <n v="34615"/>
    <x v="114"/>
    <s v="15415756_34615__CBA_MESADILLA_OPERADORA CARIBEA SRL_IAS_15M_PAPA PAULO"/>
    <s v="ALVAREZ CABEZAS, SAUL ALEJANDRO - TEMP7 - EMP - SCZ         "/>
    <x v="2"/>
    <x v="0"/>
    <s v="alvarezs@tigo.net.bo"/>
    <s v="Avenida Ramon Rivero, esq. Oquendo - SITIO1"/>
    <s v="17°22'48.60&quot;S  66° 9'4.20&quot;O"/>
    <s v="Edson Lopez - 76005430"/>
    <x v="2"/>
    <d v="2019-12-01T00:00:00"/>
    <d v="2020-01-01T00:00:00"/>
    <x v="1"/>
    <m/>
    <m/>
    <x v="105"/>
    <s v="AC"/>
    <s v="AC"/>
    <s v="Internet Asimetrico 1"/>
    <b v="1"/>
    <s v="15415756_34615__CBA_MESADILLA_OPERADORA CARIBEA SRL_IAS_30M_PAPA PAULO"/>
    <b v="0"/>
    <s v="NUÑEZ ENCINAS, CARLOS FERNANDO - EMP - SCZ                  "/>
    <b v="0"/>
    <e v="#N/A"/>
    <e v="#N/A"/>
    <m/>
  </r>
  <r>
    <x v="6"/>
    <d v="2019-11-29T00:00:00"/>
    <s v="Internet Asimetrico 1"/>
    <n v="34616"/>
    <x v="114"/>
    <s v="15415756_34616__LPZ_BOLOGNIA_OPERADORA CARIBEA SRL_IAS_15M"/>
    <s v="ALVAREZ CABEZAS, SAUL ALEJANDRO - TEMP7 - EMP - SCZ         "/>
    <x v="1"/>
    <x v="0"/>
    <s v="alvarezs@tigo.net.bo"/>
    <s v="Avenida Rafael Pabon - SITIO2"/>
    <s v="16°31'55.99&quot;S  68° 5'14.46&quot;O"/>
    <s v="Edson Lopez - 76005430"/>
    <x v="2"/>
    <d v="2019-12-01T00:00:00"/>
    <d v="2020-01-01T00:00:00"/>
    <x v="1"/>
    <m/>
    <m/>
    <x v="100"/>
    <s v="AC"/>
    <s v="AC"/>
    <s v="Internet Asimetrico 1"/>
    <b v="1"/>
    <s v="15415756_34616__LPZ_BOLOGNIA_OPERADORA CARIBEA SRL_IAS_30M"/>
    <b v="0"/>
    <s v="NUÑEZ ENCINAS, CARLOS FERNANDO - EMP - SCZ                  "/>
    <b v="0"/>
    <e v="#N/A"/>
    <e v="#N/A"/>
    <m/>
  </r>
  <r>
    <x v="6"/>
    <d v="2019-11-29T00:00:00"/>
    <s v="Internet Asimetrico 1"/>
    <n v="34618"/>
    <x v="114"/>
    <s v="15415756_34618__TJA_MERCADO CAMPESINO_OPERADORA CARIBEA SRL_IAS_15M"/>
    <s v="ALVAREZ CABEZAS, SAUL ALEJANDRO - TEMP7 - EMP - SCZ         "/>
    <x v="3"/>
    <x v="0"/>
    <s v="alvarezs@tigo.net.bo"/>
    <s v="Avenida Circunvalacion barrio Guadalquivir - SITIO3"/>
    <s v="16°31'55.99&quot;S  68° 5'14.46&quot;O"/>
    <s v="Edson Lopez - 76005430"/>
    <x v="2"/>
    <d v="2019-12-01T00:00:00"/>
    <d v="2020-01-01T00:00:00"/>
    <x v="1"/>
    <m/>
    <m/>
    <x v="109"/>
    <s v="AC"/>
    <s v="AC"/>
    <s v="Internet Asimetrico 1"/>
    <b v="1"/>
    <s v="15415756_34618__TJA_MERCADO CAMPESINO_OPERADORA CARIBEA SRL_IAS_30M"/>
    <b v="0"/>
    <s v="NUÑEZ ENCINAS, CARLOS FERNANDO - EMP - SCZ                  "/>
    <b v="0"/>
    <e v="#N/A"/>
    <e v="#N/A"/>
    <m/>
  </r>
  <r>
    <x v="6"/>
    <d v="2019-08-29T00:00:00"/>
    <s v="Internet Asimetrico 9"/>
    <n v="34368"/>
    <x v="74"/>
    <s v="15427363_34368__SCZ_TAJIBOS_ORLAN SRL_IAS_60M"/>
    <s v="PEREZ CABALLERO, ADRIANA - EMP - LPZ                        "/>
    <x v="0"/>
    <x v="0"/>
    <s v="perezad@tigo.net.bo"/>
    <s v="CALLE LOS CLAVELES 115 EQUIPETROL"/>
    <m/>
    <s v="JHONNY PEREZ - 76203907"/>
    <x v="2"/>
    <d v="2019-12-01T00:00:00"/>
    <d v="2020-01-01T00:00:00"/>
    <x v="1"/>
    <m/>
    <m/>
    <x v="110"/>
    <s v="AC"/>
    <s v="(en blanco)"/>
    <s v="Internet Asimetrico 9"/>
    <b v="1"/>
    <s v="(en blanco)"/>
    <b v="0"/>
    <s v="LEON ROSAS, JOSUE ISMAEL - EMP - LPZ                        "/>
    <b v="0"/>
    <e v="#N/A"/>
    <e v="#N/A"/>
    <m/>
  </r>
  <r>
    <x v="1"/>
    <d v="2019-11-29T00:00:00"/>
    <s v="Internet Dedicado 1"/>
    <n v="34731"/>
    <x v="131"/>
    <s v="11215040_34731__SCZ_MONTERO_ALGAR SA_IDD_15M_Martona"/>
    <s v="ESPINOZA LEANOS, MAYRA CRISTINA - EMP - SCZ                 "/>
    <x v="0"/>
    <x v="0"/>
    <s v="espinozamay@tigo.net.bo"/>
    <s v="Calle Luis Gius 252, Montero, Bolivia (Calle Luis Gius 252, Montero, Bolivia"/>
    <s v="17°20'49.38&quot;S  63°14'47.14&quot;O"/>
    <s v="REGIS VELASCO - 78463795"/>
    <x v="2"/>
    <d v="2019-12-01T00:00:00"/>
    <d v="2020-01-01T00:00:00"/>
    <x v="1"/>
    <s v="20/09: Mayra indica que ya se llevó a cabo la medición._x000a_18/09: Solicitud a comerciales de gestiones requeridas._x000a_11/09: Esperando confirmacion por correo_x000a_31/08: El cliente menciona que por el momento no es posible realizar el trabajo. Contactar mas adelante"/>
    <m/>
    <x v="67"/>
    <s v="AC"/>
    <s v="AC"/>
    <s v="Internet Dedicado 1"/>
    <b v="1"/>
    <s v="1215040_34731__SCZ_MONTERO_ALGAR SA_IDD_30M_Martona"/>
    <b v="0"/>
    <s v="ALVAREZ CABEZAS, SAUL ALEJANDRO - TEMP                      "/>
    <b v="0"/>
    <e v="#N/A"/>
    <e v="#N/A"/>
    <m/>
  </r>
  <r>
    <x v="6"/>
    <d v="2019-11-29T00:00:00"/>
    <s v="Internet Asimetrico 8"/>
    <n v="34749"/>
    <x v="165"/>
    <s v="15457667_34749__SCZ_MATADERO_INDUSTRIAS AJEBOLIVIA S.A._IAS_50M"/>
    <s v="VARGAS MENDEZ, JORGE - SMB - SC - TEMP                      "/>
    <x v="0"/>
    <x v="0"/>
    <s v="vargasjor@tigo.net.bo"/>
    <s v="Parque Industrial Manzana 45"/>
    <s v="17°45'09.9&quot;S 63°08'20.1&quot;W"/>
    <s v="Dulfredo Calderon - 71312471"/>
    <x v="2"/>
    <d v="2019-12-01T00:00:00"/>
    <d v="2020-01-01T00:00:00"/>
    <x v="1"/>
    <s v="04/02: el cliente no reponde las llamadas._x000a_posiblemente el sabado, coordinar por correo"/>
    <m/>
    <x v="111"/>
    <s v="AC"/>
    <s v="(en blanco)"/>
    <s v="Internet Asimetrico 8"/>
    <b v="1"/>
    <s v="(en blanco)"/>
    <b v="0"/>
    <s v="VAZQUEZ VALDIVIA, LEONARDO - EMP - SCZ                      "/>
    <b v="0"/>
    <e v="#N/A"/>
    <e v="#N/A"/>
    <m/>
  </r>
  <r>
    <x v="6"/>
    <d v="2019-08-23T00:00:00"/>
    <s v="Internet Asimetrico 1"/>
    <n v="34376"/>
    <x v="166"/>
    <s v="15428302_34376_SCZ_HAMACAS_PANTODO SRL_IAS_15M"/>
    <s v="VEIZAGA GUILLEN, ERNESTO - SMB - SC                         "/>
    <x v="0"/>
    <x v="0"/>
    <s v="veizagaer@tigo.net.bo"/>
    <s v="AV BENI ESQ. CALLE 8 ESTE"/>
    <s v="17°45'9.70&quot;S ;       63°10'12.90&quot;O"/>
    <s v="LEONARDO PEREYRA - 75006943"/>
    <x v="2"/>
    <d v="2019-12-01T00:00:00"/>
    <d v="2020-01-01T00:00:00"/>
    <x v="1"/>
    <s v="Ninguna"/>
    <m/>
    <x v="112"/>
    <s v="AC"/>
    <s v="AC"/>
    <s v="Internet Asimetrico 1"/>
    <b v="1"/>
    <s v="15428302_34376_SCZ_HAMACAS_PANTODO SRL_IAS_30M"/>
    <b v="0"/>
    <s v="VACA, JIMENA - EJEC. DE CUENTAS - NEG - SC                  "/>
    <b v="0"/>
    <e v="#N/A"/>
    <e v="#N/A"/>
    <m/>
  </r>
  <r>
    <x v="6"/>
    <d v="2019-12-26T00:00:00"/>
    <s v="Internet Asimetrico 1"/>
    <n v="34973"/>
    <x v="166"/>
    <s v="15428302_34973__SCZ_ALEMANA_PANTODO SRL_IAS_15M"/>
    <s v="VEIZAGA GUILLEN, ERNESTO - SMB - SC                         "/>
    <x v="0"/>
    <x v="0"/>
    <s v="veizagaer@tigo.net.bo"/>
    <s v="AV. ALEMANA ENTRE 3ER Y 2DO ANILLO, ESQ. CALLE SEYEYE #2515"/>
    <s v="17°45'51.99&quot;S ;          63°10'9.10&quot;O"/>
    <s v="LEONARDO PEREYRA - 75006943"/>
    <x v="2"/>
    <d v="2019-12-01T00:00:00"/>
    <d v="2020-01-01T00:00:00"/>
    <x v="1"/>
    <m/>
    <m/>
    <x v="93"/>
    <s v="MO"/>
    <s v="(en blanco)"/>
    <s v="Internet Asimetrico 1"/>
    <b v="1"/>
    <s v="(en blanco)"/>
    <b v="0"/>
    <s v="VACA, JIMENA - EJEC. DE CUENTAS - NEG - SC                  "/>
    <b v="0"/>
    <e v="#N/A"/>
    <e v="#N/A"/>
    <m/>
  </r>
  <r>
    <x v="4"/>
    <d v="2019-11-30T00:00:00"/>
    <s v="Internet Dedicado 4"/>
    <n v="34714"/>
    <x v="167"/>
    <s v="14179197_34714__TJA_MENDEZ ARCOS_KUHLMANN Y CIA LTDA/HOTELERA DEL PLATA SRL_IDD_"/>
    <s v="CASTILLO VERGARA, BEATRIZ - EMP - TRJ                       "/>
    <x v="3"/>
    <x v="0"/>
    <s v="castillob@tigo.net.bo"/>
    <s v="URBANIZACION EL CARMEN DE ARANJUEZ"/>
    <s v=" 21°31'13.48&quot;S  64°45'37.15&quot;O"/>
    <s v="JAIME VELASQUEZ - 67371288"/>
    <x v="2"/>
    <d v="2019-12-01T00:00:00"/>
    <d v="2020-01-01T00:00:00"/>
    <x v="1"/>
    <m/>
    <m/>
    <x v="79"/>
    <s v="AC"/>
    <s v="AC"/>
    <s v="Internet Dedicado 3"/>
    <b v="0"/>
    <s v="14179197_34714__TJA_MENDEZ ARCOS_KUHLMANN Y CIA LTDA/HOTELERA DEL PLATA SRL_IDD_"/>
    <b v="1"/>
    <s v="GUAYGUA, DANIEL CRISTHIAN - EMP - TRJ                       "/>
    <b v="0"/>
    <e v="#N/A"/>
    <e v="#N/A"/>
    <m/>
  </r>
  <r>
    <x v="6"/>
    <d v="2019-08-30T00:00:00"/>
    <s v="Internet Asimetrico 1"/>
    <n v="34420"/>
    <x v="168"/>
    <s v="15432378_34420__SCZ_PETROLERO_PEDRO PABLO RODOLFO URIOSTE URIOSTE_IAS_15M"/>
    <s v="THAMES SUAREZ, DANIEL ALFONSO - SMB - SC -TEMP              "/>
    <x v="0"/>
    <x v="0"/>
    <s v="thamesd@tigo.net.bo"/>
    <s v="EDIFICIO BUSINESS AND HEALTH  CENTER  # 2705 5TO PISO,  OFICINAS A, B Y E."/>
    <s v=" 17°47'11.50&quot;S  ;     63°11'18.10&quot;O"/>
    <s v="RODOLFO DE URIOSTE U. - 70860873"/>
    <x v="2"/>
    <d v="2019-12-01T00:00:00"/>
    <d v="2020-01-01T00:00:00"/>
    <x v="1"/>
    <s v="A partir 20 de enero de recien se podria realizar visita"/>
    <m/>
    <x v="113"/>
    <s v="SU"/>
    <s v="(en blanco)"/>
    <s v="Internet Asimetrico 1"/>
    <b v="1"/>
    <s v="(en blanco)"/>
    <b v="0"/>
    <s v="VILLARROEL, KAREN - EJEC. DE CUENTAS - NEG - SC             "/>
    <b v="0"/>
    <e v="#N/A"/>
    <e v="#N/A"/>
    <m/>
  </r>
  <r>
    <x v="1"/>
    <d v="2019-08-01T00:00:00"/>
    <s v="PLAN CORPORATE - 1124"/>
    <n v="34359"/>
    <x v="169"/>
    <s v="11239768_34359__LPZ_RIO SECO_PIL ANDINA SA _IAS_30M"/>
    <s v="PARADA ROCA, NOELIA - CORP - SCZ                            "/>
    <x v="1"/>
    <x v="0"/>
    <s v="paradan@tigo.net.bo"/>
    <s v="Av. Juan Pablo II Km 15 Rio Seco "/>
    <s v="16º29'25.37''S 68º12'12.61''O"/>
    <s v="JORGE VILLARROEL - 67406964"/>
    <x v="2"/>
    <d v="2019-12-01T00:00:00"/>
    <d v="2020-01-01T00:00:00"/>
    <x v="1"/>
    <m/>
    <m/>
    <x v="98"/>
    <s v="SU"/>
    <s v="AC"/>
    <s v="PLAN CORPORATE - 1124"/>
    <b v="1"/>
    <s v="11239768_34359__LPZ_RIO SECO_PIL ANDINA SA _IDD_30M_TEMP_65M"/>
    <b v="0"/>
    <s v="PARADA ROCA, NOELIA - CORP - SCZ                            "/>
    <b v="1"/>
    <e v="#N/A"/>
    <e v="#N/A"/>
    <m/>
  </r>
  <r>
    <x v="1"/>
    <d v="2019-11-30T00:00:00"/>
    <s v="PLAN CORPORATE - 1124"/>
    <n v="34391"/>
    <x v="169"/>
    <s v="11239768_34391_CBA_PINAMI_PIL ANDINA SA_EPL_3M"/>
    <s v="PARADA ROCA, NOELIA - CORP - SCZ                            "/>
    <x v="2"/>
    <x v="0"/>
    <s v="paradan@tigo.net.bo"/>
    <s v="Av Blanco Galindo Km 10/5"/>
    <s v="17°23'23.83&quot;S,  66°15'15.86&quot;O"/>
    <s v="Jorge Villarroel - 67406964"/>
    <x v="2"/>
    <d v="2019-12-01T00:00:00"/>
    <d v="2020-01-01T00:00:00"/>
    <x v="1"/>
    <s v="Corresponde a un enlace EPL (VPN internacional)."/>
    <m/>
    <x v="103"/>
    <s v="SU"/>
    <s v="(en blanco)"/>
    <s v="PLAN CORPORATE - 1124"/>
    <b v="1"/>
    <s v="(en blanco)"/>
    <b v="0"/>
    <s v="PARADA ROCA, NOELIA - CORP - SCZ                            "/>
    <b v="1"/>
    <e v="#N/A"/>
    <e v="#N/A"/>
    <m/>
  </r>
  <r>
    <x v="3"/>
    <d v="2019-12-19T00:00:00"/>
    <s v="Internet Asimetrico 3"/>
    <n v="34748"/>
    <x v="11"/>
    <s v="14820623_34748__LPZ_FLORIDA_RODRIGUEZ CALVO Y SALINAS SRL_IAS_25M"/>
    <s v="PEREIRA AREVALO, AHYRAN DREICK - EMP - LPZ                  "/>
    <x v="1"/>
    <x v="0"/>
    <s v="pereiraah@tigo.net.bo"/>
    <s v="Zona Calacoto; Calle 16 N°8052 entre Av. Julio Patiño y Sanchez Bustamante"/>
    <s v="16°32'27.49&quot;S  68° 4'58.49&quot;O"/>
    <s v="Rene Lazcano - 65111211"/>
    <x v="2"/>
    <d v="2019-12-01T00:00:00"/>
    <d v="2020-01-01T00:00:00"/>
    <x v="0"/>
    <s v="05/10: Servicio suspendido_x000a_31/08: Servicio suspendido"/>
    <s v="Servicio Suspendido / Eliminado"/>
    <x v="1"/>
    <s v="SU"/>
    <s v="(en blanco)"/>
    <s v="Internet Asimetrico 3"/>
    <b v="1"/>
    <s v="(en blanco)"/>
    <b v="0"/>
    <s v="MONTAÑO, LUIS FERNANDO - EMP - LPZ                          "/>
    <b v="0"/>
    <e v="#N/A"/>
    <e v="#N/A"/>
    <m/>
  </r>
  <r>
    <x v="3"/>
    <d v="2019-11-29T00:00:00"/>
    <s v="Internet Asimetrico 1"/>
    <n v="34681"/>
    <x v="103"/>
    <s v="20761_34681__CBA_JUAN PABLO II SUD_QUIMICA CARBOGAS_IAS_15M"/>
    <s v="NUNEZ CASCALES, CARLOS ROMARIO - EMP - SCZ                  "/>
    <x v="2"/>
    <x v="0"/>
    <s v="nunezro@tigo.net.bo"/>
    <s v="AVENIDA BLANCO GALINDO Y GABRIEL ARZE QUIROGA"/>
    <s v=" 17°23'38.59&quot;S  66°12'9.92&quot;O"/>
    <s v="DINO MUCKLED - 77670166"/>
    <x v="2"/>
    <d v="2019-12-01T00:00:00"/>
    <d v="2020-01-01T00:00:00"/>
    <x v="1"/>
    <m/>
    <m/>
    <x v="105"/>
    <s v="AC"/>
    <s v="AC"/>
    <s v="Internet Asimetrico 1"/>
    <b v="1"/>
    <s v="20761_34681_CBA_JUAN PABLO II SUD_QUIMICA CARBOGAS_IAS_30M"/>
    <b v="0"/>
    <s v="NUNEZ CASCALES, CARLOS ROMARIO - EMP - SCZ                  "/>
    <b v="1"/>
    <e v="#N/A"/>
    <e v="#N/A"/>
    <m/>
  </r>
  <r>
    <x v="6"/>
    <d v="2019-08-30T00:00:00"/>
    <s v="Internet Asimetrico 1"/>
    <n v="34401"/>
    <x v="170"/>
    <s v="15430570_34401_SCZ_7moanillo_RUTH MERY QUIROZ ROMERO_IAS_15_LosSauces"/>
    <s v="THAMES SUAREZ, DANIEL ALFONSO - SMB - SC -TEMP              "/>
    <x v="0"/>
    <x v="0"/>
    <s v="thamesd@tigo.net.bo"/>
    <s v="Av. Banzer 7mo anillo a mano izquierda, pasando 3 cuadras el Av. Cannal Pedro Velez a mano izquierda GALPON VERDE, BARDA LADRIOLLO VISTO"/>
    <s v=" 17°43'16.52&quot;S ;        63°11'6.23&quot;O"/>
    <s v="RUTH QUIROZ - 78555660"/>
    <x v="2"/>
    <d v="2019-12-01T00:00:00"/>
    <d v="2020-01-01T00:00:00"/>
    <x v="1"/>
    <s v="10/01: RUTH QUIROZ - 78555660_x000a_no hay numero de contacto"/>
    <m/>
    <x v="98"/>
    <s v="SU"/>
    <s v="(en blanco)"/>
    <s v="Internet Asimetrico 1"/>
    <b v="1"/>
    <s v="(en blanco)"/>
    <b v="0"/>
    <s v="AGUILAR, TERESA LAURA - EJEC. DE CUENTAS - NEG - LP         "/>
    <b v="0"/>
    <e v="#N/A"/>
    <e v="#N/A"/>
    <m/>
  </r>
  <r>
    <x v="5"/>
    <d v="2019-08-30T00:00:00"/>
    <s v="Internet Asimetrico 1"/>
    <n v="34380"/>
    <x v="171"/>
    <s v="14860200_34380_SCR_TUCSUPAYA_SEDES CHUQUISACA HOSPITAL DEL NINO_IAS_15M"/>
    <s v="MORRO NUNEZ, BERNARDO - GOB - LPZ                           "/>
    <x v="5"/>
    <x v="0"/>
    <s v="morrob@tigo.net.bo"/>
    <s v="AV FINAL NAVARRA ZONA LA JASTAMBO"/>
    <s v="  19° 0'29.37&quot;S,  65°18'27.02&quot;O"/>
    <s v="EDWIN ZURITA - 69669800 "/>
    <x v="2"/>
    <d v="2019-12-01T00:00:00"/>
    <d v="2020-01-01T00:00:00"/>
    <x v="1"/>
    <m/>
    <m/>
    <x v="94"/>
    <s v="AC"/>
    <s v="AC"/>
    <s v="Internet Asimetrico 1"/>
    <b v="1"/>
    <s v="14860200_34380__SCR_TUCSUPAYA_SEDES CHUQUISACA HOSPITAL DEL NIO_IAS_30M"/>
    <b v="0"/>
    <s v="MORRO NUNEZ, BERNARDO - GOB - LPZ                           "/>
    <b v="1"/>
    <e v="#N/A"/>
    <e v="#N/A"/>
    <m/>
  </r>
  <r>
    <x v="5"/>
    <d v="2019-12-31T00:00:00"/>
    <s v="Internet Asimetrico 2"/>
    <n v="34972"/>
    <x v="171"/>
    <s v="14860200_34972__SCR_COLON_SEDES CHUQUISACA HOSPITAL DEL NINO_IAS_20M"/>
    <s v="MORRO NUNEZ, BERNARDO - GOB - LPZ                           "/>
    <x v="5"/>
    <x v="0"/>
    <s v="morrob@tigo.net.bo"/>
    <s v="AV JAPON SN "/>
    <s v=" 19° 2'43.40&quot;S, 65°16'6.04&quot;O"/>
    <s v="DENNIS AGUILAR - 70326256"/>
    <x v="2"/>
    <d v="2019-12-01T00:00:00"/>
    <d v="2020-01-01T00:00:00"/>
    <x v="1"/>
    <m/>
    <m/>
    <x v="93"/>
    <s v="AC"/>
    <s v="(en blanco)"/>
    <s v="Internet Asimetrico 2"/>
    <b v="1"/>
    <s v="(en blanco)"/>
    <b v="0"/>
    <s v="MORRO NUNEZ, BERNARDO - GOB - LPZ                           "/>
    <b v="1"/>
    <e v="#N/A"/>
    <e v="#N/A"/>
    <m/>
  </r>
  <r>
    <x v="1"/>
    <d v="2015-06-30T00:00:00"/>
    <s v="TIGO DIA ONLINE 8 MB"/>
    <n v="29680"/>
    <x v="172"/>
    <s v="(en blanco)"/>
    <s v="PORRO SAAVEDRA, CAROLINA - TEMP1 - CORP - CBBA              "/>
    <x v="6"/>
    <x v="0"/>
    <s v="porroc@tigo.net.bo"/>
    <s v="&quot;Chorrillos&quot; Av. J. Rodriguez Morales # 1802 Esquina Pantaleón Dalence"/>
    <n v="0"/>
    <s v="Roger Vega, celular: 67409191"/>
    <x v="1"/>
    <d v="2019-12-01T00:00:00"/>
    <d v="2020-01-01T00:00:00"/>
    <x v="0"/>
    <s v="Cliente sólo permitió la medición de los enlaces programados."/>
    <s v="Cliente indica imposible desconectar red"/>
    <x v="1"/>
    <s v="EL"/>
    <s v="(en blanco)"/>
    <s v="TIGO DIA ONLINE 8 MB"/>
    <b v="1"/>
    <s v="(en blanco)"/>
    <b v="1"/>
    <s v="VIDAL CANEDO, LEONARDO ANDRES - CORP - CBBA                 "/>
    <b v="0"/>
    <e v="#N/A"/>
    <e v="#N/A"/>
    <m/>
  </r>
  <r>
    <x v="1"/>
    <d v="2015-06-30T00:00:00"/>
    <s v="Business Online 100 Mb"/>
    <n v="29681"/>
    <x v="172"/>
    <s v="(en blanco)"/>
    <s v="PORRO SAAVEDRA, CAROLINA - TEMP1 - CORP - CBBA              "/>
    <x v="6"/>
    <x v="0"/>
    <s v="porroc@tigo.net.bo"/>
    <s v="Campus Universitario TIQUIPAYA de la Av. Simon Lopez Esquina Av. Melchor Perez de Olguin"/>
    <n v="0"/>
    <s v="Roger Vega, celular: 67409192"/>
    <x v="1"/>
    <d v="2019-12-01T00:00:00"/>
    <d v="2020-01-01T00:00:00"/>
    <x v="0"/>
    <s v="Cliente sólo permitió la medición de los enlaces programados."/>
    <s v="Cliente indica imposible desconectar red"/>
    <x v="1"/>
    <s v="EL"/>
    <s v="(en blanco)"/>
    <s v="BUSINESS ONLINE 13"/>
    <b v="0"/>
    <s v="(en blanco)"/>
    <b v="1"/>
    <s v="VIDAL CANEDO, LEONARDO ANDRES - CORP - CBBA                 "/>
    <b v="0"/>
    <e v="#N/A"/>
    <e v="#N/A"/>
    <m/>
  </r>
  <r>
    <x v="1"/>
    <d v="2015-06-30T00:00:00"/>
    <s v="Business Asimetric 150 Mb"/>
    <n v="29682"/>
    <x v="172"/>
    <s v="1765387_29682_CBA_Tumusla_UNIVALLE_BAS_150M_TEMP_200M"/>
    <s v="PORRO SAAVEDRA, CAROLINA - TEMP1 - CORP - CBBA              "/>
    <x v="2"/>
    <x v="0"/>
    <s v="porroc@tigo.net.bo"/>
    <s v="Edificio Polifuncional  Av. Ayacucho Nº 0256"/>
    <n v="0"/>
    <s v="Roger Vega, celular: 67409193"/>
    <x v="1"/>
    <d v="2019-12-01T00:00:00"/>
    <d v="2020-01-01T00:00:00"/>
    <x v="0"/>
    <s v="Cliente sólo permitió la medición de los enlaces programados."/>
    <s v="Cliente indica imposible desconectar red"/>
    <x v="1"/>
    <s v="EL"/>
    <s v="(en blanco)"/>
    <s v="Business Asimetric 13"/>
    <b v="0"/>
    <s v="(en blanco)"/>
    <b v="0"/>
    <s v="VIDAL CANEDO, LEONARDO ANDRES - CORP - CBBA                 "/>
    <b v="0"/>
    <e v="#N/A"/>
    <e v="#N/A"/>
    <m/>
  </r>
  <r>
    <x v="1"/>
    <d v="2015-06-30T00:00:00"/>
    <s v="TIGO DIA ONLINE 8 MB"/>
    <n v="29683"/>
    <x v="172"/>
    <s v="1765387_29683_CBA_Feicobol_UNIVALLE S.A._IOL_8M"/>
    <s v="PORRO SAAVEDRA, CAROLINA - TEMP1 - CORP - CBBA              "/>
    <x v="2"/>
    <x v="0"/>
    <s v="porroc@tigo.net.bo"/>
    <s v="&quot;Hospital Univalle&quot; Circuito Bolivia Calle Amboro s/n"/>
    <n v="0"/>
    <s v="Roger Vega, celular: 67409194"/>
    <x v="1"/>
    <d v="2019-12-01T00:00:00"/>
    <d v="2020-01-01T00:00:00"/>
    <x v="0"/>
    <s v="Cliente sólo permitió la medición de los enlaces programados."/>
    <s v="Cliente indica imposible desconectar red"/>
    <x v="1"/>
    <s v="AC"/>
    <s v="AC"/>
    <s v="Internet Asimetrico 4"/>
    <b v="0"/>
    <s v="1765387_29683_CBA_Feicobol_UNIVALLE S.A._IAS_65M"/>
    <b v="0"/>
    <s v="VIDAL CANEDO, LEONARDO ANDRES - CORP - CBBA                 "/>
    <b v="0"/>
    <e v="#N/A"/>
    <e v="#N/A"/>
    <m/>
  </r>
  <r>
    <x v="1"/>
    <d v="2015-06-30T00:00:00"/>
    <s v="TIGO DIA ONLINE 8 MB"/>
    <n v="29685"/>
    <x v="172"/>
    <s v="(en blanco)"/>
    <s v="PORRO SAAVEDRA, CAROLINA - TEMP1 - CORP - CBBA              "/>
    <x v="6"/>
    <x v="0"/>
    <s v="porroc@tigo.net.bo"/>
    <s v="&quot;Quillacollo&quot; Heroes del Chaco y Plaza Bolivar"/>
    <n v="0"/>
    <s v="Roger Vega, celular: 67409195"/>
    <x v="1"/>
    <d v="2019-12-01T00:00:00"/>
    <d v="2020-01-01T00:00:00"/>
    <x v="0"/>
    <s v="Cliente sólo permitió la medición de los enlaces programados."/>
    <s v="Cliente indica imposible desconectar red"/>
    <x v="1"/>
    <s v="EL"/>
    <s v="(en blanco)"/>
    <s v="TIGO DIA ONLINE 8 MB"/>
    <b v="1"/>
    <s v="(en blanco)"/>
    <b v="1"/>
    <s v="VIDAL CANEDO, LEONARDO ANDRES - CORP - CBBA                 "/>
    <b v="0"/>
    <e v="#N/A"/>
    <e v="#N/A"/>
    <m/>
  </r>
  <r>
    <x v="1"/>
    <d v="2015-06-30T00:00:00"/>
    <s v="PLAN CORPORATE - 1124"/>
    <n v="29687"/>
    <x v="172"/>
    <s v="(en blanco)"/>
    <s v="PORRO SAAVEDRA, CAROLINA - TEMP1 - CORP - CBBA              "/>
    <x v="6"/>
    <x v="0"/>
    <s v="porroc@tigo.net.bo"/>
    <s v="&quot;Quillacollo&quot; Heroes del Chaco y Plaza Bolivar"/>
    <n v="0"/>
    <s v="Roger Vega, celular: 67409196"/>
    <x v="1"/>
    <d v="2019-12-01T00:00:00"/>
    <d v="2020-01-01T00:00:00"/>
    <x v="0"/>
    <s v="Cliente sólo permitió la medición de los enlaces programados."/>
    <s v="Cliente indica imposible desconectar red"/>
    <x v="1"/>
    <s v="AC"/>
    <s v="(en blanco)"/>
    <s v="PLAN CORPORATE - 1124"/>
    <b v="1"/>
    <s v="(en blanco)"/>
    <b v="1"/>
    <s v="VIDAL CANEDO, LEONARDO ANDRES - CORP - CBBA                 "/>
    <b v="0"/>
    <e v="#N/A"/>
    <e v="#N/A"/>
    <m/>
  </r>
  <r>
    <x v="1"/>
    <d v="2019-09-04T00:00:00"/>
    <s v="Business Asimetric 100 Mb"/>
    <n v="33523"/>
    <x v="172"/>
    <s v="1765387_33523__SCR_PATRIA_UNIVALLE SA_BAS_100M_TEMP_200M"/>
    <s v="PORRO SAAVEDRA, CAROLINA - TEMP1 - CORP - CBBA              "/>
    <x v="5"/>
    <x v="0"/>
    <s v="porroc@tigo.net.bo"/>
    <s v="Campus Las Delicias"/>
    <s v="19º1'38.62''S 65º15'36.35''O"/>
    <s v="Roger Vega, celular: 67409197"/>
    <x v="1"/>
    <d v="2019-12-01T00:00:00"/>
    <d v="2020-01-01T00:00:00"/>
    <x v="0"/>
    <s v="Cliente sólo permitió la medición de los enlaces programados."/>
    <s v="Cliente indica imposible desconectar red"/>
    <x v="1"/>
    <s v="SU"/>
    <s v="(en blanco)"/>
    <s v="Business Asimetric 11"/>
    <b v="0"/>
    <s v="(en blanco)"/>
    <b v="0"/>
    <s v="VIDAL CANEDO, LEONARDO ANDRES - CORP - CBBA                 "/>
    <b v="0"/>
    <e v="#N/A"/>
    <e v="#N/A"/>
    <m/>
  </r>
  <r>
    <x v="1"/>
    <d v="2019-09-04T00:00:00"/>
    <s v="Business Asimetric 100 Mb"/>
    <n v="33524"/>
    <x v="172"/>
    <s v="1765387_33524__BEN_TRINIDAD_UNIVALLE SA_BAS_100M_TEMP_200M"/>
    <s v="PORRO SAAVEDRA, CAROLINA - TEMP1 - CORP - CBBA              "/>
    <x v="7"/>
    <x v="0"/>
    <s v="porroc@tigo.net.bo"/>
    <s v="Campus Gran Paititi"/>
    <s v="14º49'37.28''S 64º53'20.38''O"/>
    <s v="Roger Vega, celular: 67409198"/>
    <x v="1"/>
    <d v="2019-12-01T00:00:00"/>
    <d v="2020-01-01T00:00:00"/>
    <x v="0"/>
    <s v="Cliente sólo permitió la medición de los enlaces programados."/>
    <s v="Cliente indica imposible desconectar red"/>
    <x v="1"/>
    <s v="SU"/>
    <s v="(en blanco)"/>
    <s v="Business Asimetric 11"/>
    <b v="0"/>
    <s v="(en blanco)"/>
    <b v="0"/>
    <s v="VIDAL CANEDO, LEONARDO ANDRES - CORP - CBBA                 "/>
    <b v="0"/>
    <e v="#N/A"/>
    <e v="#N/A"/>
    <m/>
  </r>
  <r>
    <x v="6"/>
    <d v="2019-08-31T00:00:00"/>
    <s v="Internet Asimetrico 4"/>
    <n v="34447"/>
    <x v="173"/>
    <s v="14231155_34447__SCZ_7mo Anillo_SINOHYDRO CORPORATION LIMITED - SUCURSAL BOLIVIA_"/>
    <s v="ESPINOZA LEANOS, MAYRA CRISTINA - EMP - SCZ                 "/>
    <x v="0"/>
    <x v="0"/>
    <s v="espinozamay@tigo.net.bo"/>
    <s v="AV CRISTO REDENTOR URBANIZACION VALLE AZUL CASA NRO 22 SEPTIMO ANILLO"/>
    <s v=" 17°43'20.80&quot;S  63°10'14.73&quot;O"/>
    <s v="DANIELA - 72242985"/>
    <x v="2"/>
    <d v="2019-12-01T00:00:00"/>
    <d v="2020-01-01T00:00:00"/>
    <x v="1"/>
    <m/>
    <m/>
    <x v="97"/>
    <s v="AC"/>
    <s v="AC"/>
    <s v="Internet Asimetrico 4"/>
    <b v="1"/>
    <s v="14231155_34447_SCZ_7mo Anillo_SINOHYDRO CORPORATION LIMITED - SUCURSAL BOLIVIA_I"/>
    <b v="0"/>
    <s v="ALVAREZ CABEZAS, SAUL ALEJANDRO - TEMP                      "/>
    <b v="0"/>
    <e v="#N/A"/>
    <e v="#N/A"/>
    <m/>
  </r>
  <r>
    <x v="1"/>
    <d v="2019-12-20T00:00:00"/>
    <s v="Business Asimetric 1Gb"/>
    <n v="33521"/>
    <x v="172"/>
    <s v="1765387_33521__CBA_TROJES_UNIVALLE SA_BAS_1000M"/>
    <s v="PORRO SAAVEDRA, CAROLINA - TEMP1 - CORP - CBBA              "/>
    <x v="2"/>
    <x v="0"/>
    <s v="porroc@tigo.net.bo"/>
    <s v="CALLE GUILLERMINA MARTINEZ CAMPUS TIQUIPAYA"/>
    <s v="17º19'50.32''S 66º 13'31.55''W"/>
    <s v="Carlos Vargas Cel 72240442"/>
    <x v="1"/>
    <d v="2019-12-01T00:00:00"/>
    <d v="2020-01-01T00:00:00"/>
    <x v="1"/>
    <s v="No se llenó la hoja de visita, sin embargo la visita se realizó con personal de Tigo."/>
    <m/>
    <x v="103"/>
    <s v="AC"/>
    <s v="(en blanco)"/>
    <s v="PLAN CORPORATE - 1124"/>
    <b v="0"/>
    <s v="(en blanco)"/>
    <b v="0"/>
    <s v="VIDAL CANEDO, LEONARDO ANDRES - CORP - CBBA                 "/>
    <b v="0"/>
    <e v="#N/A"/>
    <e v="#N/A"/>
    <m/>
  </r>
  <r>
    <x v="1"/>
    <d v="2019-12-20T00:00:00"/>
    <s v="Business Asimetric 1Gb"/>
    <n v="33521"/>
    <x v="172"/>
    <s v="1765387_33521__CBA_TROJES_UNIVALLE SA_BAS_1000M"/>
    <s v="PORRO SAAVEDRA, CAROLINA - TEMP1 - CORP - CBBA              "/>
    <x v="2"/>
    <x v="0"/>
    <s v="porroc@tigo.net.bo"/>
    <s v="CALLE GUILLERMINA MARTINEZ CAMPUS TIQUIPAYA"/>
    <s v="17º19'50.32''S 66º 13'31.55''W"/>
    <s v="Carlos Vargas Cel 72240442"/>
    <x v="1"/>
    <d v="2019-12-01T00:00:00"/>
    <d v="2020-01-01T00:00:00"/>
    <x v="4"/>
    <s v="2da visita. No se llenó la hoja de visita, sin embargo la visita se realizó con personal de Tigo."/>
    <m/>
    <x v="98"/>
    <s v="AC"/>
    <s v="(en blanco)"/>
    <s v="PLAN CORPORATE - 1124"/>
    <b v="0"/>
    <s v="(en blanco)"/>
    <b v="0"/>
    <s v="VIDAL CANEDO, LEONARDO ANDRES - CORP - CBBA                 "/>
    <b v="0"/>
    <e v="#N/A"/>
    <e v="#N/A"/>
    <m/>
  </r>
  <r>
    <x v="1"/>
    <d v="2019-12-20T00:00:00"/>
    <s v="Business Online 500Mb"/>
    <n v="35016"/>
    <x v="172"/>
    <s v="1765387_35016__CBA_Trojes_UNIVALLE SA_BOL_500M"/>
    <s v="PORRO SAAVEDRA, CAROLINA - TEMP1 - CORP - CBBA              "/>
    <x v="2"/>
    <x v="0"/>
    <s v="porroc@tigo.net.bo"/>
    <s v="CALLE GUILLERMINA MARTINEZ CAMPUS TIQUIPAYA"/>
    <s v="17º19'50.32''S 66º 13'31.55''W"/>
    <s v="Carlos Vargas Cel 72240442"/>
    <x v="1"/>
    <d v="2019-12-01T00:00:00"/>
    <d v="2020-01-01T00:00:00"/>
    <x v="1"/>
    <s v="No se llenó la hoja de visita, sin embargo la visita se realizó con personal de Tigo."/>
    <m/>
    <x v="103"/>
    <s v="AC"/>
    <s v="(en blanco)"/>
    <s v="PLAN CORPORATE - 1124"/>
    <b v="0"/>
    <s v="(en blanco)"/>
    <b v="0"/>
    <s v="VIDAL CANEDO, LEONARDO ANDRES - CORP - CBBA                 "/>
    <b v="0"/>
    <e v="#N/A"/>
    <e v="#N/A"/>
    <m/>
  </r>
  <r>
    <x v="1"/>
    <d v="2019-12-20T00:00:00"/>
    <s v="Business Online 500Mb"/>
    <n v="35016"/>
    <x v="172"/>
    <s v="1765387_35016__CBA_Trojes_UNIVALLE SA_BOL_500M"/>
    <s v="PORRO SAAVEDRA, CAROLINA - TEMP1 - CORP - CBBA              "/>
    <x v="2"/>
    <x v="0"/>
    <s v="porroc@tigo.net.bo"/>
    <s v="CALLE GUILLERMINA MARTINEZ CAMPUS TIQUIPAYA"/>
    <s v="17º19'50.32''S 66º 13'31.55''W"/>
    <s v="Carlos Vargas Cel 72240442"/>
    <x v="1"/>
    <d v="2019-12-01T00:00:00"/>
    <d v="2020-01-01T00:00:00"/>
    <x v="4"/>
    <s v="2da visita."/>
    <m/>
    <x v="98"/>
    <s v="AC"/>
    <s v="(en blanco)"/>
    <s v="PLAN CORPORATE - 1124"/>
    <b v="0"/>
    <s v="(en blanco)"/>
    <b v="0"/>
    <s v="VIDAL CANEDO, LEONARDO ANDRES - CORP - CBBA                 "/>
    <b v="0"/>
    <e v="#N/A"/>
    <e v="#N/A"/>
    <m/>
  </r>
  <r>
    <x v="1"/>
    <d v="2019-12-20T00:00:00"/>
    <s v="Business Asimetric 1Gb"/>
    <n v="34984"/>
    <x v="172"/>
    <s v="1765387_34984__CBA_TEMPORAL_UNIVERSIDAD PRIVADA DEL VALLE SA_BAS_1000M_TEMP_500M"/>
    <s v="PORRO SAAVEDRA, CAROLINA - TEMP1 - CORP - CBBA              "/>
    <x v="2"/>
    <x v="0"/>
    <s v="porroc@tigo.net.bo"/>
    <s v="Av. América entre C. Tarija y C. Libertador"/>
    <s v="17°22'20.85&quot;S 66° 9'41.49&quot;W"/>
    <s v="Julio Chura 68530820"/>
    <x v="1"/>
    <d v="2019-12-01T00:00:00"/>
    <d v="2020-01-01T00:00:00"/>
    <x v="1"/>
    <s v="1er visita. No se llenó la hoja de visita, sin embargo la visita se realizó con personal de Tigo."/>
    <m/>
    <x v="98"/>
    <s v="AC"/>
    <s v="(en blanco)"/>
    <s v="PLAN CORPORATE - 1124"/>
    <b v="0"/>
    <s v="(en blanco)"/>
    <b v="0"/>
    <s v="VIDAL CANEDO, LEONARDO ANDRES - CORP - CBBA                 "/>
    <b v="0"/>
    <e v="#N/A"/>
    <e v="#N/A"/>
    <m/>
  </r>
  <r>
    <x v="1"/>
    <d v="2019-12-20T00:00:00"/>
    <s v="Business Online 100Mb"/>
    <n v="29684"/>
    <x v="172"/>
    <s v="1765387_29684_LPZ_Mirador_UNIVALLE S.A._BOL_100M"/>
    <s v="PORRO SAAVEDRA, CAROLINA - TEMP1 - CORP - CBBA              "/>
    <x v="1"/>
    <x v="0"/>
    <s v="porroc@tigo.net.bo"/>
    <s v="Av. Argentina entre Nicaragua y Villalobos"/>
    <s v="16º30'12.93''S 68º7'11.65''W"/>
    <s v="Manuel Molina - 76219899"/>
    <x v="1"/>
    <d v="2019-12-01T00:00:00"/>
    <d v="2020-01-01T00:00:00"/>
    <x v="1"/>
    <s v="1er visita. No se llenó la hoja de visita, sin embargo la visita se realizó con personal de Tigo."/>
    <m/>
    <x v="114"/>
    <s v="AC"/>
    <s v="(en blanco)"/>
    <s v="PLAN CORPORATE - 1124"/>
    <b v="0"/>
    <s v="(en blanco)"/>
    <b v="0"/>
    <s v="VIDAL CANEDO, LEONARDO ANDRES - CORP - CBBA                 "/>
    <b v="0"/>
    <e v="#N/A"/>
    <e v="#N/A"/>
    <m/>
  </r>
  <r>
    <x v="1"/>
    <d v="2019-12-20T00:00:00"/>
    <s v="Business Asimetric 1Gb"/>
    <n v="33522"/>
    <x v="172"/>
    <s v="1765387_33522__LPZ_MIRADOR_UNIVALLE SA_BAS_1000M_TEMP_750M"/>
    <s v="PORRO SAAVEDRA, CAROLINA - TEMP1 - CORP - CBBA              "/>
    <x v="1"/>
    <x v="0"/>
    <s v="porroc@tigo.net.bo"/>
    <s v="Av. Argentina entre Nicaragua y Villalobos"/>
    <s v="16º30'12.93''S 68º7'11.65''W"/>
    <s v="Manuel Molina - 76219899"/>
    <x v="1"/>
    <d v="2019-12-01T00:00:00"/>
    <d v="2020-01-01T00:00:00"/>
    <x v="1"/>
    <s v="1er visita. No se llenó la hoja de visita, sin embargo la visita se realizó con personal de Tigo."/>
    <m/>
    <x v="114"/>
    <s v="AC"/>
    <s v="(en blanco)"/>
    <s v="PLAN CORPORATE - 1124"/>
    <b v="0"/>
    <s v="(en blanco)"/>
    <b v="0"/>
    <s v="VIDAL CANEDO, LEONARDO ANDRES - CORP - CBBA                 "/>
    <b v="0"/>
    <e v="#N/A"/>
    <e v="#N/A"/>
    <m/>
  </r>
  <r>
    <x v="1"/>
    <d v="2019-12-30T00:00:00"/>
    <s v="Internet Asimetrico 1"/>
    <n v="34799"/>
    <x v="56"/>
    <s v="11257784_34799__ORU_ORURO CENTRO_DIACONIA_IAS_15M"/>
    <s v="NEMTALA FERRUFINO, LUIS MIGUEL - EMP - LPZ                  "/>
    <x v="4"/>
    <x v="0"/>
    <s v="nemtalal@tigo.net.bo"/>
    <s v="Calle Bolivar No.445 Edificio Sajama entre calles "/>
    <m/>
    <s v="Fernando Castillo - 67011572"/>
    <x v="1"/>
    <d v="2019-12-01T00:00:00"/>
    <d v="2020-01-01T00:00:00"/>
    <x v="1"/>
    <s v="El cliente se rehusó a desconectar sus servicios, se debe repetir la medición."/>
    <m/>
    <x v="78"/>
    <s v="AC"/>
    <s v="AC"/>
    <s v="Internet Asimetrico 1"/>
    <b v="1"/>
    <s v="11257784_34799__ORU_ORURO CENTRO_DIACONIA_IAS_30M"/>
    <b v="0"/>
    <s v="GUTIERREZ AYLLÓN, ALVARO - EMP - LPZ                        "/>
    <b v="0"/>
    <e v="#N/A"/>
    <e v="#N/A"/>
    <m/>
  </r>
  <r>
    <x v="1"/>
    <d v="2019-12-30T00:00:00"/>
    <s v="Internet Asimetrico 1"/>
    <n v="34800"/>
    <x v="56"/>
    <s v="11257784_34800__CBA_LA CANCHA_DIACONIA_IAS_30M"/>
    <s v="NEMTALA FERRUFINO, LUIS MIGUEL - EMP - LPZ                  "/>
    <x v="2"/>
    <x v="0"/>
    <s v="nemtalal@tigo.net.bo"/>
    <s v="Av. República No.1822 esq. calle Manuripi, Zona San Carlos"/>
    <m/>
    <s v="Fernando Castillo - 67011572"/>
    <x v="1"/>
    <d v="2019-12-01T00:00:00"/>
    <d v="2020-01-01T00:00:00"/>
    <x v="1"/>
    <s v="04/02: Esperando confirmacion por correo."/>
    <m/>
    <x v="115"/>
    <s v="AC"/>
    <s v="AC"/>
    <s v="Internet Asimetrico 1"/>
    <b v="1"/>
    <s v="11257784_34800__CBA_LA CANCHA_DIACONIA_IAS_30M"/>
    <b v="1"/>
    <s v="GUTIERREZ AYLLÓN, ALVARO - EMP - LPZ                        "/>
    <b v="0"/>
    <e v="#N/A"/>
    <e v="#N/A"/>
    <m/>
  </r>
  <r>
    <x v="1"/>
    <d v="2019-12-30T00:00:00"/>
    <s v="Internet Asimetrico 1"/>
    <n v="34803"/>
    <x v="56"/>
    <s v="11257784_34803__POT_Olivos_DIACONIA_IAS_30M"/>
    <s v="NEMTALA FERRUFINO, LUIS MIGUEL - EMP - LPZ                  "/>
    <x v="8"/>
    <x v="0"/>
    <s v="nemtalal@tigo.net.bo"/>
    <s v="Calle Smith No.296-C casi esq. Calle Sta. Cruz, Zona San Roque, Mercado Uyuni"/>
    <m/>
    <s v="Fernando Castillo - 67011572"/>
    <x v="1"/>
    <d v="2019-12-01T00:00:00"/>
    <d v="2020-01-01T00:00:00"/>
    <x v="2"/>
    <m/>
    <m/>
    <x v="1"/>
    <s v="AC"/>
    <s v="AC"/>
    <s v="Internet Asimetrico 1"/>
    <b v="1"/>
    <s v="11257784_34803__POT_Olivos_DIACONIA_IAS_30M"/>
    <b v="1"/>
    <s v="GUTIERREZ AYLLÓN, ALVARO - EMP - LPZ                        "/>
    <b v="0"/>
    <e v="#N/A"/>
    <e v="#N/A"/>
    <m/>
  </r>
  <r>
    <x v="1"/>
    <d v="2019-12-30T00:00:00"/>
    <s v="Internet Asimetrico 1"/>
    <n v="34804"/>
    <x v="56"/>
    <s v="11257784_34804__SCR_El Morro_DIACONIA_IAS_30M"/>
    <s v="NEMTALA FERRUFINO, LUIS MIGUEL - EMP - LPZ                  "/>
    <x v="5"/>
    <x v="0"/>
    <s v="nemtalal@tigo.net.bo"/>
    <s v="Calle Eulogio Ostria Reyes No.726 entre calles J. Prudencio Bustillos y Ricardo Jaimes Freyre, Zona San Pablo."/>
    <m/>
    <s v="Fernando Castillo - 67011572"/>
    <x v="1"/>
    <d v="2019-12-01T00:00:00"/>
    <d v="2020-01-01T00:00:00"/>
    <x v="6"/>
    <s v="03/11: instancia de solarwind sin crear_x000a_04/02: El contacto con el que se coordino la visita no dejo un encargado en el sitio para recepcionarnos. Se trato de contactar al señor castillo y al señor rosa pero tenia el celular apagado."/>
    <m/>
    <x v="1"/>
    <s v="AC"/>
    <s v="AC"/>
    <s v="Internet Asimetrico 1"/>
    <b v="1"/>
    <s v="11257784_34804__SCR_El Morro_DIACONIA_IAS_30M"/>
    <b v="1"/>
    <s v="GUTIERREZ AYLLÓN, ALVARO - EMP - LPZ                        "/>
    <b v="0"/>
    <e v="#N/A"/>
    <e v="#N/A"/>
    <m/>
  </r>
  <r>
    <x v="1"/>
    <d v="2019-12-30T00:00:00"/>
    <s v="Internet Asimetrico 1"/>
    <n v="34809"/>
    <x v="56"/>
    <s v="11257784_34809_ MercadoCampesino _TJA_ _DIACONIA_IAS_15M"/>
    <s v="NEMTALA FERRUFINO, LUIS MIGUEL - EMP - LPZ                  "/>
    <x v="3"/>
    <x v="0"/>
    <s v="nemtalal@tigo.net.bo"/>
    <s v="Av. Panamericana No.1791 frente esq. Calle Comercio, (Zona Mercado Campesino) -  SITIO 7"/>
    <m/>
    <s v="Fernando Castillo - 67011573"/>
    <x v="1"/>
    <d v="2019-12-01T00:00:00"/>
    <d v="2020-01-01T00:00:00"/>
    <x v="1"/>
    <m/>
    <m/>
    <x v="79"/>
    <s v="AC"/>
    <s v="AC"/>
    <s v="Internet Asimetrico 1"/>
    <b v="1"/>
    <s v="11257784_34809_ MercadoCampesino _TJA_ _DIACONIA_IAS_30M"/>
    <b v="0"/>
    <s v="GUTIERREZ AYLLÓN, ALVARO - EMP - LPZ                        "/>
    <b v="0"/>
    <e v="#N/A"/>
    <e v="#N/A"/>
    <m/>
  </r>
  <r>
    <x v="1"/>
    <d v="2019-12-20T00:00:00"/>
    <s v="Business Online 100Mb"/>
    <n v="29686"/>
    <x v="172"/>
    <s v="1765387_29686_CHU_Patria_UNIVALLE S.A._BOL_100M"/>
    <s v="PORRO SAAVEDRA, CAROLINA - TEMP1 - CORP - CBBA              "/>
    <x v="5"/>
    <x v="0"/>
    <s v="porroc@tigo.net.bo"/>
    <s v="Campus Las Delicias. Sucre, Chuquisaca"/>
    <s v="19º1'38.62''S 65º15'36.35''W"/>
    <s v="Hugo Mendoza – 72880377"/>
    <x v="1"/>
    <d v="2019-12-01T00:00:00"/>
    <d v="2020-01-01T00:00:00"/>
    <x v="1"/>
    <s v="1er visita. No se llenó la hoja de visita, sin embargo la visita se realizó con personal de Tigo."/>
    <m/>
    <x v="94"/>
    <s v="AC"/>
    <s v="(en blanco)"/>
    <s v="PLAN CORPORATE - 1124"/>
    <b v="0"/>
    <s v="(en blanco)"/>
    <b v="0"/>
    <s v="VIDAL CANEDO, LEONARDO ANDRES - CORP - CBBA                 "/>
    <b v="0"/>
    <e v="#N/A"/>
    <e v="#N/A"/>
    <m/>
  </r>
  <r>
    <x v="1"/>
    <d v="2019-12-30T00:00:00"/>
    <s v="Internet Asimetrico 1"/>
    <n v="34811"/>
    <x v="56"/>
    <s v="11257784_34811__BEN_TRINIDAD I_DIACONIA_IAS_30M"/>
    <s v="NEMTALA FERRUFINO, LUIS MIGUEL - EMP - LPZ                  "/>
    <x v="7"/>
    <x v="0"/>
    <s v="nemtalal@tigo.net.bo"/>
    <s v="Calle Tarope s/n entre calles Hernán Velarde Rojas e Isiboro. Zona Pompeya -  SITIO 9"/>
    <m/>
    <s v="Fernando Castillo - 67011575"/>
    <x v="1"/>
    <d v="2019-12-01T00:00:00"/>
    <d v="2020-01-01T00:00:00"/>
    <x v="2"/>
    <m/>
    <m/>
    <x v="1"/>
    <s v="AC"/>
    <s v="AC"/>
    <s v="Internet Asimetrico 1"/>
    <b v="1"/>
    <s v="11257784_34811__BEN_TRINIDAD I_DIACONIA_IAS_30M"/>
    <b v="1"/>
    <s v="GUTIERREZ AYLLÓN, ALVARO - EMP - LPZ                        "/>
    <b v="0"/>
    <e v="#N/A"/>
    <e v="#N/A"/>
    <m/>
  </r>
  <r>
    <x v="1"/>
    <d v="2019-12-30T00:00:00"/>
    <s v="Internet Asimetrico 1"/>
    <n v="34812"/>
    <x v="56"/>
    <s v="11257784_34812__ORU_ORURO SUR _DIACONIA_IAS_15M"/>
    <s v="NEMTALA FERRUFINO, LUIS MIGUEL - EMP - LPZ                  "/>
    <x v="4"/>
    <x v="0"/>
    <s v="nemtalal@tigo.net.bo"/>
    <s v="Av. España No.2063 entre calles General Acha  y 1ero de Mayo, Zona Sud (Mercado Young) -  SITIO 10"/>
    <m/>
    <s v="Fernando Castillo - 67011576"/>
    <x v="1"/>
    <d v="2019-12-01T00:00:00"/>
    <d v="2020-01-01T00:00:00"/>
    <x v="1"/>
    <m/>
    <m/>
    <x v="78"/>
    <s v="AC"/>
    <s v="AC"/>
    <s v="Internet Asimetrico 1"/>
    <b v="1"/>
    <s v="11257784_34812__ORU_ORURO SUR _DIACONIA_IAS_30M"/>
    <b v="0"/>
    <s v="GUTIERREZ AYLLÓN, ALVARO - EMP - LPZ                        "/>
    <b v="0"/>
    <e v="#N/A"/>
    <e v="#N/A"/>
    <m/>
  </r>
  <r>
    <x v="1"/>
    <d v="2019-12-20T00:00:00"/>
    <s v="Business Online 200Mb"/>
    <n v="35018"/>
    <x v="172"/>
    <s v="1765387_35018__SCR_PATRIA_UNIVALLE SA_BOL_200M"/>
    <s v="PORRO SAAVEDRA, CAROLINA - TEMP1 - CORP - CBBA              "/>
    <x v="5"/>
    <x v="0"/>
    <s v="porroc@tigo.net.bo"/>
    <s v="Campus Las Delicias. Sucre, Chuquisaca"/>
    <s v="19º1'38.62''S 65º15'36.35''W"/>
    <s v=" Hugo Mendoza – 72880377"/>
    <x v="1"/>
    <d v="2019-12-01T00:00:00"/>
    <d v="2020-01-01T00:00:00"/>
    <x v="1"/>
    <s v="1er visita. No se llenó la hoja de visita, sin embargo la visita se realizó con personal de Tigo."/>
    <m/>
    <x v="94"/>
    <s v="AC"/>
    <s v="(en blanco)"/>
    <s v="PLAN CORPORATE - 1124"/>
    <b v="0"/>
    <s v="(en blanco)"/>
    <b v="0"/>
    <s v="VIDAL CANEDO, LEONARDO ANDRES - CORP - CBBA                 "/>
    <b v="0"/>
    <e v="#N/A"/>
    <e v="#N/A"/>
    <m/>
  </r>
  <r>
    <x v="1"/>
    <d v="2019-12-30T00:00:00"/>
    <s v="Internet Asimetrico 1"/>
    <n v="34862"/>
    <x v="56"/>
    <s v="11257784_34862__CBA_Quillacollo Centro_DIACONIA_IAS_30M"/>
    <s v="NEMTALA FERRUFINO, LUIS MIGUEL - EMP - LPZ                  "/>
    <x v="2"/>
    <x v="0"/>
    <s v="nemtalal@tigo.net.bo"/>
    <s v="Calle Carmela Serruto s/n entre Avenida Suárez y Miranda y calle 23 De Marzo, Zona Central"/>
    <s v="17°23'34.62&quot;S  66°16'48.21&quot;O"/>
    <s v="Dennis Miranda - 72201245 "/>
    <x v="1"/>
    <d v="2019-12-01T00:00:00"/>
    <d v="2020-01-01T00:00:00"/>
    <x v="1"/>
    <s v="04/02: Esperando confirmación por correo"/>
    <m/>
    <x v="116"/>
    <s v="AC"/>
    <s v="AC"/>
    <s v="Internet Asimetrico 1"/>
    <b v="1"/>
    <s v="11257784_34862__CBA_Quillacollo Centro_DIACONIA_IAS_30M"/>
    <b v="1"/>
    <s v="GUTIERREZ AYLLÓN, ALVARO - EMP - LPZ                        "/>
    <b v="0"/>
    <e v="#N/A"/>
    <e v="#N/A"/>
    <m/>
  </r>
  <r>
    <x v="1"/>
    <d v="2019-12-30T00:00:00"/>
    <s v="Internet Asimetrico 1"/>
    <n v="34866"/>
    <x v="56"/>
    <s v="11257784_34866__ORU_VillaLosAndes_DIACONIA_IAS_15M"/>
    <s v="NEMTALA FERRUFINO, LUIS MIGUEL - EMP - LPZ                  "/>
    <x v="4"/>
    <x v="0"/>
    <s v="nemtalal@tigo.net.bo"/>
    <s v="Avenida del Ejército Nacional Nº 890 entre calle Antofagasta y Pisagua, Zona Este Tagarete."/>
    <s v="17°58'13.78&quot;S  67° 5'54.89&quot;O"/>
    <s v="Victor Bautista  - 72450972"/>
    <x v="1"/>
    <d v="2019-12-01T00:00:00"/>
    <d v="2020-01-01T00:00:00"/>
    <x v="1"/>
    <m/>
    <m/>
    <x v="78"/>
    <s v="AC"/>
    <s v="(en blanco)"/>
    <s v="Internet Asimetrico 1"/>
    <b v="1"/>
    <s v="(en blanco)"/>
    <b v="0"/>
    <s v="GUTIERREZ AYLLÓN, ALVARO - EMP - LPZ                        "/>
    <b v="0"/>
    <e v="#N/A"/>
    <e v="#N/A"/>
    <m/>
  </r>
  <r>
    <x v="1"/>
    <d v="2019-12-30T00:00:00"/>
    <s v="Internet Asimetrico 1"/>
    <n v="34867"/>
    <x v="56"/>
    <s v="11257784_34867__POT_EstadioMercado_DIACONIA_IAS_30M_Estadio Victor A. Ugarte"/>
    <s v="NEMTALA FERRUFINO, LUIS MIGUEL - EMP - LPZ                  "/>
    <x v="8"/>
    <x v="0"/>
    <s v="nemtalal@tigo.net.bo"/>
    <s v="Calle América Nº 108 entre Calle René Moreno y Av. Highland Players, Zona Mercado Chuquimia"/>
    <s v="19°34'51.20&quot;S  65°45'49.62&quot;O"/>
    <s v="Jaime Choquevillca - 72409731"/>
    <x v="1"/>
    <d v="2019-12-01T00:00:00"/>
    <d v="2020-01-01T00:00:00"/>
    <x v="2"/>
    <m/>
    <m/>
    <x v="1"/>
    <s v="AC"/>
    <s v="AC"/>
    <s v="Internet Asimetrico 1"/>
    <b v="1"/>
    <s v="11257784_34867__PTS_EstadioMercado_DIACONIA_IAS_30M_EstadioVictorA.Ugarte"/>
    <b v="0"/>
    <s v="GUTIERREZ AYLLÓN, ALVARO - EMP - LPZ                        "/>
    <b v="0"/>
    <e v="#N/A"/>
    <e v="#N/A"/>
    <m/>
  </r>
  <r>
    <x v="1"/>
    <d v="2019-12-30T00:00:00"/>
    <s v="Internet Asimetrico 1"/>
    <n v="34870"/>
    <x v="174"/>
    <s v="14488796_34870__TJA_JUAN 23_CIABOL LTDA_IAS_15M"/>
    <s v="CASTILLO VERGARA, BEATRIZ - EMP - TRJ                       "/>
    <x v="3"/>
    <x v="0"/>
    <s v="castillob@tigo.net.bo"/>
    <s v="ZONA VILLA FATIMA, AV. JULIO DELIO ECHAZU ESQ. AV. JAIME PAZ"/>
    <s v=" 21°32'32.22&quot;S  64°43'3.16&quot;O"/>
    <s v="FERNANDO CASTILLO - 78245678"/>
    <x v="2"/>
    <d v="2019-12-01T00:00:00"/>
    <d v="2020-01-01T00:00:00"/>
    <x v="1"/>
    <m/>
    <m/>
    <x v="79"/>
    <s v="AC"/>
    <s v="(en blanco)"/>
    <s v="Internet Asimetrico 1"/>
    <b v="1"/>
    <s v="(en blanco)"/>
    <b v="0"/>
    <s v="GUAYGUA, DANIEL CRISTHIAN - EMP - TRJ                       "/>
    <b v="0"/>
    <e v="#N/A"/>
    <e v="#N/A"/>
    <m/>
  </r>
  <r>
    <x v="1"/>
    <d v="2019-12-30T00:00:00"/>
    <s v="Internet Dedicado 2"/>
    <n v="34644"/>
    <x v="175"/>
    <s v="1313661_34644__CBA_WILTACATO_INDUSTRIAS DURALIT S.A._IDD_40M_ATN COLCAPIRHUA"/>
    <s v="AGUIRRE ROJAS, CLAUDIA - EMP - CBB                          "/>
    <x v="2"/>
    <x v="0"/>
    <s v="aguirrec@tigo.net.bo"/>
    <s v="Av Gualberto Villarruel  y calle Miguel Lanza km 7,5 a quillacollo"/>
    <s v=" 17°23'21.88&quot;S  66°13'32.17&quot;O"/>
    <s v="Andres Condoretty - 79794880"/>
    <x v="2"/>
    <d v="2019-12-01T00:00:00"/>
    <d v="2020-01-01T00:00:00"/>
    <x v="1"/>
    <m/>
    <m/>
    <x v="117"/>
    <s v="AC"/>
    <s v="AC"/>
    <s v="Internet Dedicado 3"/>
    <b v="0"/>
    <s v="1313661_34644__CBA_WILTACATO_INDUSTRIAS DURALIT S.A._IDD_50M_ATN COLCAPIRHUA"/>
    <b v="0"/>
    <s v="MARQUEZ, ANDREA VERONICA - EMP - CBBA                       "/>
    <b v="0"/>
    <e v="#N/A"/>
    <e v="#N/A"/>
    <m/>
  </r>
  <r>
    <x v="1"/>
    <d v="2019-12-31T00:00:00"/>
    <s v="Internet Dedicado 1"/>
    <n v="34552"/>
    <x v="47"/>
    <s v="13427167_34552__SCZ_PARAGUA_AUTOCORPORACION SERCOA SRL_IDD_15M"/>
    <s v="MERCADO ANEZ, JAVIER - CORP - SCZ                           "/>
    <x v="0"/>
    <x v="0"/>
    <s v="mercadoja@tigo.net.bo"/>
    <s v="Parque Industrial prolongación Av. Paraguá entre 4to y 5to Anillo"/>
    <s v=" 17°45'35.4&quot;S 63°08'42.0&quot;W"/>
    <s v="ROLANDO LLANOVARSED - 75589930"/>
    <x v="2"/>
    <d v="2019-12-01T00:00:00"/>
    <d v="2020-01-01T00:00:00"/>
    <x v="0"/>
    <s v="05/10: Servicio suspendido_x000a_08/09: Suspendida"/>
    <s v="Servicio Suspendido / Eliminado"/>
    <x v="1"/>
    <s v="SU"/>
    <s v="(en blanco)"/>
    <s v="Internet Dedicado 1"/>
    <b v="1"/>
    <s v="(en blanco)"/>
    <b v="0"/>
    <s v="MERCADO ANEZ, JAVIER - CORP - SCZ                           "/>
    <b v="1"/>
    <e v="#N/A"/>
    <e v="#N/A"/>
    <m/>
  </r>
  <r>
    <x v="1"/>
    <d v="2019-12-31T00:00:00"/>
    <s v="Internet Asimetrico 6"/>
    <n v="34979"/>
    <x v="176"/>
    <s v="12430855_34979_CBA_SIMON LOPEZ_FABRICA BOLIVIANA DE ENVASES S.A_IAS_90M_ATN TAQU"/>
    <s v="AGUIRRE ROJAS, CLAUDIA - EMP - CBB                          "/>
    <x v="2"/>
    <x v="0"/>
    <s v="aguirrec@tigo.net.bo"/>
    <s v="Av Centenario Nro 4645"/>
    <s v=" 17°20'43.76&quot;S  66°11'0.67&quot;O"/>
    <s v="Christian Castro - 68582168"/>
    <x v="2"/>
    <d v="2019-12-01T00:00:00"/>
    <d v="2020-01-01T00:00:00"/>
    <x v="1"/>
    <m/>
    <m/>
    <x v="118"/>
    <s v="AC"/>
    <s v="SU"/>
    <s v="Internet Asimetrico 6"/>
    <b v="1"/>
    <s v="12430855_34979_CBA_SIMON LOPEZ_FABRICA BOLIVIANA DE ENVASES S.A_IAS_90M_ATN TAQU"/>
    <b v="1"/>
    <s v="MARQUEZ, ANDREA VERONICA - EMP - CBBA                       "/>
    <b v="0"/>
    <e v="#N/A"/>
    <e v="#N/A"/>
    <m/>
  </r>
  <r>
    <x v="3"/>
    <d v="2019-12-30T00:00:00"/>
    <s v="Internet Asimetrico 11"/>
    <n v="34951"/>
    <x v="177"/>
    <s v="14676881_34951__LPZ_MALLASA_RODUARTE HUGO CHAMBI FLORES_IAS_80M"/>
    <s v="MONTAÑO, LUIS FERNANDO - EJEC. DE CUENTAS - NEG - LP        "/>
    <x v="0"/>
    <x v="0"/>
    <s v="montanolu@tigo.net.bo"/>
    <s v="C. Cañada Strongest, Edificio Sobodaycon  Nro. 1808 sub suelo"/>
    <s v="16°30'14.1&quot;S 68°07'57.3&quot;W"/>
    <s v="Hugo Chambi - 76731263"/>
    <x v="2"/>
    <d v="2019-12-01T00:00:00"/>
    <d v="2020-01-01T00:00:00"/>
    <x v="0"/>
    <s v="05/10: Servicio en mora_x000a_08/09: En Mora"/>
    <s v="Servicio en Mora"/>
    <x v="1"/>
    <s v="MO"/>
    <s v="(en blanco)"/>
    <s v="Internet Asimetrico 11"/>
    <b v="1"/>
    <s v="(en blanco)"/>
    <b v="0"/>
    <s v="BARRERA PIZARROSO, MARCELA - EJEC. DE CUENTAS - NEG - LP    "/>
    <b v="0"/>
    <e v="#N/A"/>
    <e v="#N/A"/>
    <m/>
  </r>
  <r>
    <x v="3"/>
    <d v="2019-12-31T00:00:00"/>
    <s v="Internet Asimetrico 2"/>
    <n v="34963"/>
    <x v="178"/>
    <s v="1696440_34963__CBA_TEMPORAL_GREEN-METALS-COMERCIALIZACION-Y-MINERIA-SRL_IAS_20M-SIPE-SIPE2"/>
    <s v="ESCOBAR YEPEZ, MAURICIO - EJEC. DE CUENTAS - NEG - LP       "/>
    <x v="2"/>
    <x v="0"/>
    <s v="escobarmd@tigo.net.bo"/>
    <s v="COCHABAMBA - Por el camino Sipe Sipe - Waka Playa"/>
    <s v="17°27'21.18&quot;S 66°22'12.57&quot;O"/>
    <s v="Marco Enriquez - 76736000"/>
    <x v="2"/>
    <d v="2019-12-01T00:00:00"/>
    <d v="2020-01-01T00:00:00"/>
    <x v="2"/>
    <s v="11/08: Solicitud del NOC y el ejecutivo Héctor Henry Chuquimia por quejas repetitivas del cliente, se les indico que por el momento Logicalis no esta haciendo visitas al área rural."/>
    <m/>
    <x v="1"/>
    <s v="AC"/>
    <s v="(en blanco)"/>
    <s v="Internet Asimetrico 2"/>
    <b v="1"/>
    <s v="(en blanco)"/>
    <b v="0"/>
    <s v="OROZCO, SAUL - EJEC. DE CUENTAS - NEG - CBBA                "/>
    <b v="0"/>
    <e v="#N/A"/>
    <e v="#N/A"/>
    <m/>
  </r>
  <r>
    <x v="1"/>
    <d v="2019-12-20T00:00:00"/>
    <s v="Business Online 100Mb"/>
    <n v="29688"/>
    <x v="172"/>
    <s v="1765387_29688_BEN_Trinidad_UNIVALLE S.A._BOL_100M"/>
    <s v="PORRO SAAVEDRA, CAROLINA - TEMP1 - CORP - CBBA              "/>
    <x v="7"/>
    <x v="0"/>
    <s v="porroc@tigo.net.bo"/>
    <s v="Av. Reyes s/n &quot;Campus Gran Paititi&quot;"/>
    <s v="14º49'37.28''S 64º53'20.38''W"/>
    <s v="Darwin Gil – 71143321"/>
    <x v="1"/>
    <d v="2019-12-01T00:00:00"/>
    <d v="2020-01-01T00:00:00"/>
    <x v="7"/>
    <s v="Logicalis viajó al lugar pero se dio la orden por parte de gerencia de cancelar la medición debido a los problemas con mediciones anteriores del cliente. Se considera como realizada ya que se hará el pago debido a que el personal ya se encontraba en sitio."/>
    <m/>
    <x v="119"/>
    <s v="AC"/>
    <s v="AC"/>
    <s v="PLAN CORPORATE - 1124"/>
    <b v="0"/>
    <s v="1765387_29688_BEN_Trinidad_UNIVALLE S.A._BAS_1000M"/>
    <b v="0"/>
    <s v="VIDAL CANEDO, LEONARDO ANDRES - CORP - CBBA                 "/>
    <b v="0"/>
    <e v="#N/A"/>
    <e v="#N/A"/>
    <m/>
  </r>
  <r>
    <x v="1"/>
    <d v="2019-12-20T00:00:00"/>
    <s v="Business Online 200Mb"/>
    <n v="35019"/>
    <x v="172"/>
    <s v="1765387_35019__BEN_TRINIDAD_UNIVALLE SA_BOL_200M"/>
    <s v="PORRO SAAVEDRA, CAROLINA - TEMP1 - CORP - CBBA              "/>
    <x v="7"/>
    <x v="0"/>
    <s v="porroc@tigo.net.bo"/>
    <s v="Av. Reyes s/n &quot;Campus Gran Paititi&quot;"/>
    <s v="14º49'37.28''S 64º53'20.38''W"/>
    <s v="Darwin Gil – 71143321"/>
    <x v="1"/>
    <d v="2019-12-01T00:00:00"/>
    <d v="2020-01-01T00:00:00"/>
    <x v="7"/>
    <s v="Logicalis viajó al lugar pero se dio la orden por parte de gerencia de cancelar la medición debido a los problemas con mediciones anteriores del cliente. Se considera como realizada ya que se hará el pago debido a que el personal ya se encontraba en sitio."/>
    <m/>
    <x v="119"/>
    <s v="AC"/>
    <s v="AC"/>
    <s v="PLAN CORPORATE - 1124"/>
    <b v="0"/>
    <s v="1765387_35019__BEN_TRINIDAD_UNIVALLE SA_BAS_1000M"/>
    <b v="0"/>
    <s v="VIDAL CANEDO, LEONARDO ANDRES - CORP - CBBA                 "/>
    <b v="0"/>
    <e v="#N/A"/>
    <e v="#N/A"/>
    <m/>
  </r>
  <r>
    <x v="1"/>
    <d v="2019-12-19T00:00:00"/>
    <s v="Internet Dedicado 8"/>
    <n v="34758"/>
    <x v="93"/>
    <s v="12181551_34758__SCZ_DOBLE VIA_UNIVERSIDAD PRIVADA BOLIVIANA UPB_IDD_50M"/>
    <s v="PORRO SAAVEDRA, CAROLINA - TEMP1 - CORP - CBBA              "/>
    <x v="0"/>
    <x v="0"/>
    <s v="porroc@tigo.net.bo"/>
    <s v="Av. Kuljis en sexto y séptimo anillo"/>
    <s v="17°49'9.46''S 63°14'2.54''O"/>
    <s v="Marcelo Angulo - 67405300"/>
    <x v="1"/>
    <d v="2019-12-01T00:00:00"/>
    <d v="2020-01-01T00:00:00"/>
    <x v="1"/>
    <s v="Ejecutiva indica es valido solo el codigo que dice Doble Via resulta que se confundieron de nodo y por eso hay dos CH."/>
    <m/>
    <x v="99"/>
    <s v="AC"/>
    <s v="AC"/>
    <s v="Internet Dedicado 12"/>
    <b v="0"/>
    <s v="2181551_34758_SCZ_DOBLE VIA_UNIVERSIDAD PRIVADA BOLIVIANA UPB_IDD_185M"/>
    <b v="0"/>
    <s v="VIDAL CANEDO, LEONARDO ANDRES - CORP - CBBA                 "/>
    <b v="0"/>
    <e v="#N/A"/>
    <e v="#N/A"/>
    <m/>
  </r>
  <r>
    <x v="6"/>
    <d v="2019-12-31T00:00:00"/>
    <s v="Internet Asimetrico 1"/>
    <n v="34985"/>
    <x v="179"/>
    <s v="15383605_34985__SCZ_BRIGIDA_COMERCIALIZADORA RETAILGROUP SA_IAS_15M_Equipetrol Norte"/>
    <s v="SALLES GUZMAN, PAOLA KARINA - EMP - SCZ                     "/>
    <x v="0"/>
    <x v="0"/>
    <s v="sallesp@tigo.net.bo"/>
    <s v="Barrio Sirari Calle Los Gomeros  Edif. La Suisse nro 111 Piso 2 Oficina 1 "/>
    <m/>
    <s v="LUIS DANIEL ASBUN - 76317646"/>
    <x v="2"/>
    <d v="2019-12-01T00:00:00"/>
    <d v="2020-01-01T00:00:00"/>
    <x v="0"/>
    <s v="05/10: Servicio suspendido."/>
    <s v="Servicio Suspendido / Eliminado"/>
    <x v="1"/>
    <s v="SU"/>
    <s v="(en blanco)"/>
    <s v="Internet Asimetrico 1"/>
    <b v="1"/>
    <s v="(en blanco)"/>
    <b v="0"/>
    <s v="PARADA SAUCEDO, ALEJANDRA - EMP - SCZ                       "/>
    <b v="0"/>
    <e v="#N/A"/>
    <e v="#N/A"/>
    <m/>
  </r>
  <r>
    <x v="1"/>
    <d v="2019-08-01T00:00:00"/>
    <s v="PLAN CORPORATE - 1124"/>
    <n v="34359"/>
    <x v="169"/>
    <s v="11239768_34359__LPZ_RIO SECO_PIL ANDINA SA _IAS_30M"/>
    <s v="PARADA ROCA, NOELIA - CORP - SCZ                            "/>
    <x v="1"/>
    <x v="0"/>
    <s v="paradan@tigo.net.bo"/>
    <s v="Av. Juan Pablo II Km 15 Rio Seco "/>
    <s v="16º29'25.37''S 68º12'12.61''O"/>
    <s v="JORGE VILLARROEL - 67406964"/>
    <x v="2"/>
    <d v="2019-12-01T00:00:00"/>
    <d v="2020-02-01T00:00:00"/>
    <x v="4"/>
    <s v="Segunda visita luego de corrección"/>
    <m/>
    <x v="109"/>
    <s v="SU"/>
    <s v="AC"/>
    <s v="PLAN CORPORATE - 1124"/>
    <b v="1"/>
    <s v="11239768_34359__LPZ_RIO SECO_PIL ANDINA SA _IDD_30M_TEMP_65M"/>
    <b v="0"/>
    <s v="PARADA ROCA, NOELIA - CORP - SCZ                            "/>
    <b v="1"/>
    <e v="#N/A"/>
    <e v="#N/A"/>
    <m/>
  </r>
  <r>
    <x v="1"/>
    <d v="2019-12-20T00:00:00"/>
    <s v="Business Asimetric 1Gb"/>
    <n v="33521"/>
    <x v="172"/>
    <s v="1765387_33521__CBA_TROJES_UNIVALLE SA_BAS_1000M"/>
    <s v="PORRO SAAVEDRA, CAROLINA - TEMP1 - CORP - CBBA              "/>
    <x v="2"/>
    <x v="0"/>
    <s v="porroc@tigo.net.bo"/>
    <s v="CALLE GUILLERMINA MARTINEZ CAMPUS TIQUIPAYA"/>
    <s v="17º19'50.32''S 66º 13'31.55''W"/>
    <s v="Carlos Vargas Cel 72240442"/>
    <x v="1"/>
    <d v="2019-12-01T00:00:00"/>
    <d v="2020-02-01T00:00:00"/>
    <x v="4"/>
    <s v="3ra visita."/>
    <m/>
    <x v="120"/>
    <s v="AC"/>
    <s v="(en blanco)"/>
    <s v="PLAN CORPORATE - 1124"/>
    <b v="0"/>
    <s v="(en blanco)"/>
    <b v="0"/>
    <s v="VIDAL CANEDO, LEONARDO ANDRES - CORP - CBBA                 "/>
    <b v="0"/>
    <e v="#N/A"/>
    <e v="#N/A"/>
    <m/>
  </r>
  <r>
    <x v="1"/>
    <d v="2019-12-20T00:00:00"/>
    <s v="Business Asimetric 1Gb"/>
    <n v="34984"/>
    <x v="172"/>
    <s v="1765387_34984__CBA_TEMPORAL_UNIVERSIDAD PRIVADA DEL VALLE SA_BAS_1000M_TEMP_500M"/>
    <s v="PORRO SAAVEDRA, CAROLINA - TEMP1 - CORP - CBBA              "/>
    <x v="2"/>
    <x v="0"/>
    <s v="porroc@tigo.net.bo"/>
    <s v="Av. América entre C. Tarija y C. Libertador"/>
    <s v="17°22'20.85&quot;S 66° 9'41.49&quot;W"/>
    <s v="Julio Chura 68530820"/>
    <x v="1"/>
    <d v="2019-12-01T00:00:00"/>
    <d v="2020-02-01T00:00:00"/>
    <x v="4"/>
    <s v="2da visita."/>
    <m/>
    <x v="120"/>
    <s v="AC"/>
    <s v="(en blanco)"/>
    <s v="PLAN CORPORATE - 1124"/>
    <b v="0"/>
    <s v="(en blanco)"/>
    <b v="0"/>
    <s v="VIDAL CANEDO, LEONARDO ANDRES - CORP - CBBA                 "/>
    <b v="0"/>
    <e v="#N/A"/>
    <e v="#N/A"/>
    <m/>
  </r>
  <r>
    <x v="1"/>
    <d v="2019-12-20T00:00:00"/>
    <s v="Business Online 500Mb"/>
    <n v="35016"/>
    <x v="172"/>
    <s v="1765387_35016__CBA_Trojes_UNIVALLE SA_BOL_500M"/>
    <s v="PORRO SAAVEDRA, CAROLINA - TEMP1 - CORP - CBBA              "/>
    <x v="2"/>
    <x v="0"/>
    <s v="porroc@tigo.net.bo"/>
    <s v="CALLE GUILLERMINA MARTINEZ CAMPUS TIQUIPAYA"/>
    <s v="17º19'50.32''S 66º 13'31.55''W"/>
    <s v="Carlos Vargas Cel 72240442"/>
    <x v="1"/>
    <d v="2019-12-01T00:00:00"/>
    <d v="2020-02-01T00:00:00"/>
    <x v="4"/>
    <s v="3ra visita."/>
    <m/>
    <x v="120"/>
    <s v="AC"/>
    <s v="(en blanco)"/>
    <s v="PLAN CORPORATE - 1124"/>
    <b v="0"/>
    <s v="(en blanco)"/>
    <b v="0"/>
    <s v="VIDAL CANEDO, LEONARDO ANDRES - CORP - CBBA                 "/>
    <b v="0"/>
    <e v="#N/A"/>
    <e v="#N/A"/>
    <m/>
  </r>
  <r>
    <x v="1"/>
    <d v="2019-12-20T00:00:00"/>
    <s v="Business Online 250Mb"/>
    <n v="35017"/>
    <x v="172"/>
    <s v="1765387_35017__CBA_Tumusla_UNIVALLE SA_BOL_250M"/>
    <s v="PORRO SAAVEDRA, CAROLINA - TEMP1 - CORP - CBBA              "/>
    <x v="2"/>
    <x v="0"/>
    <s v="porroc@tigo.net.bo"/>
    <s v="Av Ayacucho entre Calle Gral Achá y Calle Santivañez"/>
    <s v="17º23'39.52''S 66º 9'13.72''W"/>
    <s v="Roger Vega, celular: 67409199"/>
    <x v="1"/>
    <d v="2019-12-01T00:00:00"/>
    <d v="2020-02-01T00:00:00"/>
    <x v="1"/>
    <s v="1ra visita."/>
    <m/>
    <x v="120"/>
    <s v="AC"/>
    <s v="SU"/>
    <s v="PLAN CORPORATE - 1124"/>
    <b v="0"/>
    <s v="1765387_35017_CBB_Tumusla_UNIVALLE_BAS_1000M"/>
    <b v="0"/>
    <s v="VIDAL CANEDO, LEONARDO ANDRES - CORP - CBBA                 "/>
    <b v="0"/>
    <e v="#N/A"/>
    <e v="#N/A"/>
    <m/>
  </r>
  <r>
    <x v="1"/>
    <d v="2019-12-20T00:00:00"/>
    <s v="Business Online 100Mb"/>
    <n v="29684"/>
    <x v="172"/>
    <s v="1765387_29684_LPZ_Mirador_UNIVALLE S.A._BOL_100M"/>
    <s v="PORRO SAAVEDRA, CAROLINA - TEMP1 - CORP - CBBA              "/>
    <x v="1"/>
    <x v="0"/>
    <s v="porroc@tigo.net.bo"/>
    <s v="Av. Argentina entre Nicaragua y Villalobos"/>
    <s v="16º30'12.93''S 68º7'11.65''W"/>
    <s v="Manuel Molina - 76219899"/>
    <x v="1"/>
    <d v="2019-12-01T00:00:00"/>
    <d v="2020-03-01T00:00:00"/>
    <x v="4"/>
    <s v="2da visita."/>
    <m/>
    <x v="121"/>
    <s v="AC"/>
    <s v="(en blanco)"/>
    <s v="PLAN CORPORATE - 1124"/>
    <b v="0"/>
    <s v="(en blanco)"/>
    <b v="0"/>
    <s v="VIDAL CANEDO, LEONARDO ANDRES - CORP - CBBA                 "/>
    <b v="0"/>
    <e v="#N/A"/>
    <e v="#N/A"/>
    <m/>
  </r>
  <r>
    <x v="1"/>
    <d v="2019-12-20T00:00:00"/>
    <s v="Business Asimetric 1Gb"/>
    <n v="33522"/>
    <x v="172"/>
    <s v="1765387_33522__LPZ_MIRADOR_UNIVALLE SA_BAS_1000M_TEMP_750M"/>
    <s v="PORRO SAAVEDRA, CAROLINA - TEMP1 - CORP - CBBA              "/>
    <x v="1"/>
    <x v="0"/>
    <s v="porroc@tigo.net.bo"/>
    <s v="Av. Argentina entre Nicaragua y Villalobos"/>
    <s v="16º30'12.93''S 68º7'11.65''W"/>
    <s v="Manuel Molina - 76219899"/>
    <x v="1"/>
    <d v="2019-12-01T00:00:00"/>
    <d v="2020-03-01T00:00:00"/>
    <x v="4"/>
    <s v="2da visita."/>
    <m/>
    <x v="121"/>
    <s v="AC"/>
    <s v="(en blanco)"/>
    <s v="PLAN CORPORATE - 1124"/>
    <b v="0"/>
    <s v="(en blanco)"/>
    <b v="0"/>
    <s v="VIDAL CANEDO, LEONARDO ANDRES - CORP - CBBA                 "/>
    <b v="0"/>
    <e v="#N/A"/>
    <e v="#N/A"/>
    <m/>
  </r>
  <r>
    <x v="1"/>
    <d v="2019-12-20T00:00:00"/>
    <s v="Business Online 100Mb"/>
    <n v="29686"/>
    <x v="172"/>
    <s v="1765387_29686_CHU_Patria_UNIVALLE S.A._BOL_100M"/>
    <s v="PORRO SAAVEDRA, CAROLINA - TEMP1 - CORP - CBBA              "/>
    <x v="5"/>
    <x v="0"/>
    <s v="porroc@tigo.net.bo"/>
    <s v="Campus Las Delicias. Sucre, Chuquisaca"/>
    <s v="19º1'38.62''S 65º15'36.35''W"/>
    <s v="Hugo Mendoza – 72880377"/>
    <x v="1"/>
    <d v="2019-12-01T00:00:00"/>
    <d v="2020-03-01T00:00:00"/>
    <x v="4"/>
    <s v="2da visita."/>
    <m/>
    <x v="122"/>
    <s v="AC"/>
    <s v="(en blanco)"/>
    <s v="PLAN CORPORATE - 1124"/>
    <b v="0"/>
    <s v="(en blanco)"/>
    <b v="0"/>
    <s v="VIDAL CANEDO, LEONARDO ANDRES - CORP - CBBA                 "/>
    <b v="0"/>
    <e v="#N/A"/>
    <e v="#N/A"/>
    <m/>
  </r>
  <r>
    <x v="1"/>
    <d v="2019-12-20T00:00:00"/>
    <s v="Business Online 200Mb"/>
    <n v="35018"/>
    <x v="172"/>
    <s v="1765387_35018__SCR_PATRIA_UNIVALLE SA_BOL_200M"/>
    <s v="PORRO SAAVEDRA, CAROLINA - TEMP1 - CORP - CBBA              "/>
    <x v="5"/>
    <x v="0"/>
    <s v="porroc@tigo.net.bo"/>
    <s v="Campus Las Delicias. Sucre, Chuquisaca"/>
    <s v="19º1'38.62''S 65º15'36.35''W"/>
    <s v=" Hugo Mendoza – 72880377"/>
    <x v="1"/>
    <d v="2019-12-01T00:00:00"/>
    <d v="2020-03-01T00:00:00"/>
    <x v="4"/>
    <s v="2da visita."/>
    <m/>
    <x v="122"/>
    <s v="AC"/>
    <s v="(en blanco)"/>
    <s v="PLAN CORPORATE - 1124"/>
    <b v="0"/>
    <s v="(en blanco)"/>
    <b v="0"/>
    <s v="VIDAL CANEDO, LEONARDO ANDRES - CORP - CBBA                 "/>
    <b v="0"/>
    <e v="#N/A"/>
    <e v="#N/A"/>
    <m/>
  </r>
  <r>
    <x v="1"/>
    <d v="2019-12-20T00:00:00"/>
    <s v="Business Online 100Mb"/>
    <n v="29688"/>
    <x v="172"/>
    <s v="1765387_29688_BEN_Trinidad_UNIVALLE S.A._BOL_100M"/>
    <s v="PORRO SAAVEDRA, CAROLINA - TEMP1 - CORP - CBBA              "/>
    <x v="7"/>
    <x v="0"/>
    <s v="porroc@tigo.net.bo"/>
    <s v="Av. Reyes s/n &quot;Campus Gran Paititi&quot;"/>
    <s v="14º49'37.28''S 64º53'20.38''W"/>
    <s v="Darwin Gil – 71143321"/>
    <x v="1"/>
    <d v="2019-12-01T00:00:00"/>
    <d v="2020-03-01T00:00:00"/>
    <x v="1"/>
    <m/>
    <m/>
    <x v="123"/>
    <s v="AC"/>
    <s v="AC"/>
    <s v="PLAN CORPORATE - 1124"/>
    <b v="0"/>
    <s v="1765387_29688_BEN_Trinidad_UNIVALLE S.A._BAS_1000M"/>
    <b v="0"/>
    <s v="VIDAL CANEDO, LEONARDO ANDRES - CORP - CBBA                 "/>
    <b v="0"/>
    <e v="#N/A"/>
    <e v="#N/A"/>
    <m/>
  </r>
  <r>
    <x v="1"/>
    <d v="2019-12-20T00:00:00"/>
    <s v="Business Online 200Mb"/>
    <n v="35019"/>
    <x v="172"/>
    <s v="1765387_35019__BEN_TRINIDAD_UNIVALLE SA_BOL_200M"/>
    <s v="PORRO SAAVEDRA, CAROLINA - TEMP1 - CORP - CBBA              "/>
    <x v="7"/>
    <x v="0"/>
    <s v="porroc@tigo.net.bo"/>
    <s v="Av. Reyes s/n &quot;Campus Gran Paititi&quot;"/>
    <s v="14º49'37.28''S 64º53'20.38''W"/>
    <s v="Darwin Gil – 71143321"/>
    <x v="1"/>
    <d v="2019-12-01T00:00:00"/>
    <d v="2020-03-01T00:00:00"/>
    <x v="1"/>
    <m/>
    <m/>
    <x v="123"/>
    <s v="AC"/>
    <s v="AC"/>
    <s v="PLAN CORPORATE - 1124"/>
    <b v="0"/>
    <s v="1765387_35019__BEN_TRINIDAD_UNIVALLE SA_BAS_1000M"/>
    <b v="0"/>
    <s v="VIDAL CANEDO, LEONARDO ANDRES - CORP - CBBA                 "/>
    <b v="0"/>
    <e v="#N/A"/>
    <e v="#N/A"/>
    <m/>
  </r>
  <r>
    <x v="1"/>
    <d v="2019-12-20T00:00:00"/>
    <s v="Business Asimetric 1Gb"/>
    <n v="34984"/>
    <x v="172"/>
    <s v="1765387_34984__CBA_TEMPORAL_UNIVERSIDAD PRIVADA DEL VALLE SA_BAS_1000M_TEMP_500M"/>
    <s v="PORRO SAAVEDRA, CAROLINA - TEMP1 - CORP - CBBA              "/>
    <x v="2"/>
    <x v="0"/>
    <s v="porroc@tigo.net.bo"/>
    <s v="Av. América entre C. Tarija y C. Libertador"/>
    <s v="17°22'20.85&quot;S 66° 9'41.49&quot;W"/>
    <s v="Julio Chura 68530820"/>
    <x v="1"/>
    <d v="2019-12-01T00:00:00"/>
    <d v="2020-03-01T00:00:00"/>
    <x v="4"/>
    <s v="3ra visita."/>
    <m/>
    <x v="124"/>
    <s v="AC"/>
    <s v="(en blanco)"/>
    <s v="PLAN CORPORATE - 1124"/>
    <b v="0"/>
    <s v="(en blanco)"/>
    <b v="0"/>
    <s v="VIDAL CANEDO, LEONARDO ANDRES - CORP - CBBA                 "/>
    <b v="0"/>
    <e v="#N/A"/>
    <e v="#N/A"/>
    <m/>
  </r>
  <r>
    <x v="1"/>
    <d v="2019-12-20T00:00:00"/>
    <s v="Business Online 250Mb"/>
    <n v="35017"/>
    <x v="172"/>
    <s v="1765387_35017__CBA_Tumusla_UNIVALLE SA_BOL_250M"/>
    <s v="PORRO SAAVEDRA, CAROLINA - TEMP1 - CORP - CBBA              "/>
    <x v="2"/>
    <x v="0"/>
    <s v="porroc@tigo.net.bo"/>
    <s v="Av Ayacucho entre Calle Gral Achá y Calle Santivañez"/>
    <s v="17º23'39.52''S 66º 9'13.72''W"/>
    <s v="Roger Vega, celular: 67409199"/>
    <x v="1"/>
    <d v="2019-12-01T00:00:00"/>
    <d v="2020-03-01T00:00:00"/>
    <x v="4"/>
    <s v="2da visita."/>
    <m/>
    <x v="124"/>
    <s v="AC"/>
    <s v="SU"/>
    <s v="PLAN CORPORATE - 1124"/>
    <b v="0"/>
    <s v="1765387_35017_CBB_Tumusla_UNIVALLE_BAS_1000M"/>
    <b v="0"/>
    <s v="VIDAL CANEDO, LEONARDO ANDRES - CORP - CBBA                 "/>
    <b v="0"/>
    <e v="#N/A"/>
    <e v="#N/A"/>
    <m/>
  </r>
  <r>
    <x v="1"/>
    <d v="2019-12-20T00:00:00"/>
    <s v="Business Online 500Mb"/>
    <n v="35016"/>
    <x v="172"/>
    <s v="1765387_35016__CBA_Trojes_UNIVALLE SA_BOL_500M"/>
    <s v="PORRO SAAVEDRA, CAROLINA - TEMP1 - CORP - CBBA              "/>
    <x v="2"/>
    <x v="0"/>
    <s v="porroc@tigo.net.bo"/>
    <s v="CALLE GUILLERMINA MARTINEZ CAMPUS TIQUIPAYA"/>
    <s v="17º19'50.32''S 66º 13'31.55''W"/>
    <s v="Carlos Vargas Cel 72240442"/>
    <x v="1"/>
    <d v="2019-12-01T00:00:00"/>
    <d v="2020-03-01T00:00:00"/>
    <x v="4"/>
    <s v="4ta visita."/>
    <m/>
    <x v="124"/>
    <s v="AC"/>
    <s v="(en blanco)"/>
    <s v="PLAN CORPORATE - 1124"/>
    <b v="0"/>
    <s v="(en blanco)"/>
    <b v="0"/>
    <s v="VIDAL CANEDO, LEONARDO ANDRES - CORP - CBBA                 "/>
    <b v="0"/>
    <e v="#N/A"/>
    <e v="#N/A"/>
    <m/>
  </r>
  <r>
    <x v="1"/>
    <d v="2019-12-20T00:00:00"/>
    <s v="Business Asimetric 1Gb"/>
    <n v="33521"/>
    <x v="172"/>
    <s v="1765387_33521__CBA_TROJES_UNIVALLE SA_BAS_1000M"/>
    <s v="PORRO SAAVEDRA, CAROLINA - TEMP1 - CORP - CBBA              "/>
    <x v="2"/>
    <x v="0"/>
    <s v="porroc@tigo.net.bo"/>
    <s v="CALLE GUILLERMINA MARTINEZ CAMPUS TIQUIPAYA"/>
    <s v="17º19'50.32''S 66º 13'31.55''W"/>
    <s v="Carlos Vargas Cel 72240442"/>
    <x v="1"/>
    <d v="2019-12-01T00:00:00"/>
    <d v="2020-03-01T00:00:00"/>
    <x v="4"/>
    <s v="4ta visita."/>
    <m/>
    <x v="124"/>
    <s v="AC"/>
    <s v="(en blanco)"/>
    <s v="PLAN CORPORATE - 1124"/>
    <b v="0"/>
    <s v="(en blanco)"/>
    <b v="0"/>
    <s v="VIDAL CANEDO, LEONARDO ANDRES - CORP - CBBA                 "/>
    <b v="0"/>
    <e v="#N/A"/>
    <e v="#N/A"/>
    <m/>
  </r>
  <r>
    <x v="1"/>
    <d v="2019-12-20T00:00:00"/>
    <s v="Business Online 500Mb"/>
    <n v="35016"/>
    <x v="172"/>
    <s v="1765387_35016__CBA_Trojes_UNIVALLE SA_BOL_500M"/>
    <s v="PORRO SAAVEDRA, CAROLINA - TEMP1 - CORP - CBBA              "/>
    <x v="2"/>
    <x v="0"/>
    <s v="porroc@tigo.net.bo"/>
    <s v="CALLE GUILLERMINA MARTINEZ CAMPUS TIQUIPAYA"/>
    <s v="17º19'50.32''S 66º 13'31.55''W"/>
    <s v="Carlos Vargas Cel 72240442"/>
    <x v="1"/>
    <d v="2019-12-01T00:00:00"/>
    <d v="2020-03-01T00:00:00"/>
    <x v="4"/>
    <s v="5ta visita."/>
    <m/>
    <x v="92"/>
    <s v="AC"/>
    <s v="(en blanco)"/>
    <s v="PLAN CORPORATE - 1124"/>
    <b v="0"/>
    <s v="(en blanco)"/>
    <b v="0"/>
    <s v="VIDAL CANEDO, LEONARDO ANDRES - CORP - CBBA                 "/>
    <b v="0"/>
    <e v="#N/A"/>
    <e v="#N/A"/>
    <m/>
  </r>
  <r>
    <x v="1"/>
    <d v="2019-12-30T00:00:00"/>
    <s v="Internet Asimetrico 1"/>
    <n v="34799"/>
    <x v="56"/>
    <s v="11257784_34799__ORU_ORURO CENTRO_DIACONIA_IAS_30M"/>
    <s v="NEMTALA FERRUFINO, LUIS MIGUEL - EMP - LPZ                  "/>
    <x v="4"/>
    <x v="0"/>
    <s v="nemtalal@tigo.net.bo"/>
    <s v="Calle Bolivar No.445 Edificio Sajama entre calles "/>
    <m/>
    <s v="Fernando Castillo - 67011572"/>
    <x v="1"/>
    <d v="2019-12-01T00:00:00"/>
    <d v="2020-04-01T00:00:00"/>
    <x v="4"/>
    <s v="Repetición de medición por no desconexión."/>
    <m/>
    <x v="125"/>
    <s v="AC"/>
    <s v="AC"/>
    <s v="Internet Asimetrico 1"/>
    <b v="1"/>
    <s v="11257784_34799__ORU_ORURO CENTRO_DIACONIA_IAS_30M"/>
    <b v="1"/>
    <s v="GUTIERREZ AYLLÓN, ALVARO - EMP - LPZ                        "/>
    <b v="0"/>
    <e v="#N/A"/>
    <e v="#N/A"/>
    <m/>
  </r>
  <r>
    <x v="1"/>
    <d v="2013-10-01T00:00:00"/>
    <s v="Internet Dedicado 16"/>
    <n v="28527"/>
    <x v="93"/>
    <s v="12181551_28527_LPZ_Florida_UNIVERSIDAD PRIVADA BOLIVIANA_IDD_200M"/>
    <s v="PORRO SAAVEDRA, CAROLINA - TEMP1 - CORP - CBBA              "/>
    <x v="1"/>
    <x v="0"/>
    <s v="porroc@tigo.net.bo"/>
    <s v="Av Achocalla Km 3/5 "/>
    <s v="16°34'29.47&quot;S 68° 7'36.23&quot;O"/>
    <s v="Marcelo Angulo - 67405300"/>
    <x v="1"/>
    <d v="2020-01-01T00:00:00"/>
    <d v="2020-02-01T00:00:00"/>
    <x v="1"/>
    <s v="21/09: Esperando confirmacion por correo"/>
    <m/>
    <x v="92"/>
    <s v="AC"/>
    <s v="AC"/>
    <s v="Internet Dedicado 14"/>
    <b v="0"/>
    <s v="12181551_28527_LPZ_Florida_UNIVERSIDAD PRIVADA BOLIVIANA UPB_IDD_250M"/>
    <b v="0"/>
    <s v="VIDAL CANEDO, LEONARDO ANDRES - CORP - CBBA                 "/>
    <b v="0"/>
    <e v="#N/A"/>
    <e v="#N/A"/>
    <m/>
  </r>
  <r>
    <x v="1"/>
    <d v="2016-09-02T00:00:00"/>
    <s v="Internet Dedicado 12"/>
    <n v="30408"/>
    <x v="93"/>
    <s v="12181551_30408_LPZ_Obrajes_UNIVERSIDAD PRIVADA BOLIVIANA_IDD_90M"/>
    <s v="PORRO SAAVEDRA, CAROLINA - TEMP1 - CORP - CBBA              "/>
    <x v="1"/>
    <x v="0"/>
    <s v="porroc@tigo.net.bo"/>
    <s v="Av Hernando Siles "/>
    <s v="16°31'29.43&quot;S 68° 6'37.61&quot;O"/>
    <s v="Marcelo Angulo  - 67405300"/>
    <x v="1"/>
    <d v="2020-01-01T00:00:00"/>
    <d v="2020-02-01T00:00:00"/>
    <x v="1"/>
    <m/>
    <m/>
    <x v="108"/>
    <s v="AC"/>
    <s v="AC"/>
    <s v="Internet Dedicado 10"/>
    <b v="0"/>
    <s v="12181551_30408_LPZ_Obrajes_UNIVERSIDAD PRIVADA BOLIVIANA_IDD_145M"/>
    <b v="0"/>
    <s v="VIDAL CANEDO, LEONARDO ANDRES - CORP - CBBA                 "/>
    <b v="0"/>
    <e v="#N/A"/>
    <e v="#N/A"/>
    <m/>
  </r>
  <r>
    <x v="1"/>
    <d v="2019-05-31T00:00:00"/>
    <s v="Internet Dedicado 12"/>
    <n v="34069"/>
    <x v="93"/>
    <s v="12181551_34069__SCZ_ALEMANA_UNIVERSIDAD PRIVADA BOLIVIANA_IDD_90M"/>
    <s v="PORRO SAAVEDRA, CAROLINA - TEMP1 - CORP - CBBA              "/>
    <x v="0"/>
    <x v="0"/>
    <s v="porroc@tigo.net.bo"/>
    <s v="AV los Cusis #2090 entre Av Alemana y Beni"/>
    <s v=" 17°45'53.86&quot;S  63°10'22.73&quot;O"/>
    <s v="Marcelo Angulo  - 67405300"/>
    <x v="1"/>
    <d v="2020-01-01T00:00:00"/>
    <d v="2020-02-01T00:00:00"/>
    <x v="0"/>
    <s v="05/10: Servicio suspendido_x000a_Se encuentra en esta SU._x000a_03/03: Consulta enviada a ejecutiva._x000a_El cliente menciona que ya no deberian tener ningun servicio en funcionamiento en esta direccion, ya que se trasladaron a otras instalaciones. favor confirmar la informacion para ver si cancelamos esta solicitud."/>
    <s v="Servicio Suspendido / Eliminado"/>
    <x v="1"/>
    <s v="EL"/>
    <s v="(en blanco)"/>
    <s v="Internet Dedicado 12"/>
    <b v="1"/>
    <s v="(en blanco)"/>
    <b v="0"/>
    <s v="VIDAL CANEDO, LEONARDO ANDRES - CORP - CBBA                 "/>
    <b v="0"/>
    <e v="#N/A"/>
    <e v="#N/A"/>
    <m/>
  </r>
  <r>
    <x v="1"/>
    <d v="2018-11-01T00:00:00"/>
    <s v="Plan Internet Empresarial 2.1"/>
    <n v="33204"/>
    <x v="91"/>
    <s v="14527452_33204_TJA_YACUIBA_EMPRESA DE SERVICIOS ELECTROMECANICOS_IEL_8M - Servic"/>
    <s v="ROLLANO QUIROGA, LORENA - CORP - CBBA                       "/>
    <x v="3"/>
    <x v="1"/>
    <s v="rollanol@tigo.net.bo"/>
    <s v="A 36 km antes de  Yacuiba  - TARIJA"/>
    <s v="21°41'37.44&quot;S  63°33'28.46&quot;O"/>
    <s v="SERGIO AYOROA 78350819"/>
    <x v="1"/>
    <d v="2020-01-01T00:00:00"/>
    <d v="2020-02-01T00:00:00"/>
    <x v="0"/>
    <m/>
    <s v="Servicio Suspendido / Eliminado"/>
    <x v="1"/>
    <s v="SU"/>
    <s v="(en blanco)"/>
    <s v="Plan Internet Empresarial 3.1"/>
    <b v="0"/>
    <s v="(en blanco)"/>
    <b v="0"/>
    <s v="VIDAL CANEDO, LEONARDO ANDRES - CORP - CBBA                 "/>
    <b v="0"/>
    <e v="#N/A"/>
    <e v="#N/A"/>
    <m/>
  </r>
  <r>
    <x v="1"/>
    <d v="2018-11-01T00:00:00"/>
    <s v="Plan Internet Empresarial 2.2"/>
    <n v="33205"/>
    <x v="91"/>
    <s v="14527452_33205_TJA_YACUIBA_EMPRESA DE SERVICIOS ELECTROMECANICOS_IEL_10M - Servi"/>
    <s v="ROLLANO QUIROGA, LORENA - CORP - CBBA                       "/>
    <x v="3"/>
    <x v="1"/>
    <s v="rollanol@tigo.net.bo"/>
    <s v="A 36 km antes de  Yacuiba  - TARIJA"/>
    <s v="21°41'37.44&quot;S  63°33'28.46&quot;O"/>
    <s v="SERGIO AYOROA 78350819"/>
    <x v="1"/>
    <d v="2020-01-01T00:00:00"/>
    <d v="2020-02-01T00:00:00"/>
    <x v="0"/>
    <m/>
    <s v="Servicio Suspendido / Eliminado"/>
    <x v="1"/>
    <s v="SU"/>
    <s v="(en blanco)"/>
    <s v="Plan Internet Empresarial 5.1"/>
    <b v="0"/>
    <s v="(en blanco)"/>
    <b v="0"/>
    <s v="VIDAL CANEDO, LEONARDO ANDRES - CORP - CBBA                 "/>
    <b v="0"/>
    <e v="#N/A"/>
    <e v="#N/A"/>
    <m/>
  </r>
  <r>
    <x v="1"/>
    <d v="2018-11-01T00:00:00"/>
    <s v="TIGO DIA ONLINE 10MB"/>
    <n v="33201"/>
    <x v="91"/>
    <s v="14527452_33201_SCZ_Warnes_TSK ELECTRONICA Y ELECTRICA SA_IOL_10M"/>
    <s v="PORRO SAAVEDRA, CAROLINA - TEMP1 - CORP - CBBA              "/>
    <x v="0"/>
    <x v="0"/>
    <s v="porroc@tigo.net.bo"/>
    <s v="TERMOELCTRICA WARNES - TCK - Localidad Warnes"/>
    <s v="17°32'0.91&quot;S 63° 8'35.16&quot;O"/>
    <s v="SERGIO AYOROA 78350819"/>
    <x v="1"/>
    <d v="2020-01-01T00:00:00"/>
    <d v="2020-02-01T00:00:00"/>
    <x v="1"/>
    <s v="21/04: Tier 2 indica que en la verificación el cliente cuenta con una latencia óptima de 94ms (Darwin Silva)._x000a_13/03: Se solicita al NOC escalar a IP Network para validar que la salida sobre la cual están los segmentos IP no se encuentren saturados._x000a_Ninguna"/>
    <m/>
    <x v="126"/>
    <s v="SU"/>
    <s v="(en blanco)"/>
    <s v="TIGO DIA ONLINE 10MB"/>
    <b v="1"/>
    <s v="(en blanco)"/>
    <b v="0"/>
    <s v="VIDAL CANEDO, LEONARDO ANDRES - CORP - CBBA                 "/>
    <b v="0"/>
    <e v="#N/A"/>
    <e v="#N/A"/>
    <m/>
  </r>
  <r>
    <x v="1"/>
    <d v="2018-11-01T00:00:00"/>
    <s v="TIGO DIA ONLINE 30MB"/>
    <n v="33203"/>
    <x v="91"/>
    <s v="14527452_33203_SCZ_Warnes_TSK ELECTRONICA Y ELECTRICA SA_IOL_30M"/>
    <s v="PORRO SAAVEDRA, CAROLINA - TEMP1 - CORP - CBBA              "/>
    <x v="0"/>
    <x v="0"/>
    <s v="porroc@tigo.net.bo"/>
    <s v="TERMOELECTRICA WARNES - SIEMES - Localidad Warnes"/>
    <s v="17°32'0.91&quot;S 63° 8'35.16&quot;O"/>
    <s v="SERGIO AYOROA 78350819"/>
    <x v="1"/>
    <d v="2020-01-01T00:00:00"/>
    <d v="2020-02-01T00:00:00"/>
    <x v="1"/>
    <m/>
    <m/>
    <x v="126"/>
    <s v="SU"/>
    <s v="(en blanco)"/>
    <s v="TIGO DIA ONLINE 30MB"/>
    <b v="1"/>
    <s v="(en blanco)"/>
    <b v="0"/>
    <s v="VIDAL CANEDO, LEONARDO ANDRES - CORP - CBBA                 "/>
    <b v="0"/>
    <e v="#N/A"/>
    <e v="#N/A"/>
    <m/>
  </r>
  <r>
    <x v="1"/>
    <d v="2018-11-01T00:00:00"/>
    <s v="TIGO DIA ONLINE 8 MB"/>
    <n v="33200"/>
    <x v="91"/>
    <s v="14527452_33200_SCZ_Warnes_TSK ELECTRONICA Y ELECTRICA SA_IOL_8M"/>
    <s v="PORRO SAAVEDRA, CAROLINA - TEMP1 - CORP - CBBA              "/>
    <x v="0"/>
    <x v="0"/>
    <s v="porroc@tigo.net.bo"/>
    <s v="Oficina de ESE dentro de TERMOELECTRICA WARNES -Localidad Warnes"/>
    <s v="17°32'0.91&quot;S 63° 8'35.16&quot;O"/>
    <s v="SERGIO AYOROA 78350819"/>
    <x v="1"/>
    <d v="2020-01-01T00:00:00"/>
    <d v="2020-02-01T00:00:00"/>
    <x v="1"/>
    <s v="21/04: Tier 2 indica que en la verificación el cliente cuenta con una latencia óptima de 104ms (Darwin Silva)._x000a_13/03: Se solicita al NOC escalar a IP Network para validar que la salida sobre la cual están los segmentos IP no se encuentren saturados."/>
    <m/>
    <x v="126"/>
    <s v="SU"/>
    <s v="(en blanco)"/>
    <s v="TIGO DIA ONLINE 8 MB"/>
    <b v="1"/>
    <s v="(en blanco)"/>
    <b v="0"/>
    <s v="VIDAL CANEDO, LEONARDO ANDRES - CORP - CBBA                 "/>
    <b v="0"/>
    <e v="#N/A"/>
    <e v="#N/A"/>
    <m/>
  </r>
  <r>
    <x v="1"/>
    <d v="2018-11-01T00:00:00"/>
    <s v="Plan Internet Empresarial 5.3"/>
    <n v="33206"/>
    <x v="91"/>
    <s v="14527452_33206_TJA_YACUIBA_EMPRESA DE SERVICIOS ELECTROMECANICOS_IEL_30M - Servi"/>
    <s v="ROLLANO QUIROGA, LORENA - CORP - CBBA                       "/>
    <x v="3"/>
    <x v="1"/>
    <s v="rollanol@tigo.net.bo"/>
    <s v="A 36 km antes de  Yacuiba  - TARIJA"/>
    <s v="21°41'37.44&quot;S  63°33'28.46&quot;O"/>
    <s v="SERGIO AYOROA 78350819"/>
    <x v="1"/>
    <d v="2020-01-01T00:00:00"/>
    <d v="2020-02-01T00:00:00"/>
    <x v="0"/>
    <m/>
    <s v="Servicio Suspendido / Eliminado"/>
    <x v="1"/>
    <s v="SU"/>
    <s v="(en blanco)"/>
    <s v="Plan Internet Empresarial 5.3"/>
    <b v="1"/>
    <s v="(en blanco)"/>
    <b v="0"/>
    <s v="VIDAL CANEDO, LEONARDO ANDRES - CORP - CBBA                 "/>
    <b v="0"/>
    <e v="#N/A"/>
    <e v="#N/A"/>
    <m/>
  </r>
  <r>
    <x v="1"/>
    <d v="2015-02-02T00:00:00"/>
    <s v="TIGO DIA ONLINE 10MB"/>
    <n v="29444"/>
    <x v="106"/>
    <s v="11231558_29444_SCZ_El Morro_TOTAL E&amp;P BOLIVIE_IOL_10M"/>
    <s v="ORTIZ ORTIZ, ROBERTO - MNC - SCZ                            "/>
    <x v="0"/>
    <x v="1"/>
    <s v="ortizro@tigo.net.bo"/>
    <s v="Planta de Gas TEPBO &quot;Incahuasi&quot;"/>
    <m/>
    <s v="Alejandro Pierront 77075184"/>
    <x v="1"/>
    <d v="2020-01-01T00:00:00"/>
    <d v="2020-02-01T00:00:00"/>
    <x v="0"/>
    <s v="13/07: Se consultó con el ejecutivo, indica que cliente no permite desconectar el servicio, se indicó que cuando el cliente lo solicité se podrá agragar a la base."/>
    <s v="Cliente indica imposible desconectar red"/>
    <x v="1"/>
    <s v="AC"/>
    <s v="(en blanco)"/>
    <s v="Plan Internet Empresarial 2.2"/>
    <b v="0"/>
    <s v="(en blanco)"/>
    <b v="0"/>
    <s v="RUCK SUAREZ, FERNANDA - MNC - SCZ                           "/>
    <b v="0"/>
    <e v="#N/A"/>
    <e v="#N/A"/>
    <m/>
  </r>
  <r>
    <x v="1"/>
    <d v="2015-04-01T00:00:00"/>
    <s v="TIGO DIA ONLINE 12MB"/>
    <n v="29514"/>
    <x v="106"/>
    <s v="11231558_29514_SCZ_El Morro_TOTAL E&amp;P BOLIVIE_IOL_12M"/>
    <s v="ORTIZ ORTIZ, ROBERTO - MNC - SCZ                            "/>
    <x v="0"/>
    <x v="1"/>
    <s v="ortizro@tigo.net.bo"/>
    <s v="Planta de Gas TEPBO &quot;Incahuasi&quot;"/>
    <s v=" 19°48'22.54&quot;S 63°39'48.30&quot;O"/>
    <s v="Alejandro Pierront 77075184"/>
    <x v="1"/>
    <d v="2020-01-01T00:00:00"/>
    <d v="2020-02-01T00:00:00"/>
    <x v="0"/>
    <s v="13/07: Se consultó con el ejecutivo, indica que cliente no permite desconectar el servicio, se indicó que cuando el cliente lo solicité se podrá agragar a la base."/>
    <s v="Cliente indica imposible desconectar red"/>
    <x v="1"/>
    <s v="AC"/>
    <s v="(en blanco)"/>
    <s v="Business Asimetric 3"/>
    <b v="0"/>
    <s v="(en blanco)"/>
    <b v="0"/>
    <s v="RUCK SUAREZ, FERNANDA - MNC - SCZ                           "/>
    <b v="0"/>
    <e v="#N/A"/>
    <e v="#N/A"/>
    <m/>
  </r>
  <r>
    <x v="1"/>
    <d v="2018-04-30T00:00:00"/>
    <s v="Business Online 15 Mb"/>
    <n v="32226"/>
    <x v="106"/>
    <s v="11231558_32226_SCR_EL MORRO_BLOQUE PETROLERO IPATI_BOL_15M"/>
    <s v="ORTIZ ORTIZ, ROBERTO - MNC - SCZ                            "/>
    <x v="5"/>
    <x v="1"/>
    <s v="ortizro@tigo.net.bo"/>
    <s v="Planta Total Incahuasi  data center ( camino a camiri entre santa cruz y  chuquisaca )  "/>
    <s v=" 19°49'22.81&quot;S  63°39'37.91&quot;O"/>
    <s v="Luis Arnez - 71371023"/>
    <x v="1"/>
    <d v="2020-01-01T00:00:00"/>
    <d v="2020-02-01T00:00:00"/>
    <x v="0"/>
    <m/>
    <s v="Servicio Suspendido / Eliminado"/>
    <x v="1"/>
    <s v="SU"/>
    <s v="(en blanco)"/>
    <s v="BUSINESS ONLINE 4"/>
    <b v="0"/>
    <s v="(en blanco)"/>
    <b v="0"/>
    <s v="RUCK SUAREZ, FERNANDA - MNC - SCZ                           "/>
    <b v="0"/>
    <e v="#N/A"/>
    <e v="#N/A"/>
    <m/>
  </r>
  <r>
    <x v="1"/>
    <d v="2017-07-31T00:00:00"/>
    <s v="Plan Internet Empresarial 1.1"/>
    <n v="31267"/>
    <x v="60"/>
    <s v="39424_31267_LPZ_Los Pinos_HIPERMAXI_IEL_4M"/>
    <s v="SANTA CRUZ MATULIC, SERGIO - CORP - SCZ                     "/>
    <x v="1"/>
    <x v="0"/>
    <s v="santacruzs@tigo.net.bo"/>
    <s v="av jose aguirre acha C. 8 LOS PINOS"/>
    <s v="  16°32'45.11&quot;S,   68° 4'13.43&quot;O"/>
    <s v="CARLOS GAINZA - 69134643"/>
    <x v="1"/>
    <d v="2020-01-01T00:00:00"/>
    <d v="2020-02-01T00:00:00"/>
    <x v="1"/>
    <s v="21/09: El contacto no contesta la llamada._x000a_El cliente se rehusó a desconectar sus servicios, se debe repetir la medición."/>
    <m/>
    <x v="127"/>
    <s v="AC"/>
    <s v="AC"/>
    <s v="Internet Asimetrico 3"/>
    <b v="0"/>
    <s v="39424_31267_LPZ_Los Pinos_HIPERMAXI_IAS_50M"/>
    <b v="0"/>
    <s v="MONTERO LEDESMA, JAVIER - CORP - SCZ                        "/>
    <b v="0"/>
    <e v="#N/A"/>
    <e v="#N/A"/>
    <m/>
  </r>
  <r>
    <x v="1"/>
    <d v="2017-11-30T00:00:00"/>
    <s v="Business Asimetric 10 Mb"/>
    <n v="31583"/>
    <x v="60"/>
    <s v="39424_31583_SCZ_Mercado Belen_HIPERMAXI_BAS_10M"/>
    <s v="SANTA CRUZ MATULIC, SERGIO - CORP - SCZ                     "/>
    <x v="0"/>
    <x v="0"/>
    <s v="santacruzs@tigo.net.bo"/>
    <s v="HIPERMAXI AV SAN MARTIN 4TO ANILLO BARRIO EQUIPETROL"/>
    <s v=" 17°45'24.26&quot;S  63°11'59.85&quot;O"/>
    <s v="FRANCISCO PENA  - 77690870"/>
    <x v="1"/>
    <d v="2020-01-01T00:00:00"/>
    <d v="2020-02-01T00:00:00"/>
    <x v="1"/>
    <m/>
    <m/>
    <x v="120"/>
    <s v="AC"/>
    <s v="AC"/>
    <s v="Business Asimetric 1"/>
    <b v="0"/>
    <s v="39424_31583_SCZ_Mercado Belen_HIPERMAXI_BAS_15M"/>
    <b v="0"/>
    <s v="MONTERO LEDESMA, JAVIER - CORP - SCZ                        "/>
    <b v="0"/>
    <e v="#N/A"/>
    <e v="#N/A"/>
    <m/>
  </r>
  <r>
    <x v="1"/>
    <d v="2017-11-30T00:00:00"/>
    <s v="Business Asimetric 10 Mb"/>
    <n v="31584"/>
    <x v="60"/>
    <s v="39424_31584_SCZ_Petrolero_HIPERMAXI_BAS_10M"/>
    <s v="SANTA CRUZ MATULIC, SERGIO - CORP - SCZ                     "/>
    <x v="0"/>
    <x v="0"/>
    <s v="santacruzs@tigo.net.bo"/>
    <s v="HIPERMAXI AV BANZER 3 ANILLO INTERNO"/>
    <s v=" 17°45'35.84&quot;S  63°10'47.16&quot;O"/>
    <s v="FRANCISCO PENA  - 77690870"/>
    <x v="1"/>
    <d v="2020-01-01T00:00:00"/>
    <d v="2020-02-01T00:00:00"/>
    <x v="1"/>
    <m/>
    <m/>
    <x v="120"/>
    <s v="AC"/>
    <s v="(en blanco)"/>
    <s v="Business Asimetric 1"/>
    <b v="0"/>
    <s v="(en blanco)"/>
    <b v="0"/>
    <s v="MONTERO LEDESMA, JAVIER - CORP - SCZ                        "/>
    <b v="0"/>
    <e v="#N/A"/>
    <e v="#N/A"/>
    <m/>
  </r>
  <r>
    <x v="1"/>
    <d v="2017-11-30T00:00:00"/>
    <s v="Business Asimetric 10 Mb"/>
    <n v="31585"/>
    <x v="60"/>
    <s v="39424_31585_SCZ_Av Libertador_HIPERMAXI_BAS_10M"/>
    <s v="SANTA CRUZ MATULIC, SERGIO - CORP - SCZ                     "/>
    <x v="0"/>
    <x v="0"/>
    <s v="santacruzs@tigo.net.bo"/>
    <s v="HIPERMAXI  VILLA PRIMERO DE MAYO"/>
    <s v=" 17°47'52.73&quot;S  63° 8'3.09&quot;O"/>
    <s v="FRANCISCO PENA  - 77690870"/>
    <x v="1"/>
    <d v="2020-01-01T00:00:00"/>
    <d v="2020-02-01T00:00:00"/>
    <x v="1"/>
    <m/>
    <m/>
    <x v="128"/>
    <s v="AC"/>
    <s v="AC"/>
    <s v="Business Asimetric 1"/>
    <b v="0"/>
    <s v="39424_31585_SCZ_Av Libertador_HIPERMAXI_BAS_15M"/>
    <b v="0"/>
    <s v="MONTERO LEDESMA, JAVIER - CORP - SCZ                        "/>
    <b v="0"/>
    <e v="#N/A"/>
    <e v="#N/A"/>
    <m/>
  </r>
  <r>
    <x v="1"/>
    <d v="2017-11-30T00:00:00"/>
    <s v="Business Asimetric 10 Mb"/>
    <n v="31586"/>
    <x v="60"/>
    <s v="39424_31586_SCZ_Doble Via_HIPERMAXI_BAS_10M"/>
    <s v="SANTA CRUZ MATULIC, SERGIO - CORP - SCZ                     "/>
    <x v="0"/>
    <x v="0"/>
    <s v="santacruzs@tigo.net.bo"/>
    <s v="hipermaxi av grigota 4to anillo barrio las palmas "/>
    <s v=" 17°48'37.20&quot;S 63°12'30.56&quot;O"/>
    <s v="FRANCISCO PENA  - 77690870"/>
    <x v="1"/>
    <d v="2020-01-01T00:00:00"/>
    <d v="2020-02-01T00:00:00"/>
    <x v="1"/>
    <s v="21/04: Tier 2 indica que en la verificación se tiene el ancho de banda configurado al 95% 9728Mbps y 4864Mbps (Darwin Silva)._x000a_13/03: Se solicita al NOC escalar a IP Network para validar que la salida sobre la cual están los segmentos IP no se encuentren saturados._x000a_Se hizo la consulta con el NOC sobre el ancho de banda de bajada y procedieron a actualizar el parámetro del servicio BAS a 95%, se encontraba en el antiguo de 90%._x000a_El cliente tiene activos otros servicios, reiniciar el equipo para actualizar el firmaware no es posible, se coordina el reinicio en horario nocturno."/>
    <m/>
    <x v="120"/>
    <s v="AC"/>
    <s v="AC"/>
    <s v="Business Asimetric 1"/>
    <b v="0"/>
    <s v="39424_31586_SCZ_Doble Via_HIPERMAXI_BAS_15M"/>
    <b v="0"/>
    <s v="MONTERO LEDESMA, JAVIER - CORP - SCZ                        "/>
    <b v="0"/>
    <e v="#N/A"/>
    <e v="#N/A"/>
    <m/>
  </r>
  <r>
    <x v="1"/>
    <d v="2017-12-27T00:00:00"/>
    <s v="Plan Internet Empresarial 1.1"/>
    <n v="31678"/>
    <x v="60"/>
    <s v="39424_31678_CBA_AV FORESTAL_HIPERMAXI_IEL_4M"/>
    <s v="MERCADO ANEZ, JAVIER - CORP - SCZ - TEMP1                   "/>
    <x v="2"/>
    <x v="0"/>
    <s v="santacruzs@tigo.net.bo"/>
    <s v="Cochabamba- zona sacaba Hipermaxi la Av. Villazon y Av. Chapare"/>
    <s v="17°22'56.74&quot;S   66° 7'8.37&quot;O"/>
    <s v="Francisco Peña - 77690870"/>
    <x v="1"/>
    <d v="2020-01-01T00:00:00"/>
    <d v="2020-02-01T00:00:00"/>
    <x v="0"/>
    <s v="09/12: Servicio continua suspendido_x000a_06/11: Servicio Suspendido_x000a_03/03: A la espera de una confirmacion por correo"/>
    <s v="Servicio Suspendido / Eliminado"/>
    <x v="1"/>
    <s v="SU"/>
    <s v="(en blanco)"/>
    <s v="Plan Internet Empresarial 1.1"/>
    <b v="1"/>
    <s v="(en blanco)"/>
    <b v="0"/>
    <s v="MONTERO LEDESMA, JAVIER - CORP - SCZ                        "/>
    <b v="0"/>
    <e v="#N/A"/>
    <e v="#N/A"/>
    <m/>
  </r>
  <r>
    <x v="1"/>
    <d v="2017-12-30T00:00:00"/>
    <s v="Business Asimetric 10 Mb"/>
    <n v="31682"/>
    <x v="60"/>
    <s v="39424_31682_SCZ_MONTERO_HIPERMAXI_BAS_10M"/>
    <s v="SANTA CRUZ MATULIC, SERGIO - CORP - SCZ                     "/>
    <x v="0"/>
    <x v="0"/>
    <s v="santacruzs@tigo.net.bo"/>
    <s v="Hipermaxi Monterio, Av Circunvalacion - MONTERO SITIO 1"/>
    <s v="17°19'58.66&quot;S  63°15'21.15&quot;O"/>
    <s v="FRANCISCO PENA  - 77690870"/>
    <x v="1"/>
    <d v="2020-01-01T00:00:00"/>
    <d v="2020-02-01T00:00:00"/>
    <x v="1"/>
    <m/>
    <m/>
    <x v="129"/>
    <s v="AC"/>
    <s v="AC"/>
    <s v="Business Asimetric 1"/>
    <b v="0"/>
    <s v="39424_31682_SCZ_MONTERO_HIPERMAXI_BAS_15M"/>
    <b v="0"/>
    <s v="MONTERO LEDESMA, JAVIER - CORP - SCZ                        "/>
    <b v="0"/>
    <e v="#N/A"/>
    <e v="#N/A"/>
    <m/>
  </r>
  <r>
    <x v="1"/>
    <d v="2017-12-30T00:00:00"/>
    <s v="Business Asimetric 10 Mb"/>
    <n v="31683"/>
    <x v="60"/>
    <s v="39424_31683_SCZ_23 DE DICIEMBRE_HIPERMAXI_BAS_10M"/>
    <s v="SANTA CRUZ MATULIC, SERGIO - CORP - SCZ                     "/>
    <x v="0"/>
    <x v="0"/>
    <s v="santacruzs@tigo.net.bo"/>
    <s v="hipermaxi pampa de la isla, 6to anillo av virgen de cotoca - SITIO 2"/>
    <s v="17°46'18.32&quot;S  63° 7'28.36&quot;O"/>
    <s v="FRANCISCO PENA  - 77690870"/>
    <x v="1"/>
    <d v="2020-01-01T00:00:00"/>
    <d v="2020-02-01T00:00:00"/>
    <x v="1"/>
    <m/>
    <m/>
    <x v="130"/>
    <s v="AC"/>
    <s v="AC"/>
    <s v="Business Asimetric 1"/>
    <b v="0"/>
    <s v="39424_31683_SCZ_23 DE DICIEMBRE_HIPERMAXI_BAS_15M"/>
    <b v="0"/>
    <s v="MONTERO LEDESMA, JAVIER - CORP - SCZ                        "/>
    <b v="0"/>
    <e v="#N/A"/>
    <e v="#N/A"/>
    <m/>
  </r>
  <r>
    <x v="1"/>
    <d v="2017-12-30T00:00:00"/>
    <s v="Business Asimetric 10 Mb"/>
    <n v="31684"/>
    <x v="60"/>
    <s v="39424_31684_SCZ_7mo Anillo_HIPERMAXI_BAS_10M"/>
    <s v="SANTA CRUZ MATULIC, SERGIO - CORP - SCZ                     "/>
    <x v="0"/>
    <x v="0"/>
    <s v="santacruzs@tigo.net.bo"/>
    <s v="Hipermaxi Av Banzer 6to anillo - SITIO 3"/>
    <s v="17°43'43.29&quot;S  63° 9'58.46&quot;O"/>
    <s v="FRANCISCO PENA  - 77690871"/>
    <x v="1"/>
    <d v="2020-01-01T00:00:00"/>
    <d v="2020-02-01T00:00:00"/>
    <x v="1"/>
    <m/>
    <m/>
    <x v="120"/>
    <s v="AC"/>
    <s v="AC"/>
    <s v="Business Asimetric 1"/>
    <b v="0"/>
    <s v="39424_31684_SCZ_TUSEQUIS_HIPERMAXI_BAS_10M"/>
    <b v="0"/>
    <s v="MONTERO LEDESMA, JAVIER - CORP - SCZ                        "/>
    <b v="0"/>
    <e v="#N/A"/>
    <e v="#N/A"/>
    <m/>
  </r>
  <r>
    <x v="1"/>
    <d v="2017-12-30T00:00:00"/>
    <s v="Business Asimetric 10 Mb"/>
    <n v="31685"/>
    <x v="60"/>
    <s v="39424_31685_SCZ_CAMPANA_HIPERMAXI_BAS_10M"/>
    <s v="SANTA CRUZ MATULIC, SERGIO - CORP - SCZ                     "/>
    <x v="0"/>
    <x v="0"/>
    <s v="santacruzs@tigo.net.bo"/>
    <s v="hipermaxi,  plan tres mil  av paurito  - SITIO 4"/>
    <s v=" 17°50'8.53&quot;S   63° 9'58.46&quot;O"/>
    <s v="FRANCISCO PENA  - 77690872"/>
    <x v="1"/>
    <d v="2020-01-01T00:00:00"/>
    <d v="2020-02-01T00:00:00"/>
    <x v="1"/>
    <m/>
    <m/>
    <x v="127"/>
    <s v="AC"/>
    <s v="AC"/>
    <s v="Business Asimetric 1"/>
    <b v="0"/>
    <s v="39424_31685_SCZ_CAMPANA_HIPERMAXI_BAS_15M"/>
    <b v="0"/>
    <s v="MONTERO LEDESMA, JAVIER - CORP - SCZ                        "/>
    <b v="0"/>
    <e v="#N/A"/>
    <e v="#N/A"/>
    <m/>
  </r>
  <r>
    <x v="1"/>
    <d v="2017-12-30T00:00:00"/>
    <s v="Business Asimetric 10 Mb"/>
    <n v="31686"/>
    <x v="60"/>
    <s v="39424_31686_SCZ_SAGUAPAC_HIPERMAXI_BAS_10M"/>
    <s v="SANTA CRUZ MATULIC, SERGIO - CORP - SCZ                     "/>
    <x v="0"/>
    <x v="0"/>
    <s v="santacruzs@tigo.net.bo"/>
    <s v="Av 3 anillo interno Santos Dumont  - SITIO 5"/>
    <s v="17°48'47.06&quot;S  63°10'48.87&quot;O"/>
    <s v="FRANCISCO PENA  - 77690873"/>
    <x v="1"/>
    <d v="2020-01-01T00:00:00"/>
    <d v="2020-02-01T00:00:00"/>
    <x v="1"/>
    <m/>
    <m/>
    <x v="120"/>
    <s v="AC"/>
    <s v="AC"/>
    <s v="Business Asimetric 1"/>
    <b v="0"/>
    <s v="39424_31686_SCZ_SAGUAPAC_HIPERMAXI_BAS_15M"/>
    <b v="0"/>
    <s v="MONTERO LEDESMA, JAVIER - CORP - SCZ                        "/>
    <b v="0"/>
    <e v="#N/A"/>
    <e v="#N/A"/>
    <m/>
  </r>
  <r>
    <x v="1"/>
    <d v="2017-12-30T00:00:00"/>
    <s v="Business Asimetric 10 Mb"/>
    <n v="31687"/>
    <x v="60"/>
    <s v="39424_31687_SCZ_PETROLERO SUR_HIPERMAXI S.A_BAS_10M"/>
    <s v="SANTA CRUZ MATULIC, SERGIO - CORP - SCZ                     "/>
    <x v="0"/>
    <x v="0"/>
    <s v="santacruzs@tigo.net.bo"/>
    <s v="hipermaxi, Av 3 anillo tres pasos al frente - SITIO 6"/>
    <s v="17°47'43.57&quot;S  63° 9'38.85&quot;O"/>
    <s v="FRANCISCO PENA  - 77690874"/>
    <x v="1"/>
    <d v="2020-01-01T00:00:00"/>
    <d v="2020-02-01T00:00:00"/>
    <x v="1"/>
    <m/>
    <m/>
    <x v="131"/>
    <s v="AC"/>
    <s v="AC"/>
    <s v="Business Asimetric 1"/>
    <b v="0"/>
    <s v="39424_31687_SCZ_PETROLERO SUR_HIPERMAXI S.A_BAS_15M"/>
    <b v="0"/>
    <s v="MONTERO LEDESMA, JAVIER - CORP - SCZ                        "/>
    <b v="0"/>
    <e v="#N/A"/>
    <e v="#N/A"/>
    <m/>
  </r>
  <r>
    <x v="1"/>
    <d v="2018-03-12T00:00:00"/>
    <s v="Business Asimetric 10 Mb"/>
    <n v="32065"/>
    <x v="60"/>
    <s v="39424_32065_CBA_Caphustariz_HIPERMAXI  SA_BAS_10M"/>
    <s v="MERCADO ANEZ, JAVIER - CORP - SCZ - TEMP1                   "/>
    <x v="2"/>
    <x v="0"/>
    <s v="santacruzs@tigo.net.bo"/>
    <s v="Av. Blanco Galindo 2029 FRENTE AL HIPODROMO"/>
    <s v=" 17°23'39.25&quot;S  66°10'56.41&quot;O"/>
    <s v="Edson Juarez - 78500871"/>
    <x v="1"/>
    <d v="2020-01-01T00:00:00"/>
    <d v="2020-02-01T00:00:00"/>
    <x v="0"/>
    <s v="09/12: Servicio continua suspendido_x000a_06/11: Servicio Suspendido_x000a_03/03: A la espera de una confirmacion por correo"/>
    <s v="Servicio Suspendido / Eliminado"/>
    <x v="1"/>
    <e v="#N/A"/>
    <e v="#N/A"/>
    <e v="#N/A"/>
    <e v="#N/A"/>
    <e v="#N/A"/>
    <e v="#N/A"/>
    <e v="#N/A"/>
    <e v="#N/A"/>
    <e v="#N/A"/>
    <e v="#N/A"/>
    <m/>
  </r>
  <r>
    <x v="1"/>
    <d v="2018-06-29T00:00:00"/>
    <s v="Business Asimetric 10 Mb"/>
    <n v="32550"/>
    <x v="60"/>
    <s v="39424_32550__LPZ_VICTORIA_HIPERMAXI  SA_BAS_10M"/>
    <s v="SANTA CRUZ MATULIC, SERGIO - CORP - SCZ                     "/>
    <x v="1"/>
    <x v="0"/>
    <s v="santacruzs@tigo.net.bo"/>
    <s v="LADO DEL PUENTE LAS AMERICAS  ENTRE AV ARCE Y CHICHAS"/>
    <s v=" 17°46'21.82&quot;S  63° 8'4.36&quot;O"/>
    <n v="77539153"/>
    <x v="1"/>
    <d v="2020-01-01T00:00:00"/>
    <d v="2020-02-01T00:00:00"/>
    <x v="1"/>
    <m/>
    <m/>
    <x v="132"/>
    <s v="SU"/>
    <s v="(en blanco)"/>
    <s v="Business Asimetric 1"/>
    <b v="0"/>
    <s v="(en blanco)"/>
    <b v="0"/>
    <s v="MONTERO LEDESMA, JAVIER - CORP - SCZ                        "/>
    <b v="0"/>
    <e v="#N/A"/>
    <e v="#N/A"/>
    <m/>
  </r>
  <r>
    <x v="1"/>
    <d v="2018-08-31T00:00:00"/>
    <s v="Business Asimetric 10 Mb"/>
    <n v="32783"/>
    <x v="60"/>
    <s v="39424_32783__CBA_OQUENDO_HIPERMAXI SA_BAS_10M"/>
    <s v="MERCADO ANEZ, JAVIER - CORP - SCZ - TEMP1                   "/>
    <x v="2"/>
    <x v="0"/>
    <s v="santacruzs@tigo.net.bo"/>
    <s v="AV OQUENDO Nº 634 TORRE SOFFER"/>
    <s v="  17°23'5.07&quot;S 66° 9'4.00&quot;O"/>
    <s v="YDELFONZO BERAMENDY - 77539153"/>
    <x v="1"/>
    <d v="2020-01-01T00:00:00"/>
    <d v="2020-02-01T00:00:00"/>
    <x v="0"/>
    <s v="09/12: Servicio continua suspendido_x000a_06/11: Servicio Suspendido_x000a_03/03: A la espera de una confirmacion por correo"/>
    <s v="Servicio Suspendido / Eliminado"/>
    <x v="1"/>
    <s v="SU"/>
    <s v="(en blanco)"/>
    <s v="Business Asimetric 1"/>
    <b v="0"/>
    <s v="(en blanco)"/>
    <b v="0"/>
    <s v="MONTERO LEDESMA, JAVIER - CORP - SCZ                        "/>
    <b v="0"/>
    <e v="#N/A"/>
    <e v="#N/A"/>
    <m/>
  </r>
  <r>
    <x v="1"/>
    <d v="2018-11-30T00:00:00"/>
    <s v="Business Asimetric 10 Mb"/>
    <n v="33285"/>
    <x v="60"/>
    <s v="39424_33285__SCZ_CAMPANA_HIPERMAXI SA_BAS_10M"/>
    <s v="SANTA CRUZ MATULIC, SERGIO - CORP - SCZ                     "/>
    <x v="0"/>
    <x v="0"/>
    <s v="santacruzs@tigo.net.bo"/>
    <s v="AV. PAURITO ENTRE 19 DE MARZO Y 3 DE JUNIO PLAN 3000"/>
    <s v=" 17°50'8.09&quot;S 63° 7'56.16&quot;O"/>
    <s v="FRANCISCO PEÑA - 77690870"/>
    <x v="1"/>
    <d v="2020-01-01T00:00:00"/>
    <d v="2020-02-01T00:00:00"/>
    <x v="1"/>
    <m/>
    <m/>
    <x v="127"/>
    <s v="SU"/>
    <s v="SU"/>
    <s v="Business Asimetric 1"/>
    <b v="0"/>
    <s v="**SU**39424_33285__SCZ_CAMPANA_HIPERMAXI SA_BAS_15M"/>
    <b v="0"/>
    <s v="MONTERO LEDESMA, JAVIER - CORP - SCZ                        "/>
    <b v="0"/>
    <e v="#N/A"/>
    <e v="#N/A"/>
    <m/>
  </r>
  <r>
    <x v="1"/>
    <d v="2015-01-29T00:00:00"/>
    <s v="Internet Dedicado 4"/>
    <n v="29438"/>
    <x v="180"/>
    <s v="11271885_29438_SCZ_Mercado Okinawa_FONDO FINANCIERO PRIVADO FASSIL_IDD_30M"/>
    <s v="SANTA CRUZ MATULIC, SERGIO - CORP - SCZ                     "/>
    <x v="0"/>
    <x v="0"/>
    <s v="santacruzs@tigo.net.bo"/>
    <s v="CALLE LIBERTAD CASI AV CAÑOTO"/>
    <s v=" 17°46'33.16&quot;S    63°10'59.84&quot;O"/>
    <s v="MARIO ANDRES MEDINA - 72139094"/>
    <x v="1"/>
    <d v="2020-01-01T00:00:00"/>
    <d v="2020-02-01T00:00:00"/>
    <x v="0"/>
    <s v="03/03 El cliente menciona que cuenta con servicios online y que no es posible realizar un corte de servicio para realizar mediciones."/>
    <s v="Cliente indica imposible desconectar red"/>
    <x v="1"/>
    <s v="MO"/>
    <s v="SU"/>
    <s v="Internet Dedicado 8"/>
    <b v="0"/>
    <s v="**MO**11271885_29438_SCZ_Mercado Okinawa_FONDO FINANCIERO PRIVADO FASSIL_IDD_105"/>
    <b v="0"/>
    <s v="SALLES GUZMAN, PAOLA KARINA - CORP - SCZ                    "/>
    <b v="0"/>
    <e v="#N/A"/>
    <e v="#N/A"/>
    <m/>
  </r>
  <r>
    <x v="1"/>
    <d v="2017-12-15T00:00:00"/>
    <s v="Internet Dedicado 2"/>
    <n v="31711"/>
    <x v="180"/>
    <s v="11271885_31711_SCZ_MERCADO OKINAWA_FONDO FINANCIERO PRIVADO FASSIL_IDD_20M"/>
    <s v="SANTA CRUZ MATULIC, SERGIO - CORP - SCZ                     "/>
    <x v="0"/>
    <x v="0"/>
    <s v="santacruzs@tigo.net.bo"/>
    <s v="CALLE LIBERTAD CASI AV CAÑOTO"/>
    <s v=" 17°46'33.16&quot;S    63°10'59.84&quot;O"/>
    <s v="MARIO ANDRES MEDINA - 72139094"/>
    <x v="1"/>
    <d v="2020-01-01T00:00:00"/>
    <d v="2020-02-01T00:00:00"/>
    <x v="0"/>
    <s v="03/03: El cliente menciona que cuenta con servicios online y que no es posible realizar un corte de servicio para realizar mediciones."/>
    <s v="Cliente indica imposible desconectar red"/>
    <x v="1"/>
    <s v="SU"/>
    <s v="(en blanco)"/>
    <s v="Internet Dedicado 2"/>
    <b v="1"/>
    <s v="(en blanco)"/>
    <b v="0"/>
    <s v="SALLES GUZMAN, PAOLA KARINA - CORP - SCZ                    "/>
    <b v="0"/>
    <e v="#N/A"/>
    <e v="#N/A"/>
    <m/>
  </r>
  <r>
    <x v="1"/>
    <d v="2018-10-03T00:00:00"/>
    <s v="Internet Asimetrico 8"/>
    <n v="33008"/>
    <x v="180"/>
    <s v="11271885_33008__SCZ_TAJIBOS_FONDO FINANCIERO PRIVADO FASSIL_IAS_50M"/>
    <s v="SANTA CRUZ MATULIC, SERGIO - CORP - SCZ                     "/>
    <x v="0"/>
    <x v="0"/>
    <s v="santacruzs@tigo.net.bo"/>
    <s v="AV SAN MARTIN EDIFICIO AMBASSADOR PISO 10"/>
    <s v=" 17°46'6.03&quot;S    63°11'37.11&quot;O"/>
    <s v="MARIO ANDRES MEDINA - 72139094"/>
    <x v="1"/>
    <d v="2020-01-01T00:00:00"/>
    <d v="2020-02-01T00:00:00"/>
    <x v="1"/>
    <m/>
    <m/>
    <x v="126"/>
    <s v="SU"/>
    <s v="(en blanco)"/>
    <s v="Internet Asimetrico 8"/>
    <b v="1"/>
    <s v="(en blanco)"/>
    <b v="0"/>
    <s v="SALLES GUZMAN, PAOLA KARINA - CORP - SCZ                    "/>
    <b v="0"/>
    <e v="#N/A"/>
    <e v="#N/A"/>
    <m/>
  </r>
  <r>
    <x v="1"/>
    <d v="2015-05-07T00:00:00"/>
    <s v="Business Online 8 Mb"/>
    <n v="29572"/>
    <x v="2"/>
    <s v="11474451_29572_CBA_Simon_Lopez_CERVECERIA_BOLIVIANA_NACIONAL_SA_IOL_8M"/>
    <s v="ANDIA ALVAREZ, LUIS ENRIQUE - CORP - LPZ                    "/>
    <x v="2"/>
    <x v="0"/>
    <s v="andial@tigo.net.bo"/>
    <s v="Av. Centenario Final s/n. Zona Taquiña."/>
    <s v=" 17°19'38.80&quot;S  66°11'4.07&quot;O"/>
    <s v="Antonio Ibañez - 72209637"/>
    <x v="1"/>
    <d v="2020-01-01T00:00:00"/>
    <d v="2020-02-01T00:00:00"/>
    <x v="1"/>
    <m/>
    <m/>
    <x v="109"/>
    <s v="AC"/>
    <s v="SU"/>
    <s v="Internet Asimetrico 1"/>
    <b v="0"/>
    <s v="11474451_29572_CBA_Simon_Lopez_CERVECERIA_BOLIVIANA_NACIONAL_SA_IAS1_30M"/>
    <b v="0"/>
    <s v="MIRANDA URQUIZO, DANIEL - CORP - LPZ                        "/>
    <b v="0"/>
    <e v="#N/A"/>
    <e v="#N/A"/>
    <m/>
  </r>
  <r>
    <x v="1"/>
    <d v="2015-05-15T00:00:00"/>
    <s v="Business Online 30 Mb"/>
    <n v="29577"/>
    <x v="2"/>
    <s v="11474451_29577_CBA_SIMON LOPEZ_CERVECERIA BOLIVIANA NACIONAL_BOL_30M"/>
    <s v="ANDIA ALVAREZ, LUIS ENRIQUE - CORP - LPZ                    "/>
    <x v="2"/>
    <x v="0"/>
    <s v="andial@tigo.net.bo"/>
    <s v="Av. Centenario Final s/n. Zona Taquiña."/>
    <s v=" 17°19'38.80&quot;S  66°11'4.07&quot;O"/>
    <s v="Antonio Ibañez - 72209637"/>
    <x v="1"/>
    <d v="2020-01-01T00:00:00"/>
    <d v="2020-02-01T00:00:00"/>
    <x v="1"/>
    <m/>
    <m/>
    <x v="109"/>
    <s v="AC"/>
    <s v="SU"/>
    <s v="Internet Dedicado 1"/>
    <b v="0"/>
    <s v="11474451_29577_CBA_SIMON LOPEZ_CERVECERIA BOLIVIANA NACIONAL_IDD_65M"/>
    <b v="0"/>
    <s v="MIRANDA URQUIZO, DANIEL - CORP - LPZ                        "/>
    <b v="0"/>
    <e v="#N/A"/>
    <e v="#N/A"/>
    <m/>
  </r>
  <r>
    <x v="1"/>
    <d v="2015-05-15T00:00:00"/>
    <s v="Internet Dedicado 1"/>
    <n v="29578"/>
    <x v="2"/>
    <s v="11474451_29578_LPZ_CHALLAPATA_CERVECERIA BOLIVIANA NACIONAL_IDD_30M_CHALLAPATA"/>
    <s v="ANDIA ALVAREZ, LUIS ENRIQUE - CORP - LPZ                    "/>
    <x v="4"/>
    <x v="1"/>
    <s v="andial@tigo.net.bo"/>
    <s v="CBN ORURO PEPSI - Av. Circunvalacion casi esq. Av. Villarroel"/>
    <s v=" 17°58'41.08&quot;S 67°3'46.72&quot;W"/>
    <s v="Antonio Ibañez - 72209637"/>
    <x v="1"/>
    <d v="2020-01-01T00:00:00"/>
    <d v="2020-02-01T00:00:00"/>
    <x v="1"/>
    <s v="01/11: Se actualizo el CH de acuerdo al plan contratado. 03/03: Modificación de Departamento, es urbano. Las coordenadas están correctas._x000a_Ubicado en otro departamento (oruro - huari)"/>
    <m/>
    <x v="125"/>
    <s v="AC"/>
    <s v="(en blanco)"/>
    <s v="Internet Dedicado 1"/>
    <b v="1"/>
    <s v="(en blanco)"/>
    <b v="0"/>
    <s v="MIRANDA URQUIZO, DANIEL - CORP - LPZ                        "/>
    <b v="0"/>
    <e v="#N/A"/>
    <e v="#N/A"/>
    <m/>
  </r>
  <r>
    <x v="1"/>
    <d v="2015-05-15T00:00:00"/>
    <s v="Business Online 15 Mb"/>
    <n v="29579"/>
    <x v="2"/>
    <s v="11474451_29579_ORU_DALENCE_CERVECERIA BOLIVIANA NACIONAL_BOL_15M"/>
    <s v="ANDIA ALVAREZ, LUIS ENRIQUE - CORP - LPZ                    "/>
    <x v="4"/>
    <x v="0"/>
    <s v="andial@tigo.net.bo"/>
    <s v="Av. 24 de Julio Km. 3 ½. Carretera Vinto"/>
    <s v=" 19° 0'40.38&quot;S  66°46'49.47&quot;O"/>
    <s v="Antonio Ibañez - 72209637"/>
    <x v="1"/>
    <d v="2020-01-01T00:00:00"/>
    <d v="2020-02-01T00:00:00"/>
    <x v="1"/>
    <s v="El cliente se rehusó a desconectar sus servicios, se debe repetir la medición."/>
    <m/>
    <x v="79"/>
    <s v="AC"/>
    <s v="(en blanco)"/>
    <s v="Internet Dedicado 1"/>
    <b v="0"/>
    <s v="(en blanco)"/>
    <b v="0"/>
    <s v="MIRANDA URQUIZO, DANIEL - CORP - LPZ                        "/>
    <b v="0"/>
    <e v="#N/A"/>
    <e v="#N/A"/>
    <m/>
  </r>
  <r>
    <x v="1"/>
    <d v="2015-10-21T00:00:00"/>
    <s v="Internet Dedicado 1"/>
    <n v="29796"/>
    <x v="2"/>
    <s v="11474451_29796_LPZ_Alpacoma_CERVECERIA BOLIVIANA NACIONAL_IAS1 _30M_CHALLAPATA "/>
    <s v="ANDIA ALVAREZ, LUIS ENRIQUE - CORP - LPZ                    "/>
    <x v="4"/>
    <x v="1"/>
    <s v="andial@tigo.net.bo"/>
    <s v="Huari"/>
    <s v="19°00'40.38&quot;S 66°46'49.47&quot;W"/>
    <s v="Pablo Cardenas - 67011807"/>
    <x v="1"/>
    <d v="2020-01-01T00:00:00"/>
    <d v="2020-02-01T00:00:00"/>
    <x v="1"/>
    <s v="01/11: Se actualizo el CH de acuerdo al plan contratado. 21/10: Ejecutivo nos indica nuevo CH y se actualizó en la BBDD, el cliente cambio de plan a partir de este mes. 03/03: Modificación de Departamento, es rural. Las coordenadas están correctas._x000a_Ubicado en otro departamento (oruro - huari)"/>
    <m/>
    <x v="125"/>
    <s v="AC"/>
    <s v="(en blanco)"/>
    <s v="Internet Asimetrico 1"/>
    <b v="0"/>
    <s v="(en blanco)"/>
    <b v="0"/>
    <s v="MIRANDA URQUIZO, DANIEL - CORP - LPZ                        "/>
    <b v="0"/>
    <e v="#N/A"/>
    <e v="#N/A"/>
    <m/>
  </r>
  <r>
    <x v="1"/>
    <d v="2016-04-01T00:00:00"/>
    <s v="Business Online 8 Mb"/>
    <n v="29795"/>
    <x v="2"/>
    <s v="11474451_29795_ORU_Dalence_CERVECERIA BOLIVIANA NACIONAL_IOL_8M"/>
    <s v="ANDIA ALVAREZ, LUIS ENRIQUE - CORP - LPZ                    "/>
    <x v="4"/>
    <x v="0"/>
    <s v="andial@tigo.net.bo"/>
    <s v="Av. 24 de Julio Km. 3 ½. Carretera Vinto"/>
    <s v=" 17°58'41.08&quot;S  67° 3'46.72&quot;O"/>
    <s v="Pablo Cardenas - 67011807"/>
    <x v="1"/>
    <d v="2020-01-01T00:00:00"/>
    <d v="2020-02-01T00:00:00"/>
    <x v="1"/>
    <m/>
    <m/>
    <x v="79"/>
    <s v="AC"/>
    <s v="(en blanco)"/>
    <s v="Internet Asimetrico 1"/>
    <b v="0"/>
    <s v="(en blanco)"/>
    <b v="0"/>
    <s v="MIRANDA URQUIZO, DANIEL - CORP - LPZ                        "/>
    <b v="0"/>
    <e v="#N/A"/>
    <e v="#N/A"/>
    <m/>
  </r>
  <r>
    <x v="1"/>
    <d v="2016-04-01T00:00:00"/>
    <s v="Business Online 8 Mb"/>
    <n v="29946"/>
    <x v="2"/>
    <s v="11474451_29946_TJA_Barrio Fabril_CERVECERIA BOLIVIANA NACIONAL S.A._IOL_8M"/>
    <s v="ANDIA ALVAREZ, LUIS ENRIQUE - CORP - LPZ                    "/>
    <x v="3"/>
    <x v="0"/>
    <s v="andial@tigo.net.bo"/>
    <s v="Avenida Heroes del Chaco Nro 2775, zona Morros Blancos."/>
    <s v="21°32'34.66&quot;S 64°42'25.63&quot;O"/>
    <s v="Pablo Cardenas - 67011807"/>
    <x v="1"/>
    <d v="2020-01-01T00:00:00"/>
    <d v="2020-02-01T00:00:00"/>
    <x v="1"/>
    <m/>
    <m/>
    <x v="78"/>
    <s v="AC"/>
    <s v="(en blanco)"/>
    <s v="Internet Asimetrico 1"/>
    <b v="0"/>
    <s v="(en blanco)"/>
    <b v="0"/>
    <s v="MIRANDA URQUIZO, DANIEL - CORP - LPZ                        "/>
    <b v="0"/>
    <e v="#N/A"/>
    <e v="#N/A"/>
    <m/>
  </r>
  <r>
    <x v="1"/>
    <d v="2016-04-01T00:00:00"/>
    <s v="Business Online 8 Mb"/>
    <n v="29960"/>
    <x v="2"/>
    <s v="11474451_29960__SCZ_7mo anillo/2 de agosto_CERVECERIA BOLIVIANA NACIONAL_IOL_8M"/>
    <s v="ANDIA ALVAREZ, LUIS ENRIQUE - CORP - LPZ                    "/>
    <x v="0"/>
    <x v="0"/>
    <s v="andial@tigo.net.bo"/>
    <s v="Av. Cristo Redento casi 8vo Anillo"/>
    <s v=" 17°43'1.24&quot;S   63° 9'46.15&quot;O"/>
    <s v="SAMUEL CONDORI - 77331231  68923479"/>
    <x v="1"/>
    <d v="2020-01-01T00:00:00"/>
    <d v="2020-02-01T00:00:00"/>
    <x v="1"/>
    <m/>
    <m/>
    <x v="128"/>
    <s v="AC"/>
    <s v="AC"/>
    <s v="Internet Asimetrico 1"/>
    <b v="0"/>
    <s v="11474451_29960__SCZ_7mo anillo/2 de agosto_CERVECERIA BOLIVIANA NACIONAL_IAS1_30"/>
    <b v="0"/>
    <s v="MIRANDA URQUIZO, DANIEL - CORP - LPZ                        "/>
    <b v="0"/>
    <e v="#N/A"/>
    <e v="#N/A"/>
    <m/>
  </r>
  <r>
    <x v="1"/>
    <d v="2016-04-01T00:00:00"/>
    <s v="Business Online 8 Mb"/>
    <n v="29965"/>
    <x v="2"/>
    <s v="11474451_29965_CBA_SIMON LOPEZ_CERVECERIA BOLIVIANA NACIONAL S.A._IOL_8M"/>
    <s v="ANDIA ALVAREZ, LUIS ENRIQUE - CORP - LPZ                    "/>
    <x v="2"/>
    <x v="0"/>
    <s v="andial@tigo.net.bo"/>
    <s v="AVENIDA SIMON LOPEZ ESQUINA SUMAJ LLAJTA"/>
    <s v=" 17°21'39.90&quot;S  66°10'55.34&quot;O"/>
    <s v="ANTONIO IBAÑEZ - 72209637"/>
    <x v="1"/>
    <d v="2020-01-01T00:00:00"/>
    <d v="2020-02-01T00:00:00"/>
    <x v="1"/>
    <s v="03/03: Se reprogramaron las fechas para el siguiente mes"/>
    <m/>
    <x v="92"/>
    <s v="AC"/>
    <s v="AC"/>
    <s v="Internet Asimetrico 1"/>
    <b v="0"/>
    <s v="11474451_29965_CBA_SIMON LOPEZ_CERVECERIA BOLIVIANA NACIONAL S.A._IAS1_30M"/>
    <b v="0"/>
    <s v="MIRANDA URQUIZO, DANIEL - CORP - LPZ                        "/>
    <b v="0"/>
    <e v="#N/A"/>
    <e v="#N/A"/>
    <m/>
  </r>
  <r>
    <x v="1"/>
    <d v="2016-04-01T00:00:00"/>
    <s v="Business Online 8 Mb"/>
    <n v="29966"/>
    <x v="2"/>
    <s v="11474451_29966_LPZ_Perez_CERVECERIA BOLIVIANA NACIONAL S.A._IOL_8M"/>
    <s v="ANDIA ALVAREZ, LUIS ENRIQUE - CORP - LPZ                    "/>
    <x v="1"/>
    <x v="0"/>
    <s v="andial@tigo.net.bo"/>
    <s v="LA PAZ AVENIDA MONTES"/>
    <s v=" 16°29'22.10&quot;S  68° 8'38.21&quot;O"/>
    <s v="PABLO CARDENAS - 67011807"/>
    <x v="1"/>
    <d v="2020-01-01T00:00:00"/>
    <d v="2020-02-01T00:00:00"/>
    <x v="1"/>
    <m/>
    <m/>
    <x v="109"/>
    <s v="AC"/>
    <s v="AC"/>
    <s v="Internet Asimetrico 1"/>
    <b v="0"/>
    <s v="11474451_29966_LPZ_Perez_CERVECERIA BOLIVIANA NACIONAL S.A._IAS1_30M"/>
    <b v="0"/>
    <s v="MIRANDA URQUIZO, DANIEL - CORP - LPZ                        "/>
    <b v="0"/>
    <e v="#N/A"/>
    <e v="#N/A"/>
    <m/>
  </r>
  <r>
    <x v="1"/>
    <d v="2016-07-02T00:00:00"/>
    <s v="Internet Asimetrico 1"/>
    <n v="30180"/>
    <x v="2"/>
    <s v="11474451_30180_SCZ_PUERTO-QUIJARRO_CERVECERIA BOLIVIANA NACIONAL SA_IAS_30M"/>
    <s v="ANDIA ALVAREZ, LUIS ENRIQUE - CORP - LPZ                    "/>
    <x v="0"/>
    <x v="1"/>
    <s v="andial@tigo.net.bo"/>
    <s v="AVENIDA LUIS SALAZAR DE LA VEGA - PUERTO QUIJARRO"/>
    <s v=" 18°59'48.00&quot;S     57°42'41.24&quot;O"/>
    <s v="ANTONIO IBAÑEZ - 722 09637"/>
    <x v="1"/>
    <d v="2020-01-01T00:00:00"/>
    <d v="2020-02-01T00:00:00"/>
    <x v="1"/>
    <s v="01/03: Este trabajo estaba programado para el dia Jueves 25 de febrero, pero por el tema de los bloqueos por parte de los soyeros se tuvo que posponer la visita hasta que se normalice el viaje por carretera"/>
    <m/>
    <x v="133"/>
    <s v="SU"/>
    <s v="(en blanco)"/>
    <s v="Internet Asimetrico 1"/>
    <b v="1"/>
    <s v="(en blanco)"/>
    <b v="0"/>
    <s v="MIRANDA URQUIZO, DANIEL - CORP - LPZ                        "/>
    <b v="0"/>
    <e v="#N/A"/>
    <e v="#N/A"/>
    <m/>
  </r>
  <r>
    <x v="1"/>
    <d v="2016-09-01T00:00:00"/>
    <s v="Internet Asimetrico 1"/>
    <n v="30225"/>
    <x v="2"/>
    <s v="11474451_30225_BEN_Guayaramerin_CERVECERIA BOLIVIANA NACIONAL_IAS_30M"/>
    <s v="ANDIA ALVAREZ, LUIS ENRIQUE - CORP - LPZ                    "/>
    <x v="7"/>
    <x v="1"/>
    <s v="andial@tigo.net.bo"/>
    <s v="CALLE MAMORE - GUAYARAMERIN"/>
    <s v=" 10°48'35.62&quot;S    65°20'47.50&quot;O"/>
    <s v="ANTONIO IBAÑEZ - 722 09637"/>
    <x v="1"/>
    <d v="2020-01-01T00:00:00"/>
    <d v="2020-02-01T00:00:00"/>
    <x v="0"/>
    <m/>
    <s v="Servicio Suspendido / Eliminado"/>
    <x v="1"/>
    <s v="SU"/>
    <s v="(en blanco)"/>
    <s v="Internet Asimetrico 1"/>
    <b v="1"/>
    <s v="(en blanco)"/>
    <b v="0"/>
    <s v="MIRANDA URQUIZO, DANIEL - CORP - LPZ                        "/>
    <b v="0"/>
    <e v="#N/A"/>
    <e v="#N/A"/>
    <m/>
  </r>
  <r>
    <x v="1"/>
    <d v="2016-09-01T00:00:00"/>
    <s v="Internet Dedicado 10"/>
    <n v="30294"/>
    <x v="2"/>
    <s v="11474451_30294_LPZ_FLORIDA_CERVECERIA BOLIVIANA NACIO NAL_BOL_100M"/>
    <s v="ANDIA ALVAREZ, LUIS ENRIQUE - CORP - LPZ                    "/>
    <x v="1"/>
    <x v="0"/>
    <s v="andial@tigo.net.bo"/>
    <s v="AVENIDA SIMON BOLIVAR Y CALLE 6- TRINIDAD"/>
    <s v=" 14°49'45.72&quot;S    64°53'22.46&quot;O"/>
    <s v="ANTONIO IBAÑEZ - 722 09637"/>
    <x v="1"/>
    <d v="2020-01-01T00:00:00"/>
    <d v="2020-02-01T00:00:00"/>
    <x v="1"/>
    <s v="03/03: Modificación de Departamento, es urbano. Las coordenadas están correctas._x000a_Ubicado en otro departamento(Trinidad)"/>
    <m/>
    <x v="134"/>
    <s v="AC"/>
    <s v="AC"/>
    <s v="Internet Dedicado 10"/>
    <b v="1"/>
    <s v="11474451_30294_LPZ_FLORIDA_CERVECERIA BOLIVIANA NACIO NAL_BOL_100M"/>
    <b v="1"/>
    <s v="MIRANDA URQUIZO, DANIEL - CORP - LPZ                        "/>
    <b v="0"/>
    <e v="#N/A"/>
    <e v="#N/A"/>
    <m/>
  </r>
  <r>
    <x v="1"/>
    <d v="2017-01-17T00:00:00"/>
    <s v="Internet Asimetrico 1"/>
    <n v="30730"/>
    <x v="2"/>
    <s v="11474451_30730_PTS_Av Los Pinos_CERVECERIA BOLIVIANA NACIONAL_IAS_30M"/>
    <s v="ANDIA ALVAREZ, LUIS ENRIQUE - CORP - LPZ                    "/>
    <x v="8"/>
    <x v="0"/>
    <s v="andial@tigo.net.bo"/>
    <s v="Av. Argentina #133 casi Esq. Montaya, la otra calle es la Calle Gareca. (Zona Ciudad Satélite)"/>
    <s v=" 21°26'56.62&quot;S   65°42'55.98&quot;O"/>
    <s v="ANTONIO IBAÑEZ - 722 09637"/>
    <x v="1"/>
    <d v="2020-01-01T00:00:00"/>
    <d v="2020-02-01T00:00:00"/>
    <x v="2"/>
    <m/>
    <m/>
    <x v="1"/>
    <s v="AC"/>
    <s v="AC"/>
    <s v="Internet Asimetrico 4"/>
    <b v="0"/>
    <s v="11474451_30730_PTS_Av Los Pinos_CERVECERIA BOLIVIANA NACIONAL_IAS_65M"/>
    <b v="0"/>
    <s v="MIRANDA URQUIZO, DANIEL - CORP - LPZ                        "/>
    <b v="0"/>
    <e v="#N/A"/>
    <e v="#N/A"/>
    <m/>
  </r>
  <r>
    <x v="1"/>
    <d v="2017-02-24T00:00:00"/>
    <s v="Internet Asimetrico 1"/>
    <n v="30814"/>
    <x v="2"/>
    <s v="11474451_30814_PND_AEROPUERTO_CERVECERIA BOLIVIANA NACIONAL_IAS_30M"/>
    <s v="ANDIA ALVAREZ, LUIS ENRIQUE - CORP - LPZ                    "/>
    <x v="9"/>
    <x v="0"/>
    <s v="andial@tigo.net.bo"/>
    <s v="Barrio 11 de Octubre Calle 6 de Junio (detrás del Hotel Victoria) - COBIJA"/>
    <s v=" 11° 2'11.02&quot;S     68°46'19.81&quot;O"/>
    <s v="ANTONIO IBAÑEZ - 722 09637"/>
    <x v="1"/>
    <d v="2020-01-01T00:00:00"/>
    <d v="2020-02-01T00:00:00"/>
    <x v="2"/>
    <m/>
    <m/>
    <x v="1"/>
    <s v="AC"/>
    <s v="AC"/>
    <s v="Internet Asimetrico 1"/>
    <b v="1"/>
    <s v="11474451_30814_PND_AEROPUERTO_CERVECERIA BOLIVIANA NACIONAL_IAS_30M"/>
    <b v="1"/>
    <s v="MIRANDA URQUIZO, DANIEL - CORP - LPZ                        "/>
    <b v="0"/>
    <e v="#N/A"/>
    <e v="#N/A"/>
    <m/>
  </r>
  <r>
    <x v="1"/>
    <d v="2017-02-24T00:00:00"/>
    <s v="Internet Asimetrico 1"/>
    <n v="30815"/>
    <x v="2"/>
    <s v="11474451_30815_BEN_RIBERALTA_CERVECERIA BOLIVIANA NACIONAL_IAS_30M"/>
    <s v="ANDIA ALVAREZ, LUIS ENRIQUE - CORP - LPZ                    "/>
    <x v="7"/>
    <x v="1"/>
    <s v="andial@tigo.net.bo"/>
    <s v="Barrio 7 de Agosto C/Pablo Oyola S/N entre Av./Fuerza Naval y C/Juan Carlos Menini frente al Col. 3 de Febrero - SUCURSAL VENTAS RIBERALTA"/>
    <s v=" 11° 0'41.84&quot;S    66° 3'49.74&quot;O"/>
    <s v="ANTONIO IBAÑEZ - 722 09637"/>
    <x v="1"/>
    <d v="2020-01-01T00:00:00"/>
    <d v="2020-02-01T00:00:00"/>
    <x v="2"/>
    <m/>
    <m/>
    <x v="1"/>
    <s v="AC"/>
    <s v="AC"/>
    <s v="Internet Asimetrico 1"/>
    <b v="1"/>
    <s v="11474451_30815_BEN_RIBERALTA_CERVECERIA BOLIVIANA NACIONAL_IAS_30M"/>
    <b v="1"/>
    <s v="MIRANDA URQUIZO, DANIEL - CORP - LPZ                        "/>
    <b v="0"/>
    <e v="#N/A"/>
    <e v="#N/A"/>
    <m/>
  </r>
  <r>
    <x v="1"/>
    <d v="2017-02-24T00:00:00"/>
    <s v="Internet Asimetrico 1"/>
    <n v="30822"/>
    <x v="2"/>
    <s v="11474451_30822_TJA_Yacuiba_CERVECERIA BOLIVIANA NACIONAL_IAS_30M"/>
    <s v="ANDIA ALVAREZ, LUIS ENRIQUE - CORP - LPZ                    "/>
    <x v="3"/>
    <x v="1"/>
    <s v="andial@tigo.net.bo"/>
    <s v="Carretera Yacuiba Santa Cruz Km 4 (Zona “San Isidro II”) - SUCURSAL YACUIBA CENTRO DE DISTRIBUCION "/>
    <s v=" 21°58'12.48&quot;S     63°39'55.05&quot;O"/>
    <s v="ANTONIO IBAÑEZ - 722 09637"/>
    <x v="1"/>
    <d v="2020-01-01T00:00:00"/>
    <d v="2020-02-01T00:00:00"/>
    <x v="2"/>
    <m/>
    <m/>
    <x v="1"/>
    <s v="AC"/>
    <s v="AC"/>
    <s v="Internet Asimetrico 4"/>
    <b v="0"/>
    <s v="11474451_30822_TJA_Yacuiba_CERVECERIA BOLIVIANA NACIONAL_IAS_65M"/>
    <b v="0"/>
    <s v="MIRANDA URQUIZO, DANIEL - CORP - LPZ                        "/>
    <b v="0"/>
    <e v="#N/A"/>
    <e v="#N/A"/>
    <m/>
  </r>
  <r>
    <x v="1"/>
    <d v="2017-02-24T00:00:00"/>
    <s v="Internet Asimetrico 1"/>
    <n v="30823"/>
    <x v="2"/>
    <s v="11474451_30823_BEN_UrbNuevaTrinidad_CERVECERIA BOLIVIANA NACIONAL_IAS_30M"/>
    <s v="ANDIA ALVAREZ, LUIS ENRIQUE - CORP - LPZ                    "/>
    <x v="7"/>
    <x v="0"/>
    <s v="andial@tigo.net.bo"/>
    <s v="Av. Panamericana calle 6, por la transportadora Moxos."/>
    <s v=" 14°49'53.29&quot; 64°53'22.61&quot;O"/>
    <s v="ANTONIO IBAÑEZ - 72209637"/>
    <x v="1"/>
    <d v="2020-01-01T00:00:00"/>
    <d v="2020-02-01T00:00:00"/>
    <x v="2"/>
    <m/>
    <m/>
    <x v="1"/>
    <s v="AC"/>
    <s v="AC"/>
    <s v="Internet Asimetrico 4"/>
    <b v="0"/>
    <s v="11474451_30823_BEN_UrbNuevaTrinidad_CERVECERIA BOLIVIANA NACIONAL_IAS_65M"/>
    <b v="0"/>
    <s v="MIRANDA URQUIZO, DANIEL - CORP - LPZ                        "/>
    <b v="0"/>
    <e v="#N/A"/>
    <e v="#N/A"/>
    <m/>
  </r>
  <r>
    <x v="1"/>
    <d v="2017-03-15T00:00:00"/>
    <s v="Internet Asimetrico 1"/>
    <n v="30813"/>
    <x v="2"/>
    <s v="11474451_30813_SCR_LOYOLA_CERVECERIA BOLIVIANA NACIONAL_IAS_30M"/>
    <s v="ANDIA ALVAREZ, LUIS ENRIQUE - CORP - LPZ                    "/>
    <x v="5"/>
    <x v="0"/>
    <s v="andial@tigo.net.bo"/>
    <s v="Carretera Sucre Cochabamba Km 2 (Zona “La Zapatera”) - SUCURSAL SUCRE"/>
    <s v=" 18°59'46.61&quot;S  65°13'23.15&quot;O"/>
    <s v="ANTONIO IBAÑEZ - 722 09637"/>
    <x v="1"/>
    <d v="2020-01-01T00:00:00"/>
    <d v="2020-02-01T00:00:00"/>
    <x v="2"/>
    <s v="03/11: No se contacto al cliente"/>
    <m/>
    <x v="1"/>
    <s v="AC"/>
    <s v="AC"/>
    <s v="Internet Asimetrico 4"/>
    <b v="0"/>
    <s v="11474451_30813_SCR_LOYOLA_CERVECERIA BOLIVIANA NACIONAL_IAS_65M"/>
    <b v="0"/>
    <s v="MIRANDA URQUIZO, DANIEL - CORP - LPZ                        "/>
    <b v="0"/>
    <e v="#N/A"/>
    <e v="#N/A"/>
    <m/>
  </r>
  <r>
    <x v="1"/>
    <d v="2017-03-31T00:00:00"/>
    <s v="Business Online 8 Mb"/>
    <n v="30925"/>
    <x v="2"/>
    <s v="11474451_30925_LPZ_RIO SECO_CERVECERIA BOLIVIANA NACIONAL_IOL_8M"/>
    <s v="ANDIA ALVAREZ, LUIS ENRIQUE - CORP - LPZ                    "/>
    <x v="1"/>
    <x v="0"/>
    <s v="andial@tigo.net.bo"/>
    <s v="RIO SECO AV. PANAMERICANA - LADO EMBOL."/>
    <s v=" 16°29'18.84&quot;S  68°12'43.58&quot;O"/>
    <s v="ANTONIO IBAÑEZ - 722 09637"/>
    <x v="1"/>
    <d v="2020-01-01T00:00:00"/>
    <d v="2020-02-01T00:00:00"/>
    <x v="1"/>
    <m/>
    <m/>
    <x v="127"/>
    <s v="AC"/>
    <s v="AC"/>
    <s v="Internet Dedicado 1"/>
    <b v="0"/>
    <s v="11474451_30925_LPZ_RIO SECO_CERVECERIA BOLIVIANA NACIONAL_IDD_30M"/>
    <b v="0"/>
    <s v="MIRANDA URQUIZO, DANIEL - CORP - LPZ                        "/>
    <b v="0"/>
    <e v="#N/A"/>
    <e v="#N/A"/>
    <m/>
  </r>
  <r>
    <x v="1"/>
    <d v="2017-03-31T00:00:00"/>
    <s v="Business Online 12 Mb"/>
    <n v="30913"/>
    <x v="2"/>
    <s v="11474451_30913_CBA_AV FORESTAL_CERVECERIA BOLIVIANA NACIONAL_BOL_12M"/>
    <s v="ANDIA ALVAREZ, LUIS ENRIQUE - CORP - LPZ                    "/>
    <x v="2"/>
    <x v="0"/>
    <s v="andial@tigo.net.bo"/>
    <s v="AV. VILLAZON - CARRETERA A SACABA KM 6.5"/>
    <s v=" 19° 0'40.38&quot;S  66°46'49.47&quot;O"/>
    <s v="ANTONIO IBAÑEZ - 722 09637"/>
    <x v="1"/>
    <d v="2020-01-01T00:00:00"/>
    <d v="2020-02-01T00:00:00"/>
    <x v="1"/>
    <s v="03/03: Se reprogramaron las fechas para el siguiente mes"/>
    <m/>
    <x v="92"/>
    <s v="AC"/>
    <s v="AC"/>
    <s v="Internet Dedicado 1"/>
    <b v="0"/>
    <s v="11474451_30913_CBA_AV FORESTAL_CERVECERIA BOLIVIANA NACIONAL_IDD_40M"/>
    <b v="0"/>
    <s v="MIRANDA URQUIZO, DANIEL - CORP - LPZ                        "/>
    <b v="0"/>
    <e v="#N/A"/>
    <e v="#N/A"/>
    <m/>
  </r>
  <r>
    <x v="1"/>
    <d v="2017-04-19T00:00:00"/>
    <s v="Internet Asimetrico 1"/>
    <n v="30816"/>
    <x v="2"/>
    <s v="11474451_30816_SCZ_PUERTO-QUIJARRO_CERVECERIA BOLIVIANA NACIONAL S.A._IAS_30M"/>
    <s v="ANDIA ALVAREZ, LUIS ENRIQUE - CORP - LPZ                    "/>
    <x v="0"/>
    <x v="1"/>
    <s v="andial@tigo.net.bo"/>
    <s v="Barrio Santa Ana, a dos cuadras del Monumento al Cristo - PUERTO QUIJARRO"/>
    <s v=" 19° 0'50.99&quot;S  57°43'4.71&quot;O"/>
    <s v="ANTONIO IBAÑEZ - 722 09637"/>
    <x v="1"/>
    <d v="2020-01-01T00:00:00"/>
    <d v="2020-02-01T00:00:00"/>
    <x v="1"/>
    <s v="01/03: Este trabajo estaba programado para el dia Jueves 25 de febrero, pero por el tema de los bloqueos por parte de los soyeros se tuvo que posponer la visita hasta que se normalice el viaje por carretera"/>
    <m/>
    <x v="133"/>
    <s v="AC"/>
    <s v="AC"/>
    <s v="Internet Asimetrico 1"/>
    <b v="1"/>
    <s v="11474451_30816_SCZ_PUERTO-QUIJARRO_CERVECERIA BOLIVIANA NACIONAL S.A._IAS_30M"/>
    <b v="1"/>
    <s v="MIRANDA URQUIZO, DANIEL - CORP - LPZ                        "/>
    <b v="0"/>
    <e v="#N/A"/>
    <e v="#N/A"/>
    <m/>
  </r>
  <r>
    <x v="1"/>
    <d v="2017-04-28T00:00:00"/>
    <s v="Internet Asimetrico 1"/>
    <n v="30961"/>
    <x v="2"/>
    <s v="11474451_30961_POT_Tupiza_CERVECERIA BOLIVIANA NACIONAL_IAS_30M"/>
    <s v="ANDIA ALVAREZ, LUIS ENRIQUE - CORP - LPZ                    "/>
    <x v="8"/>
    <x v="1"/>
    <s v="andial@tigo.net.bo"/>
    <s v="Av. Barrientos #608, entre 21 de Enero y Pasaje Beni. (Una cuadra antes de llegar al mercado campesino)(Pasando una cuadra y media del tecnológico) "/>
    <s v=" 21°26'56.62&quot;S   65°42'55.98&quot;O"/>
    <s v="ANTONIO IBAÑEZ - 722 09637"/>
    <x v="1"/>
    <d v="2020-01-01T00:00:00"/>
    <d v="2020-02-01T00:00:00"/>
    <x v="2"/>
    <m/>
    <m/>
    <x v="1"/>
    <s v="AC"/>
    <s v="(en blanco)"/>
    <s v="Internet Asimetrico 1"/>
    <b v="1"/>
    <s v="(en blanco)"/>
    <b v="0"/>
    <s v="MIRANDA URQUIZO, DANIEL - CORP - LPZ                        "/>
    <b v="0"/>
    <e v="#N/A"/>
    <e v="#N/A"/>
    <m/>
  </r>
  <r>
    <x v="1"/>
    <d v="2018-07-31T00:00:00"/>
    <s v="Business Asimetric 10 Mb"/>
    <n v="32747"/>
    <x v="2"/>
    <s v="11474451_32747_ORU_DALENCE_CERVECERIA BOLIVIANA NACIONAL_BAS_10M"/>
    <s v="ANDIA ALVAREZ, LUIS ENRIQUE - CORP - LPZ                    "/>
    <x v="4"/>
    <x v="0"/>
    <s v="andial@tigo.net.bo"/>
    <s v="Av. 24 de Junio km. 3,5 carretera a Vinto."/>
    <m/>
    <s v="ANTONIO IBAÑEZ - 72209638"/>
    <x v="1"/>
    <d v="2020-01-01T00:00:00"/>
    <d v="2020-02-01T00:00:00"/>
    <x v="1"/>
    <s v="El cliente se rehusó a desconectar sus servicios, se debe repetir la medición."/>
    <m/>
    <x v="79"/>
    <s v="SU"/>
    <s v="(en blanco)"/>
    <s v="Internet Asimetrico 1"/>
    <b v="0"/>
    <s v="(en blanco)"/>
    <b v="0"/>
    <s v="MIRANDA URQUIZO, DANIEL - CORP - LPZ                        "/>
    <b v="0"/>
    <e v="#N/A"/>
    <e v="#N/A"/>
    <m/>
  </r>
  <r>
    <x v="1"/>
    <d v="2018-07-31T00:00:00"/>
    <s v="Business Asimetric 10 Mb"/>
    <n v="32748"/>
    <x v="2"/>
    <s v="11474451_32748__CBA_AV FORESTAL_CERVECERIA BOLIVIANA NACIONAL_BAS_10M"/>
    <s v="ANDIA ALVAREZ, LUIS ENRIQUE - CORP - LPZ                    "/>
    <x v="2"/>
    <x v="0"/>
    <s v="andial@tigo.net.bo"/>
    <s v="AV. VILLAZON - CARRETERA A SACABA KM 6.5"/>
    <m/>
    <s v="ANTONIO IBAÑEZ - 72209639"/>
    <x v="1"/>
    <d v="2020-01-01T00:00:00"/>
    <d v="2020-02-01T00:00:00"/>
    <x v="1"/>
    <s v="03/03: Se reprogramaron las fechas para el siguiente mes"/>
    <m/>
    <x v="92"/>
    <s v="SU"/>
    <s v="(en blanco)"/>
    <s v="Internet Asimetrico 1"/>
    <b v="0"/>
    <s v="(en blanco)"/>
    <b v="0"/>
    <s v="MIRANDA URQUIZO, DANIEL - CORP - LPZ                        "/>
    <b v="0"/>
    <e v="#N/A"/>
    <e v="#N/A"/>
    <m/>
  </r>
  <r>
    <x v="1"/>
    <d v="2018-07-31T00:00:00"/>
    <s v="Business Asimetric 10 Mb"/>
    <n v="32750"/>
    <x v="2"/>
    <s v="11474451_32750__LPZ_RIO SECO_CERVECERIA BOLIVIANA NACIONAL_BAS_10M"/>
    <s v="ANDIA ALVAREZ, LUIS ENRIQUE - CORP - LPZ                    "/>
    <x v="1"/>
    <x v="0"/>
    <s v="andial@tigo.net.bo"/>
    <s v="RIO SECO AV. PANAMERICANA - Frente de la Parada Teleferico Azul"/>
    <m/>
    <s v="ANTONIO IBAÑEZ - 72209641"/>
    <x v="1"/>
    <d v="2020-01-01T00:00:00"/>
    <d v="2020-02-01T00:00:00"/>
    <x v="1"/>
    <s v="El cliente se rehusó a desconectar sus servicios, se debe repetir la medición."/>
    <m/>
    <x v="132"/>
    <s v="AC"/>
    <s v="AC"/>
    <s v="Internet Asimetrico 1"/>
    <b v="0"/>
    <s v="11474451_32750__LPZ_RIO SECO_CERVECERIA BOLIVIANA NACIONAL_IAS_30M"/>
    <b v="0"/>
    <s v="MIRANDA URQUIZO, DANIEL - CORP - LPZ                        "/>
    <b v="0"/>
    <e v="#N/A"/>
    <e v="#N/A"/>
    <m/>
  </r>
  <r>
    <x v="1"/>
    <d v="2018-07-31T00:00:00"/>
    <s v="Business Asimetric 10 Mb"/>
    <n v="32753"/>
    <x v="2"/>
    <s v="11474451_32753__LPZ_PEREZ_CERVECERIA BOLIVIANA NACIONAL_BAS_10M"/>
    <s v="ANDIA ALVAREZ, LUIS ENRIQUE - CORP - LPZ                    "/>
    <x v="1"/>
    <x v="0"/>
    <s v="andial@tigo.net.bo"/>
    <s v="AV. FINAL MONTES #400 - PLANTA C.B.N."/>
    <m/>
    <s v="ANTONIO IBAÑEZ - 72209643"/>
    <x v="1"/>
    <d v="2020-01-01T00:00:00"/>
    <d v="2020-02-01T00:00:00"/>
    <x v="1"/>
    <s v="El cliente se rehusó a desconectar sus servicios."/>
    <m/>
    <x v="109"/>
    <s v="SU"/>
    <s v="(en blanco)"/>
    <s v="Internet Asimetrico 1"/>
    <b v="0"/>
    <s v="(en blanco)"/>
    <b v="0"/>
    <s v="MIRANDA URQUIZO, DANIEL - CORP - LPZ                        "/>
    <b v="0"/>
    <e v="#N/A"/>
    <e v="#N/A"/>
    <m/>
  </r>
  <r>
    <x v="1"/>
    <d v="2018-08-31T00:00:00"/>
    <s v="Business Asimetric 10 Mb"/>
    <n v="32824"/>
    <x v="2"/>
    <s v="11474451_32824__CBA_SIMON LOPEZ_CERVECERIA BOLIVIANA NACIONAL_BAS_10M"/>
    <s v="ANDIA ALVAREZ, LUIS ENRIQUE - CORP - LPZ                    "/>
    <x v="2"/>
    <x v="0"/>
    <s v="andial@tigo.net.bo"/>
    <s v="Av. Centenario Final Taquiña"/>
    <s v=" 17°19'40.67&quot;S  66°11'6.30&quot;O"/>
    <s v="ANTONIO IBAÑEZ - 72209637"/>
    <x v="1"/>
    <d v="2020-01-01T00:00:00"/>
    <d v="2020-02-01T00:00:00"/>
    <x v="1"/>
    <m/>
    <m/>
    <x v="109"/>
    <s v="SU"/>
    <s v="SU"/>
    <s v="Internet Asimetrico 1"/>
    <b v="0"/>
    <s v="11474451_32824__CBA_SIMON LOPEZ_CERVECERIA BOLIVIANA NACIONAL_IAS_30M"/>
    <b v="0"/>
    <s v="MIRANDA URQUIZO, DANIEL - CORP - LPZ                        "/>
    <b v="0"/>
    <e v="#N/A"/>
    <e v="#N/A"/>
    <m/>
  </r>
  <r>
    <x v="1"/>
    <d v="2015-01-12T00:00:00"/>
    <s v="Internet Dedicado 6"/>
    <n v="29422"/>
    <x v="181"/>
    <s v="11484840_29422_CBA_CAPHUSTARIZ_CIDRE_IDD_40M"/>
    <s v="PORRO SAAVEDRA, CAROLINA - TEMP1 - CORP - CBBA              "/>
    <x v="2"/>
    <x v="0"/>
    <s v="porroc@tigo.net.bo"/>
    <s v="AV. Capitan Victor Ustariz Nro 2154 casi Av. Melchor Perez"/>
    <m/>
    <s v="Angel Sanjines Vidaurre - 67669974"/>
    <x v="1"/>
    <d v="2020-01-01T00:00:00"/>
    <d v="2020-02-01T00:00:00"/>
    <x v="1"/>
    <m/>
    <m/>
    <x v="109"/>
    <s v="AC"/>
    <s v="AC"/>
    <s v="PLAN CORPORATE - 1124"/>
    <b v="0"/>
    <s v="11484840_29422_CBA_CAPHUSTARIZ_CIDRE_IDD_185M"/>
    <b v="0"/>
    <s v="VIDAL CANEDO, LEONARDO ANDRES - CORP - CBBA                 "/>
    <b v="0"/>
    <e v="#N/A"/>
    <e v="#N/A"/>
    <m/>
  </r>
  <r>
    <x v="1"/>
    <d v="2014-05-01T00:00:00"/>
    <s v="Plan Internet Empresarial 1.1"/>
    <n v="28912"/>
    <x v="182"/>
    <s v="14023649_28912_CHU_El_Morro_BOLIVIANA DE AVIACION_IEL_4M"/>
    <s v="ROLLANO QUIROGA, LORENA - CORP - CBBA                       "/>
    <x v="5"/>
    <x v="0"/>
    <s v="rollanol@tigo.net.bo"/>
    <s v="OFICINA AEROPUERTO JUANA AZURDUY DE PADISUCRE"/>
    <m/>
    <s v="Diego Hinojosa-72207071"/>
    <x v="1"/>
    <d v="2020-01-01T00:00:00"/>
    <d v="2020-02-01T00:00:00"/>
    <x v="1"/>
    <m/>
    <m/>
    <x v="135"/>
    <s v="SU"/>
    <s v="(en blanco)"/>
    <s v="Plan Internet Empresarial 1.1"/>
    <b v="1"/>
    <s v="(en blanco)"/>
    <b v="0"/>
    <s v="VIDAL CANEDO, LEONARDO ANDRES - CORP - CBBA                 "/>
    <b v="0"/>
    <e v="#N/A"/>
    <e v="#N/A"/>
    <m/>
  </r>
  <r>
    <x v="1"/>
    <d v="2014-05-01T00:00:00"/>
    <s v="Plan Internet Empresarial 2.1"/>
    <n v="28910"/>
    <x v="182"/>
    <s v="14023649_28910_LPZ_6 de Marzo_BOLIVIANA DE AVIACION_IEL_8M"/>
    <s v="PORRO SAAVEDRA, CAROLINA - TEMP1 - CORP - CBBA              "/>
    <x v="1"/>
    <x v="0"/>
    <s v="porroc@tigo.net.bo"/>
    <s v="OFICINA AEROPUERTO EL ALTOLA PAZ"/>
    <m/>
    <s v="Diego Hinojosa-72207071"/>
    <x v="1"/>
    <d v="2020-01-01T00:00:00"/>
    <d v="2020-02-01T00:00:00"/>
    <x v="1"/>
    <s v="03/03: A la espera de que sabsa le de autorizacion a boa para poder ingresar donde sus equipos"/>
    <m/>
    <x v="124"/>
    <s v="SU"/>
    <s v="(en blanco)"/>
    <s v="Plan Internet Empresarial 2.1"/>
    <b v="1"/>
    <s v="(en blanco)"/>
    <b v="0"/>
    <s v="VIDAL CANEDO, LEONARDO ANDRES - CORP - CBBA                 "/>
    <b v="0"/>
    <e v="#N/A"/>
    <e v="#N/A"/>
    <m/>
  </r>
  <r>
    <x v="1"/>
    <d v="2014-05-01T00:00:00"/>
    <s v="Plan Internet Empresarial 2.1"/>
    <n v="28911"/>
    <x v="182"/>
    <s v="14023649_28911_SCZ_Viru Viru_BOLIVIANA DE AVIACION BOA_IEL_8M"/>
    <s v="PORRO SAAVEDRA, CAROLINA - TEMP1 - CORP - CBBA              "/>
    <x v="0"/>
    <x v="0"/>
    <s v="porroc@tigo.net.bo"/>
    <s v="OFICINA AEROPUERTO VIRU VIRUSCZ"/>
    <m/>
    <s v="Diego Hinojosa-72207071"/>
    <x v="1"/>
    <d v="2020-01-01T00:00:00"/>
    <d v="2020-02-01T00:00:00"/>
    <x v="1"/>
    <s v="03/03: A la espera de que sabsa le de autorizacion a boa para poder ingresar donde sus equipos"/>
    <m/>
    <x v="124"/>
    <s v="SU"/>
    <s v="(en blanco)"/>
    <s v="Plan Internet Empresarial 2.1"/>
    <b v="1"/>
    <s v="(en blanco)"/>
    <b v="0"/>
    <s v="VIDAL CANEDO, LEONARDO ANDRES - CORP - CBBA                 "/>
    <b v="0"/>
    <e v="#N/A"/>
    <e v="#N/A"/>
    <m/>
  </r>
  <r>
    <x v="1"/>
    <d v="2014-05-01T00:00:00"/>
    <s v="Plan Internet Empresarial 2.1"/>
    <n v="28913"/>
    <x v="182"/>
    <s v="14023649_28913_TJA_Barrio Fabril_BOLIVIANA DE AVIACION_IEL_8M"/>
    <s v="PORRO SAAVEDRA, CAROLINA - TEMP1 - CORP - CBBA              "/>
    <x v="3"/>
    <x v="0"/>
    <s v="porroc@tigo.net.bo"/>
    <s v="OFICINA AEROPUERTO ORIEL LEA PLAZATARIJA"/>
    <m/>
    <s v="Diego Hinojosa-72207071"/>
    <x v="1"/>
    <d v="2020-01-01T00:00:00"/>
    <d v="2020-02-01T00:00:00"/>
    <x v="1"/>
    <m/>
    <m/>
    <x v="109"/>
    <s v="SU"/>
    <s v="(en blanco)"/>
    <s v="Plan Internet Empresarial 2.1"/>
    <b v="1"/>
    <s v="(en blanco)"/>
    <b v="0"/>
    <s v="VIDAL CANEDO, LEONARDO ANDRES - CORP - CBBA                 "/>
    <b v="0"/>
    <e v="#N/A"/>
    <e v="#N/A"/>
    <m/>
  </r>
  <r>
    <x v="1"/>
    <d v="2014-05-01T00:00:00"/>
    <s v="Plan Internet Empresarial 5.1"/>
    <n v="28906"/>
    <x v="182"/>
    <s v="14023649_28906_CBA_Aroma_BOLIVIANA DE AVIACION_IEL_20M"/>
    <s v="PORRO SAAVEDRA, CAROLINA - TEMP1 - CORP - CBBA              "/>
    <x v="2"/>
    <x v="0"/>
    <s v="porroc@tigo.net.bo"/>
    <s v="CALLE JORDAN N 202 ESQ NATANIEL AGUIRRECBA"/>
    <m/>
    <s v="Diego Hinojosa-72207071"/>
    <x v="1"/>
    <d v="2020-01-01T00:00:00"/>
    <d v="2020-02-01T00:00:00"/>
    <x v="1"/>
    <m/>
    <m/>
    <x v="109"/>
    <s v="SU"/>
    <s v="(en blanco)"/>
    <s v="Plan Internet Empresarial 5.1"/>
    <b v="1"/>
    <s v="(en blanco)"/>
    <b v="0"/>
    <s v="VIDAL CANEDO, LEONARDO ANDRES - CORP - CBBA                 "/>
    <b v="0"/>
    <e v="#N/A"/>
    <e v="#N/A"/>
    <m/>
  </r>
  <r>
    <x v="1"/>
    <d v="2015-04-30T00:00:00"/>
    <s v="Plan Internet Empresarial 1.1"/>
    <n v="29487"/>
    <x v="182"/>
    <s v="14023649_29487_BEN_Trinidad_BOLIVIANA DE AVIACION_IEL_4M"/>
    <s v="ROLLANO QUIROGA, LORENA - CORP - CBBA                       "/>
    <x v="7"/>
    <x v="0"/>
    <s v="rollanol@tigo.net.bo"/>
    <s v="Calle sucre casi esquina Cipriano Barace s/n lado de banco bisa."/>
    <m/>
    <s v="Diego Hinojosa-72207071"/>
    <x v="1"/>
    <d v="2020-01-01T00:00:00"/>
    <d v="2020-02-01T00:00:00"/>
    <x v="0"/>
    <m/>
    <s v="Servicio Suspendido / Eliminado"/>
    <x v="1"/>
    <s v="SU"/>
    <s v="(en blanco)"/>
    <s v="Plan Internet Empresarial 1.1"/>
    <b v="1"/>
    <s v="(en blanco)"/>
    <b v="0"/>
    <s v="VIDAL CANEDO, LEONARDO ANDRES - CORP - CBBA                 "/>
    <b v="0"/>
    <e v="#N/A"/>
    <e v="#N/A"/>
    <m/>
  </r>
  <r>
    <x v="1"/>
    <d v="2015-06-23T00:00:00"/>
    <s v="Plan Internet Empresarial 5.1"/>
    <n v="29674"/>
    <x v="182"/>
    <s v="14023649_29674_CBA_Oquendo_BOLIVIANA DE AVIACION_IEL_20M"/>
    <s v="PORRO SAAVEDRA, CAROLINA - TEMP1 - CORP - CBBA              "/>
    <x v="2"/>
    <x v="0"/>
    <s v="porroc@tigo.net.bo"/>
    <s v="OFICINA CENTRAL COCHABAMBA,Calle Jordan #202 Esq Nataniel Aguirre Planta Baja, 1º y 2º Piso"/>
    <m/>
    <s v="Diego Hinojosa-72207071"/>
    <x v="1"/>
    <d v="2020-01-01T00:00:00"/>
    <d v="2020-02-01T00:00:00"/>
    <x v="1"/>
    <m/>
    <m/>
    <x v="109"/>
    <s v="AC"/>
    <s v="AC"/>
    <s v="Internet Dedicado 3"/>
    <b v="0"/>
    <s v="14023649_29674_CBA_AEROPUERTO_BB_BOLIVIANA DE AVIACION_IDD_50M"/>
    <b v="0"/>
    <s v="VIDAL CANEDO, LEONARDO ANDRES - CORP - CBBA                 "/>
    <b v="0"/>
    <e v="#N/A"/>
    <e v="#N/A"/>
    <m/>
  </r>
  <r>
    <x v="1"/>
    <d v="2015-08-31T00:00:00"/>
    <s v="Plan Internet Empresarial 1.1"/>
    <n v="29753"/>
    <x v="182"/>
    <s v="14023649_29753_PND_COBIJA_BOLIVIANA DE AVIACION_IEL_4M"/>
    <s v="ROLLANO QUIROGA, LORENA - CORP - CBBA                       "/>
    <x v="9"/>
    <x v="0"/>
    <s v="rollanol@tigo.net.bo"/>
    <s v="Calle Inominada"/>
    <s v=" 11° 2'28.78&quot;S  68°46'49.46&quot;O"/>
    <s v="Diego Hinojosa-72207071"/>
    <x v="1"/>
    <d v="2020-01-01T00:00:00"/>
    <d v="2020-02-01T00:00:00"/>
    <x v="0"/>
    <m/>
    <s v="Servicio Suspendido / Eliminado"/>
    <x v="1"/>
    <s v="SU"/>
    <s v="(en blanco)"/>
    <s v="Plan Internet Empresarial 1.1"/>
    <b v="1"/>
    <s v="(en blanco)"/>
    <b v="0"/>
    <s v="VIDAL CANEDO, LEONARDO ANDRES - CORP - CBBA                 "/>
    <b v="0"/>
    <e v="#N/A"/>
    <e v="#N/A"/>
    <m/>
  </r>
  <r>
    <x v="1"/>
    <d v="2017-01-05T00:00:00"/>
    <s v="Plan Internet Empresarial 2.3"/>
    <n v="30708"/>
    <x v="182"/>
    <s v="14023649_30708_CBA_AROMA_BOLIVIANA DE AVIACION_IEL_12M"/>
    <s v="PORRO SAAVEDRA, CAROLINA - TEMP1 - CORP - CBBA              "/>
    <x v="2"/>
    <x v="0"/>
    <s v="porroc@tigo.net.bo"/>
    <s v="CALLE JORDAN NRO. 202 ESQUINA NATANIEL AGUIRRE"/>
    <s v=" 17°23'44.09&quot;S  66° 9'25.44&quot;O"/>
    <s v="Diego Hinojosa-72207071"/>
    <x v="1"/>
    <d v="2020-01-01T00:00:00"/>
    <d v="2020-02-01T00:00:00"/>
    <x v="1"/>
    <m/>
    <m/>
    <x v="109"/>
    <s v="AC"/>
    <s v="AC"/>
    <s v="Internet Dedicado 3"/>
    <b v="0"/>
    <s v="14023649_30708_CBA_AEROPUERTO_BB_BOLIVIANA DE AVIACION_IDD_50M"/>
    <b v="0"/>
    <s v="VIDAL CANEDO, LEONARDO ANDRES - CORP - CBBA                 "/>
    <b v="0"/>
    <e v="#N/A"/>
    <e v="#N/A"/>
    <m/>
  </r>
  <r>
    <x v="1"/>
    <d v="2018-12-01T00:00:00"/>
    <s v="Plan Internet Empresarial 1.1"/>
    <n v="33325"/>
    <x v="182"/>
    <s v="14023649_33325__SCZ_PAJONAL_BOLIVIANA DE AVIACION BOA_IEL_4M"/>
    <s v="PORRO SAAVEDRA, CAROLINA - TEMP1 - CORP - CBBA              "/>
    <x v="0"/>
    <x v="0"/>
    <s v="porroc@tigo.net.bo"/>
    <s v="Av. Santa Cruz (2do. Anillo), entre Av. San Aurelio y 3 Pasos al Frente"/>
    <s v="17°47'52.8&quot;S 63°10'02.1&quot;W"/>
    <s v="Diego Hinojosa-72207071"/>
    <x v="1"/>
    <d v="2020-01-01T00:00:00"/>
    <d v="2020-02-01T00:00:00"/>
    <x v="1"/>
    <m/>
    <m/>
    <x v="136"/>
    <s v="SU"/>
    <s v="(en blanco)"/>
    <s v="Plan Internet Empresarial 1.1"/>
    <b v="1"/>
    <s v="(en blanco)"/>
    <b v="0"/>
    <s v="VIDAL CANEDO, LEONARDO ANDRES - CORP - CBBA                 "/>
    <b v="0"/>
    <e v="#N/A"/>
    <e v="#N/A"/>
    <m/>
  </r>
  <r>
    <x v="1"/>
    <d v="2019-01-31T00:00:00"/>
    <s v="Internet Asimetrico 1"/>
    <n v="33390"/>
    <x v="3"/>
    <s v="11187342_33390__SCZ_HAMACAS_BANCO PARA EL FOMENTO A INICIATIVAS ECONOMICAS S.A_I"/>
    <s v="ANDIA ALVAREZ, LUIS ENRIQUE - CORP - LPZ                    "/>
    <x v="0"/>
    <x v="0"/>
    <s v="andial@tigo.net.bo"/>
    <s v="Av. Bánzer y Quinto Anillo - SITIO 1"/>
    <s v=" 17°44'25.06&quot;S  63°10'15.88&quot;O"/>
    <s v="Roberto Valle CEL: 7899009"/>
    <x v="1"/>
    <d v="2020-01-01T00:00:00"/>
    <d v="2020-02-01T00:00:00"/>
    <x v="1"/>
    <s v="Este servicio se realizo a solicitud del cliente, ya que el que se menciona para este mes (11187342_33390__SCZ_HAMACAS_BANCO PARA EL FOMENTO A INICIATIVAS ECONOMICAS S.A_I) ya no existe. 11187342_33474__SCZ_EL PARI_BANCO FIE_BAS_10M. El servicio 33474 no figura en reporte BBDD CORPORATE al 20/07."/>
    <m/>
    <x v="129"/>
    <s v="AC"/>
    <s v="AC"/>
    <s v="Internet Dedicado 4"/>
    <b v="0"/>
    <s v="11187342_33390_SCZ_HAMACAS_BANCO PARA EL FOMENTO A INICIATIVAS ECONOMICAS S.A_ID"/>
    <b v="0"/>
    <s v="PEREIRA AREVALO, AHYRAN DREICK - CORP - LPZ                 "/>
    <b v="0"/>
    <e v="#N/A"/>
    <e v="#N/A"/>
    <m/>
  </r>
  <r>
    <x v="1"/>
    <d v="2019-01-31T00:00:00"/>
    <s v="Internet Asimetrico 1"/>
    <n v="33391"/>
    <x v="3"/>
    <s v="11187342_33391__TJA_EJERCITO_BANCO PARA EL FOMENTO A INICIATIVAS ECONOMICAS S.A_"/>
    <s v="ANDIA ALVAREZ, LUIS ENRIQUE - CORP - LPZ                    "/>
    <x v="3"/>
    <x v="0"/>
    <s v="andial@tigo.net.bo"/>
    <s v="Av. La Paz Nro. 435 entre calle Delfin Pino y Av. Belgrano, Zona Villa Fátima - SITIO 2"/>
    <s v=" 21°32'18.43&quot;S  64°43'26.33&quot;O"/>
    <s v="Roberto Valle CEL: 7899009"/>
    <x v="1"/>
    <d v="2020-01-01T00:00:00"/>
    <d v="2020-02-01T00:00:00"/>
    <x v="1"/>
    <m/>
    <m/>
    <x v="109"/>
    <s v="EL"/>
    <s v="(en blanco)"/>
    <s v="Internet Asimetrico 1"/>
    <b v="1"/>
    <s v="(en blanco)"/>
    <b v="0"/>
    <s v="PEREIRA AREVALO, AHYRAN DREICK - CORP - LPZ                 "/>
    <b v="0"/>
    <e v="#N/A"/>
    <e v="#N/A"/>
    <m/>
  </r>
  <r>
    <x v="1"/>
    <d v="2019-01-31T00:00:00"/>
    <s v="Internet Asimetrico 1"/>
    <n v="33392"/>
    <x v="3"/>
    <s v="**SU**1187342_33392_ORU_ORURO CENTRO_BANCO PARA EL FOMENTO A INICIATIVAS ECONOMI"/>
    <s v="ANDIA ALVAREZ, LUIS ENRIQUE - CORP - LPZ                    "/>
    <x v="4"/>
    <x v="0"/>
    <s v="andial@tigo.net.bo"/>
    <s v="Calle La Plata No. 1634, Entre Bolivar y Sucre - SITIO 3"/>
    <s v=" 17°58'14.31&quot;S  67° 6'52.06&quot;O"/>
    <s v="Roberto Valle CEL: 7899009"/>
    <x v="1"/>
    <d v="2020-01-01T00:00:00"/>
    <d v="2020-02-01T00:00:00"/>
    <x v="0"/>
    <s v="09/12: Servicio continua suspendido_x000a_07/09: Servicio suspendido_x000a_03/03: El cliente solicita que esta medicion se posponga para la siguiente visita"/>
    <s v="Servicio Suspendido / Eliminado"/>
    <x v="1"/>
    <s v="EL"/>
    <s v="(en blanco)"/>
    <s v="Internet Asimetrico 1"/>
    <b v="1"/>
    <s v="(en blanco)"/>
    <b v="0"/>
    <s v="PEREIRA AREVALO, AHYRAN DREICK - CORP - LPZ                 "/>
    <b v="0"/>
    <e v="#N/A"/>
    <e v="#N/A"/>
    <m/>
  </r>
  <r>
    <x v="1"/>
    <d v="2019-01-31T00:00:00"/>
    <s v="Internet Asimetrico 1"/>
    <n v="33393"/>
    <x v="3"/>
    <s v="11187342_33393__CBA_PRADO_BANCO PARA EL FOMENTO A INICIATIVAS ECONOMICAS S.A_IAS"/>
    <s v="ANDIA ALVAREZ, LUIS ENRIQUE - CORP - LPZ                    "/>
    <x v="2"/>
    <x v="0"/>
    <s v="andial@tigo.net.bo"/>
    <s v="IVIRGAZAMA-Av. Mortezón s frente terminal de buses"/>
    <m/>
    <s v="Roberto Valle CEL: 7899009"/>
    <x v="1"/>
    <d v="2020-01-01T00:00:00"/>
    <d v="2020-02-01T00:00:00"/>
    <x v="0"/>
    <m/>
    <s v="Servicio Suspendido / Eliminado"/>
    <x v="1"/>
    <s v="SU"/>
    <s v="(en blanco)"/>
    <s v="Internet Asimetrico 1"/>
    <b v="1"/>
    <s v="(en blanco)"/>
    <b v="0"/>
    <s v="PEREIRA AREVALO, AHYRAN DREICK - CORP - LPZ                 "/>
    <b v="0"/>
    <e v="#N/A"/>
    <e v="#N/A"/>
    <m/>
  </r>
  <r>
    <x v="1"/>
    <d v="2019-01-31T00:00:00"/>
    <s v="Internet Asimetrico 1"/>
    <n v="33394"/>
    <x v="3"/>
    <s v="**SU**11187342_33394__POT_CENTRAL_BANCO PARA EL FOMENTO A INICIATIVAS ECONOMICAS"/>
    <s v="ANDIA ALVAREZ, LUIS ENRIQUE - CORP - LPZ                    "/>
    <x v="8"/>
    <x v="0"/>
    <s v="andial@tigo.net.bo"/>
    <s v="Calle Wenceslao Alba N° 23 entre avenidas Antofagasta y Villazón - SITIO 5"/>
    <s v=" 19°34'59.24&quot;S  65°45'29.93&quot;O"/>
    <s v="Roberto Valle CEL: 7899009"/>
    <x v="1"/>
    <d v="2020-01-01T00:00:00"/>
    <d v="2020-02-01T00:00:00"/>
    <x v="0"/>
    <s v="09/12: Servicio continua suspendido_x000a_06/11: Servicio Suspendido"/>
    <s v="Servicio Suspendido / Eliminado"/>
    <x v="1"/>
    <s v="SU"/>
    <s v="(en blanco)"/>
    <s v="Internet Asimetrico 1"/>
    <b v="1"/>
    <s v="(en blanco)"/>
    <b v="0"/>
    <s v="PEREIRA AREVALO, AHYRAN DREICK - CORP - LPZ                 "/>
    <b v="0"/>
    <e v="#N/A"/>
    <e v="#N/A"/>
    <m/>
  </r>
  <r>
    <x v="1"/>
    <d v="2019-01-31T00:00:00"/>
    <s v="Internet Asimetrico 1"/>
    <n v="33395"/>
    <x v="3"/>
    <s v="**SU**11187342_33395__SCR_BOLIVAR2_BANCO PARA EL FOMENTO A INICIATIVAS ECONOMICA"/>
    <s v="ANDIA ALVAREZ, LUIS ENRIQUE - CORP - LPZ                    "/>
    <x v="5"/>
    <x v="0"/>
    <s v="andial@tigo.net.bo"/>
    <s v="Avenida Jaime Mendoza N° 1193 - SITIO 6"/>
    <s v=" 19° 2'24.23&quot;S  65°15'13.93&quot;O"/>
    <s v="Roberto Valle CEL: 7899009"/>
    <x v="1"/>
    <d v="2020-01-01T00:00:00"/>
    <d v="2020-02-01T00:00:00"/>
    <x v="0"/>
    <s v="09/12: Servicio continua suspendido_x000a_07/09: Servicio suspendido"/>
    <s v="Servicio Suspendido / Eliminado"/>
    <x v="1"/>
    <s v="SU"/>
    <s v="(en blanco)"/>
    <s v="Internet Asimetrico 1"/>
    <b v="1"/>
    <s v="(en blanco)"/>
    <b v="0"/>
    <s v="PEREIRA AREVALO, AHYRAN DREICK - CORP - LPZ                 "/>
    <b v="0"/>
    <e v="#N/A"/>
    <e v="#N/A"/>
    <m/>
  </r>
  <r>
    <x v="1"/>
    <d v="2018-02-28T00:00:00"/>
    <s v="Business Asimetric 10 Mb"/>
    <n v="32062"/>
    <x v="59"/>
    <s v="11570883_32062_CBA_Prado_BANCO BISA_BAS_10M"/>
    <s v="ZAVALETA ALIPAZ, MARIANA - CORP - LPZ                       "/>
    <x v="2"/>
    <x v="0"/>
    <s v="zavaletam@tigo.net.bo"/>
    <s v="Av. Ballivián N° 799 esq. Tnte. Arévalo paseo El Prado"/>
    <s v=" 17°23'1.33&quot;S -  66° 9'34.07&quot;O"/>
    <s v="Cristian Alarcon - 68067071"/>
    <x v="1"/>
    <d v="2020-01-01T00:00:00"/>
    <d v="2020-02-01T00:00:00"/>
    <x v="6"/>
    <s v="11/11: Ejecutiva indica que el contacto correcto es Cristian Alarcon - 68067071_x000a_03/11: Contacto equivocado"/>
    <m/>
    <x v="1"/>
    <s v="AC"/>
    <s v="(en blanco)"/>
    <s v="Internet Asimetrico 2"/>
    <b v="0"/>
    <s v="(en blanco)"/>
    <b v="0"/>
    <s v="PEREIRA AREVALO, AHYRAN DREICK - CORP - LPZ                 "/>
    <b v="0"/>
    <e v="#N/A"/>
    <e v="#N/A"/>
    <m/>
  </r>
  <r>
    <x v="1"/>
    <d v="2018-05-30T00:00:00"/>
    <s v="Business Online 20 Mb"/>
    <n v="32401"/>
    <x v="92"/>
    <s v="6089_32401__SCZ_PARAGUA_ANTENA UNO CANAL  6 SRL_BOL_20M"/>
    <s v="MERCADO ANEZ, JAVIER - CORP - SCZ                           "/>
    <x v="1"/>
    <x v="0"/>
    <s v="mercadoja@tigo.net.bo"/>
    <s v="CALLE SOCABAYA SHOPPING NORTE 6TO PISO"/>
    <s v="16° 29' 48”     68° 08' 5"/>
    <s v="Edwin Vera Fernandez edwin.vera@redbolivision.tv.bo 76700013_x000a_Juan Carlos Barrero Rios juan.barrero@redbolivision.tv.bo"/>
    <x v="1"/>
    <d v="2020-01-01T00:00:00"/>
    <d v="2020-02-01T00:00:00"/>
    <x v="1"/>
    <s v="Existe un error en el código homogenizado, el enlace corresponde a LPZ y se encuentra en el nodo HANSA B."/>
    <m/>
    <x v="137"/>
    <s v="AC"/>
    <s v="AC"/>
    <s v="BUSINESS ONLINE 5"/>
    <b v="0"/>
    <s v="6089_32401__SCZ_HANSA_ANTENA UNO CANAL  6 SRL_BOL_30M"/>
    <b v="0"/>
    <s v="MERCADO ANEZ, JAVIER - CORP - SCZ                           "/>
    <b v="1"/>
    <e v="#N/A"/>
    <e v="#N/A"/>
    <m/>
  </r>
  <r>
    <x v="1"/>
    <d v="2018-05-30T00:00:00"/>
    <s v="Business Online 40 Mb"/>
    <n v="32463"/>
    <x v="92"/>
    <s v="6089_32463__LPZ_HANSA_ANTENA UNO CANAL  6 SRL_BOL_40M"/>
    <s v="MERCADO ANEZ, JAVIER - CORP - SCZ                           "/>
    <x v="1"/>
    <x v="0"/>
    <s v="mercadoja@tigo.net.bo"/>
    <s v="CALLE SOCABAYA SHOPPING NORTE 6TO PISO"/>
    <s v="16° 29' 48”     68° 08' 5"/>
    <s v="Edwin Vera Fernandez edwin.vera@redbolivision.tv.bo 76700013_x000a_Juan Carlos Barrero Rios juan.barrero@redbolivision.tv.bo"/>
    <x v="1"/>
    <d v="2020-01-01T00:00:00"/>
    <d v="2020-02-01T00:00:00"/>
    <x v="1"/>
    <m/>
    <m/>
    <x v="137"/>
    <s v="AC"/>
    <s v="AC"/>
    <s v="BUSINESS ONLINE 9"/>
    <b v="0"/>
    <s v="6089_32463_LPZ_HANSA_ANTENA UNO CANAL 6 SRL_BOL_60M"/>
    <b v="0"/>
    <s v="MERCADO ANEZ, JAVIER - CORP - SCZ                           "/>
    <b v="1"/>
    <e v="#N/A"/>
    <e v="#N/A"/>
    <m/>
  </r>
  <r>
    <x v="1"/>
    <d v="2020-01-16T00:00:00"/>
    <s v="Internet Dedicado 8"/>
    <n v="35001"/>
    <x v="183"/>
    <s v="11279914_35001__SCZ_VIRU VIRU SABSA_SERVICIOS DE AEROPUERTOS BOLIVIANOS SA_IAS_5"/>
    <s v="PORRO SAAVEDRA, CAROLINA - TEMP1 - CORP - CBBA              "/>
    <x v="0"/>
    <x v="0"/>
    <s v="porroc@tigo.net.bo"/>
    <s v="Aeropuerto internacional Viru Viru"/>
    <m/>
    <s v="Hector Canedo - 76460800"/>
    <x v="2"/>
    <d v="2020-01-01T00:00:00"/>
    <d v="2020-02-01T00:00:00"/>
    <x v="1"/>
    <s v="Dejar para fin de mes para tener histórico de uso de un mes mínimo."/>
    <m/>
    <x v="129"/>
    <s v="SU"/>
    <s v="(en blanco)"/>
    <s v="Internet Dedicado 8"/>
    <b v="1"/>
    <s v="(en blanco)"/>
    <b v="0"/>
    <s v="VIDAL CANEDO, LEONARDO ANDRES - CORP - CBBA                 "/>
    <b v="0"/>
    <e v="#N/A"/>
    <e v="#N/A"/>
    <m/>
  </r>
  <r>
    <x v="1"/>
    <d v="2020-01-16T00:00:00"/>
    <s v="Internet Dedicado 8"/>
    <n v="35003"/>
    <x v="183"/>
    <s v="11279914_35003__CBA_Aeropuerto BB_SERVICIOS DE AEROPUERTOS BOLIVIANOS SA_IDD_50M"/>
    <s v="PORRO SAAVEDRA, CAROLINA - TEMP1 - CORP - CBBA              "/>
    <x v="2"/>
    <x v="0"/>
    <s v="porroc@tigo.net.bo"/>
    <s v="Aeropuerto internacional Jorge Wilsterman "/>
    <m/>
    <s v="Hector Canedo - 76460800"/>
    <x v="2"/>
    <d v="2020-01-01T00:00:00"/>
    <d v="2020-02-01T00:00:00"/>
    <x v="1"/>
    <s v="Dejar para fin de mes para tener histórico de uso de un mes mínimo."/>
    <m/>
    <x v="129"/>
    <s v="SU"/>
    <s v="(en blanco)"/>
    <s v="Internet Dedicado 8"/>
    <b v="1"/>
    <s v="(en blanco)"/>
    <b v="0"/>
    <s v="VIDAL CANEDO, LEONARDO ANDRES - CORP - CBBA                 "/>
    <b v="0"/>
    <e v="#N/A"/>
    <e v="#N/A"/>
    <m/>
  </r>
  <r>
    <x v="1"/>
    <d v="2020-01-16T00:00:00"/>
    <s v="Internet Dedicado 8"/>
    <n v="35005"/>
    <x v="183"/>
    <s v="11279914_35005__LPZ_6 DE MARZO_SERVICIOS DE AEROPUERTOS BOLIVIANOS SA_IDD_50M"/>
    <s v="PORRO SAAVEDRA, CAROLINA - TEMP1 - CORP - CBBA              "/>
    <x v="1"/>
    <x v="0"/>
    <s v="porroc@tigo.net.bo"/>
    <s v="Aeropuerto internacional El Alto "/>
    <s v=" 16°30'37.37&quot;S  68°11'17.86&quot;O"/>
    <s v="Hector Canedo - 76460800"/>
    <x v="2"/>
    <d v="2020-01-01T00:00:00"/>
    <d v="2020-02-01T00:00:00"/>
    <x v="1"/>
    <s v="El cliente se rehusó a desconectar sus servicios."/>
    <m/>
    <x v="129"/>
    <s v="SU"/>
    <s v="(en blanco)"/>
    <s v="Internet Dedicado 8"/>
    <b v="1"/>
    <s v="(en blanco)"/>
    <b v="0"/>
    <s v="VIDAL CANEDO, LEONARDO ANDRES - CORP - CBBA                 "/>
    <b v="0"/>
    <e v="#N/A"/>
    <e v="#N/A"/>
    <m/>
  </r>
  <r>
    <x v="1"/>
    <d v="2020-01-16T00:00:00"/>
    <s v="Internet Asimetrico 8"/>
    <n v="35000"/>
    <x v="183"/>
    <s v="11279914_35000__CBA_Aeropuerto BB_SERVICIOS DE AEROPUERTOS BOLIVIANOS SA_IAS_50M"/>
    <s v="PORRO SAAVEDRA, CAROLINA - TEMP1 - CORP - CBBA              "/>
    <x v="2"/>
    <x v="0"/>
    <s v="porroc@tigo.net.bo"/>
    <s v="Aeropuerto internacional Jorge Wilsterman "/>
    <m/>
    <s v="Hector Canedo - 76460800"/>
    <x v="2"/>
    <d v="2020-01-01T00:00:00"/>
    <d v="2020-02-01T00:00:00"/>
    <x v="1"/>
    <s v="Dejar para fin de mes para tener histórico de uso de un mes mínimo."/>
    <m/>
    <x v="129"/>
    <s v="SU"/>
    <s v="(en blanco)"/>
    <s v="Internet Asimetrico 8"/>
    <b v="1"/>
    <s v="(en blanco)"/>
    <b v="0"/>
    <s v="VIDAL CANEDO, LEONARDO ANDRES - CORP - CBBA                 "/>
    <b v="0"/>
    <e v="#N/A"/>
    <e v="#N/A"/>
    <m/>
  </r>
  <r>
    <x v="1"/>
    <d v="2020-01-16T00:00:00"/>
    <s v="Internet Asimetrico 8"/>
    <n v="35002"/>
    <x v="183"/>
    <s v="11279914_35002__SCZ_VIRU VIRU SABSA_SERVICIOS DE AEROPUERTOS BOLIVIANOS SA_IDD_5"/>
    <s v="PORRO SAAVEDRA, CAROLINA - TEMP1 - CORP - CBBA              "/>
    <x v="0"/>
    <x v="0"/>
    <s v="porroc@tigo.net.bo"/>
    <s v="Aeropuerto internacional Viru Viru"/>
    <m/>
    <s v="Hector Canedo - 76460800"/>
    <x v="2"/>
    <d v="2020-01-01T00:00:00"/>
    <d v="2020-02-01T00:00:00"/>
    <x v="1"/>
    <s v="Dejar para fin de mes para tener histórico de uso de un mes mínimo."/>
    <m/>
    <x v="129"/>
    <s v="SU"/>
    <s v="(en blanco)"/>
    <s v="Internet Asimetrico 8"/>
    <b v="1"/>
    <s v="(en blanco)"/>
    <b v="0"/>
    <s v="VIDAL CANEDO, LEONARDO ANDRES - CORP - CBBA                 "/>
    <b v="0"/>
    <e v="#N/A"/>
    <e v="#N/A"/>
    <m/>
  </r>
  <r>
    <x v="1"/>
    <d v="2020-01-16T00:00:00"/>
    <s v="Internet Asimetrico 8"/>
    <n v="35004"/>
    <x v="183"/>
    <s v="11279914_35004__LPZ_6 DE MARZO_SERVICIOS DE AEROPUERTOS BOLIVIANOS SA_IAS_50M"/>
    <s v="PORRO SAAVEDRA, CAROLINA - TEMP1 - CORP - CBBA              "/>
    <x v="1"/>
    <x v="0"/>
    <s v="porroc@tigo.net.bo"/>
    <s v="Aeropuerto internacional El Alto "/>
    <s v=" 16°30'37.37&quot;S  68°11'17.86&quot;O"/>
    <s v="Hector Canedo - 76460800"/>
    <x v="2"/>
    <d v="2020-01-01T00:00:00"/>
    <d v="2020-02-01T00:00:00"/>
    <x v="1"/>
    <s v="El cliente se rehusó a desconectar sus servicios."/>
    <m/>
    <x v="129"/>
    <s v="SU"/>
    <s v="(en blanco)"/>
    <s v="Internet Asimetrico 8"/>
    <b v="1"/>
    <s v="(en blanco)"/>
    <b v="0"/>
    <s v="VIDAL CANEDO, LEONARDO ANDRES - CORP - CBBA                 "/>
    <b v="0"/>
    <e v="#N/A"/>
    <e v="#N/A"/>
    <m/>
  </r>
  <r>
    <x v="3"/>
    <d v="2020-01-02T00:00:00"/>
    <s v="Internet Dedicado 2"/>
    <n v="35012"/>
    <x v="101"/>
    <s v="15298501_35012__SCZ_CENTENARIO_MULTICENTER SRL_IDD_20M"/>
    <s v="NUNEZ CASCALES, CARLOS ROMARIO - EMP - SCZ                  "/>
    <x v="0"/>
    <x v="0"/>
    <s v="nunezro@tigo.net.bo"/>
    <s v="4TO ANILLO Y AVENIDA CENTENARIO"/>
    <s v="17°46'37.42&quot;S  63°12'52.76&quot;O "/>
    <s v="BIJOY BENNY - 75018950"/>
    <x v="2"/>
    <d v="2020-01-01T00:00:00"/>
    <d v="2020-02-01T00:00:00"/>
    <x v="1"/>
    <s v="Dejar para fin de mes para tener histórico de uso de un mes mínimo."/>
    <m/>
    <x v="137"/>
    <s v="AC"/>
    <s v="AC"/>
    <s v="Internet Dedicado 4"/>
    <b v="0"/>
    <s v="15298501_35012__SCZ_CENTENARIO_MULTICENTER SRL_IDD_65M"/>
    <b v="0"/>
    <s v="NUNEZ CASCALES, CARLOS ROMARIO - EMP - SCZ                  "/>
    <b v="1"/>
    <e v="#N/A"/>
    <e v="#N/A"/>
    <m/>
  </r>
  <r>
    <x v="3"/>
    <d v="2020-01-15T00:00:00"/>
    <s v="Internet Asimetrico 1"/>
    <n v="34981"/>
    <x v="184"/>
    <s v="11154184_34981__SCZ_23 DE DICIEMBRE_EL MARUCHO_IAS_15M_ECOLOGICA"/>
    <s v="SALLES GUZMAN, PAOLA KARINA - EMP - SCZ                     "/>
    <x v="0"/>
    <x v="0"/>
    <s v="sallesp@tigo.net.bo"/>
    <s v="AV VIRGEN DE COTOCA PASANDO 8VO ANILLO, FRENTE AL FIDALGA SOBRE LA AVENIDA"/>
    <s v="17°45'49.80&quot;S   63° 6'15.34&quot;O"/>
    <s v="PATRICIA ARNEZ - 76609995"/>
    <x v="2"/>
    <d v="2020-01-01T00:00:00"/>
    <d v="2020-02-01T00:00:00"/>
    <x v="1"/>
    <s v="03/03: Nuevo contacto: Aide Quispe 77067004 (Contadora), Carmen Rosa Cueto 77067004 (Dueña y representante legal)_x000a_El numero de contacto ya no corresponde a la señora patricia, por favor proporcionar un nuevo numero para contactar a la empresa"/>
    <m/>
    <x v="138"/>
    <s v="AC"/>
    <s v="AC"/>
    <s v="Internet Asimetrico 1"/>
    <b v="1"/>
    <s v="11154184_34981_SCZ_23 DE DICIEMBRE_EL MARUCHO_IAS_30M_ECOLOGICA"/>
    <b v="0"/>
    <s v="PARADA SAUCEDO, ALEJANDRA - EMP - SCZ                       "/>
    <b v="0"/>
    <e v="#N/A"/>
    <e v="#N/A"/>
    <m/>
  </r>
  <r>
    <x v="0"/>
    <d v="2020-01-03T00:00:00"/>
    <s v="Internet Dedicado 1"/>
    <n v="34954"/>
    <x v="185"/>
    <s v="40569_34954__SCZ_26 DE ENERO_Roche Bolivia SRL_IDD_15M"/>
    <s v="PARADA ROCA, NOELIA - CORP - SCZ                            "/>
    <x v="0"/>
    <x v="0"/>
    <s v="paradan@tigo.net.bo"/>
    <s v="Doble vía La Guardia 4085, Santa Cruz de la Sierra"/>
    <s v="17°48'49.8&quot;S 63°12'36.4&quot;W"/>
    <s v="GERARDO BARRANCOS - (3) 351-7090 Ext.6800 /// 76009924"/>
    <x v="2"/>
    <d v="2020-01-01T00:00:00"/>
    <d v="2020-02-01T00:00:00"/>
    <x v="1"/>
    <s v="Dejar para fin de mes para tener histórico de uso de un mes mínimo."/>
    <m/>
    <x v="131"/>
    <s v="SU"/>
    <s v="(en blanco)"/>
    <s v="Internet Dedicado 1"/>
    <b v="1"/>
    <s v="(en blanco)"/>
    <b v="0"/>
    <s v="RUCK SUAREZ, FERNANDA - MNC - SCZ                           "/>
    <b v="0"/>
    <e v="#N/A"/>
    <e v="#N/A"/>
    <m/>
  </r>
  <r>
    <x v="3"/>
    <d v="2018-02-27T00:00:00"/>
    <s v="Internet Dedicado 9 (60Mb)"/>
    <n v="31921"/>
    <x v="186"/>
    <s v="15271125_31921_CBA_Circunvalacion_TRILOGY SOFTWARE BOLIVIA_BOL_30M_tempIDD_60M"/>
    <s v="GONZALEZ ANTEZANA, MAURICIO ABEL - EMP - CBB                "/>
    <x v="2"/>
    <x v="0"/>
    <s v="gonzalezm@tigo.net.bo"/>
    <s v="AVENIDA SANTA CRUZ ESQ CALLE BUENOS AIRES Nro. 1500 EDIF. VICTORIA"/>
    <s v="17°22'25.78&quot;S 66° 9'23.82&quot;O"/>
    <s v="Jose Gonzales 70341048"/>
    <x v="3"/>
    <d v="2020-01-01T00:00:00"/>
    <d v="2020-02-01T00:00:00"/>
    <x v="1"/>
    <m/>
    <m/>
    <x v="109"/>
    <s v="SU"/>
    <s v="(en blanco)"/>
    <s v="BUSINESS ONLINE 15"/>
    <b v="0"/>
    <s v="(en blanco)"/>
    <b v="0"/>
    <s v="MARQUEZ, ANDREA VERONICA - EMP - CBBA                       "/>
    <b v="0"/>
    <e v="#N/A"/>
    <e v="#N/A"/>
    <m/>
  </r>
  <r>
    <x v="1"/>
    <d v="2017-03-31T00:00:00"/>
    <s v="Business Online 8 Mb"/>
    <n v="30925"/>
    <x v="2"/>
    <s v="11474451_30925_LPZ_RIO SECO_CERVECERIA BOLIVIANA NACIONAL_IOL_8M"/>
    <s v="ANDIA ALVAREZ, LUIS ENRIQUE - CORP - LPZ                    "/>
    <x v="1"/>
    <x v="0"/>
    <s v="andial@tigo.net.bo"/>
    <s v="RIO SECO AV. PANAMERICANA - LADO EMBOL."/>
    <s v=" 16°29'18.84&quot;S  68°12'43.58&quot;O"/>
    <s v="ANTONIO IBAÑEZ - 722 09637"/>
    <x v="1"/>
    <d v="2020-01-01T00:00:00"/>
    <d v="2020-03-01T00:00:00"/>
    <x v="4"/>
    <s v="31/3: Segunda visita realizada, mediciones con los otros servicios fuera "/>
    <m/>
    <x v="138"/>
    <s v="AC"/>
    <s v="AC"/>
    <s v="Internet Dedicado 1"/>
    <b v="0"/>
    <s v="11474451_30925_LPZ_RIO SECO_CERVECERIA BOLIVIANA NACIONAL_IDD_30M"/>
    <b v="0"/>
    <s v="MIRANDA URQUIZO, DANIEL - CORP - LPZ                        "/>
    <b v="0"/>
    <e v="#N/A"/>
    <e v="#N/A"/>
    <m/>
  </r>
  <r>
    <x v="1"/>
    <d v="2018-07-31T00:00:00"/>
    <s v="Business Asimetric 10 Mb"/>
    <n v="32750"/>
    <x v="2"/>
    <s v="11474451_32750__LPZ_RIO SECO_CERVECERIA BOLIVIANA NACIONAL_BAS_10M"/>
    <s v="ANDIA ALVAREZ, LUIS ENRIQUE - CORP - LPZ                    "/>
    <x v="1"/>
    <x v="0"/>
    <s v="andial@tigo.net.bo"/>
    <s v="RIO SECO AV. PANAMERICANA - Frente de la Parada Teleferico Azul"/>
    <m/>
    <s v="ANTONIO IBAÑEZ - 72209641"/>
    <x v="1"/>
    <d v="2020-01-01T00:00:00"/>
    <d v="2020-03-01T00:00:00"/>
    <x v="4"/>
    <s v="31/3: Segunda medición, ya que la primera no hubo desconexión de servicios. Sin observaciones."/>
    <m/>
    <x v="139"/>
    <s v="AC"/>
    <s v="AC"/>
    <s v="Internet Asimetrico 1"/>
    <b v="0"/>
    <s v="11474451_32750__LPZ_RIO SECO_CERVECERIA BOLIVIANA NACIONAL_IAS_30M"/>
    <b v="0"/>
    <s v="MIRANDA URQUIZO, DANIEL - CORP - LPZ                        "/>
    <b v="0"/>
    <e v="#N/A"/>
    <e v="#N/A"/>
    <m/>
  </r>
  <r>
    <x v="1"/>
    <d v="2016-09-29T00:00:00"/>
    <s v="Plan Internet Empresarial 1.1"/>
    <n v="30476"/>
    <x v="187"/>
    <s v="11696846_30476_SCZ_Slan_NACIONAL SEGUROS VIDA Y SALUD_IEL_4M_TEMP_40M"/>
    <s v="SUAREZ CADARIO, ROBERTO JAVIER - CORP - SCZ                 "/>
    <x v="0"/>
    <x v="0"/>
    <s v="suarezrj@tigo.net.bo"/>
    <s v=" Av. Paragua 2 anillo -  Av. Santa Cruz esq.C. Jauru Nº 333 (2º anillo entre Canal Cotoca y Paragua)"/>
    <s v="17°46'33.38&quot;S  63° 9'54.40&quot;O"/>
    <s v="ROBERTO KANTOR - 69234859"/>
    <x v="1"/>
    <d v="2020-02-01T00:00:00"/>
    <d v="2020-03-01T00:00:00"/>
    <x v="1"/>
    <s v="11/09: El cliente menciona que por el momento no es posible realizar el trabajo ya que se esta trabajando de forma remota y no es posible visitar las instalaciones_x000a_31/08: El cliente menciona que por el momento no es posible realizar el trabajo. Contactar mas adelante._x000a_31/08: El cliente menciona que por el momento no es posible realizar el trabajo. Contactar mas adelante"/>
    <s v="Cliente no acepta la medición"/>
    <x v="140"/>
    <s v="AC"/>
    <s v="AC"/>
    <s v="Internet Dedicado 1"/>
    <b v="0"/>
    <s v="11696846_30476_SCZ_Slan_NACIONAL SEGUROS VIDA Y SALUD_IDD_30M"/>
    <b v="0"/>
    <s v="MONTERO LEDESMA, JAVIER - CORP - SCZ                        "/>
    <b v="0"/>
    <e v="#N/A"/>
    <e v="#N/A"/>
    <m/>
  </r>
  <r>
    <x v="1"/>
    <d v="2016-09-29T00:00:00"/>
    <s v="Plan Internet Empresarial 1.1"/>
    <n v="30477"/>
    <x v="187"/>
    <s v="11696846_30477_SCZ_Slan_NACIONAL SEGUROS VIDA Y SALUD_IEL_4M - temp10M"/>
    <s v="SUAREZ CADARIO, ROBERTO JAVIER - CORP - SCZ                 "/>
    <x v="0"/>
    <x v="0"/>
    <s v="suarezrj@tigo.net.bo"/>
    <s v=" Av. Paragua 2 anillo -  Av. Santa Cruz esq.C. Jauru Nº 333 (2º anillo entre Canal Cotoca y Paragua)"/>
    <s v="17°46'33.38&quot;S  63° 9'54.40&quot;O"/>
    <s v="ROBERTO KANTOR - 69234859"/>
    <x v="1"/>
    <d v="2020-02-01T00:00:00"/>
    <d v="2020-03-01T00:00:00"/>
    <x v="1"/>
    <s v="11/09: El cliente menciona que por el momento no es posible realizar el trabajo ya que se esta trabajando de forma remota y no es posible visitar las instalaciones_x000a_31/08: El cliente menciona que por el momento no es posible realizar el trabajo. Contactar mas adelante._x000a_31/3: Visita suspendida por cuarentena"/>
    <s v="Cliente no acepta la medición"/>
    <x v="140"/>
    <s v="AC"/>
    <s v="AC"/>
    <s v="Internet Dedicado 1"/>
    <b v="0"/>
    <s v="11696846_30477_SCZ_Slan_NACIONAL SEGUROS VIDA Y SALUD_IDD_30M"/>
    <b v="0"/>
    <s v="MONTERO LEDESMA, JAVIER - CORP - SCZ                        "/>
    <b v="0"/>
    <e v="#N/A"/>
    <e v="#N/A"/>
    <m/>
  </r>
  <r>
    <x v="1"/>
    <d v="2016-09-29T00:00:00"/>
    <s v="Business Asimetric 10 Mb"/>
    <n v="30475"/>
    <x v="187"/>
    <s v="11696846_30475_SCZ_Slan_NACIONAL SEGUROS VIDA Y SALUD_BAS_10M"/>
    <s v="SUAREZ CADARIO, ROBERTO JAVIER - CORP - SCZ                 "/>
    <x v="0"/>
    <x v="0"/>
    <s v="suarezrj@tigo.net.bo"/>
    <s v=" Av. Paragua 2 anillo -  Av. Santa Cruz esq.C. Jauru Nº 333 (2º anillo entre Canal Cotoca y Paragua)"/>
    <s v="17°46'33.38&quot;S  63° 9'54.40&quot;O"/>
    <s v="ROBERTO KANTOR - 69234859"/>
    <x v="1"/>
    <d v="2020-02-01T00:00:00"/>
    <d v="2020-03-01T00:00:00"/>
    <x v="1"/>
    <s v="11/09: El cliente menciona que por el momento no es posible realizar el trabajo ya que se esta trabajando de forma remota y no es posible visitar las instalaciones_x000a_31/08: El cliente menciona que por el momento no es posible realizar el trabajo. Contactar mas adelante._x000a_31/3: Visita suspendida por cuarentena"/>
    <s v="Cliente no acepta la medición"/>
    <x v="140"/>
    <s v="AC"/>
    <s v="AC"/>
    <s v="Internet Asimetrico 1"/>
    <b v="0"/>
    <s v="11696846_30475_SCZ_Slan_NACIONAL SEGUROS VIDA Y SALUD_IAS_30M"/>
    <b v="0"/>
    <s v="MONTERO LEDESMA, JAVIER - CORP - SCZ                        "/>
    <b v="0"/>
    <e v="#N/A"/>
    <e v="#N/A"/>
    <m/>
  </r>
  <r>
    <x v="1"/>
    <d v="2018-04-30T00:00:00"/>
    <s v="Business Online 25 Mb"/>
    <n v="32316"/>
    <x v="187"/>
    <s v="11696846_32316__SCZ_SLAN_NACIONAL SEGUROS VIDA Y SALUD SA_BOL_25M"/>
    <s v="SUAREZ CADARIO, ROBERTO JAVIER - CORP - SCZ                 "/>
    <x v="0"/>
    <x v="0"/>
    <s v="suarezrj@tigo.net.bo"/>
    <s v="Av. Santa Cruz esq.C. Jauru Nº 333 (2º anillo entre Canal Cotoca y Paragua)"/>
    <s v="17°46'33.38&quot;S  63° 9'54.40&quot;O"/>
    <s v="ROBERTO KANTOR - 69234859"/>
    <x v="1"/>
    <d v="2020-02-01T00:00:00"/>
    <d v="2020-03-01T00:00:00"/>
    <x v="1"/>
    <s v="11/09: El cliente menciona que por el momento no es posible realizar el trabajo ya que se esta trabajando de forma remota y no es posible visitar las instalaciones_x000a_31/08: El cliente menciona que por el momento no es posible realizar el trabajo. Contactar mas adelante._x000a_31/3: Visita suspendida por cuarentena"/>
    <s v="Cliente no acepta la medición"/>
    <x v="140"/>
    <s v="AC"/>
    <s v="AC"/>
    <s v="Internet Dedicado 4"/>
    <b v="0"/>
    <s v="11696846_32316__SCZ_SLAN_NACIONAL SEGUROS VIDA Y SALUD SA_IDD_65M"/>
    <b v="0"/>
    <s v="MONTERO LEDESMA, JAVIER - CORP - SCZ                        "/>
    <b v="0"/>
    <e v="#N/A"/>
    <e v="#N/A"/>
    <m/>
  </r>
  <r>
    <x v="1"/>
    <d v="2018-04-30T00:00:00"/>
    <s v="Business Online 25 Mb"/>
    <n v="32317"/>
    <x v="187"/>
    <s v="11696846_32317__SCZ_SLAN_NACIONAL SEGUROS VIDA Y SALUD SA_BOL_25M"/>
    <s v="SUAREZ CADARIO, ROBERTO JAVIER - CORP - SCZ                 "/>
    <x v="0"/>
    <x v="0"/>
    <s v="suarezrj@tigo.net.bo"/>
    <s v="Av. Santa Cruz esq.C. Jauru Nº 333 (2º anillo entre Canal Cotoca y Paragua)"/>
    <s v="17°46'33.38&quot;S  63° 9'54.40&quot;O"/>
    <s v="ROBERTO KANTOR - 69234859"/>
    <x v="1"/>
    <d v="2020-02-01T00:00:00"/>
    <d v="2020-03-01T00:00:00"/>
    <x v="1"/>
    <s v="11/09: El cliente menciona que por el momento no es posible realizar el trabajo ya que se esta trabajando de forma remota y no es posible visitar las instalaciones_x000a_31/08: El cliente menciona que por el momento no es posible realizar el trabajo. Contactar mas adelante._x000a_31/3: Visita suspendida por cuarentena"/>
    <s v="Cliente no acepta la medición"/>
    <x v="140"/>
    <s v="SU"/>
    <s v="(en blanco)"/>
    <s v="Internet Dedicado 4"/>
    <b v="0"/>
    <s v="(en blanco)"/>
    <b v="0"/>
    <s v="MONTERO LEDESMA, JAVIER - CORP - SCZ                        "/>
    <b v="0"/>
    <e v="#N/A"/>
    <e v="#N/A"/>
    <m/>
  </r>
  <r>
    <x v="1"/>
    <d v="2018-05-30T00:00:00"/>
    <s v="Business Asimetric 10 Mb"/>
    <n v="32378"/>
    <x v="187"/>
    <s v="11696846_32378__SCZ_Slan_NACIONAL SEGUROS VIDA Y SALUD SA_BAS_10M"/>
    <s v="SUAREZ CADARIO, ROBERTO JAVIER - CORP - SCZ                 "/>
    <x v="0"/>
    <x v="0"/>
    <s v="suarezrj@tigo.net.bo"/>
    <s v="Av. Santa Cruz esq.C. Jauru Nº 333 (2º anillo entre Canal Cotoca y Paragua)"/>
    <s v="17°46'33.38&quot;S  63° 9'54.40&quot;O"/>
    <s v="ROBERTO KANTOR - 69234859"/>
    <x v="1"/>
    <d v="2020-02-01T00:00:00"/>
    <d v="2020-03-01T00:00:00"/>
    <x v="1"/>
    <s v="11/09: El cliente menciona que por el momento no es posible realizar el trabajo ya que se esta trabajando de forma remota y no es posible visitar las instalaciones_x000a_31/08: El cliente menciona que por el momento no es posible realizar el trabajo. Contactar mas adelante._x000a_31/3: Visita suspendida por cuarentena"/>
    <s v="Cliente no acepta la medición"/>
    <x v="140"/>
    <s v="AC"/>
    <s v="AC"/>
    <s v="Internet Asimetrico 1"/>
    <b v="0"/>
    <s v="11696846_32378__SCZ_Slan_NACIONAL SEGUROS VIDA Y SALUD SA_IAS_30M"/>
    <b v="0"/>
    <s v="MONTERO LEDESMA, JAVIER - CORP - SCZ                        "/>
    <b v="0"/>
    <e v="#N/A"/>
    <e v="#N/A"/>
    <m/>
  </r>
  <r>
    <x v="1"/>
    <d v="2018-05-30T00:00:00"/>
    <s v="Business Asimetric 10 Mb"/>
    <n v="32379"/>
    <x v="187"/>
    <s v="11696846_32379_SCZ_Slan_NACIONAL SEGUROS VIDA Y SALUD SA_BAS_10M"/>
    <s v="SUAREZ CADARIO, ROBERTO JAVIER - CORP - SCZ                 "/>
    <x v="0"/>
    <x v="0"/>
    <s v="suarezrj@tigo.net.bo"/>
    <s v="Av. Santa Cruz esq.C. Jauru Nº 333 (2º anillo entre Canal Cotoca y Paragua)"/>
    <s v="17°46'33.38&quot;S  63° 9'54.40&quot;O"/>
    <s v="ROBERTO KANTOR - 69234859"/>
    <x v="1"/>
    <d v="2020-02-01T00:00:00"/>
    <d v="2020-03-01T00:00:00"/>
    <x v="1"/>
    <s v="11/09: El cliente menciona que por el momento no es posible realizar el trabajo ya que se esta trabajando de forma remota y no es posible visitar las instalaciones_x000a_31/08: El cliente menciona que por el momento no es posible realizar el trabajo. Contactar mas adelante._x000a_31/3: Visita suspendida por cuarentena"/>
    <s v="Cliente no acepta la medición"/>
    <x v="140"/>
    <s v="AC"/>
    <s v="AC"/>
    <s v="Internet Asimetrico 1"/>
    <b v="0"/>
    <s v="11696846_32379_SCZ_Slan_NACIONAL SEGUROS VIDA Y SALUD SA_IAS_30M"/>
    <b v="0"/>
    <s v="MONTERO LEDESMA, JAVIER - CORP - SCZ                        "/>
    <b v="0"/>
    <e v="#N/A"/>
    <e v="#N/A"/>
    <m/>
  </r>
  <r>
    <x v="1"/>
    <d v="2018-05-30T00:00:00"/>
    <s v="Business Asimetric 10 Mb"/>
    <n v="32383"/>
    <x v="187"/>
    <s v="11696846_32383__LPZ_LIRA_NACIONAL SEGUROS VIDA Y SALUD SA_IAS_30M"/>
    <s v="SUAREZ CADARIO, ROBERTO JAVIER - CORP - SCZ                 "/>
    <x v="1"/>
    <x v="0"/>
    <s v="suarezrj@tigo.net.bo"/>
    <s v="C. Capitan Ravelo # 2334 esq. Rosendo Gutierrez"/>
    <s v=" 16°30'26.86&quot;S   68° 7'30.34&quot;O"/>
    <s v="ROBERTO KANTOR - 69234859"/>
    <x v="1"/>
    <d v="2020-02-01T00:00:00"/>
    <d v="2020-03-01T00:00:00"/>
    <x v="1"/>
    <s v="11/09: El cliente menciona que por el momento no es posible realizar el trabajo ya que se esta trabajando de forma remota y no es posible visitar las instalaciones_x000a_31/08: El cliente menciona que por el momento no es posible realizar el trabajo. Contactar mas adelante._x000a_31/3: Esperando confirmación por correo"/>
    <s v="Cliente no acepta la medición"/>
    <x v="141"/>
    <s v="AC"/>
    <s v="(en blanco)"/>
    <s v="Internet Asimetrico 1"/>
    <b v="0"/>
    <s v="(en blanco)"/>
    <b v="0"/>
    <s v="MONTERO LEDESMA, JAVIER - CORP - SCZ                        "/>
    <b v="0"/>
    <e v="#N/A"/>
    <e v="#N/A"/>
    <m/>
  </r>
  <r>
    <x v="1"/>
    <d v="2018-06-30T00:00:00"/>
    <s v="Business Asimetric 10 Mb"/>
    <n v="32628"/>
    <x v="187"/>
    <s v="**SU**11696846_32628__SCZ_Slan_NACIONAL SEGUROS VIDA Y SALUD SA_BAS_10M"/>
    <s v="SUAREZ CADARIO, ROBERTO JAVIER - CORP - SCZ                 "/>
    <x v="0"/>
    <x v="0"/>
    <s v="suarezrj@tigo.net.bo"/>
    <s v="Av. Santa Cruz esq.C. Jauru Nº 333 (2º anillo entre Canal Cotoca y Paragua)"/>
    <s v="17°46'33.38&quot;S  63° 9'54.40&quot;O"/>
    <s v="ROBERTO KANTOR - 69234859"/>
    <x v="1"/>
    <d v="2020-02-01T00:00:00"/>
    <d v="2020-03-01T00:00:00"/>
    <x v="0"/>
    <s v="11/09: El cliente menciona que por el momento no es posible realizar el trabajo ya que se esta trabajando de forma remota y no es posible visitar las instalaciones_x000a_31/08: El cliente menciona que por el momento no es posible realizar el trabajo. Contactar mas adelante._x000a_31/3: Visita suspendida por cuarentena"/>
    <s v="Cliente no acepta la medición"/>
    <x v="1"/>
    <s v="SU"/>
    <s v="(en blanco)"/>
    <s v="Internet Asimetrico 1"/>
    <b v="0"/>
    <s v="(en blanco)"/>
    <b v="0"/>
    <s v="MONTERO LEDESMA, JAVIER - CORP - SCZ                        "/>
    <b v="0"/>
    <e v="#N/A"/>
    <e v="#N/A"/>
    <m/>
  </r>
  <r>
    <x v="1"/>
    <d v="2018-09-29T00:00:00"/>
    <s v="Business Asimetric 15 Mb"/>
    <n v="32991"/>
    <x v="187"/>
    <s v="11696846_32991__SCZ_23 DE DICIEMBRE_NACIONAL SEGUROS VIDA Y SALUD SA_BAS_15M -te"/>
    <s v="SUAREZ CADARIO, ROBERTO JAVIER - CORP - SCZ                 "/>
    <x v="0"/>
    <x v="0"/>
    <s v="suarezrj@tigo.net.bo"/>
    <s v="PARQUE INDUSTRIAL A LADO DE POLLOS IMBA"/>
    <s v=" 17°45'40.19&quot;S  63° 8'16.49&quot;O"/>
    <s v="ROBERTO KANTOR - 69234859"/>
    <x v="1"/>
    <d v="2020-02-01T00:00:00"/>
    <d v="2020-03-01T00:00:00"/>
    <x v="0"/>
    <s v="11/09: El cliente menciona que por el momento no es posible realizar el trabajo ya que se esta trabajando de forma remota y no es posible visitar las instalaciones_x000a_31/08: El cliente menciona que por el momento no es posible realizar el trabajo. Contactar mas adelante._x000a_Volver a intentar luego de la cuarentena._x000a_31/3: Cliente indica que no se le realice"/>
    <s v="Cliente no acepta la medición"/>
    <x v="1"/>
    <s v="AC"/>
    <s v="AC"/>
    <s v="Internet Asimetrico 5"/>
    <b v="0"/>
    <s v="11696846_32991__SCZ_23 DE DICIEMBRE_NACIONAL SEGUROS VIDA Y SALUD SA_IAS_75M_Tem"/>
    <b v="0"/>
    <s v="MONTERO LEDESMA, JAVIER - CORP - SCZ                        "/>
    <b v="0"/>
    <e v="#N/A"/>
    <e v="#N/A"/>
    <m/>
  </r>
  <r>
    <x v="1"/>
    <d v="2018-09-29T00:00:00"/>
    <s v="BUSINESS ONLINE 1"/>
    <n v="32995"/>
    <x v="187"/>
    <s v="11696846_32995__SCZ_SLAN_NACIONAL SEGUROS VIDA Y SALUD SA_BOL_12M"/>
    <s v="SUAREZ CADARIO, ROBERTO JAVIER - CORP - SCZ                 "/>
    <x v="0"/>
    <x v="0"/>
    <s v="suarezrj@tigo.net.bo"/>
    <s v="Av. Santa Cruz esq.C. Jauru Nº 333 (2º anillo entre Canal Cotoca y Paragua)"/>
    <s v="17°46'33.38&quot;S  63° 9'54.40&quot;O"/>
    <s v="ROBERTO KANTOR - 69234859"/>
    <x v="1"/>
    <d v="2020-02-01T00:00:00"/>
    <d v="2020-03-01T00:00:00"/>
    <x v="1"/>
    <s v="11/09: El cliente menciona que por el momento no es posible realizar el trabajo ya que se esta trabajando de forma remota y no es posible visitar las instalaciones_x000a_31/08: El cliente menciona que por el momento no es posible realizar el trabajo. Contactar mas adelante._x000a_31/3: Visita suspendida por cuarentena"/>
    <s v="Cliente no acepta la medición"/>
    <x v="142"/>
    <s v="AC"/>
    <s v="AC"/>
    <s v="BUSINESS ONLINE 1"/>
    <b v="1"/>
    <s v="11696846_32995__SCZ_SLAN_NACIONAL SEGUROS VIDA Y SALUD SA_BOL_12M"/>
    <b v="1"/>
    <s v="MONTERO LEDESMA, JAVIER - CORP - SCZ                        "/>
    <b v="0"/>
    <e v="#N/A"/>
    <e v="#N/A"/>
    <m/>
  </r>
  <r>
    <x v="1"/>
    <d v="2018-09-29T00:00:00"/>
    <s v="Business Online 10 Mb"/>
    <n v="32993"/>
    <x v="187"/>
    <s v="11696846_32993__SCZ_SLAN_NACIONAL SEGUROS VIDA Y SALUD SA_BOL_10M"/>
    <s v="SUAREZ CADARIO, ROBERTO JAVIER - CORP - SCZ                 "/>
    <x v="0"/>
    <x v="0"/>
    <s v="suarezrj@tigo.net.bo"/>
    <s v="Av. Santa Cruz esq.C. Jauru Nº 333 (2º anillo entre Canal Cotoca y Paragua)"/>
    <s v="17°46'33.38&quot;S  63° 9'54.40&quot;O"/>
    <s v="ROBERTO KANTOR - 69234859"/>
    <x v="1"/>
    <d v="2020-02-01T00:00:00"/>
    <d v="2020-03-01T00:00:00"/>
    <x v="1"/>
    <s v="11/09: El cliente menciona que por el momento no es posible realizar el trabajo ya que se esta trabajando de forma remota y no es posible visitar las instalaciones_x000a_31/08: El cliente menciona que por el momento no es posible realizar el trabajo. Contactar mas adelante._x000a_31/3: Visita suspendida por cuarentena"/>
    <s v="Cliente no acepta la medición"/>
    <x v="140"/>
    <s v="AC"/>
    <s v="AC"/>
    <s v="Internet Dedicado 1"/>
    <b v="0"/>
    <s v="11696846_32993_SCZ_SLAN_NACIONAL SEGUROS VIDA Y SALUD SA_IDD_30M"/>
    <b v="0"/>
    <s v="MONTERO LEDESMA, JAVIER - CORP - SCZ                        "/>
    <b v="0"/>
    <e v="#N/A"/>
    <e v="#N/A"/>
    <m/>
  </r>
  <r>
    <x v="1"/>
    <d v="2018-09-29T00:00:00"/>
    <s v="Business Online 10 Mb"/>
    <n v="32994"/>
    <x v="187"/>
    <s v="11696846_32994__SCZ_SLAN_NACIONAL SEGUROS VIDA Y SALUD SA_BOL_10M"/>
    <s v="SUAREZ CADARIO, ROBERTO JAVIER - CORP - SCZ                 "/>
    <x v="0"/>
    <x v="0"/>
    <s v="suarezrj@tigo.net.bo"/>
    <s v="Av. Santa Cruz esq.C. Jauru Nº 333 (2º anillo entre Canal Cotoca y Paragua)"/>
    <s v="17°46'33.38&quot;S  63° 9'54.40&quot;O"/>
    <s v="ROBERTO KANTOR - 69234859"/>
    <x v="1"/>
    <d v="2020-02-01T00:00:00"/>
    <d v="2020-03-01T00:00:00"/>
    <x v="1"/>
    <s v="11/09: El cliente menciona que por el momento no es posible realizar el trabajo ya que se esta trabajando de forma remota y no es posible visitar las instalaciones_x000a_31/08: El cliente menciona que por el momento no es posible realizar el trabajo. Contactar mas adelante._x000a_31/3: Visita suspendida por cuarentena"/>
    <s v="Cliente no acepta la medición"/>
    <x v="140"/>
    <s v="AC"/>
    <s v="AC"/>
    <s v="Internet Dedicado 1"/>
    <b v="0"/>
    <s v="11696846_32994_SCZ_SLAN_NACIONAL SEGUROS VIDA Y SALUD SA_IDD_30M"/>
    <b v="0"/>
    <s v="MONTERO LEDESMA, JAVIER - CORP - SCZ                        "/>
    <b v="0"/>
    <e v="#N/A"/>
    <e v="#N/A"/>
    <m/>
  </r>
  <r>
    <x v="1"/>
    <d v="2018-10-15T00:00:00"/>
    <s v="Business Asimetric 1"/>
    <n v="33044"/>
    <x v="187"/>
    <s v="11696846_33044__SCZ_SLAN_NACIONAL SEGUROS VIDA Y SALUD SA_BAS_15M"/>
    <s v="SUAREZ CADARIO, ROBERTO JAVIER - CORP - SCZ                 "/>
    <x v="0"/>
    <x v="0"/>
    <s v="suarezrj@tigo.net.bo"/>
    <s v="Av. Santa Cruz esq.C. Jauru Nº 333 (2º anillo entre Canal Cotoca y Paragua)"/>
    <s v="17°46'33.38&quot;S  63° 9'54.40&quot;O"/>
    <s v="ROBERTO KANTOR - 69234859"/>
    <x v="1"/>
    <d v="2020-02-01T00:00:00"/>
    <d v="2020-03-01T00:00:00"/>
    <x v="1"/>
    <s v="11/09: El cliente menciona que por el momento no es posible realizar el trabajo ya que se esta trabajando de forma remota y no es posible visitar las instalaciones_x000a_31/08: El cliente menciona que por el momento no es posible realizar el trabajo. Contactar mas adelante._x000a_31/3: Visita suspendida por cuarentena"/>
    <s v="Cliente no acepta la medición"/>
    <x v="142"/>
    <s v="AC"/>
    <s v="AC"/>
    <s v="Internet Asimetrico 1"/>
    <b v="0"/>
    <s v="11696846_33044__SCZ_SLAN_NACIONAL SEGUROS VIDA Y SALUD SA_IAS_30M"/>
    <b v="0"/>
    <s v="MONTERO LEDESMA, JAVIER - CORP - SCZ                        "/>
    <b v="0"/>
    <e v="#N/A"/>
    <e v="#N/A"/>
    <m/>
  </r>
  <r>
    <x v="1"/>
    <d v="2018-08-31T00:00:00"/>
    <s v="Business Asimetric 10 Mb"/>
    <n v="32852"/>
    <x v="188"/>
    <s v="11404542_32852__CBA_SETON_ASTRIX S.A._BAS_10M"/>
    <s v="ORTIZ ORTIZ, ROBERTO - MNC - SCZ                            "/>
    <x v="2"/>
    <x v="0"/>
    <s v="ortizro@tigo.net.bo"/>
    <s v="Calle Innominada a una cuadra y media de la Av Blanco Galindo altura del Km 7"/>
    <s v="17°23'40.52&quot;S  66° 13'17.06&quot;O"/>
    <s v="MIGUEL JAIMES - 79785207"/>
    <x v="1"/>
    <d v="2020-02-01T00:00:00"/>
    <d v="2020-03-01T00:00:00"/>
    <x v="0"/>
    <s v="31/3: Esperando confirmación por correo"/>
    <s v="Servicio Suspendido / Eliminado"/>
    <x v="1"/>
    <s v="SU"/>
    <s v="(en blanco)"/>
    <s v="Business Asimetric 1"/>
    <b v="0"/>
    <s v="(en blanco)"/>
    <b v="0"/>
    <s v="RUCK SUAREZ, FERNANDA - MNC - SCZ                           "/>
    <b v="0"/>
    <e v="#N/A"/>
    <e v="#N/A"/>
    <m/>
  </r>
  <r>
    <x v="1"/>
    <d v="2015-04-10T00:00:00"/>
    <s v="Business Asimetric 50 Mb"/>
    <n v="29532"/>
    <x v="69"/>
    <s v="11476617_29532_SCZ_Hipermaxi_UNIVERSIDAD PRIVADA DOMINGO SAVIO_BAS_50M"/>
    <s v="ORTIZ ORTIZ, ROBERTO - CORP - SCZ                           "/>
    <x v="0"/>
    <x v="0"/>
    <s v="ortizro@tigo.net.bo"/>
    <s v="AV. JAPON ESQUINA AV.BENI "/>
    <m/>
    <s v="Pedro Valverde - 72174790"/>
    <x v="1"/>
    <d v="2020-02-01T00:00:00"/>
    <d v="2020-03-01T00:00:00"/>
    <x v="1"/>
    <s v="31/3: Visita suspendida por cuarentena"/>
    <m/>
    <x v="143"/>
    <s v="AC"/>
    <s v="AC"/>
    <s v="Internet Asimetrico 9"/>
    <b v="0"/>
    <s v="11476617_29532_SCZ_Hipermaxi_UNIVERSIDAD PRIVADA DOMINGO SAVIO_IAS_125M"/>
    <b v="0"/>
    <s v="SALLES GUZMAN, PAOLA KARINA - CORP - SCZ                    "/>
    <b v="0"/>
    <e v="#N/A"/>
    <e v="#N/A"/>
    <m/>
  </r>
  <r>
    <x v="1"/>
    <d v="2015-12-16T00:00:00"/>
    <s v="Business Asimetric 35 Mb"/>
    <n v="29903"/>
    <x v="69"/>
    <s v="13299304_29903_TJA_GUADALQUIVIR_CORPORACION EDUCATIVA TARIJA_BAS_35M"/>
    <s v="SALLES GUZMAN, PAOLA KARINA - CORP - SCZ                    "/>
    <x v="3"/>
    <x v="0"/>
    <s v="sallesp@tigo.net.bo"/>
    <s v="Calle Daniel Campos entre Corrado y Domingo Paz Nº 951"/>
    <s v=" 21°31'52.00&quot;S   64° 43'55.32&quot;O"/>
    <s v="INGRID CALABI VACAFLOR - 6665451 - 75148889"/>
    <x v="1"/>
    <d v="2020-02-01T00:00:00"/>
    <d v="2020-03-01T00:00:00"/>
    <x v="1"/>
    <m/>
    <m/>
    <x v="144"/>
    <s v="AC"/>
    <s v="(en blanco)"/>
    <s v="Internet Dedicado 3"/>
    <b v="0"/>
    <s v="(en blanco)"/>
    <b v="0"/>
    <s v="SALLES GUZMAN, PAOLA KARINA - CORP - SCZ                    "/>
    <b v="1"/>
    <e v="#N/A"/>
    <e v="#N/A"/>
    <m/>
  </r>
  <r>
    <x v="1"/>
    <d v="2016-06-10T00:00:00"/>
    <s v="Business Asimetric 30 Mb"/>
    <n v="30126"/>
    <x v="69"/>
    <s v="11476617_30126_TJA_Mendez Arcos_UNIVERSIDAD PRIVADA DOMINGO SAVIO S.A._BAS_30M"/>
    <s v="SALLES GUZMAN, PAOLA KARINA - CORP - SCZ                    "/>
    <x v="3"/>
    <x v="0"/>
    <s v="sallesp@tigo.net.bo"/>
    <s v="  Av. los Sauces"/>
    <s v="21°32'13.50&quot;S 64°44'30.68&quot;O"/>
    <s v="PEDRO VALVERDE  - 72174790"/>
    <x v="1"/>
    <d v="2020-02-01T00:00:00"/>
    <d v="2020-03-01T00:00:00"/>
    <x v="1"/>
    <m/>
    <m/>
    <x v="116"/>
    <s v="AC"/>
    <s v="AC"/>
    <s v="Internet Asimetrico 7"/>
    <b v="0"/>
    <s v="11476617_30126_TJA_Mendez Arcos_UNIVERSIDAD PRIVADA DOMINGO SAVIO S.A._IAS_95M"/>
    <b v="0"/>
    <s v="SALLES GUZMAN, PAOLA KARINA - CORP - SCZ                    "/>
    <b v="1"/>
    <e v="#N/A"/>
    <e v="#N/A"/>
    <m/>
  </r>
  <r>
    <x v="1"/>
    <d v="2016-06-27T00:00:00"/>
    <s v="Business Asimetric 35 Mb"/>
    <n v="30127"/>
    <x v="69"/>
    <s v="11476617_30127_POT_Estadio Mercado_UNIVERSIDAD PRIVADA DOMINGO SAVIO S.A._BAS_35"/>
    <s v="SALLES GUZMAN, PAOLA KARINA - CORP - SCZ                    "/>
    <x v="8"/>
    <x v="0"/>
    <s v="sallesp@tigo.net.bo"/>
    <s v="av. Union Esquina Calle Gareca  "/>
    <s v=" 19°34'8.08&quot;S 65°45'51.97&quot;O"/>
    <s v="PEDRO VALVERDE  - 72174790"/>
    <x v="1"/>
    <d v="2020-02-01T00:00:00"/>
    <d v="2020-03-01T00:00:00"/>
    <x v="2"/>
    <m/>
    <m/>
    <x v="1"/>
    <s v="AC"/>
    <s v="AC"/>
    <s v="Internet Asimetrico 4"/>
    <b v="0"/>
    <s v="11476617_30127_POT_Estadio Mercado_UNIVERSIDAD PRIVADA DOMINGO SAVIO S.A._IAS_65"/>
    <b v="0"/>
    <s v="SALLES GUZMAN, PAOLA KARINA - CORP - SCZ                    "/>
    <b v="1"/>
    <e v="#N/A"/>
    <e v="#N/A"/>
    <m/>
  </r>
  <r>
    <x v="1"/>
    <d v="2016-07-22T00:00:00"/>
    <s v="Business Asimetric 30 Mb"/>
    <n v="30233"/>
    <x v="69"/>
    <s v="11476617_30233_CHU_Mariscal_UNIVERSIDAD PRIVADA DOMINGO SAVIO_BAS_30M"/>
    <s v="SALLES GUZMAN, PAOLA KARINA - CORP - SCZ                    "/>
    <x v="5"/>
    <x v="0"/>
    <s v="sallesp@tigo.net.bo"/>
    <s v="Av. Sanchez de Hoz"/>
    <s v=" 19° 3'25.42&quot;S 65°15'19.17&quot;O"/>
    <s v="PEDRO VALVERDE  - 72174790"/>
    <x v="1"/>
    <d v="2020-02-01T00:00:00"/>
    <d v="2020-03-01T00:00:00"/>
    <x v="1"/>
    <s v="01/11: Se consulto por correo a la ejecutiva, si se programa o cancela el servicio._x000a_28/10: El cliente menciona que por el momento no es posible realizar el trabajo. se halla fuera de sucre y no hay quien pueda recibirnos (contacto el 28/10/2020)_x000a_30/06: No se puede realizar la visita, no hay nadie en la oficina para recibirnos. Una vez todo se normalice se podra programar una visita"/>
    <m/>
    <x v="145"/>
    <s v="AC"/>
    <s v="AC"/>
    <s v="Internet Asimetrico 9"/>
    <b v="0"/>
    <s v="11476617_30233_CHU_Mariscal_UNIVERSIDAD PRIVADA DOMINGO SAVIO_IAS_125M"/>
    <b v="0"/>
    <s v="SALLES GUZMAN, PAOLA KARINA - CORP - SCZ                    "/>
    <b v="1"/>
    <e v="#N/A"/>
    <e v="#N/A"/>
    <m/>
  </r>
  <r>
    <x v="1"/>
    <d v="2016-07-25T00:00:00"/>
    <s v="Business Asimetric 15 Mb"/>
    <n v="30194"/>
    <x v="69"/>
    <s v="11476617_30194_SCZ_Hamacas_UNIVERSIDAD PRIVADA DOMINGO SAVIO_BAS_15M"/>
    <s v="ORTIZ ORTIZ, ROBERTO - CORP - SCZ                           "/>
    <x v="0"/>
    <x v="0"/>
    <s v="ortizro@tigo.net.bo"/>
    <s v="Av. Japon entre Av. Beni Y Av. Banzer "/>
    <s v=" 17°45'28.34&quot;S 63°10'33.69&quot;O"/>
    <s v="PEDRO VALVERDE  - 72174790"/>
    <x v="1"/>
    <d v="2020-02-01T00:00:00"/>
    <d v="2020-03-01T00:00:00"/>
    <x v="1"/>
    <s v="31/3: Visita suspendida por cuarentena"/>
    <m/>
    <x v="146"/>
    <s v="AC"/>
    <s v="AC"/>
    <s v="Internet Asimetrico 4"/>
    <b v="0"/>
    <s v="11476617_30194_SCZ_Hamacas_UNIVERSIDAD PRIVADA DOMINGO SAVIO_IAS_65M"/>
    <b v="0"/>
    <s v="SALLES GUZMAN, PAOLA KARINA - CORP - SCZ                    "/>
    <b v="0"/>
    <e v="#N/A"/>
    <e v="#N/A"/>
    <m/>
  </r>
  <r>
    <x v="1"/>
    <d v="2016-12-30T00:00:00"/>
    <s v="Business Asimetric 45 Mb"/>
    <n v="30744"/>
    <x v="69"/>
    <s v="11476617_30744_TJA_MENDEZ ARCOS_UNIVERSIDAD PRIVADA DOMINGO SAVIO S.A._BAS_45M"/>
    <s v="SALLES GUZMAN, PAOLA KARINA - CORP - SCZ                    "/>
    <x v="3"/>
    <x v="0"/>
    <s v="sallesp@tigo.net.bo"/>
    <s v="AV. LOS SAUCES"/>
    <s v="21°32'13.50&quot;S 64°44'30.68&quot;O      "/>
    <s v="GONZALO TARIFA - 75149697"/>
    <x v="1"/>
    <d v="2020-02-01T00:00:00"/>
    <d v="2020-03-01T00:00:00"/>
    <x v="1"/>
    <m/>
    <m/>
    <x v="116"/>
    <s v="AC"/>
    <s v="AC"/>
    <s v="Internet Asimetrico 6"/>
    <b v="0"/>
    <s v="11476617_30744_TJA_MENDEZ ARCOS_UNIVERSIDAD PRIVADA DOMINGO SAVIO S.A._IAS_90M"/>
    <b v="0"/>
    <s v="SALLES GUZMAN, PAOLA KARINA - CORP - SCZ                    "/>
    <b v="1"/>
    <e v="#N/A"/>
    <e v="#N/A"/>
    <m/>
  </r>
  <r>
    <x v="1"/>
    <d v="2014-11-04T00:00:00"/>
    <s v="Business Online 70 Mb"/>
    <n v="29319"/>
    <x v="78"/>
    <s v="11503117_29319_LPZ_ACHUMANI_PRENDAMAS_BOL_70M"/>
    <s v="CHACON CENTELLAS, MARIA DEL PILAR - CORP - LPZ              "/>
    <x v="1"/>
    <x v="0"/>
    <s v="chaconm@tigo.net.bo"/>
    <s v="C. 16 de Calacoto Entre Julio Patiño y Calle B"/>
    <m/>
    <s v="Luis Perez Najaya - 69720263"/>
    <x v="1"/>
    <d v="2020-02-01T00:00:00"/>
    <d v="2020-03-01T00:00:00"/>
    <x v="1"/>
    <m/>
    <m/>
    <x v="147"/>
    <s v="AC"/>
    <s v="AC"/>
    <s v="Internet Dedicado 9"/>
    <b v="0"/>
    <s v="11503117_29319_LPZ_ACHUMANI_PRENDAMAS_IDD_125M"/>
    <b v="0"/>
    <s v="MEAVE IBANEZ, HENRY - CORP - LPZ                            "/>
    <b v="0"/>
    <e v="#N/A"/>
    <e v="#N/A"/>
    <m/>
  </r>
  <r>
    <x v="1"/>
    <d v="2018-05-30T00:00:00"/>
    <s v="Business Asimetric 10 Mb"/>
    <n v="32354"/>
    <x v="187"/>
    <s v="11696846_32354__ORU_ORURO CENTRO_NACIONAL SEGUROS VIDA Y SALUD SA_BAS_10M"/>
    <s v="SUAREZ CADARIO, ROBERTO JAVIER - CORP - SCZ                 "/>
    <x v="4"/>
    <x v="0"/>
    <s v="suarezrj@tigo.net.bo"/>
    <s v="Calle bolívar 1130 entre Petot y Linares"/>
    <s v="17°58'07.9&quot;S 67°07'05.9&quot;W"/>
    <s v="ROBERTO KANTOR - 69234859"/>
    <x v="1"/>
    <d v="2020-02-01T00:00:00"/>
    <d v="2020-03-01T00:00:00"/>
    <x v="0"/>
    <s v="11/09: El cliente menciona que por el momento no es posible realizar el trabajo ya que se esta trabajando de forma remota y no es posible visitar las instalaciones"/>
    <s v="Cliente no acepta la medición"/>
    <x v="1"/>
    <s v="AC"/>
    <s v="AC"/>
    <s v="Internet Asimetrico 1"/>
    <b v="0"/>
    <s v="11696846_32354_ORU_ORURO CENTRO_NACIONAL SEGUROS VIDA Y SALUD SA_IAS_30M"/>
    <b v="0"/>
    <s v="MONTERO LEDESMA, JAVIER - CORP - SCZ                        "/>
    <b v="0"/>
    <e v="#N/A"/>
    <e v="#N/A"/>
    <m/>
  </r>
  <r>
    <x v="1"/>
    <d v="2018-05-30T00:00:00"/>
    <s v="Business Asimetric 10 Mb"/>
    <n v="32382"/>
    <x v="187"/>
    <s v="11696846_32382__CBA_FELIX CAPRILES_NACIONAL_SEGUROS VIDA Y SALUD SA_BOL_10M"/>
    <s v="SUAREZ CADARIO, ROBERTO JAVIER - CORP - SCZ                 "/>
    <x v="2"/>
    <x v="0"/>
    <s v="suarezrj@tigo.net.bo"/>
    <s v="Av. America # 397 Esq. Santa Cruz"/>
    <s v=" 17°22'21.29&quot;S   66° 9'26.41&quot;O"/>
    <s v="ROBERTO KANTOR - 69234859"/>
    <x v="1"/>
    <d v="2020-02-01T00:00:00"/>
    <d v="2020-03-01T00:00:00"/>
    <x v="0"/>
    <s v="11/09: El cliente menciona que por el momento no es posible realizar el trabajo ya que se esta trabajando de forma remota y no es posible visitar las instalaciones"/>
    <s v="Cliente no acepta la medición"/>
    <x v="1"/>
    <s v="AC"/>
    <s v="AC"/>
    <s v="Internet Asimetrico 1"/>
    <b v="0"/>
    <s v="11696846_32382__CBA_FELIX CAPRILES_NACIONAL_SEGUROS VIDA Y SALUD SA_IAS_30M"/>
    <b v="0"/>
    <s v="MONTERO LEDESMA, JAVIER - CORP - SCZ                        "/>
    <b v="0"/>
    <e v="#N/A"/>
    <e v="#N/A"/>
    <m/>
  </r>
  <r>
    <x v="1"/>
    <d v="2018-09-29T00:00:00"/>
    <s v="Business Asimetric 10 Mb"/>
    <n v="32992"/>
    <x v="187"/>
    <s v="11696846_32992__TJA_GUADALQUIVIR_NACIONAL SEGUROS VIDA Y SALUD SA_BAS_10M"/>
    <s v="SUAREZ CADARIO, ROBERTO JAVIER - CORP - SCZ                 "/>
    <x v="3"/>
    <x v="0"/>
    <s v="suarezrj@tigo.net.bo"/>
    <s v="Calle Sucre Nº 287 esquina Alejandro El Carpio"/>
    <s v="21°32'9.44&quot;S   64°44'4.78&quot;O"/>
    <s v="ROBERTO KANTOR - 69234859"/>
    <x v="1"/>
    <d v="2020-02-01T00:00:00"/>
    <d v="2020-03-01T00:00:00"/>
    <x v="0"/>
    <s v="11/09: El cliente menciona que por el momento no es posible realizar el trabajo ya que se esta trabajando de forma remota y no es posible visitar las instalaciones"/>
    <s v="Cliente no acepta la medición"/>
    <x v="1"/>
    <s v="AC"/>
    <s v="(en blanco)"/>
    <s v="Internet Asimetrico 1"/>
    <b v="0"/>
    <s v="(en blanco)"/>
    <b v="0"/>
    <s v="MONTERO LEDESMA, JAVIER - CORP - SCZ                        "/>
    <b v="0"/>
    <e v="#N/A"/>
    <e v="#N/A"/>
    <m/>
  </r>
  <r>
    <x v="1"/>
    <d v="2018-10-15T00:00:00"/>
    <s v="Business Asimetric 10 Mb"/>
    <n v="33043"/>
    <x v="187"/>
    <s v="11696846_33043__BEN_TRINIDAD_NACIONAL SEGUROS VIDA Y SALUD SA_BAS_10M"/>
    <s v="SUAREZ CADARIO, ROBERTO JAVIER - CORP - SCZ                 "/>
    <x v="7"/>
    <x v="0"/>
    <s v="suarezrj@tigo.net.bo"/>
    <s v="Av. 18 de Noviembre Entre C. La Paz y Av. 6 de Agosto"/>
    <s v="14°50'9.48&quot;S  64°54'22.35&quot;O"/>
    <s v="ROBERTO KANTOR - 69234859"/>
    <x v="1"/>
    <d v="2020-02-01T00:00:00"/>
    <d v="2020-03-01T00:00:00"/>
    <x v="0"/>
    <s v="11/09: El cliente menciona que por el momento no es posible realizar el trabajo ya que se esta trabajando de forma remota y no es posible visitar las instalaciones"/>
    <s v="Cliente no acepta la medición"/>
    <x v="1"/>
    <s v="AC"/>
    <s v="AC"/>
    <s v="Internet Asimetrico 1"/>
    <b v="0"/>
    <s v="11696846_33043__BEN_TRINIDAD_NACIONAL SEGUROS VIDA Y SALUD SA_IAS_30M"/>
    <b v="0"/>
    <s v="MONTERO LEDESMA, JAVIER - CORP - SCZ                        "/>
    <b v="0"/>
    <e v="#N/A"/>
    <e v="#N/A"/>
    <m/>
  </r>
  <r>
    <x v="1"/>
    <d v="2018-10-15T00:00:00"/>
    <s v="Business Asimetric 10 Mb"/>
    <n v="33064"/>
    <x v="187"/>
    <s v="11696846_33064__SCR_COLON_NACIONAL SEGUROS VIDA Y SALUD SA_BAS_10M"/>
    <s v="SUAREZ CADARIO, ROBERTO JAVIER - CORP - SCZ                 "/>
    <x v="5"/>
    <x v="0"/>
    <s v="suarezrj@tigo.net.bo"/>
    <s v="Calle Olianeta # 32"/>
    <s v="19° 2'55.94&quot;S  65°15'41.96&quot;O "/>
    <s v="ROBERTO KANTOR- 69234859 "/>
    <x v="1"/>
    <d v="2020-02-01T00:00:00"/>
    <d v="2020-03-01T00:00:00"/>
    <x v="0"/>
    <s v="11/09: El cliente menciona que por el momento no es posible realizar el trabajo ya que se esta trabajando de forma remota y no es posible visitar las instalaciones"/>
    <s v="Cliente no acepta la medición"/>
    <x v="1"/>
    <s v="AC"/>
    <s v="(en blanco)"/>
    <s v="Internet Asimetrico 1"/>
    <b v="0"/>
    <s v="(en blanco)"/>
    <b v="0"/>
    <s v="MONTERO LEDESMA, JAVIER - CORP - SCZ                        "/>
    <b v="0"/>
    <e v="#N/A"/>
    <e v="#N/A"/>
    <m/>
  </r>
  <r>
    <x v="1"/>
    <d v="2019-06-28T00:00:00"/>
    <s v="Business Asimetric 10 Mb"/>
    <n v="34201"/>
    <x v="187"/>
    <s v="11696846_34201_CBA_FELIX CAPRIPLES_NACIONAL SEGUROS VIDA Y SALUD SA_BAS_10M"/>
    <s v="SUAREZ CADARIO, ROBERTO JAVIER - CORP - SCZ                 "/>
    <x v="2"/>
    <x v="0"/>
    <s v="suarezrj@tigo.net.bo"/>
    <s v="Av. América # 397 Esq. Santa Cruz"/>
    <s v="17°22'21.29&quot;S   66° 9'26.41&quot;O"/>
    <s v="ROBERTO KANTOR - 69234859"/>
    <x v="1"/>
    <d v="2020-02-01T00:00:00"/>
    <d v="2020-03-01T00:00:00"/>
    <x v="0"/>
    <s v="11/09: El cliente menciona que por el momento no es posible realizar el trabajo ya que se esta trabajando de forma remota y no es posible visitar las instalaciones"/>
    <s v="Cliente no acepta la medición"/>
    <x v="1"/>
    <s v="AC"/>
    <s v="AC"/>
    <s v="Internet Asimetrico 1"/>
    <b v="0"/>
    <s v="11696846_34201_CBA_FELIX CAPRIPLES_NACIONAL SEGUROS VIDA Y SALUD SA_IAS_30M"/>
    <b v="0"/>
    <s v="MONTERO LEDESMA, JAVIER - CORP - SCZ                        "/>
    <b v="0"/>
    <e v="#N/A"/>
    <e v="#N/A"/>
    <m/>
  </r>
  <r>
    <x v="1"/>
    <d v="2018-10-31T00:00:00"/>
    <s v="Business Asimetric 10 Mb"/>
    <n v="33072"/>
    <x v="189"/>
    <s v="660212_33072__PND_COBIJA_LA_PROMOTORA_BAS_10M"/>
    <s v="GONZALEZ ANTEZANA, MAURICIO ABEL - EMP - CBB                "/>
    <x v="9"/>
    <x v="0"/>
    <s v="gonzalezm@tigo.net.bo"/>
    <s v="Av. Tcnl. Emilio Fernandez Molina esquina calle Mariscal Antonio Jose de Sucre - SITIO 1"/>
    <s v=" 11° 1'7.99&quot;S  68°45'15.26&quot;O"/>
    <s v="RODRIGO GUTIERREZ - 67401234"/>
    <x v="1"/>
    <d v="2020-02-01T00:00:00"/>
    <d v="2020-03-01T00:00:00"/>
    <x v="0"/>
    <m/>
    <s v="Servicio Suspendido / Eliminado"/>
    <x v="1"/>
    <s v="SU"/>
    <s v="(en blanco)"/>
    <s v="Business Asimetric 1"/>
    <b v="0"/>
    <s v="(en blanco)"/>
    <b v="0"/>
    <s v="GONZALEZ ANTEZANA, MAURICIO ABEL - EMP - CBBA               "/>
    <b v="0"/>
    <e v="#N/A"/>
    <e v="#N/A"/>
    <m/>
  </r>
  <r>
    <x v="1"/>
    <d v="2018-10-31T00:00:00"/>
    <s v="Internet Asimetrico 1"/>
    <n v="33074"/>
    <x v="189"/>
    <s v="660212_33074_BEN_TRINIDAD II_LA PROMOTORA_IAS_30M"/>
    <s v="GONZALEZ ANTEZANA, MAURICIO ABEL - EMP - CBB                "/>
    <x v="7"/>
    <x v="0"/>
    <s v="gonzalezm@tigo.net.bo"/>
    <s v="Av. German Busch entre calle Cochabamba y calle Joaquin de Sierra - SITIO 2"/>
    <s v=" 14°50'8.25&quot;S  64°54'9.46&quot;O"/>
    <s v="RODRIGO GUTIERREZ - 67401235"/>
    <x v="1"/>
    <d v="2020-02-01T00:00:00"/>
    <d v="2020-03-01T00:00:00"/>
    <x v="0"/>
    <m/>
    <s v="Servicio Suspendido / Eliminado"/>
    <x v="1"/>
    <s v="SU"/>
    <s v="(en blanco)"/>
    <s v="Internet Asimetrico 1"/>
    <b v="1"/>
    <s v="(en blanco)"/>
    <b v="0"/>
    <s v="GONZALEZ ANTEZANA, MAURICIO ABEL - EMP - CBBA               "/>
    <b v="0"/>
    <e v="#N/A"/>
    <e v="#N/A"/>
    <m/>
  </r>
  <r>
    <x v="1"/>
    <d v="2018-10-31T00:00:00"/>
    <s v="Internet Asimetrico 1"/>
    <n v="33126"/>
    <x v="189"/>
    <s v="660212_33126_POT_25 DE MAYO_LA PROMOTORA_IAS_30M"/>
    <s v="GONZALEZ ANTEZANA, MAURICIO ABEL - EMP - CBB                "/>
    <x v="8"/>
    <x v="0"/>
    <s v="gonzalezm@tigo.net.bo"/>
    <s v="Calle Hoyos entre Padilla y Junín - SITIO 5"/>
    <s v=" 19°35'21.37&quot;S  65°45'10.32&quot;O"/>
    <s v="RODRIGO GUTIERREZ - 67401234"/>
    <x v="1"/>
    <d v="2020-02-01T00:00:00"/>
    <d v="2020-03-01T00:00:00"/>
    <x v="0"/>
    <m/>
    <s v="Servicio Suspendido / Eliminado"/>
    <x v="1"/>
    <s v="SU"/>
    <s v="(en blanco)"/>
    <s v="Internet Asimetrico 1"/>
    <b v="1"/>
    <s v="(en blanco)"/>
    <b v="0"/>
    <s v="GONZALEZ ANTEZANA, MAURICIO ABEL - EMP - CBBA               "/>
    <b v="0"/>
    <e v="#N/A"/>
    <e v="#N/A"/>
    <m/>
  </r>
  <r>
    <x v="1"/>
    <d v="2014-07-11T00:00:00"/>
    <s v="TIGO DIA ONLINE 4 MB"/>
    <n v="29174"/>
    <x v="190"/>
    <s v="1730430_29174_LPZ_Victoria_ENDE TECNOLOGIAS SA_IOL_4MB"/>
    <s v="PORRO SAAVEDRA, CAROLINA - TEMP1 - CORP - CBBA              "/>
    <x v="1"/>
    <x v="0"/>
    <s v="porroc@tigo.net.bo"/>
    <s v="Av. 16 de Julio esq. Loayza El prado"/>
    <m/>
    <s v="Saul Garcia-76288238"/>
    <x v="1"/>
    <d v="2020-02-01T00:00:00"/>
    <d v="2020-03-01T00:00:00"/>
    <x v="1"/>
    <s v="21/5: Según el cliente cuenta con dos servicios uno de 40M y otro de 35M con los números de casos 35089 y 29174 respectivamente, el numero que de caso que se midió fue la 29174 ya que este si se puedo desconectar el servicio para la correspondiente medición, en cambio la cuenta 35089, a pesar de que se encontraba en el mismo sitio este no puedo ser desconectado por petición del cliente por ende no se llevo a cabo la medición. El 29174 no se encontraba en la base de clientes enviada a Logicalis, pero se incluirá en la BBDD Clientes en el servicio que corresponde y el 35089 como Cancelada._x000a_31/3: Visita suspendida por cuarentena_x000a_06/03: Intentar con el otro número del contacto 71790885"/>
    <m/>
    <x v="148"/>
    <s v="SU"/>
    <s v="(en blanco)"/>
    <s v="Internet Dedicado 5"/>
    <b v="0"/>
    <s v="(en blanco)"/>
    <b v="0"/>
    <s v="VIDAL CANEDO, LEONARDO ANDRES - CORP - CBBA                 "/>
    <b v="0"/>
    <e v="#N/A"/>
    <e v="#N/A"/>
    <m/>
  </r>
  <r>
    <x v="1"/>
    <d v="2016-08-01T00:00:00"/>
    <s v="Internet Dedicado 6"/>
    <n v="30188"/>
    <x v="190"/>
    <s v="1730430_30188_CBA_Tumusla_ENDE TECNOLOGIAS SA_IDD_90M"/>
    <s v="ROLLANO QUIROGA, LORENA - CORP - CBBA                       "/>
    <x v="2"/>
    <x v="0"/>
    <s v="rollanol@tigo.net.bo"/>
    <s v="Calle Suipacha Nro 5750 casi Esquina Ecuador"/>
    <s v="17.391641°  66.165150°"/>
    <s v="Saul Garcia-76288238"/>
    <x v="1"/>
    <d v="2020-02-01T00:00:00"/>
    <d v="2020-03-01T00:00:00"/>
    <x v="0"/>
    <s v="12/08: El cliente menciona que ya no cuenta con servicios de INTERNET tanto en COCHABAMBA como en LA PAZ además que TIGO aún no recogio los equipos._x000a_06/03: Intentar con el otro número del contacto 71790885"/>
    <s v="Servicio Suspendido / Eliminado"/>
    <x v="1"/>
    <s v="SU"/>
    <s v="(en blanco)"/>
    <s v="Internet Dedicado 6"/>
    <b v="1"/>
    <s v="(en blanco)"/>
    <b v="0"/>
    <s v="VIDAL CANEDO, LEONARDO ANDRES - CORP - CBBA                 "/>
    <b v="0"/>
    <e v="#N/A"/>
    <e v="#N/A"/>
    <m/>
  </r>
  <r>
    <x v="1"/>
    <d v="2014-05-01T00:00:00"/>
    <s v="Business Asimetric 120 Mb"/>
    <n v="28967"/>
    <x v="94"/>
    <s v="11429402_28967_SCZ_26 Enero_ECOR LTDA CANAL 9 TELEORIENTE_BAS_120MB"/>
    <s v="ORTIZ ORTIZ, ROBERTO - CORP - SCZ                           "/>
    <x v="0"/>
    <x v="0"/>
    <s v="ortizro@tigo.net.bo"/>
    <s v="Doble Via"/>
    <m/>
    <s v="ARTURO PINTO - 72156753"/>
    <x v="1"/>
    <d v="2020-02-01T00:00:00"/>
    <d v="2020-03-01T00:00:00"/>
    <x v="1"/>
    <m/>
    <m/>
    <x v="111"/>
    <s v="AC"/>
    <s v="AC"/>
    <s v="Internet Dedicado 13"/>
    <b v="0"/>
    <s v="11429402_28967_SCZ_26Enero_ECOR CANAL 9 TELEORIENTE_IDD_350M"/>
    <b v="0"/>
    <s v="SALLES GUZMAN, PAOLA KARINA - CORP - SCZ                    "/>
    <b v="0"/>
    <e v="#N/A"/>
    <e v="#N/A"/>
    <m/>
  </r>
  <r>
    <x v="1"/>
    <d v="2013-02-01T00:00:00"/>
    <s v="Internet Dedicado 7"/>
    <n v="28284"/>
    <x v="191"/>
    <s v="28386_28284_LPZ_Sopocachi_BISA SEGUROS Y REASEGUROS SA_IDD_45M"/>
    <s v="TERRAZAS PEREZ, CAMILA FERNANDA - TEMP1 - CORP - LPZ        "/>
    <x v="1"/>
    <x v="0"/>
    <s v="terrazasca@tigo.net.bo"/>
    <s v="AV ARCE TORRE MULTICINE"/>
    <m/>
    <s v="EBERTH MAZUELOS - 72062576"/>
    <x v="1"/>
    <d v="2020-02-01T00:00:00"/>
    <d v="2020-03-01T00:00:00"/>
    <x v="1"/>
    <m/>
    <m/>
    <x v="147"/>
    <s v="AC"/>
    <s v="AC"/>
    <s v="Internet Dedicado 7"/>
    <b v="1"/>
    <s v="28386_28284_LPZ_Sopocachi_BISA SEGUROS Y REASEGUROS SA_IDD_95M"/>
    <b v="0"/>
    <s v="PEREIRA AREVALO, AHYRAN DREICK - CORP - LPZ                 "/>
    <b v="0"/>
    <e v="#N/A"/>
    <e v="#N/A"/>
    <m/>
  </r>
  <r>
    <x v="1"/>
    <d v="2017-02-24T00:00:00"/>
    <s v="Internet Dedicado 7"/>
    <n v="30878"/>
    <x v="191"/>
    <s v="28386_30878_LPZ_Sopocachi_BISA SEGUROS Y REASEGUROS_IDD_45M"/>
    <s v="TERRAZAS PEREZ, CAMILA FERNANDA - TEMP1 - CORP - LPZ        "/>
    <x v="1"/>
    <x v="0"/>
    <s v="terrazasca@tigo.net.bo"/>
    <s v="Av. Arce N° 2631 Edificio Multicine Piso 14"/>
    <s v=" 16°30'39.28&quot;S  68° 7'20.56&quot;O"/>
    <s v="EBERTH MAZUELOS - 72062576"/>
    <x v="1"/>
    <d v="2020-02-01T00:00:00"/>
    <d v="2020-03-01T00:00:00"/>
    <x v="1"/>
    <m/>
    <m/>
    <x v="124"/>
    <s v="AC"/>
    <s v="AC"/>
    <s v="Internet Dedicado 9"/>
    <b v="0"/>
    <s v="28386_30878_LPZ_Sopocachi_BISA SEGUROS Y REASEGUROS_IDD_125M"/>
    <b v="0"/>
    <s v="PEREIRA AREVALO, AHYRAN DREICK - CORP - LPZ                 "/>
    <b v="0"/>
    <s v="Realizada"/>
    <e v="#REF!"/>
    <m/>
  </r>
  <r>
    <x v="1"/>
    <d v="2018-05-30T00:00:00"/>
    <s v="Internet Dedicado 3"/>
    <n v="32384"/>
    <x v="191"/>
    <s v="28386_32384_SCZ_SAGUAPAC_BISA SEGUROS Y REASEGUROS_IDD_25M"/>
    <s v="TERRAZAS PEREZ, CAMILA FERNANDA - TEMP1 - CORP - LPZ        "/>
    <x v="0"/>
    <x v="0"/>
    <s v="terrazasca@tigo.net.bo"/>
    <s v="SANTA CRUZ - AV. EL TROMPILLO "/>
    <s v=" 17°48'0.46&quot;S   -    63°10'55.68&quot;O"/>
    <s v="EBERTH MAZUELOS - 72062576"/>
    <x v="1"/>
    <d v="2020-02-01T00:00:00"/>
    <d v="2020-03-01T00:00:00"/>
    <x v="1"/>
    <m/>
    <m/>
    <x v="149"/>
    <s v="AC"/>
    <s v="AC"/>
    <s v="Internet Dedicado 3"/>
    <b v="1"/>
    <s v="28386_32384_SCZ_SAGUAPAC_BISA SEGUROS Y REASEGUROS_IDD_50M"/>
    <b v="0"/>
    <s v="PEREIRA AREVALO, AHYRAN DREICK - CORP - LPZ                 "/>
    <b v="0"/>
    <s v="Realizada recertificacion"/>
    <e v="#REF!"/>
    <m/>
  </r>
  <r>
    <x v="1"/>
    <d v="2018-06-29T00:00:00"/>
    <s v="Internet Dedicado 3"/>
    <n v="32607"/>
    <x v="191"/>
    <s v="28386_32607_CBA_CIRCUNVALANCION_BISA SEGUROS Y REASEGUROS S A_IDD_50M"/>
    <s v="ZAVALETA ALIPAZ, MARIANA - CORP - LPZ                       "/>
    <x v="2"/>
    <x v="0"/>
    <s v="zavaletam@tigo.net.bo"/>
    <s v="COCHABAMBA- AV PANDO"/>
    <s v=" 17°22'40.19&quot;S -  66° 9'6.64&quot;O"/>
    <s v="EBERTH MAZUELOS - 72062576"/>
    <x v="1"/>
    <d v="2020-02-01T00:00:00"/>
    <d v="2020-03-01T00:00:00"/>
    <x v="1"/>
    <s v="12/11: La visita estaba programada para el dia 30 de Octubre. Sin embargo se agotaron los pasajes para la ciudad de cochabamba por lo cual se volvio a llamar al cliente para postergar la visita para el proximo mes."/>
    <m/>
    <x v="150"/>
    <s v="AC"/>
    <s v="AC"/>
    <s v="Internet Dedicado 3"/>
    <b v="1"/>
    <s v="28386_32607_CBA_CIRCUNVALANCION_BISA SEGUROS Y REASEGUROS S A_IDD_50M"/>
    <b v="1"/>
    <s v="PEREIRA AREVALO, AHYRAN DREICK - CORP - LPZ                 "/>
    <b v="0"/>
    <e v="#N/A"/>
    <e v="#N/A"/>
    <m/>
  </r>
  <r>
    <x v="1"/>
    <d v="2019-01-31T00:00:00"/>
    <s v="Internet Dedicado 3"/>
    <n v="33451"/>
    <x v="191"/>
    <s v="28386_33451_LPZ_YUNGAS_BISA SEGUROS Y REASEGUROS S.A._IDD_25M"/>
    <s v="TERRAZAS PEREZ, CAMILA FERNANDA - TEMP1 - CORP - LPZ        "/>
    <x v="1"/>
    <x v="0"/>
    <s v="terrazasca@tigo.net.bo"/>
    <s v="CALLE LOAYZA EDIFICIO DE UGARTE INGENIERIA ENTRE MERCADO Y CAMACHO"/>
    <s v=" 16° 29'55.25&quot;S   68°07'58.96&quot;O"/>
    <s v="EBERTH MAZUELOS - 72062576"/>
    <x v="1"/>
    <d v="2020-02-01T00:00:00"/>
    <d v="2020-03-01T00:00:00"/>
    <x v="1"/>
    <m/>
    <m/>
    <x v="147"/>
    <s v="SU"/>
    <s v="SU"/>
    <s v="Internet Dedicado 3"/>
    <b v="1"/>
    <s v="**SU**28386_33451_LPZ_SOPOCACHI__BISA SEGUROS Y REASEGUROS S.A._IDD_50M"/>
    <b v="0"/>
    <s v="PEREIRA AREVALO, AHYRAN DREICK - CORP - LPZ                 "/>
    <b v="0"/>
    <e v="#N/A"/>
    <e v="#N/A"/>
    <m/>
  </r>
  <r>
    <x v="1"/>
    <d v="2018-02-28T00:00:00"/>
    <s v="Business Online 50 Mb"/>
    <n v="32045"/>
    <x v="192"/>
    <s v="1774809_32045_SCZ_Tajibos_BBVA PREVISION AFP_BOL_50MB"/>
    <s v="MENACHO VISCARRA, NICOLAS - MNC - SCZ                       "/>
    <x v="0"/>
    <x v="0"/>
    <s v="menachon@tigo.net.bo"/>
    <s v="Av. San Martin y 2do anillo N° 1 - Edif. Torre Equipetrol 1er piso"/>
    <s v="17°46'20.53&quot;S 63°11'25.61&quot;O"/>
    <s v="Martin Silva - 71625144"/>
    <x v="1"/>
    <d v="2020-02-01T00:00:00"/>
    <d v="2020-03-01T00:00:00"/>
    <x v="1"/>
    <m/>
    <m/>
    <x v="149"/>
    <s v="AC"/>
    <s v="AC"/>
    <s v="Internet Dedicado 14"/>
    <b v="0"/>
    <s v="1774809_32045_SCZ_Tajibos_BBVA PREVISION AFP_IDD_250MB"/>
    <b v="0"/>
    <s v="RUCK SUAREZ, FERNANDA - MNC - SCZ                           "/>
    <b v="0"/>
    <e v="#N/A"/>
    <e v="#N/A"/>
    <m/>
  </r>
  <r>
    <x v="1"/>
    <d v="2018-02-28T00:00:00"/>
    <s v="Business Online 50 Mb"/>
    <n v="32045"/>
    <x v="192"/>
    <s v="1774809_32045_SCZ_CENTENARIO_BBVA PREVISION AFP_BOL_50M_PROTECCION"/>
    <s v="MENACHO VISCARRA, NICOLAS - MNC - SCZ                       "/>
    <x v="0"/>
    <x v="0"/>
    <s v="menachon@tigo.net.bo"/>
    <s v="Av. San Martin y 2do anillo N° 1 - Edif. Torre Equipetrol 1er piso"/>
    <s v="17°46'20.53&quot;S 63°11'25.61&quot;O"/>
    <s v="Martin Silva - 71625144"/>
    <x v="1"/>
    <d v="2020-02-01T00:00:00"/>
    <d v="2020-03-01T00:00:00"/>
    <x v="5"/>
    <s v="Medición a enlace de respaldo de cliente (redundancia)."/>
    <m/>
    <x v="149"/>
    <s v="AC"/>
    <s v="AC"/>
    <s v="Internet Dedicado 14"/>
    <b v="0"/>
    <s v="1774809_32045_SCZ_Tajibos_BBVA PREVISION AFP_IDD_250MB"/>
    <b v="0"/>
    <s v="RUCK SUAREZ, FERNANDA - MNC - SCZ                           "/>
    <b v="0"/>
    <e v="#N/A"/>
    <e v="#N/A"/>
    <m/>
  </r>
  <r>
    <x v="1"/>
    <d v="2016-03-01T00:00:00"/>
    <s v="Internet Dedicado 9"/>
    <n v="29852"/>
    <x v="193"/>
    <s v="11561245_29852__LPZ_HUMBOLT_BANCO PYME ECOFUTURO_IDD_60M"/>
    <s v="ANDIA ALVAREZ, LUIS ENRIQUE - CORP - LPZ                    "/>
    <x v="1"/>
    <x v="0"/>
    <s v="andial@tigo.net.bo"/>
    <s v="CALLE INO FUENTES ENTRE CALLE 8 Y 9 DE CALACOTO"/>
    <s v=" 16°32'31.19&quot;S 68° 5'24.73&quot;O"/>
    <s v="Boris Rodriguez - 78968402"/>
    <x v="1"/>
    <d v="2020-02-01T00:00:00"/>
    <d v="2020-03-01T00:00:00"/>
    <x v="0"/>
    <s v="27/04: Luis Enrique Andia. El banco  me indica que estas mediciones ya se realizaron anteriormente por ahora no quieren hacer unas nuevas._x000a_20/4: Correo enviado a Ejecutivo para que haga gestiones hasta que se puedan realizar las mediciones._x000a_31/3: El cliente indica que se coordine con el ejecutivo de ventas"/>
    <s v="Cliente no acepta la medición"/>
    <x v="1"/>
    <s v="AC"/>
    <s v="(en blanco)"/>
    <s v="Internet Dedicado 9"/>
    <b v="1"/>
    <s v="(en blanco)"/>
    <b v="0"/>
    <s v="MIRANDA URQUIZO, DANIEL - CORP - LPZ                        "/>
    <b v="0"/>
    <e v="#N/A"/>
    <e v="#N/A"/>
    <m/>
  </r>
  <r>
    <x v="1"/>
    <d v="2016-10-31T00:00:00"/>
    <s v="TIGO DIA ONLINE 1 MB"/>
    <n v="30509"/>
    <x v="193"/>
    <s v="11561245_30509_SCR_MARISCAL_BANCO PYME ECOFUTURO_IOL_1M_CCR CAINCO"/>
    <s v="ANDIA ALVAREZ, LUIS ENRIQUE - CORP - LPZ                    "/>
    <x v="5"/>
    <x v="0"/>
    <s v="andial@tigo.net.bo"/>
    <s v="CALLE RAVELO N74 ENTRE CALLES JUNIN Y ANICETO ARCE"/>
    <s v=" 19° 2'44.48&quot;S      65°15'35.19&quot;O"/>
    <s v="Boris Rodriguez - 78968402"/>
    <x v="1"/>
    <d v="2020-02-01T00:00:00"/>
    <d v="2020-03-01T00:00:00"/>
    <x v="0"/>
    <s v="27/04: Luis Enrique Andia. El banco  me indica que estas mediciones ya se realizaron anteriormente por ahora no quieren hacer unas nuevas."/>
    <s v="Cliente no acepta la medición"/>
    <x v="1"/>
    <s v="AC"/>
    <s v="AC"/>
    <s v="TIGO DIA ONLINE 1 MB"/>
    <b v="1"/>
    <s v="11561245_30509_SCR_MARISCAL_BANCO PYME ECOFUTURO_IOL_1M_CCR CAINCO"/>
    <b v="1"/>
    <s v="MIRANDA URQUIZO, DANIEL - CORP - LPZ                        "/>
    <b v="0"/>
    <e v="#N/A"/>
    <e v="#N/A"/>
    <m/>
  </r>
  <r>
    <x v="1"/>
    <d v="2016-10-31T00:00:00"/>
    <s v="TIGO DIA ONLINE 1 MB"/>
    <n v="30510"/>
    <x v="193"/>
    <s v="11561245_30510_TJA_Guadalquivir_BANCO PYME ECOFUTURO SA_IOL_1M"/>
    <s v="ANDIA ALVAREZ, LUIS ENRIQUE - CORP - LPZ                    "/>
    <x v="3"/>
    <x v="0"/>
    <s v="andial@tigo.net.bo"/>
    <s v="TARIJA AV. DOMINGO PAZ ENTRE CALLE DANIEL CAMPOS Y COLON N 132 "/>
    <s v=" 21°31'54.39&quot;S      64°43'53.66&quot;O"/>
    <s v="Boris Rodriguez - 78968402"/>
    <x v="1"/>
    <d v="2020-02-01T00:00:00"/>
    <d v="2020-03-01T00:00:00"/>
    <x v="0"/>
    <s v="27/04: Luis Enrique Andia. El banco  me indica que estas mediciones ya se realizaron anteriormente por ahora no quieren hacer unas nuevas."/>
    <s v="Cliente no acepta la medición"/>
    <x v="1"/>
    <s v="AC"/>
    <s v="(en blanco)"/>
    <s v="TIGO DIA ONLINE 1 MB"/>
    <b v="1"/>
    <s v="(en blanco)"/>
    <b v="0"/>
    <s v="MIRANDA URQUIZO, DANIEL - CORP - LPZ                        "/>
    <b v="0"/>
    <e v="#N/A"/>
    <e v="#N/A"/>
    <m/>
  </r>
  <r>
    <x v="1"/>
    <d v="2016-10-31T00:00:00"/>
    <s v="Internet Asimetrico 1"/>
    <n v="30531"/>
    <x v="193"/>
    <s v="11561245_30531_LPZ_Villa Adela_BANCO PYME ECOFUTURO SA_IAS_15M"/>
    <s v="ANDIA ALVAREZ, LUIS ENRIQUE - CORP - LPZ                    "/>
    <x v="1"/>
    <x v="0"/>
    <s v="andial@tigo.net.bo"/>
    <s v="CRUCE VILLA ADELA Carretera a Viacha Nº 15 entre avenida Bolivia y calle Sucre"/>
    <s v=" 16°31'27.60&quot;S   68°12'6.53&quot;O"/>
    <s v="Boris Rodriguez - 78968402"/>
    <x v="1"/>
    <d v="2020-02-01T00:00:00"/>
    <d v="2020-03-01T00:00:00"/>
    <x v="1"/>
    <m/>
    <m/>
    <x v="92"/>
    <s v="SU"/>
    <s v="SU"/>
    <s v="Internet Asimetrico 1"/>
    <b v="1"/>
    <s v="**SU**11561245_30531_LPZ_Villa Adela_BANCO PYME ECOFUTURO SA_IAS_30M"/>
    <b v="0"/>
    <s v="MIRANDA URQUIZO, DANIEL - CORP - LPZ                        "/>
    <b v="0"/>
    <e v="#N/A"/>
    <e v="#N/A"/>
    <m/>
  </r>
  <r>
    <x v="1"/>
    <d v="2016-11-29T00:00:00"/>
    <s v="Internet Asimetrico 1"/>
    <n v="30522"/>
    <x v="193"/>
    <s v="11561245_30522_SCZ_La Curva_BANCO PYME ECOFUTURO SA_IAS_15M"/>
    <s v="ANDIA ALVAREZ, LUIS ENRIQUE - CORP - LPZ                    "/>
    <x v="0"/>
    <x v="0"/>
    <s v="andial@tigo.net.bo"/>
    <s v="PLAN 3000 Av. San Aurelio s/n esquina Prolongacion Av. Che Guevara, 6to. Anillo-Zona Plan 3000"/>
    <s v=" 17°49'20.80&quot;S  63° 8'42.81&quot;O"/>
    <s v="Boris Rodriguez - 78968402"/>
    <x v="1"/>
    <d v="2020-02-01T00:00:00"/>
    <d v="2020-03-01T00:00:00"/>
    <x v="1"/>
    <m/>
    <m/>
    <x v="149"/>
    <s v="SU"/>
    <s v="SU"/>
    <s v="Internet Asimetrico 1"/>
    <b v="1"/>
    <s v="**SU**11561245_30522_SCZ_La Curva_BANCO PYME ECOFUTURO SA_IAS_30M"/>
    <b v="0"/>
    <s v="MIRANDA URQUIZO, DANIEL - CORP - LPZ                        "/>
    <b v="0"/>
    <e v="#N/A"/>
    <e v="#N/A"/>
    <m/>
  </r>
  <r>
    <x v="1"/>
    <d v="2016-11-29T00:00:00"/>
    <s v="Internet Asimetrico 1"/>
    <n v="30523"/>
    <x v="193"/>
    <s v="11561245_30523_CHU_El Morro_BANCO PYME ECOFUTURO SA_IAS_15M"/>
    <s v="ANDIA ALVAREZ, LUIS ENRIQUE - CORP - LPZ                    "/>
    <x v="5"/>
    <x v="0"/>
    <s v="andial@tigo.net.bo"/>
    <s v="MERCADO CAMPESINO Calle Comercio Nº 423 - Zona Mcdo. Campesino"/>
    <s v=" 19° 2'3.21&quot;S   65°15'9.78&quot;O"/>
    <s v="Boris Rodriguez - 78968402"/>
    <x v="1"/>
    <d v="2020-02-01T00:00:00"/>
    <d v="2020-03-01T00:00:00"/>
    <x v="0"/>
    <s v="27/04: Luis Enrique Andia. El banco  me indica que estas mediciones ya se realizaron anteriormente por ahora no quieren hacer unas nuevas."/>
    <s v="Cliente no acepta la medición"/>
    <x v="1"/>
    <s v="SU"/>
    <s v="SU"/>
    <s v="Internet Asimetrico 1"/>
    <b v="1"/>
    <s v="**SU**11561245_30523_CHU_El Morro_BANCO PYME ECOFUTURO SA_IAS_30M"/>
    <b v="0"/>
    <s v="MIRANDA URQUIZO, DANIEL - CORP - LPZ                        "/>
    <b v="0"/>
    <e v="#N/A"/>
    <e v="#N/A"/>
    <m/>
  </r>
  <r>
    <x v="1"/>
    <d v="2016-11-29T00:00:00"/>
    <s v="Internet Asimetrico 1"/>
    <n v="30532"/>
    <x v="193"/>
    <s v="11561245_30532_POT_San Roque_BANCO PYME ECOFUTURO SA_IAS_15M"/>
    <s v="ANDIA ALVAREZ, LUIS ENRIQUE - CORP - LPZ                    "/>
    <x v="8"/>
    <x v="0"/>
    <s v="andial@tigo.net.bo"/>
    <s v="POTOSI Avenida Pando Nº 191 Zona San Roque entre Av. Santa Cruz y Av. Arce."/>
    <s v=" 19°34'44.28&quot;S   65°45'11.85&quot;O"/>
    <s v="Boris Rodriguez - 78968402"/>
    <x v="1"/>
    <d v="2020-02-01T00:00:00"/>
    <d v="2020-03-01T00:00:00"/>
    <x v="0"/>
    <s v="27/04: Luis Enrique Andia. El banco  me indica que estas mediciones ya se realizaron anteriormente por ahora no quieren hacer unas nuevas."/>
    <s v="Cliente no acepta la medición"/>
    <x v="1"/>
    <s v="AC"/>
    <s v="AC"/>
    <s v="Internet Asimetrico 1"/>
    <b v="1"/>
    <s v="11561245_30532_POT_San Roque_BANCO PYME ECOFUTURO SA_IAS_30M"/>
    <b v="0"/>
    <s v="MIRANDA URQUIZO, DANIEL - CORP - LPZ                        "/>
    <b v="0"/>
    <e v="#N/A"/>
    <e v="#N/A"/>
    <m/>
  </r>
  <r>
    <x v="1"/>
    <d v="2016-11-29T00:00:00"/>
    <s v="Internet Asimetrico 1"/>
    <n v="30602"/>
    <x v="193"/>
    <s v="11561245_30602_SCZ_HAMACAS_BANCO PYME ECOFUTURO SA_IAS_15M"/>
    <s v="ANDIA ALVAREZ, LUIS ENRIQUE - CORP - LPZ                    "/>
    <x v="0"/>
    <x v="0"/>
    <s v="andial@tigo.net.bo"/>
    <s v="AVENIDA MUTUALISTA Y TERCER ANILLO EXTERNO"/>
    <s v=" 17°45'46.46&quot;S   63° 9'37.02&quot;O"/>
    <s v="Boris Rodriguez - 78968402"/>
    <x v="1"/>
    <d v="2020-02-01T00:00:00"/>
    <d v="2020-03-01T00:00:00"/>
    <x v="1"/>
    <m/>
    <m/>
    <x v="138"/>
    <s v="SU"/>
    <s v="SU"/>
    <s v="Internet Asimetrico 1"/>
    <b v="1"/>
    <s v="**SU**11561245_30602_SCZ_HAMACAS_BANCO PYME ECOFUTURO SA_IAS_30M"/>
    <b v="0"/>
    <s v="MIRANDA URQUIZO, DANIEL - CORP - LPZ                        "/>
    <b v="0"/>
    <e v="#N/A"/>
    <e v="#N/A"/>
    <m/>
  </r>
  <r>
    <x v="1"/>
    <d v="2016-11-30T00:00:00"/>
    <s v="Internet Asimetrico 1"/>
    <n v="30524"/>
    <x v="193"/>
    <s v="11561245_30524_TJA_Mercado Campesino_BANCO PYME ECOFUTURO SA_IOL_1M"/>
    <s v="ANDIA ALVAREZ, LUIS ENRIQUE - CORP - LPZ                    "/>
    <x v="3"/>
    <x v="0"/>
    <s v="andial@tigo.net.bo"/>
    <s v="CALLE COMERIO ZONA MCDO CAMPESINO "/>
    <s v=" 21°31'9.11&quot;S       64°44'35.65&quot;O"/>
    <s v="Boris Rodriguez - 78968402"/>
    <x v="1"/>
    <d v="2020-02-01T00:00:00"/>
    <d v="2020-03-01T00:00:00"/>
    <x v="0"/>
    <s v="27/04: Luis Enrique Andia. El banco  me indica que estas mediciones ya se realizaron anteriormente por ahora no quieren hacer unas nuevas."/>
    <s v="Cliente no acepta la medición"/>
    <x v="1"/>
    <s v="AC"/>
    <s v="AC"/>
    <s v="Internet Asimetrico 1"/>
    <b v="1"/>
    <s v="11561245_30524_TJA_Mercado Campesino_BANCO PYME ECOFUTURO SA_IOL_1M"/>
    <b v="1"/>
    <s v="MIRANDA URQUIZO, DANIEL - CORP - LPZ                        "/>
    <b v="0"/>
    <e v="#N/A"/>
    <e v="#N/A"/>
    <m/>
  </r>
  <r>
    <x v="1"/>
    <d v="2016-11-30T00:00:00"/>
    <s v="Internet Asimetrico 1"/>
    <n v="30529"/>
    <x v="193"/>
    <s v="11561245_30529_CBA_Simon Lopez_BANCO PYME ECOFUTURO SA_IAS_15M"/>
    <s v="ANDIA ALVAREZ, LUIS ENRIQUE - CORP - LPZ                    "/>
    <x v="2"/>
    <x v="0"/>
    <s v="andial@tigo.net.bo"/>
    <s v="CRUCE TAQUIÑA CBBA Av. Simon Lopez Nº2189 esquina calle Alfredo Araujo - Zona Cruce taquiña "/>
    <s v=" 17°21'17.48&quot;S  66°11'13.21&quot;O"/>
    <s v="Boris Rodriguez - 78968402"/>
    <x v="1"/>
    <d v="2020-02-01T00:00:00"/>
    <d v="2020-03-01T00:00:00"/>
    <x v="0"/>
    <s v="27/04: Luis Enrique Andia. El banco  me indica que estas mediciones ya se realizaron anteriormente por ahora no quieren hacer unas nuevas."/>
    <s v="Cliente no acepta la medición"/>
    <x v="1"/>
    <s v="SU"/>
    <s v="SU"/>
    <s v="Internet Asimetrico 1"/>
    <b v="1"/>
    <s v="**SU**11561245_30529_CBA_Simon Lopez_BANCO PYME ECOFUTURO SA_IAS_30M"/>
    <b v="0"/>
    <s v="MIRANDA URQUIZO, DANIEL - CORP - LPZ                        "/>
    <b v="0"/>
    <e v="#N/A"/>
    <e v="#N/A"/>
    <m/>
  </r>
  <r>
    <x v="1"/>
    <d v="2018-01-31T00:00:00"/>
    <s v="Internet Asimetrico 1"/>
    <n v="31909"/>
    <x v="193"/>
    <s v="11561245_31909_LPZ_UYUSTUS_BANCO PYME ECOFUTURO_BAS_10M"/>
    <s v="ANDIA ALVAREZ, LUIS ENRIQUE - CORP - LPZ                    "/>
    <x v="1"/>
    <x v="0"/>
    <s v="andial@tigo.net.bo"/>
    <s v="AVENIDA BAPTISTA Y JM ASIN ZONA EL TEJAR"/>
    <s v="°29'43.23&quot;S  68° 9'8.80&quot;O"/>
    <s v="Boris Rodriguez - 78968402"/>
    <x v="1"/>
    <d v="2020-02-01T00:00:00"/>
    <d v="2020-03-01T00:00:00"/>
    <x v="1"/>
    <m/>
    <m/>
    <x v="149"/>
    <s v="EL"/>
    <s v="(en blanco)"/>
    <s v="Internet Asimetrico 1"/>
    <b v="1"/>
    <s v="(en blanco)"/>
    <b v="0"/>
    <s v="MIRANDA URQUIZO, DANIEL - CORP - LPZ                        "/>
    <b v="0"/>
    <e v="#N/A"/>
    <e v="#N/A"/>
    <m/>
  </r>
  <r>
    <x v="1"/>
    <d v="2017-06-30T00:00:00"/>
    <s v="Plan Internet Empresarial 1.3"/>
    <n v="31213"/>
    <x v="64"/>
    <s v="7233_31213_CBA_Tumusla_BANCO NACIONAL DE BOLIVIA_IEL_6M"/>
    <s v="ZAVALETA ALIPAZ, MARIANA - CORP - LPZ                       "/>
    <x v="2"/>
    <x v="0"/>
    <s v="zavaletam@tigo.net.bo"/>
    <s v="Calle Nataniel Aguirre E-198 esquina Jordan, zona Central"/>
    <s v=" 17°23'44.54&quot;S  66° 9'26.26&quot;O"/>
    <s v="Jose Miguel Gutierrez; jgutierrezz@bnb.com.bo; 69896378"/>
    <x v="1"/>
    <d v="2020-02-01T00:00:00"/>
    <d v="2020-03-01T00:00:00"/>
    <x v="2"/>
    <m/>
    <m/>
    <x v="1"/>
    <s v="AC"/>
    <s v="AC"/>
    <s v="Internet Dedicado 1"/>
    <b v="0"/>
    <s v="7233_31213_CBA_Tumusla_BANCO NACIONAL DE BOLIVIA_IDD_30M"/>
    <b v="0"/>
    <s v="MIRANDA URQUIZO, DANIEL - CORP - LPZ                        "/>
    <b v="0"/>
    <e v="#N/A"/>
    <e v="#N/A"/>
    <m/>
  </r>
  <r>
    <x v="1"/>
    <d v="2018-11-29T00:00:00"/>
    <s v="Business Asimetric 10 Mb"/>
    <n v="33267"/>
    <x v="194"/>
    <s v="**SU**1640537_33267__LPZ_HANSA_HANSA LTDA_BAS_10M"/>
    <s v="CHACON CENTELLAS, MARIA DEL PILAR - CORP - LPZ              "/>
    <x v="1"/>
    <x v="0"/>
    <s v="chaconm@tigo.net.bo"/>
    <s v="La Paz - Calle Mercado esq Yanacocha Ed HANSA piso 3"/>
    <s v=" 16°29'48.57&quot;S;   68° 8'8.67&quot;O"/>
    <s v="RAMON YUJRA - 76777035"/>
    <x v="1"/>
    <d v="2020-04-01T00:00:00"/>
    <d v="2020-05-01T00:00:00"/>
    <x v="0"/>
    <s v="05/10: Servicio suspendido_x000a_30/06: El servicio ha sido suspendido temporalmente"/>
    <s v="Servicio Suspendido / Eliminado"/>
    <x v="1"/>
    <e v="#N/A"/>
    <e v="#N/A"/>
    <e v="#N/A"/>
    <e v="#N/A"/>
    <e v="#N/A"/>
    <e v="#N/A"/>
    <e v="#N/A"/>
    <e v="#N/A"/>
    <e v="#N/A"/>
    <e v="#N/A"/>
    <m/>
  </r>
  <r>
    <x v="1"/>
    <d v="2020-01-31T00:00:00"/>
    <s v="Internet Dedicado 1"/>
    <n v="35098"/>
    <x v="68"/>
    <s v="**SU**11300730_35098__SCZ_CAINCO_BANCO FORTALEZA SA_IDD_15M"/>
    <s v="CHACON CENTELLAS, MARIA DEL PILAR - CORP - LPZ              "/>
    <x v="0"/>
    <x v="0"/>
    <s v="chaconm@tigo.net.bo"/>
    <s v="AV RENE MORENO 166"/>
    <m/>
    <s v="LUIS COLQUE - 73033396"/>
    <x v="1"/>
    <d v="2020-04-01T00:00:00"/>
    <d v="2020-05-01T00:00:00"/>
    <x v="0"/>
    <s v="05/10: Servicio suspendido._x000a_18/09: Solicitud de gestión a ejecutivos._x000a_11/09: El cliente menciono que el ejecutivo de cuentas se contacte con el para la ejecucion del trabajo_x000a_07/09: Servicio suspendido_x000a_30/06: Esperando confirmacion por parte del ejecutivo de ventas"/>
    <s v="Caso gestión comercial"/>
    <x v="1"/>
    <s v="AC"/>
    <s v="(en blanco)"/>
    <s v="Internet Dedicado 1"/>
    <b v="1"/>
    <s v="(en blanco)"/>
    <b v="0"/>
    <s v="MEAVE IBANEZ, HENRY - CORP - LPZ                            "/>
    <b v="0"/>
    <e v="#N/A"/>
    <e v="#N/A"/>
    <m/>
  </r>
  <r>
    <x v="1"/>
    <d v="2020-01-31T00:00:00"/>
    <s v="Internet Asimetrico 8"/>
    <n v="35090"/>
    <x v="68"/>
    <s v="11300730_35090__LPZ_VICTORIA_BANCO FORTALEZA SA_IAS_105M"/>
    <s v="CHACON CENTELLAS, MARIA DEL PILAR - CORP - LPZ              "/>
    <x v="1"/>
    <x v="0"/>
    <s v="chaconm@tigo.net.bo"/>
    <s v="AV ARCE NRO 2799"/>
    <m/>
    <s v="LUIS COLQUE - 73033399"/>
    <x v="1"/>
    <d v="2020-04-01T00:00:00"/>
    <d v="2020-05-01T00:00:00"/>
    <x v="1"/>
    <s v="26/01: Ejecutiva que ya es posible realizar la visita, envié correo a Ángel solicitando que se ponga en contacto con Luis Colque 73033399._x000a_09/12: Consulta enviada a ejecutiva para consultar si ya se pueden realizar las gestiones para la visita._x000a_10/11: Ejecutiva solicita que se postergue la visita para diciembre._x000a_05/11: Ángel indica que el contacto solicita que la ejecutiva gestione las visitas. Envié correo a María del Pilar._x000a_05/10: El servicio ya se encuentra activo._x000a_07/09: Servicio suspendido_x000a_30/06: El contacto se realizara previa autorizacion del ejecutivo"/>
    <m/>
    <x v="151"/>
    <s v="AC"/>
    <s v="(en blanco)"/>
    <s v="Internet Asimetrico 4"/>
    <b v="0"/>
    <s v="(en blanco)"/>
    <b v="0"/>
    <s v="MEAVE IBANEZ, HENRY - CORP - LPZ                            "/>
    <b v="0"/>
    <e v="#N/A"/>
    <e v="#N/A"/>
    <m/>
  </r>
  <r>
    <x v="1"/>
    <d v="2015-05-02T00:00:00"/>
    <s v="TIGO DIA ONLINE 10MB"/>
    <n v="29613"/>
    <x v="195"/>
    <s v="12850700_29613_LPZ_Obrajes_UNIVERSIDAD CATOLICA BOLIVIANA SAN PABLO_IOL_10M"/>
    <s v="TERRAZAS PEREZ, CAMILA FERNANDA - TEMP1 - CORP - LPZ        "/>
    <x v="1"/>
    <x v="0"/>
    <s v="terrazasca@tigo.net.bo"/>
    <s v="Av. 14 de Septiembre esq. C. 2"/>
    <m/>
    <s v="Angel Avila  - 72034145"/>
    <x v="1"/>
    <d v="2020-04-01T00:00:00"/>
    <d v="2020-05-01T00:00:00"/>
    <x v="1"/>
    <m/>
    <m/>
    <x v="152"/>
    <s v="SU"/>
    <s v="(en blanco)"/>
    <s v="Internet Dedicado 8"/>
    <b v="0"/>
    <s v="(en blanco)"/>
    <b v="0"/>
    <s v="PEREIRA AREVALO, AHYRAN DREICK - CORP - LPZ                 "/>
    <b v="0"/>
    <e v="#N/A"/>
    <e v="#N/A"/>
    <m/>
  </r>
  <r>
    <x v="1"/>
    <d v="2015-08-10T00:00:00"/>
    <s v="Business Asimetric 100 Mb"/>
    <n v="29621"/>
    <x v="195"/>
    <s v="12850700_29621_TJA_Guadalquivir_UNIVERSIDAD CATOLICA SAN PABLO_BAS_100M"/>
    <s v="ZAVALETA ALIPAZ, MARIANA - CORP - LPZ                       "/>
    <x v="3"/>
    <x v="0"/>
    <s v="zavaletam@tigo.net.bo"/>
    <s v="C. Suipacha entre Bolivar e Ingavi"/>
    <m/>
    <s v="Angel Avila  - 72034145"/>
    <x v="1"/>
    <d v="2020-04-01T00:00:00"/>
    <d v="2020-05-01T00:00:00"/>
    <x v="2"/>
    <m/>
    <m/>
    <x v="1"/>
    <s v="AC"/>
    <s v="(en blanco)"/>
    <s v="Internet Dedicado 16"/>
    <b v="0"/>
    <s v="(en blanco)"/>
    <b v="0"/>
    <s v="PEREIRA AREVALO, AHYRAN DREICK - CORP - LPZ                 "/>
    <b v="0"/>
    <e v="#N/A"/>
    <e v="#N/A"/>
    <m/>
  </r>
  <r>
    <x v="1"/>
    <d v="2018-04-30T00:00:00"/>
    <s v="Internet Asimetrico 13"/>
    <n v="32310"/>
    <x v="196"/>
    <s v="**MO**15270633_32310_CBA_La Cancha_MOLINARI RAIL AG SUCURSAL BOLIVIA_IAS_210M"/>
    <s v="BANEGAS CHAVEZ, MARIA FERNANDA - MNC - SCZ                  "/>
    <x v="2"/>
    <x v="0"/>
    <s v="menachon@tigo.net.bo"/>
    <s v="AV 6 DE AGOSTO ESQUINA BARRIENTOS Ingreso por la calle Angostura, 2da puerta"/>
    <s v=" 17°24'36.45&quot;S  66° 9'17.99&quot;O"/>
    <s v="MARTIN RIVERA - 77442254"/>
    <x v="1"/>
    <d v="2020-04-01T00:00:00"/>
    <d v="2020-05-01T00:00:00"/>
    <x v="0"/>
    <s v="09/12: Servicio continua en Mora_x000a_06/11: Servicio en Mora"/>
    <s v="Servicio en Mora"/>
    <x v="1"/>
    <s v="SU"/>
    <s v="(en blanco)"/>
    <s v="Internet Asimetrico 10"/>
    <b v="0"/>
    <s v="(en blanco)"/>
    <b v="0"/>
    <s v="MARQUEZ, ANDREA VERONICA - EMP - CBBA                       "/>
    <b v="0"/>
    <e v="#N/A"/>
    <e v="#N/A"/>
    <m/>
  </r>
  <r>
    <x v="1"/>
    <d v="2018-06-30T00:00:00"/>
    <s v="Business Asimetric 20 Mb"/>
    <n v="32634"/>
    <x v="196"/>
    <s v="**MO**15270633_32634_CBA_LA CANCHA_MOLINARI RAIL AG SUCURSAL BOLIVIA_BAS_20M"/>
    <s v="BANEGAS CHAVEZ, MARIA FERNANDA - MNC - SCZ                  "/>
    <x v="2"/>
    <x v="0"/>
    <s v="menachon@tigo.net.bo"/>
    <s v="AV. 6 DE AGOSTO ESQUINA BARRIENTOS, ESTACION CENTRAL"/>
    <s v=" 17°24'43.35&quot;S  66° 9'13.87&quot;O"/>
    <s v="MARTIN RIVERA SAINZ - 77442254"/>
    <x v="1"/>
    <d v="2020-04-01T00:00:00"/>
    <d v="2020-05-01T00:00:00"/>
    <x v="0"/>
    <s v="09/12: Servicio continua en Mora_x000a_06/11: Servicio en Mora"/>
    <s v="Servicio en Mora"/>
    <x v="1"/>
    <s v="SU"/>
    <s v="(en blanco)"/>
    <s v="Business Asimetric 3"/>
    <b v="0"/>
    <s v="(en blanco)"/>
    <b v="0"/>
    <s v="MARQUEZ, ANDREA VERONICA - EMP - CBBA                       "/>
    <b v="0"/>
    <e v="#N/A"/>
    <e v="#N/A"/>
    <m/>
  </r>
  <r>
    <x v="1"/>
    <d v="2019-03-21T00:00:00"/>
    <s v="Business Asimetric 20 Mb"/>
    <n v="33734"/>
    <x v="196"/>
    <s v="**MO**15270633_33734__CBA_WILTACATO_MOLINARI RAIL AG SUCURSAL BOLIVIA_BAS_20M"/>
    <s v="BANEGAS CHAVEZ, MARIA FERNANDA - MNC - SCZ                  "/>
    <x v="2"/>
    <x v="0"/>
    <s v="menachon@tigo.net.bo"/>
    <s v="Calle Arquimedes entre Calle Saavedra y 16 de Julio"/>
    <s v="17°23'57.2&quot;S 66°13'41.6&quot;W"/>
    <s v="MARTIN RIVERA - 77442254"/>
    <x v="1"/>
    <d v="2020-04-01T00:00:00"/>
    <d v="2020-05-01T00:00:00"/>
    <x v="0"/>
    <s v="09/12: Servicio continua en Mora_x000a_06/11: Servicio en Mora"/>
    <s v="Servicio en Mora"/>
    <x v="1"/>
    <s v="SU"/>
    <s v="(en blanco)"/>
    <s v="Business Asimetric 3"/>
    <b v="0"/>
    <s v="(en blanco)"/>
    <b v="0"/>
    <s v="MARQUEZ, ANDREA VERONICA - EMP - CBBA                       "/>
    <b v="0"/>
    <e v="#N/A"/>
    <e v="#N/A"/>
    <m/>
  </r>
  <r>
    <x v="1"/>
    <d v="2013-03-01T00:00:00"/>
    <s v="Internet Dedicado 12"/>
    <n v="28317"/>
    <x v="197"/>
    <s v="13646246_28317_CBA_Quillacolo Centro_MANACO SA_IDD_185M"/>
    <s v="ROLLANO QUIROGA, LORENA - CORP - CBBA                       "/>
    <x v="2"/>
    <x v="0"/>
    <s v="rollanol@tigo.net.bo"/>
    <s v="Carretera a Oruro Km. 14, Esquina Av. Thomas Bata, Quillacollo, Cochabamba, Bolivia "/>
    <s v=" 17°23'42.69&quot;S -  66°17'30.84&quot;O"/>
    <s v="David Arce - 72205843"/>
    <x v="1"/>
    <d v="2020-04-01T00:00:00"/>
    <d v="2020-05-01T00:00:00"/>
    <x v="1"/>
    <m/>
    <m/>
    <x v="116"/>
    <s v="AC"/>
    <s v="AC"/>
    <s v="Internet Dedicado 12"/>
    <b v="1"/>
    <s v="13646246_28317_CBA_Quillacolo Centro_MANACO SA_IDD_185M_TEMP_210M"/>
    <b v="0"/>
    <s v="VIDAL CANEDO, LEONARDO ANDRES - CORP - CBBA                 "/>
    <b v="0"/>
    <e v="#N/A"/>
    <e v="#N/A"/>
    <m/>
  </r>
  <r>
    <x v="1"/>
    <d v="2015-01-23T00:00:00"/>
    <s v="Business Asimetric 10 Mb"/>
    <n v="29427"/>
    <x v="197"/>
    <s v="**MIGRAR****SU**13646246_29427_TJA_Guadalquivir_MANACO SA_BAS_10M"/>
    <s v="ROLLANO QUIROGA, LORENA - CORP - CBBA                       "/>
    <x v="3"/>
    <x v="0"/>
    <s v="rollanol@tigo.net.bo"/>
    <s v="Calle Mendez entre Madrid e Ingavi #669"/>
    <m/>
    <s v="David Arce - 72205843"/>
    <x v="1"/>
    <d v="2020-04-01T00:00:00"/>
    <d v="2020-05-01T00:00:00"/>
    <x v="0"/>
    <s v="09/12: Servicio continua suspendido_x000a_06/11: Servicio Suspendido"/>
    <s v="Servicio Suspendido / Eliminado"/>
    <x v="1"/>
    <s v="EL"/>
    <s v="(en blanco)"/>
    <s v="Business Asimetric 1"/>
    <b v="0"/>
    <s v="(en blanco)"/>
    <b v="0"/>
    <s v="VIDAL CANEDO, LEONARDO ANDRES - CORP - CBBA                 "/>
    <b v="0"/>
    <e v="#N/A"/>
    <e v="#N/A"/>
    <m/>
  </r>
  <r>
    <x v="1"/>
    <d v="2015-01-23T00:00:00"/>
    <s v="Business Asimetric 10 Mb"/>
    <n v="29428"/>
    <x v="197"/>
    <s v="13646246_29428_SCZ_Cainco_MANACO SA_BAS_10M"/>
    <s v="PORRO SAAVEDRA, CAROLINA - TEMP1 - CORP - CBBA              "/>
    <x v="0"/>
    <x v="0"/>
    <s v="porroc@tigo.net.bo"/>
    <s v="CALLE MOLDES ENTRE TARIJA Y PARALELA AL OESTE"/>
    <m/>
    <s v="David Arce - 72205843"/>
    <x v="1"/>
    <d v="2020-04-01T00:00:00"/>
    <d v="2020-05-01T00:00:00"/>
    <x v="1"/>
    <s v="30/06: No hay personal tecnico en el sitio para recibirnos, queda en espera hasta que se normalice la situacion."/>
    <m/>
    <x v="153"/>
    <s v="EL"/>
    <s v="(en blanco)"/>
    <s v="Business Asimetric 1"/>
    <b v="0"/>
    <s v="(en blanco)"/>
    <b v="0"/>
    <s v="VIDAL CANEDO, LEONARDO ANDRES - CORP - CBBA                 "/>
    <b v="0"/>
    <e v="#N/A"/>
    <e v="#N/A"/>
    <m/>
  </r>
  <r>
    <x v="1"/>
    <d v="2015-01-23T00:00:00"/>
    <s v="Business Asimetric 10 Mb"/>
    <n v="29430"/>
    <x v="197"/>
    <s v="**SU**13646246_29430_SCR_COLON_MANACO SA_BAS_10M"/>
    <s v="ROLLANO QUIROGA, LORENA - CORP - CBBA                       "/>
    <x v="5"/>
    <x v="0"/>
    <s v="rollanol@tigo.net.bo"/>
    <s v="Cruz Verde y E. Galindo"/>
    <s v="19°2'40.73&quot;S -  65°15'18.50&quot;O"/>
    <s v="David Arce - 72205843"/>
    <x v="1"/>
    <d v="2020-04-01T00:00:00"/>
    <d v="2020-05-01T00:00:00"/>
    <x v="0"/>
    <s v="06/11: Servicio Eliminado_x000a_07/09: Servicio suspendido"/>
    <s v="Servicio Suspendido / Eliminado"/>
    <x v="1"/>
    <s v="EL"/>
    <s v="(en blanco)"/>
    <s v="Business Asimetric 1"/>
    <b v="0"/>
    <s v="(en blanco)"/>
    <b v="0"/>
    <s v="VIDAL CANEDO, LEONARDO ANDRES - CORP - CBBA                 "/>
    <b v="0"/>
    <e v="#N/A"/>
    <e v="#N/A"/>
    <m/>
  </r>
  <r>
    <x v="1"/>
    <d v="2015-01-23T00:00:00"/>
    <s v="Business Asimetric 10 Mb"/>
    <n v="29431"/>
    <x v="197"/>
    <s v="13646246_29431_LPZ_6deMarzo_MANACO_BAS_10M"/>
    <s v="PORRO SAAVEDRA, CAROLINA - TEMP1 - CORP - CBBA              "/>
    <x v="1"/>
    <x v="0"/>
    <s v="porroc@tigo.net.bo"/>
    <s v="Av. Jorge Carrasco entre la calle 4 y calle 5"/>
    <s v=" 16°30'32.38&quot;S  68° 9'50.53&quot;O"/>
    <s v="David Arce - 72205843"/>
    <x v="1"/>
    <d v="2020-04-01T00:00:00"/>
    <d v="2020-05-01T00:00:00"/>
    <x v="0"/>
    <s v="05/10: Servicio suspendido_x000a_Servicio suspendido"/>
    <s v="Servicio Suspendido / Eliminado"/>
    <x v="1"/>
    <s v="SU"/>
    <s v="(en blanco)"/>
    <s v="Business Asimetric 1"/>
    <b v="0"/>
    <s v="(en blanco)"/>
    <b v="0"/>
    <s v="VIDAL CANEDO, LEONARDO ANDRES - CORP - CBBA                 "/>
    <b v="0"/>
    <e v="#N/A"/>
    <e v="#N/A"/>
    <m/>
  </r>
  <r>
    <x v="1"/>
    <d v="2015-01-23T00:00:00"/>
    <s v="Business Asimetric 10 Mb"/>
    <n v="29435"/>
    <x v="197"/>
    <s v="13646246_29435_LPZ_Victoria_MANACO SA_BAS_10M"/>
    <s v="PORRO SAAVEDRA, CAROLINA - TEMP1 - CORP - CBBA              "/>
    <x v="1"/>
    <x v="0"/>
    <s v="porroc@tigo.net.bo"/>
    <s v="Capitan Ravelo entre Montevideo y Guachalla"/>
    <m/>
    <s v="David Arce - 72205843"/>
    <x v="1"/>
    <d v="2020-04-01T00:00:00"/>
    <d v="2020-05-01T00:00:00"/>
    <x v="1"/>
    <m/>
    <m/>
    <x v="154"/>
    <s v="EL"/>
    <s v="(en blanco)"/>
    <s v="Business Asimetric 1"/>
    <b v="0"/>
    <s v="(en blanco)"/>
    <b v="0"/>
    <s v="VIDAL CANEDO, LEONARDO ANDRES - CORP - CBBA                 "/>
    <b v="0"/>
    <e v="#N/A"/>
    <e v="#N/A"/>
    <m/>
  </r>
  <r>
    <x v="1"/>
    <d v="2016-05-25T00:00:00"/>
    <s v="Internet Dedicado 12"/>
    <n v="30156"/>
    <x v="197"/>
    <s v="13646246_30156_CBA_QUILLACOLLO_MANACO SA_IAS_185M"/>
    <s v="ROLLANO QUIROGA, LORENA - CORP - CBBA                       "/>
    <x v="2"/>
    <x v="0"/>
    <s v="rollanol@tigo.net.bo"/>
    <s v="Carretera a Oruro Km. 14, Esquina Av. Thomas Bata, Quillacollo, Cochabamba, Bolivia "/>
    <s v=" 17°23'42.69&quot;S -  66°17'30.84&quot;O"/>
    <s v="David Arce - 72205843"/>
    <x v="1"/>
    <d v="2020-04-01T00:00:00"/>
    <d v="2020-05-01T00:00:00"/>
    <x v="1"/>
    <m/>
    <m/>
    <x v="116"/>
    <s v="AC"/>
    <s v="AC"/>
    <s v="Internet Dedicado 12"/>
    <b v="1"/>
    <s v="13646246_30156_CBA_QUILLACOLLO_MANACO SA_IAS_185M_TEMP_210M"/>
    <b v="0"/>
    <s v="VIDAL CANEDO, LEONARDO ANDRES - CORP - CBBA                 "/>
    <b v="0"/>
    <e v="#N/A"/>
    <e v="#N/A"/>
    <m/>
  </r>
  <r>
    <x v="1"/>
    <d v="2017-01-16T00:00:00"/>
    <s v="Internet Asimetrico 1"/>
    <n v="30696"/>
    <x v="198"/>
    <s v="13589064_30696_LPZ_Florida_LABORATORIOS BAGO DE BOLIVIA_BOL_12M"/>
    <s v="MENACHO VISCARRA, NICOLAS - MNC - SCZ                       "/>
    <x v="1"/>
    <x v="0"/>
    <s v="menachon@tigo.net.bo"/>
    <s v="Calle 9 de  Calacoto Nro 21 Esquina Costanera "/>
    <s v="16°32'42.60&quot;S  68° 5'18.94&quot;O"/>
    <s v="Edwin veliz - 76201457"/>
    <x v="1"/>
    <d v="2020-04-01T00:00:00"/>
    <d v="2020-05-01T00:00:00"/>
    <x v="0"/>
    <s v="30/06: El servicio no puede ser interrumpido"/>
    <s v="Cliente indica imposible desconectar red"/>
    <x v="1"/>
    <s v="AC"/>
    <s v="AC"/>
    <s v="Internet Dedicado 3"/>
    <b v="0"/>
    <s v="13589064_30696_LPZ_Florida_LABORATORIOS BAGO DE BOLIVIA_IDD_50M"/>
    <b v="0"/>
    <s v="RUCK SUAREZ, FERNANDA - MNC - SCZ                           "/>
    <b v="0"/>
    <e v="#N/A"/>
    <e v="#N/A"/>
    <m/>
  </r>
  <r>
    <x v="1"/>
    <d v="2019-05-31T00:00:00"/>
    <s v="Internet Asimetrico 1"/>
    <n v="34038"/>
    <x v="198"/>
    <s v="13589064_34038__SCR_BOLIVAR II_LABORATORIOS BAGO DE BOLIVIA S.A._IAS_15M"/>
    <s v="MENACHO VISCARRA, NICOLAS - MNC - SCZ                       "/>
    <x v="5"/>
    <x v="0"/>
    <s v="menachon@tigo.net.bo"/>
    <s v="Calle Aranzaes Nro 100 Esquina Toro  (Zona Final Camargo) - SITIO 6"/>
    <s v=" 19° 2'54.00&quot;S 65°15'13.15&quot;O"/>
    <s v="Edwin Veliz - 2770110- 76201457"/>
    <x v="1"/>
    <d v="2020-04-01T00:00:00"/>
    <d v="2020-05-01T00:00:00"/>
    <x v="1"/>
    <m/>
    <m/>
    <x v="155"/>
    <s v="AC"/>
    <s v="AC"/>
    <s v="Internet Dedicado 3"/>
    <b v="0"/>
    <s v="13589064_34038__SCR_BOLIVAR II_LABORATORIOS BAGO DE BOLIVIA S.A._IDD_50M"/>
    <b v="0"/>
    <s v="RUCK SUAREZ, FERNANDA - MNC - SCZ                           "/>
    <b v="0"/>
    <e v="#N/A"/>
    <e v="#N/A"/>
    <m/>
  </r>
  <r>
    <x v="1"/>
    <d v="2019-05-31T00:00:00"/>
    <s v="Internet Asimetrico 1"/>
    <n v="34041"/>
    <x v="198"/>
    <s v="13589064_34041__TJA_EJERCITO_LABORATORIOS BAGO DE BOLIVIA S.A._IAS_30M"/>
    <s v="ORTIZ ORTIZ, ROBERTO - MNC - SCZ                            "/>
    <x v="3"/>
    <x v="0"/>
    <s v="ortizro@tigo.net.bo"/>
    <s v="Calle Padilla - SITIO 8"/>
    <s v=" 21°32'17.41&quot;S 64°43'32.12&quot;O"/>
    <s v="Edwin Veliz - 2770110- 76201457"/>
    <x v="1"/>
    <d v="2020-04-01T00:00:00"/>
    <d v="2020-05-01T00:00:00"/>
    <x v="2"/>
    <m/>
    <m/>
    <x v="1"/>
    <s v="AC"/>
    <s v="(en blanco)"/>
    <s v="Internet Dedicado 3"/>
    <b v="0"/>
    <s v="(en blanco)"/>
    <b v="0"/>
    <s v="RUCK SUAREZ, FERNANDA - MNC - SCZ                           "/>
    <b v="0"/>
    <e v="#N/A"/>
    <e v="#N/A"/>
    <m/>
  </r>
  <r>
    <x v="1"/>
    <d v="2019-05-31T00:00:00"/>
    <s v="Internet Asimetrico 1"/>
    <n v="34042"/>
    <x v="198"/>
    <s v="13589064_34042__SCZ_ALEMANA_LABORATORIOS BAGO DE BOLIVIA S.A._IAS_15M"/>
    <s v="MENACHO VISCARRA, NICOLAS - MNC - SCZ                       "/>
    <x v="0"/>
    <x v="0"/>
    <s v="menachon@tigo.net.bo"/>
    <s v="Barrio Grigotá, Calle los Mangos 33 uv 17 mz 52 - SITIO 2"/>
    <s v=" 17°45'44.50&quot;S 63° 9'56.35&quot;O"/>
    <s v="Edwin Veliz - 2770110- 76201457"/>
    <x v="1"/>
    <d v="2020-04-01T00:00:00"/>
    <d v="2020-05-01T00:00:00"/>
    <x v="1"/>
    <s v="30/06: No se puede realizar la visita, oficinas en funcionamiento. Coordinar una vez se normalice la situación."/>
    <m/>
    <x v="156"/>
    <s v="SU"/>
    <s v="(en blanco)"/>
    <s v="Internet Asimetrico 1"/>
    <b v="1"/>
    <s v="(en blanco)"/>
    <b v="0"/>
    <s v="RUCK SUAREZ, FERNANDA - MNC - SCZ                           "/>
    <b v="0"/>
    <e v="#N/A"/>
    <e v="#N/A"/>
    <m/>
  </r>
  <r>
    <x v="1"/>
    <d v="2019-05-31T00:00:00"/>
    <s v="Internet Asimetrico 1"/>
    <n v="34043"/>
    <x v="198"/>
    <s v="13589064_34043__SCZ_B/ 30 DE AGOSTO_LABORATORIOS BAGO DE BOLIVIA S.A._IAS_15M"/>
    <s v="MENACHO VISCARRA, NICOLAS - MNC - SCZ                       "/>
    <x v="0"/>
    <x v="0"/>
    <s v="menachon@tigo.net.bo"/>
    <s v="Av. Prolongación Beni, Banzer - SITIO 3"/>
    <s v=" 17°42'52.61&quot;S 63° 8'59.72&quot;O"/>
    <s v="Edwin Veliz - 2770110- 76201457"/>
    <x v="1"/>
    <d v="2020-04-01T00:00:00"/>
    <d v="2020-05-01T00:00:00"/>
    <x v="1"/>
    <s v="30/06: No se puede realizar la visita, oficinas en funcionamiento una vez se normalice la situacion."/>
    <m/>
    <x v="157"/>
    <s v="AC"/>
    <s v="AC"/>
    <s v="Internet Dedicado 8"/>
    <b v="0"/>
    <s v="13589064_34043__SCZ_B/ 30 DE AGOSTO_LABORATORIOS BAGO DE BOLIVIA S.A._IDD_105M"/>
    <b v="0"/>
    <s v="RUCK SUAREZ, FERNANDA - MNC - SCZ                           "/>
    <b v="0"/>
    <e v="#N/A"/>
    <e v="#N/A"/>
    <m/>
  </r>
  <r>
    <x v="1"/>
    <d v="2019-05-31T00:00:00"/>
    <s v="Internet Asimetrico 1"/>
    <n v="34044"/>
    <x v="198"/>
    <s v="13589064_34044__ORU_ORURO CENTRO_LABORATORIOS BAGO DE BOLIVIA S.A._IAS_30M"/>
    <s v="ORTIZ ORTIZ, ROBERTO - MNC - SCZ                            "/>
    <x v="4"/>
    <x v="0"/>
    <s v="ortizro@tigo.net.bo"/>
    <s v="Calle Petot Nro. 1755 entre Calle Sucre y Calle Murguia - SITIO 4"/>
    <s v=" 17°58'13.70&quot;S 67° 7'5.88&quot;O"/>
    <s v="Edwin Veliz - 2770110- 76201457"/>
    <x v="1"/>
    <d v="2020-04-01T00:00:00"/>
    <d v="2020-05-01T00:00:00"/>
    <x v="2"/>
    <m/>
    <m/>
    <x v="1"/>
    <s v="AC"/>
    <s v="AC"/>
    <s v="Internet Dedicado 3"/>
    <b v="0"/>
    <s v="13589064_34044__ORU_ORURO CENTRO_LABORATORIOS BAGO DE BOLIVIA S.A._IDD_50M"/>
    <b v="0"/>
    <s v="RUCK SUAREZ, FERNANDA - MNC - SCZ                           "/>
    <b v="0"/>
    <e v="#N/A"/>
    <e v="#N/A"/>
    <m/>
  </r>
  <r>
    <x v="1"/>
    <d v="2019-05-31T00:00:00"/>
    <s v="Internet Asimetrico 1"/>
    <n v="34045"/>
    <x v="198"/>
    <s v="13589064_34045__BEN_TRINIDAD I_LABORATORIOS BAGO DE BOLIVIA S.A._IAS_30M"/>
    <s v="ORTIZ ORTIZ, ROBERTO - MNC - SCZ                            "/>
    <x v="7"/>
    <x v="0"/>
    <s v="ortizro@tigo.net.bo"/>
    <s v="Calle Nicolas Suarez, entre Avenida del Mar y Felix Pinto - SITIO 5"/>
    <s v=" 14°49'49.84&quot;S 64°54'15.75&quot;O"/>
    <s v="Edwin Veliz - 2770110- 76201457"/>
    <x v="1"/>
    <d v="2020-04-01T00:00:00"/>
    <d v="2020-05-01T00:00:00"/>
    <x v="1"/>
    <m/>
    <m/>
    <x v="158"/>
    <s v="AC"/>
    <s v="AC"/>
    <s v="Internet Dedicado 3"/>
    <b v="0"/>
    <s v="13589064_34045__BEN_TRINIDAD I_LABORATORIOS BAGO DE BOLIVIA S.A._IDD_50M"/>
    <b v="0"/>
    <s v="RUCK SUAREZ, FERNANDA - MNC - SCZ                           "/>
    <b v="0"/>
    <e v="#N/A"/>
    <e v="#N/A"/>
    <m/>
  </r>
  <r>
    <x v="1"/>
    <d v="2019-06-28T00:00:00"/>
    <s v="Internet Asimetrico 1"/>
    <n v="34086"/>
    <x v="198"/>
    <s v="13589064_34086__CBA_SIMON LOPEZ_LABORATORIOS BAGO DE BOLIVIA S.A._IAS_30M"/>
    <s v="ORTIZ ORTIZ, ROBERTO - MNC - SCZ                            "/>
    <x v="2"/>
    <x v="0"/>
    <s v="ortizro@tigo.net.bo"/>
    <s v="Calle Manuel Carrasco N° 1538, entre Damián Rejas y Alejandra Ascui, Zona Norte Mayorazgo  "/>
    <s v=" 17°21'37.27&quot;S,  66°10'27.75&quot;O"/>
    <s v="Edwin Veliz - 2770110- 76201457"/>
    <x v="1"/>
    <d v="2020-04-01T00:00:00"/>
    <d v="2020-05-01T00:00:00"/>
    <x v="2"/>
    <m/>
    <m/>
    <x v="1"/>
    <s v="AC"/>
    <s v="AC"/>
    <s v="Internet Dedicado 8"/>
    <b v="0"/>
    <s v="13589064_34086__CBA_SIMON LOPEZ_LABORATORIOS BAGO DE BOLIVIA S.A._IDD_105"/>
    <b v="0"/>
    <s v="RUCK SUAREZ, FERNANDA - MNC - SCZ                           "/>
    <b v="0"/>
    <e v="#N/A"/>
    <e v="#N/A"/>
    <m/>
  </r>
  <r>
    <x v="1"/>
    <d v="2015-04-01T00:00:00"/>
    <s v="Internet Dedicado 15"/>
    <n v="29543"/>
    <x v="199"/>
    <s v="12553695_29543_CBA_Simon Lopez_JALASOFT_IOL_5M"/>
    <s v="ROLLANO QUIROGA, LORENA - CORP - CBBA                       "/>
    <x v="2"/>
    <x v="0"/>
    <s v="rollanol@tigo.net.bo"/>
    <s v="Av. Simon Lopez Esq Av. Melchor Perez"/>
    <m/>
    <s v="Gustavo Peredo-76971042"/>
    <x v="1"/>
    <d v="2020-04-01T00:00:00"/>
    <d v="2020-05-01T00:00:00"/>
    <x v="0"/>
    <m/>
    <s v="Cliente no acepta la medición"/>
    <x v="1"/>
    <s v="AC"/>
    <s v="AC"/>
    <s v="Internet Dedicado 16"/>
    <b v="0"/>
    <s v="12553695_29543_CBA_Simon Lopez_JALASOFT_IOL_5M"/>
    <b v="1"/>
    <s v="VIDAL CANEDO, LEONARDO ANDRES - CORP - CBBA                 "/>
    <b v="0"/>
    <e v="#N/A"/>
    <e v="#N/A"/>
    <s v="El cliente menciona que el servicio que adquirio es de BGP por lo que es una enlace critico."/>
  </r>
  <r>
    <x v="1"/>
    <d v="2014-04-01T00:00:00"/>
    <s v="Internet Dedicado 6"/>
    <n v="28849"/>
    <x v="200"/>
    <s v="11194911_28849_SCZ_Alemana_IDUSTRIAS FERROTODO LTDA_IDD_40M"/>
    <s v="MERCADO ANEZ, JAVIER - CORP - SCZ                           "/>
    <x v="0"/>
    <x v="0"/>
    <s v="mercadoja@tigo.net.bo"/>
    <s v="3er Anillo Interno entre Av. Mutualista y Av. Alemana"/>
    <n v="0"/>
    <s v="LUIS REVILLA - 72188579"/>
    <x v="1"/>
    <d v="2020-04-01T00:00:00"/>
    <d v="2020-05-01T00:00:00"/>
    <x v="1"/>
    <s v="22/07: Se solicita nuevo número de contacto, el contacto es el mismo, el número está incorrecto. Número correcto 72188679."/>
    <m/>
    <x v="159"/>
    <s v="AC"/>
    <s v="AC"/>
    <s v="Internet Dedicado 6"/>
    <b v="1"/>
    <s v="11194911_28849_SCZ_Alemana_IDUSTRIAS FERROTODO LTDA_IDD_90M"/>
    <b v="0"/>
    <s v="MERCADO ANEZ, JAVIER - CORP - SCZ                           "/>
    <b v="1"/>
    <e v="#N/A"/>
    <e v="#N/A"/>
    <m/>
  </r>
  <r>
    <x v="1"/>
    <d v="2014-05-23T00:00:00"/>
    <s v="Internet Dedicado 6"/>
    <n v="29010"/>
    <x v="194"/>
    <s v="1640537_29010_LPZ_Hansa_HANSA LTDA._IDD_40M"/>
    <s v="CHACON CENTELLAS, MARIA DEL PILAR - CORP - LPZ              "/>
    <x v="1"/>
    <x v="0"/>
    <s v="chaconm@tigo.net.bo"/>
    <s v="Calle Yanacocha esq.Mercado Nro.1004 Edif.Hansa"/>
    <m/>
    <s v="Alvaro Villegas Cel.:76201293"/>
    <x v="1"/>
    <d v="2020-04-01T00:00:00"/>
    <d v="2020-05-01T00:00:00"/>
    <x v="1"/>
    <m/>
    <m/>
    <x v="160"/>
    <s v="AC"/>
    <s v="AC"/>
    <s v="Internet Dedicado 8"/>
    <b v="0"/>
    <s v="1640537_29010_LPZ_Hansa_HANSA LTDA._IDD_105M"/>
    <b v="0"/>
    <s v="MEAVE IBANEZ, HENRY - CORP - LPZ                            "/>
    <b v="0"/>
    <e v="#N/A"/>
    <e v="#N/A"/>
    <m/>
  </r>
  <r>
    <x v="1"/>
    <d v="2018-01-31T00:00:00"/>
    <s v="Business Asimetric 10 Mb"/>
    <n v="31836"/>
    <x v="194"/>
    <s v="1640537_31836_SCZ_Viru Viru_HANSA LTDA_BAS_10M"/>
    <s v="CHACON CENTELLAS, MARIA DEL PILAR - CORP - LPZ              "/>
    <x v="0"/>
    <x v="0"/>
    <s v="chaconm@tigo.net.bo"/>
    <s v="KM 10 CARRETERA NACIONAL"/>
    <s v=" 17°40'50.84&quot;S ;   63° 9'40.81&quot;O"/>
    <s v="GUILLERMO GARRON - 76730362"/>
    <x v="1"/>
    <d v="2020-04-01T00:00:00"/>
    <d v="2020-05-01T00:00:00"/>
    <x v="1"/>
    <m/>
    <m/>
    <x v="161"/>
    <s v="EL"/>
    <s v="(en blanco)"/>
    <s v="Business Asimetric 1"/>
    <b v="0"/>
    <s v="(en blanco)"/>
    <b v="0"/>
    <s v="MEAVE IBANEZ, HENRY - CORP - LPZ                            "/>
    <b v="0"/>
    <e v="#N/A"/>
    <e v="#N/A"/>
    <m/>
  </r>
  <r>
    <x v="1"/>
    <d v="2018-02-28T00:00:00"/>
    <s v="Business Asimetric 20 Mb"/>
    <n v="32031"/>
    <x v="194"/>
    <s v="1640537_32031_SCZ_Petrolero_HANSA LTDA_BAS_20M"/>
    <s v="CHACON CENTELLAS, MARIA DEL PILAR - CORP - LPZ              "/>
    <x v="0"/>
    <x v="0"/>
    <s v="chaconm@tigo.net.bo"/>
    <s v="Av. Banzer Nro. 470 entre 2do y 3er Anillo, esq. A.D. Canelas UV: 36, Manzano: 46"/>
    <s v=" 17°45'48.94&quot;S -  63°10'52.40&quot;O"/>
    <s v="RAMON YUJRA - 76777035"/>
    <x v="1"/>
    <d v="2020-04-01T00:00:00"/>
    <d v="2020-05-01T00:00:00"/>
    <x v="1"/>
    <m/>
    <m/>
    <x v="162"/>
    <s v="EL"/>
    <s v="(en blanco)"/>
    <s v="Business Asimetric 3"/>
    <b v="0"/>
    <s v="(en blanco)"/>
    <b v="0"/>
    <s v="MEAVE IBANEZ, HENRY - CORP - LPZ                            "/>
    <b v="0"/>
    <e v="#N/A"/>
    <e v="#N/A"/>
    <m/>
  </r>
  <r>
    <x v="1"/>
    <d v="2018-02-28T00:00:00"/>
    <s v="Business Asimetric 20 Mb"/>
    <n v="32033"/>
    <x v="194"/>
    <s v="1640537_32033_SCZ_Petrolero_HANSA LTDA_BAS_20M"/>
    <s v="CHACON CENTELLAS, MARIA DEL PILAR - CORP - LPZ              "/>
    <x v="0"/>
    <x v="0"/>
    <s v="chaconm@tigo.net.bo"/>
    <s v="Av. Banzer Nro. 470 entre 2do y 3er Anillo, esq. A.D. Canelas UV: 36, Manzano: 46"/>
    <s v=" 17°45'48.94&quot;S -  63°10'52.40&quot;O"/>
    <s v="RAMON YUJRA - 76777035"/>
    <x v="1"/>
    <d v="2020-04-01T00:00:00"/>
    <d v="2020-05-01T00:00:00"/>
    <x v="1"/>
    <m/>
    <m/>
    <x v="162"/>
    <s v="AC"/>
    <s v="(en blanco)"/>
    <s v="Internet Dedicado 1"/>
    <b v="0"/>
    <s v="(en blanco)"/>
    <b v="0"/>
    <s v="MEAVE IBANEZ, HENRY - CORP - LPZ                            "/>
    <b v="0"/>
    <e v="#N/A"/>
    <e v="#N/A"/>
    <m/>
  </r>
  <r>
    <x v="1"/>
    <d v="2018-04-27T00:00:00"/>
    <s v="Business Asimetric 10 Mb"/>
    <n v="32236"/>
    <x v="194"/>
    <s v="1640537_32236_CBA_Seton_HANSA LTDA_BAS_10M"/>
    <s v="CHACON CENTELLAS, MARIA DEL PILAR - CORP - LPZ              "/>
    <x v="2"/>
    <x v="0"/>
    <s v="chaconm@tigo.net.bo"/>
    <s v="Avenida Blanco Galindo en el KM 4 ½, entre las calles Juan Pablo II y Dr. Solares"/>
    <s v=" 17°23'31.63&quot;S;  66°12'9.66&quot;O"/>
    <s v="Ramon Yujra - 76777035"/>
    <x v="1"/>
    <d v="2020-04-01T00:00:00"/>
    <d v="2020-05-01T00:00:00"/>
    <x v="0"/>
    <m/>
    <s v="Cliente no responde"/>
    <x v="1"/>
    <s v="AC"/>
    <s v="AC"/>
    <s v="Internet Asimetrico 1"/>
    <b v="0"/>
    <s v="1640537_32236_CBA_Seton_HANSA LTDA_IAS_30M"/>
    <b v="0"/>
    <s v="MEAVE IBANEZ, HENRY - CORP - LPZ                            "/>
    <b v="0"/>
    <e v="#N/A"/>
    <e v="#N/A"/>
    <m/>
  </r>
  <r>
    <x v="1"/>
    <d v="2018-04-27T00:00:00"/>
    <s v="Business Asimetric 10 Mb"/>
    <n v="32237"/>
    <x v="194"/>
    <s v="***SU***1640537_32237_CBA_Seton_HANSA LTDA_BAS_10M"/>
    <s v="CHACON CENTELLAS, MARIA DEL PILAR - CORP - LPZ              "/>
    <x v="2"/>
    <x v="0"/>
    <s v="chaconm@tigo.net.bo"/>
    <s v="AV/ BLANCO GALINDO KM 4/2"/>
    <s v="17°23'30.48&quot;S; 66°12'27.44&quot;O"/>
    <s v="Cristhian Quiroga  - 76410029"/>
    <x v="1"/>
    <d v="2020-04-01T00:00:00"/>
    <d v="2020-05-01T00:00:00"/>
    <x v="0"/>
    <s v="06/11: Servicio suspendido_x000a_07/09: Servicio suspendido"/>
    <s v="Servicio Suspendido / Eliminado"/>
    <x v="1"/>
    <s v="SU"/>
    <s v="(en blanco)"/>
    <s v="Business Asimetric 1"/>
    <b v="0"/>
    <s v="(en blanco)"/>
    <b v="0"/>
    <s v="MEAVE IBANEZ, HENRY - CORP - LPZ                            "/>
    <b v="0"/>
    <e v="#N/A"/>
    <e v="#N/A"/>
    <m/>
  </r>
  <r>
    <x v="1"/>
    <d v="2019-02-28T00:00:00"/>
    <s v="Internet Asimetrico 1"/>
    <n v="33624"/>
    <x v="66"/>
    <s v="13929074_33624__LPZ_Yungas_FARMACIA CHAVEZ SRL_IAS_15M"/>
    <s v="PARADA ROCA, NOELIA - CORP - SCZ                            "/>
    <x v="1"/>
    <x v="0"/>
    <s v="paradan@tigo.net.bo"/>
    <s v="Av. 6 de Agosto esq. Pinilla Edit. Inti Wara - Sucursal Farmacia Chavez"/>
    <s v="16°30'40.63&quot;S 68° 7'26.32&quot;O"/>
    <s v="Grover Quina  69203031"/>
    <x v="1"/>
    <d v="2020-04-01T00:00:00"/>
    <d v="2020-05-01T00:00:00"/>
    <x v="1"/>
    <s v="04/06: El CPE ya no se encuentra en la av. 6 de agosto esq. pinilla, cambio a la direccion Av.Camacho Esq. Loayza frente a BOA"/>
    <m/>
    <x v="163"/>
    <s v="AC"/>
    <s v="AC"/>
    <s v="Internet Asimetrico 5"/>
    <b v="0"/>
    <s v="13929074_33624_LPZ_Yungas_FARMACIA CHAVEZ SRL_IAS_75M"/>
    <b v="0"/>
    <s v="PARADA ROCA, NOELIA - CORP - SCZ                            "/>
    <b v="1"/>
    <e v="#N/A"/>
    <e v="#N/A"/>
    <m/>
  </r>
  <r>
    <x v="1"/>
    <d v="2019-02-28T00:00:00"/>
    <s v="Internet Asimetrico 5"/>
    <n v="33625"/>
    <x v="66"/>
    <s v="13929074_33625_CBA_Prado_FARMACIA CHAVEZ SRL_IAS_75M"/>
    <s v="PARADA ROCA, NOELIA - CORP - SCZ                            "/>
    <x v="2"/>
    <x v="0"/>
    <s v="paradan@tigo.net.bo"/>
    <s v="Calle España - Sucursal Farmacia Chavez"/>
    <s v="16°30'40.63&quot;S 68° 7'26.32&quot;O"/>
    <s v="Grover Quina  69203031"/>
    <x v="1"/>
    <d v="2020-04-01T00:00:00"/>
    <d v="2020-05-01T00:00:00"/>
    <x v="0"/>
    <m/>
    <s v="Servicio Suspendido / Eliminado"/>
    <x v="1"/>
    <s v="AC"/>
    <s v="AC"/>
    <s v="Internet Asimetrico 5"/>
    <b v="1"/>
    <s v="13929074_33625__CBA_JAIHUAYCO_FARMACIA CHAVEZ SRL_IAS_75M"/>
    <b v="0"/>
    <s v="PARADA ROCA, NOELIA - CORP - SCZ                            "/>
    <b v="1"/>
    <e v="#N/A"/>
    <e v="#N/A"/>
    <m/>
  </r>
  <r>
    <x v="1"/>
    <d v="2015-11-20T00:00:00"/>
    <s v="Internet Dedicado 10"/>
    <n v="29847"/>
    <x v="201"/>
    <s v="11692595_29847_CBA_CESPEDES_EMPRESA NACIAONAL DE ELECTRICIDAD ENDE_IDD_145M"/>
    <s v="ROLLANO QUIROGA, LORENA - CORP - CBBA                       "/>
    <x v="2"/>
    <x v="0"/>
    <s v="rollanol@tigo.net.bo"/>
    <s v="Calle Colombia Casi Av. Rafael Urquidi SN"/>
    <s v=" 17°23'33.68&quot;S   66° 9'54.47&quot;O"/>
    <s v="DANITZA HELGUERO - 71496925"/>
    <x v="1"/>
    <d v="2020-04-01T00:00:00"/>
    <d v="2020-05-01T00:00:00"/>
    <x v="0"/>
    <s v="12/08: El cliente menciona que ya no cuenta con servicios de INTERNET tanto en COCHABAMBA como en LA PAZ además que TIGO aún no recogio los equipos._x000a_01/06: El contacto menciona que debido a la pandemia el personal se encuentra trabajando remotamente por lo que no es posible llevar a cabo la visita."/>
    <s v="Servicio Suspendido / Eliminado"/>
    <x v="1"/>
    <s v="AC"/>
    <s v="AC"/>
    <s v="Internet Dedicado 10"/>
    <b v="1"/>
    <s v="11692595_29847_CBA_CESPEDES_EMPRESA NACIAONAL DE ELECTRICIDAD ENDE_IDD_145M"/>
    <b v="1"/>
    <s v="VIDAL CANEDO, LEONARDO ANDRES - CORP - CBBA                 "/>
    <b v="0"/>
    <e v="#N/A"/>
    <e v="#N/A"/>
    <m/>
  </r>
  <r>
    <x v="1"/>
    <d v="2013-03-01T00:00:00"/>
    <s v="Business Online 25 Mb"/>
    <n v="28321"/>
    <x v="202"/>
    <s v="1696564_28321_LPZ_Obrajes_CREDITO CON EDUCACION RURAL_BOl_25M"/>
    <s v="CHACON CENTELLAS, MARIA DEL PILAR - CORP - LPZ              "/>
    <x v="1"/>
    <x v="0"/>
    <s v="chaconm@tigo.net.bo"/>
    <s v="CALLE DEMETRIO CANELAS N 27 ENTRE 16 Y 17 DE OBRAJES "/>
    <m/>
    <s v="Juan Carlos Ovando - 67197067 - 70554215 "/>
    <x v="1"/>
    <d v="2020-04-01T00:00:00"/>
    <d v="2020-05-01T00:00:00"/>
    <x v="1"/>
    <s v="31/08: Consulta enviada a Ángel respecto a la actualización de Firmware."/>
    <m/>
    <x v="164"/>
    <s v="AC"/>
    <s v="AC"/>
    <s v="Internet Dedicado 11"/>
    <b v="0"/>
    <s v="1696564_28321_LPZ_Obrajes_CREDITO CON EDUCACION RURAL_IDD_165M"/>
    <b v="0"/>
    <s v="PEREIRA AREVALO, AHYRAN DREICK - CORP - LPZ                 "/>
    <b v="0"/>
    <e v="#N/A"/>
    <e v="#N/A"/>
    <m/>
  </r>
  <r>
    <x v="1"/>
    <d v="2018-06-29T00:00:00"/>
    <s v="Internet Asimetrico 1"/>
    <n v="32608"/>
    <x v="202"/>
    <s v="1696564_32608__SCR_EL MORRO_CREDITO CON EDUCACION RURAL CRECER _IAS_30M"/>
    <s v="CHACON CENTELLAS, MARIA DEL PILAR - CORP - LPZ              "/>
    <x v="5"/>
    <x v="0"/>
    <s v="chaconm@tigo.net.bo"/>
    <s v="AV GERMAN MENDOZA 2353"/>
    <s v=" 19° 2'14.03&quot;S,  65°15'40.84&quot;O"/>
    <s v="Juan Carlos Ovando - 67197067 - 70554215 "/>
    <x v="1"/>
    <d v="2020-04-01T00:00:00"/>
    <d v="2020-05-01T00:00:00"/>
    <x v="1"/>
    <s v="01/11: se mando correo a la ejecutiva._x000a_10/11: Ejecutiva indica que el número del cliente está correcto (67197067)._x000a_03/11: no responde llamadas"/>
    <m/>
    <x v="145"/>
    <s v="AC"/>
    <s v="AC"/>
    <s v="Internet Asimetrico 2"/>
    <b v="0"/>
    <s v="1696564_32608__SCR_EL MORRO_CREDITO CON EDUCACION RURAL CRECER _IAS_40M"/>
    <b v="0"/>
    <s v="PEREIRA AREVALO, AHYRAN DREICK - CORP - LPZ                 "/>
    <b v="0"/>
    <e v="#N/A"/>
    <e v="#N/A"/>
    <m/>
  </r>
  <r>
    <x v="1"/>
    <d v="2018-06-29T00:00:00"/>
    <s v="Internet Asimetrico 1"/>
    <n v="32609"/>
    <x v="202"/>
    <s v="1696564_32609_TJA_Guadalquivir_CREDITO CON EDUCACION RURAL CRECER_IAS_30M"/>
    <s v="CHACON CENTELLAS, MARIA DEL PILAR - CORP - LPZ              "/>
    <x v="3"/>
    <x v="0"/>
    <s v="chaconm@tigo.net.bo"/>
    <s v="Calle La Madrid casi esquina Calle Sucre"/>
    <s v="21°32'1.88&quot;S,  64°44'0.92&quot;O"/>
    <s v="Juan Carlos Ovando - 67197067 - 70554215 "/>
    <x v="1"/>
    <d v="2020-04-01T00:00:00"/>
    <d v="2020-05-01T00:00:00"/>
    <x v="6"/>
    <m/>
    <m/>
    <x v="1"/>
    <s v="AC"/>
    <s v="(en blanco)"/>
    <s v="Internet Asimetrico 2"/>
    <b v="0"/>
    <s v="(en blanco)"/>
    <b v="0"/>
    <s v="PEREIRA AREVALO, AHYRAN DREICK - CORP - LPZ                 "/>
    <b v="0"/>
    <e v="#N/A"/>
    <e v="#N/A"/>
    <m/>
  </r>
  <r>
    <x v="1"/>
    <d v="2018-06-29T00:00:00"/>
    <s v="Internet Asimetrico 1"/>
    <n v="32610"/>
    <x v="202"/>
    <s v="1696564_32610__ORU_HOTELBOLIVIA_CREDITO CON EDUCACION RURAL CRECER _IAS_30M"/>
    <s v="CHACON CENTELLAS, MARIA DEL PILAR - CORP - LPZ              "/>
    <x v="4"/>
    <x v="0"/>
    <s v="chaconm@tigo.net.bo"/>
    <s v="Calle Potosí No. 629 entre calles Rodriguez y León"/>
    <s v=" 17°57'44.51&quot;S,  17°57'44.51&quot;S"/>
    <s v="Juan Carlos Ovando - 67197067 - 70554215 "/>
    <x v="1"/>
    <d v="2020-04-01T00:00:00"/>
    <d v="2020-05-01T00:00:00"/>
    <x v="2"/>
    <m/>
    <m/>
    <x v="1"/>
    <s v="AC"/>
    <s v="AC"/>
    <s v="Internet Asimetrico 2"/>
    <b v="0"/>
    <s v="1696564_32610__ORU_HOTELBOLIVIA_CREDITO CON EDUCACION RURAL CRECER _IAS_40M"/>
    <b v="0"/>
    <s v="PEREIRA AREVALO, AHYRAN DREICK - CORP - LPZ                 "/>
    <b v="0"/>
    <e v="#N/A"/>
    <e v="#N/A"/>
    <m/>
  </r>
  <r>
    <x v="1"/>
    <d v="2018-06-29T00:00:00"/>
    <s v="Internet Asimetrico 1"/>
    <n v="32612"/>
    <x v="202"/>
    <s v="1696564_32612__BEN_TRINIDAD I_CREDITO CON EDUCACION RURAL CRECER_IAS_30M"/>
    <s v="CHACON CENTELLAS, MARIA DEL PILAR - CORP - LPZ              "/>
    <x v="7"/>
    <x v="0"/>
    <s v="chaconm@tigo.net.bo"/>
    <s v="Calle Joaquin de Sierra esquina Mamore"/>
    <s v=" 14°50'15.99&quot;S,  64°54'14.45&quot;O"/>
    <s v="Juan Carlos Ovando - 67197067 - 70554215 "/>
    <x v="1"/>
    <d v="2020-04-01T00:00:00"/>
    <d v="2020-05-01T00:00:00"/>
    <x v="1"/>
    <m/>
    <m/>
    <x v="165"/>
    <s v="AC"/>
    <s v="AC"/>
    <s v="Internet Asimetrico 2"/>
    <b v="0"/>
    <s v="1696564_32612__BEN_TRINIDAD I_CREDITO CON EDUCACION RURAL CRECER_IAS_40M"/>
    <b v="0"/>
    <s v="PEREIRA AREVALO, AHYRAN DREICK - CORP - LPZ                 "/>
    <b v="0"/>
    <e v="#N/A"/>
    <e v="#N/A"/>
    <m/>
  </r>
  <r>
    <x v="1"/>
    <d v="2016-06-30T00:00:00"/>
    <s v="Business Online 15 Mb"/>
    <n v="30223"/>
    <x v="203"/>
    <s v="8192_30223_SCZ_Petrolero_CRE_BOL_15M"/>
    <s v="MERCADO ANEZ, JAVIER - CORP - SCZ                           "/>
    <x v="0"/>
    <x v="0"/>
    <s v="mercadoja@tigo.net.bo"/>
    <s v="HONDURAS AV. BUSH (CRE)"/>
    <s v="17°46'23.26&quot;S  63°11'21.65&quot;O"/>
    <s v="DANIEL JUSTINIANO - 77015957"/>
    <x v="1"/>
    <d v="2020-04-01T00:00:00"/>
    <d v="2020-05-01T00:00:00"/>
    <x v="1"/>
    <m/>
    <m/>
    <x v="107"/>
    <s v="AC"/>
    <s v="(en blanco)"/>
    <s v="BUSINESS ONLINE 13"/>
    <b v="0"/>
    <s v="(en blanco)"/>
    <b v="0"/>
    <s v="MERCADO ANEZ, JAVIER - CORP - SCZ                           "/>
    <b v="1"/>
    <e v="#N/A"/>
    <e v="#N/A"/>
    <m/>
  </r>
  <r>
    <x v="1"/>
    <d v="2014-09-01T00:00:00"/>
    <s v="Internet Dedicado 6"/>
    <n v="29242"/>
    <x v="204"/>
    <s v="14121475_29242_CBA_Raquilita_BANCO-PYME-DE-LA-COMUNIDAD-SA_IDD_90M"/>
    <s v="ROLLANO QUIROGA, LORENA - CORP - CBBA                       "/>
    <x v="2"/>
    <x v="0"/>
    <s v="rollanol@tigo.net.bo"/>
    <s v="AV. Ballivian Nº 0576 Edificio Fondo de la Comunidad, Zona el Prado"/>
    <n v="0"/>
    <s v="LUIS MELGAR 71743725"/>
    <x v="1"/>
    <d v="2020-04-01T00:00:00"/>
    <d v="2020-05-01T00:00:00"/>
    <x v="1"/>
    <s v="12/11: La visita estaba programada para el dia 30 de Octubre. Sin embargo se agotaron los pasajes para la ciudad de cochabamba por lo cual se volvio a llamar al cliente para postergar la visita para el proximo mes."/>
    <m/>
    <x v="166"/>
    <s v="AC"/>
    <s v="AC"/>
    <s v="PLAN CORPORATE - 1124"/>
    <b v="0"/>
    <s v="14121475_29242_CBA_Raquilita_BANCO-PYME-DE-LA-COMUNIDAD-SA_IDD_185M"/>
    <b v="0"/>
    <s v="VIDAL CANEDO, LEONARDO ANDRES - CORP - CBBA                 "/>
    <b v="0"/>
    <e v="#N/A"/>
    <e v="#N/A"/>
    <m/>
  </r>
  <r>
    <x v="1"/>
    <d v="2015-02-13T00:00:00"/>
    <s v="Internet Dedicado 1"/>
    <n v="29469"/>
    <x v="204"/>
    <s v="14121475_29469_SCZ_Santa Rosita_BANCO PYME DE LA COMUNIDAD SA_IOL_15M"/>
    <s v="PORRO SAAVEDRA, CAROLINA - TEMP1 - CORP - CBBA              "/>
    <x v="0"/>
    <x v="0"/>
    <s v="porroc@tigo.net.bo"/>
    <s v="Av. Roque Aguilera entre Pico de Monte y Av. Pirai"/>
    <m/>
    <s v="LUIS MELGAR 71743725"/>
    <x v="1"/>
    <d v="2020-04-01T00:00:00"/>
    <d v="2020-05-01T00:00:00"/>
    <x v="1"/>
    <m/>
    <m/>
    <x v="167"/>
    <s v="AC"/>
    <s v="AC"/>
    <s v="PLAN CORPORATE - 1124"/>
    <b v="0"/>
    <s v="14121475_29469_SCZ_Santa Rosita_BANCO PYME DE LA COMUNIDAD SA_IDD65M"/>
    <b v="0"/>
    <s v="VIDAL CANEDO, LEONARDO ANDRES - CORP - CBBA                 "/>
    <b v="0"/>
    <e v="#N/A"/>
    <e v="#N/A"/>
    <m/>
  </r>
  <r>
    <x v="1"/>
    <d v="2015-02-13T00:00:00"/>
    <s v="Internet Dedicado 1"/>
    <n v="29470"/>
    <x v="204"/>
    <s v="14121475_29470_LPZ_LOS PINOS_BANCO PYME DE LA COMUNIDAD SA_IDD_15M"/>
    <s v="PORRO SAAVEDRA, CAROLINA - TEMP1 - CORP - CBBA              "/>
    <x v="1"/>
    <x v="0"/>
    <s v="porroc@tigo.net.bo"/>
    <s v="Av. 20 de Octubre entre Rosendo Gutierrez y Belisario Salinas"/>
    <m/>
    <s v="LUIS MELGAR 71743725"/>
    <x v="1"/>
    <d v="2020-04-01T00:00:00"/>
    <d v="2020-05-01T00:00:00"/>
    <x v="1"/>
    <s v="La nueva ubicacion del la empresa es la Avenida Montegro, esquina Gabriel Rene Moreno #J22"/>
    <m/>
    <x v="168"/>
    <s v="AC"/>
    <s v="AC"/>
    <s v="PLAN CORPORATE - 1124"/>
    <b v="0"/>
    <s v="14121475_29470_LPZ_LOS PINOS_BANCO PYME DE LA COMUNIDAD SA_IDD_65M"/>
    <b v="0"/>
    <s v="VIDAL CANEDO, LEONARDO ANDRES - CORP - CBBA                 "/>
    <b v="0"/>
    <e v="#N/A"/>
    <e v="#N/A"/>
    <m/>
  </r>
  <r>
    <x v="1"/>
    <d v="2020-01-28T00:00:00"/>
    <s v="Internet Dedicado 1"/>
    <n v="35046"/>
    <x v="2"/>
    <s v="11474451_35046__SCZ_B30Agosto_CERVECERIA BOLIVIANA NACIONAL_IDD_15M_Catalua"/>
    <s v="ANDIA ALVAREZ, LUIS ENRIQUE - CORP - LPZ                    "/>
    <x v="0"/>
    <x v="0"/>
    <s v="andial@tigo.net.bo"/>
    <s v="OFICINA VENTAS  STZ Av. Cristo Redento casi 8vo Anillo - 1er piso"/>
    <s v=" 17°47'34.19&quot;S 63°12'6.11&quot;O"/>
    <s v="ANOTONIO IBAÑEZ - 72209637"/>
    <x v="1"/>
    <d v="2020-04-01T00:00:00"/>
    <d v="2020-05-01T00:00:00"/>
    <x v="1"/>
    <s v="30/06: No se puede realizar la visita, no hay nadie en la oficina para recibirnos. Una vez todo se normalice se podra programar una visita."/>
    <m/>
    <x v="169"/>
    <s v="SU"/>
    <s v="(en blanco)"/>
    <s v="Internet Dedicado 1"/>
    <b v="1"/>
    <s v="(en blanco)"/>
    <b v="0"/>
    <s v="MIRANDA URQUIZO, DANIEL - CORP - LPZ                        "/>
    <b v="0"/>
    <e v="#N/A"/>
    <e v="#N/A"/>
    <m/>
  </r>
  <r>
    <x v="1"/>
    <d v="2020-01-28T00:00:00"/>
    <s v="Internet Dedicado 1"/>
    <n v="35047"/>
    <x v="2"/>
    <s v="11474451_35047__SCZ_B30Agosto_CERVECERIA BOLIVIANA NACIONAL_IDD_15M_Catalua"/>
    <s v="ANDIA ALVAREZ, LUIS ENRIQUE - CORP - LPZ                    "/>
    <x v="0"/>
    <x v="0"/>
    <s v="andial@tigo.net.bo"/>
    <s v="OFICINA VENTAS  STZ Av. Cristo Redento casi 8vo Anillo - 1er piso"/>
    <s v=" 17°47'34.19&quot;S 63°12'6.11&quot;O"/>
    <s v="ANOTONIO IBAÑEZ - 72209637"/>
    <x v="1"/>
    <d v="2020-04-01T00:00:00"/>
    <d v="2020-05-01T00:00:00"/>
    <x v="1"/>
    <s v="30/06: No se puede realizar la visita, no hay nadie en la oficina para recibirnos. Una vez todo se normalice se podra programar una visita"/>
    <m/>
    <x v="169"/>
    <s v="EL"/>
    <s v="(en blanco)"/>
    <s v="Internet Dedicado 1"/>
    <b v="1"/>
    <s v="(en blanco)"/>
    <b v="0"/>
    <s v="MIRANDA URQUIZO, DANIEL - CORP - LPZ                        "/>
    <b v="0"/>
    <e v="#N/A"/>
    <e v="#N/A"/>
    <m/>
  </r>
  <r>
    <x v="1"/>
    <d v="2020-01-31T00:00:00"/>
    <s v="Internet Asimetrico 1"/>
    <n v="35103"/>
    <x v="8"/>
    <s v="**SU**11850488_35103__SCZ_Lazareto_COMPANIA DE SEGUROS Y REASEGUROS FORTALEZA SA"/>
    <s v="CHACON CENTELLAS, MARIA DEL PILAR - CORP - LPZ              "/>
    <x v="0"/>
    <x v="0"/>
    <s v="chaconm@tigo.net.bo"/>
    <s v="AV VIRGEN DE COTOCA 2080"/>
    <m/>
    <s v="LUIS COLQUE - 73033396"/>
    <x v="2"/>
    <d v="2020-04-01T00:00:00"/>
    <d v="2020-05-01T00:00:00"/>
    <x v="0"/>
    <s v="05/10: Servicio suspendido._x000a_18/09: Solicitud de gestión a ejecutivos._x000a_11/09: El cliente menciono que el ejecutivo de cuentas se contacte con el para la ejecucion del trabajo_x000a_07/09: Servicio suspendido_x000a_30/06: Esperando confirmacion por parte del ejecutivo de ventas"/>
    <s v="Caso gestión comercial"/>
    <x v="1"/>
    <e v="#N/A"/>
    <e v="#N/A"/>
    <e v="#N/A"/>
    <e v="#N/A"/>
    <e v="#N/A"/>
    <e v="#N/A"/>
    <e v="#N/A"/>
    <e v="#N/A"/>
    <e v="#N/A"/>
    <e v="#N/A"/>
    <m/>
  </r>
  <r>
    <x v="1"/>
    <d v="2020-01-31T00:00:00"/>
    <s v="Internet Dedicado 1"/>
    <n v="35050"/>
    <x v="205"/>
    <s v="1763268_35050_SCZ_TAJIBOS_BISA LEASING S.A._IDD_15M_ATN CAMPUS UNIVERSITARIO"/>
    <s v="ANDIA ALVAREZ, LUIS ENRIQUE - CORP - LPZ                    "/>
    <x v="0"/>
    <x v="0"/>
    <s v="andial@tigo.net.bo"/>
    <s v="Av. San Martin, Calle 7 Este (Córdoba) N°7B Urbanización los Tajibos - Zona Equipetrol"/>
    <s v=" 17°45'55.67&quot;S  63°11'36.59&quot;O"/>
    <s v="Monica Suarez - 67896084"/>
    <x v="2"/>
    <d v="2020-04-01T00:00:00"/>
    <d v="2020-05-01T00:00:00"/>
    <x v="1"/>
    <s v="11/09: Realizada_x000a_07/09: Servicio ya se presenta Activo_x000a_30/06: servicio en mora_x000a_30/06: Servicio en mora."/>
    <m/>
    <x v="71"/>
    <s v="AC"/>
    <s v="AC"/>
    <s v="Internet Dedicado 1"/>
    <b v="1"/>
    <s v="1763268_35050_SCZ_TAJIBOS_BISA LEASING S.A._IDD_30M_ATN CAMPUS UNIVERSITARIO"/>
    <b v="0"/>
    <s v="PEREIRA AREVALO, AHYRAN DREICK - CORP - LPZ                 "/>
    <b v="0"/>
    <e v="#N/A"/>
    <e v="#N/A"/>
    <m/>
  </r>
  <r>
    <x v="1"/>
    <d v="2020-01-31T00:00:00"/>
    <s v="Internet Dedicado 1"/>
    <n v="35051"/>
    <x v="205"/>
    <s v="1763268_35051_LPZ_SOPOCACHI_BISA LEASING S.A._IDD_15M"/>
    <s v="ANDIA ALVAREZ, LUIS ENRIQUE - CORP - LPZ                    "/>
    <x v="1"/>
    <x v="0"/>
    <s v="andial@tigo.net.bo"/>
    <s v="Av. Arce Nº 2631, Edificio Multicine Piso 16, Zona San Jorge."/>
    <s v=" 16° 30'39.38&quot;S   68°07'19.72&quot;O"/>
    <s v="MAX CESPEDES - 73029929"/>
    <x v="2"/>
    <d v="2020-04-01T00:00:00"/>
    <d v="2020-05-01T00:00:00"/>
    <x v="1"/>
    <s v="11/09: Realizada_x000a_07/09: Servicio ya se presenta Activo_x000a_30/06: servicio en mora_x000a_30/06: servicio en mora"/>
    <m/>
    <x v="64"/>
    <s v="AC"/>
    <s v="AC"/>
    <s v="Internet Dedicado 1"/>
    <b v="1"/>
    <s v="1763268_35051_LPZ_SOPOCACHI_BISA LEASING S.A._IDD_30M"/>
    <b v="0"/>
    <s v="PEREIRA AREVALO, AHYRAN DREICK - CORP - LPZ                 "/>
    <b v="0"/>
    <e v="#N/A"/>
    <e v="#N/A"/>
    <m/>
  </r>
  <r>
    <x v="1"/>
    <d v="2020-01-31T00:00:00"/>
    <s v="Internet Dedicado 1"/>
    <n v="35052"/>
    <x v="205"/>
    <s v="1763268_35052__CBA_CIRCUNVALACION_BISA LEASING S.A._IDD_30M"/>
    <s v="ZAVALETA ALIPAZ, MARIANA - CORP - LPZ                       "/>
    <x v="2"/>
    <x v="0"/>
    <s v="zavaletam@tigo.net.bo"/>
    <s v="Av. Villarroel esq. calle Portales N° 1380, Edificio Torre Portales, Piso 1 - Zona Queru Queru"/>
    <s v=" 17°22'31.41&quot;S  66°09'33.23&quot;O"/>
    <s v="Sergio Arce - 72017732"/>
    <x v="2"/>
    <d v="2020-04-01T00:00:00"/>
    <d v="2020-05-01T00:00:00"/>
    <x v="1"/>
    <s v="03/11: El contacto propuso que la medicion se llevara a cavo el viernes 6 de Noviembre."/>
    <m/>
    <x v="150"/>
    <s v="AC"/>
    <s v="AC"/>
    <s v="Internet Dedicado 1"/>
    <b v="1"/>
    <s v="1763268_35052__CBA_CIRCUNVALACION_BISA LEASING S.A._IDD_30M"/>
    <b v="1"/>
    <s v="PEREIRA AREVALO, AHYRAN DREICK - CORP - LPZ                 "/>
    <b v="0"/>
    <e v="#N/A"/>
    <e v="#N/A"/>
    <m/>
  </r>
  <r>
    <x v="1"/>
    <d v="2020-01-31T00:00:00"/>
    <s v="Internet Dedicado 1"/>
    <n v="35101"/>
    <x v="68"/>
    <s v="**SU**11300730_35101__CBA_RAQUELITA_BANCO FORTALEZA SA_IDD_30M"/>
    <s v="CHACON CENTELLAS, MARIA DEL PILAR - CORP - LPZ              "/>
    <x v="2"/>
    <x v="0"/>
    <s v="chaconm@tigo.net.bo"/>
    <s v="PLAZA 14 de septiembre"/>
    <m/>
    <s v="LUIS COLQUE - 73033396"/>
    <x v="1"/>
    <d v="2020-04-01T00:00:00"/>
    <d v="2020-05-01T00:00:00"/>
    <x v="0"/>
    <s v="09/12: Servicio continua suspendido_x000a_07/09: Servicio suspendido"/>
    <s v="Servicio Suspendido / Eliminado"/>
    <x v="1"/>
    <s v="AC"/>
    <s v="SU"/>
    <s v="Internet Dedicado 1"/>
    <b v="1"/>
    <s v="11300730_35101__CBA_RAQUELITA_BANCO FORTALEZA SA_IDD_30M"/>
    <b v="0"/>
    <s v="MEAVE IBANEZ, HENRY - CORP - LPZ                            "/>
    <b v="0"/>
    <e v="#N/A"/>
    <e v="#N/A"/>
    <m/>
  </r>
  <r>
    <x v="1"/>
    <d v="2020-01-31T00:00:00"/>
    <s v="Internet Asimetrico 2"/>
    <n v="35100"/>
    <x v="72"/>
    <s v="**SU**15154875_35100_SCZ_CORTE_FORTALEZA SAFI_IAS_20M"/>
    <s v="CHACON CENTELLAS, MARIA DEL PILAR - CORP - LPZ              "/>
    <x v="0"/>
    <x v="0"/>
    <s v="chaconm@tigo.net.bo"/>
    <s v="Av. Monse_x001a_or Rivero entre 1er y 2do anilal lado de restaurante Santa BrasaSCZ"/>
    <m/>
    <s v="LUIS COLQUE - 73033396"/>
    <x v="2"/>
    <d v="2020-04-01T00:00:00"/>
    <d v="2020-05-01T00:00:00"/>
    <x v="0"/>
    <s v="05/10: Servicio suspendido_x000a_18/09: Solicitud de gestión a ejecutivos._x000a_11/09: El cliente menciono que el ejecutivo de cuentas se contacte con el para la ejecucion del trabajo_x000a_07/09: Servicio suspendido_x000a_30/06: Esperando confirmacion por parte del ejecutivo de ventas"/>
    <s v="Caso gestión comercial"/>
    <x v="1"/>
    <s v="AC"/>
    <s v="AC"/>
    <s v="Internet Asimetrico 2"/>
    <b v="1"/>
    <s v="15154875_35100_SCZ_CORTE_FORTALEZA SAFI_IAS_40M"/>
    <b v="0"/>
    <s v="MEAVE IBANEZ, HENRY - CORP - LPZ                            "/>
    <b v="0"/>
    <e v="#N/A"/>
    <e v="#N/A"/>
    <m/>
  </r>
  <r>
    <x v="1"/>
    <d v="2020-02-04T00:00:00"/>
    <s v="Plan Internet Empresarial 1.1"/>
    <n v="35109"/>
    <x v="206"/>
    <s v="15114717_35109__LPZ_Plaza Pacajes_SEGUROS Y REASEGUROS PERSONALES UNIVIDA SA_IEL"/>
    <s v="ANDIA ALVAREZ, LUIS ENRIQUE - CORP - LPZ                    "/>
    <x v="1"/>
    <x v="0"/>
    <s v="andial@tigo.net.bo"/>
    <s v=" Av. Panorámica, Edif. Jach´a Qhathu. Estación 16 de Julio – Teleférico Línea Roja"/>
    <s v=" 16°29'49.61&quot;S 68° 9'52.51&quot;O"/>
    <s v="Juan Carlos Gonzales - 2-151000 (int. 1044) "/>
    <x v="2"/>
    <d v="2020-04-01T00:00:00"/>
    <d v="2020-05-01T00:00:00"/>
    <x v="1"/>
    <s v="11/09: Realizada_x000a_07/09: Servicio ya se presenta Activo_x000a_30/06: servicio en mora_x000a_30/06: servicio en mora"/>
    <m/>
    <x v="170"/>
    <s v="AC"/>
    <s v="AC"/>
    <s v="Plan Internet Empresarial 1.1"/>
    <b v="1"/>
    <s v="15114717_35109__LPZ_Plaza Pacajes_SEGUROS Y REASEGUROS PERSONALES UNIVIDA SA_IEL"/>
    <b v="1"/>
    <s v="MIRANDA URQUIZO, DANIEL - CORP - LPZ                        "/>
    <b v="0"/>
    <e v="#N/A"/>
    <e v="#N/A"/>
    <m/>
  </r>
  <r>
    <x v="1"/>
    <d v="2020-02-05T00:00:00"/>
    <s v="Internet Dedicado 6"/>
    <n v="35088"/>
    <x v="190"/>
    <s v="1730430_35088__CBA_AUTOMOVIL CLUB_ENDE TECNOLOGIAS S.A._IDD_90M"/>
    <s v="ROLLANO QUIROGA, LORENA - CORP - CBBA                       "/>
    <x v="2"/>
    <x v="0"/>
    <s v="rollanol@tigo.net.bo"/>
    <s v="Av Rafael Urquidi entre Colombia y Ecuador "/>
    <s v=" 17°23'31.42&quot;S  66° 9'55.71&quot;O "/>
    <s v="SAUL GARCIA - 71790885"/>
    <x v="1"/>
    <d v="2020-04-01T00:00:00"/>
    <d v="2020-05-01T00:00:00"/>
    <x v="0"/>
    <s v="12/08: El cliente menciona que ya no cuenta con servicios de INTERNET tanto en COCHABAMBA como en LA PAZ además que TIGO aún no recogio los equipos."/>
    <s v="Servicio Suspendido / Eliminado"/>
    <x v="1"/>
    <s v="SU"/>
    <s v="(en blanco)"/>
    <s v="Internet Dedicado 6"/>
    <b v="1"/>
    <s v="(en blanco)"/>
    <b v="0"/>
    <s v="VIDAL CANEDO, LEONARDO ANDRES - CORP - CBBA                 "/>
    <b v="0"/>
    <e v="#N/A"/>
    <e v="#N/A"/>
    <m/>
  </r>
  <r>
    <x v="1"/>
    <d v="2020-02-05T00:00:00"/>
    <s v="Internet Dedicado 5"/>
    <n v="35089"/>
    <x v="190"/>
    <s v="1730430_35089__LPZ_YUNGAS_ENDE TECNOLOGIAS S.A._IDD_35M"/>
    <s v="PORRO SAAVEDRA, CAROLINA - TEMP1 - CORP - CBBA              "/>
    <x v="1"/>
    <x v="0"/>
    <s v="porroc@tigo.net.bo"/>
    <s v="Av 16 de Julio esq Loayza"/>
    <s v=" 16°30'0.82&quot;S  68° 8'0.95&quot;O"/>
    <s v="SAUL GARCIA - 71790885"/>
    <x v="1"/>
    <d v="2020-04-01T00:00:00"/>
    <d v="2020-05-01T00:00:00"/>
    <x v="0"/>
    <s v="21/5: Según el cliente cuenta con dos servicios uno de 40M y otro de 35M con los números de casos 35089 y 29174 respectivamente, el numero que de caso que se midió fue la 29174 ya que este si se puedo desconectar el servicio para la correspondiente medición, en cambio la cuenta 35089, a pesar de que se encontraba en el mismo sitio este no puedo ser desconectado por petición del cliente por ende no se llevo a cabo la medición. El 29174 no se encontraba en la base de clientes enviada a Logicalis, pero se incluirá en la BBDD Clientes en el servicio que corresponde y el 35089 como Cancelada."/>
    <s v="Cliente indica imposible desconectar red"/>
    <x v="1"/>
    <s v="SU"/>
    <s v="(en blanco)"/>
    <s v="Internet Dedicado 5"/>
    <b v="1"/>
    <s v="(en blanco)"/>
    <b v="0"/>
    <s v="VIDAL CANEDO, LEONARDO ANDRES - CORP - CBBA                 "/>
    <b v="0"/>
    <e v="#N/A"/>
    <e v="#N/A"/>
    <m/>
  </r>
  <r>
    <x v="1"/>
    <d v="2020-03-27T00:00:00"/>
    <s v="Internet Dedicado 1"/>
    <n v="35262"/>
    <x v="69"/>
    <s v="11476617_35262_SCZ_Hipermaxi_UNIVERSIDAD PRIVADA DOMINGO SAVIO S.A._IDD_15M"/>
    <s v="ORTIZ ORTIZ, ROBERTO - CORP - SCZ                           "/>
    <x v="0"/>
    <x v="0"/>
    <s v="ortizro@tigo.net.bo"/>
    <s v="AV. Japon entre Av. Beni y Av. Banzer"/>
    <s v="17°45'28.34&quot;S  63°10'33.49&quot;W"/>
    <s v="SANTIAGO VERA - 72169008"/>
    <x v="1"/>
    <d v="2020-04-01T00:00:00"/>
    <d v="2020-05-01T00:00:00"/>
    <x v="1"/>
    <s v="30/06: Servicio en mora"/>
    <m/>
    <x v="143"/>
    <s v="AC"/>
    <s v="AC"/>
    <s v="Internet Dedicado 2"/>
    <b v="0"/>
    <s v="11476617_35262_SCZ_Hipermaxi_UNIVERSIDAD PRIVADA DOMINGO SAVIO S.A._IDD_40M"/>
    <b v="0"/>
    <s v="SALLES GUZMAN, PAOLA KARINA - CORP - SCZ                    "/>
    <b v="0"/>
    <e v="#N/A"/>
    <e v="#N/A"/>
    <m/>
  </r>
  <r>
    <x v="1"/>
    <d v="2020-03-27T00:00:00"/>
    <s v="Internet Dedicado 1"/>
    <n v="35263"/>
    <x v="69"/>
    <s v="11476617_35263__TJA_Mendez Arcos_UNIVERSIDAD PRIVADA DOMINGO SAVIO S.A._IDD_30M"/>
    <s v="SALLES GUZMAN, PAOLA KARINA - CORP - SCZ                    "/>
    <x v="3"/>
    <x v="0"/>
    <s v="sallesp@tigo.net.bo"/>
    <s v="AV. LOS SAUCES"/>
    <s v=" 21°32'13.50&quot;S  64°44'30.68&quot;W"/>
    <s v="SANTIAGO VERA - 72169009"/>
    <x v="1"/>
    <d v="2020-04-01T00:00:00"/>
    <d v="2020-05-01T00:00:00"/>
    <x v="1"/>
    <m/>
    <m/>
    <x v="116"/>
    <s v="AC"/>
    <s v="AC"/>
    <s v="Internet Dedicado 2"/>
    <b v="0"/>
    <s v="11476617_35263__TJA_Mendez Arcos_UNIVERSIDAD PRIVADA DOMINGO SAVIO S.A._IDD_40M"/>
    <b v="0"/>
    <s v="SALLES GUZMAN, PAOLA KARINA - CORP - SCZ                    "/>
    <b v="1"/>
    <e v="#N/A"/>
    <e v="#N/A"/>
    <m/>
  </r>
  <r>
    <x v="1"/>
    <d v="2020-03-27T00:00:00"/>
    <s v="Internet Dedicado 1"/>
    <n v="35264"/>
    <x v="69"/>
    <s v="11476617_35264_CBA_Sarcobamba_UNIVERSIDAD PRIVADA DOMINGO SAVIO S.A._IDD_30M"/>
    <s v="SALLES GUZMAN, PAOLA KARINA - CORP - SCZ                    "/>
    <x v="2"/>
    <x v="0"/>
    <s v="sallesp@tigo.net.bo"/>
    <s v="Calle Irigoyen #1555 ZONA SARCO"/>
    <s v=" 17°22'34.86&quot;S  66°11'1.28&quot;W"/>
    <s v="SANTIAGO VERA - 72169010"/>
    <x v="1"/>
    <d v="2020-04-01T00:00:00"/>
    <d v="2020-05-01T00:00:00"/>
    <x v="1"/>
    <m/>
    <m/>
    <x v="171"/>
    <s v="AC"/>
    <s v="AC"/>
    <s v="Internet Dedicado 2"/>
    <b v="0"/>
    <s v="11476617_35264_CBA_Sarcobamba_UNIVERSIDAD PRIVADA DOMINGO SAVIO S.A._IDD_40M"/>
    <b v="0"/>
    <s v="SALLES GUZMAN, PAOLA KARINA - CORP - SCZ                    "/>
    <b v="1"/>
    <e v="#N/A"/>
    <e v="#N/A"/>
    <m/>
  </r>
  <r>
    <x v="1"/>
    <d v="2020-03-27T00:00:00"/>
    <s v="Internet Dedicado 1"/>
    <n v="35265"/>
    <x v="69"/>
    <s v="11476617_35265__POT_Estadio Mercado_UNIVERSIDAD PRIVADA DOMINGO SAVIO S.A._IDD_3"/>
    <s v="SALLES GUZMAN, PAOLA KARINA - CORP - SCZ                    "/>
    <x v="8"/>
    <x v="0"/>
    <s v="sallesp@tigo.net.bo"/>
    <s v="AV. UNION ESQUINA GARECA"/>
    <s v="19°34'8.08&quot;S  65°45'51.97&quot;W"/>
    <s v="SANTIAGO VERA - 72169008"/>
    <x v="1"/>
    <d v="2020-04-01T00:00:00"/>
    <d v="2020-05-01T00:00:00"/>
    <x v="2"/>
    <m/>
    <m/>
    <x v="1"/>
    <s v="AC"/>
    <s v="AC"/>
    <s v="Internet Dedicado 2"/>
    <b v="0"/>
    <s v="11476617_35265__POT_Estadio Mercado_UNIVERSIDAD PRIVADA DOMINGO SAVIO S.A._IDD_4"/>
    <b v="0"/>
    <s v="SALLES GUZMAN, PAOLA KARINA - CORP - SCZ                    "/>
    <b v="1"/>
    <e v="#N/A"/>
    <e v="#N/A"/>
    <m/>
  </r>
  <r>
    <x v="1"/>
    <d v="2020-03-27T00:00:00"/>
    <s v="Internet Dedicado 1"/>
    <n v="35266"/>
    <x v="69"/>
    <s v="11476617_35266_ORU_Oruro Sur_UNIVERSIDAD PRIVADA DOMINGO SAVIO S.A._IDD_30M"/>
    <s v="ORTIZ ORTIZ, ROBERTO - CORP - SCZ                           "/>
    <x v="4"/>
    <x v="0"/>
    <s v="ortizro@tigo.net.bo"/>
    <s v="Av. 6 de Octubre, Esq Leon"/>
    <s v=" 17°59'6.34&quot;S  67°7'10.43&quot;W"/>
    <s v="SANTIAGO VERA - 72169008"/>
    <x v="1"/>
    <d v="2020-04-01T00:00:00"/>
    <d v="2020-05-01T00:00:00"/>
    <x v="0"/>
    <s v="09/12: Servicio continua en Mora_x000a_06/11: Servicio en Mora"/>
    <s v="Servicio en Mora"/>
    <x v="1"/>
    <s v="AC"/>
    <s v="AC"/>
    <s v="Internet Dedicado 2"/>
    <b v="0"/>
    <s v="11476617_35266_ORU_Oruro Sur_UNIVERSIDAD PRIVADA DOMINGO SAVIO S.A._IDD_40M"/>
    <b v="0"/>
    <s v="SALLES GUZMAN, PAOLA KARINA - CORP - SCZ                    "/>
    <b v="0"/>
    <e v="#N/A"/>
    <e v="#N/A"/>
    <m/>
  </r>
  <r>
    <x v="1"/>
    <d v="2020-03-27T00:00:00"/>
    <s v="Internet Dedicado 1"/>
    <n v="35268"/>
    <x v="69"/>
    <s v="11476617_35268__SCR_Mariscal_UNIVERSIDAD PRIVADA DOMINGO SAVIO S.A._IDD_30M"/>
    <s v="SALLES GUZMAN, PAOLA KARINA - CORP - SCZ                    "/>
    <x v="5"/>
    <x v="0"/>
    <s v="sallesp@tigo.net.bo"/>
    <s v="Av. Sanchez de Hoz"/>
    <s v="19°3'25.42&quot;S  65°15'19.17&quot;W"/>
    <s v="SANTIAGO VERA - 72169008"/>
    <x v="1"/>
    <d v="2020-04-01T00:00:00"/>
    <d v="2020-05-01T00:00:00"/>
    <x v="1"/>
    <s v="28/10: el cliente menciona que por el momento no es posible realizar el trabajo. se halla fuera de sucre y no hay quien pueda recibirnos (contacto el 28/10/2020)"/>
    <m/>
    <x v="145"/>
    <s v="AC"/>
    <s v="AC"/>
    <s v="Internet Dedicado 2"/>
    <b v="0"/>
    <s v="11476617_35268__SCR_Mariscal_UNIVERSIDAD PRIVADA DOMINGO SAVIO S.A._IDD_40M"/>
    <b v="0"/>
    <s v="SALLES GUZMAN, PAOLA KARINA - CORP - SCZ                    "/>
    <b v="1"/>
    <e v="#N/A"/>
    <e v="#N/A"/>
    <m/>
  </r>
  <r>
    <x v="3"/>
    <d v="2020-01-30T00:00:00"/>
    <s v="Internet Dedicado 3"/>
    <n v="35042"/>
    <x v="207"/>
    <s v="15332237_35042_CBA_WILTACATO_AVICOLA ROLON SRL_IDD_50M_ATN CUATRO ESQUINAS"/>
    <s v="GONZALEZ ANTEZANA, MAURICIO ABEL - EMP - CBB                "/>
    <x v="2"/>
    <x v="0"/>
    <s v="gonzalezm@tigo.net.bo"/>
    <s v="AVICOLA ROLON, TIQUIPAYA, CALLE INNOMINADA AV. REDUCTO ESQ. C/JULIO RODRIGUEZ, 1000 MTS AL SUR Y 400 MTS AL ESTE"/>
    <s v=" 17°20'18.17&quot;S   66°13'4.30&quot;O"/>
    <s v="EDGAR MARCELO OBANDO ESTRADA - 79963130"/>
    <x v="2"/>
    <d v="2020-04-01T00:00:00"/>
    <d v="2020-05-01T00:00:00"/>
    <x v="1"/>
    <m/>
    <m/>
    <x v="172"/>
    <s v="AC"/>
    <s v="AC"/>
    <s v="Internet Dedicado 3"/>
    <b v="1"/>
    <s v="15332237_35042_CBA_WILTACATO_AVICOLA ROLON SRL_IDD_50M_ATN CUATRO ESQUINAS"/>
    <b v="1"/>
    <s v="GONZALEZ ANTEZANA, MAURICIO ABEL - EMP - CBBA               "/>
    <b v="0"/>
    <e v="#N/A"/>
    <e v="#N/A"/>
    <m/>
  </r>
  <r>
    <x v="3"/>
    <d v="2020-01-31T00:00:00"/>
    <s v="Business Asimetric 15 Mb"/>
    <n v="35062"/>
    <x v="139"/>
    <s v="11478670_35062__TJA_YACUIBA_CASCADA DEL SUR S.A._BAS_15M_MONUMENTO LIBERTADORES"/>
    <s v="CASTILLO VERGARA, BEATRIZ - EMP - TRJ                       "/>
    <x v="3"/>
    <x v="1"/>
    <s v="castillob@tigo.net.bo"/>
    <s v="RUTA 9 KM 1 A 500 MTRS DE SURTIDOR COPACABANA, PLANTA DE DISTRIBUCION LA CASCADA DEL SUR  - YACUIBA"/>
    <s v=" 21°59'25.68&quot;S 63°40'19.47&quot;O"/>
    <s v="RAMIRO RIOS - 67370086"/>
    <x v="2"/>
    <d v="2020-04-01T00:00:00"/>
    <d v="2020-05-01T00:00:00"/>
    <x v="0"/>
    <m/>
    <s v="Servicio Suspendido / Eliminado"/>
    <x v="1"/>
    <s v="SU"/>
    <s v="AC"/>
    <s v="Business Asimetric 2"/>
    <b v="0"/>
    <s v="11478670_35062__TJA_YACUIBA_CASCADA DEL SUR S.A._BAS_23M_MONUMENTO LIBERTADORES"/>
    <b v="0"/>
    <s v="GUAYGUA, DANIEL CRISTHIAN - EMP - TRJ                       "/>
    <b v="0"/>
    <e v="#N/A"/>
    <e v="#N/A"/>
    <m/>
  </r>
  <r>
    <x v="3"/>
    <d v="2020-01-31T00:00:00"/>
    <s v="Internet Asimetrico 1"/>
    <n v="35035"/>
    <x v="208"/>
    <s v="12066735_35035__SCZ_ESPAA_TELCHI LITEL LTDA_IAS_15M"/>
    <s v="VELARDE VARGAS, MARIO - EMP - SCZ                           "/>
    <x v="0"/>
    <x v="0"/>
    <s v="velardem@tigo.net.bo"/>
    <s v="Calle Libertad #164 entre florida y Junin"/>
    <s v=" 17°46'56.24&quot;S  63°10'57.76&quot;O"/>
    <s v="Luis Vasquez"/>
    <x v="2"/>
    <d v="2020-04-01T00:00:00"/>
    <d v="2020-05-01T00:00:00"/>
    <x v="1"/>
    <s v="01/06: Ejecutivo indica número 76308308"/>
    <m/>
    <x v="173"/>
    <s v="AC"/>
    <s v="AC"/>
    <s v="Internet Asimetrico 1"/>
    <b v="1"/>
    <s v="12066735_35035__SCZ_ESPAA_TELCHI LITEL LTDA_IAS_30M"/>
    <b v="0"/>
    <s v="VAZQUEZ VALDIVIA, LEONARDO - EMP - SCZ                      "/>
    <b v="0"/>
    <e v="#N/A"/>
    <e v="#N/A"/>
    <m/>
  </r>
  <r>
    <x v="3"/>
    <d v="2020-01-31T00:00:00"/>
    <s v="Internet Asimetrico 1"/>
    <n v="35049"/>
    <x v="209"/>
    <s v="14668667_35049__CBA_RAQUELITA_XEROGRAFIA BOLIVIANA_IAS_30M"/>
    <s v="CASSIS MARISCAL, SERGIO - EMP - LPZ                         "/>
    <x v="2"/>
    <x v="0"/>
    <s v="cassiss@tigo.net.bo"/>
    <s v="Calle Lanza #365 entre Calle La Paz y Chuquisaca"/>
    <s v=" 17°23'5.24&quot;S  66° 9'22.17&quot;O"/>
    <s v="Fernando Flores  - 77528577"/>
    <x v="2"/>
    <d v="2020-04-01T00:00:00"/>
    <d v="2020-05-01T00:00:00"/>
    <x v="1"/>
    <m/>
    <m/>
    <x v="172"/>
    <s v="AC"/>
    <s v="AC"/>
    <s v="Internet Asimetrico 2"/>
    <b v="0"/>
    <s v="14668667_35049__CBA_RAQUELITA_XEROGRAFIA BOLIVIANA_IAS_40M"/>
    <b v="0"/>
    <s v="LEON ROSAS, JOSUE ISMAEL - EMP - LPZ                        "/>
    <b v="0"/>
    <e v="#N/A"/>
    <e v="#N/A"/>
    <m/>
  </r>
  <r>
    <x v="3"/>
    <d v="2020-01-31T00:00:00"/>
    <s v="Internet Asimetrico 1"/>
    <n v="35073"/>
    <x v="22"/>
    <s v="15146691_35073__SCZ_SLAN_HP MEDICAL SRL_IAS_15M"/>
    <s v="VELARDE VARGAS, MARIO - EMP - SCZ                           "/>
    <x v="0"/>
    <x v="0"/>
    <s v="velardem@tigo.net.bo"/>
    <s v="TERCER ANILLO EXTERNO N° 3135, CASI AV. PARAGUA  SUCURSAL JAPONES, HP MEDICAL  -  SITIO 1"/>
    <s v=" 17°46'13.70&quot;S;  63° 9'17.85&quot;O"/>
    <s v="GABRIEL FLORES - 68904647"/>
    <x v="2"/>
    <d v="2020-04-01T00:00:00"/>
    <d v="2020-05-01T00:00:00"/>
    <x v="1"/>
    <m/>
    <m/>
    <x v="174"/>
    <s v="AC"/>
    <s v="AC"/>
    <s v="Internet Asimetrico 1"/>
    <b v="1"/>
    <s v="15146691_35073__LPZ_SOPOCACHI_HP MEDICAL SRL_IAS_30M"/>
    <b v="0"/>
    <s v="VAZQUEZ VALDIVIA, LEONARDO - EMP - SCZ                      "/>
    <b v="0"/>
    <e v="#N/A"/>
    <e v="#N/A"/>
    <m/>
  </r>
  <r>
    <x v="3"/>
    <d v="2020-01-31T00:00:00"/>
    <s v="Internet Asimetrico 1"/>
    <n v="35074"/>
    <x v="22"/>
    <s v="15146691_35074__SCZ_SLAN_HP MEDICAL SRL_IAS_15M"/>
    <s v="VELARDE VARGAS, MARIO - EMP - SCZ                           "/>
    <x v="0"/>
    <x v="0"/>
    <s v="velardem@tigo.net.bo"/>
    <s v="TERCER ANILLO EXTERNO ENTRE PARAGUA Y MUTUALISTA  SUCURSAL PARAGUA, HP MEDICAL- SITIO 2"/>
    <s v=" 17°47'32.90&quot;S;  63°10'46.80&quot;O"/>
    <s v="GABRIEL FLORES - 68904648"/>
    <x v="2"/>
    <d v="2020-04-01T00:00:00"/>
    <d v="2020-05-01T00:00:00"/>
    <x v="1"/>
    <m/>
    <m/>
    <x v="175"/>
    <s v="AC"/>
    <s v="AC"/>
    <s v="Internet Asimetrico 1"/>
    <b v="1"/>
    <s v="15146691_35074__LPZ_MIRADOR _HP MEDICAL SRL_IAS_30M"/>
    <b v="0"/>
    <s v="VAZQUEZ VALDIVIA, LEONARDO - EMP - SCZ                      "/>
    <b v="0"/>
    <e v="#N/A"/>
    <e v="#N/A"/>
    <m/>
  </r>
  <r>
    <x v="3"/>
    <d v="2020-01-31T00:00:00"/>
    <s v="Internet Asimetrico 1"/>
    <n v="35081"/>
    <x v="22"/>
    <s v="15146691_35081__SCZ_CAINCO_HP MEDICAL SRL_IAS_15M"/>
    <s v="VELARDE VARGAS, MARIO - EMP - SCZ                           "/>
    <x v="0"/>
    <x v="0"/>
    <s v="velardem@tigo.net.bo"/>
    <s v="AV. IRALA Y MJ. SANTIESTEBAN FRENTE A LA CLINICA FOIANINI - SITIO 3"/>
    <s v=" 17°47'32.90&quot;S;  63°10'46.80&quot;O"/>
    <s v="GABRIEL FLORES - 68904649"/>
    <x v="2"/>
    <d v="2020-04-01T00:00:00"/>
    <d v="2020-05-01T00:00:00"/>
    <x v="1"/>
    <m/>
    <m/>
    <x v="176"/>
    <s v="AC"/>
    <s v="AC"/>
    <s v="Internet Asimetrico 1"/>
    <b v="1"/>
    <s v="15146691_35081__SCZ_CAINCO_HP MEDICAL SRL_IAS_30M"/>
    <b v="0"/>
    <s v="VAZQUEZ VALDIVIA, LEONARDO - EMP - SCZ                      "/>
    <b v="0"/>
    <e v="#N/A"/>
    <e v="#N/A"/>
    <m/>
  </r>
  <r>
    <x v="3"/>
    <d v="2020-01-31T00:00:00"/>
    <s v="Internet Asimetrico 1"/>
    <n v="35082"/>
    <x v="22"/>
    <s v="15146691_35082__SCZ_AV LIBERTADOR_HP MEDICAL SRL_IAS_15M"/>
    <s v="VELARDE VARGAS, MARIO - EMP - SCZ                           "/>
    <x v="0"/>
    <x v="0"/>
    <s v="velardem@tigo.net.bo"/>
    <s v="VILLA PRIMERO DE MAYO, CALLE 10 ESTE ENTRE AV. PRINCIPAL 1RO DE MAYO Y AV. B - SITIO 4"/>
    <s v=" 17°47'53.20&quot;S;  63° 8'11.60&quot;O"/>
    <s v="GABRIEL FLORES - 68904650"/>
    <x v="2"/>
    <d v="2020-04-01T00:00:00"/>
    <d v="2020-05-01T00:00:00"/>
    <x v="1"/>
    <m/>
    <m/>
    <x v="177"/>
    <s v="AC"/>
    <s v="AC"/>
    <s v="Internet Asimetrico 1"/>
    <b v="1"/>
    <s v="15146691_35082__SCZ_Feria_HP MEDICAL SRL_IAS_30M_CanalUniversitario"/>
    <b v="0"/>
    <s v="VAZQUEZ VALDIVIA, LEONARDO - EMP - SCZ                      "/>
    <b v="0"/>
    <e v="#N/A"/>
    <e v="#N/A"/>
    <m/>
  </r>
  <r>
    <x v="3"/>
    <d v="2023-03-31T00:00:00"/>
    <s v="Internet Dedicado 3"/>
    <n v="38944"/>
    <x v="22"/>
    <s v="15146691_38944__CBA_OQUENDO_HP MEDICAL S.R.L._IDD_50M"/>
    <s v="VELARDE VARGAS, MARIO - EMP - SCZ                           "/>
    <x v="2"/>
    <x v="0"/>
    <s v="velardem@tigo.net.bo"/>
    <s v="Av. Ramón Rivero #652 Frente a la puerta de Ingreso Parque Vial"/>
    <s v="N/A"/>
    <s v="Julio Giacoman - 70045757"/>
    <x v="0"/>
    <d v="2023-05-01T00:00:00"/>
    <d v="2023-06-01T00:00:00"/>
    <x v="1"/>
    <m/>
    <m/>
    <x v="178"/>
    <s v="AC"/>
    <s v="AC"/>
    <s v="Internet Dedicado 3"/>
    <b v="1"/>
    <s v="15146691_38944__CBA_OQUENDO_HP MEDICAL S.R.L._IDD_50M"/>
    <b v="1"/>
    <s v="VAZQUEZ VALDIVIA, LEONARDO - EMP - SCZ                      "/>
    <b v="0"/>
    <e v="#N/A"/>
    <e v="#N/A"/>
    <m/>
  </r>
  <r>
    <x v="3"/>
    <d v="2020-01-31T00:00:00"/>
    <s v="Internet Dedicado 1"/>
    <n v="35010"/>
    <x v="131"/>
    <s v="11215040_35010__TJA_YACUIBA_ALGAR SA_IDD_30M_PLAZA_LIBERTADORES"/>
    <s v="ESPINOZA LEANOS, MAYRA CRISTINA - EMP - SCZ                 "/>
    <x v="3"/>
    <x v="1"/>
    <s v="espinozamay@tigo.net.bo"/>
    <s v="Calle Abaroa 2, entre 11 y 12 – Barrio Santa Candelaria Zona Campesino atrás de Distribuidora Rodos"/>
    <m/>
    <s v="NAIN SIBAUTE - 69053460"/>
    <x v="2"/>
    <d v="2020-04-01T00:00:00"/>
    <d v="2020-05-01T00:00:00"/>
    <x v="0"/>
    <m/>
    <s v="Servicio Suspendido / Eliminado"/>
    <x v="1"/>
    <s v="SU"/>
    <s v="(en blanco)"/>
    <s v="Internet Dedicado 1"/>
    <b v="1"/>
    <s v="(en blanco)"/>
    <b v="0"/>
    <s v="ALVAREZ CABEZAS, SAUL ALEJANDRO - TEMP                      "/>
    <b v="0"/>
    <e v="#N/A"/>
    <e v="#N/A"/>
    <m/>
  </r>
  <r>
    <x v="3"/>
    <d v="2020-01-31T00:00:00"/>
    <s v="Internet Asimetrico 2"/>
    <n v="35021"/>
    <x v="209"/>
    <s v="14668667_35021_SCZ_TAJIBOS_XEROGRAFIA BOLIVIANA S.A._IAS_20M"/>
    <s v="CASSIS MARISCAL, SERGIO - EMP - LPZ                         "/>
    <x v="0"/>
    <x v="0"/>
    <s v="cassiss@tigo.net.bo"/>
    <s v="Zona Equipetrol, Calle La Plata # 9"/>
    <s v=" 17°45'50.59&quot;S  63°11'30.36&quot;O"/>
    <s v="Fernando Flores  - 77528577"/>
    <x v="2"/>
    <d v="2020-04-01T00:00:00"/>
    <d v="2020-05-01T00:00:00"/>
    <x v="1"/>
    <s v="22/07: Se solicita nuevo número de contacto_x000a_30/06: Servicio en mora"/>
    <m/>
    <x v="179"/>
    <s v="AC"/>
    <s v="AC"/>
    <s v="Internet Asimetrico 2"/>
    <b v="1"/>
    <s v="14668667_35021_SCZ_TAJIBOS_XEROGRAFIA BOLIVIANA S.A._IAS_40M"/>
    <b v="0"/>
    <s v="LEON ROSAS, JOSUE ISMAEL - EMP - LPZ                        "/>
    <b v="0"/>
    <e v="#N/A"/>
    <e v="#N/A"/>
    <m/>
  </r>
  <r>
    <x v="3"/>
    <d v="2020-02-12T00:00:00"/>
    <s v="Internet Dedicado 1"/>
    <n v="35104"/>
    <x v="210"/>
    <s v="11633785_35104__CBA_OQUENDO_COMPASSION INTERNATIONAL EN BOLIVIA_IDD_30M"/>
    <s v="GONZALEZ ANTEZANA, MAURICIO ABEL - EMP - CBB                "/>
    <x v="2"/>
    <x v="0"/>
    <s v="gonzalezm@tigo.net.bo"/>
    <s v="Plaza Quintanilla N° S/N: Los Tiempos Piso: 8 Zona Muyurina"/>
    <s v=" 17°22'52.11&quot;S  66° 9'5.86&quot;O"/>
    <s v="Ricardo Escalera - 70364629"/>
    <x v="2"/>
    <d v="2020-04-01T00:00:00"/>
    <d v="2020-05-01T00:00:00"/>
    <x v="0"/>
    <s v="07/10: Según la BBD del mes de Septiembre, se obtiene que el servicio se encuentra suspendido"/>
    <s v="Servicio Suspendido / Eliminado"/>
    <x v="1"/>
    <s v="EL"/>
    <s v="(en blanco)"/>
    <s v="Internet Dedicado 1"/>
    <b v="1"/>
    <s v="(en blanco)"/>
    <b v="0"/>
    <s v="GONZALEZ ANTEZANA, MAURICIO ABEL - EMP - CBBA               "/>
    <b v="0"/>
    <e v="#N/A"/>
    <e v="#N/A"/>
    <m/>
  </r>
  <r>
    <x v="3"/>
    <d v="2020-02-21T00:00:00"/>
    <s v="Internet Asimetrico 1"/>
    <n v="35137"/>
    <x v="211"/>
    <s v="15305355_35137__LPZ_Villa Adela_INDUSTRIAS ENVAZEN SA_IAS_15M_Nuevos Horizontes"/>
    <s v="NEMTALA FERRUFINO, LUIS MIGUEL - EMP - LPZ                  "/>
    <x v="1"/>
    <x v="0"/>
    <s v="nemtalal@tigo.net.bo"/>
    <s v="Av. Circunvalación No. 100, Zona Rosas Pampa"/>
    <s v="16°33'16.73&quot;S  68°10'32.57&quot;O"/>
    <s v="Mario Baya - 70588660"/>
    <x v="2"/>
    <d v="2020-04-01T00:00:00"/>
    <d v="2020-05-01T00:00:00"/>
    <x v="1"/>
    <m/>
    <m/>
    <x v="180"/>
    <s v="SU"/>
    <s v="(en blanco)"/>
    <s v="Internet Asimetrico 1"/>
    <b v="1"/>
    <s v="(en blanco)"/>
    <b v="0"/>
    <s v="NEMTALA FERRUFINO, LUIS MIGUEL - EMP - LPZ                  "/>
    <b v="1"/>
    <e v="#N/A"/>
    <e v="#N/A"/>
    <m/>
  </r>
  <r>
    <x v="3"/>
    <d v="2020-02-28T00:00:00"/>
    <s v="Business Online 20 Mb"/>
    <n v="35168"/>
    <x v="212"/>
    <s v="15150605_35168__LPZ_FLORIDA_THINT BOLIVIA S.R.L._BOL_20M"/>
    <s v="CAMPUZANO SAAVEDRA, SORAYA JACQUELINE - EMP - LPZ           "/>
    <x v="1"/>
    <x v="0"/>
    <s v="campuzanos@tigo.net.bo"/>
    <s v="CALLE 13 N 7975 EDIF TORRE LUCIA PISO 7 Z CALACOTO"/>
    <s v="16°32'38.89&quot;S 68° 5'5.71&quot;O "/>
    <s v="CARLA SANJINES - 78898179"/>
    <x v="2"/>
    <d v="2020-04-01T00:00:00"/>
    <d v="2020-05-01T00:00:00"/>
    <x v="1"/>
    <m/>
    <m/>
    <x v="177"/>
    <s v="SU"/>
    <s v="SU"/>
    <s v="Internet Dedicado 8"/>
    <b v="0"/>
    <s v="**SU**15150605_35168__LPZ_FLORIDA_THINT BOLIVIA S.R.L._IDD_105M"/>
    <b v="0"/>
    <s v="LEON ROSAS, JOSUE ISMAEL - EMP - LPZ                        "/>
    <b v="0"/>
    <e v="#N/A"/>
    <e v="#N/A"/>
    <m/>
  </r>
  <r>
    <x v="3"/>
    <d v="2020-02-29T00:00:00"/>
    <s v="Business Asimetric 15 Mb"/>
    <n v="35063"/>
    <x v="139"/>
    <s v="11478670_35063__SCZ_CAMIRI_CASCADA DEL SUR S.A._BAS_15M"/>
    <s v="CASTILLO VERGARA, BEATRIZ - EMP - TRJ                       "/>
    <x v="0"/>
    <x v="1"/>
    <s v="castillob@tigo.net.bo"/>
    <s v="AV CIRCUMBALACION ESQUINA OMAR ANTUNEZ  BARRIO SAN JORGE - CAMIRI"/>
    <s v=" 20° 3'6.17&quot;S 63°31'40.92&quot;O"/>
    <s v="RAMIRO RIOS - 67370086"/>
    <x v="2"/>
    <d v="2020-04-01T00:00:00"/>
    <d v="2020-05-01T00:00:00"/>
    <x v="0"/>
    <s v="30/06: no es posible realizar viajes por el momento."/>
    <s v="Servicio Suspendido / Eliminado"/>
    <x v="1"/>
    <s v="SU"/>
    <s v="AC"/>
    <s v="Business Asimetric 2"/>
    <b v="0"/>
    <s v="11478670_35063__SCZ_CAMIRI_CASCADA DEL SUR S.A._BAS_23M"/>
    <b v="0"/>
    <s v="GUAYGUA, DANIEL CRISTHIAN - EMP - TRJ                       "/>
    <b v="0"/>
    <e v="#N/A"/>
    <e v="#N/A"/>
    <m/>
  </r>
  <r>
    <x v="3"/>
    <d v="2020-02-29T00:00:00"/>
    <s v="Internet Asimetrico 1"/>
    <n v="35158"/>
    <x v="213"/>
    <s v="1640639_35158__SCZ_26 ENERO_EMPRESA DE INGENIERIA Y CONSTRUCCIONES EMPRO LTDA_IA"/>
    <s v="GONZALEZ ANTEZANA, MAURICIO ABEL - EMP - CBB                "/>
    <x v="0"/>
    <x v="0"/>
    <s v="gonzalezm@tigo.net.bo"/>
    <s v="Calle inominada alturas del radial 17.5, Barrio Periodista"/>
    <s v=" 17° 49.239'S  63° 14.117'O"/>
    <s v="RAUL ROMERO - 71723020"/>
    <x v="2"/>
    <d v="2020-04-01T00:00:00"/>
    <d v="2020-05-01T00:00:00"/>
    <x v="1"/>
    <s v="26/08: Sergio solicita otro contacto debido a que no contesta. Ejecutivo indica que sólo tiene ese contacto._x000a_30/06: servicio en mora"/>
    <m/>
    <x v="181"/>
    <s v="EL"/>
    <s v="(en blanco)"/>
    <s v="Internet Asimetrico 1"/>
    <b v="1"/>
    <s v="(en blanco)"/>
    <b v="0"/>
    <s v="GONZALEZ ANTEZANA, MAURICIO ABEL - EMP - CBBA               "/>
    <b v="0"/>
    <e v="#N/A"/>
    <e v="#N/A"/>
    <m/>
  </r>
  <r>
    <x v="3"/>
    <d v="2020-02-29T00:00:00"/>
    <s v="Internet Dedicado 1"/>
    <n v="35190"/>
    <x v="214"/>
    <s v="15388963_35190__CBA_MESADILLA_AGENCIA-DE-MARKETINGPROMOCIONAL-LUCKY-BOLIVIA-S.A."/>
    <s v="NUNEZ CASCALES, CARLOS ROMARIO - EMP - SCZ                  "/>
    <x v="2"/>
    <x v="0"/>
    <s v="nunezro@tigo.net.bo"/>
    <s v="Buenos Aires entre Pantaleon Dalence y A. Torrico (Predio 017, Manzana 077, Lote A),"/>
    <s v="17°22'26.34&quot;S 66° 9'19.36&quot;O"/>
    <s v="Luis Huanca - 77059612"/>
    <x v="2"/>
    <d v="2020-04-01T00:00:00"/>
    <d v="2020-05-01T00:00:00"/>
    <x v="1"/>
    <s v="12/11: La visita estaba programada para el dia 30 de Octubre. Sin embargo se agotaron los pasajes para la ciudad de cochabamba por lo cual se volvio a llamar al cliente para postergar la visita para el proximo mes."/>
    <m/>
    <x v="182"/>
    <s v="AC"/>
    <s v="AC"/>
    <s v="Internet Dedicado 1"/>
    <b v="1"/>
    <s v="15388963_35190__CBA_MESADILLA_AGENCIA-DE-MARKETINGPROMOCIONAL-LUCKY-BOLIVIA-S.A."/>
    <b v="1"/>
    <s v="NUNEZ CASCALES, CARLOS ROMARIO - EMP - SCZ                  "/>
    <b v="1"/>
    <e v="#N/A"/>
    <e v="#N/A"/>
    <m/>
  </r>
  <r>
    <x v="3"/>
    <d v="2020-02-29T00:00:00"/>
    <s v="Internet Dedicado 2"/>
    <n v="35177"/>
    <x v="215"/>
    <s v="14543294_35177__SCZ_MERCADO_BOLITEL SRL_IDD_20M"/>
    <s v="SOTO SALAZAR, ISRAEL JUNIOR - EMP - SCZ                     "/>
    <x v="0"/>
    <x v="0"/>
    <s v="sotoi@tigo.net.bo"/>
    <s v="Bolitel ubicada en la calle Mercado # 81 esquina Independencia"/>
    <s v="17°47'17.38&quot;S  63°10'55.56&quot;O"/>
    <s v="Juan Carlos Saenz - 76326361"/>
    <x v="2"/>
    <d v="2020-04-01T00:00:00"/>
    <d v="2020-05-01T00:00:00"/>
    <x v="1"/>
    <m/>
    <m/>
    <x v="162"/>
    <s v="MO"/>
    <s v="(en blanco)"/>
    <s v="PLAN 1117 - WHOLESALE"/>
    <b v="0"/>
    <s v="(en blanco)"/>
    <b v="0"/>
    <s v="PEREZ DZIUK, ALVARO - WHS                                   "/>
    <b v="0"/>
    <e v="#N/A"/>
    <e v="#N/A"/>
    <m/>
  </r>
  <r>
    <x v="3"/>
    <d v="2020-02-29T00:00:00"/>
    <s v="Internet Asimetrico 7"/>
    <n v="35139"/>
    <x v="159"/>
    <s v="11693185_35139__SCZ_BARRIO FERVO_CERAMICA DEL ESTE SRL._IAS_45M"/>
    <s v="ESPINOZA LEANOS, MAYRA CRISTINA - EMP - SCZ                 "/>
    <x v="0"/>
    <x v="0"/>
    <s v="espinozamay@tigo.net.bo"/>
    <s v="Av. CRISTO REDENTOR ENTRE CALLE SAN SILVESTRE ENTRE 5TO Y 6TO ANILLO -  SITIO 3"/>
    <s v=" 17°44'5.70&quot;S  63°10'11.00&quot;O"/>
    <s v="MARCO ANTONIO RIOS - 69209678"/>
    <x v="2"/>
    <d v="2020-04-01T00:00:00"/>
    <d v="2020-05-01T00:00:00"/>
    <x v="1"/>
    <s v="30/06: a la espera de una confirmacion por correo"/>
    <m/>
    <x v="107"/>
    <s v="AC"/>
    <s v="AC"/>
    <s v="Internet Asimetrico 7"/>
    <b v="1"/>
    <s v="11693185_35139__SCZ_BARRIO FERVO_CERAMICA DEL ESTE SRL._IAS_95M"/>
    <b v="0"/>
    <s v="ALVAREZ CABEZAS, SAUL ALEJANDRO - TEMP                      "/>
    <b v="0"/>
    <e v="#N/A"/>
    <e v="#N/A"/>
    <m/>
  </r>
  <r>
    <x v="3"/>
    <d v="2020-02-29T00:00:00"/>
    <s v="Internet Asimetrico 4"/>
    <n v="35129"/>
    <x v="216"/>
    <s v="15381357_35129_CBA_WILTACATO_UNITEPC_IAS_65M"/>
    <s v="AGUIRRE ROJAS, CLAUDIA - EMP - CBB                          "/>
    <x v="2"/>
    <x v="0"/>
    <s v="aguirrec@tigo.net.bo"/>
    <s v="AV BLANCO GALINDO KM 7, DOS CUADRAS AL NORTE - CAMPUS UNIVERSITARIO UNITEPC"/>
    <s v="17°23'16.27&quot;S  66°13'29.63&quot;O "/>
    <s v="JORGE BALLESTEROS - 72205655"/>
    <x v="2"/>
    <d v="2020-04-01T00:00:00"/>
    <d v="2020-05-01T00:00:00"/>
    <x v="1"/>
    <m/>
    <m/>
    <x v="171"/>
    <s v="AC"/>
    <s v="AC"/>
    <s v="Internet Asimetrico 4"/>
    <b v="1"/>
    <s v="15381357_35129_CBA_WILTACATO_UNITEPC_IAS_65M"/>
    <b v="1"/>
    <s v="MARQUEZ, ANDREA VERONICA - EMP - CBBA                       "/>
    <b v="0"/>
    <e v="#N/A"/>
    <e v="#N/A"/>
    <m/>
  </r>
  <r>
    <x v="3"/>
    <d v="2020-03-21T00:00:00"/>
    <s v="Internet Dedicado 1"/>
    <n v="35185"/>
    <x v="217"/>
    <s v="15326345_35185_SCZ_SLAN_PRONTO MINIMERCADOS S.R.L._IDD_15M"/>
    <s v="VELARDE VARGAS, MARIO - EMP - SCZ                           "/>
    <x v="0"/>
    <x v="0"/>
    <s v="velardem@tigo.net.bo"/>
    <s v="2do Anillo y Av. Paragua PRONTO PARAGUA -  SITIO 9"/>
    <s v=" 17°46'28.45&quot;S  63° 9'55.82&quot;O"/>
    <s v="ALEJANDRA BARBA  - 77301971"/>
    <x v="2"/>
    <d v="2020-04-01T00:00:00"/>
    <d v="2020-05-01T00:00:00"/>
    <x v="1"/>
    <s v="30/06: Servicio en Mora_x000a_01/06: Ejecutivo indica 77301967 de Alejandra Barba"/>
    <m/>
    <x v="183"/>
    <s v="SU"/>
    <s v="(en blanco)"/>
    <s v="Internet Dedicado 1"/>
    <b v="1"/>
    <s v="(en blanco)"/>
    <b v="0"/>
    <s v="HISTORICO                                                   "/>
    <b v="0"/>
    <e v="#N/A"/>
    <e v="#N/A"/>
    <m/>
  </r>
  <r>
    <x v="3"/>
    <d v="2020-03-23T00:00:00"/>
    <s v="Internet Dedicado"/>
    <n v="35187"/>
    <x v="218"/>
    <s v="15489007_35187__CBA_MESADILLA_THOMSON REUTERS BOLIVIA SRL_IDD_300M_Bajo Aranjuez"/>
    <s v="AGUIRRE ROJAS, CLAUDIA - EMP - CBB                          "/>
    <x v="2"/>
    <x v="0"/>
    <s v="aguirrec@tigo.net.bo"/>
    <s v="AVENIDA AMERICA ESQUINA AVENIDA SANTA CRUZ"/>
    <s v=" 17°22'22.48&quot;S   66° 9'27.43&quot;O"/>
    <s v="JUAN PABLO SOLIZ - 77903009"/>
    <x v="4"/>
    <d v="2020-04-01T00:00:00"/>
    <d v="2020-05-01T00:00:00"/>
    <x v="6"/>
    <s v="25/11: Recordatorio a ejecutiva. Ejecutiva indica que el número de teléfono del señor Juan Pablo es 77903009_x000a_11/11: Ejecutiva de vacaciones, envié correo._x000a_03/11: no responde llamadas"/>
    <m/>
    <x v="1"/>
    <s v="AC"/>
    <s v="AC"/>
    <s v="Internet Dedicado 15"/>
    <b v="0"/>
    <s v="15489007_35187__CBA_MESADILLA_THOMSON REUTERS BOLIVIA SRL_IDD_320M_TURUPAYA"/>
    <b v="0"/>
    <s v="MARQUEZ, ANDREA VERONICA - EMP - CBBA                       "/>
    <b v="0"/>
    <e v="#N/A"/>
    <e v="#N/A"/>
    <m/>
  </r>
  <r>
    <x v="4"/>
    <d v="2020-02-05T00:00:00"/>
    <s v="Internet Asimetrico 2"/>
    <n v="35057"/>
    <x v="219"/>
    <s v="15476305_35057__SCZ_MONTERO_AGROTRAM SRL_IAS_20M"/>
    <s v="VARGAS MENDEZ, JORGE - SMB - SC - TEMP                      "/>
    <x v="0"/>
    <x v="0"/>
    <s v="vargasjor@tigo.net.bo"/>
    <s v="CIUDAD MONTERO - AV. HARDERMAN - COLONIA PIRAI"/>
    <s v=" 17°18'54.00&quot;S ;        63°14'46.10&quot;O"/>
    <s v="PABLO PINELL - 76301616"/>
    <x v="2"/>
    <d v="2020-04-01T00:00:00"/>
    <d v="2020-05-01T00:00:00"/>
    <x v="1"/>
    <s v="30/06: no es posible realizar viajes por el momento"/>
    <m/>
    <x v="159"/>
    <s v="AC"/>
    <s v="AC"/>
    <s v="Internet Asimetrico 4"/>
    <b v="0"/>
    <s v="15476305_35057_SCZ_MONTERO_AGROTRAM SRL_IAS_65M"/>
    <b v="0"/>
    <s v="PINTO VÁSQUEZ, ROXANA - EJEC. DE CUENTAS - NEG - SC         "/>
    <b v="0"/>
    <e v="#N/A"/>
    <e v="#N/A"/>
    <m/>
  </r>
  <r>
    <x v="4"/>
    <d v="2020-02-28T00:00:00"/>
    <s v="Internet Asimetrico 1"/>
    <n v="35115"/>
    <x v="220"/>
    <s v="14433899_35115__ORU_ORURO NORTE_INKABOR BOLIVIA SRL_IAS_30M_ RBS HUAJARA II"/>
    <s v="GUTIERREZ AYLLÓN, ALVARO - EJEC. DE CUENTAS - NEG - LP      "/>
    <x v="4"/>
    <x v="0"/>
    <s v="gutierrezalp@tigo.net.bo"/>
    <s v="CARRETERA CAPACHOS A UNA CUADRA DE LA GASOLINERA NICTINA, PLANTA CALCINADA INKABOR"/>
    <s v="17°56'4.39&quot;S 67° 5'26.91&quot;O"/>
    <s v="WILLY GUILLEN  - 77780656"/>
    <x v="2"/>
    <d v="2020-04-01T00:00:00"/>
    <d v="2020-05-01T00:00:00"/>
    <x v="2"/>
    <m/>
    <m/>
    <x v="1"/>
    <s v="AC"/>
    <s v="AC"/>
    <s v="Internet Asimetrico 6"/>
    <b v="0"/>
    <s v="14433899_35115__ORU_ORURO NORTE_INKABOR BOLIVIA SRL_IAS_90M_ RBS HUAJARA II"/>
    <b v="0"/>
    <s v="GUTIERREZ AYLLÓN, ALVARO - EMP - LPZ                        "/>
    <b v="0"/>
    <e v="#N/A"/>
    <e v="#N/A"/>
    <m/>
  </r>
  <r>
    <x v="4"/>
    <d v="2020-02-29T00:00:00"/>
    <s v="Internet Dedicado 1"/>
    <n v="35118"/>
    <x v="221"/>
    <s v="11722352_35118__SCZ_URBARI_CREDICASAS LA FUENTE JN SRL_IDD_15M"/>
    <s v="SUAREZ CADARIO, ROBERTO JAVIER - CORP - SCZ                 "/>
    <x v="0"/>
    <x v="0"/>
    <s v="suarezrj@tigo.net.bo"/>
    <s v="Calle Barachavi 501 Barrio Urbari"/>
    <s v="17°47'54.4&quot;S 63°11'41.8&quot;W"/>
    <s v="VLADIMIR HERRERA - 71625066"/>
    <x v="2"/>
    <d v="2020-04-01T00:00:00"/>
    <d v="2020-05-01T00:00:00"/>
    <x v="1"/>
    <m/>
    <m/>
    <x v="184"/>
    <s v="SU"/>
    <s v="AC"/>
    <s v="Internet Dedicado 1"/>
    <b v="1"/>
    <s v="11722352_35118_SCZ_URBARI_CREDICASAS LA FUENTE JN SRL_IDD_30M"/>
    <b v="0"/>
    <s v="MONTERO LEDESMA, JAVIER - CORP - SCZ                        "/>
    <b v="0"/>
    <e v="#N/A"/>
    <e v="#N/A"/>
    <m/>
  </r>
  <r>
    <x v="4"/>
    <d v="2020-03-26T00:00:00"/>
    <s v="Internet Asimetrico 1"/>
    <n v="35251"/>
    <x v="222"/>
    <s v="11097343_35251__SCZ_SAN RAMON_INPA PARKET LTDA_IAS_30M_CONCEPCION"/>
    <s v="THAMES SUAREZ, ALFONSO - EJEC. DE CUENTAS - NEG - SC        "/>
    <x v="0"/>
    <x v="1"/>
    <s v="thamesd@tigo.net.bo"/>
    <s v="3 KM ANTES DE CONCEPCION EMPRESA INPA PARKET"/>
    <s v="(-16.137560,-62.055813)"/>
    <s v="PAUL ROOSENBOOM - 76628000"/>
    <x v="2"/>
    <d v="2020-04-01T00:00:00"/>
    <d v="2020-05-01T00:00:00"/>
    <x v="6"/>
    <s v="30/06: no es posible realizar viajes por el momento"/>
    <m/>
    <x v="1"/>
    <s v="AC"/>
    <s v="(en blanco)"/>
    <s v="Internet Asimetrico 1"/>
    <b v="1"/>
    <s v="(en blanco)"/>
    <b v="0"/>
    <s v="NUÑEZ ENCINAS, CARLOS FERNANDO - EMP - SCZ                  "/>
    <b v="0"/>
    <e v="#N/A"/>
    <e v="#N/A"/>
    <m/>
  </r>
  <r>
    <x v="6"/>
    <d v="2020-03-31T00:00:00"/>
    <s v="Internet Asimetrico 1"/>
    <n v="35288"/>
    <x v="223"/>
    <s v="15496584_35288_SCR_PATRIA_COINSE S.R.L._IAS_15M"/>
    <s v="WEISE KAISER, SANDRA - EJEC. DE CUENTAS - NEG - SC          "/>
    <x v="5"/>
    <x v="0"/>
    <s v="weises@tigo.net.bo"/>
    <s v="Calle Raúl Otero y Man Césped - ZONA DEL ESTADIO OLIMPICO SUCRE"/>
    <s v=" 19° 2'4.33&quot;S  65°15'20.20&quot;W"/>
    <s v="FERNANDO PABON  - 78453572"/>
    <x v="2"/>
    <d v="2020-04-01T00:00:00"/>
    <d v="2020-05-01T00:00:00"/>
    <x v="1"/>
    <m/>
    <m/>
    <x v="155"/>
    <s v="SU"/>
    <s v="(en blanco)"/>
    <s v="Internet Asimetrico 1"/>
    <b v="1"/>
    <s v="(en blanco)"/>
    <b v="0"/>
    <s v="MERCADO ANEZ, JAVIER - CORP - SCZ                           "/>
    <b v="0"/>
    <e v="#N/A"/>
    <e v="#N/A"/>
    <m/>
  </r>
  <r>
    <x v="0"/>
    <d v="2020-01-29T00:00:00"/>
    <s v="Internet Asimetrico 1"/>
    <n v="35023"/>
    <x v="224"/>
    <s v="15471524_35023_CBA_FELIX CAPRILES_CFDISTRIBUCION S.R.L._IAS_30M"/>
    <s v="MEDRANO CABERO, SINDY - EJEC. DE CUENTAS - NEG - CBBA       "/>
    <x v="2"/>
    <x v="0"/>
    <s v="medranosi@tigo.net.bo"/>
    <s v="Calle Virreira casi esquina Juan de La Rosa #1920"/>
    <s v=" 17°22'33.45&quot;S  66°10'14.91&quot;O"/>
    <s v="Andrea Renjel Ramirez - 76117618"/>
    <x v="2"/>
    <d v="2020-04-01T00:00:00"/>
    <d v="2020-05-01T00:00:00"/>
    <x v="0"/>
    <s v="07/10: Según la BBD del mes de Septiembre, se obtiene que el servicio se encuentra suspendido"/>
    <s v="Servicio Suspendido / Eliminado"/>
    <x v="1"/>
    <s v="SU"/>
    <s v="(en blanco)"/>
    <s v="Internet Asimetrico 1"/>
    <b v="1"/>
    <s v="(en blanco)"/>
    <b v="0"/>
    <s v="MEDRANO CABERO, SINDY - EJEC. DE CUENTAS - NEG - CBBA       "/>
    <b v="1"/>
    <e v="#N/A"/>
    <e v="#N/A"/>
    <m/>
  </r>
  <r>
    <x v="0"/>
    <d v="2020-01-31T00:00:00"/>
    <s v="Internet Asimetrico 1"/>
    <n v="35072"/>
    <x v="225"/>
    <s v="15478180_35072__POT_25 de Mayo_HOTEL GRAN LIBERTADOR II SRL_IAS_30M"/>
    <s v="GALLARDO BUHEZO, ALEJANDRO - EJEC. DE CUENTAS - NEG - LP    "/>
    <x v="8"/>
    <x v="0"/>
    <s v="gallardow@tigo.net.bo"/>
    <s v="CALLE MILLARES NO 58"/>
    <s v="19°35'26.66&quot;S  65°45'6.48&quot;W"/>
    <s v="JUAN WILFREDO - 72441045"/>
    <x v="2"/>
    <d v="2020-04-01T00:00:00"/>
    <d v="2020-05-01T00:00:00"/>
    <x v="0"/>
    <m/>
    <s v="Servicio Suspendido / Eliminado"/>
    <x v="1"/>
    <e v="#N/A"/>
    <e v="#N/A"/>
    <e v="#N/A"/>
    <e v="#N/A"/>
    <e v="#N/A"/>
    <e v="#N/A"/>
    <e v="#N/A"/>
    <e v="#N/A"/>
    <e v="#N/A"/>
    <e v="#N/A"/>
    <m/>
  </r>
  <r>
    <x v="0"/>
    <d v="2020-01-31T00:00:00"/>
    <s v="Internet Asimetrico 1"/>
    <n v="35084"/>
    <x v="226"/>
    <s v="15478725_35084__SCZ_TUSEQUIS_STP SANEAR SRL_IAS_15M"/>
    <s v="VARGAS MENDEZ, JORGE - SMB - SC - TEMP                      "/>
    <x v="0"/>
    <x v="0"/>
    <s v="vargasjor@tigo.net.bo"/>
    <s v="PARQUE INDUSTRIAL Mza 43-A   N° S/N ZONA: 5TO.ANILLO CAMBODROMO"/>
    <s v="17°44'54.83&quot;S ; 63° 8'38.25&quot;O"/>
    <s v="Daniel Banegas - 71019333"/>
    <x v="2"/>
    <d v="2020-04-01T00:00:00"/>
    <d v="2020-05-01T00:00:00"/>
    <x v="1"/>
    <m/>
    <m/>
    <x v="152"/>
    <s v="AC"/>
    <s v="AC"/>
    <s v="Internet Asimetrico 1"/>
    <b v="1"/>
    <s v="15478725_35084__SCZ_TUSEQUIS_STP SANEAR SRL_IAS_30M"/>
    <b v="0"/>
    <s v="VACA DIEZ, WALTER - EMP - SCZ                               "/>
    <b v="0"/>
    <e v="#N/A"/>
    <e v="#N/A"/>
    <m/>
  </r>
  <r>
    <x v="0"/>
    <d v="2020-01-31T00:00:00"/>
    <s v="Internet Asimetrico 4"/>
    <n v="35061"/>
    <x v="227"/>
    <s v="**MO**11538630_35061__SCR_TerminalSucre_JATNIEL CARLOS ARANCIBIA RODRIGUEZ_IAS_3"/>
    <s v="MEDRANO CABERO, SINDY - EJEC. DE CUENTAS - NEG - CBBA       "/>
    <x v="5"/>
    <x v="0"/>
    <s v="medranosi@tigo.net.bo"/>
    <s v="CALLE MANUEL BELGRANO N° 42"/>
    <s v=" 19° 2'29.61&quot;S, 65°14'21.41&quot;O"/>
    <s v="CARLOS ARANCIBIA - 69540707"/>
    <x v="2"/>
    <d v="2020-04-01T00:00:00"/>
    <d v="2020-05-01T00:00:00"/>
    <x v="0"/>
    <s v="06/11: Servicio en Mora_x000a_28/10: el cliente menciona que falta que le activen el servicio, contactar mas adelante (contacto 28/10/2020)"/>
    <s v="Servicio en Mora"/>
    <x v="1"/>
    <s v="MO"/>
    <s v="SU"/>
    <s v="Internet Asimetrico 4"/>
    <b v="1"/>
    <s v="**MO**11538630_35061__SCR_TerminalSucre_JATNIEL CARLOS ARANCIBIA RODRIGUEZ_IAS_3"/>
    <b v="1"/>
    <s v="TELEVENTAS                                                  "/>
    <b v="0"/>
    <e v="#N/A"/>
    <e v="#N/A"/>
    <m/>
  </r>
  <r>
    <x v="0"/>
    <d v="2020-02-28T00:00:00"/>
    <s v="Internet Asimetrico 1"/>
    <n v="35106"/>
    <x v="228"/>
    <s v="15480849_35106__LPZ_Mirador_CONSULTORIA Y PLANIFICACION CYPLA SRL_IAS_15M"/>
    <s v="ESCOBAR YEPEZ, MAURICIO DAVID - SMB - LP - TEMP             "/>
    <x v="1"/>
    <x v="0"/>
    <s v="escobarmd@tigo.net.bo"/>
    <s v="AV. ZABALETA ESQ VILLALOBOS (Final Avenida Villalobos)"/>
    <s v="16°30'41.72&quot;S  68° 6'57.97&quot;O"/>
    <s v="Maria Esther Aruquipa - 71240022 -  76229112"/>
    <x v="2"/>
    <d v="2020-04-01T00:00:00"/>
    <d v="2020-05-01T00:00:00"/>
    <x v="1"/>
    <m/>
    <m/>
    <x v="152"/>
    <s v="SU"/>
    <s v="(en blanco)"/>
    <s v="Internet Asimetrico 1"/>
    <b v="1"/>
    <s v="(en blanco)"/>
    <b v="0"/>
    <s v="ITURRICHA, PAMELA - EJEC. DE CUENTAS - NEG - LP             "/>
    <b v="0"/>
    <e v="#N/A"/>
    <e v="#N/A"/>
    <m/>
  </r>
  <r>
    <x v="0"/>
    <d v="2020-02-29T00:00:00"/>
    <s v="Internet Asimetrico 1"/>
    <n v="35186"/>
    <x v="229"/>
    <s v="**SU**15488800_35186__SCR_COLON_EL TESORO SRL_IAS_15M_AV HERNANDO SILES"/>
    <s v="GALLARDO BUHEZO, ALEJANDRO - EJEC. DE CUENTAS - NEG - LP    "/>
    <x v="5"/>
    <x v="0"/>
    <s v="gallardow@tigo.net.bo"/>
    <s v="CALLE CAMARGO N 526"/>
    <s v=" 19° 2'45.14&quot;S, 65°15'26.98&quot;O"/>
    <s v="MULTICENTRO LIBERTAD 2P - 72886329"/>
    <x v="2"/>
    <d v="2020-04-01T00:00:00"/>
    <d v="2020-05-01T00:00:00"/>
    <x v="0"/>
    <s v="06/11: Servicio en Mora_x000a_07/09: Servicio suspendido"/>
    <s v="Cliente no  programa la visita, sin respuesta y/o fecha de programación "/>
    <x v="1"/>
    <s v="MO"/>
    <s v="(en blanco)"/>
    <s v="Internet Asimetrico 1"/>
    <b v="1"/>
    <s v="(en blanco)"/>
    <b v="0"/>
    <s v="AGUILAR, TERESA LAURA - EJEC. DE CUENTAS - NEG - LP         "/>
    <b v="0"/>
    <e v="#N/A"/>
    <e v="#N/A"/>
    <m/>
  </r>
  <r>
    <x v="0"/>
    <d v="2020-02-29T00:00:00"/>
    <s v="Internet Asimetrico 3"/>
    <n v="35170"/>
    <x v="230"/>
    <s v="15487255_35170__LPZ_SOPOCACHI_RYAN YOUNG_IAS_25M_COD1MB"/>
    <s v="ESCOBAR YEPEZ, MAURICIO DAVID - SMB - LP - TEMP             "/>
    <x v="1"/>
    <x v="0"/>
    <s v="escobarmd@tigo.net.bo"/>
    <s v="Av. 6 de Agosto . Edificio Hilda. Entre Belisario Salinas y Pedro Salazar"/>
    <s v=" 16°30'34.60&quot;S,  68° 7'31.49&quot;O"/>
    <s v="MARIELA ITURRI - 73081216 - 2443814"/>
    <x v="2"/>
    <d v="2020-04-01T00:00:00"/>
    <d v="2020-05-01T00:00:00"/>
    <x v="0"/>
    <s v="30/06: El cliente indica que no cuenta con servicio TIGO"/>
    <s v="Cliente no acepta la medición"/>
    <x v="1"/>
    <s v="SU"/>
    <s v="(en blanco)"/>
    <s v="Internet Asimetrico 3"/>
    <b v="1"/>
    <s v="(en blanco)"/>
    <b v="0"/>
    <s v="VISCARRA CLAVIJO, DIEGO - EJEC. DE CUENTAS - LP             "/>
    <b v="0"/>
    <e v="#N/A"/>
    <e v="#N/A"/>
    <m/>
  </r>
  <r>
    <x v="0"/>
    <d v="2020-03-31T00:00:00"/>
    <s v="Internet Dedicado 2"/>
    <n v="35289"/>
    <x v="228"/>
    <s v="15491446_35289_SCZ_SAN JOSE_CONSULTORIA Y PLANIFICACION CYPLA SRL_IDD_40M"/>
    <s v="ESCOBAR YEPEZ, MAURICIO - EJEC. DE CUENTAS - NEG - LP       "/>
    <x v="0"/>
    <x v="1"/>
    <s v="escobarmd@tigo.net.bo"/>
    <s v="AVENIDA SANTIAGO PARIS CAMPAMENTO DE LA ABC SAN JOSE DE CHIQUITOS"/>
    <s v="  17°50'45.80&quot;S   60°43'31.47&quot;O"/>
    <s v="JUAN PABLO PAESANO - 76015403"/>
    <x v="2"/>
    <d v="2020-04-01T00:00:00"/>
    <d v="2020-05-01T00:00:00"/>
    <x v="6"/>
    <s v="30/06: no es posible realizar viajes por el momento"/>
    <m/>
    <x v="1"/>
    <s v="AC"/>
    <s v="(en blanco)"/>
    <s v="Internet Dedicado 2"/>
    <b v="1"/>
    <s v="(en blanco)"/>
    <b v="0"/>
    <s v="ITURRICHA, PAMELA - EJEC. DE CUENTAS - NEG - LP             "/>
    <b v="0"/>
    <e v="#N/A"/>
    <e v="#N/A"/>
    <m/>
  </r>
  <r>
    <x v="2"/>
    <d v="2020-01-31T00:00:00"/>
    <s v="PLAN CORPORATE - 1124"/>
    <n v="35078"/>
    <x v="231"/>
    <s v="14572978_35078__CBA_FELIX CAPRILES_UNICEF_IDD_30M"/>
    <s v="PONCE DE LEON, MONICA - MNC - SCZ                           "/>
    <x v="2"/>
    <x v="0"/>
    <s v="ponceb@tigo.net.bo"/>
    <s v="Obispo Anaya entre Av Felix del Granado y G.  OFICINAS UNICEF"/>
    <s v="17°22'35.87&quot;S  66°9'45.92&quot;O"/>
    <s v="Leonardo Gonzales - 72007843"/>
    <x v="2"/>
    <d v="2020-04-01T00:00:00"/>
    <d v="2020-05-01T00:00:00"/>
    <x v="1"/>
    <m/>
    <m/>
    <x v="185"/>
    <s v="SU"/>
    <s v="(en blanco)"/>
    <s v="PLAN CORPORATE - 1124"/>
    <b v="1"/>
    <s v="(en blanco)"/>
    <b v="0"/>
    <s v="RUCK SUAREZ, FERNANDA - MNC - SCZ                           "/>
    <b v="0"/>
    <e v="#N/A"/>
    <e v="#N/A"/>
    <m/>
  </r>
  <r>
    <x v="1"/>
    <d v="2018-02-28T00:00:00"/>
    <s v="Business Asimetric 100 Mb"/>
    <n v="32039"/>
    <x v="232"/>
    <s v="11548677_32039_SCZ_Tajibos_SOCIEDAD HOTELERA LOS TAJIBOS_BAS_100M"/>
    <s v="SANTA CRUZ MATULIC, SERGIO - CORP - SCZ                     "/>
    <x v="0"/>
    <x v="0"/>
    <s v="santacruzs@tigo.net.bo"/>
    <s v="Av. San Martin 3er anillo"/>
    <s v="17°45'49.75&quot;S 63°11'49.06&quot;O"/>
    <s v="RICARDO MONTENEGRO - 71002202"/>
    <x v="3"/>
    <d v="2020-04-01T00:00:00"/>
    <d v="2020-05-01T00:00:00"/>
    <x v="1"/>
    <s v="Solicitud de Christian Saenz debido a reclamos de mal servicio."/>
    <m/>
    <x v="186"/>
    <s v="AC"/>
    <s v="AC"/>
    <s v="Internet Asimetrico 16"/>
    <b v="0"/>
    <s v="11548677_32039_SCZ_Tajibos_SOCIEDAD HOTELERA LOS TAJIBOS_IAS_520M"/>
    <b v="0"/>
    <s v="LEON ROSAS, JOSUE ISMAEL - EMP - LPZ                        "/>
    <b v="0"/>
    <e v="#N/A"/>
    <e v="#N/A"/>
    <m/>
  </r>
  <r>
    <x v="1"/>
    <d v="2018-02-28T00:00:00"/>
    <s v="Business Asimetric 100 Mb"/>
    <n v="32040"/>
    <x v="232"/>
    <s v="11548677_32040_SCZ_TAJIBOS_SOCIEDAD HOTELERA LOS TAJIBOS_BAS_100M"/>
    <s v="SANTA CRUZ MATULIC, SERGIO - CORP - SCZ                     "/>
    <x v="0"/>
    <x v="0"/>
    <s v="santacruzs@tigo.net.bo"/>
    <s v="Av. San Martin 3er anillo"/>
    <s v="17°45'49.75&quot;S 63°11'49.06&quot;O"/>
    <s v="RICARDO MONTENEGRO - 71002202"/>
    <x v="3"/>
    <d v="2020-04-01T00:00:00"/>
    <d v="2020-05-01T00:00:00"/>
    <x v="0"/>
    <s v="12/10: Servicio suspendido_x000a_22/05: Cliente indica que suspendió el servicio temporalmente por la pandemia, una vez se termine se reactivará el servicio._x000a_Solicitud de Christian Saenz debido a reclamos de mal servicio."/>
    <s v="Servicio Suspendido / Eliminado"/>
    <x v="1"/>
    <s v="SU"/>
    <s v="(en blanco)"/>
    <s v="Business Asimetric 11"/>
    <b v="0"/>
    <s v="(en blanco)"/>
    <b v="0"/>
    <s v="LEON ROSAS, JOSUE ISMAEL - EMP - LPZ                        "/>
    <b v="0"/>
    <e v="#N/A"/>
    <e v="#N/A"/>
    <m/>
  </r>
  <r>
    <x v="1"/>
    <d v="2018-06-29T00:00:00"/>
    <s v="Business Asimetric 10 Mb"/>
    <n v="32510"/>
    <x v="79"/>
    <s v="**su**14576037_32510__SCZ_GUARACACHI_ITACAMBA CEMENTO SA_BAS_10M"/>
    <s v="SANTA CRUZ MATULIC, SERGIO - CORP - SCZ                     "/>
    <x v="0"/>
    <x v="0"/>
    <s v="santacruzs@tigo.net.bo"/>
    <s v="B 21 DE ENERO AV ROLANDO DE CHAZAL"/>
    <m/>
    <s v="EDSON DAZA - 69202460"/>
    <x v="1"/>
    <d v="2020-06-01T00:00:00"/>
    <d v="2020-07-01T00:00:00"/>
    <x v="0"/>
    <s v="12/10: Servicio suspendido_x000a_31/08: Servicio suspendido"/>
    <s v="Servicio Suspendido / Eliminado"/>
    <x v="1"/>
    <s v="SU"/>
    <s v="(en blanco)"/>
    <s v="Business Asimetric 1"/>
    <b v="0"/>
    <s v="(en blanco)"/>
    <b v="0"/>
    <s v="MONTERO LEDESMA, JAVIER - CORP - SCZ                        "/>
    <b v="0"/>
    <e v="#N/A"/>
    <e v="#N/A"/>
    <m/>
  </r>
  <r>
    <x v="1"/>
    <d v="2014-04-01T00:00:00"/>
    <s v="Internet Dedicado 5"/>
    <n v="28851"/>
    <x v="233"/>
    <s v="13979783_28851_LPZ_Victoria_EMPRESA ALEMANA UNIFICADA SA_IDD_200_COD1MB"/>
    <s v="ZAVALETA ALIPAZ, MARIANA"/>
    <x v="1"/>
    <x v="0"/>
    <s v="zavaletam@tigo.net.bo"/>
    <s v="C. Tiahuanacu No 64"/>
    <m/>
    <s v="RONALD VILLANUEVA - 69797666 "/>
    <x v="1"/>
    <d v="2020-06-01T00:00:00"/>
    <d v="2020-07-01T00:00:00"/>
    <x v="0"/>
    <s v="12/10: Servicio suspendido_x000a_31/08: Servicio en Plan Mantengamonos Conectados"/>
    <s v="Servicio Suspendido / Eliminado"/>
    <x v="1"/>
    <s v="MO"/>
    <s v="(en blanco)"/>
    <s v="Internet Dedicado 5"/>
    <b v="1"/>
    <s v="(en blanco)"/>
    <b v="0"/>
    <s v="ESCOBAR, MARICRUZ PAMELA - EJEC. DE VENTAS - NEG - LP       "/>
    <b v="0"/>
    <e v="#N/A"/>
    <e v="#N/A"/>
    <m/>
  </r>
  <r>
    <x v="1"/>
    <d v="2019-06-28T00:00:00"/>
    <s v="Internet Asimetrico 1"/>
    <n v="34187"/>
    <x v="78"/>
    <s v="11503117_34187__LPZ_YUNGAS_PRENDAMAS SRL_IAS_15M"/>
    <s v="CHACON CENTELLAS, MARIA DEL PILAR - CORP - LPZ              "/>
    <x v="1"/>
    <x v="0"/>
    <s v="chaconm@tigo.net.bo"/>
    <s v="Av. Simón Bolívar Nº 1962"/>
    <s v=" 16°29'59.79&quot;S,  68° 7'29.89&quot;O"/>
    <s v="Luis Perez Najaya - 69720263"/>
    <x v="1"/>
    <d v="2020-06-01T00:00:00"/>
    <d v="2020-07-01T00:00:00"/>
    <x v="1"/>
    <s v="31/08: Consulta a Ángel sobre atenuación de fibra y fotos de CPE igual a 34186."/>
    <m/>
    <x v="187"/>
    <s v="EL"/>
    <s v="(en blanco)"/>
    <s v="Internet Asimetrico 1"/>
    <b v="1"/>
    <s v="(en blanco)"/>
    <b v="0"/>
    <s v="MEAVE IBANEZ, HENRY - CORP - LPZ                            "/>
    <b v="0"/>
    <e v="#N/A"/>
    <e v="#N/A"/>
    <m/>
  </r>
  <r>
    <x v="1"/>
    <d v="2019-06-28T00:00:00"/>
    <s v="Internet Asimetrico 1"/>
    <n v="34188"/>
    <x v="78"/>
    <s v="11503117_34188_CBA_AROMA_PRENDAMAS_IAS_30M"/>
    <s v="CHACON CENTELLAS, MARIA DEL PILAR - CORP - LPZ              "/>
    <x v="2"/>
    <x v="0"/>
    <s v="chaconm@tigo.net.bo"/>
    <s v="AV AROMA N| 327  ZONA CENTRAL "/>
    <s v=" 17°23'55.29&quot;S, 66° 9'13.50&quot;O"/>
    <s v="Luis Perez Najaya - 69720263"/>
    <x v="1"/>
    <d v="2020-06-01T00:00:00"/>
    <d v="2020-07-01T00:00:00"/>
    <x v="1"/>
    <s v="12/08: Se postergó realizar la medición de calidad para el pròximo mes"/>
    <m/>
    <x v="117"/>
    <e v="#N/A"/>
    <e v="#N/A"/>
    <e v="#N/A"/>
    <e v="#N/A"/>
    <e v="#N/A"/>
    <e v="#N/A"/>
    <e v="#N/A"/>
    <e v="#N/A"/>
    <e v="#N/A"/>
    <e v="#N/A"/>
    <m/>
  </r>
  <r>
    <x v="1"/>
    <d v="2014-05-01T00:00:00"/>
    <s v="Plan Internet Empresarial 2.3"/>
    <n v="28951"/>
    <x v="234"/>
    <s v="14023983_28951_LPZ_Yungas_UNIVERSIDAD ANDINA SIMON BOLIVAR_SDSL_12M"/>
    <s v="MOSCOSO MAITA, ARIEL VLADIMIR - EMP - SUC                   "/>
    <x v="1"/>
    <x v="0"/>
    <s v="moscosoar@tigo.net.bo"/>
    <s v="C. San Salvador entre Estados Unidos y Guerrilleros Lanza"/>
    <m/>
    <s v="Ariel Montes 70677629"/>
    <x v="1"/>
    <d v="2020-06-01T00:00:00"/>
    <d v="2020-07-01T00:00:00"/>
    <x v="0"/>
    <s v="12/10: Servicio suspendido_x000a_Cliente indica que el servicio fue dado de baja"/>
    <s v="Servicio Suspendido / Eliminado"/>
    <x v="1"/>
    <s v="SU"/>
    <s v="(en blanco)"/>
    <s v="Plan Internet Empresarial 2.3"/>
    <b v="1"/>
    <s v="(en blanco)"/>
    <b v="0"/>
    <s v="VEDIA CABALLERO, BETTY - EMP - SUC                          "/>
    <b v="0"/>
    <e v="#N/A"/>
    <e v="#N/A"/>
    <m/>
  </r>
  <r>
    <x v="1"/>
    <d v="2014-05-01T00:00:00"/>
    <s v="Plan Internet Empresarial 2.3"/>
    <n v="28955"/>
    <x v="234"/>
    <s v="**SU**14023983_28955_CHU_Mariscal_UNIVERSIDAD-ANDINA-SIMON-BOLIVAR_SDSL_12M"/>
    <s v="MOSCOSO MAITA, ARIEL VLADIMIR - EMP - SUC                   "/>
    <x v="5"/>
    <x v="0"/>
    <s v="moscosoar@tigo.net.bo"/>
    <s v="Calle Real Audiencia # 73"/>
    <m/>
    <s v="Marco Zilvetti 68212062"/>
    <x v="1"/>
    <d v="2020-06-01T00:00:00"/>
    <d v="2020-07-01T00:00:00"/>
    <x v="0"/>
    <s v="09/12: Servicio continua suspendido_x000a_07/09: Servicio suspendido"/>
    <s v="Servicio Suspendido / Eliminado"/>
    <x v="1"/>
    <s v="SU"/>
    <s v="(en blanco)"/>
    <s v="Plan Internet Empresarial 2.3"/>
    <b v="1"/>
    <s v="(en blanco)"/>
    <b v="0"/>
    <s v="VEDIA CABALLERO, BETTY - EMP - SUC                          "/>
    <b v="0"/>
    <e v="#N/A"/>
    <e v="#N/A"/>
    <m/>
  </r>
  <r>
    <x v="1"/>
    <d v="2018-01-31T00:00:00"/>
    <s v="Internet Dedicado 3"/>
    <n v="31890"/>
    <x v="235"/>
    <s v="11343776_31890_CBA_Circunvalacion_TOYOSA_IDD_50M"/>
    <s v="SALLES GUZMAN, PAOLA KARINA - CORP - SCZ                    "/>
    <x v="2"/>
    <x v="0"/>
    <s v="sallesp@tigo.net.bo"/>
    <s v="CBBA av America esq Tupac Amaru oficinas toyosa"/>
    <s v=" 17°22'20.79&quot;S   66° 9'36.80&quot;O"/>
    <s v="Manuel Díaz Portillo - 78998008"/>
    <x v="1"/>
    <d v="2020-06-01T00:00:00"/>
    <d v="2020-07-01T00:00:00"/>
    <x v="1"/>
    <s v="12/11: La visita estaba programada para el dia 30 de Octubre. Sin embargo se agotaron los pasajes para la ciudad de cochabamba por lo cual se volvio a llamar al cliente para postergar la visita para el proximo mes."/>
    <m/>
    <x v="150"/>
    <s v="SU"/>
    <s v="AC"/>
    <s v="Internet Dedicado 3"/>
    <b v="1"/>
    <s v="11343776_31890_CBA_Circunvalacion_TOYOSA_IDD_50M"/>
    <b v="1"/>
    <s v="SALLES GUZMAN, PAOLA KARINA - CORP - SCZ                    "/>
    <b v="1"/>
    <e v="#N/A"/>
    <e v="#N/A"/>
    <m/>
  </r>
  <r>
    <x v="1"/>
    <d v="2018-01-31T00:00:00"/>
    <s v="Internet Dedicado 11"/>
    <n v="31889"/>
    <x v="235"/>
    <s v="11343776_31889_SCZ_Belen_TOYOSA_IDD_80M"/>
    <s v="ORTIZ ORTIZ, ROBERTO - CORP - SCZ                           "/>
    <x v="0"/>
    <x v="0"/>
    <s v="ortizro@tigo.net.bo"/>
    <s v="AV BANZER entre 3 y 4 anilo oficinas Toyosa"/>
    <s v="7°45'14.21&quot;S  63°10'38.71&quot;O"/>
    <s v="Manuel Díaz Portillo - 78998008"/>
    <x v="1"/>
    <d v="2020-06-01T00:00:00"/>
    <d v="2020-07-01T00:00:00"/>
    <x v="1"/>
    <m/>
    <m/>
    <x v="188"/>
    <s v="SU"/>
    <s v="AC"/>
    <s v="Internet Dedicado 11"/>
    <b v="1"/>
    <s v="11343776_31889_SCZ_Belen_TOYOSA_IDD_165M_TEMP_210M"/>
    <b v="0"/>
    <s v="SALLES GUZMAN, PAOLA KARINA - CORP - SCZ                    "/>
    <b v="0"/>
    <e v="#N/A"/>
    <e v="#N/A"/>
    <m/>
  </r>
  <r>
    <x v="1"/>
    <d v="2018-01-31T00:00:00"/>
    <s v="Internet Dedicado 11"/>
    <n v="31891"/>
    <x v="235"/>
    <s v="11343776_31891_LPZ_Victoria_TOYOSA_IDD_80M"/>
    <s v="ORTIZ ORTIZ, ROBERTO - CORP - SCZ                           "/>
    <x v="1"/>
    <x v="0"/>
    <s v="ortizro@tigo.net.bo"/>
    <s v="La Paz Av 16 de Julio  oficinas Toyosa"/>
    <s v=" 16°30'1.97&quot;S   68° 8'0.54&quot;O"/>
    <s v="Manuel Díaz Portillo - 78998008"/>
    <x v="1"/>
    <d v="2020-06-01T00:00:00"/>
    <d v="2020-07-01T00:00:00"/>
    <x v="1"/>
    <s v="17/07: NOC indica: Informarles que nuestro personal de nivel 2 realizó un reajuste en la salida del servicio de internet del cliente, vemos mejora en la latencia a comparación del ping enviado anteriormente, también se refleja en el trazado._x000a_Favor de coordinar nuevamente la visita al cliente para realizar pruebas de descarga en sitio y certificar el enlace de 30 Mbps."/>
    <m/>
    <x v="189"/>
    <s v="SU"/>
    <s v="AC"/>
    <s v="Internet Dedicado 11"/>
    <b v="1"/>
    <s v="11343776_31891_LPZ_Victoria_TOYOSA_IDD_165M"/>
    <b v="0"/>
    <s v="SALLES GUZMAN, PAOLA KARINA - CORP - SCZ                    "/>
    <b v="0"/>
    <e v="#N/A"/>
    <e v="#N/A"/>
    <m/>
  </r>
  <r>
    <x v="1"/>
    <d v="2018-01-31T00:00:00"/>
    <s v="Internet Dedicado 11"/>
    <n v="31891"/>
    <x v="235"/>
    <s v="11343776_31891_LPZ_Victoria_TOYOSA_IDD_80M"/>
    <s v="ORTIZ ORTIZ, ROBERTO - CORP - SCZ                           "/>
    <x v="1"/>
    <x v="0"/>
    <s v="ortizro@tigo.net.bo"/>
    <s v="La Paz Av 16 de Julio  oficinas Toyosa"/>
    <s v=" 16°30'1.97&quot;S   68° 8'0.54&quot;O"/>
    <s v="Manuel Díaz Portillo - 78998008"/>
    <x v="1"/>
    <d v="2020-06-01T00:00:00"/>
    <d v="2020-07-01T00:00:00"/>
    <x v="4"/>
    <s v="11/08: Responsable en sitio indica que la latencia de 83ms no es la adecuada para un enlace de 80ms, debería ser de 25ms. Se envió correo a Ejecutivo para que comunique al cliente las latencias establecidas para los productos contratados."/>
    <m/>
    <x v="190"/>
    <s v="SU"/>
    <s v="AC"/>
    <s v="Internet Dedicado 11"/>
    <b v="1"/>
    <s v="11343776_31891_LPZ_Victoria_TOYOSA_IDD_165M"/>
    <b v="0"/>
    <s v="SALLES GUZMAN, PAOLA KARINA - CORP - SCZ                    "/>
    <b v="0"/>
    <e v="#N/A"/>
    <e v="#N/A"/>
    <m/>
  </r>
  <r>
    <x v="1"/>
    <d v="2018-02-28T00:00:00"/>
    <s v="Internet Dedicado 1"/>
    <n v="31970"/>
    <x v="235"/>
    <s v="11343776_31970_ORU_ORURO CENTRO_TOYOSA_IDD_30M"/>
    <s v="SALLES GUZMAN, PAOLA KARINA - CORP - SCZ                    "/>
    <x v="4"/>
    <x v="0"/>
    <s v="sallesp@tigo.net.bo"/>
    <s v=" Calle Bolivar, entre calle Camacho y calle Petot - Sitio 4"/>
    <s v=" 17°58'9.04&quot;S  67° 7'2.71&quot;O"/>
    <s v="Manuel Díaz Portillo - 78998008"/>
    <x v="1"/>
    <d v="2020-06-01T00:00:00"/>
    <d v="2020-07-01T00:00:00"/>
    <x v="0"/>
    <m/>
    <s v="Servicio Suspendido / Eliminado"/>
    <x v="1"/>
    <s v="SU"/>
    <s v="(en blanco)"/>
    <s v="Internet Dedicado 1"/>
    <b v="1"/>
    <s v="(en blanco)"/>
    <b v="0"/>
    <s v="SALLES GUZMAN, PAOLA KARINA - CORP - SCZ                    "/>
    <b v="1"/>
    <e v="#N/A"/>
    <e v="#N/A"/>
    <m/>
  </r>
  <r>
    <x v="1"/>
    <d v="2018-02-28T00:00:00"/>
    <s v="Internet Dedicado 1"/>
    <n v="31973"/>
    <x v="235"/>
    <s v="11343776_31973_POT_OLIVIOS_TOYOSA_IDD_30M"/>
    <s v="SALLES GUZMAN, PAOLA KARINA - CORP - SCZ                    "/>
    <x v="8"/>
    <x v="0"/>
    <s v="sallesp@tigo.net.bo"/>
    <s v="Av. Las Banderas, esquina Av. Poleoducto "/>
    <s v=" 19°34'15.17&quot;S  65°45'13.01&quot;O"/>
    <s v="Manuel Díaz Portillo - 78998008"/>
    <x v="1"/>
    <d v="2020-06-01T00:00:00"/>
    <d v="2020-07-01T00:00:00"/>
    <x v="0"/>
    <m/>
    <s v="Servicio Suspendido / Eliminado"/>
    <x v="1"/>
    <s v="SU"/>
    <s v="AC"/>
    <s v="Internet Dedicado 1"/>
    <b v="1"/>
    <s v="11343776_31973_POT_OLIVIOS_TOYOSA_IDD_30M_Temp_90M"/>
    <b v="0"/>
    <s v="SALLES GUZMAN, PAOLA KARINA - CORP - SCZ                    "/>
    <b v="1"/>
    <e v="#N/A"/>
    <e v="#N/A"/>
    <m/>
  </r>
  <r>
    <x v="1"/>
    <d v="2018-06-29T00:00:00"/>
    <s v="Internet Dedicado 1"/>
    <n v="32585"/>
    <x v="235"/>
    <s v="11343776_32585_SCZ_Tajibo_TOYOSA SA_IDD_15M"/>
    <s v="ORTIZ ORTIZ, ROBERTO - CORP - SCZ                           "/>
    <x v="0"/>
    <x v="0"/>
    <s v="ortizro@tigo.net.bo"/>
    <s v="AV CANAL ISUTO ESQ MANUEL GÜEMES ENTRE 2DO Y 3ER ANILLO"/>
    <s v="17°46'10.55&quot;S  63°11'24.94&quot;O"/>
    <s v="Manuel Díaz Portillo - 78998008"/>
    <x v="1"/>
    <d v="2020-06-01T00:00:00"/>
    <d v="2020-07-01T00:00:00"/>
    <x v="1"/>
    <m/>
    <m/>
    <x v="191"/>
    <s v="SU"/>
    <s v="AC"/>
    <s v="Internet Dedicado 1"/>
    <b v="1"/>
    <s v="11343776_32585_SCZ_Tajibo_TOYOSA SA_IDD_30M_TEMP_50M"/>
    <b v="0"/>
    <s v="SALLES GUZMAN, PAOLA KARINA - CORP - SCZ                    "/>
    <b v="0"/>
    <e v="#N/A"/>
    <e v="#N/A"/>
    <m/>
  </r>
  <r>
    <x v="1"/>
    <d v="2018-07-31T00:00:00"/>
    <s v="Business Online 10 Mb"/>
    <n v="32650"/>
    <x v="84"/>
    <s v="11629358_32650_SCZ_4Canadas_TOTAI CITRUS_BOL_10M"/>
    <s v="PARADA ROCA, NOELIA - CORP - SCZ                            "/>
    <x v="0"/>
    <x v="1"/>
    <s v="paradan@tigo.net.bo"/>
    <s v="CAMPAMENTO TOTAI CITRUS  ZONA 4 CAÑADAS ENTRANDO 15 KM A CHIHUAHUA"/>
    <s v=" 17°12'15.83&quot;S  62°14'57.64&quot;O"/>
    <s v="DARIO FARFAN  - 76005829"/>
    <x v="1"/>
    <d v="2020-06-01T00:00:00"/>
    <d v="2020-07-01T00:00:00"/>
    <x v="2"/>
    <m/>
    <m/>
    <x v="1"/>
    <s v="AC"/>
    <s v="(en blanco)"/>
    <s v="BUSINESS ONLINE 2"/>
    <b v="0"/>
    <s v="(en blanco)"/>
    <b v="0"/>
    <s v="PARADA ROCA, NOELIA - CORP - SCZ                            "/>
    <b v="1"/>
    <e v="#N/A"/>
    <e v="#N/A"/>
    <m/>
  </r>
  <r>
    <x v="1"/>
    <d v="2016-03-24T00:00:00"/>
    <s v="TIGO DIA ONLINE 20MB"/>
    <n v="30017"/>
    <x v="79"/>
    <s v="14576037_30017_SCZ_MERCADO BELEN_ITACAMBA CEMENTO SA_IOL_20M"/>
    <s v="SANTA CRUZ MATULIC, SERGIO - CORP - SCZ                     "/>
    <x v="0"/>
    <x v="0"/>
    <s v="santacruzs@tigo.net.bo"/>
    <s v="Canal Isuto 3º anillo externo, calle Bernardo Cadario # 3060, Edificio Sobode, 2º Piso."/>
    <s v=" 17°45'34.37&quot;S   63°11'32.90&quot;O"/>
    <s v="EDSON DAZA - 69202460"/>
    <x v="1"/>
    <d v="2020-06-01T00:00:00"/>
    <d v="2020-07-01T00:00:00"/>
    <x v="1"/>
    <m/>
    <m/>
    <x v="192"/>
    <s v="AC"/>
    <s v="AC"/>
    <s v="Internet Dedicado 4"/>
    <b v="0"/>
    <s v="14576037_30017_SCZ_MERCADO BELEN_ITACAMBA CEMENTO SA_IDD_90M"/>
    <b v="0"/>
    <s v="MONTERO LEDESMA, JAVIER - CORP - SCZ                        "/>
    <b v="0"/>
    <e v="#N/A"/>
    <e v="#N/A"/>
    <m/>
  </r>
  <r>
    <x v="1"/>
    <d v="2016-03-24T00:00:00"/>
    <s v="TIGO DIA ONLINE 3 MB"/>
    <n v="30019"/>
    <x v="79"/>
    <s v="14576037_30019_SCZ_Guaracachi_ITACAMBA CEMENTO SA_IOL_3M"/>
    <s v="SANTA CRUZ MATULIC, SERGIO - CORP - SCZ                     "/>
    <x v="0"/>
    <x v="0"/>
    <s v="santacruzs@tigo.net.bo"/>
    <s v=" 3er Anillo Av. Brasil -  Parque Industrial Liviano"/>
    <s v=" 17°47'29.23&quot;S    63° 9'30.46&quot;O"/>
    <s v="EDSON DAZA - 69202460"/>
    <x v="1"/>
    <d v="2020-06-01T00:00:00"/>
    <d v="2020-07-01T00:00:00"/>
    <x v="1"/>
    <m/>
    <m/>
    <x v="193"/>
    <s v="AC"/>
    <s v="AC"/>
    <s v="Internet Dedicado 1"/>
    <b v="0"/>
    <s v="14576037_30019_SCZ_Guaracachi_ITACAMBA CEMENTO SA_IDD_40M"/>
    <b v="0"/>
    <s v="MONTERO LEDESMA, JAVIER - CORP - SCZ                        "/>
    <b v="0"/>
    <e v="#N/A"/>
    <e v="#N/A"/>
    <m/>
  </r>
  <r>
    <x v="1"/>
    <d v="2017-09-25T00:00:00"/>
    <s v="Business Online 50 Mb"/>
    <n v="31412"/>
    <x v="80"/>
    <s v="11189179_31412_POT_OLIVOS_EMPRESA MINERA MANQUIRI_BOL_50M"/>
    <s v="ANDIA ALVAREZ, LUIS ENRIQUE - CORP - LPZ                    "/>
    <x v="8"/>
    <x v="0"/>
    <s v="andial@tigo.net.bo"/>
    <s v="PLANTA PLAHIPO KM 3 CARRETERA A TARIJA"/>
    <s v=" 19°37'53.35&quot;S   65°44'31.37&quot;O"/>
    <s v="JORGE OROZCO - 76253458"/>
    <x v="1"/>
    <d v="2020-06-01T00:00:00"/>
    <d v="2020-07-01T00:00:00"/>
    <x v="2"/>
    <m/>
    <m/>
    <x v="1"/>
    <s v="AC"/>
    <s v="AC"/>
    <s v="BUSINESS ONLINE 12"/>
    <b v="0"/>
    <s v="11189179_31412_POT_OLIVOS_EMPRESA MINERA MANQUIRI_BOL_105M"/>
    <b v="0"/>
    <s v="MIRANDA URQUIZO, DANIEL - CORP - LPZ                        "/>
    <b v="0"/>
    <e v="#N/A"/>
    <e v="#N/A"/>
    <m/>
  </r>
  <r>
    <x v="1"/>
    <d v="2019-03-30T00:00:00"/>
    <s v="Business Asimetric 10 Mb"/>
    <n v="33792"/>
    <x v="80"/>
    <s v="11189179_33792_POT_ALPACOMA A_EMPRESA MINERA MANQUIRI SA_BAS_10M"/>
    <s v="ANDIA ALVAREZ, LUIS ENRIQUE - CORP - LPZ                    "/>
    <x v="8"/>
    <x v="1"/>
    <s v="andial@tigo.net.bo"/>
    <s v="AV. COLON NRO 5252 ENTRE AV. AVAROA Y AV. BOLIVAR EDIFICIO DE LAS OFICINAS DE MIGRACION PLANTA 3"/>
    <s v=" 20°27'48.26&quot;S  66°49'34.63&quot;O"/>
    <s v="JORGE OROZCO - 76253458"/>
    <x v="1"/>
    <d v="2020-06-01T00:00:00"/>
    <d v="2020-07-01T00:00:00"/>
    <x v="2"/>
    <m/>
    <m/>
    <x v="1"/>
    <s v="AC"/>
    <s v="(en blanco)"/>
    <s v="Business Asimetric 5"/>
    <b v="0"/>
    <s v="(en blanco)"/>
    <b v="0"/>
    <s v="MIRANDA URQUIZO, DANIEL - CORP - LPZ                        "/>
    <b v="0"/>
    <e v="#N/A"/>
    <e v="#N/A"/>
    <m/>
  </r>
  <r>
    <x v="3"/>
    <d v="2023-05-26T00:00:00"/>
    <s v="Internet Asimetrico 1"/>
    <n v="38943"/>
    <x v="22"/>
    <s v="15146691_38943__SCZ_MERCADO OKINAWA_HP MEDICAL S.R.L._IAS_30M"/>
    <s v="VELARDE VARGAS, MARIO - EMP - SCZ                           "/>
    <x v="0"/>
    <x v="0"/>
    <s v="velardem@tigo.net.bo"/>
    <s v="Calle 21 de Mayo esquina Rafael Peña N° 195"/>
    <n v="0"/>
    <s v="Julio Giacoman - 70045757"/>
    <x v="0"/>
    <d v="2023-05-01T00:00:00"/>
    <d v="2023-06-01T00:00:00"/>
    <x v="1"/>
    <m/>
    <m/>
    <x v="194"/>
    <s v="AC"/>
    <s v="AC"/>
    <s v="Internet Asimetrico 1"/>
    <b v="1"/>
    <s v="15146691_38943__SCZ_MERCADO OKINAWA_HP MEDICAL S.R.L._IAS_30M"/>
    <b v="1"/>
    <s v="VAZQUEZ VALDIVIA, LEONARDO - EMP - SCZ                      "/>
    <b v="0"/>
    <e v="#N/A"/>
    <e v="#N/A"/>
    <m/>
  </r>
  <r>
    <x v="1"/>
    <d v="2012-12-01T00:00:00"/>
    <s v="Internet Dedicado 9"/>
    <n v="28221"/>
    <x v="81"/>
    <s v="11210298_28221_SCZ_CGPAREJA_DATEC LTDA_IDD_60M"/>
    <s v="SUAREZ CADARIO, ROBERTO JAVIER - CORP - SCZ                 "/>
    <x v="0"/>
    <x v="0"/>
    <s v="suarezrj@tigo.net.bo"/>
    <s v="calle Velasco  # 213 y Suarez de Figueroa"/>
    <s v="17°47'11.31&quot;S  63°11'0.90&quot;O"/>
    <s v="RICARDO CHUMACERO - 76631331"/>
    <x v="1"/>
    <d v="2020-06-01T00:00:00"/>
    <d v="2020-07-01T00:00:00"/>
    <x v="1"/>
    <m/>
    <m/>
    <x v="195"/>
    <s v="AC"/>
    <s v="AC"/>
    <s v="Internet Dedicado 9"/>
    <b v="1"/>
    <s v="11210298_28221_SCZ_CGPAREJA_DATEC LTDA_IDD_125M"/>
    <b v="0"/>
    <s v="PARADA ROCA, NOELIA - CORP - SCZ                            "/>
    <b v="0"/>
    <e v="#N/A"/>
    <e v="#N/A"/>
    <m/>
  </r>
  <r>
    <x v="1"/>
    <d v="2017-02-24T00:00:00"/>
    <s v="Internet Dedicado 11"/>
    <n v="30881"/>
    <x v="81"/>
    <s v="11210298_30881_SCZ_GILBERTO PAREJAS_DATEC_IDD_80M"/>
    <s v="SUAREZ CADARIO, ROBERTO JAVIER - CORP - SCZ                 "/>
    <x v="0"/>
    <x v="0"/>
    <s v="suarezrj@tigo.net.bo"/>
    <s v="calle Velasco  # 213 y Suarez de Figueroa"/>
    <s v=" 17°47'11.31&quot;S  63°11'0.90&quot;O"/>
    <s v="RICARDO CHUMACERO - 76631331"/>
    <x v="1"/>
    <d v="2020-06-01T00:00:00"/>
    <d v="2020-07-01T00:00:00"/>
    <x v="1"/>
    <m/>
    <m/>
    <x v="195"/>
    <s v="AC"/>
    <s v="AC"/>
    <s v="Internet Dedicado 11"/>
    <b v="1"/>
    <s v="11210298_30881_SCZ_GILBERTO PAREJAS_DATEC_IDD_165M"/>
    <b v="0"/>
    <s v="PARADA ROCA, NOELIA - CORP - SCZ                            "/>
    <b v="0"/>
    <e v="#N/A"/>
    <e v="#N/A"/>
    <m/>
  </r>
  <r>
    <x v="1"/>
    <d v="2018-01-29T00:00:00"/>
    <s v="Internet Asimetrico 1"/>
    <n v="31835"/>
    <x v="81"/>
    <s v="11210298_31835__TJA_JUAN 23_DATEC LTDA_IAS_30M"/>
    <s v="SUAREZ CADARIO, ROBERTO JAVIER - CORP - SCZ                 "/>
    <x v="3"/>
    <x v="0"/>
    <s v="suarezrj@tigo.net.bo"/>
    <s v="Calle Leocardio Trigo N°440  Barrio El Tejar  Tarija - Bolivia"/>
    <s v=" 17°49'59.9&quot;S 63°14'11.3&quot;W"/>
    <s v="RICARDO CHUMACERO - 76631331"/>
    <x v="1"/>
    <d v="2020-06-01T00:00:00"/>
    <d v="2020-07-01T00:00:00"/>
    <x v="2"/>
    <m/>
    <m/>
    <x v="1"/>
    <s v="AC"/>
    <s v="(en blanco)"/>
    <s v="Internet Asimetrico 1"/>
    <b v="1"/>
    <s v="(en blanco)"/>
    <b v="0"/>
    <s v="PARADA ROCA, NOELIA - CORP - SCZ                            "/>
    <b v="0"/>
    <e v="#N/A"/>
    <e v="#N/A"/>
    <m/>
  </r>
  <r>
    <x v="1"/>
    <d v="2014-10-08T00:00:00"/>
    <s v="Business Online 20 Mb"/>
    <n v="29291"/>
    <x v="236"/>
    <s v="14250132_29291_CHU_Mariscal_COOPERATIVA DE A Y C ABIERTA SAN ROQUE LTDA_BOL_20M"/>
    <s v="MOSCOSO MAITA, ARIEL VLADIMIR - EMP - SUC                   "/>
    <x v="5"/>
    <x v="0"/>
    <s v="moscosoar@tigo.net.bo"/>
    <s v="Calle Calvo N° 1"/>
    <m/>
    <s v="Guido Reyes 71158514"/>
    <x v="1"/>
    <d v="2020-06-01T00:00:00"/>
    <d v="2020-07-01T00:00:00"/>
    <x v="6"/>
    <s v="28/10: El cliente menciona que por el momento no es posible realizar el trabajo al ser cierre del mes, contactar mas adelante(contacto el 28/10/2020)"/>
    <m/>
    <x v="1"/>
    <s v="AC"/>
    <s v="AC"/>
    <s v="BUSINESS ONLINE 5"/>
    <b v="0"/>
    <s v="14250132_29291_CHU_Mariscal_COOPERATIVA DE A Y C ABIERTA SAN ROQUE LTDA_BOL_30M"/>
    <b v="0"/>
    <s v="VEDIA CABALLERO, BETTY - EMP - SUC                          "/>
    <b v="0"/>
    <e v="#N/A"/>
    <e v="#N/A"/>
    <m/>
  </r>
  <r>
    <x v="1"/>
    <d v="2014-05-12T00:00:00"/>
    <s v="Business Online 20 Mb"/>
    <n v="28986"/>
    <x v="237"/>
    <s v="11855458_28986_CHU_Colon_COMPA#IA ELECTRICA SUCRE S.A._DIA_20M"/>
    <s v="MOSCOSO MAITA, ARIEL VLADIMIR - EMP - SUC                   "/>
    <x v="5"/>
    <x v="0"/>
    <s v="moscosoar@tigo.net.bo"/>
    <s v="Calle Ayacucho N° 254"/>
    <m/>
    <s v="Christian Mollo - 71164453"/>
    <x v="1"/>
    <d v="2020-06-01T00:00:00"/>
    <d v="2020-07-01T00:00:00"/>
    <x v="2"/>
    <s v="03/11: No se contacto al cliente"/>
    <m/>
    <x v="1"/>
    <s v="AC"/>
    <s v="(en blanco)"/>
    <s v="BUSINESS ONLINE 8"/>
    <b v="0"/>
    <s v="(en blanco)"/>
    <b v="0"/>
    <s v="VEDIA CABALLERO, BETTY - EMP - SUC                          "/>
    <b v="0"/>
    <e v="#N/A"/>
    <e v="#N/A"/>
    <m/>
  </r>
  <r>
    <x v="1"/>
    <d v="2018-08-31T00:00:00"/>
    <s v="Internet Asimetrico 9"/>
    <n v="32843"/>
    <x v="238"/>
    <s v="15321045_32843__CBA_FELIX CAPRILES_CLINICA LOS ANGELES__IAS_125M"/>
    <s v="GONZALEZ ANTEZANA, MAURICIO ABEL - EMP - CBB                "/>
    <x v="2"/>
    <x v="0"/>
    <s v="gonzalezm@tigo.net.bo"/>
    <s v="AV. JUAN DE LA ROSA ENTRE JOSE QUINTIN Y JULIO MENDEZ"/>
    <s v=" 17°22'43.35&quot;S    66° 9'52.28&quot;O"/>
    <s v="ALVARO SANABRIA - 79792479"/>
    <x v="1"/>
    <d v="2020-06-01T00:00:00"/>
    <d v="2020-07-01T00:00:00"/>
    <x v="1"/>
    <m/>
    <m/>
    <x v="196"/>
    <s v="AC"/>
    <s v="AC"/>
    <s v="Internet Asimetrico 9"/>
    <b v="1"/>
    <s v="15321045_32843__CBA_FELIX CAPRILES_CLINICA LOS ANGELES__IAS_125M"/>
    <b v="1"/>
    <s v="GONZALEZ ANTEZANA, MAURICIO ABEL - EMP - CBBA               "/>
    <b v="0"/>
    <e v="#N/A"/>
    <e v="#N/A"/>
    <m/>
  </r>
  <r>
    <x v="1"/>
    <d v="2018-07-06T00:00:00"/>
    <s v="Internet Asimetrico 1"/>
    <n v="32637"/>
    <x v="68"/>
    <s v="11300730_32637__CBA_RAQUELITA_BANCO FORTALEZA  S.A._IAS_30M"/>
    <s v="CHACON CENTELLAS, MARIA DEL PILAR - CORP - LPZ              "/>
    <x v="2"/>
    <x v="0"/>
    <s v="chaconm@tigo.net.bo"/>
    <s v="plaza 14 de septiembre esquina calle baptista"/>
    <m/>
    <s v="LUIS COLQUE - 73033396"/>
    <x v="1"/>
    <d v="2020-06-01T00:00:00"/>
    <d v="2020-07-01T00:00:00"/>
    <x v="0"/>
    <m/>
    <s v="Servicio Suspendido / Eliminado"/>
    <x v="1"/>
    <s v="AC"/>
    <s v="SU"/>
    <s v="Internet Asimetrico 1"/>
    <b v="1"/>
    <s v="11300730_32637__CBA_RAQUELITA_BANCO FORTALEZA  S.A._IAS_30M"/>
    <b v="1"/>
    <s v="MEAVE IBANEZ, HENRY - CORP - LPZ                            "/>
    <b v="0"/>
    <e v="#N/A"/>
    <e v="#N/A"/>
    <m/>
  </r>
  <r>
    <x v="1"/>
    <d v="2018-07-06T00:00:00"/>
    <s v="Internet Asimetrico 1"/>
    <n v="32638"/>
    <x v="68"/>
    <s v="11300730_32638__SCR_El Morro_BANCO FORTALEZA  S.A._IAS_30M"/>
    <s v="CHACON CENTELLAS, MARIA DEL PILAR - CORP - LPZ              "/>
    <x v="5"/>
    <x v="0"/>
    <s v="chaconm@tigo.net.bo"/>
    <s v="CALLE RENE MORENO 166"/>
    <m/>
    <s v="LUIS COLQUE - 73033396"/>
    <x v="1"/>
    <d v="2020-06-01T00:00:00"/>
    <d v="2020-07-01T00:00:00"/>
    <x v="2"/>
    <s v="03/11: No se contacto al cliente"/>
    <m/>
    <x v="1"/>
    <s v="AC"/>
    <s v="(en blanco)"/>
    <s v="Internet Asimetrico 1"/>
    <b v="1"/>
    <s v="(en blanco)"/>
    <b v="0"/>
    <s v="MEAVE IBANEZ, HENRY - CORP - LPZ                            "/>
    <b v="0"/>
    <e v="#N/A"/>
    <e v="#N/A"/>
    <m/>
  </r>
  <r>
    <x v="1"/>
    <d v="2018-07-06T00:00:00"/>
    <s v="Internet Asimetrico 1"/>
    <n v="32639"/>
    <x v="68"/>
    <s v="11300730_32639__ORU_Oruro Centro_BANCO FORTALEZA  S.A._IAS_30M"/>
    <s v="CHACON CENTELLAS, MARIA DEL PILAR - CORP - LPZ              "/>
    <x v="4"/>
    <x v="0"/>
    <s v="chaconm@tigo.net.bo"/>
    <s v="Entre calles Sucre y La Plata, en plena esquina."/>
    <s v=" 17°58'16.90&quot;S  67° 6'56.24&quot;O"/>
    <s v="LUIS COLQUE - 73033396"/>
    <x v="1"/>
    <d v="2020-06-01T00:00:00"/>
    <d v="2020-07-01T00:00:00"/>
    <x v="2"/>
    <m/>
    <m/>
    <x v="1"/>
    <s v="AC"/>
    <s v="(en blanco)"/>
    <s v="Internet Asimetrico 1"/>
    <b v="1"/>
    <s v="(en blanco)"/>
    <b v="0"/>
    <s v="MEAVE IBANEZ, HENRY - CORP - LPZ                            "/>
    <b v="0"/>
    <e v="#N/A"/>
    <e v="#N/A"/>
    <m/>
  </r>
  <r>
    <x v="1"/>
    <d v="2018-08-29T00:00:00"/>
    <s v="Internet Asimetrico 1"/>
    <n v="32779"/>
    <x v="68"/>
    <s v="11300730_32779__TJA_Lourdes_BANCO FORTALEZA_IAS_30M"/>
    <s v="CHACON CENTELLAS, MARIA DEL PILAR - CORP - LPZ              "/>
    <x v="3"/>
    <x v="0"/>
    <s v="chaconm@tigo.net.bo"/>
    <s v="CALLE LA MADRID NRO 330"/>
    <m/>
    <s v="LUIS COLQUE - 73033396"/>
    <x v="1"/>
    <d v="2020-06-01T00:00:00"/>
    <d v="2020-07-01T00:00:00"/>
    <x v="2"/>
    <m/>
    <m/>
    <x v="1"/>
    <s v="AC"/>
    <s v="(en blanco)"/>
    <s v="Internet Asimetrico 1"/>
    <b v="1"/>
    <s v="(en blanco)"/>
    <b v="0"/>
    <s v="MEAVE IBANEZ, HENRY - CORP - LPZ                            "/>
    <b v="0"/>
    <e v="#N/A"/>
    <e v="#N/A"/>
    <m/>
  </r>
  <r>
    <x v="1"/>
    <d v="2019-01-31T00:00:00"/>
    <s v="Internet Asimetrico 1"/>
    <n v="33487"/>
    <x v="108"/>
    <s v="14439679_33487__CBA_SARCOBAMBA_ALMANZA CORP SRL_IAS_30M"/>
    <s v="GONZALEZ ANTEZANA, MAURICIO ABEL - EMP - CBB                "/>
    <x v="2"/>
    <x v="0"/>
    <s v="gonzalezm@tigo.net.bo"/>
    <s v="Calle Chiquitano"/>
    <s v="17°22'27.03&quot;S  66 °11'34.64&quot;O"/>
    <s v="Jorge La Fuente 75460080 - Dennis Almanza 76972888"/>
    <x v="1"/>
    <d v="2020-06-01T00:00:00"/>
    <d v="2020-07-01T00:00:00"/>
    <x v="1"/>
    <s v="03/06: Se contacto al cliente para realizar la visita pero la cancelo en el sitio porque no podía desconectar la red en ese momento. El cliente indico que podamos comunicarnos al próximo mes para programar la visita."/>
    <m/>
    <x v="182"/>
    <s v="AC"/>
    <s v="AC"/>
    <s v="Internet Asimetrico 1"/>
    <b v="1"/>
    <s v="14439679_33487__CBA_SARCOBAMBA_ALMANZA CORP SRL_IAS_30M"/>
    <b v="1"/>
    <s v="GONZALEZ ANTEZANA, MAURICIO ABEL - EMP - CBBA               "/>
    <b v="0"/>
    <e v="#N/A"/>
    <e v="#N/A"/>
    <m/>
  </r>
  <r>
    <x v="1"/>
    <d v="2019-01-31T00:00:00"/>
    <s v="Internet Asimetrico 1"/>
    <n v="33488"/>
    <x v="108"/>
    <s v="14439679_33488__CBA_RAQUELITA_ALMANZA CORP SRL_IAS_30M"/>
    <s v="GONZALEZ ANTEZANA, MAURICIO ABEL - EMP - CBB                "/>
    <x v="2"/>
    <x v="0"/>
    <s v="gonzalezm@tigo.net.bo"/>
    <s v="Av San Martin esq Venezuela N 398"/>
    <s v="17°23'19.48&quot;S  66° 9'17.97&quot;O"/>
    <s v="Jorge La Fuente 75460080 - Dennis Almanza 76972888"/>
    <x v="1"/>
    <d v="2020-06-01T00:00:00"/>
    <d v="2020-07-01T00:00:00"/>
    <x v="1"/>
    <m/>
    <m/>
    <x v="197"/>
    <s v="AC"/>
    <s v="AC"/>
    <s v="Internet Asimetrico 1"/>
    <b v="1"/>
    <s v="14439679_33488__CBA_RAQUELITA_ALMANZA CORP SRL_IAS_30M"/>
    <b v="1"/>
    <s v="GONZALEZ ANTEZANA, MAURICIO ABEL - EMP - CBBA               "/>
    <b v="0"/>
    <e v="#N/A"/>
    <e v="#N/A"/>
    <m/>
  </r>
  <r>
    <x v="1"/>
    <d v="2015-01-02T00:00:00"/>
    <s v="Internet Asimetrico 16"/>
    <n v="29408"/>
    <x v="239"/>
    <s v="11705708_29408_LPZ_VILLA-NUEVA-POTOSI_ALEXANDER COFFEE SHOP_IAS_200M"/>
    <s v="NEMTALA FERRUFINO, LUIS MIGUEL - EMP - LPZ                  "/>
    <x v="1"/>
    <x v="0"/>
    <s v="nemtalal@tigo.net.bo"/>
    <s v="Calle Juan de Vargas Nº 2370"/>
    <m/>
    <s v="Vladimir Durán - 78855996"/>
    <x v="1"/>
    <d v="2020-06-01T00:00:00"/>
    <d v="2020-07-01T00:00:00"/>
    <x v="1"/>
    <s v="11/08: Se consulta a Ángel el motivo de la no actualización de la versión del Firmware."/>
    <m/>
    <x v="192"/>
    <s v="AC"/>
    <s v="AC"/>
    <s v="Internet Asimetrico 15"/>
    <b v="0"/>
    <s v="11705708_29408_LPZ_VILLA-NUEVA-POTOSI_ALEXANDER COFFEE SHOP_IAS_210M"/>
    <b v="0"/>
    <s v="NEMTALA FERRUFINO, LUIS MIGUEL - EMP - LPZ                  "/>
    <b v="1"/>
    <e v="#N/A"/>
    <e v="#N/A"/>
    <m/>
  </r>
  <r>
    <x v="5"/>
    <d v="2020-06-02T00:00:00"/>
    <s v="Internet Dedicado 4"/>
    <n v="35315"/>
    <x v="240"/>
    <s v="15186458_35315_CBA_SIMON LOPEZ_GOBIERNO AUTONOMO MUNICIPAL DE COCHABAMBA_IDD_65M"/>
    <s v="MORRO NUNEZ, BERNARDO - GOB - LPZ                           "/>
    <x v="2"/>
    <x v="0"/>
    <s v="morrob@tigo.net.bo"/>
    <s v="Av los Angeles entre segunda circunvalacion y calle Jaili"/>
    <s v="17°20'56.05&quot;S  66°10'29.44&quot;O"/>
    <s v="Marco Bascope - 70790222"/>
    <x v="2"/>
    <d v="2020-06-01T00:00:00"/>
    <d v="2020-07-01T00:00:00"/>
    <x v="1"/>
    <m/>
    <m/>
    <x v="166"/>
    <s v="AC"/>
    <s v="AC"/>
    <s v="Internet Dedicado 4"/>
    <b v="1"/>
    <s v="15186458_35315_CBA_AROMA_GOBIERNO AUTONOMO MUNICIPAL DE COCHABAMBA_IDD_65M"/>
    <b v="0"/>
    <s v="MORRO NUNEZ, BERNARDO - GOB - LPZ                           "/>
    <b v="1"/>
    <e v="#N/A"/>
    <e v="#N/A"/>
    <m/>
  </r>
  <r>
    <x v="5"/>
    <d v="2020-06-02T00:00:00"/>
    <s v="Internet Dedicado 4"/>
    <n v="35318"/>
    <x v="240"/>
    <s v="15186458_35318_CBA_BARRIO UNIVERSITARIO_GOBIERNO AUTONOMO MUNICIPAL DE COCHABAMB"/>
    <s v="MORRO NUNEZ, BERNARDO - GOB - LPZ                           "/>
    <x v="2"/>
    <x v="0"/>
    <s v="morrob@tigo.net.bo"/>
    <s v="Calle Ejercito Patriota entre C. Rio Versalles y c. Serranía de Caiza"/>
    <s v=" 17°27'1.68&quot;S  66° 9'0.98&quot;O"/>
    <s v="Dra. Giovana Colodro Navarro - 79961765"/>
    <x v="2"/>
    <d v="2020-06-01T00:00:00"/>
    <d v="2020-07-01T00:00:00"/>
    <x v="1"/>
    <m/>
    <m/>
    <x v="166"/>
    <s v="AC"/>
    <s v="AC"/>
    <s v="Internet Dedicado 4"/>
    <b v="1"/>
    <s v="15186458_35318_CBB_AROMA_GOBIERNO AUTONOMO MUNICIPAL DE COCHABAMBA_IDD_65M"/>
    <b v="0"/>
    <s v="MORRO NUNEZ, BERNARDO - GOB - LPZ                           "/>
    <b v="1"/>
    <e v="#N/A"/>
    <e v="#N/A"/>
    <m/>
  </r>
  <r>
    <x v="1"/>
    <d v="2020-04-03T00:00:00"/>
    <s v="Internet Dedicado 10"/>
    <n v="34670"/>
    <x v="241"/>
    <s v="11118205_34670__SCZ_SAGUAPAC_EL DEBER_IDD_70M"/>
    <s v="SANTA CRUZ MATULIC, SERGIO - CORP - SCZ                     "/>
    <x v="0"/>
    <x v="0"/>
    <s v="santacruzs@tigo.net.bo"/>
    <s v="AV SAN AURELIO 2DO ANILLO"/>
    <s v=" 17°47'57.38&quot;S  63°10'10.32&quot;O"/>
    <s v="MICHAEL ORTIZ - 77302919"/>
    <x v="2"/>
    <d v="2020-06-01T00:00:00"/>
    <d v="2020-07-01T00:00:00"/>
    <x v="1"/>
    <m/>
    <m/>
    <x v="198"/>
    <s v="AC"/>
    <s v="AC"/>
    <s v="PLAN CORPORATE - 1124"/>
    <b v="0"/>
    <s v="11118205_34670__SCZ_SAGUAPAC_EL DEBER_IDD_70M"/>
    <b v="1"/>
    <s v="RUEDA PERALTA, ANIBAL - EMP - SCZ                           "/>
    <b v="0"/>
    <e v="#N/A"/>
    <e v="#N/A"/>
    <m/>
  </r>
  <r>
    <x v="1"/>
    <d v="2020-04-22T00:00:00"/>
    <s v="Business Asimetric 15 Mb"/>
    <n v="35248"/>
    <x v="140"/>
    <s v="11341785_35248__CBA_Sarcobamba_COMPANIA DE ALIMENTOS LTDA_IAS_40M"/>
    <s v="ANDIA ALVAREZ, LUIS ENRIQUE - CORP - LPZ                    "/>
    <x v="2"/>
    <x v="0"/>
    <s v="andial@tigo.net.bo"/>
    <s v="AV/ CHIQUICOLLO  PASAJE CAMPO VERDE "/>
    <s v="17°21'58.74&quot;S; 66°11'59.58&quot;O"/>
    <s v="JOSE LUIS CAMACHO - 77717572"/>
    <x v="2"/>
    <d v="2020-06-01T00:00:00"/>
    <d v="2020-07-01T00:00:00"/>
    <x v="0"/>
    <m/>
    <s v="Servicio Suspendido / Eliminado"/>
    <x v="1"/>
    <s v="SU"/>
    <s v="(en blanco)"/>
    <s v="Business Asimetric 2"/>
    <b v="0"/>
    <s v="(en blanco)"/>
    <b v="0"/>
    <s v="MIRANDA URQUIZO, DANIEL - CORP - LPZ                        "/>
    <b v="0"/>
    <e v="#N/A"/>
    <e v="#N/A"/>
    <m/>
  </r>
  <r>
    <x v="1"/>
    <d v="2020-05-27T00:00:00"/>
    <s v="Internet Dedicado 9"/>
    <n v="35341"/>
    <x v="169"/>
    <s v="11239768_35341__CBA_JUAN LECHIN OQUENDO_PIL ANDINA SA_IDD_60M"/>
    <s v="PARADA ROCA, NOELIA - CORP - SCZ                            "/>
    <x v="2"/>
    <x v="0"/>
    <s v="paradan@tigo.net.bo"/>
    <s v="PLATA COCHABAMBA"/>
    <m/>
    <s v="Jorge Villarroel  - 67406964"/>
    <x v="2"/>
    <d v="2020-06-01T00:00:00"/>
    <d v="2020-07-01T00:00:00"/>
    <x v="0"/>
    <m/>
    <s v="Servicio Suspendido / Eliminado"/>
    <x v="1"/>
    <s v="SU"/>
    <s v="AC"/>
    <s v="PLAN CORPORATE - 1124"/>
    <b v="0"/>
    <s v="11239768_35341__CBA_JUAN LECHIN OQUENDO_PIL ANDINA SA_IDD_125M_TEMP_210M"/>
    <b v="0"/>
    <s v="PARADA ROCA, NOELIA - CORP - SCZ                            "/>
    <b v="1"/>
    <e v="#N/A"/>
    <e v="#N/A"/>
    <m/>
  </r>
  <r>
    <x v="1"/>
    <d v="2020-05-27T00:00:00"/>
    <s v="Internet Dedicado 4"/>
    <n v="35342"/>
    <x v="169"/>
    <s v="11239768_35342__SCZ_TUSEQUI_PIL ANDINA SA_IDD_30M"/>
    <s v="PARADA ROCA, NOELIA - CORP - SCZ                            "/>
    <x v="0"/>
    <x v="0"/>
    <s v="paradan@tigo.net.bo"/>
    <s v="AGENCIA 5TO ANILLO SOBRE LA AV BENI"/>
    <m/>
    <s v="Jorge Villarroel  - 67406964"/>
    <x v="2"/>
    <d v="2020-06-01T00:00:00"/>
    <d v="2020-07-01T00:00:00"/>
    <x v="1"/>
    <m/>
    <m/>
    <x v="173"/>
    <s v="SU"/>
    <s v="SU"/>
    <s v="PLAN CORPORATE - 1124"/>
    <b v="0"/>
    <s v="11239768_35342__SCZ_TUSEQUI_PIL ANDINA SA_IDD_65M_TEMP_95M"/>
    <b v="0"/>
    <s v="PARADA ROCA, NOELIA - CORP - SCZ                            "/>
    <b v="1"/>
    <e v="#N/A"/>
    <e v="#N/A"/>
    <m/>
  </r>
  <r>
    <x v="1"/>
    <d v="2020-05-27T00:00:00"/>
    <s v="Internet Dedicado 1"/>
    <n v="35331"/>
    <x v="242"/>
    <s v="14467127_35331__SCZ_PETROLERO_YANBAL DE BOLIVIA S.A._IDD_15M"/>
    <s v="ORTIZ ORTIZ, ROBERTO - CORP - SCZ                           "/>
    <x v="0"/>
    <x v="0"/>
    <s v="ortizro@tigo.net.bo"/>
    <s v="SEGUNDO ANILLO ENTRE BENI Y BANZER"/>
    <s v="17°46'11.7&quot;S 63°10'52.4&quot;W"/>
    <s v="IVAN ZARATE_x0009_ - 72196563"/>
    <x v="2"/>
    <d v="2020-06-01T00:00:00"/>
    <d v="2020-07-01T00:00:00"/>
    <x v="0"/>
    <s v="12/10: Servicio eliminado_x000a_31/08: Servicio suspendido"/>
    <s v="Servicio Suspendido / Eliminado"/>
    <x v="1"/>
    <s v="EL"/>
    <s v="(en blanco)"/>
    <s v="Internet Dedicado 1"/>
    <b v="1"/>
    <s v="(en blanco)"/>
    <b v="0"/>
    <s v="RUCK SUAREZ, FERNANDA - MNC - SCZ                           "/>
    <b v="0"/>
    <e v="#N/A"/>
    <e v="#N/A"/>
    <m/>
  </r>
  <r>
    <x v="1"/>
    <d v="2020-05-28T00:00:00"/>
    <s v="Internet Asimetrico 1"/>
    <n v="35323"/>
    <x v="187"/>
    <s v="11696846_35323__CBA_FELIX CAPRILES_NACIONAL SEGUROS VIDA Y SALUD SA_IAS_15M"/>
    <s v="SUAREZ CADARIO, ROBERTO JAVIER - CORP - SCZ                 "/>
    <x v="2"/>
    <x v="0"/>
    <s v="suarezrj@tigo.net.bo"/>
    <s v="Av. America Ñ 397 Esq. Santa Cruz"/>
    <s v="17°22'20.85&quot;S 66° 9'26.17&quot;O"/>
    <s v="ROBERTO KANTOR - 69234859"/>
    <x v="1"/>
    <d v="2020-06-01T00:00:00"/>
    <d v="2020-07-01T00:00:00"/>
    <x v="0"/>
    <s v="11/09: El cliente menciona que por el momento no es posible realizar el trabajo ya que se esta trabajando de forma remota y no es posible visitar las instalaciones"/>
    <s v="Cliente no acepta la medición"/>
    <x v="1"/>
    <s v="AC"/>
    <s v="AC"/>
    <s v="Internet Asimetrico 1"/>
    <b v="1"/>
    <s v="11696846_35323__CBA_FELIX CAPRILES_NACIONAL SEGUROS VIDA Y SALUD SA_IAS_30M"/>
    <b v="0"/>
    <s v="MONTERO LEDESMA, JAVIER - CORP - SCZ                        "/>
    <b v="0"/>
    <e v="#N/A"/>
    <e v="#N/A"/>
    <m/>
  </r>
  <r>
    <x v="1"/>
    <d v="2020-05-30T00:00:00"/>
    <s v="Internet Dedicado 15"/>
    <n v="35345"/>
    <x v="243"/>
    <s v="13810165_35345__CBA_CESPEDES_ELFEC SA_IDD_320M"/>
    <s v="ROLLANO QUIROGA, LORENA - CORP - CBBA                       "/>
    <x v="2"/>
    <x v="0"/>
    <s v="rollanol@tigo.net.bo"/>
    <s v="Av Heroinas N 686 entre Av Costanera y Calle Falsuri"/>
    <s v=" 17°23'36.19&quot;S  66° 9'54.49&quot;O  "/>
    <s v="Mauricio Lopez - 72242525"/>
    <x v="2"/>
    <d v="2020-06-01T00:00:00"/>
    <d v="2020-07-01T00:00:00"/>
    <x v="1"/>
    <m/>
    <m/>
    <x v="118"/>
    <s v="AC"/>
    <s v="AC"/>
    <s v="Internet Dedicado 15"/>
    <b v="1"/>
    <s v="13810165_35345__CBA_CESPEDES_ELFEC SA_IDD_320M"/>
    <b v="1"/>
    <s v="VIDAL CANEDO, LEONARDO ANDRES - CORP - CBBA                 "/>
    <b v="0"/>
    <e v="#N/A"/>
    <e v="#N/A"/>
    <m/>
  </r>
  <r>
    <x v="3"/>
    <d v="2020-04-14T00:00:00"/>
    <s v="Internet Asimetrico 1"/>
    <n v="35295"/>
    <x v="11"/>
    <s v="14820623_35295__LPZ_FLORIDA_RODRIGUEZ CALVO Y SALINAS SRL_IAS_15M"/>
    <s v="PEREIRA AREVALO, AHYRAN DREICK - EMP - LPZ                  "/>
    <x v="1"/>
    <x v="0"/>
    <s v="pereiraah@tigo.net.bo"/>
    <s v="Calle 16 de Calacoto Nº 8052 Entre Julio Patiño y Sánchez Bustamante"/>
    <m/>
    <s v="Alejandra Arispe - 78961200"/>
    <x v="2"/>
    <d v="2020-06-01T00:00:00"/>
    <d v="2020-07-01T00:00:00"/>
    <x v="1"/>
    <m/>
    <m/>
    <x v="188"/>
    <s v="AC"/>
    <s v="AC"/>
    <s v="Internet Asimetrico 2"/>
    <b v="0"/>
    <s v="14820623_35295__LPZ_FLORIDA_RODRIGUEZ CALVO Y SALINAS SRL_IAS_40M"/>
    <b v="0"/>
    <s v="MONTAÑO, LUIS FERNANDO - EMP - LPZ                          "/>
    <b v="0"/>
    <e v="#N/A"/>
    <e v="#N/A"/>
    <m/>
  </r>
  <r>
    <x v="3"/>
    <d v="2020-06-29T00:00:00"/>
    <s v="Internet Dedicado 2"/>
    <n v="35339"/>
    <x v="244"/>
    <s v="11292860_35339__CBA_BARRIO UNIVERSITARIO_PLAXBURG SRL_IDD_40M_POLITECNICO MILITA"/>
    <s v="GONZALEZ ANTEZANA, MAURICIO ABEL - EMP - CBB                "/>
    <x v="2"/>
    <x v="0"/>
    <s v="gonzalezm@tigo.net.bo"/>
    <s v="Av. Petrolera km. 9"/>
    <s v="17°26'52.82&quot;S 66° 8'22.53&quot;O"/>
    <s v="Jaime - 71440146"/>
    <x v="2"/>
    <d v="2020-06-01T00:00:00"/>
    <d v="2020-07-01T00:00:00"/>
    <x v="1"/>
    <m/>
    <m/>
    <x v="178"/>
    <s v="AC"/>
    <s v="AC"/>
    <s v="Internet Dedicado 2"/>
    <b v="1"/>
    <s v="11292860_35339__CBA_BARRIO UNIVERSITARIO_PLAXBURG SRL_IDD_40M_POLITECNICO MILITA"/>
    <b v="1"/>
    <s v="GONZALEZ ANTEZANA, MAURICIO ABEL - EMP - CBBA               "/>
    <b v="0"/>
    <e v="#N/A"/>
    <e v="#N/A"/>
    <m/>
  </r>
  <r>
    <x v="3"/>
    <d v="2020-06-30T00:00:00"/>
    <s v="Internet Asimetrico 3"/>
    <n v="35350"/>
    <x v="245"/>
    <s v="14239543_35350_LPZ_Mirador_NIPRO MEDICAL CORPORATION SUCURSAL BOLIVIA_IAS_25M"/>
    <s v="NEMTALA FERRUFINO, LUIS MIGUEL - EMP - LPZ                  "/>
    <x v="1"/>
    <x v="0"/>
    <s v="nemtalal@tigo.net.bo"/>
    <s v="Pasaje Carrasco No. 1718, Zona Miraflores, Alado de UNITEL."/>
    <s v=" 16°30'0.00&quot;S    68° 7'17.22&quot;O"/>
    <s v="Diego Gonzales - 75809915"/>
    <x v="2"/>
    <d v="2020-06-01T00:00:00"/>
    <d v="2020-07-01T00:00:00"/>
    <x v="1"/>
    <s v="11/08: Se indica que no se debe realizar otra visita ya que la medición se encuentra dentro de los parámetros establecidos._x000a_31/07: Revisar la latencia de los resultados, se indica que se hara otra visita."/>
    <m/>
    <x v="199"/>
    <s v="AC"/>
    <s v="AC"/>
    <s v="Internet Asimetrico 3"/>
    <b v="1"/>
    <s v="14239543_35350_LPZ_Mirador_NIPRO MEDICAL CORPORATION SUCURSAL BOLIVIA_IAS_50M"/>
    <b v="0"/>
    <s v="NEMTALA FERRUFINO, LUIS MIGUEL - EMP - LPZ                  "/>
    <b v="1"/>
    <e v="#N/A"/>
    <e v="#N/A"/>
    <m/>
  </r>
  <r>
    <x v="4"/>
    <d v="2020-05-29T00:00:00"/>
    <s v="Internet Asimetrico 1"/>
    <n v="35332"/>
    <x v="246"/>
    <s v="1783088_35332_SCZ_EL PARI_CIA. DE ASISTENCIA EN COMPUTACION Y COMUNICACIONES S.R"/>
    <s v="ESPINOZA LEANOS, MAYRA CRISTINA - EMP - SCZ                 "/>
    <x v="0"/>
    <x v="0"/>
    <s v="espinozamay@tigo.net.bo"/>
    <s v="2DO ANILLO ENTRE AVENIDA ARGENTINA Y AV SAN AURELIO, SOBRE EL 2DO ANILLO"/>
    <s v=" 17°47'53.18&quot;S  63°10'22.04&quot;W"/>
    <s v="CRISTIAN HINOJOSA - 72164825"/>
    <x v="2"/>
    <d v="2020-06-01T00:00:00"/>
    <d v="2020-07-01T00:00:00"/>
    <x v="1"/>
    <m/>
    <m/>
    <x v="192"/>
    <s v="AC"/>
    <s v="AC"/>
    <s v="Internet Asimetrico 1"/>
    <b v="1"/>
    <s v="1783088_35332_SCZ_EL PARI_CIA. DE ASISTENCIA EN COMPUTACION Y COMUNICACIONES S.R"/>
    <b v="1"/>
    <s v="ALVAREZ CABEZAS, SAUL ALEJANDRO - TEMP                      "/>
    <b v="0"/>
    <e v="#N/A"/>
    <e v="#N/A"/>
    <m/>
  </r>
  <r>
    <x v="1"/>
    <d v="2017-04-20T00:00:00"/>
    <s v="Business Online 50 Mb"/>
    <n v="30935"/>
    <x v="91"/>
    <s v="14527452_30935_SCZ_Paragua_TSK ELECTRONICA Y ELECTRICIDAD_BOL_50M"/>
    <s v="ROLLANO QUIROGA, LORENA - CORP - CBBA                       "/>
    <x v="0"/>
    <x v="1"/>
    <s v="rollanol@tigo.net.bo"/>
    <s v="AV PANAMERICANA S/N"/>
    <s v="17°13'6.79&quot;S 64°28'24.12&quot;O"/>
    <s v="DAVID ARCILLA - 69412172"/>
    <x v="1"/>
    <d v="2020-07-01T00:00:00"/>
    <d v="2020-08-01T00:00:00"/>
    <x v="0"/>
    <s v="31/08: Rural_x000a_21/08: Consulta al ejecutivo de nuevo contacto: "/>
    <s v="Servicio Suspendido / Eliminado"/>
    <x v="1"/>
    <s v="SU"/>
    <s v="(en blanco)"/>
    <s v="BUSINESS ONLINE 11"/>
    <b v="0"/>
    <s v="(en blanco)"/>
    <b v="0"/>
    <s v="VIDAL CANEDO, LEONARDO ANDRES - CORP - CBBA                 "/>
    <b v="0"/>
    <e v="#N/A"/>
    <e v="#N/A"/>
    <m/>
  </r>
  <r>
    <x v="1"/>
    <d v="2018-05-24T00:00:00"/>
    <s v="Business Online 35 Mb"/>
    <n v="32385"/>
    <x v="2"/>
    <s v="11474451_32385_LPZ_SAN_MIGUEL_CERVECERIA BOLIVIANA NACIONAL_BOL_70M"/>
    <s v="ANDIA ALVAREZ, LUIS ENRIQUE - CORP - LPZ                    "/>
    <x v="1"/>
    <x v="0"/>
    <s v="andial@tigo.net.bo"/>
    <s v="AVENIDA MONTES NRO 400"/>
    <s v=" 16°29'20.22&quot;S  68° 8'37.42&quot;O"/>
    <s v="ANTONIO IBAÑEZ - 72209637"/>
    <x v="1"/>
    <d v="2020-07-01T00:00:00"/>
    <d v="2020-08-01T00:00:00"/>
    <x v="1"/>
    <s v="23/02: Una vez confirme el NOC el cambio de equipo, se debe hacer la visita nuevamente._x000a_11/01: Contactar nuevamente._x000a_16/12: Solicité a Logicalis intentar nuevamente._x000a_12/11: Se volvo a mandar un nuevo correo a peticion del cliente para poder agendar una visita (contacto 5/11/2020)_x000a_12/10: Volver a intentar la programación con este cliente._x000a_31/08: Indica que por la cuarentena es difícil movilizar su personal."/>
    <m/>
    <x v="200"/>
    <s v="AC"/>
    <s v="AC"/>
    <s v="Internet Dedicado 1"/>
    <b v="0"/>
    <s v="11474451_32385_LPZ_FLORIDA_CERVECERIA BOLIVIANA NACIONAL_IDD_30M"/>
    <b v="0"/>
    <s v="MIRANDA URQUIZO, DANIEL - CORP - LPZ                        "/>
    <b v="0"/>
    <e v="#N/A"/>
    <e v="#N/A"/>
    <m/>
  </r>
  <r>
    <x v="1"/>
    <d v="2019-05-31T00:00:00"/>
    <s v="Internet Dedicado 3"/>
    <n v="33975"/>
    <x v="198"/>
    <s v="13589064_33975_LPZ_SAN MIGUEL_LABORATORIOS BAGO DE BOLIVIA S.A._IDD_25M"/>
    <s v="MENACHO VISCARRA, NICOLAS - MNC - SCZ                       "/>
    <x v="1"/>
    <x v="0"/>
    <s v="menachon@tigo.net.bo"/>
    <s v="Calle 9 #21 esqu. Av. Constanera, Calacoto, Zona Sur, Avenida Costanera 21, La Paz - SITIO 1"/>
    <s v=" 16°32'42.95&quot;S 68° 5'19.09&quot;O"/>
    <s v="Edwin Veliz - 2770110- 76201457"/>
    <x v="1"/>
    <d v="2020-07-01T00:00:00"/>
    <d v="2020-08-01T00:00:00"/>
    <x v="0"/>
    <s v="31/08: El cliente manifiesta que no se podria interrumpir el servicio."/>
    <s v="Cliente indica imposible desconectar red"/>
    <x v="1"/>
    <s v="AC"/>
    <s v="(en blanco)"/>
    <s v="Internet Dedicado 8"/>
    <b v="0"/>
    <s v="(en blanco)"/>
    <b v="0"/>
    <s v="RUCK SUAREZ, FERNANDA - MNC - SCZ                           "/>
    <b v="0"/>
    <e v="#N/A"/>
    <e v="#N/A"/>
    <m/>
  </r>
  <r>
    <x v="1"/>
    <d v="2018-02-28T00:00:00"/>
    <s v="Business Asimetric 10 Mb"/>
    <n v="32034"/>
    <x v="194"/>
    <s v="1640537_32034_LPZ_Av America_HANSA LTDA_BAS_10M"/>
    <s v="CHACON CENTELLAS, MARIA DEL PILAR - CORP - LPZ              "/>
    <x v="1"/>
    <x v="0"/>
    <s v="chaconm@tigo.net.bo"/>
    <s v="Av. 6 de Marzo, Km 3, frente al regimiento Ingavi, al lado del Surtidor"/>
    <s v=" 16°31'30.18&quot;S -  68°10'12.80&quot;O"/>
    <s v="RAMON YUJRA - 76777035"/>
    <x v="1"/>
    <d v="2020-07-01T00:00:00"/>
    <d v="2020-08-01T00:00:00"/>
    <x v="0"/>
    <s v="06/11: Cliente indica que el servicio se encuentra suspendido_x000a_05/10: El servicio se encuentra activo nuevamente, volver a realizar el contacto._x000a_31/08: EL Sr. Rodrigo renjel quien es el contacto de la empresa manifiesta que el servicio se encuentra en suspension temporal."/>
    <s v="Servicio Suspendido / Eliminado"/>
    <x v="1"/>
    <s v="EL"/>
    <s v="(en blanco)"/>
    <s v="Business Asimetric 1"/>
    <b v="0"/>
    <s v="(en blanco)"/>
    <b v="0"/>
    <s v="MEAVE IBANEZ, HENRY - CORP - LPZ                            "/>
    <b v="0"/>
    <e v="#N/A"/>
    <e v="#N/A"/>
    <m/>
  </r>
  <r>
    <x v="1"/>
    <d v="2019-06-28T00:00:00"/>
    <s v="Business Asimetric 10 Mb"/>
    <n v="34073"/>
    <x v="56"/>
    <s v="11257784_34073_LPZ_Laja_DIACONIA_BAS_10M_ATN TIAHUANACO"/>
    <s v="NEMTALA FERRUFINO, LUIS MIGUEL - EMP - LPZ                  "/>
    <x v="1"/>
    <x v="1"/>
    <s v="nemtalal@tigo.net.bo"/>
    <s v="Avenida Eduardo Abaroa s/n Lado Coliseo Cerrado, Localidad Pucarani. - SITIO 5"/>
    <s v=" 16°23'57.40&quot;S  68°28'30.70&quot;O"/>
    <s v="Fernando Castillo - 67011574"/>
    <x v="1"/>
    <d v="2020-07-01T00:00:00"/>
    <d v="2020-08-01T00:00:00"/>
    <x v="2"/>
    <s v="31/08: Esperando confirmacion por parte de tigo para realizar trabajos en el area rural"/>
    <m/>
    <x v="1"/>
    <s v="AC"/>
    <s v="(en blanco)"/>
    <s v="Business Asimetric 1"/>
    <b v="0"/>
    <s v="(en blanco)"/>
    <b v="0"/>
    <s v="GUTIERREZ AYLLÓN, ALVARO - EMP - LPZ                        "/>
    <b v="0"/>
    <e v="#N/A"/>
    <e v="#N/A"/>
    <m/>
  </r>
  <r>
    <x v="1"/>
    <d v="2019-06-28T00:00:00"/>
    <s v="Business Asimetric 10 Mb"/>
    <n v="34074"/>
    <x v="56"/>
    <s v="11257784_34074_LPZ_Laja_DIACONIA_BAS_10M ATN GUAQUI"/>
    <s v="NEMTALA FERRUFINO, LUIS MIGUEL - EMP - LPZ                  "/>
    <x v="1"/>
    <x v="1"/>
    <s v="nemtalal@tigo.net.bo"/>
    <s v="Avenida Viracocha Nº 2448 esquina Manco Kapac, Zona Central - STIIO 6"/>
    <s v=" 16°33'19.44&quot;S  68°40'46.23&quot;O"/>
    <s v="Fernando Castillo - 67011575"/>
    <x v="1"/>
    <d v="2020-07-01T00:00:00"/>
    <d v="2020-08-01T00:00:00"/>
    <x v="2"/>
    <s v="31/08: Esperando confirmacion por parte de tigo para realizar trabajos en el area rural"/>
    <m/>
    <x v="1"/>
    <s v="AC"/>
    <s v="(en blanco)"/>
    <s v="Business Asimetric 1"/>
    <b v="0"/>
    <s v="(en blanco)"/>
    <b v="0"/>
    <s v="GUTIERREZ AYLLÓN, ALVARO - EMP - LPZ                        "/>
    <b v="0"/>
    <e v="#N/A"/>
    <e v="#N/A"/>
    <m/>
  </r>
  <r>
    <x v="1"/>
    <d v="2019-06-28T00:00:00"/>
    <s v="Business Asimetric 10 Mb"/>
    <n v="34092"/>
    <x v="56"/>
    <s v="11257784_34092_LPZ_Batallas_FDIACONIA_BAS_10M"/>
    <s v="NEMTALA FERRUFINO, LUIS MIGUEL - EMP - LPZ                  "/>
    <x v="1"/>
    <x v="1"/>
    <s v="nemtalal@tigo.net.bo"/>
    <s v="Plaza El Carmen, Nº 170 entre calles Yanacocha y Pacajes, Zona Central Masaya - SITIO 1"/>
    <s v=" 16° 2'42.61&quot;S  68°41'7.21&quot;O"/>
    <s v="Fernando Castillo - 67011572"/>
    <x v="1"/>
    <d v="2020-07-01T00:00:00"/>
    <d v="2020-08-01T00:00:00"/>
    <x v="2"/>
    <s v="31/08: Esperando confirmacion por parte de tigo para realizar trabajos en el area rural"/>
    <m/>
    <x v="1"/>
    <s v="AC"/>
    <s v="(en blanco)"/>
    <s v="Business Asimetric 1"/>
    <b v="0"/>
    <s v="(en blanco)"/>
    <b v="0"/>
    <s v="GUTIERREZ AYLLÓN, ALVARO - EMP - LPZ                        "/>
    <b v="0"/>
    <e v="#N/A"/>
    <e v="#N/A"/>
    <m/>
  </r>
  <r>
    <x v="1"/>
    <d v="2019-06-28T00:00:00"/>
    <s v="Business Asimetric 10 Mb"/>
    <n v="34093"/>
    <x v="56"/>
    <s v="11257784_34093_LPZ_Batallas_DIACONIA_BAS_10M"/>
    <s v="NEMTALA FERRUFINO, LUIS MIGUEL - EMP - LPZ                  "/>
    <x v="1"/>
    <x v="1"/>
    <s v="nemtalal@tigo.net.bo"/>
    <s v="Plaza Principal &quot;René Barrientos Ortuño&quot; - SITIO 2"/>
    <s v=" 16°17'57.21&quot;S  68°31'55.25&quot;O"/>
    <s v="Fernando Castillo - 67011572"/>
    <x v="1"/>
    <d v="2020-07-01T00:00:00"/>
    <d v="2020-08-01T00:00:00"/>
    <x v="2"/>
    <s v="31/08: Esperando confirmacion por parte de tigo para realizar trabajos en el area rural"/>
    <m/>
    <x v="1"/>
    <s v="AC"/>
    <s v="(en blanco)"/>
    <s v="Business Asimetric 1"/>
    <b v="0"/>
    <s v="(en blanco)"/>
    <b v="0"/>
    <s v="GUTIERREZ AYLLÓN, ALVARO - EMP - LPZ                        "/>
    <b v="0"/>
    <e v="#N/A"/>
    <e v="#N/A"/>
    <m/>
  </r>
  <r>
    <x v="1"/>
    <d v="2019-06-28T00:00:00"/>
    <s v="Business Asimetric 10 Mb"/>
    <n v="34094"/>
    <x v="56"/>
    <s v="11257784_34094__LPZ_CHULUMANI_DIACONIA (FONDO ROTATIVO DE INVERSION)_BAS_10M"/>
    <s v="NEMTALA FERRUFINO, LUIS MIGUEL - EMP - LPZ                  "/>
    <x v="1"/>
    <x v="1"/>
    <s v="nemtalal@tigo.net.bo"/>
    <s v="Calle Bolivar s/n entre Calles Gral. José Manuel Pando y pasaje Miguel Mercado - SITIO 3"/>
    <s v=" 16°24'35.66&quot;S  67°31'31.95&quot;O"/>
    <s v="Fernando Castillo - 67011572"/>
    <x v="1"/>
    <d v="2020-07-01T00:00:00"/>
    <d v="2020-08-01T00:00:00"/>
    <x v="2"/>
    <s v="31/08: Esperando confirmacion por parte de tigo para realizar trabajos en el area rural"/>
    <m/>
    <x v="1"/>
    <s v="AC"/>
    <s v="(en blanco)"/>
    <s v="Business Asimetric 1"/>
    <b v="0"/>
    <s v="(en blanco)"/>
    <b v="0"/>
    <s v="GUTIERREZ AYLLÓN, ALVARO - EMP - LPZ                        "/>
    <b v="0"/>
    <e v="#N/A"/>
    <e v="#N/A"/>
    <m/>
  </r>
  <r>
    <x v="1"/>
    <d v="2017-06-26T00:00:00"/>
    <s v="Internet Dedicado 1"/>
    <n v="31161"/>
    <x v="247"/>
    <s v="14008293_31161_LPZ_SanMIguel_ADMINISTRADORA DE TARJETAS DE CREDITO SA_IDD_15M"/>
    <s v="NEMTALA FERRUFINO, LUIS MIGUEL - FL - LPZ                   "/>
    <x v="1"/>
    <x v="0"/>
    <s v="nemtalal@tigo.net.bo"/>
    <s v="AVENIDA CAMACHO EDIFICIO MERCANTIL SCZ PISO 10"/>
    <s v=" 16°29'58.79&quot;S  68° 7'58.25&quot;O"/>
    <s v="LUCIANO VILLCA - 67197464"/>
    <x v="1"/>
    <d v="2020-07-01T00:00:00"/>
    <d v="2020-08-01T00:00:00"/>
    <x v="0"/>
    <s v="31/08: El Sr. Guillermo Cortez no acepta que se realice la medicion._x000a_21/08: Solicitud de contacto al ejecutivo debido a que el contacto tiene el celular apagado. Ejecutiva es María del Pilar Chacon."/>
    <s v="Cliente no acepta la medición"/>
    <x v="1"/>
    <s v="AC"/>
    <s v="AC"/>
    <s v="BUSINESS ONLINE 1"/>
    <b v="0"/>
    <s v="14008293_31161__LPZ_Florida_ADMINISTRADORA DE TARJETAS DE CREDITO SA_IDD_15M"/>
    <b v="0"/>
    <s v="MEAVE IBANEZ, HENRY - CORP - LPZ                            "/>
    <b v="0"/>
    <e v="#N/A"/>
    <e v="#N/A"/>
    <m/>
  </r>
  <r>
    <x v="1"/>
    <d v="2017-06-26T00:00:00"/>
    <s v="Internet Dedicado 4"/>
    <n v="31162"/>
    <x v="247"/>
    <s v="14008293_31162_LPZ_SanMiguel_ADMINISTRADORA DE TARJETAS DE CREDITO SA_IDD_15M_temp30M"/>
    <s v="NEMTALA FERRUFINO, LUIS MIGUEL - FL - LPZ                   "/>
    <x v="1"/>
    <x v="0"/>
    <s v="nemtalal@tigo.net.bo"/>
    <s v="AVENIDA CAMACHO EDIFICIO MERCANTIL SCZ PISO 10"/>
    <s v=" 16°29'58.79&quot;S  68° 7'58.25&quot;O"/>
    <s v="LUCIANO VILLCA - 67197464"/>
    <x v="1"/>
    <d v="2020-07-01T00:00:00"/>
    <d v="2020-08-01T00:00:00"/>
    <x v="0"/>
    <s v="31/08: El Sr. Guillermo Cortez no acepta que se realice la medicion._x000a_21/08: Solicitud de contacto al ejecutivo debido a que el contacto tiene el celular apagado."/>
    <s v="Cliente no acepta la medición"/>
    <x v="1"/>
    <s v="AC"/>
    <s v="(en blanco)"/>
    <s v="Internet Dedicado 4"/>
    <b v="1"/>
    <s v="(en blanco)"/>
    <b v="0"/>
    <s v="MEAVE IBANEZ, HENRY - CORP - LPZ                            "/>
    <b v="0"/>
    <e v="#N/A"/>
    <e v="#N/A"/>
    <m/>
  </r>
  <r>
    <x v="1"/>
    <d v="2017-11-09T00:00:00"/>
    <s v="Internet Dedicado 13"/>
    <n v="31516"/>
    <x v="150"/>
    <s v="15187210_31516_SCZ_Brigida_EMPRESA HOTELERA ICON_IDD_100M"/>
    <s v="SUAREZ CADARIO, ROBERTO JAVIER - CORP - SCZ                 "/>
    <x v="0"/>
    <x v="0"/>
    <s v="suarezrj@tigo.net.bo"/>
    <s v="CUARTO ANILLO CENTRO EMPRESARIAL EQUIPETROL"/>
    <s v="  17°45'40.70&quot;S     63°12'8.83&quot;O"/>
    <s v="ENRIQUE AILLON - 73977122"/>
    <x v="1"/>
    <d v="2020-07-01T00:00:00"/>
    <d v="2020-08-01T00:00:00"/>
    <x v="0"/>
    <s v="01/10: El cliente menciona que por el momento no es posible realizar el trabajo ya que las instalaciones no se encuentran abiertas y no hay quien pueda recepcionarnos. Contactar mas adelante_x000a_31/08: El cliente menciona que por el momento no es posible realizar el trabajo. Contactar mas adelante"/>
    <s v="Cliente no acepta la medición"/>
    <x v="1"/>
    <s v="AC"/>
    <s v="AC"/>
    <s v="Internet Dedicado 13"/>
    <b v="1"/>
    <s v="15187210_31516_SCZ_Brigida_EMPRESA HOTELERA ICON_IDD_210M"/>
    <b v="0"/>
    <s v="MERCADO ANEZ, JAVIER - CORP - SCZ                           "/>
    <b v="0"/>
    <e v="#N/A"/>
    <e v="#N/A"/>
    <m/>
  </r>
  <r>
    <x v="1"/>
    <d v="2017-11-15T00:00:00"/>
    <s v="PLAN CORPORATE - 1124"/>
    <n v="31553"/>
    <x v="150"/>
    <s v="15187210_31553_SCZ_Tajibos_EMPRESA HOTELERA ICON [REDUNDNACIA]_IOL_100M"/>
    <s v="SUAREZ CADARIO, ROBERTO JAVIER - CORP - SCZ                 "/>
    <x v="0"/>
    <x v="0"/>
    <s v="suarezrj@tigo.net.bo"/>
    <s v="CUARTO ANILLO CENTRO EMPRESARIAL EQUIPETROL"/>
    <s v="  17°45'40.70&quot;S     63°12'8.83&quot;O"/>
    <s v="LUCAS ALCALA - 77304796  "/>
    <x v="1"/>
    <d v="2020-07-01T00:00:00"/>
    <d v="2020-08-01T00:00:00"/>
    <x v="0"/>
    <s v="01/10: El cliente menciona que por el momento no es posible realizar el trabajo ya que las instalaciones no se encuentran abiertas y no hay quien pueda recepcionarnos. Contactar mas adelante_x000a_31/08: El cliente menciona que por el momento no es posible realizar el trabajo. Contactar mas adelante"/>
    <s v="Cliente no acepta la medición"/>
    <x v="1"/>
    <s v="AC"/>
    <s v="SU"/>
    <s v="PLAN CORPORATE - 1124"/>
    <b v="1"/>
    <s v="15187210_31553_SCZ_Tajibos_EMPRESA HOTELERA ICON [REDUNDNACIA]_IOL_100M"/>
    <b v="1"/>
    <s v="MERCADO ANEZ, JAVIER - CORP - SCZ                           "/>
    <b v="0"/>
    <e v="#N/A"/>
    <e v="#N/A"/>
    <m/>
  </r>
  <r>
    <x v="1"/>
    <d v="2019-05-31T00:00:00"/>
    <s v="Internet Dedicado 14"/>
    <n v="34099"/>
    <x v="150"/>
    <s v="**SU**15187210_34099_SCZ_TAJIBOS_EMPRESA HOTELERA ICON SA_IDD_120M_COD1MB"/>
    <s v="SUAREZ CADARIO, ROBERTO JAVIER - CORP - SCZ                 "/>
    <x v="0"/>
    <x v="0"/>
    <s v="suarezrj@tigo.net.bo"/>
    <s v="4to anillo casi Av. San Martin Calle Los Lirios Barrio Sirari Nro. 86"/>
    <s v="17°45'40.59&quot;S  63°12'8.69&quot;O"/>
    <s v="LUCAS ALCALA - 77304796  "/>
    <x v="1"/>
    <d v="2020-07-01T00:00:00"/>
    <d v="2020-08-01T00:00:00"/>
    <x v="0"/>
    <s v="05/10: Servicio se encuentra suspendido._x000a_30/06: servicio en mora"/>
    <s v="Servicio Suspendido / Eliminado"/>
    <x v="1"/>
    <s v="SU"/>
    <s v="(en blanco)"/>
    <s v="Internet Dedicado 14"/>
    <b v="1"/>
    <s v="(en blanco)"/>
    <b v="0"/>
    <s v="MERCADO ANEZ, JAVIER - CORP - SCZ                           "/>
    <b v="0"/>
    <e v="#N/A"/>
    <e v="#N/A"/>
    <m/>
  </r>
  <r>
    <x v="1"/>
    <d v="2018-11-01T00:00:00"/>
    <s v="TIGO DIA ONLINE 8 MB"/>
    <n v="33197"/>
    <x v="91"/>
    <s v="14527452_33197_SCZ_Paragua_TSK ELECTRONICA Y ELECTRICA_IOL_8M"/>
    <s v="ROLLANO QUIROGA, LORENA - CORP - CBBA                       "/>
    <x v="0"/>
    <x v="1"/>
    <s v="rollanol@tigo.net.bo"/>
    <s v="TERMOELECTRICA ENTRE RIOS - ENDE - Localidad Entre Rios"/>
    <s v="17°12'4.86&quot;S 64°31'7.87&quot;O"/>
    <s v="Carol Valverde - 77303860"/>
    <x v="1"/>
    <d v="2020-07-01T00:00:00"/>
    <d v="2020-08-01T00:00:00"/>
    <x v="0"/>
    <s v="07/10: Según la BBD del mes de Septiembre, se obtiene que el servicio se encuentra suspendido"/>
    <s v="Servicio Suspendido / Eliminado"/>
    <x v="1"/>
    <s v="SU"/>
    <s v="(en blanco)"/>
    <s v="TIGO DIA ONLINE 8 MB"/>
    <b v="1"/>
    <s v="(en blanco)"/>
    <b v="0"/>
    <s v="VIDAL CANEDO, LEONARDO ANDRES - CORP - CBBA                 "/>
    <b v="0"/>
    <e v="#N/A"/>
    <e v="#N/A"/>
    <m/>
  </r>
  <r>
    <x v="1"/>
    <d v="2018-11-01T00:00:00"/>
    <s v="TIGO DIA ONLINE 10MB"/>
    <n v="33198"/>
    <x v="91"/>
    <s v="14527452_33198_SCZ_Paragua_TSK ELECTRONICA Y ELECTRICA_IOL_10M"/>
    <s v="ROLLANO QUIROGA, LORENA - CORP - CBBA                       "/>
    <x v="0"/>
    <x v="1"/>
    <s v="rollanol@tigo.net.bo"/>
    <s v="TERMOELECTRICA ENTRE RIOS -TCK"/>
    <s v="17°12'4.86&quot;S 64°31'7.87&quot;O"/>
    <s v="Carol Valverde - 77303860"/>
    <x v="1"/>
    <d v="2020-07-01T00:00:00"/>
    <d v="2020-08-01T00:00:00"/>
    <x v="0"/>
    <s v="07/10: Según la BBD del mes de Septiembre, se obtiene que el servicio se encuentra suspendido"/>
    <s v="Servicio Suspendido / Eliminado"/>
    <x v="1"/>
    <s v="SU"/>
    <s v="(en blanco)"/>
    <s v="TIGO DIA ONLINE 10MB"/>
    <b v="1"/>
    <s v="(en blanco)"/>
    <b v="0"/>
    <s v="VIDAL CANEDO, LEONARDO ANDRES - CORP - CBBA                 "/>
    <b v="0"/>
    <e v="#N/A"/>
    <e v="#N/A"/>
    <m/>
  </r>
  <r>
    <x v="1"/>
    <d v="2018-11-01T00:00:00"/>
    <s v="TIGO DIA ONLINE 30MB"/>
    <n v="33199"/>
    <x v="91"/>
    <s v="14527452_33199_SCZ_Paragua_TSK ELECTRONICA Y ELECTRICA_IOL_30M - ENTRERIOS SIEMENS"/>
    <s v="ROLLANO QUIROGA, LORENA - CORP - CBBA                       "/>
    <x v="0"/>
    <x v="1"/>
    <s v="rollanol@tigo.net.bo"/>
    <s v="TERMOELECTRICA ENTRE RIOS - SIEMENS"/>
    <s v="17°12'4.86&quot;S 64°31'7.87&quot;O"/>
    <s v="Carol Valverde - 77303860"/>
    <x v="1"/>
    <d v="2020-07-01T00:00:00"/>
    <d v="2020-08-01T00:00:00"/>
    <x v="0"/>
    <s v="07/10: Según la BBD del mes de Septiembre, se obtiene que el servicio se encuentra suspendido"/>
    <s v="Servicio Suspendido / Eliminado"/>
    <x v="1"/>
    <s v="SU"/>
    <s v="(en blanco)"/>
    <s v="TIGO DIA ONLINE 30MB"/>
    <b v="1"/>
    <s v="(en blanco)"/>
    <b v="0"/>
    <s v="VIDAL CANEDO, LEONARDO ANDRES - CORP - CBBA                 "/>
    <b v="0"/>
    <e v="#N/A"/>
    <e v="#N/A"/>
    <m/>
  </r>
  <r>
    <x v="1"/>
    <d v="2015-05-07T00:00:00"/>
    <s v="Business Online 8 Mb"/>
    <n v="29571"/>
    <x v="2"/>
    <s v="11474451_29571_SCZ_Paragua_CERVECERIA-BOLIVIANA-NACIONAL_IOL_8M"/>
    <s v="ANDIA ALVAREZ, LUIS ENRIQUE - CORP - LPZ                    "/>
    <x v="0"/>
    <x v="0"/>
    <s v="andial@tigo.net.bo"/>
    <s v="Doble vía La Guardia Km. 14."/>
    <s v=" 17°52'41.10&quot;S  63°16'52.32&quot;O"/>
    <s v="Antonio Ibañez - 72209637"/>
    <x v="1"/>
    <d v="2020-07-01T00:00:00"/>
    <d v="2020-08-01T00:00:00"/>
    <x v="1"/>
    <m/>
    <m/>
    <x v="169"/>
    <s v="AC"/>
    <s v="(en blanco)"/>
    <s v="Internet Asimetrico 1"/>
    <b v="0"/>
    <s v="(en blanco)"/>
    <b v="0"/>
    <s v="MIRANDA URQUIZO, DANIEL - CORP - LPZ                        "/>
    <b v="0"/>
    <e v="#N/A"/>
    <e v="#N/A"/>
    <m/>
  </r>
  <r>
    <x v="1"/>
    <d v="2015-05-15T00:00:00"/>
    <s v="Business Online 45 Mb"/>
    <n v="29576"/>
    <x v="2"/>
    <s v="11474451_29576_SCZ_PARAGUA_CERVECERIA-BOLIVIANA-NACIONAL_BOL_45M_LA TRANCA"/>
    <s v="ANDIA ALVAREZ, LUIS ENRIQUE - CORP - LPZ                    "/>
    <x v="0"/>
    <x v="0"/>
    <s v="andial@tigo.net.bo"/>
    <s v="Doble vía La Guardia Km. 14."/>
    <s v=" 17°52'41.10&quot;S  63°16'52.32&quot;O"/>
    <s v="Antonio Ibañez - 72209637"/>
    <x v="1"/>
    <d v="2020-07-01T00:00:00"/>
    <d v="2020-08-01T00:00:00"/>
    <x v="1"/>
    <m/>
    <m/>
    <x v="169"/>
    <s v="AC"/>
    <s v="(en blanco)"/>
    <s v="Internet Dedicado 10"/>
    <b v="0"/>
    <s v="(en blanco)"/>
    <b v="0"/>
    <s v="MIRANDA URQUIZO, DANIEL - CORP - LPZ                        "/>
    <b v="0"/>
    <e v="#N/A"/>
    <e v="#N/A"/>
    <m/>
  </r>
  <r>
    <x v="1"/>
    <d v="2018-07-31T00:00:00"/>
    <s v="Business Asimetric 10 Mb"/>
    <n v="32749"/>
    <x v="2"/>
    <s v="11474451_32749__SCZ_PARAGUA_CERVECERIA BOLIVIANA NACIONAL_BAS_10M"/>
    <s v="ANDIA ALVAREZ, LUIS ENRIQUE - CORP - LPZ                    "/>
    <x v="0"/>
    <x v="0"/>
    <s v="andial@tigo.net.bo"/>
    <s v="DOBLE VIA LA GUARDIA KM. 14 PLANTA C.B.N. SCZ"/>
    <n v="0"/>
    <s v="ANTONIO IBAÑEZ - 72209640"/>
    <x v="1"/>
    <d v="2020-07-01T00:00:00"/>
    <d v="2020-08-01T00:00:00"/>
    <x v="1"/>
    <m/>
    <m/>
    <x v="169"/>
    <s v="SU"/>
    <s v="(en blanco)"/>
    <s v="Internet Asimetrico 1"/>
    <b v="0"/>
    <s v="(en blanco)"/>
    <b v="0"/>
    <s v="MIRANDA URQUIZO, DANIEL - CORP - LPZ                        "/>
    <b v="0"/>
    <e v="#N/A"/>
    <e v="#N/A"/>
    <m/>
  </r>
  <r>
    <x v="1"/>
    <d v="2020-01-30T00:00:00"/>
    <s v="Internet Asimetrico 1"/>
    <n v="34877"/>
    <x v="60"/>
    <s v="39424_34877__CBA_TEMPORAL A_HIPERMAXI_IAS_30M_ATN CALA CALA"/>
    <s v="BANEGAS CHAVEZ, MARIA FERNANDA - CORP - SCZ                 "/>
    <x v="2"/>
    <x v="0"/>
    <s v="banegasma@tigo.net.bo"/>
    <s v="Sucursal Cochabamba: Av. Circunvalación, zona Semapa  "/>
    <s v="17°21'52.4&quot;S 66°09'57.5&quot;W"/>
    <s v="Gerson Pardo - 77539158"/>
    <x v="1"/>
    <d v="2020-07-01T00:00:00"/>
    <d v="2020-08-01T00:00:00"/>
    <x v="1"/>
    <m/>
    <m/>
    <x v="115"/>
    <s v="AC"/>
    <s v="AC"/>
    <s v="Internet Asimetrico 1"/>
    <b v="1"/>
    <s v="39424_34877__CBA_TEMPORAL A_HIPERMAXI_IAS_30M_ATN CALA CALA"/>
    <b v="1"/>
    <s v="MONTERO LEDESMA, JAVIER - CORP - SCZ                        "/>
    <b v="0"/>
    <e v="#N/A"/>
    <e v="#N/A"/>
    <m/>
  </r>
  <r>
    <x v="1"/>
    <d v="2016-02-10T00:00:00"/>
    <s v="Plan Internet Empresarial 1.1"/>
    <n v="29991"/>
    <x v="182"/>
    <s v="14023649_29991_POT_OLIVOS_BOLIVIANA DE AVIACION_IEL_4M"/>
    <s v="ROLLANO QUIROGA, LORENA - CORP - CBBA                       "/>
    <x v="8"/>
    <x v="0"/>
    <s v="rollanol@tigo.net.bo"/>
    <s v="Aeropuerto Potosi - Captain Nicolas Rojas Airport "/>
    <s v="  S 19º 32’ 37  O 65º 43’ 11” "/>
    <s v="Gabriela Sanchez - 722- 24069 "/>
    <x v="1"/>
    <d v="2020-07-01T00:00:00"/>
    <d v="2020-08-01T00:00:00"/>
    <x v="0"/>
    <m/>
    <s v="Servicio Suspendido / Eliminado"/>
    <x v="1"/>
    <s v="SU"/>
    <s v="(en blanco)"/>
    <s v="Plan Internet Empresarial 1.1"/>
    <b v="1"/>
    <s v="(en blanco)"/>
    <b v="0"/>
    <s v="VIDAL CANEDO, LEONARDO ANDRES - CORP - CBBA                 "/>
    <b v="0"/>
    <e v="#N/A"/>
    <e v="#N/A"/>
    <m/>
  </r>
  <r>
    <x v="1"/>
    <d v="2015-12-01T00:00:00"/>
    <s v="Internet Dedicado 16"/>
    <n v="29906"/>
    <x v="93"/>
    <s v="12181551_29906_CBA_Juan Pablo II_UNIVERSIDAD PRIVADA BOLIVIANA UPB_IDD_200M_TMP_IDD_100M"/>
    <s v="ROLLANO QUIROGA, LORENA - CORP - CBBA                       "/>
    <x v="2"/>
    <x v="0"/>
    <s v="rollanol@tigo.net.bo"/>
    <s v="AV. JUAN PABLO II SN zona Santa Rosa de la ciudad de Cochabamba"/>
    <s v="17°23'56.44&quot;S 66°13'6.66&quot;O"/>
    <s v="Marcelo Angulo - 67405300_x0009_"/>
    <x v="1"/>
    <d v="2020-07-01T00:00:00"/>
    <d v="2020-08-01T00:00:00"/>
    <x v="1"/>
    <m/>
    <m/>
    <x v="197"/>
    <s v="AC"/>
    <s v="AC"/>
    <s v="Internet Dedicado 15"/>
    <b v="0"/>
    <s v="12181551_29906_CBA_Juan Pablo II_UNIVERSIDAD PRIVADA BOLIVIANA UPB_IDD_320M"/>
    <b v="0"/>
    <s v="VIDAL CANEDO, LEONARDO ANDRES - CORP - CBBA                 "/>
    <b v="0"/>
    <e v="#N/A"/>
    <e v="#N/A"/>
    <m/>
  </r>
  <r>
    <x v="1"/>
    <d v="2016-09-29T00:00:00"/>
    <s v="Business Online 10 Mb"/>
    <n v="30479"/>
    <x v="92"/>
    <s v="6089_30479_SCZ_Paragua_ANTENA UNO CANAL 6_IEL_10M"/>
    <s v="MERCADO ANEZ, JAVIER - CORP - SCZ                           "/>
    <x v="0"/>
    <x v="0"/>
    <s v="mercadoja@tigo.net.bo"/>
    <s v="2DO ANILLO Y 3 PASOS AL FRENTE"/>
    <s v=" 17°47'44.25&quot;S     63° 9'57.78&quot;O"/>
    <s v="ORLANDO CORDOBA - 78128489"/>
    <x v="1"/>
    <d v="2020-07-01T00:00:00"/>
    <d v="2020-08-01T00:00:00"/>
    <x v="1"/>
    <s v="19/08: Sergio indica que contacto no responde, se solicita a Ejecutivo otro contacto. Ejecutivo indica: Mary Herrera 76401981"/>
    <m/>
    <x v="201"/>
    <s v="AC"/>
    <s v="AC"/>
    <s v="Internet Dedicado 4"/>
    <b v="0"/>
    <s v="6089_30479_SCZ_Paragua_ANTENA UNO CANAL 6_IDD_65M"/>
    <b v="0"/>
    <s v="MERCADO ANEZ, JAVIER - CORP - SCZ                           "/>
    <b v="1"/>
    <e v="#N/A"/>
    <e v="#N/A"/>
    <m/>
  </r>
  <r>
    <x v="1"/>
    <d v="2017-02-21T00:00:00"/>
    <s v="Business Online 10 Mb"/>
    <n v="30875"/>
    <x v="92"/>
    <s v="6089_30875_SCZ_Paragua_ANTENA UNO CANAL6_IEL_10M"/>
    <s v="MERCADO ANEZ, JAVIER - CORP - SCZ                           "/>
    <x v="0"/>
    <x v="0"/>
    <s v="mercadoja@tigo.net.bo"/>
    <s v="2DO ANILLO Y 3 PASOS AL FRENTE"/>
    <s v=" 17°47'44.25&quot;S     63° 9'57.78&quot;O"/>
    <s v="ORLANDO CORDOBA - 78128489"/>
    <x v="1"/>
    <d v="2020-07-01T00:00:00"/>
    <d v="2020-08-01T00:00:00"/>
    <x v="1"/>
    <m/>
    <m/>
    <x v="201"/>
    <s v="SU"/>
    <s v="(en blanco)"/>
    <s v="BUSINESS ONLINE 2"/>
    <b v="0"/>
    <s v="(en blanco)"/>
    <b v="0"/>
    <s v="MERCADO ANEZ, JAVIER - CORP - SCZ                           "/>
    <b v="1"/>
    <e v="#N/A"/>
    <e v="#N/A"/>
    <m/>
  </r>
  <r>
    <x v="1"/>
    <d v="2018-05-30T00:00:00"/>
    <s v="Business Online 20 Mb"/>
    <n v="32400"/>
    <x v="92"/>
    <s v="6089_32400_SCZ_PARAGUA_ANTENA UNO CANAL6_BOL_20M"/>
    <s v="MERCADO ANEZ, JAVIER - CORP - SCZ                           "/>
    <x v="0"/>
    <x v="0"/>
    <s v="mercadoja@tigo.net.bo"/>
    <s v="AV. 3 PASOS AL FRENTE ESQUINA 2DO ANILLO"/>
    <s v=" 17°47'43.13&quot;S    63° 9'57.29&quot;O"/>
    <s v="ORLANDO CORDOBA - 78128489"/>
    <x v="1"/>
    <d v="2020-07-01T00:00:00"/>
    <d v="2020-08-01T00:00:00"/>
    <x v="1"/>
    <m/>
    <m/>
    <x v="201"/>
    <s v="SU"/>
    <s v="(en blanco)"/>
    <s v="BUSINESS ONLINE 5"/>
    <b v="0"/>
    <s v="(en blanco)"/>
    <b v="0"/>
    <s v="MERCADO ANEZ, JAVIER - CORP - SCZ                           "/>
    <b v="1"/>
    <e v="#N/A"/>
    <e v="#N/A"/>
    <m/>
  </r>
  <r>
    <x v="1"/>
    <d v="2015-04-01T00:00:00"/>
    <s v="Internet Dedicado 5"/>
    <n v="29555"/>
    <x v="248"/>
    <s v="1624928_29555_CBA_Quillacollo Centro_COBOCE LTDA_IOL_6M_TEMP_IDD_35M"/>
    <s v="ROLLANO QUIROGA, LORENA - CORP - CBBA                       "/>
    <x v="2"/>
    <x v="0"/>
    <s v="rollanol@tigo.net.bo"/>
    <s v="Planta Coboce Irpa-Irpa"/>
    <n v="0"/>
    <s v="Edwin Rosas - 72204227"/>
    <x v="1"/>
    <d v="2020-07-01T00:00:00"/>
    <d v="2020-08-01T00:00:00"/>
    <x v="0"/>
    <m/>
    <s v="Servicio Suspendido / Eliminado"/>
    <x v="1"/>
    <s v="EL"/>
    <s v="(en blanco)"/>
    <s v="Internet Dedicado 5"/>
    <b v="1"/>
    <s v="(en blanco)"/>
    <b v="0"/>
    <s v="VIDAL CANEDO, LEONARDO ANDRES - CORP - CBBA                 "/>
    <b v="0"/>
    <e v="#N/A"/>
    <e v="#N/A"/>
    <m/>
  </r>
  <r>
    <x v="1"/>
    <d v="2015-06-18T00:00:00"/>
    <s v="Internet Dedicado 13"/>
    <n v="29615"/>
    <x v="61"/>
    <s v="11711216_29615_CBA_ Juan Pablo II _TRANSPORTADORA DE ELECTRICIDAD S.A_IDD_100M"/>
    <s v="ROLLANO QUIROGA, LORENA - CORP - CBBA                       "/>
    <x v="2"/>
    <x v="0"/>
    <s v="rollanol@tigo.net.bo"/>
    <s v="Calle Colombia Nro 655"/>
    <s v="17°23'33.66&quot;S 66° 9'52.34&quot;O"/>
    <s v="Fernando Prudencio - 71735460"/>
    <x v="1"/>
    <d v="2020-07-01T00:00:00"/>
    <d v="2020-08-01T00:00:00"/>
    <x v="2"/>
    <m/>
    <m/>
    <x v="1"/>
    <s v="AC"/>
    <s v="AC"/>
    <s v="Internet Dedicado 13"/>
    <b v="1"/>
    <s v="11711216_29615_CBA_ Juan Pablo II _TRANSPORTADORA DE ELECTRICIDAD S.A_IDD_210M"/>
    <b v="0"/>
    <s v="VIDAL CANEDO, LEONARDO ANDRES - CORP - CBBA                 "/>
    <b v="0"/>
    <e v="#N/A"/>
    <e v="#N/A"/>
    <m/>
  </r>
  <r>
    <x v="1"/>
    <d v="2019-06-28T00:00:00"/>
    <s v="Internet Asimetrico 1"/>
    <n v="34186"/>
    <x v="78"/>
    <s v="**MO**11503117_34186_LPZ_AV AMERICA_PRENDAMAS SRL_IAS_15M"/>
    <s v="CHACON CENTELLAS, MARIA DEL PILAR - CORP - LPZ              "/>
    <x v="1"/>
    <x v="0"/>
    <s v="chaconm@tigo.net.bo"/>
    <s v="Av. Jorge Carrasco Nº 509, entre calles 4 y 5. Zona 12 de Octubre"/>
    <s v=" 17°43'15.30&quot;S  63° 9'19.54&quot;O"/>
    <s v="Luis Perez - 69720263"/>
    <x v="1"/>
    <d v="2020-07-01T00:00:00"/>
    <d v="2020-08-01T00:00:00"/>
    <x v="1"/>
    <s v="19/08: En la visita al cliente se detectó que se encuentraba en Mora, sin embargo el cliente indicaba que no. Se consultó con ejecutiva quien indica que el cliente esta al día y se le solicita que coordine con el NOC para regularizar el servicio. NOC abre el enlace para que se realicen las mediciones de calidad."/>
    <m/>
    <x v="202"/>
    <s v="EL"/>
    <s v="(en blanco)"/>
    <s v="Internet Asimetrico 1"/>
    <b v="1"/>
    <s v="(en blanco)"/>
    <b v="0"/>
    <s v="MEAVE IBANEZ, HENRY - CORP - LPZ                            "/>
    <b v="0"/>
    <e v="#N/A"/>
    <e v="#N/A"/>
    <m/>
  </r>
  <r>
    <x v="1"/>
    <d v="2016-08-12T00:00:00"/>
    <s v="TIGO DIA ONLINE 12MB"/>
    <n v="30295"/>
    <x v="195"/>
    <s v="12850700_30295_SCZ_Paragua_UNIVERSIDAD CATOLICA BOLIVIANA SAN PABLO_IOL_12M"/>
    <s v="TERRAZAS PEREZ, CAMILA FERNANDA - TEMP1 - CORP - LPZ        "/>
    <x v="0"/>
    <x v="0"/>
    <s v="terrazasca@tigo.net.bo"/>
    <s v="KM 9 CARRETERA AL NORTE "/>
    <s v=" 17°41'42.45&quot;S 63° 9'2.54&quot;O"/>
    <s v="HENRRY GUARACHI  - 3442999"/>
    <x v="1"/>
    <d v="2020-07-01T00:00:00"/>
    <d v="2020-08-01T00:00:00"/>
    <x v="1"/>
    <m/>
    <m/>
    <x v="203"/>
    <s v="SU"/>
    <s v="(en blanco)"/>
    <s v="TIGO DIA ONLINE 12MB"/>
    <b v="1"/>
    <s v="(en blanco)"/>
    <b v="0"/>
    <s v="PEREIRA AREVALO, AHYRAN DREICK - CORP - LPZ                 "/>
    <b v="0"/>
    <e v="#N/A"/>
    <e v="#N/A"/>
    <m/>
  </r>
  <r>
    <x v="1"/>
    <d v="2019-05-31T00:00:00"/>
    <s v="Internet Asimetrico 1"/>
    <n v="34039"/>
    <x v="198"/>
    <s v="13589064_34039__CBA_TEMPORAL-A_LABORATORIOS BAGO DE BOLIVIA S.A._IAS_15M"/>
    <s v="ORTIZ ORTIZ, ROBERTO - MNC - SCZ                            "/>
    <x v="2"/>
    <x v="0"/>
    <s v="ortizro@tigo.net.bo"/>
    <s v="Calle Enrique Arze Nro 2347 entre Simon Lopez y Circunvalación - SITIO 7"/>
    <s v=" 17°21'59.97&quot;S 66° 9'53.46&quot;O"/>
    <s v="Edwin Veliz - 2770110- 76201457"/>
    <x v="1"/>
    <d v="2020-07-01T00:00:00"/>
    <d v="2020-08-01T00:00:00"/>
    <x v="0"/>
    <m/>
    <s v="Servicio Suspendido / Eliminado"/>
    <x v="1"/>
    <s v="SU"/>
    <s v="(en blanco)"/>
    <s v="Internet Asimetrico 1"/>
    <b v="1"/>
    <s v="(en blanco)"/>
    <b v="0"/>
    <s v="RUCK SUAREZ, FERNANDA - MNC - SCZ                           "/>
    <b v="0"/>
    <e v="#N/A"/>
    <e v="#N/A"/>
    <m/>
  </r>
  <r>
    <x v="1"/>
    <d v="2019-06-28T00:00:00"/>
    <s v="Business Asimetric 10 Mb"/>
    <n v="34072"/>
    <x v="56"/>
    <s v="11257784_34072__LPZ_ATN PUCARANI_DIACONIA (FONDO ROTATIVO DE INVERSION)_BAS_10M"/>
    <s v="NEMTALA FERRUFINO, LUIS MIGUEL - EMP - LPZ                  "/>
    <x v="1"/>
    <x v="1"/>
    <s v="nemtalal@tigo.net.bo"/>
    <s v="Av. Ballivián s/n Plaza Principal, frente a la Alcaldía Municipal, Puerto de Guaqui - SITIO 4"/>
    <s v=" 16°35'37.70&quot;S  68°51'5.55&quot;O"/>
    <s v="Fernando Castillo - 67011573"/>
    <x v="1"/>
    <d v="2020-07-01T00:00:00"/>
    <d v="2020-08-01T00:00:00"/>
    <x v="2"/>
    <m/>
    <m/>
    <x v="1"/>
    <s v="AC"/>
    <s v="(en blanco)"/>
    <s v="Business Asimetric 1"/>
    <b v="0"/>
    <s v="(en blanco)"/>
    <b v="0"/>
    <s v="GUTIERREZ AYLLÓN, ALVARO - EMP - LPZ                        "/>
    <b v="0"/>
    <e v="#N/A"/>
    <e v="#N/A"/>
    <m/>
  </r>
  <r>
    <x v="1"/>
    <d v="2018-04-30T00:00:00"/>
    <s v="Internet Dedicado 1"/>
    <n v="32082"/>
    <x v="235"/>
    <s v="11343776_32082_SCZ_LA-TRANCA_TOYOSA SA_IDD_15M"/>
    <s v="ORTIZ ORTIZ, ROBERTO - CORP - SCZ                           "/>
    <x v="0"/>
    <x v="0"/>
    <s v="ortizro@tigo.net.bo"/>
    <s v="OFICINAS KAIZEN AV GRIGOTA KM 10"/>
    <s v=" 17°51'17.85&quot;S  63°15'28.62&quot;O"/>
    <s v="ROBERTO ROCABADO - 78513208"/>
    <x v="1"/>
    <d v="2020-07-01T00:00:00"/>
    <d v="2020-08-01T00:00:00"/>
    <x v="1"/>
    <m/>
    <m/>
    <x v="204"/>
    <s v="AC"/>
    <s v="(en blanco)"/>
    <s v="Internet Dedicado 1"/>
    <b v="1"/>
    <s v="(en blanco)"/>
    <b v="0"/>
    <s v="SALLES GUZMAN, PAOLA KARINA - CORP - SCZ                    "/>
    <b v="0"/>
    <e v="#N/A"/>
    <e v="#N/A"/>
    <m/>
  </r>
  <r>
    <x v="1"/>
    <d v="2018-03-21T00:00:00"/>
    <s v="Internet Dedicado 1"/>
    <n v="32135"/>
    <x v="235"/>
    <s v="11343776_32135_SCZ_PARAGUA_ALEMANA_TOYOSA SA_15M"/>
    <s v="ORTIZ ORTIZ, ROBERTO - CORP - SCZ                           "/>
    <x v="0"/>
    <x v="0"/>
    <s v="ortizro@tigo.net.bo"/>
    <s v="VOLVO,  KM 10 AL NORTE FRENTE AL CEMENTERIO LAS MISIONES - SITIO 8"/>
    <s v=" 17°41'2.07&quot;S  63° 9'28.47&quot;O"/>
    <s v="ROLANDO VALDEZ - 78997797"/>
    <x v="1"/>
    <d v="2020-07-01T00:00:00"/>
    <d v="2020-08-01T00:00:00"/>
    <x v="1"/>
    <m/>
    <m/>
    <x v="164"/>
    <s v="SU"/>
    <s v="(en blanco)"/>
    <s v="Internet Dedicado 1"/>
    <b v="1"/>
    <s v="(en blanco)"/>
    <b v="0"/>
    <s v="SALLES GUZMAN, PAOLA KARINA - CORP - SCZ                    "/>
    <b v="0"/>
    <e v="#N/A"/>
    <e v="#N/A"/>
    <m/>
  </r>
  <r>
    <x v="1"/>
    <d v="2017-11-30T00:00:00"/>
    <s v="Internet Dedicado 1"/>
    <n v="31615"/>
    <x v="249"/>
    <s v="1759225_31615_CBA_FORESTAL_COPELME_IDD_30M"/>
    <s v="GONZALEZ ANTEZANA, MAURICIO ABEL - EMP - CBB                "/>
    <x v="2"/>
    <x v="0"/>
    <s v="gonzalezm@tigo.net.bo"/>
    <s v="AV. LOPEZ  CASI AV CHAPARE  PLANTA COPELEME, DE LA AV CHAPARE LLEGAR A ESQUINA AV LOPEZ SEGUIR AL SUD 3 CUADRAS ESTA LA FABRICA SITIO_1"/>
    <s v=" 17°23'49.47&quot;S  66° 6'17.08&quot;O"/>
    <s v="JESUS TORREZ - 67402405"/>
    <x v="1"/>
    <d v="2020-07-01T00:00:00"/>
    <d v="2020-08-01T00:00:00"/>
    <x v="1"/>
    <m/>
    <m/>
    <x v="205"/>
    <s v="AC"/>
    <s v="AC"/>
    <s v="Internet Dedicado 1"/>
    <b v="1"/>
    <s v="1759225_31615_CBA_FORESTAL_COPELME_IDD_30M"/>
    <b v="1"/>
    <s v="GONZALEZ ANTEZANA, MAURICIO ABEL - EMP - CBBA               "/>
    <b v="0"/>
    <e v="#N/A"/>
    <e v="#N/A"/>
    <m/>
  </r>
  <r>
    <x v="1"/>
    <d v="2017-12-27T00:00:00"/>
    <s v="Internet Asimetrico 2"/>
    <n v="31782"/>
    <x v="249"/>
    <s v="1759225_31782_SCZ_WARNES_COPELME SA_BAS_20M"/>
    <s v="GONZALEZ ANTEZANA, MAURICIO ABEL - EMP - CBB                       "/>
    <x v="0"/>
    <x v="0"/>
    <s v="gonzalezm@tigo.net.bo"/>
    <s v="PROVINCIA WARNES LLEGAR AL PARQUE INDUSTRIAL WARNES "/>
    <s v=" 17°32'1.37&quot;S  63° 8'5.49&quot;O"/>
    <s v="JESUS TORREZ - 67402405"/>
    <x v="1"/>
    <d v="2020-07-01T00:00:00"/>
    <d v="2020-08-01T00:00:00"/>
    <x v="1"/>
    <m/>
    <m/>
    <x v="146"/>
    <s v="AC"/>
    <s v="AC"/>
    <s v="Internet Asimetrico 2"/>
    <b v="1"/>
    <s v="1759225_31782_SCZ_WARNES_COPELME SA_IAS_40M"/>
    <b v="0"/>
    <s v="GONZALEZ ANTEZANA, MAURICIO ABEL - EMP - CBBA               "/>
    <b v="0"/>
    <e v="#N/A"/>
    <e v="#N/A"/>
    <m/>
  </r>
  <r>
    <x v="1"/>
    <d v="2019-07-31T00:00:00"/>
    <s v="Internet Asimetrico 2"/>
    <n v="34286"/>
    <x v="249"/>
    <s v="1759225_34286__SCZ_PARAGUA_COPELME SA_IAS_20M"/>
    <s v="GONZALEZ ANTEZANA, MAURICIO ABEL - EMP - CBB                       "/>
    <x v="0"/>
    <x v="0"/>
    <s v="gonzalezm@tigo.net.bo"/>
    <s v="AVENIDA PERIMETRAL"/>
    <s v="17°45'15.75&quot;S 63° 8'45.33&quot;O"/>
    <s v="JESUS TORREZ - 67402405"/>
    <x v="1"/>
    <d v="2020-07-01T00:00:00"/>
    <d v="2020-08-01T00:00:00"/>
    <x v="1"/>
    <m/>
    <m/>
    <x v="202"/>
    <s v="AC"/>
    <s v="AC"/>
    <s v="Internet Asimetrico 2"/>
    <b v="1"/>
    <s v="1759225_34286__SCZ_PARAGUA_COPELME SA_IAS_40M"/>
    <b v="0"/>
    <s v="GONZALEZ ANTEZANA, MAURICIO ABEL - EMP - CBBA               "/>
    <b v="0"/>
    <e v="#N/A"/>
    <e v="#N/A"/>
    <m/>
  </r>
  <r>
    <x v="1"/>
    <d v="2017-12-22T00:00:00"/>
    <s v="Internet Dedicado 3"/>
    <n v="31675"/>
    <x v="250"/>
    <s v="11203545_31675_CBA_PLAZA GANADOS_VIDRIO LUX_IDD_50M_TEMP_25M"/>
    <s v="TELEVENTAS                                                  "/>
    <x v="2"/>
    <x v="0"/>
    <s v="gonzalezm@tigo.net.bo"/>
    <s v="AV. Petrolera km 3.5"/>
    <s v="17°26'8.43&quot;S  66° 8'53.50&quot;O"/>
    <s v="Jhoel Arce 72251020"/>
    <x v="1"/>
    <d v="2020-07-01T00:00:00"/>
    <d v="2020-08-01T00:00:00"/>
    <x v="1"/>
    <m/>
    <m/>
    <x v="166"/>
    <s v="AC"/>
    <s v="AC"/>
    <s v="Internet Dedicado 1"/>
    <b v="0"/>
    <s v="11203545_31675_CBA_PLAZA GANADOS_VIDRIO LUX_IDD_30M"/>
    <b v="0"/>
    <s v="TELEVENTAS                                                  "/>
    <b v="1"/>
    <e v="#N/A"/>
    <e v="#N/A"/>
    <m/>
  </r>
  <r>
    <x v="1"/>
    <d v="2015-09-03T00:00:00"/>
    <s v="Plan Internet Empresarial 5.1"/>
    <n v="29717"/>
    <x v="86"/>
    <s v="11761026_29717_CHU_El Morro_EXTERRAN BOLIVIA_IEL_20M"/>
    <s v="SUAREZ CADARIO, ROBERTO JAVIER - CORP - SCZ                 "/>
    <x v="5"/>
    <x v="0"/>
    <s v="suarezrj@tigo.net.bo"/>
    <s v="Planta de Gas San Alberto"/>
    <s v=" 19°48'22.54&quot;S 63°39'48.30&quot;O"/>
    <s v="GONZALO CARDENAS - 78562414"/>
    <x v="1"/>
    <d v="2020-07-01T00:00:00"/>
    <d v="2020-08-01T00:00:00"/>
    <x v="2"/>
    <s v="03/11: No se contacto al cliente"/>
    <m/>
    <x v="1"/>
    <s v="AC"/>
    <s v="AC"/>
    <s v="BUSINESS ONLINE 5"/>
    <b v="0"/>
    <s v="11761026_29717_CHU_El Morro_EXTERRAN BOLIVIA_IEL_20M"/>
    <b v="1"/>
    <s v="PARADA ROCA, NOELIA - CORP - SCZ                            "/>
    <b v="0"/>
    <e v="#N/A"/>
    <e v="#N/A"/>
    <m/>
  </r>
  <r>
    <x v="1"/>
    <d v="2016-09-27T00:00:00"/>
    <s v="Plan Internet Empresarial 2.1"/>
    <n v="30330"/>
    <x v="86"/>
    <s v="11761026_30330_TJA_Yacuiba_EXTERRAN BOLIVIA_IEL_8M"/>
    <s v="SUAREZ CADARIO, ROBERTO JAVIER - CORP - SCZ                 "/>
    <x v="3"/>
    <x v="1"/>
    <s v="suarezrj@tigo.net.bo"/>
    <s v="50 km antes de campamento San Alberto"/>
    <s v="21°53'38.54&quot;S 63°47'29.13&quot;O"/>
    <s v="GONZALO CARDENAS - 78562414"/>
    <x v="1"/>
    <d v="2020-07-01T00:00:00"/>
    <d v="2020-08-01T00:00:00"/>
    <x v="2"/>
    <m/>
    <m/>
    <x v="1"/>
    <s v="AC"/>
    <s v="AC"/>
    <s v="Internet Dedicado 2"/>
    <b v="0"/>
    <s v="11761026_30330_TJA_Yacuiba_EXTERRAN BOLIVIA_IDD_40M"/>
    <b v="0"/>
    <s v="PARADA ROCA, NOELIA - CORP - SCZ                            "/>
    <b v="0"/>
    <e v="#N/A"/>
    <e v="#N/A"/>
    <m/>
  </r>
  <r>
    <x v="1"/>
    <d v="2018-06-30T00:00:00"/>
    <s v="Business Asimetric 10 Mb"/>
    <n v="32624"/>
    <x v="86"/>
    <s v="11761026_32624__TJA_YACUIBA_EXTERRAN BOLIVIA SRL_BAS_10M"/>
    <s v="SUAREZ CADARIO, ROBERTO JAVIER - CORP - SCZ                 "/>
    <x v="3"/>
    <x v="1"/>
    <s v="suarezrj@tigo.net.bo"/>
    <s v="PLANTA SAN ALBERTO"/>
    <s v="21°54'39.81&quot;S   63°50'46.63&quot;O       "/>
    <s v="GONZALO CARDENAS - 78562414"/>
    <x v="1"/>
    <d v="2020-07-01T00:00:00"/>
    <d v="2020-08-01T00:00:00"/>
    <x v="2"/>
    <m/>
    <m/>
    <x v="1"/>
    <s v="AC"/>
    <s v="AC"/>
    <s v="Internet Asimetrico 2"/>
    <b v="0"/>
    <s v="11761026_32624_TRJ_Morro_EXTERRAN BOLIVIA_IAS_40M"/>
    <b v="0"/>
    <s v="PARADA ROCA, NOELIA - CORP - SCZ                            "/>
    <b v="0"/>
    <e v="#N/A"/>
    <e v="#N/A"/>
    <m/>
  </r>
  <r>
    <x v="1"/>
    <d v="2018-11-30T00:00:00"/>
    <s v="Business Online 30 Mb"/>
    <n v="33155"/>
    <x v="86"/>
    <s v="11761026_33155_TRJ_VILLAMONTES_EXTERRAN BOLIVIA_BOL_30M"/>
    <s v="SUAREZ CADARIO, ROBERTO JAVIER - CORP - SCZ                 "/>
    <x v="3"/>
    <x v="1"/>
    <s v="suarezrj@tigo.net.bo"/>
    <s v="Gran Chaco - Sucursal Farmacia Chavez"/>
    <s v="-21.280208, -63.630964"/>
    <s v="GONZALO CARDENAS - 78562414"/>
    <x v="1"/>
    <d v="2020-07-01T00:00:00"/>
    <d v="2020-08-01T00:00:00"/>
    <x v="0"/>
    <m/>
    <s v="Servicio Suspendido / Eliminado"/>
    <x v="1"/>
    <s v="EL"/>
    <s v="(en blanco)"/>
    <s v="Internet Dedicado 9"/>
    <b v="0"/>
    <s v="(en blanco)"/>
    <b v="0"/>
    <s v="PARADA ROCA, NOELIA - CORP - SCZ                            "/>
    <b v="0"/>
    <e v="#N/A"/>
    <e v="#N/A"/>
    <m/>
  </r>
  <r>
    <x v="1"/>
    <d v="2019-04-29T00:00:00"/>
    <s v="Internet Asimetrico 1"/>
    <n v="33917"/>
    <x v="86"/>
    <s v="11761026_33917_TRJ_YACUIBA_EXTERRAN BOLIVIA_IAS_30M"/>
    <s v="SUAREZ CADARIO, ROBERTO JAVIER - CORP - SCZ                 "/>
    <x v="3"/>
    <x v="1"/>
    <s v="suarezrj@tigo.net.bo"/>
    <s v="PLANTA SAN ANTONIO PETROBRAS - VILLAMONTES"/>
    <n v="0"/>
    <s v="GONZALO CARDENAS - 78562414"/>
    <x v="1"/>
    <d v="2020-07-01T00:00:00"/>
    <d v="2020-08-01T00:00:00"/>
    <x v="0"/>
    <m/>
    <s v="Servicio Suspendido / Eliminado"/>
    <x v="1"/>
    <s v="EL"/>
    <s v="(en blanco)"/>
    <s v="Internet Asimetrico 1"/>
    <b v="1"/>
    <s v="(en blanco)"/>
    <b v="0"/>
    <s v="PARADA ROCA, NOELIA - CORP - SCZ                            "/>
    <b v="0"/>
    <e v="#N/A"/>
    <e v="#N/A"/>
    <m/>
  </r>
  <r>
    <x v="1"/>
    <d v="2016-02-24T00:00:00"/>
    <s v="Internet Dedicado 9"/>
    <n v="29884"/>
    <x v="251"/>
    <s v="11892161_29884_LPZ_Mirador_PRICEWATERHOUSECOOPERS SRL_IDD_60M"/>
    <s v="BANEGAS CHAVEZ, MARIA FERNANDA - MNC - SCZ                 "/>
    <x v="1"/>
    <x v="0"/>
    <s v="banegasma@tigo.net.bo"/>
    <s v="Edificio Ana Maria, Piso 1,2 y 3, Pasaje Villegas N° 383 San Jorge"/>
    <s v="16°30'48.23&quot;S 68° 7'22.59&quot;O"/>
    <s v="JAVIER VELEZ - 71538649"/>
    <x v="1"/>
    <d v="2020-07-01T00:00:00"/>
    <d v="2020-08-01T00:00:00"/>
    <x v="1"/>
    <m/>
    <m/>
    <x v="206"/>
    <s v="AC"/>
    <s v="AC"/>
    <s v="Internet Dedicado 9"/>
    <b v="1"/>
    <s v="11892161_29884_LPZ_Mirador_PRICEWATERHOUSECOOPERS SRL_IDD_125M"/>
    <b v="0"/>
    <s v="RUCK SUAREZ, FERNANDA - MNC - SCZ                           "/>
    <b v="0"/>
    <e v="#N/A"/>
    <e v="#N/A"/>
    <m/>
  </r>
  <r>
    <x v="1"/>
    <d v="2019-05-31T00:00:00"/>
    <s v="Internet Dedicado 9"/>
    <n v="34088"/>
    <x v="251"/>
    <s v="11892161_34088__SCZ_BRIGIDA_PRICE WATERHOUSE COOPERS_IDD_60M"/>
    <s v="BANEGAS CHAVEZ, MARIA FERNANDA - MNC - SCZ                 "/>
    <x v="0"/>
    <x v="0"/>
    <s v="banegasma@tigo.net.bo"/>
    <s v="Edifi. Omnia Dei - Piso 1 Calle l - Esq. Viador Pinto Equipetrol Norte"/>
    <s v=" 17°45'25.30&quot;S  63°11'49.67&quot;O"/>
    <s v="JAVIER VELEZ - 71538649"/>
    <x v="1"/>
    <d v="2020-07-01T00:00:00"/>
    <d v="2020-08-01T00:00:00"/>
    <x v="1"/>
    <m/>
    <m/>
    <x v="169"/>
    <s v="AC"/>
    <s v="AC"/>
    <s v="Internet Dedicado 9"/>
    <b v="1"/>
    <s v="11892161_34088_SCZ_BRIGIDA_PRICE WATERHOUSE COOPERS_IDD_125M"/>
    <b v="0"/>
    <s v="RUCK SUAREZ, FERNANDA - MNC - SCZ                           "/>
    <b v="0"/>
    <e v="#N/A"/>
    <e v="#N/A"/>
    <m/>
  </r>
  <r>
    <x v="1"/>
    <d v="2019-06-29T00:00:00"/>
    <s v="Internet Dedicado 3"/>
    <n v="34179"/>
    <x v="251"/>
    <s v="11892161_34179__SCZ_CENTENARIO_PRICE WATERHOUSE COOPERS_IDD_25M"/>
    <s v="BANEGAS CHAVEZ, MARIA FERNANDA - MNC - SCZ                 "/>
    <x v="0"/>
    <x v="0"/>
    <s v="banegasma@tigo.net.bo"/>
    <s v="CALLE DR VIADOR PINTO EDIFICIO OMNIA"/>
    <s v=" 17°45'25.30&quot;S  63°11'49.67&quot;O"/>
    <s v="JAVIER VELEZ - 71538649"/>
    <x v="1"/>
    <d v="2020-07-01T00:00:00"/>
    <d v="2020-08-01T00:00:00"/>
    <x v="1"/>
    <m/>
    <m/>
    <x v="169"/>
    <s v="AC"/>
    <s v="AC"/>
    <s v="Internet Dedicado 3"/>
    <b v="1"/>
    <s v="11892161_34179_SCZ_CENTENARIO_PRICE WATERHOUSE COOPERS_IDD_50M"/>
    <b v="0"/>
    <s v="RUCK SUAREZ, FERNANDA - MNC - SCZ                           "/>
    <b v="0"/>
    <e v="#N/A"/>
    <e v="#N/A"/>
    <m/>
  </r>
  <r>
    <x v="1"/>
    <d v="2019-06-29T00:00:00"/>
    <s v="Internet Dedicado 3"/>
    <n v="34180"/>
    <x v="251"/>
    <s v="11892161_34180_LPZ_SOPOCACHI_PRICE WATERHOUSE COOPERS_IDD_25M"/>
    <s v="BANEGAS CHAVEZ, MARIA FERNANDA - MNC - SCZ"/>
    <x v="1"/>
    <x v="0"/>
    <s v="banegasma@tigo.net.bo"/>
    <s v="AV CAMPOS Y 20 DE OCTUBRE EDIFICIO ANA MARIA "/>
    <s v="16°30'48.05&quot;S  68° 7'22.50&quot;O"/>
    <s v="JAVIER VELEZ - 71538649"/>
    <x v="1"/>
    <d v="2020-07-01T00:00:00"/>
    <d v="2020-08-01T00:00:00"/>
    <x v="1"/>
    <m/>
    <m/>
    <x v="206"/>
    <s v="AC"/>
    <s v="AC"/>
    <s v="Internet Dedicado 3"/>
    <b v="1"/>
    <s v="11892161_34180_LPZ_SOPOCACHI_PRICE WATERHOUSE COOPERS_IDD_50M"/>
    <b v="0"/>
    <s v="RUCK SUAREZ, FERNANDA - MNC - SCZ                           "/>
    <b v="0"/>
    <e v="#N/A"/>
    <e v="#N/A"/>
    <m/>
  </r>
  <r>
    <x v="1"/>
    <d v="2017-09-29T00:00:00"/>
    <s v="Internet Dedicado 4"/>
    <n v="31411"/>
    <x v="252"/>
    <s v="15224308_31411_CBA_CIRCUNVALACION_ASSURESOFT BOLIVIA S.R.L_IDD_65M"/>
    <s v="AGUIRRE ROJAS, CLAUDIA - EMP - CBB                          "/>
    <x v="2"/>
    <x v="0"/>
    <s v="aguirrec@tigo.net.bo"/>
    <s v="AV AMERICA ESQUINA CALLE MONTEAGUDO"/>
    <s v=" 17°22'25.05&quot;S  66° 8'48.76&quot;O"/>
    <s v="PAULA LEON - 67538849"/>
    <x v="1"/>
    <d v="2020-07-01T00:00:00"/>
    <d v="2020-08-01T00:00:00"/>
    <x v="1"/>
    <s v="12/11: La visita estaba programada para el dia 30 de Octubre. Sin embargo se agotaron los pasajes para la ciudad de cochabamba por lo cual se volvio a llamar al cliente para postergar la visita para el proximo mes."/>
    <m/>
    <x v="150"/>
    <s v="AC"/>
    <s v="AC"/>
    <s v="Internet Dedicado 8"/>
    <b v="0"/>
    <s v="15224308_31411_CBA_CIRCUNVALACION_ASSURESOFT BOLIVIA S.R.L_IDD_105M"/>
    <b v="0"/>
    <s v="MARQUEZ, ANDREA VERONICA - EMP - CBBA                       "/>
    <b v="0"/>
    <e v="#N/A"/>
    <e v="#N/A"/>
    <m/>
  </r>
  <r>
    <x v="1"/>
    <d v="2018-10-30T00:00:00"/>
    <s v="Internet Asimetrico 7"/>
    <n v="33173"/>
    <x v="253"/>
    <s v="14906161_33173_SCR_TUCSUPAYA_ENTIDAD MUNICIPAL DE ASEO URBANO SUCRE_IAS_45M"/>
    <s v="MORRO NUNEZ, BERNARDO - GOB - LPZ                           "/>
    <x v="5"/>
    <x v="0"/>
    <s v="morrob@tigo.net.bo"/>
    <s v="BARRIO ESTADOS UNIDOS ZONA EX AEROPUERTO"/>
    <s v=" 19° 0'39.10&quot;S  65°17'3.79&quot;O"/>
    <s v="JULIAN CABALLERO - 69694001"/>
    <x v="1"/>
    <d v="2020-07-01T00:00:00"/>
    <d v="2020-08-01T00:00:00"/>
    <x v="1"/>
    <m/>
    <m/>
    <x v="155"/>
    <s v="AC"/>
    <s v="AC"/>
    <s v="Internet Asimetrico 7"/>
    <b v="1"/>
    <s v="14906161_33173_SCR_TUCSUPAYA_ENTIDAD MUNICIPAL DE ASEO URBANO SUCRE_IAS_95M"/>
    <b v="0"/>
    <s v="MORRO NUNEZ, BERNARDO - GOB - LPZ                           "/>
    <b v="1"/>
    <e v="#N/A"/>
    <e v="#N/A"/>
    <m/>
  </r>
  <r>
    <x v="1"/>
    <d v="2014-06-16T00:00:00"/>
    <s v="Plan Internet Empresarial 5.6"/>
    <n v="29140"/>
    <x v="254"/>
    <s v="13980128_29140_SCZ_Brigida_ERICSSON-DE-BOLIVIA-TELECOMUNICACIONES-SA_IOL_45M"/>
    <s v="MENACHO VISCARRA, NICOLAS - MNC - SCZ                       "/>
    <x v="0"/>
    <x v="0"/>
    <s v="menachon@tigo.net.bo"/>
    <s v="4to anillo Torre DUO Piso 16"/>
    <n v="0"/>
    <s v="Elena Villarroel-3124887"/>
    <x v="1"/>
    <d v="2020-07-01T00:00:00"/>
    <d v="2020-08-01T00:00:00"/>
    <x v="1"/>
    <s v="01/09: Se envía consulta a Hiro sobre el estado del ticket de este caso."/>
    <m/>
    <x v="201"/>
    <s v="AC"/>
    <s v="AC"/>
    <s v="Plan Internet Empresarial 3.1"/>
    <b v="0"/>
    <s v="13980128_29140_SCZ_TAJIBOS_ERICSSON-DE-BOLIVIA-TELECOMUNICACIONES-SA_IOL_30M"/>
    <b v="0"/>
    <s v="RUCK SUAREZ, FERNANDA - MNC - SCZ                           "/>
    <b v="0"/>
    <e v="#N/A"/>
    <e v="#N/A"/>
    <m/>
  </r>
  <r>
    <x v="1"/>
    <d v="2014-08-22T00:00:00"/>
    <s v="Plan Internet Empresarial 5.3"/>
    <n v="29230"/>
    <x v="254"/>
    <s v="13980128_29230_LPZ_Victoria_ERICSSON DE BOLIVIA TELECOMUNICACIONES_IEL_30M"/>
    <s v="MENACHO VISCARRA, NICOLAS - MNC - SCZ                       "/>
    <x v="1"/>
    <x v="0"/>
    <s v="menachon@tigo.net.bo"/>
    <s v="Av. Arce 2299 - Edificio Multicentro Torre B - Piso 9 Of B"/>
    <n v="0"/>
    <s v="Ma. Elena Villarroel - 721 02587"/>
    <x v="1"/>
    <d v="2020-07-01T00:00:00"/>
    <d v="2020-08-01T00:00:00"/>
    <x v="1"/>
    <m/>
    <m/>
    <x v="164"/>
    <s v="AC"/>
    <s v="(en blanco)"/>
    <s v="Plan Internet Empresarial 5.1"/>
    <b v="0"/>
    <s v="(en blanco)"/>
    <b v="0"/>
    <s v="RUCK SUAREZ, FERNANDA - MNC - SCZ                           "/>
    <b v="0"/>
    <e v="#N/A"/>
    <e v="#N/A"/>
    <m/>
  </r>
  <r>
    <x v="1"/>
    <d v="2020-07-31T00:00:00"/>
    <s v="Internet Asimetrico 1"/>
    <n v="35375"/>
    <x v="87"/>
    <s v="11869666_35375__CBA_Jaihuayco_ARCOR ALIMENTOS BOLIVIA SA_IAS_30M"/>
    <s v="PARADA ROCA, NOELIA - CORP - SCZ                            "/>
    <x v="2"/>
    <x v="0"/>
    <s v="paradan@tigo.net.bo"/>
    <s v="Calle Ignacio Warnes Nro. 411, Zona Alalay Norte - Sitio2"/>
    <n v="0"/>
    <s v="ROLAND MARISCAL - 72148263"/>
    <x v="2"/>
    <d v="2020-07-01T00:00:00"/>
    <d v="2020-08-01T00:00:00"/>
    <x v="1"/>
    <m/>
    <m/>
    <x v="171"/>
    <s v="AC"/>
    <s v="AC"/>
    <s v="Internet Asimetrico 2"/>
    <b v="0"/>
    <s v="11869666_35375__CBA_Jaihuayco_ARCOR ALIMENTOS BOLIVIA SA_IAS_40M"/>
    <b v="0"/>
    <s v="PARADA ROCA, NOELIA - CORP - SCZ                            "/>
    <b v="1"/>
    <e v="#N/A"/>
    <e v="#N/A"/>
    <m/>
  </r>
  <r>
    <x v="3"/>
    <d v="2020-07-17T00:00:00"/>
    <s v="Internet Asimetrico 3"/>
    <n v="35403"/>
    <x v="213"/>
    <s v="1640639_35403_SCZ_CAMIRI_INGENIERIA CONSTRUCCIONES EMPRO LTDA_IAS_50M_ATN_LAGUNI"/>
    <s v="GONZALEZ ANTEZANA, MAURICIO ABEL - EMP - CBB                "/>
    <x v="0"/>
    <x v="1"/>
    <s v="gonzalezm@tigo.net.bo"/>
    <s v="LAGUNILLAS CALLE INNOMINADA CENTRO"/>
    <s v="19°39'17.20&quot;S  63°40'30.50&quot;W"/>
    <s v="RAUL ROMERO - 71723020"/>
    <x v="2"/>
    <d v="2020-07-01T00:00:00"/>
    <d v="2020-08-01T00:00:00"/>
    <x v="0"/>
    <s v="26/08: Sergio solicita otro contacto debido a que no contesta. Ejecutivo indica que sólo tiene ese contacto."/>
    <s v="Servicio Suspendido / Eliminado"/>
    <x v="1"/>
    <s v="EL"/>
    <s v="(en blanco)"/>
    <s v="Internet Asimetrico 3"/>
    <b v="1"/>
    <s v="(en blanco)"/>
    <b v="0"/>
    <s v="GONZALEZ ANTEZANA, MAURICIO ABEL - EMP - CBBA               "/>
    <b v="0"/>
    <e v="#N/A"/>
    <e v="#N/A"/>
    <m/>
  </r>
  <r>
    <x v="3"/>
    <d v="2020-07-31T00:00:00"/>
    <s v="Internet Asimetrico 1"/>
    <n v="35394"/>
    <x v="255"/>
    <s v="13780824_35394_LPZ_Alpacoma_IDEPRO DESARROLLO EMPRESARIAL_IAS_30M_CHALLAPATA"/>
    <s v="PEREZ CABALLERO, ADRIANA - EMP - LPZ                        "/>
    <x v="4"/>
    <x v="1"/>
    <s v="perezad@tigo.net.bo"/>
    <s v="Av. Ladislao Cabrera s/n, esquina Beni. Plaza Antofagasta"/>
    <s v=" 18°54'10.91&quot;S  66°45'50.07&quot;O "/>
    <s v="Diego Meave - 78983477"/>
    <x v="2"/>
    <d v="2020-07-01T00:00:00"/>
    <d v="2020-08-01T00:00:00"/>
    <x v="0"/>
    <s v="25/03: El ejecutivo nos proporcionó el contacto del cliente, se tuvo un primer contacto pero no se tuvo respuesta. Se pidió al ejecutivo su ayuda con la gestión pero indica que el cliente tampoco le responde las llamadas ni comunicaciones, por lo que el servicio queda cancelado. Se acordó con el ejecutivo para no insistir y molestar al cliente, indicarle que cuando desee agendar la visita de control de calidad lo coordine a través del ejecutivo."/>
    <s v="Cliente incontactable"/>
    <x v="1"/>
    <s v="AC"/>
    <s v="(en blanco)"/>
    <s v="Internet Asimetrico 1"/>
    <b v="1"/>
    <s v="(en blanco)"/>
    <b v="0"/>
    <s v="LEON ROSAS, JOSUE ISMAEL - EMP - LPZ                        "/>
    <b v="0"/>
    <e v="#N/A"/>
    <e v="#N/A"/>
    <m/>
  </r>
  <r>
    <x v="3"/>
    <d v="2020-07-31T00:00:00"/>
    <s v="Internet Asimetrico 1"/>
    <n v="35395"/>
    <x v="255"/>
    <s v="13780824_35395__BEN_RIBERALTA II_IDEPRO DESARROLLO EMPRESARIAL_IAS_30M"/>
    <s v="PEREZ CABALLERO, ADRIANA - EMP - LPZ                        "/>
    <x v="7"/>
    <x v="1"/>
    <s v="perezad@tigo.net.bo"/>
    <s v="Av. Máximo Heineken s/n"/>
    <s v="10°59'46.22&quot;S  66° 4'30.26&quot;O"/>
    <s v="Diego Meave - 78983478"/>
    <x v="2"/>
    <d v="2020-07-01T00:00:00"/>
    <d v="2020-08-01T00:00:00"/>
    <x v="0"/>
    <s v="25/03: El ejecutivo nos proporcionó el contacto del cliente, se tuvo un primer contacto pero no se tuvo respuesta. Se pidió al ejecutivo su ayuda con la gestión pero indica que el cliente tampoco le responde las llamadas ni comunicaciones, por lo que el servicio queda cancelado. Se acordó con el ejecutivo para no insistir y molestar al cliente, indicarle que cuando desee agendar la visita de control de calidad lo coordine a través del ejecutivo."/>
    <s v="Cliente incontactable"/>
    <x v="1"/>
    <s v="AC"/>
    <s v="AC"/>
    <s v="Internet Asimetrico 1"/>
    <b v="1"/>
    <s v="13780824_35395__BEN_RIBERALTA II_IDEPRO DESARROLLO EMPRESARIAL_IAS_30M"/>
    <b v="1"/>
    <s v="LEON ROSAS, JOSUE ISMAEL - EMP - LPZ                        "/>
    <b v="0"/>
    <e v="#N/A"/>
    <e v="#N/A"/>
    <m/>
  </r>
  <r>
    <x v="3"/>
    <d v="2020-07-31T00:00:00"/>
    <s v="Internet Asimetrico 1"/>
    <n v="35396"/>
    <x v="255"/>
    <s v="13780824_35396__PND_COBIJA_IDEPRO DESARROLLO EMPRESARIAL_IAS_30M"/>
    <s v="PEREZ CABALLERO, ADRIANA - EMP - LPZ                        "/>
    <x v="9"/>
    <x v="0"/>
    <s v="perezad@tigo.net.bo"/>
    <s v="Zona Central, Av. 9 de Febrero s/n"/>
    <s v="11° 1'14.77&quot;S 68°45'25.48&quot;O                "/>
    <s v="Diego Meave - 78983479"/>
    <x v="2"/>
    <d v="2020-07-01T00:00:00"/>
    <d v="2020-08-01T00:00:00"/>
    <x v="0"/>
    <s v="25/03: El ejecutivo nos proporcionó el contacto del cliente, se tuvo un primer contacto pero no se tuvo respuesta. Se pidió al ejecutivo su ayuda con la gestión pero indica que el cliente tampoco le responde las llamadas ni comunicaciones, por lo que el servicio queda cancelado. Se acordó con el ejecutivo para no insistir y molestar al cliente, indicarle que cuando desee agendar la visita de control de calidad lo coordine a través del ejecutivo."/>
    <s v="Cliente incontactable"/>
    <x v="1"/>
    <s v="AC"/>
    <s v="AC"/>
    <s v="Internet Asimetrico 1"/>
    <b v="1"/>
    <s v="13780824_35396__PND_COBIJA_IDEPRO DESARROLLO EMPRESARIAL_IAS_30M"/>
    <b v="1"/>
    <s v="LEON ROSAS, JOSUE ISMAEL - EMP - LPZ                        "/>
    <b v="0"/>
    <e v="#N/A"/>
    <e v="#N/A"/>
    <m/>
  </r>
  <r>
    <x v="3"/>
    <d v="2020-07-31T00:00:00"/>
    <s v="Internet Asimetrico 1"/>
    <n v="35399"/>
    <x v="256"/>
    <s v="14526170_35399_CBA_FELIX CAPRILES_TOTES LTDA_IAS_30M"/>
    <s v="CASSIS MARISCAL, SERGIO - EMP - LPZ                         "/>
    <x v="2"/>
    <x v="0"/>
    <s v="cassiss@tigo.net.bo"/>
    <s v="C. Felix del Granado Nro 1447 Entre Teofilo Vargas y Obispo Anaya"/>
    <n v="0"/>
    <s v="Pablo Barrientos - 70530834"/>
    <x v="2"/>
    <d v="2020-07-01T00:00:00"/>
    <d v="2020-08-01T00:00:00"/>
    <x v="1"/>
    <m/>
    <m/>
    <x v="196"/>
    <s v="EL"/>
    <s v="(en blanco)"/>
    <s v="Internet Asimetrico 1"/>
    <b v="1"/>
    <s v="(en blanco)"/>
    <b v="0"/>
    <s v="LEON ROSAS, JOSUE ISMAEL - EMP - LPZ                        "/>
    <b v="0"/>
    <e v="#N/A"/>
    <e v="#N/A"/>
    <m/>
  </r>
  <r>
    <x v="3"/>
    <d v="2020-07-31T00:00:00"/>
    <s v="Internet Asimetrico 1"/>
    <n v="35400"/>
    <x v="256"/>
    <s v="14526170_35400_SCZ_AV BRASIL_TOTES LTDA_IAS_15M"/>
    <s v="CASSIS MARISCAL, SERGIO - EMP - LPZ                         "/>
    <x v="0"/>
    <x v="0"/>
    <s v="cassiss@tigo.net.bo"/>
    <s v="Av. Teniente Vega Nro 227 Entre Roberto Cuellar y "/>
    <n v="0"/>
    <s v="Pablo Barrientos - 70530834"/>
    <x v="2"/>
    <d v="2020-07-01T00:00:00"/>
    <d v="2020-08-01T00:00:00"/>
    <x v="1"/>
    <m/>
    <m/>
    <x v="181"/>
    <s v="EL"/>
    <s v="(en blanco)"/>
    <s v="Internet Asimetrico 1"/>
    <b v="1"/>
    <s v="(en blanco)"/>
    <b v="0"/>
    <s v="LEON ROSAS, JOSUE ISMAEL - EMP - LPZ                        "/>
    <b v="0"/>
    <e v="#N/A"/>
    <e v="#N/A"/>
    <m/>
  </r>
  <r>
    <x v="3"/>
    <d v="2020-07-31T00:00:00"/>
    <s v="Internet Dedicado 1"/>
    <n v="35360"/>
    <x v="257"/>
    <s v="15500986_35360__TJA_EJERCITO_TIEMPO TELEVISION SOCIEDAD ANONIMA_IDD_30M"/>
    <s v="CASTILLO VERGARA, BEATRIZ - EMP - TRJ                       "/>
    <x v="3"/>
    <x v="0"/>
    <s v="castillob@tigo.net.bo"/>
    <s v="BARRIO VILLA FATIMA, CALLE VIRGINIO LEMA ENTRE JUNIN Y O´CONNOR #644"/>
    <s v=" 21°32'14.11&quot;S  64°43'41.95&quot;O"/>
    <s v="LUIS FERNANDEZ - 63785288"/>
    <x v="2"/>
    <d v="2020-07-01T00:00:00"/>
    <d v="2020-08-01T00:00:00"/>
    <x v="2"/>
    <m/>
    <m/>
    <x v="1"/>
    <s v="AC"/>
    <s v="(en blanco)"/>
    <s v="Internet Dedicado 1"/>
    <b v="1"/>
    <s v="(en blanco)"/>
    <b v="0"/>
    <s v="GUAYGUA, DANIEL CRISTHIAN - EMP - TRJ                       "/>
    <b v="0"/>
    <e v="#N/A"/>
    <e v="#N/A"/>
    <m/>
  </r>
  <r>
    <x v="3"/>
    <d v="2020-07-31T00:00:00"/>
    <s v="Internet Asimetrico 4"/>
    <n v="35398"/>
    <x v="256"/>
    <s v="14526170_35398__LPZ_OBRAJES_TOTES LTDA_IAS_30M"/>
    <s v="CASSIS MARISCAL, SERGIO - EMP - LPZ                         "/>
    <x v="1"/>
    <x v="0"/>
    <s v="cassiss@tigo.net.bo"/>
    <s v="Av Roma Nro 6815 Obrajes_x0009_"/>
    <m/>
    <s v="Pablo Barrientos - 70530834"/>
    <x v="2"/>
    <d v="2020-07-01T00:00:00"/>
    <d v="2020-08-01T00:00:00"/>
    <x v="1"/>
    <m/>
    <m/>
    <x v="181"/>
    <s v="EL"/>
    <s v="(en blanco)"/>
    <s v="Internet Asimetrico 4"/>
    <b v="1"/>
    <s v="(en blanco)"/>
    <b v="0"/>
    <s v="LEON ROSAS, JOSUE ISMAEL - EMP - LPZ                        "/>
    <b v="0"/>
    <e v="#N/A"/>
    <e v="#N/A"/>
    <m/>
  </r>
  <r>
    <x v="3"/>
    <d v="2018-02-27T00:00:00"/>
    <s v="Business Online 30 Mb"/>
    <n v="31921"/>
    <x v="186"/>
    <s v="15271125_31921_CBA_Circunvalacion_TRILOGY SOFTWARE BOLIVIA_BOL_30M_tempIDD_60M"/>
    <s v="GONZALEZ ANTEZANA, MAURICIO ABEL - EMP - CBB                "/>
    <x v="2"/>
    <x v="0"/>
    <s v="gonzalezm@tigo.net.bo"/>
    <s v="AVENIDA SANTA CRUZ ESQ CALLE BUENOS AIRES Nro. 1500 EDIF. VICTORIA"/>
    <s v="17°22'25.78&quot;S 66° 9'23.82&quot;O"/>
    <s v="Jose Gonzales 70341048"/>
    <x v="3"/>
    <d v="2020-08-01T00:00:00"/>
    <d v="2020-09-01T00:00:00"/>
    <x v="4"/>
    <s v="06/04: Ejecutivo indica: FERNANDO ARIAS - fernando.arias@salamancasolutions.com - 79799340, JIMMY VARGAS - 76977092 - jimmy.vargas@salamancasolutions.com_x000a_05/04: Contacto no responde"/>
    <m/>
    <x v="207"/>
    <s v="SU"/>
    <s v="(en blanco)"/>
    <s v="BUSINESS ONLINE 15"/>
    <b v="0"/>
    <s v="(en blanco)"/>
    <b v="0"/>
    <s v="MARQUEZ, ANDREA VERONICA - EMP - CBBA                       "/>
    <b v="0"/>
    <e v="#N/A"/>
    <e v="#N/A"/>
    <m/>
  </r>
  <r>
    <x v="1"/>
    <d v="2017-01-05T00:00:00"/>
    <s v="Plan Internet Empresarial 2.3"/>
    <n v="30708"/>
    <x v="182"/>
    <s v="14023649_30708_CBA_AEROPUERTO_BB_BOLIVIANA DE AVIACION_IEL_24M"/>
    <s v="ROLLANO QUIROGA, LORENA - CORP - CBBA                       "/>
    <x v="2"/>
    <x v="0"/>
    <s v="rollanol@tigo.net.bo"/>
    <s v="CALLE JORDAN NRO. 202 ESQUINA NATANIEL AGUIRRE"/>
    <s v=" 17°23'44.09&quot;S  66° 9'25.44&quot;O"/>
    <s v="Diego Hinojosa-72207071"/>
    <x v="1"/>
    <d v="2020-08-01T00:00:00"/>
    <d v="2020-09-01T00:00:00"/>
    <x v="4"/>
    <m/>
    <m/>
    <x v="115"/>
    <s v="AC"/>
    <s v="AC"/>
    <s v="Internet Dedicado 3"/>
    <b v="0"/>
    <s v="14023649_30708_CBA_AEROPUERTO_BB_BOLIVIANA DE AVIACION_IDD_50M"/>
    <b v="0"/>
    <s v="VIDAL CANEDO, LEONARDO ANDRES - CORP - CBBA                 "/>
    <b v="0"/>
    <e v="#N/A"/>
    <e v="#N/A"/>
    <m/>
  </r>
  <r>
    <x v="1"/>
    <d v="2015-05-07T00:00:00"/>
    <s v="Internet Dedicado 1"/>
    <n v="29572"/>
    <x v="2"/>
    <s v="11474451_29572_CBA_Simon_Lopez_CERVECERIA_BOLIVIANA_NACIONAL_SA_IAS1_30M"/>
    <s v="ANDIA ALVAREZ, LUIS ENRIQUE - CORP - LPZ                    "/>
    <x v="2"/>
    <x v="0"/>
    <s v="andial@tigo.net.bo"/>
    <s v="Av. Centenario Final s/n. Zona Taquiña."/>
    <s v=" 17°19'38.80&quot;S  66°11'4.07&quot;O"/>
    <s v="Antonio Ibañez - 72209637"/>
    <x v="1"/>
    <d v="2020-08-01T00:00:00"/>
    <d v="2020-09-01T00:00:00"/>
    <x v="4"/>
    <s v="21/10: Ejecutivo nos indica nuevo CH y se actualizó en la BBDD, el cliente cambio de plan a partir de este mes."/>
    <m/>
    <x v="208"/>
    <s v="AC"/>
    <s v="SU"/>
    <s v="Internet Asimetrico 1"/>
    <b v="0"/>
    <s v="11474451_29572_CBA_Simon_Lopez_CERVECERIA_BOLIVIANA_NACIONAL_SA_IAS1_30M"/>
    <b v="1"/>
    <s v="MIRANDA URQUIZO, DANIEL - CORP - LPZ                        "/>
    <b v="0"/>
    <e v="#N/A"/>
    <e v="#N/A"/>
    <m/>
  </r>
  <r>
    <x v="1"/>
    <d v="2015-05-15T00:00:00"/>
    <s v="Internet Dedicado 1"/>
    <n v="29577"/>
    <x v="2"/>
    <s v="11474451_29577_CBA_SIMON LOPEZ_CERVECERIA BOLIVIANA NACIONAL_IDD_65M"/>
    <s v="ANDIA ALVAREZ, LUIS ENRIQUE - CORP - LPZ                    "/>
    <x v="2"/>
    <x v="0"/>
    <s v="andial@tigo.net.bo"/>
    <s v="Av. Centenario Final s/n. Zona Taquiña."/>
    <s v=" 17°19'38.80&quot;S  66°11'4.07&quot;O"/>
    <s v="Antonio Ibañez - 72209637"/>
    <x v="1"/>
    <d v="2020-08-01T00:00:00"/>
    <d v="2020-09-01T00:00:00"/>
    <x v="4"/>
    <m/>
    <m/>
    <x v="208"/>
    <s v="AC"/>
    <s v="SU"/>
    <s v="Internet Dedicado 1"/>
    <b v="1"/>
    <s v="11474451_29577_CBA_SIMON LOPEZ_CERVECERIA BOLIVIANA NACIONAL_IDD_65M"/>
    <b v="1"/>
    <s v="MIRANDA URQUIZO, DANIEL - CORP - LPZ                        "/>
    <b v="0"/>
    <e v="#N/A"/>
    <e v="#N/A"/>
    <m/>
  </r>
  <r>
    <x v="1"/>
    <d v="2019-09-30T00:00:00"/>
    <s v="Internet Asimetrico 1"/>
    <n v="34512"/>
    <x v="108"/>
    <s v="14439679_34512_ORU_RBS INDUSTRIAL_ALMANZA CORP SRL_IAS_30M"/>
    <s v="GONZALEZ ANTEZANA, MAURICIO ABEL - EMP - CBB                "/>
    <x v="4"/>
    <x v="0"/>
    <s v="gonzalezm@tigo.net.bo"/>
    <s v="Calle 6 de octubre entre Bolivar y Sucre"/>
    <s v="-17.971003,-67.112754"/>
    <s v="Jorge La Fuente - 75460080"/>
    <x v="1"/>
    <d v="2020-08-01T00:00:00"/>
    <d v="2020-09-01T00:00:00"/>
    <x v="4"/>
    <m/>
    <m/>
    <x v="125"/>
    <s v="AC"/>
    <s v="AC"/>
    <s v="Internet Asimetrico 1"/>
    <b v="1"/>
    <s v="14439679_34512_ORU_RBS INDUSTRIAL_ALMANZA CORP SRL_IAS_30M"/>
    <b v="1"/>
    <s v="GONZALEZ ANTEZANA, MAURICIO ABEL - EMP - CBBA               "/>
    <b v="0"/>
    <e v="#N/A"/>
    <e v="#N/A"/>
    <m/>
  </r>
  <r>
    <x v="1"/>
    <d v="2019-12-30T00:00:00"/>
    <s v="Internet Asimetrico 1"/>
    <n v="34866"/>
    <x v="56"/>
    <s v="11257784_34866__ORU_VillaLosAndes_DIACONIA_IAS_30M"/>
    <s v="NEMTALA FERRUFINO, LUIS MIGUEL - EMP - LPZ                  "/>
    <x v="4"/>
    <x v="0"/>
    <s v="nemtalal@tigo.net.bo"/>
    <s v="Avenida del Ejército Nacional Nº 890 entre calle Antofagasta y Pisagua, Zona Este Tagarete."/>
    <s v="17°58'13.78&quot;S  67° 5'54.89&quot;O"/>
    <s v="Victor Bautista  - 72450972"/>
    <x v="1"/>
    <d v="2020-08-01T00:00:00"/>
    <d v="2020-09-01T00:00:00"/>
    <x v="4"/>
    <m/>
    <m/>
    <x v="125"/>
    <s v="AC"/>
    <s v="(en blanco)"/>
    <s v="Internet Asimetrico 1"/>
    <b v="1"/>
    <s v="(en blanco)"/>
    <b v="0"/>
    <s v="GUTIERREZ AYLLÓN, ALVARO - EMP - LPZ                        "/>
    <b v="0"/>
    <e v="#N/A"/>
    <e v="#N/A"/>
    <m/>
  </r>
  <r>
    <x v="1"/>
    <d v="2018-01-31T00:00:00"/>
    <s v="Internet Asimetrico 1"/>
    <n v="31909"/>
    <x v="193"/>
    <s v="**SU**11561245_31909_LPZ_UYUSTUS_BANCO PYME ECOFUTURO_BAS_10M"/>
    <s v="ANDIA ALVAREZ, LUIS ENRIQUE - CORP - LPZ                    "/>
    <x v="1"/>
    <x v="0"/>
    <s v="andial@tigo.net.bo"/>
    <s v="AVENIDA BAPTISTA Y JM ASIN ZONA EL TEJAR"/>
    <s v="°29'43.23&quot;S  68° 9'8.80&quot;O"/>
    <s v="Boris Rodriguez - 78968402"/>
    <x v="1"/>
    <d v="2020-08-01T00:00:00"/>
    <d v="2020-09-01T00:00:00"/>
    <x v="0"/>
    <s v="05/10: Servicio se encuentra suspendido._x000a_31/08: Servicio suspendido"/>
    <s v="Servicio Suspendido / Eliminado"/>
    <x v="1"/>
    <s v="EL"/>
    <s v="(en blanco)"/>
    <s v="Internet Asimetrico 1"/>
    <b v="1"/>
    <s v="(en blanco)"/>
    <b v="0"/>
    <s v="MIRANDA URQUIZO, DANIEL - CORP - LPZ                        "/>
    <b v="0"/>
    <e v="#N/A"/>
    <e v="#N/A"/>
    <m/>
  </r>
  <r>
    <x v="1"/>
    <d v="2020-08-24T00:00:00"/>
    <s v="Internet Dedicado 1"/>
    <n v="35269"/>
    <x v="69"/>
    <s v="11476617_35269_BEN_Laguna Trinidad_UNIVERSIDAD PRIVADA DOMINGO SAVIO S.A._IDD_30"/>
    <s v="SALLES GUZMAN, PAOLA KARINA - CORP - SCZ                    "/>
    <x v="7"/>
    <x v="0"/>
    <s v="sallesp@tigo.net.bo"/>
    <s v="Urbanizacion San Luis Mz F calle Joriri"/>
    <s v=" 14°50'8.59&quot;S  64°55'8.95&quot;W"/>
    <s v="SANTIAGO VERA - 72169013"/>
    <x v="1"/>
    <d v="2020-08-01T00:00:00"/>
    <d v="2020-09-01T00:00:00"/>
    <x v="1"/>
    <m/>
    <m/>
    <x v="158"/>
    <s v="AC"/>
    <s v="AC"/>
    <s v="Internet Dedicado 2"/>
    <b v="0"/>
    <s v="11476617_35269_BEN_Laguna Trinidad_UNIVERSIDAD PRIVADA DOMINGO SAVIO S.A._IDD_40"/>
    <b v="0"/>
    <s v="SALLES GUZMAN, PAOLA KARINA - CORP - SCZ                    "/>
    <b v="1"/>
    <e v="#N/A"/>
    <e v="#N/A"/>
    <m/>
  </r>
  <r>
    <x v="3"/>
    <d v="2020-08-13T00:00:00"/>
    <s v="Internet Asimetrico 5"/>
    <n v="35275"/>
    <x v="148"/>
    <s v="15219465_35275__LPZ__Viacha Centro_CORPORACION ACEROS DEL ALTIPLANO SRL_IAS_35M"/>
    <s v="RUEDA PERALTA, ANIBAL - EMP - SCZ                           "/>
    <x v="1"/>
    <x v="1"/>
    <s v="ruedaa@tigo.net.bo"/>
    <s v="AV. 18 DE NOVIIEMBRE Y CARRETERA LADISLAO CABRERA"/>
    <s v="16°38'46.70&quot;S 68°17'43.82&quot;O"/>
    <s v="JOSE LOPEZ MALAGA - 75555819"/>
    <x v="2"/>
    <d v="2020-08-01T00:00:00"/>
    <d v="2020-09-01T00:00:00"/>
    <x v="2"/>
    <m/>
    <m/>
    <x v="1"/>
    <s v="AC"/>
    <s v="(en blanco)"/>
    <s v="Internet Asimetrico 5"/>
    <b v="1"/>
    <s v="(en blanco)"/>
    <b v="0"/>
    <s v="PARADA SAUCEDO, ALEJANDRA - EMP - SCZ                       "/>
    <b v="0"/>
    <e v="#N/A"/>
    <e v="#N/A"/>
    <m/>
  </r>
  <r>
    <x v="1"/>
    <d v="2020-08-31T00:00:00"/>
    <s v="Business Online 8 Mb"/>
    <n v="35385"/>
    <x v="258"/>
    <s v="14950_35385__SCZ_PUERTO SUAREZ_INGENIO AZUCARERO GUABIRA S.A_BOL_8M_ PUERTO SUAR"/>
    <s v="MERCADO ANEZ, JAVIER - CORP - SCZ                           "/>
    <x v="0"/>
    <x v="1"/>
    <s v="mercadoja@tigo.net.bo"/>
    <s v="ESTACION DE TRENES, PUERTO SUAREZ - ALMACENES DE GUABIRA "/>
    <s v="18°59'26.87&quot;S 57°47'46.33&quot;O"/>
    <s v="MARIO CUELLAR - 78442351"/>
    <x v="2"/>
    <d v="2020-08-01T00:00:00"/>
    <d v="2020-09-01T00:00:00"/>
    <x v="1"/>
    <s v="01/03: Este trabajo estaba programado para el dia Jueves 25 de febrero, pero por el tema de los bloqueos por parte de los soyeros se tuvo que posponer la visita hasta que se normalice el viaje por carretera"/>
    <m/>
    <x v="133"/>
    <s v="SU"/>
    <s v="(en blanco)"/>
    <s v="BUSINESS ONLINE 1"/>
    <b v="0"/>
    <s v="(en blanco)"/>
    <b v="0"/>
    <s v="MERCADO ANEZ, JAVIER - CORP - SCZ                           "/>
    <b v="1"/>
    <e v="#N/A"/>
    <e v="#N/A"/>
    <m/>
  </r>
  <r>
    <x v="3"/>
    <d v="2020-08-13T00:00:00"/>
    <s v="Business Asimetric 10 Mb"/>
    <n v="35405"/>
    <x v="107"/>
    <s v="1740469_35405_SCZ_Warnes_UNION CENTRO VETERINARIO SRL_BAS_10M_Barreras"/>
    <s v="VELARDE VARGAS, MARIO - EMP - SCZ                           "/>
    <x v="0"/>
    <x v="1"/>
    <s v="velardem@tigo.net.bo"/>
    <s v="CARRETERA WARNES - MONTERO AL FRENTE DEL INGRESO A LAS BARRERAS"/>
    <s v="17°26'56.86&quot;S 63°11'24.99&quot;O"/>
    <s v="LUIS ENRIQUE HERRERA -  76349260"/>
    <x v="2"/>
    <d v="2020-08-01T00:00:00"/>
    <d v="2020-09-01T00:00:00"/>
    <x v="1"/>
    <s v="03/03: Sergio indica que intentó coordinar con este servicio la anterior semana pero el responsable indicó que estaba con otros trabajos referente a migración de equipos, iban a mover el CPE de lugar y esos trabajos estaban coordinando con el ejecutivo. Envié consulta al ejecutivo. Ejecutivo indica que ya se finalizaron los traslados y pueden realizarse las gestiones para la medición."/>
    <m/>
    <x v="209"/>
    <s v="AC"/>
    <s v="AC"/>
    <s v="Business Asimetric 1"/>
    <b v="0"/>
    <s v="1740469_35405_SCZ_Warnes_UNION CENTRO VETERINARIO SRL_BAS_15M_Barreras"/>
    <b v="0"/>
    <s v="VAZQUEZ VALDIVIA, LEONARDO - EMP - SCZ                      "/>
    <b v="0"/>
    <e v="#N/A"/>
    <e v="#N/A"/>
    <m/>
  </r>
  <r>
    <x v="3"/>
    <d v="2020-08-21T00:00:00"/>
    <s v="Internet Asimetrico 1"/>
    <n v="35411"/>
    <x v="208"/>
    <s v="12066735_35411__SCZ_26 DE ENERO_TELCHI LITEL LTDA_IAS_15M"/>
    <s v="VELARDE VARGAS, MARIO - EMP - SCZ                           "/>
    <x v="0"/>
    <x v="0"/>
    <s v="velardem@tigo.net.bo"/>
    <s v="6to anillo Doble via a La Guardia Calle 3  Laboratorios Telchi "/>
    <s v=" 17°49'11.70&quot;S 63°13'19.75&quot;O"/>
    <s v="Luis Vasquez - 76308308"/>
    <x v="2"/>
    <d v="2020-08-01T00:00:00"/>
    <d v="2020-09-01T00:00:00"/>
    <x v="1"/>
    <m/>
    <m/>
    <x v="210"/>
    <s v="AC"/>
    <s v="AC"/>
    <s v="Internet Asimetrico 1"/>
    <b v="1"/>
    <s v="12066735_35411__SCZ_26 DE ENERO_TELCHI LITEL LTDA_IAS_30M"/>
    <b v="0"/>
    <s v="VAZQUEZ VALDIVIA, LEONARDO - EMP - SCZ                      "/>
    <b v="0"/>
    <e v="#N/A"/>
    <e v="#N/A"/>
    <m/>
  </r>
  <r>
    <x v="1"/>
    <d v="2020-08-28T00:00:00"/>
    <s v="Internet Dedicado 13"/>
    <n v="35437"/>
    <x v="60"/>
    <s v="39424_35437__SCZ_ROCA Y CORONADO_HIPERMAXI SA_IDD_100M"/>
    <s v="MERCADO ANEZ, JAVIER - CORP - SCZ - TEMP1                   "/>
    <x v="0"/>
    <x v="0"/>
    <s v="santacruzs@tigo.net.bo"/>
    <s v="Av. Roca y Coronado #800 HIPERMAXI Roca y Coronado"/>
    <s v="17°47'05.0&quot;S 63°12'42.7&quot;W"/>
    <s v="Pavel Arias - 721-09296"/>
    <x v="1"/>
    <d v="2020-08-01T00:00:00"/>
    <d v="2020-09-01T00:00:00"/>
    <x v="1"/>
    <s v="12/10: Aún sin contactar_x000a_01/10: Instancia de Solarwind recien creada. Se contactara apartir del 21"/>
    <m/>
    <x v="60"/>
    <s v="AC"/>
    <s v="AC"/>
    <s v="Internet Dedicado 13"/>
    <b v="1"/>
    <s v="39424_35437__SCZ_ROCA Y CORONADO_HIPERMAXI SA_IDD_210M"/>
    <b v="0"/>
    <s v="MONTERO LEDESMA, JAVIER - CORP - SCZ                        "/>
    <b v="0"/>
    <e v="#N/A"/>
    <e v="#N/A"/>
    <m/>
  </r>
  <r>
    <x v="6"/>
    <d v="2020-08-18T00:00:00"/>
    <s v="Internet Dedicado 1"/>
    <n v="35440"/>
    <x v="259"/>
    <s v="15509838_35440__SCZ_BELEN_DELOITTE BOLIVIA LTDA_IDD_30M"/>
    <s v="BANEGAS CHAVEZ, MARIA FERNANDA - MNC - SCZ                  "/>
    <x v="0"/>
    <x v="0"/>
    <s v="banegasma@tigo.net.bo"/>
    <s v="Calle Bernardo Cadario N° 3060 Edificio Sobode, Piso 3."/>
    <s v=" 17°45'34.53&quot;S  63°11'33.41&quot;O"/>
    <s v="America Ojendi - 72189462"/>
    <x v="2"/>
    <d v="2020-08-01T00:00:00"/>
    <d v="2020-09-01T00:00:00"/>
    <x v="0"/>
    <s v="11/01: Contactar nuevamente._x000a_16/12: Solicité a Logicalis intentar nuevamente._x000a_12/11: se volvio a contactar al señor jose luis guarachi. Dice que aun no le han confirmado el acceso al sitio para realizar el trabajo. Volvera consultara y nos confirmara si se podra realizar la visita (contacto el 04/11/2020)_x000a_13/10: Se lo contactó el 13/10._x000a_12/10: Aún sin contactar. Sergio indica que el contacto ya no trabaja en la empresa, la ejecutiva indica que el contacto ahora es José Luis Guarachi 79671376._x000a_01/10: Instancia de Solarwind sin crear. Esto es porque no se tiene comunicación al Solarwinds con las nuevas IP de OYM que se tienen asignadas. ya han solicitado que agreguen este nuevo segmento al área de Ip Network."/>
    <s v="Cliente no acepta la medición"/>
    <x v="1"/>
    <s v="SU"/>
    <s v="(en blanco)"/>
    <s v="Internet Dedicado 1"/>
    <b v="1"/>
    <s v="(en blanco)"/>
    <b v="0"/>
    <s v="RUCK SUAREZ, FERNANDA - MNC - SCZ                           "/>
    <b v="0"/>
    <e v="#N/A"/>
    <e v="#N/A"/>
    <m/>
  </r>
  <r>
    <x v="3"/>
    <d v="2020-08-31T00:00:00"/>
    <s v="Internet Asimetrico 1"/>
    <n v="35441"/>
    <x v="260"/>
    <s v="11230066_35441_LPZ_LAS NIEVES_LAQFAGA SRL_IAS_30M"/>
    <s v="NEMTALA FERRUFINO, LUIS MIGUEL - EMP - LPZ                  "/>
    <x v="1"/>
    <x v="0"/>
    <s v="nemtalal@tigo.net.bo"/>
    <s v="Puente Vela, Zona Cristal II Manzano 76"/>
    <m/>
    <s v="WILSON MENDOZA - 72527037"/>
    <x v="2"/>
    <d v="2020-08-01T00:00:00"/>
    <d v="2020-09-01T00:00:00"/>
    <x v="1"/>
    <s v="26/10: Logicalis: aún sin contactar._x000a_21/09: No cuenta con instancia de solarwinds creada."/>
    <m/>
    <x v="72"/>
    <s v="AC"/>
    <s v="AC"/>
    <s v="Internet Asimetrico 1"/>
    <b v="1"/>
    <s v="11230066_35441_LPZ_LAS NIEVES_LAQFAGA SRL_IAS_30M"/>
    <b v="1"/>
    <s v="GUTIERREZ AYLLÓN, ALVARO - EMP - LPZ                        "/>
    <b v="0"/>
    <e v="#N/A"/>
    <e v="#N/A"/>
    <m/>
  </r>
  <r>
    <x v="3"/>
    <d v="2020-08-31T00:00:00"/>
    <s v="Internet Asimetrico 4"/>
    <n v="35442"/>
    <x v="261"/>
    <s v="13683725_35442_LPZ_PEREZ_SERVICIOS COPABOL SA_IAS_65M"/>
    <s v="PEREIRA AREVALO, AHYRAN DREICK - EMP - LPZ                  "/>
    <x v="1"/>
    <x v="0"/>
    <s v="pereiraah@tigo.net.bo"/>
    <s v="Calle Daniel Salamanca No. 308, Zona Pura Pura"/>
    <s v="16°28'57.82&quot;S  68° 8'56.25&quot;O"/>
    <s v="Enrique Lucero Jerez - 78960359"/>
    <x v="2"/>
    <d v="2020-08-01T00:00:00"/>
    <d v="2020-09-01T00:00:00"/>
    <x v="1"/>
    <s v="26/10: Logicalis: aún sin contactar._x000a_21/09: No cuenta con instancia de solarwinds creada."/>
    <m/>
    <x v="211"/>
    <s v="AC"/>
    <s v="AC"/>
    <s v="Internet Asimetrico 4"/>
    <b v="1"/>
    <s v="13683725_35442_LPZ_PEREZ_SERVICIOS COPABOL SA_IAS_65M"/>
    <b v="1"/>
    <s v="NEMTALA FERRUFINO, LUIS MIGUEL - EMP - LPZ                  "/>
    <b v="0"/>
    <e v="#N/A"/>
    <e v="#N/A"/>
    <m/>
  </r>
  <r>
    <x v="1"/>
    <d v="2020-08-19T00:00:00"/>
    <s v="Internet Asimetrico 1"/>
    <n v="35443"/>
    <x v="140"/>
    <s v="11341785_35443__SCZ_23 DE DICIEMBRE _COMPAA DE ALIEMNTOS LTDA_IAS_15M"/>
    <s v="ANDIA ALVAREZ, LUIS ENRIQUE - CORP - LPZ                    "/>
    <x v="0"/>
    <x v="0"/>
    <s v="andial@tigo.net.bo"/>
    <s v="Urbanización San Lorenzo, Universitario Norte, Parque Industrial, 5to Anillo, 3 cuadras antes de la Av. Virgen de Cotoca"/>
    <s v=" 17°45'49.25&quot;S; 63° 7'44.71&quot;O"/>
    <s v="ELIO FLORES - 75005420"/>
    <x v="2"/>
    <d v="2020-08-01T00:00:00"/>
    <d v="2020-09-01T00:00:00"/>
    <x v="1"/>
    <s v="12/10: Aún sin contactar_x000a_01/10: Instancia de Solarwind sin crear. Esto es porque no se tiene comunicación al Solarwinds con las nuevas IP de OYM que se tienen asignadas. ya han solicitado que agreguen este nuevo segmento al área de Ip Network."/>
    <m/>
    <x v="212"/>
    <s v="AC"/>
    <s v="AC"/>
    <s v="Internet Asimetrico 1"/>
    <b v="1"/>
    <s v="11341785_35443__SCZ_23 DE DICIEMBRE _COMPAA DE ALIEMNTOS LTDA_IAS_30M"/>
    <b v="0"/>
    <s v="MIRANDA URQUIZO, DANIEL - CORP - LPZ                        "/>
    <b v="0"/>
    <e v="#N/A"/>
    <e v="#N/A"/>
    <m/>
  </r>
  <r>
    <x v="3"/>
    <d v="2020-08-26T00:00:00"/>
    <s v="Internet Asimetrico 8"/>
    <n v="35444"/>
    <x v="262"/>
    <s v="11136427_35444_SCZ_VIRU VIRU_IMPOR - EXPOR GERIMEX S.R.L._IAS_105M_RBS SATELITE "/>
    <s v="SALLES GUZMAN, PAOLA KARINA - EMP - SCZ                     "/>
    <x v="0"/>
    <x v="0"/>
    <s v="sallesp@tigo.net.bo"/>
    <s v="Carretera Pricipal entrando por el Club de Caza y Pesca - Clara Chuchio"/>
    <s v=" 17°36'53.48&quot;S;  63° 6'45.76&quot;O"/>
    <s v="Alvaro Auza - (3)3311307"/>
    <x v="2"/>
    <d v="2020-08-01T00:00:00"/>
    <d v="2020-09-01T00:00:00"/>
    <x v="1"/>
    <s v="16/12: Consulta enviada a ejecutiva por Teams. Ejecutiva indica llamar al contacto Alvaro Auza al número 67771865, envié correo a Sergio con el dato._x000a_22/11: Contacto no responde_x000a_26/10: Logicalis: aún sin contactar._x000a_12/10: Aún sin contactar_x000a_01/10: Instancia de Solarwind sin crear. Esto es porque no se tiene comunicación al Solarwinds con las nuevas IP de OYM que se tienen asignadas. ya han solicitado que agreguen este nuevo segmento al área de Ip Network."/>
    <m/>
    <x v="213"/>
    <s v="SU"/>
    <s v="(en blanco)"/>
    <s v="Internet Asimetrico 1"/>
    <b v="0"/>
    <s v="(en blanco)"/>
    <b v="0"/>
    <s v="PARADA SAUCEDO, ALEJANDRA - EMP - SCZ                       "/>
    <b v="0"/>
    <e v="#N/A"/>
    <e v="#N/A"/>
    <m/>
  </r>
  <r>
    <x v="3"/>
    <d v="2020-08-31T00:00:00"/>
    <s v="Internet Dedicado 9"/>
    <n v="35456"/>
    <x v="263"/>
    <s v="11729489_35456__LPZ_Normal_SALUD SEXUAL Y REPRODUCTIVA CIES_IDD_60M"/>
    <s v="CAMPUZANO SAAVEDRA, SORAYA JACQUELINE - EMP - LPZ           "/>
    <x v="1"/>
    <x v="0"/>
    <s v="campuzanos@tigo.net.bo"/>
    <s v="Calle 6 de Obrajes Nº 614 y avenida 14 de septiembre, LA PAZ"/>
    <s v=" 16°31'30.16&quot;S 68° 6'33.99&quot;O"/>
    <s v="German Viscarra - 76768143"/>
    <x v="2"/>
    <d v="2020-08-01T00:00:00"/>
    <d v="2020-09-01T00:00:00"/>
    <x v="1"/>
    <s v="21/09: No cuenta con instancia de solarwinds creada."/>
    <m/>
    <x v="214"/>
    <s v="SU"/>
    <s v="(en blanco)"/>
    <s v="Internet Dedicado 9"/>
    <b v="1"/>
    <s v="(en blanco)"/>
    <b v="0"/>
    <s v="GUTIERREZ AYLLÓN, ALVARO - EMP - LPZ                        "/>
    <b v="0"/>
    <e v="#N/A"/>
    <e v="#N/A"/>
    <m/>
  </r>
  <r>
    <x v="3"/>
    <d v="2020-08-31T00:00:00"/>
    <s v="Internet Asimetrico 1"/>
    <n v="35457"/>
    <x v="263"/>
    <s v="11729489_35457__LPZ_Av America_SALUD SEXUAL Y REPRODUCTIVA CIES_IAS_15M"/>
    <s v="CAMPUZANO SAAVEDRA, SORAYA JACQUELINE - EMP - LPZ           "/>
    <x v="1"/>
    <x v="0"/>
    <s v="campuzanos@tigo.net.bo"/>
    <s v="av Jorge Carrasco No. 100 Esq calle 5, El Alto"/>
    <s v=" 16°30'35.53&quot;S  68° 9'50.56&quot;O"/>
    <s v="German Viscarra - 76768143"/>
    <x v="2"/>
    <d v="2020-08-01T00:00:00"/>
    <d v="2020-09-01T00:00:00"/>
    <x v="1"/>
    <s v="21/09: No cuenta con instancia de solarwinds creada."/>
    <m/>
    <x v="215"/>
    <s v="AC"/>
    <s v="AC"/>
    <s v="Internet Asimetrico 1"/>
    <b v="1"/>
    <s v="11729489_35457__LPZ_Av America_SALUD SEXUAL Y REPRODUCTIVA CIES_IAS_30M"/>
    <b v="0"/>
    <s v="GUTIERREZ AYLLÓN, ALVARO - EMP - LPZ                        "/>
    <b v="0"/>
    <s v="Realizada"/>
    <e v="#REF!"/>
    <m/>
  </r>
  <r>
    <x v="3"/>
    <d v="2020-08-31T00:00:00"/>
    <s v="Internet Asimetrico 1"/>
    <n v="35458"/>
    <x v="263"/>
    <s v="11729489_35458__POT_25 de Mayo_SALUD SEXUAL Y REPRODUCTIVA CIES_IAS_30M"/>
    <s v="CAMPUZANO SAAVEDRA, SORAYA JACQUELINE - EMP - LPZ           "/>
    <x v="8"/>
    <x v="0"/>
    <s v="campuzanos@tigo.net.bo"/>
    <s v="Calle Cobija Nº 92 (al lado del Coliseo Santa Rosa detrás del mercado Vicuñas), Potosi"/>
    <s v="19°35'21.20&quot;S  65°45'28.83&quot;O"/>
    <s v="German Viscarra - 76768143"/>
    <x v="2"/>
    <d v="2020-08-01T00:00:00"/>
    <d v="2020-09-01T00:00:00"/>
    <x v="0"/>
    <m/>
    <s v="Servicio Suspendido / Eliminado"/>
    <x v="1"/>
    <s v="SU"/>
    <s v="(en blanco)"/>
    <s v="Internet Asimetrico 1"/>
    <b v="1"/>
    <s v="(en blanco)"/>
    <b v="0"/>
    <s v="GUTIERREZ AYLLÓN, ALVARO - EMP - LPZ                        "/>
    <b v="0"/>
    <e v="#N/A"/>
    <e v="#N/A"/>
    <m/>
  </r>
  <r>
    <x v="3"/>
    <d v="2020-08-31T00:00:00"/>
    <s v="Internet Asimetrico 1"/>
    <n v="35459"/>
    <x v="263"/>
    <s v="11729489_35459_LPZ_ALPACOMA_SALUD SEXUAL Y REPRODUCTIVA CIES_IAS_30M - UYUNI"/>
    <s v="CAMPUZANO SAAVEDRA, SORAYA JACQUELINE - EMP - LPZ           "/>
    <x v="8"/>
    <x v="1"/>
    <s v="campuzanos@tigo.net.bo"/>
    <s v="Calle Sucre S/N entre Calle Perú y Calle Cabrera  UYUNI, Uyuni"/>
    <s v=" 20°27'35.91&quot;S  66°49'31.33&quot;O"/>
    <s v="German Viscarra - 76768143"/>
    <x v="2"/>
    <d v="2020-08-01T00:00:00"/>
    <d v="2020-09-01T00:00:00"/>
    <x v="0"/>
    <m/>
    <s v="Servicio Suspendido / Eliminado"/>
    <x v="1"/>
    <s v="SU"/>
    <s v="(en blanco)"/>
    <s v="Internet Asimetrico 1"/>
    <b v="1"/>
    <s v="(en blanco)"/>
    <b v="0"/>
    <s v="GUTIERREZ AYLLÓN, ALVARO - EMP - LPZ                        "/>
    <b v="0"/>
    <e v="#N/A"/>
    <e v="#N/A"/>
    <m/>
  </r>
  <r>
    <x v="4"/>
    <d v="2020-08-24T00:00:00"/>
    <s v="Internet Dedicado 2"/>
    <n v="35471"/>
    <x v="264"/>
    <s v="14978669_35471__SCZ_B30AGOSTO_SUNRISE AUTOPARTS SRL_IDD_20M_CATALUA"/>
    <s v="AÑEZ LOPEZ, LILIANA - EJEC. DE CUENTAS - NEG - SC           "/>
    <x v="0"/>
    <x v="0"/>
    <s v="anezha@tigo.net.bo"/>
    <s v="AV. BANZER CALLE DESTROYERS DESPUES DEL 8V. ANILLO, EN FRENTE DEL CONDOMINIO JARDINES 1"/>
    <s v="-17.712096,-63.160034"/>
    <s v="DIANA ROJAS - 77660197"/>
    <x v="2"/>
    <d v="2020-08-01T00:00:00"/>
    <d v="2020-09-01T00:00:00"/>
    <x v="1"/>
    <s v="25/06: SOLICITUD del Ejecutivo de cuentas José Victor Cabrera, se solicitó la gestión a Verónica y Francisco en ausencia de Fabiola. El 22/09/20 ya se realizó la medición del cliente por nueva activación. (El cliente subio de plan)"/>
    <m/>
    <x v="210"/>
    <s v="AC"/>
    <s v="AC"/>
    <s v="Internet Dedicado 2"/>
    <b v="1"/>
    <s v="14978669_35471__SCZ_B30AGOSTO_SUNRISE AUTOPARTS SRL_IDD_40M_CATALUA"/>
    <b v="0"/>
    <s v="CABRERA, JOSE VICTOR - EJEC. DE CUENTAS - NEG - SC          "/>
    <b v="0"/>
    <e v="#N/A"/>
    <e v="#N/A"/>
    <m/>
  </r>
  <r>
    <x v="3"/>
    <d v="2020-08-31T00:00:00"/>
    <s v="Internet Asimetrico 3"/>
    <n v="35472"/>
    <x v="89"/>
    <s v="11583502_35472__LPZ_MALLASA_FADERPA LTDA_IAS_25M"/>
    <s v="PEREIRA AREVALO, AHYRAN DREICK - EMP - LPZ                  "/>
    <x v="1"/>
    <x v="0"/>
    <s v="pereiraah@tigo.net.bo"/>
    <s v="Calle Los Arenales esq. Av. Uru Uru (detrás de la C.B.N.), Z/Villa Bolívar &quot;D&quot;."/>
    <m/>
    <s v="Juan Carlos Huanca - 76730618"/>
    <x v="2"/>
    <d v="2020-08-01T00:00:00"/>
    <d v="2020-09-01T00:00:00"/>
    <x v="1"/>
    <s v="12/10: Esperando confirmación por correo._x000a_21/09: No cuenta con instancia de solarwinds creada."/>
    <m/>
    <x v="68"/>
    <s v="AC"/>
    <s v="AC"/>
    <s v="Internet Asimetrico 3"/>
    <b v="1"/>
    <s v="11583502_35472__LPZ_MALLASA_FADERPA LTDA_IAS_50M"/>
    <b v="0"/>
    <s v="GUTIERREZ AYLLÓN, ALVARO - EMP - LPZ                        "/>
    <b v="0"/>
    <e v="#N/A"/>
    <e v="#N/A"/>
    <m/>
  </r>
  <r>
    <x v="3"/>
    <d v="2020-08-31T00:00:00"/>
    <s v="Internet Asimetrico 2"/>
    <n v="35484"/>
    <x v="265"/>
    <s v="13532433_35484_SCZ_WARNES_CRECER SRL_IAS_40M_ZONA FRANCA"/>
    <s v="VACA PEREIRA CASTEDO, FLAVIA - EMP - SCZ                    "/>
    <x v="0"/>
    <x v="0"/>
    <s v="vacapereiraf@tigo.net.bo"/>
    <s v="PARQUE INDUSTRIAL LATINOAMERICANO UV11 MZA. 01 LT MUNICIPIO DE WARNES"/>
    <s v="17°33'23.0''S 63°08'25.0''W"/>
    <s v="ELIANA CAMACHO - 76348307"/>
    <x v="2"/>
    <d v="2020-08-01T00:00:00"/>
    <d v="2020-09-01T00:00:00"/>
    <x v="1"/>
    <s v="22/11: Contacto no responde_x000a_26/10: Logicalis: aún sin contactar._x000a_12/10: Aún sin contactar._x000a_01/10: Instancia de Solarwind sin crear. Esto es porque no se tiene comunicación al Solarwinds con las nuevas IP de OYM que se tienen asignadas. ya han solicitado que agreguen este nuevo segmento al área de Ip Network."/>
    <m/>
    <x v="216"/>
    <s v="SU"/>
    <s v="(en blanco)"/>
    <s v="Internet Asimetrico 2"/>
    <b v="1"/>
    <s v="(en blanco)"/>
    <b v="0"/>
    <s v="RUEDA PERALTA, ANIBAL - EMP - SCZ                           "/>
    <b v="0"/>
    <e v="#N/A"/>
    <e v="#N/A"/>
    <m/>
  </r>
  <r>
    <x v="1"/>
    <d v="2020-08-31T00:00:00"/>
    <s v="Internet Asimetrico 1"/>
    <n v="35487"/>
    <x v="85"/>
    <s v="12022523_35487_ORU_VILLA LOS ANDES_PRO MUJER IFD_IAS_30M"/>
    <s v="CHACON CENTELLAS, MARIA DEL PILAR - CORP - LPZ              "/>
    <x v="4"/>
    <x v="0"/>
    <s v="chaconm@tigo.net.bo"/>
    <s v="Tejerina N°1351 Junin y Ayacucho AGENCIA PRO MUJER IFD ORURO"/>
    <s v=" 17°58'14.67&quot;S 67° 6'19.11&quot;O"/>
    <s v="David Lima - 75207071"/>
    <x v="1"/>
    <d v="2020-08-01T00:00:00"/>
    <d v="2020-09-01T00:00:00"/>
    <x v="0"/>
    <s v="09/03: Servicio inexistente"/>
    <s v="Servicio Suspendido / Eliminado"/>
    <x v="1"/>
    <e v="#N/A"/>
    <e v="#N/A"/>
    <e v="#N/A"/>
    <e v="#N/A"/>
    <e v="#N/A"/>
    <e v="#N/A"/>
    <e v="#N/A"/>
    <e v="#N/A"/>
    <e v="#N/A"/>
    <e v="#N/A"/>
    <m/>
  </r>
  <r>
    <x v="1"/>
    <d v="2020-08-31T00:00:00"/>
    <s v="Internet Asimetrico 1"/>
    <n v="35488"/>
    <x v="85"/>
    <s v="12022523_35488_CBA_CHIMBA_PRO MUJER IFD_IAS_30M"/>
    <s v="CHACON CENTELLAS, MARIA DEL PILAR - CORP - LPZ              "/>
    <x v="2"/>
    <x v="0"/>
    <s v="chaconm@tigo.net.bo"/>
    <s v="Av. Aniceto Arce N°608 Esquina Papa Paulo AGENCIA PRO MUJER IFD COCHABAMBA"/>
    <s v=" 17°23'3.93&quot;S 66° 8'46.65&quot;O"/>
    <s v="David Lima - 75207071"/>
    <x v="1"/>
    <d v="2020-08-01T00:00:00"/>
    <d v="2020-09-01T00:00:00"/>
    <x v="0"/>
    <s v="07/10: Según la BBD del mes de Septiembre, se obtiene que el servicio fue eliminado"/>
    <s v="Servicio Suspendido / Eliminado"/>
    <x v="1"/>
    <s v="EL"/>
    <s v="(en blanco)"/>
    <s v="Internet Asimetrico 1"/>
    <b v="1"/>
    <s v="(en blanco)"/>
    <b v="0"/>
    <s v="MEAVE IBANEZ, HENRY - CORP - LPZ                            "/>
    <b v="0"/>
    <e v="#N/A"/>
    <e v="#N/A"/>
    <m/>
  </r>
  <r>
    <x v="1"/>
    <d v="2020-08-31T00:00:00"/>
    <s v="Internet Asimetrico 1"/>
    <n v="35492"/>
    <x v="258"/>
    <s v="14950_35492__LPZ_Alpacoma B_INGENIO AZUCARERO GUABIRA S.A_IAS_30M_Llojeta Bajo"/>
    <s v="MERCADO ANEZ, JAVIER - CORP - SCZ                           "/>
    <x v="1"/>
    <x v="0"/>
    <s v="mercadoja@tigo.net.bo"/>
    <s v="AV Mariano Mercado Calle los pajonales S/N "/>
    <s v="16°31'46.71&quot;S 68° 7'47.51&quot;O"/>
    <s v="Jhonny Marcelo Meneses - 78500234"/>
    <x v="2"/>
    <d v="2020-08-01T00:00:00"/>
    <d v="2020-09-01T00:00:00"/>
    <x v="1"/>
    <s v="16/12: Consulta enviada a ejecutivo por teams_x000a_22/11: Contacto no responde (contacto 6/11/2020)_x000a_05/11: Ángel indica que el número está equivocado. Ejecutivo indica que el contacto es Mario Cuellar 78442351 &lt;mcuellar@guabira.com&gt;_x000a_26/10: Logicalis: aún sin contactar._x000a_21/09: No cuenta con instancia de solarwinds creada."/>
    <m/>
    <x v="217"/>
    <s v="SU"/>
    <s v="(en blanco)"/>
    <s v="Internet Asimetrico 1"/>
    <b v="1"/>
    <s v="(en blanco)"/>
    <b v="0"/>
    <s v="MERCADO ANEZ, JAVIER - CORP - SCZ                           "/>
    <b v="1"/>
    <e v="#N/A"/>
    <e v="#N/A"/>
    <m/>
  </r>
  <r>
    <x v="1"/>
    <d v="2020-08-31T00:00:00"/>
    <s v="Internet Asimetrico 1"/>
    <n v="35493"/>
    <x v="258"/>
    <s v="14950_35493_CBA_PLAZA GANADO_INGENIO AZUCARERO GUABIRA S.A_IAS_30M"/>
    <s v="MERCADO ANEZ, JAVIER - CORP - SCZ                           "/>
    <x v="2"/>
    <x v="0"/>
    <s v="mercadoja@tigo.net.bo"/>
    <s v="AV. Ayacucho Norte NRO 765"/>
    <s v="17°23'6.03&quot;S  66° 9'38.04&quot;O"/>
    <s v="Mario Cuellar - 78442351"/>
    <x v="2"/>
    <d v="2020-08-01T00:00:00"/>
    <d v="2020-09-01T00:00:00"/>
    <x v="1"/>
    <s v="10/02: Gestionar la visita para fin de mes o principios de marzo. // Confirmar Angel_x000a_05/10: Se consulto al ejecutivo si el servicio esta activo, indico que si y actualizo el dato del contacto. 07/09: El contacto la Sra. Claudia soliz menciona que requiere de un permiso desde la ciudad de santa cruz para poder ingresar a sus instalaciones, además de que según el contacto el servicio ya no se encuentra activo._x000a_01/06: Estimada Fabiola, buenas tardes. Se converso con el contacto de Ingenio Azucarero Guabira (Mario cuellar) e indico que el no autorizo el acceso a las pruebas porque no había sido informado, indica que no coordinaron primero con el. Pide que por favor se coordine primero con el cada vez que toque realizar pruebas y ahí se dará autorización para proceder. De igual manera agradece el trabajo que se realiza con el control de calidad. _x000a_Contacto: Mario cuellar_x000a_Mario Cuéllar M. &lt;mcuellar@guabira.com&gt;_x000a_Cel: 78442351_x000a_28/05: Se encontraba programada la medición para hoy, sin embargo la encargada indicó minutos antes que no serìa posible la mediciòn porque el enlace se encontraba deshabilitado y debía ser aprobado por el encargado en Santa Cruz. Envié consulta al ejecutivo."/>
    <m/>
    <x v="185"/>
    <s v="SU"/>
    <s v="(en blanco)"/>
    <s v="Internet Asimetrico 1"/>
    <b v="1"/>
    <s v="(en blanco)"/>
    <b v="0"/>
    <s v="MERCADO ANEZ, JAVIER - CORP - SCZ                           "/>
    <b v="1"/>
    <e v="#N/A"/>
    <e v="#N/A"/>
    <m/>
  </r>
  <r>
    <x v="1"/>
    <d v="2015-09-15T00:00:00"/>
    <s v="TIGO DIA ONLINE 6 MB"/>
    <n v="29729"/>
    <x v="266"/>
    <s v="3417_29729_SCZ_PARAGUA_GRANJA AVICOLA INTEGRAL SOFIA LTDA_IOL_2M"/>
    <s v="PARADA ROCA, NOELIA - CORP - SCZ                            "/>
    <x v="0"/>
    <x v="0"/>
    <s v="paradan@tigo.net.bo"/>
    <s v="Parque Industrial Mz 7 atrás de Coca Cola"/>
    <s v="Parque Industrial Mz 7 atrás de Coca Cola"/>
    <s v="Carlos Caballero - 76004570"/>
    <x v="4"/>
    <d v="2020-08-01T00:00:00"/>
    <d v="2020-09-01T00:00:00"/>
    <x v="1"/>
    <s v="07/01: se volvio a contactar al señor Ronald.nos informa que no a tenido autorizacion de la jefatura para realizar el trabajo ya qu ambos enlaces son criticos y resulta dificil ser interrumpidos. Contactara con nosotros nuevamente_x000a_16/12: Se solicita a Logicalis un intento más y se envía consulta a Ejecutiva._x000a_12/11: se lo volvio a contactar el 12/11/2020, pero sigue sin responder_x000a_26/10: se lo volvio a contactar el 12/10/2020, pero sigue sin responder_x000a_01/10: Esperando confirmación por correo."/>
    <s v="Cliente no acepta la medición"/>
    <x v="218"/>
    <s v="SU"/>
    <s v="AC"/>
    <s v="BUSINESS ONLINE 3"/>
    <b v="0"/>
    <s v="3417_29729_SCZ_ROCA_CORONADO_AVICOLA SOFIA LTDA_BOL_18M"/>
    <b v="0"/>
    <s v="PARADA ROCA, NOELIA - CORP - SCZ                            "/>
    <b v="1"/>
    <e v="#N/A"/>
    <e v="#N/A"/>
    <m/>
  </r>
  <r>
    <x v="1"/>
    <d v="2020-03-21T00:00:00"/>
    <s v="Business Online 100 Mb"/>
    <n v="35283"/>
    <x v="266"/>
    <s v="3417_35283__SCZ_ROCA Y CORONADO_GRANJA AVICOLA INTEGRAL SOFIA LTDA._BOL_100M"/>
    <s v="PARADA ROCA, NOELIA - CORP - SCZ                            "/>
    <x v="0"/>
    <x v="0"/>
    <s v="paradan@tigo.net.bo"/>
    <s v="Av Banzer 7MO ANILLO al lado del Rest Corcos esq Famarcia Chavez"/>
    <s v=" 17°43'24.33&quot;S  63°10'9.61&quot;O"/>
    <s v="CARLOS CABALLERO - 76004570"/>
    <x v="4"/>
    <d v="2020-08-01T00:00:00"/>
    <d v="2020-09-01T00:00:00"/>
    <x v="0"/>
    <s v="07/01: se volvio a contactar al señor Ronald.nos informa que no a tenido autorizacion de la jefatura para realizar el trabajo ya qu ambos enlaces son criticos y resulta dificil ser interrumpidos. Contactara con nosotros nuevamente_x000a_16/12: Se solicita a Logicalis un intento más y se envía consulta a Ejecutiva para que nos ayude con la gestión_x000a_12/11: se lo volvio a contactar el 12/11/2020, pero sigue sin responder_x000a_26/10: se lo volvio a contactar el 12/10/2020, pero sigue sin responder_x000a_01/10: Esperando confirmación por correo."/>
    <s v="Cliente no acepta la medición"/>
    <x v="1"/>
    <s v="SU"/>
    <s v="(en blanco)"/>
    <s v="BUSINESS ONLINE 13"/>
    <b v="0"/>
    <s v="(en blanco)"/>
    <b v="0"/>
    <s v="PARADA ROCA, NOELIA - CORP - SCZ                            "/>
    <b v="1"/>
    <e v="#N/A"/>
    <e v="#N/A"/>
    <m/>
  </r>
  <r>
    <x v="5"/>
    <d v="2017-06-28T00:00:00"/>
    <s v="Internet Dedicado 14"/>
    <n v="31148"/>
    <x v="267"/>
    <s v="13876807_31148_TJA_GUADALQUIVIR_GOBIERNO AUTONOMO DEPARTAMENTAL DE TARIJA_IDD_25"/>
    <s v="MORRO NUNEZ, BERNARDO - GOB - LPZ                           "/>
    <x v="3"/>
    <x v="0"/>
    <s v="morrob@tigo.net.bo"/>
    <s v="C. SUCRE ESQUINA LA MADRID - Sitio1"/>
    <s v="21°32'1.84&quot;S      64°44'1.15&quot;O"/>
    <s v="ENCARGADO DE SERVICIOS GENERALES - ARIEL TORREZ 73358368"/>
    <x v="4"/>
    <d v="2020-08-01T00:00:00"/>
    <d v="2020-09-01T00:00:00"/>
    <x v="6"/>
    <s v="02/03: De acuerdo al listado enviado por el ejecutivo, este servicio estará vigente hasta el 31/07/2021"/>
    <m/>
    <x v="1"/>
    <s v="AC"/>
    <s v="(en blanco)"/>
    <s v="Internet Dedicado 16"/>
    <b v="0"/>
    <s v="(en blanco)"/>
    <b v="0"/>
    <s v="MORRO NUNEZ, BERNARDO - GOB - LPZ                           "/>
    <b v="1"/>
    <e v="#N/A"/>
    <e v="#N/A"/>
    <m/>
  </r>
  <r>
    <x v="5"/>
    <d v="2017-11-23T00:00:00"/>
    <s v="Internet Dedicado 2"/>
    <n v="31499"/>
    <x v="267"/>
    <s v="13876807_31499_TJA_GUADALQUIVIR_GOBIERNO AUTONOMO DEPARTAMENTAL DE TARIJA_IDD_40"/>
    <s v="MORRO NUNEZ, BERNARDO - GOB - LPZ                           "/>
    <x v="3"/>
    <x v="0"/>
    <s v="morrob@tigo.net.bo"/>
    <s v="C. SUCRE ESQUINA LA MADRID"/>
    <s v="21°32'1.84&quot;S      64°44'1.15&quot;O"/>
    <s v="ENCARGADO DE SERVICIOS GENERALES - ARIEL TORREZ 73358368"/>
    <x v="4"/>
    <d v="2020-08-01T00:00:00"/>
    <d v="2020-09-01T00:00:00"/>
    <x v="6"/>
    <s v="02/03: De acuerdo al listado enviado por el ejecutivo, este servicio estará vigente hasta el 31/07/2021"/>
    <m/>
    <x v="1"/>
    <s v="AC"/>
    <s v="(en blanco)"/>
    <s v="Internet Dedicado 3"/>
    <b v="0"/>
    <s v="(en blanco)"/>
    <b v="0"/>
    <s v="MORRO NUNEZ, BERNARDO - GOB - LPZ                           "/>
    <b v="1"/>
    <e v="#N/A"/>
    <e v="#N/A"/>
    <m/>
  </r>
  <r>
    <x v="5"/>
    <d v="2018-01-30T00:00:00"/>
    <s v="Internet Dedicado 4"/>
    <n v="31759"/>
    <x v="267"/>
    <s v="13876807_31759_TJA_Guadalquivir_GOBIERNO AUTONOMO DEPARTAMENTAL DE TARIJA_IDD_65"/>
    <s v="MORRO NUNEZ, BERNARDO - GOB - LPZ                           "/>
    <x v="3"/>
    <x v="0"/>
    <s v="morrob@tigo.net.bo"/>
    <s v="ZONA CENTRAL, CALLE 15 DE ABRIL CASI ESQUINA CALLE GENERAL TRIGO"/>
    <s v="  21°32'3.13&quot;S  64°44'5.99&quot;O"/>
    <s v="ING. WILDER MOLLO - 72965437"/>
    <x v="4"/>
    <d v="2020-08-01T00:00:00"/>
    <d v="2020-09-01T00:00:00"/>
    <x v="0"/>
    <s v="07/10: Según la BBD del mes de Septiembre, se obtiene que el servicio fue suspendido"/>
    <s v="Servicio Suspendido / Eliminado"/>
    <x v="1"/>
    <s v="SU"/>
    <s v="(en blanco)"/>
    <s v="Internet Dedicado 4"/>
    <b v="1"/>
    <s v="(en blanco)"/>
    <b v="0"/>
    <s v="MORRO NUNEZ, BERNARDO - GOB - LPZ                           "/>
    <b v="1"/>
    <e v="#N/A"/>
    <e v="#N/A"/>
    <m/>
  </r>
  <r>
    <x v="5"/>
    <d v="2018-09-28T00:00:00"/>
    <s v="Internet Dedicado 5"/>
    <n v="32973"/>
    <x v="267"/>
    <s v="13876807_32973_TJA_LOURDES_ATN EL PORTILLO_GOBIERNO AUTONOMO DEPARTAMENTAL DE TA"/>
    <s v="MORRO NUNEZ, BERNARDO - GOB - LPZ                           "/>
    <x v="3"/>
    <x v="0"/>
    <s v="morrob@tigo.net.bo"/>
    <s v="ZONA EL PORTILLO, CARRETERA PANAMERICANA KM9"/>
    <s v=" 21°34'43.38&quot;S  64°39'38.23&quot;O"/>
    <s v="JUAN JOSE CANAZA - 70236846"/>
    <x v="4"/>
    <d v="2020-08-01T00:00:00"/>
    <d v="2020-09-01T00:00:00"/>
    <x v="0"/>
    <s v="06/04: Ejecutivo indica que corresponden a contratos directos con Tigo y los datos de contacto son: ENCARGADO ADMINISTRATIVO - HENRY NARVAEZ - 72960612_x000a_06/04: No se encuentran en el listado enviado por Bernardo"/>
    <s v="Servicio Suspendido / Eliminado"/>
    <x v="1"/>
    <s v="SU"/>
    <s v="(en blanco)"/>
    <s v="Internet Dedicado 5"/>
    <b v="1"/>
    <s v="(en blanco)"/>
    <b v="0"/>
    <s v="MORRO NUNEZ, BERNARDO - GOB - LPZ                           "/>
    <b v="1"/>
    <e v="#N/A"/>
    <e v="#N/A"/>
    <m/>
  </r>
  <r>
    <x v="5"/>
    <d v="2018-11-30T00:00:00"/>
    <s v="Business Asimetric 20 Mb"/>
    <n v="33294"/>
    <x v="267"/>
    <s v="13876807_33294__TJA_LEA PLAZA_GOBIERNO AUTONOMO DEPARTAMENTAL DE TARIJA_BAS_20M"/>
    <s v="MORRO NUNEZ, BERNARDO - GOB - LPZ                           "/>
    <x v="3"/>
    <x v="0"/>
    <s v="morrob@tigo.net.bo"/>
    <s v="BARRIO SENAC, CALLE MANUEL ALVAREZ ENTRE AV. JULIO CASTILLO Y CALLE MANUEL ROJAS"/>
    <s v=" 21°34'43.38&quot;S  64°39'38.23&quot;O"/>
    <s v="ING. GERSON GARCIA - 69335005"/>
    <x v="4"/>
    <d v="2020-08-01T00:00:00"/>
    <d v="2020-09-01T00:00:00"/>
    <x v="6"/>
    <s v="07/10: Según la BBD Septiembre el servicio fue modificado. 06/04: Ejecutivo indica que corresponden a contratos directos con Tigo y los datos de contacto son: DIRECTOR ADMINISTRATIVO - RODRIGO GUZMAN - 75116353_x000a_06/04: No se encuentran en el listado enviado por Bernardo"/>
    <m/>
    <x v="1"/>
    <s v="AC"/>
    <s v="(en blanco)"/>
    <s v="Business Asimetric 3"/>
    <b v="0"/>
    <s v="(en blanco)"/>
    <b v="0"/>
    <s v="MORRO NUNEZ, BERNARDO - GOB - LPZ                           "/>
    <b v="1"/>
    <e v="#N/A"/>
    <e v="#N/A"/>
    <m/>
  </r>
  <r>
    <x v="5"/>
    <d v="2019-01-31T00:00:00"/>
    <s v="Internet Asimetrico 5"/>
    <n v="33482"/>
    <x v="267"/>
    <s v="13876807_33482_TJA_SAN BERNARDO_GOBIERNO AUTNOMO DEPARTAMENTAL DE TARIJA - SEDEG"/>
    <s v="MORRO NUNEZ, BERNARDO - GOB - LPZ                           "/>
    <x v="3"/>
    <x v="0"/>
    <s v="morrob@tigo.net.bo"/>
    <s v="BARRIO LA PAMPA, CALLE SANTA CRUZ Y AV. POTOSI"/>
    <s v="21°31'51.30&quot;S 64°43'38.70&quot;O"/>
    <s v="EDGAR GUTIERREZ AÑAZGO - 72942933"/>
    <x v="4"/>
    <d v="2020-08-01T00:00:00"/>
    <d v="2020-09-01T00:00:00"/>
    <x v="6"/>
    <s v="06/04: Ejecutivo indica que corresponden a contratos directos con Tigo y los datos de contacto son: ENCARGADO ADMINISTRATIVO - CISCAR ALBORNOZ - 72954928_x000a_06/04: No se encuentran en el listado enviado por Bernardo"/>
    <m/>
    <x v="1"/>
    <s v="AC"/>
    <s v="(en blanco)"/>
    <s v="Internet Asimetrico 5"/>
    <b v="1"/>
    <s v="(en blanco)"/>
    <b v="0"/>
    <s v="MORRO NUNEZ, BERNARDO - GOB - LPZ                           "/>
    <b v="1"/>
    <e v="#N/A"/>
    <e v="#N/A"/>
    <m/>
  </r>
  <r>
    <x v="5"/>
    <d v="2019-03-29T00:00:00"/>
    <s v="Internet Asimetrico 4"/>
    <n v="33735"/>
    <x v="267"/>
    <s v="13876807_33735_TRJ_EJERCITO_GOBIERNO AUTONOMO DEPARTAMENTAL DE TARIJA_IAS_30M"/>
    <s v="MORRO NUNEZ, BERNARDO - GOB - LPZ                           "/>
    <x v="3"/>
    <x v="0"/>
    <s v="morrob@tigo.net.bo"/>
    <s v="BARRIO LA PAMPA, AVENIDA LA PAZ ESQUINA AVENIDA LOS MEMBRILLOS"/>
    <s v=" 21°31'57.76&quot;S  64°43'18.13&quot;O"/>
    <s v="LIC. JUAN CARLOS ROMAN - 72941069"/>
    <x v="4"/>
    <d v="2020-08-01T00:00:00"/>
    <d v="2020-09-01T00:00:00"/>
    <x v="0"/>
    <s v="02/03: De acuerdo a la lista enviada por el ejecutivo el servicio fue dado de baja."/>
    <s v="Servicio Suspendido / Eliminado"/>
    <x v="1"/>
    <s v="SU"/>
    <s v="(en blanco)"/>
    <s v="Internet Asimetrico 4"/>
    <b v="1"/>
    <s v="(en blanco)"/>
    <b v="0"/>
    <s v="MORRO NUNEZ, BERNARDO - GOB - LPZ                           "/>
    <b v="1"/>
    <e v="#N/A"/>
    <e v="#N/A"/>
    <m/>
  </r>
  <r>
    <x v="5"/>
    <d v="2017-11-29T00:00:00"/>
    <s v="Business Online 100 Mb"/>
    <n v="31567"/>
    <x v="268"/>
    <s v="13317646_31567_TJA_SAN BERNARDO_GOBIERNO AUTONOMO MUNICIPAL DE TARIJA_BOL_100M"/>
    <s v="MORRO NUNEZ, BERNARDO - GOB - LPZ                           "/>
    <x v="3"/>
    <x v="0"/>
    <s v="morrob@tigo.net.bo"/>
    <s v="BARRIO SALAMANCA, CALLE SIN NOMBRE UBICADA A UNA CUADRA DE LA AV. CIRCUNVALACIÓN "/>
    <s v=" 21°31'36.94&quot;S  64°43'24.85&quot;O"/>
    <s v="ING. JUAN CARLOS YAÑEZ - 71866830"/>
    <x v="4"/>
    <d v="2020-08-01T00:00:00"/>
    <d v="2020-09-01T00:00:00"/>
    <x v="6"/>
    <m/>
    <m/>
    <x v="1"/>
    <s v="AC"/>
    <s v="(en blanco)"/>
    <s v="Internet Dedicado 16"/>
    <b v="0"/>
    <s v="(en blanco)"/>
    <b v="0"/>
    <s v="MORRO NUNEZ, BERNARDO - GOB - LPZ                           "/>
    <b v="1"/>
    <e v="#N/A"/>
    <e v="#N/A"/>
    <m/>
  </r>
  <r>
    <x v="5"/>
    <d v="2017-12-28T00:00:00"/>
    <s v="Internet Dedicado 4"/>
    <n v="31668"/>
    <x v="268"/>
    <s v="13317646_31668_TJA_GUADALQUIVIR_GOBIERNO AUTONOMO MUNICIPAL DE TARIJA_IDD_65M"/>
    <s v="MORRO NUNEZ, BERNARDO - GOB - LPZ                           "/>
    <x v="3"/>
    <x v="0"/>
    <s v="morrob@tigo.net.bo"/>
    <s v="ZONA CENTRAL, CALLE 15 DE ABRIL ESQ. SUCRE FRENTE A LA PLAZA PRINCIPAL"/>
    <s v=" 21°32'4.19&quot;S  64°44'3.06&quot;O"/>
    <s v="ING. DANIEL MIRANDA - 72995321"/>
    <x v="4"/>
    <d v="2020-08-01T00:00:00"/>
    <d v="2020-09-01T00:00:00"/>
    <x v="0"/>
    <s v="02/03: De acuerdo a la lista enviada por el ejecutivo el servicio fue dado de baja."/>
    <s v="Servicio Suspendido / Eliminado"/>
    <x v="1"/>
    <s v="SU"/>
    <s v="(en blanco)"/>
    <s v="Internet Dedicado 4"/>
    <b v="1"/>
    <s v="(en blanco)"/>
    <b v="0"/>
    <s v="MORRO NUNEZ, BERNARDO - GOB - LPZ                           "/>
    <b v="1"/>
    <e v="#N/A"/>
    <e v="#N/A"/>
    <m/>
  </r>
  <r>
    <x v="5"/>
    <d v="2018-04-30T00:00:00"/>
    <s v="Business Online 50 Mb"/>
    <n v="32156"/>
    <x v="268"/>
    <s v="13317646_32156_TJA_Guadalquivir_GOBIERNO AUTONOMO MUNICIPAL DE TARIJA_BOL_50M"/>
    <s v="MORRO NUNEZ, BERNARDO - GOB - LPZ                           "/>
    <x v="3"/>
    <x v="0"/>
    <s v="morrob@tigo.net.bo"/>
    <s v="B. EL MOLINO, C. BALLIVIAN ESQ. AV. LAS AMERICAS"/>
    <s v=" 21°32'6.93&quot;S  64°44'15.91&quot;O"/>
    <s v="ING. JUAN CARLOS YAÑEZ - 71866830"/>
    <x v="4"/>
    <d v="2020-08-01T00:00:00"/>
    <d v="2020-09-01T00:00:00"/>
    <x v="6"/>
    <m/>
    <m/>
    <x v="1"/>
    <s v="AC"/>
    <s v="(en blanco)"/>
    <s v="Internet Dedicado 13"/>
    <b v="0"/>
    <s v="(en blanco)"/>
    <b v="0"/>
    <s v="MORRO NUNEZ, BERNARDO - GOB - LPZ                           "/>
    <b v="1"/>
    <e v="#N/A"/>
    <e v="#N/A"/>
    <m/>
  </r>
  <r>
    <x v="5"/>
    <d v="2018-10-31T00:00:00"/>
    <s v="Business Asimetric 30 Mb"/>
    <n v="33167"/>
    <x v="268"/>
    <s v="13317646_33167__TRJ_ATN_PEDROFLORES_GOBIERNO AUTONOMO MUNICIPAL DE TARIJA_BAS_30"/>
    <s v="MORRO NUNEZ, BERNARDO - GOB - LPZ                           "/>
    <x v="3"/>
    <x v="0"/>
    <s v="morrob@tigo.net.bo"/>
    <s v="ZONA TORRECILLAS"/>
    <s v="21°33'34.57&quot;S 64°40'25.34&quot;O"/>
    <s v="LIC. ROLANDO CALIZAYA - 71877317"/>
    <x v="4"/>
    <d v="2020-08-01T00:00:00"/>
    <d v="2020-09-01T00:00:00"/>
    <x v="6"/>
    <m/>
    <m/>
    <x v="1"/>
    <s v="AC"/>
    <s v="(en blanco)"/>
    <s v="Internet Asimetrico 6"/>
    <b v="0"/>
    <s v="(en blanco)"/>
    <b v="0"/>
    <s v="MORRO NUNEZ, BERNARDO - GOB - LPZ                           "/>
    <b v="1"/>
    <e v="#N/A"/>
    <e v="#N/A"/>
    <m/>
  </r>
  <r>
    <x v="5"/>
    <d v="2019-05-23T00:00:00"/>
    <s v="Internet Asimetrico 3"/>
    <n v="33868"/>
    <x v="268"/>
    <s v="13317646_33868__TJA_Ejercito_GOBIERNO AUTONOMO MUNICIPAL DE TARIJA_IAS_50M"/>
    <s v="MORRO NUNEZ, BERNARDO - GOB - LPZ                           "/>
    <x v="3"/>
    <x v="0"/>
    <s v="morrob@tigo.net.bo"/>
    <s v="ZONA CENTRAL, CALLE SUCRE ENTRE BOLIVAR Y AV. DOMINGO PAZ"/>
    <s v=" 21°31'54.92&quot;S  64°43'59.85&quot;O"/>
    <s v="ING. JUAN CARLOS YAÑEZ - 71866830"/>
    <x v="4"/>
    <d v="2020-08-01T00:00:00"/>
    <d v="2020-09-01T00:00:00"/>
    <x v="6"/>
    <m/>
    <m/>
    <x v="1"/>
    <s v="AC"/>
    <s v="(en blanco)"/>
    <s v="Internet Asimetrico 3"/>
    <b v="1"/>
    <s v="(en blanco)"/>
    <b v="0"/>
    <s v="MORRO NUNEZ, BERNARDO - GOB - LPZ                           "/>
    <b v="1"/>
    <e v="#N/A"/>
    <e v="#N/A"/>
    <m/>
  </r>
  <r>
    <x v="2"/>
    <d v="2019-04-26T00:00:00"/>
    <s v="Internet Dedicado 8"/>
    <n v="33819"/>
    <x v="269"/>
    <s v="11130237_33819__SCZ_TUSEQUIS_INDUSTRIAS DE ACEITE S.A._IDD_50M"/>
    <s v="MENACHO VISCARRA, NICOLAS - MNC - SCZ                       "/>
    <x v="0"/>
    <x v="0"/>
    <s v="menachon@tigo.net.bo"/>
    <s v="CARRETERA AL NORTE KM 6,5"/>
    <s v=" 17°43'49.53&quot;S 63°10'2.09&quot;O"/>
    <s v="FERNANDO ARAOZ - 72168799"/>
    <x v="4"/>
    <d v="2020-08-01T00:00:00"/>
    <d v="2020-09-01T00:00:00"/>
    <x v="1"/>
    <m/>
    <m/>
    <x v="219"/>
    <s v="AC"/>
    <s v="(en blanco)"/>
    <s v="Internet Dedicado 14"/>
    <b v="0"/>
    <s v="(en blanco)"/>
    <b v="0"/>
    <s v="RUCK SUAREZ, FERNANDA - MNC - SCZ                           "/>
    <b v="0"/>
    <e v="#N/A"/>
    <e v="#N/A"/>
    <m/>
  </r>
  <r>
    <x v="1"/>
    <d v="2017-11-29T00:00:00"/>
    <s v="Plan Internet Empresarial 3.1"/>
    <n v="31459"/>
    <x v="270"/>
    <s v="14604967_31459_SCZ_VIRU VIRU_COMPAA INTERAMERICANA DE SERVICIOS_IEL_15M"/>
    <s v="MERCADO ANEZ, JAVIER - CORP - SCZ                           "/>
    <x v="0"/>
    <x v="0"/>
    <s v="mercadoja@tigo.net.bo"/>
    <m/>
    <s v=" 17°39'38.57&quot;S  63° 9'30.33&quot;O"/>
    <s v="JUAN CARLOS MARINO - 77625710, GOTTFRIED JUSTINIANO - 77800255"/>
    <x v="4"/>
    <d v="2020-08-01T00:00:00"/>
    <d v="2020-09-01T00:00:00"/>
    <x v="0"/>
    <s v="02/10: Ejecutivo indica que el contacto es Juan Pablo Rivero Vaca Telf. Fijo: +591 75500035, Telf. Cel: +591 78453573, juan.rivero@cislatam.com. Indica que el enlace se encuentra en el Data Center, consulta enviada a Christian si corresponde realizar mediciones a enlaces del Data Center. Chris indica que no aplican mediciones a enlaces del Data Center._x000a_02/10: Consulta enviada a ejecutivo._x000a_01/10: El contacto menciona que no trabaja para esa empresa"/>
    <s v="Cliente indica imposible desconectar red"/>
    <x v="1"/>
    <s v="AC"/>
    <s v="(en blanco)"/>
    <s v="Internet Dedicado 4"/>
    <b v="0"/>
    <s v="(en blanco)"/>
    <b v="0"/>
    <s v="MERCADO ANEZ, JAVIER - CORP - SCZ                           "/>
    <b v="1"/>
    <e v="#N/A"/>
    <e v="#N/A"/>
    <m/>
  </r>
  <r>
    <x v="1"/>
    <d v="2018-05-30T00:00:00"/>
    <s v="Business Asimetric 10 Mb"/>
    <n v="32406"/>
    <x v="9"/>
    <s v="11300032_32406__LPZ_Planta Senkata_FARMACIAS CORPORATIVA_BAS_10MPARA LA AGRICULT"/>
    <s v="SUAREZ CADARIO, ROBERTO JAVIER - CORP - SCZ                 "/>
    <x v="1"/>
    <x v="0"/>
    <s v="suarezrj@tigo.net.bo"/>
    <s v="Calle Martin Lutero"/>
    <s v=" 16°34'17.59&quot;S  68°11'5.92&quot;O"/>
    <s v="Daniel Escobar - 78444275"/>
    <x v="4"/>
    <d v="2020-08-01T00:00:00"/>
    <d v="2020-09-01T00:00:00"/>
    <x v="1"/>
    <s v="21/09: Esperando confirmacion por correo"/>
    <m/>
    <x v="220"/>
    <s v="AC"/>
    <s v="AC"/>
    <s v="Internet Asimetrico 1"/>
    <b v="0"/>
    <s v="11300032_32406__LPZ_Planta Senkata_FARMACIAS CORPORATIVA_BAS_10MPARA LA AGRICULT"/>
    <b v="1"/>
    <s v="SALLES GUZMAN, PAOLA KARINA - CORP - SCZ                    "/>
    <b v="0"/>
    <e v="#N/A"/>
    <e v="#N/A"/>
    <m/>
  </r>
  <r>
    <x v="1"/>
    <d v="2018-05-30T00:00:00"/>
    <s v="Business Asimetric 10 Mb"/>
    <n v="32415"/>
    <x v="9"/>
    <s v="11300032_32415__LPZ_VICTORIA_FARMACIAS CORPORATIVA_BAS_10M"/>
    <s v="SUAREZ CADARIO, ROBERTO JAVIER - CORP - SCZ                 "/>
    <x v="1"/>
    <x v="0"/>
    <s v="suarezrj@tigo.net.bo"/>
    <s v="Av. Arce 2519 Plaza Isabel la Católica condominio Torres del Poeta, Nivel 1,  Local PB 12 "/>
    <s v="16°30'32.02&quot;S 68° 7'23.65&quot;O"/>
    <s v="Cesar Luis Parejas - 78444275"/>
    <x v="4"/>
    <d v="2020-08-01T00:00:00"/>
    <d v="2020-09-01T00:00:00"/>
    <x v="1"/>
    <s v="21/09: Esperando confirmacion por correo"/>
    <m/>
    <x v="220"/>
    <s v="AC"/>
    <s v="AC"/>
    <s v="Internet Asimetrico 1"/>
    <b v="0"/>
    <s v="11300032_32415__LPZ_VICTORIA_FARMACIAS CORPORATIVA_IAS_30M"/>
    <b v="0"/>
    <s v="SALLES GUZMAN, PAOLA KARINA - CORP - SCZ                    "/>
    <b v="0"/>
    <e v="#N/A"/>
    <e v="#N/A"/>
    <m/>
  </r>
  <r>
    <x v="1"/>
    <d v="2019-03-30T00:00:00"/>
    <s v="Internet Asimetrico 16"/>
    <n v="33610"/>
    <x v="9"/>
    <s v="11300032_33610_SCZ_TanqueUrubo_FARMACIAS CORPORATIVAS SA_IAS_420M"/>
    <s v="SUAREZ CADARIO, ROBERTO JAVIER - CORP - SCZ                 "/>
    <x v="0"/>
    <x v="0"/>
    <s v="suarezrj@tigo.net.bo"/>
    <s v="CENTRO COMERCIAL OPEN MALL URUBO - SUBSUELO"/>
    <s v="17°44'57.51&quot;S 63°12'53.77&quot;O"/>
    <s v="FREDY PEÑA - 78500234"/>
    <x v="4"/>
    <d v="2020-08-01T00:00:00"/>
    <d v="2020-09-01T00:00:00"/>
    <x v="1"/>
    <s v="12/11: se lo contacto el 04/11/2020_x000a_26/10: Logicalis: aún sin contactar._x000a_01/10: Esperando confirmación por correo."/>
    <m/>
    <x v="221"/>
    <s v="AC"/>
    <s v="AC"/>
    <s v="Internet Asimetrico 16"/>
    <b v="1"/>
    <s v="11300032_33610_SCZ_TanqueUrubo_FARMACIAS CORPORATIVAS SA_IAS_420M"/>
    <b v="1"/>
    <s v="SALLES GUZMAN, PAOLA KARINA - CORP - SCZ                    "/>
    <b v="0"/>
    <e v="#N/A"/>
    <e v="#N/A"/>
    <m/>
  </r>
  <r>
    <x v="1"/>
    <d v="2017-07-21T00:00:00"/>
    <s v="Business Online 10 Mb"/>
    <n v="31192"/>
    <x v="271"/>
    <s v="13724515_31192_LPZ_Yungas_COMERCIALIZADORA MULTIMEDIA DEL SUR_BOL_10M"/>
    <s v="PARADA ROCA, NOELIA - CORP - SCZ                            "/>
    <x v="1"/>
    <x v="0"/>
    <s v="paradan@tigo.net.bo"/>
    <s v="PAT La Paz calle Posnasky "/>
    <s v="-16.497985, -68.124578"/>
    <s v="CARLOS AGUILERA - 65067585"/>
    <x v="4"/>
    <d v="2020-08-01T00:00:00"/>
    <d v="2020-09-01T00:00:00"/>
    <x v="0"/>
    <s v="21/09: El servicio esta interrumpido debido a problemas administrativos."/>
    <s v="Servicio Suspendido / Eliminado"/>
    <x v="1"/>
    <s v="SU"/>
    <s v="(en blanco)"/>
    <s v="BUSINESS ONLINE 2"/>
    <b v="0"/>
    <s v="(en blanco)"/>
    <b v="0"/>
    <s v="PARADA ROCA, NOELIA - CORP - SCZ                            "/>
    <b v="1"/>
    <e v="#N/A"/>
    <e v="#N/A"/>
    <m/>
  </r>
  <r>
    <x v="1"/>
    <d v="2017-07-28T00:00:00"/>
    <s v="Business Online 40 Mb"/>
    <n v="31271"/>
    <x v="271"/>
    <s v="13724515_31271_SCZ_Feria_MULTIPAT_BOL_40M"/>
    <s v="PARADA ROCA, NOELIA - CORP - SCZ                            "/>
    <x v="0"/>
    <x v="0"/>
    <s v="paradan@tigo.net.bo"/>
    <s v="Avenida Velarde oficinas PAT"/>
    <s v="17°47'47.50&quot;S        63°10'50.19&quot;O"/>
    <s v="Carlos Aguilera - 65067585"/>
    <x v="4"/>
    <d v="2020-08-01T00:00:00"/>
    <d v="2020-09-01T00:00:00"/>
    <x v="0"/>
    <s v="01/10: El cliente menciona que el servicio se halla suspendido"/>
    <s v="Servicio Suspendido / Eliminado"/>
    <x v="1"/>
    <s v="SU"/>
    <s v="(en blanco)"/>
    <s v="BUSINESS ONLINE 9"/>
    <b v="0"/>
    <s v="(en blanco)"/>
    <b v="0"/>
    <s v="PARADA ROCA, NOELIA - CORP - SCZ                            "/>
    <b v="1"/>
    <e v="#N/A"/>
    <e v="#N/A"/>
    <m/>
  </r>
  <r>
    <x v="1"/>
    <d v="2013-04-01T00:00:00"/>
    <s v="Plan Internet Empresarial 5.1"/>
    <n v="28350"/>
    <x v="272"/>
    <s v="13667429_28350_CBA_Fac de Agronoma_YPFB-REFINACION-SA_IEL_20M"/>
    <s v="BANEGAS CHAVEZ, MARIA FERNANDA - CORP - SCZ                 "/>
    <x v="2"/>
    <x v="0"/>
    <s v="banegasma@tigo.net.bo"/>
    <s v="Avenida Petrolera"/>
    <s v="-17.453400, -66.122152"/>
    <s v="ALESSANDRO RIBERA - 72155562"/>
    <x v="4"/>
    <d v="2020-08-01T00:00:00"/>
    <d v="2020-09-01T00:00:00"/>
    <x v="2"/>
    <m/>
    <m/>
    <x v="1"/>
    <s v="AC"/>
    <s v="AC"/>
    <s v="Internet Dedicado 6"/>
    <b v="0"/>
    <s v="13667429_28350_CBA_Fac de Agronoma_YPFB-REFINACION-SA_IDD_90M"/>
    <b v="0"/>
    <s v="MONTERO LEDESMA, JAVIER - CORP - SCZ                        "/>
    <b v="0"/>
    <e v="#N/A"/>
    <e v="#N/A"/>
    <m/>
  </r>
  <r>
    <x v="1"/>
    <d v="2017-05-25T00:00:00"/>
    <s v="Plan Internet Empresarial 5.2"/>
    <n v="31104"/>
    <x v="272"/>
    <s v="13667429_31104_SCZ_Refineria_YPFB REFINACION_IEL_25M"/>
    <s v="BANEGAS CHAVEZ, MARIA FERNANDA - MNC - SCZ  - TEMP1         "/>
    <x v="0"/>
    <x v="0"/>
    <s v="santacruzs@tigo.net.bo"/>
    <s v="AV SANTOS DUMONT FINAL REFINERIA DE PALMASOLA"/>
    <s v=" 17°52'43.29&quot;S   63°11'46.72&quot;O"/>
    <s v="ALESSANDRO RIBERA - 72155562"/>
    <x v="4"/>
    <d v="2020-08-01T00:00:00"/>
    <d v="2020-09-01T00:00:00"/>
    <x v="1"/>
    <s v="15/01: Programada_x000a_07/01: se volvio a contactar al señor mauricio, menciona que dado el aumento en los contagios de covid, estan en precaucion con el tema de los accesos a la refineria. Pide que se lo vuelva a contactar el 15 de enero_x000a_09/12: el cliente menciona que se lo vuelva a contactar al siguiente mes (04/12/2020)_x000a_11/11: Ejecutivo indica los siguientes datos: _x000a_Unidad de Tecnología de la Información: Mauricio Torrez - 71630936 - mauricio.torrez@ypfbrefinacion.com.bo_x000a_Unidad de Tecnología de la Información: Carla Lucía Lujan Marquez - 3586888 | int.: 6882 - _x000a_lucia.lujan@ypfbrefinacion.com.bo_x000a_10/11: Consulta enviada a ejecutivo por Teams._x000a_01/10: Numero de contacto equivocado"/>
    <m/>
    <x v="222"/>
    <s v="AC"/>
    <s v="AC"/>
    <s v="Plan Internet Empresarial 5.2"/>
    <b v="1"/>
    <s v="13667429_31104_SCZ_Refineria_YPFB REFINACION_IEL_50M"/>
    <b v="0"/>
    <s v="MONTERO LEDESMA, JAVIER - CORP - SCZ                        "/>
    <b v="0"/>
    <s v="aun sin contactar"/>
    <e v="#REF!"/>
    <m/>
  </r>
  <r>
    <x v="1"/>
    <d v="2018-01-31T00:00:00"/>
    <s v="Plan Internet Empresarial 5.3"/>
    <n v="31841"/>
    <x v="19"/>
    <s v="11308686_31841_SCZ_URUBO_INTERCONEXION ELECTRICA ISA BOLIVIA SA_IEL_30M"/>
    <s v="SUAREZ CADARIO, ROBERTO JAVIER - CORP - SCZ                 "/>
    <x v="0"/>
    <x v="0"/>
    <s v="suarezrj@tigo.net.bo"/>
    <s v="FINAL VILLA BONITA - SITIO 3"/>
    <s v=" 17°44'33.40&quot;S  63°14'9.80&quot;O"/>
    <s v="Gabriela Delgado - 77838555"/>
    <x v="4"/>
    <d v="2020-08-01T00:00:00"/>
    <d v="2020-09-01T00:00:00"/>
    <x v="1"/>
    <m/>
    <m/>
    <x v="219"/>
    <s v="AC"/>
    <s v="(en blanco)"/>
    <s v="Plan Internet Empresarial 5.3"/>
    <b v="1"/>
    <s v="(en blanco)"/>
    <b v="0"/>
    <s v="MONTERO LEDESMA, JAVIER - CORP - SCZ                        "/>
    <b v="0"/>
    <e v="#N/A"/>
    <e v="#N/A"/>
    <m/>
  </r>
  <r>
    <x v="1"/>
    <d v="2018-03-27T00:00:00"/>
    <s v="Plan Internet Empresarial 1.1"/>
    <n v="31843"/>
    <x v="19"/>
    <s v="11308686_31843_CBA_Temporal_INTERCONEXION ELECTRICA ISA BOLIVIA SA_IEL_4M"/>
    <s v="SUAREZ CADARIO, ROBERTO JAVIER - CORP - SCZ                 "/>
    <x v="2"/>
    <x v="0"/>
    <s v="suarezrj@tigo.net.bo"/>
    <s v="AV PANAMERICANA FINAL SANTIVAÑEZ - SITIO 2"/>
    <s v=" 17°34'18.94&quot;S  66°13'9.40&quot;O"/>
    <s v="NELSON PADILLA - 78468565"/>
    <x v="4"/>
    <d v="2020-08-01T00:00:00"/>
    <d v="2020-09-01T00:00:00"/>
    <x v="1"/>
    <m/>
    <m/>
    <x v="223"/>
    <s v="AC"/>
    <s v="(en blanco)"/>
    <s v="Plan Internet Empresarial 2.3"/>
    <b v="0"/>
    <s v="(en blanco)"/>
    <b v="0"/>
    <s v="MONTERO LEDESMA, JAVIER - CORP - SCZ                        "/>
    <b v="0"/>
    <e v="#N/A"/>
    <e v="#N/A"/>
    <m/>
  </r>
  <r>
    <x v="1"/>
    <d v="2018-03-27T00:00:00"/>
    <s v="Plan Internet Empresarial 1.2"/>
    <n v="31844"/>
    <x v="19"/>
    <s v="11308686_31844_SCR_LOYOLA_INTERCONEXION ELECTRICA_IEL_5M"/>
    <s v="SUAREZ CADARIO, ROBERTO JAVIER - CORP - SCZ                 "/>
    <x v="5"/>
    <x v="0"/>
    <s v="suarezrj@tigo.net.bo"/>
    <s v="CARRTERA DE LA ZAPATERA FRENTE A FANCESA - SITIO1"/>
    <s v=" 19° 0'3.80&quot;S  65°13'7.26&quot;O"/>
    <s v="NELSON PADILLA - 78468564"/>
    <x v="4"/>
    <d v="2020-08-01T00:00:00"/>
    <d v="2020-09-01T00:00:00"/>
    <x v="2"/>
    <s v="03/11: No se contacto al cliente"/>
    <m/>
    <x v="1"/>
    <s v="AC"/>
    <s v="AC"/>
    <s v="Plan Internet Empresarial 3.1"/>
    <b v="0"/>
    <s v="11308686_31844_SCR_LOYOLA_INTERCONEXION ELECTRICA_IEL_15M"/>
    <b v="0"/>
    <s v="MONTERO LEDESMA, JAVIER - CORP - SCZ                        "/>
    <b v="0"/>
    <e v="#N/A"/>
    <e v="#N/A"/>
    <m/>
  </r>
  <r>
    <x v="1"/>
    <d v="2016-09-13T00:00:00"/>
    <s v="Business Online 12 Mb"/>
    <n v="30421"/>
    <x v="43"/>
    <s v="11648715_30421_LPZ_Achachicala_COMPANIA INDUSTRIAL DE TABACOS SA_IEL_12M"/>
    <s v="PARADA ROCA, NOELIA - CORP - SCZ                            "/>
    <x v="1"/>
    <x v="0"/>
    <s v="paradan@tigo.net.bo"/>
    <s v="AV. CHACALTAYA NRO. 2141"/>
    <s v="16°27'52.21&quot;S  68° 9'3.14&quot;O"/>
    <s v="ROSEMARY MERLO - 72125873"/>
    <x v="4"/>
    <d v="2020-08-01T00:00:00"/>
    <d v="2020-09-01T00:00:00"/>
    <x v="1"/>
    <s v="02/10: Ejecutiva indica contactar a Juan Manuel Muñoz 68582651_x000a_02/10: Consulta enviada a ejecutiva._x000a_21/09: El contacto tiene apagado el celular."/>
    <m/>
    <x v="224"/>
    <s v="AC"/>
    <s v="AC"/>
    <s v="BUSINESS ONLINE 3"/>
    <b v="0"/>
    <s v="11648715_30421_LPZ_Achachicala_COMPANIA INDUSTRIAL DE TABACOS SA_IEL_18M"/>
    <b v="0"/>
    <s v="PARADA ROCA, NOELIA - CORP - SCZ                            "/>
    <b v="1"/>
    <e v="#N/A"/>
    <e v="#N/A"/>
    <m/>
  </r>
  <r>
    <x v="1"/>
    <d v="2017-03-17T00:00:00"/>
    <s v="Business Online 8 Mb"/>
    <n v="30895"/>
    <x v="43"/>
    <s v="11648715_30895_ORU_Oruro Sur_COMPANIA INDUSTRIAL DE TABACOS_IEL_8M"/>
    <s v="PARADA ROCA, NOELIA - CORP - SCZ                            "/>
    <x v="4"/>
    <x v="0"/>
    <s v="paradan@tigo.net.bo"/>
    <s v="AV. CIRCUVALACION NRO. 120 Entre La Salle y Bullain - ORURO"/>
    <s v=" 17°59'19.32&quot;S  67° 7'47.45&quot;O"/>
    <s v="REYNALDO MIRANDA - 72021548, Juan Manuel Muñoz 68582651"/>
    <x v="4"/>
    <d v="2020-08-01T00:00:00"/>
    <d v="2020-09-01T00:00:00"/>
    <x v="2"/>
    <m/>
    <m/>
    <x v="1"/>
    <s v="AC"/>
    <s v="AC"/>
    <s v="BUSINESS ONLINE 1"/>
    <b v="0"/>
    <s v="11648715_30895_ORU_Oruro Sur_COMPANIA INDUSTRIAL DE TABACOS_IEL_12M"/>
    <b v="0"/>
    <s v="PARADA ROCA, NOELIA - CORP - SCZ                            "/>
    <b v="1"/>
    <e v="#N/A"/>
    <e v="#N/A"/>
    <m/>
  </r>
  <r>
    <x v="1"/>
    <d v="2017-04-13T00:00:00"/>
    <s v="Business Online 15 Mb"/>
    <n v="30927"/>
    <x v="43"/>
    <s v="11648715_30927_SCZ_Paragua_COMPAÑÍA INDUSTRIAL DE TABACOS SA_IEL_8M"/>
    <s v="PARADA ROCA, NOELIA - CORP - SCZ                            "/>
    <x v="0"/>
    <x v="0"/>
    <s v="paradan@tigo.net.bo"/>
    <s v="Carretera a Warnes km 10 "/>
    <s v=" 17°40'32.89&quot;S  63° 9'20.07&quot;O"/>
    <s v="JUAN CARLOS CARDONA - 67708374"/>
    <x v="4"/>
    <d v="2020-08-01T00:00:00"/>
    <d v="2020-09-01T00:00:00"/>
    <x v="1"/>
    <m/>
    <m/>
    <x v="219"/>
    <s v="AC"/>
    <s v="(en blanco)"/>
    <s v="Internet Dedicado 6"/>
    <b v="0"/>
    <s v="(en blanco)"/>
    <b v="0"/>
    <s v="PARADA ROCA, NOELIA - CORP - SCZ                            "/>
    <b v="1"/>
    <e v="#N/A"/>
    <e v="#N/A"/>
    <m/>
  </r>
  <r>
    <x v="1"/>
    <d v="2017-10-30T00:00:00"/>
    <s v="Business Online 8 Mb"/>
    <n v="31494"/>
    <x v="43"/>
    <s v="11648715_31494_SCZ_Warnes_COMPANIA INDUSTRIAL DE TABACOS_IEL_8M"/>
    <s v="PARADA ROCA, NOELIA - CORP - SCZ                            "/>
    <x v="0"/>
    <x v="0"/>
    <s v="paradan@tigo.net.bo"/>
    <s v="Carretera a Warnes, pasando La PIL"/>
    <s v=" 17°31'35.94&quot;S  63° 9'40.65&quot;O"/>
    <s v="Juan Carlos Cardona  - 67708374"/>
    <x v="4"/>
    <d v="2020-08-01T00:00:00"/>
    <d v="2020-09-01T00:00:00"/>
    <x v="1"/>
    <m/>
    <m/>
    <x v="210"/>
    <s v="AC"/>
    <s v="AC"/>
    <s v="Internet Asimetrico 5"/>
    <b v="0"/>
    <s v="11648715_31494_SCZ_Warnes_COMPANIA INDUSTRIAL DE TABACOS_IAS_75M"/>
    <b v="0"/>
    <s v="PARADA ROCA, NOELIA - CORP - SCZ                            "/>
    <b v="1"/>
    <e v="#N/A"/>
    <e v="#N/A"/>
    <m/>
  </r>
  <r>
    <x v="1"/>
    <d v="2017-02-24T00:00:00"/>
    <s v="Internet Dedicado 1"/>
    <n v="30866"/>
    <x v="273"/>
    <s v="11188401_30866_CBA_SETON_INDUSTRIAS  VENADO  S.A._IDD_30M"/>
    <s v="MERCADO ANEZ, JAVIER - CORP - SCZ                           "/>
    <x v="2"/>
    <x v="0"/>
    <s v="mercadoja@tigo.net.bo"/>
    <s v="av. capitán Victor Ustariz"/>
    <s v="17°23'47.8&quot;S 66°13'10.2&quot;W"/>
    <s v="Fredy Garavito - 77331293"/>
    <x v="4"/>
    <d v="2020-08-01T00:00:00"/>
    <d v="2020-09-01T00:00:00"/>
    <x v="1"/>
    <m/>
    <m/>
    <x v="182"/>
    <s v="SU"/>
    <s v="AC"/>
    <s v="Internet Dedicado 1"/>
    <b v="1"/>
    <s v="11188401_30866_CBA_SETON_INDUSTRIAS  VENADO  S.A._IDD_30M"/>
    <b v="1"/>
    <s v="MERCADO ANEZ, JAVIER - CORP - SCZ                           "/>
    <b v="1"/>
    <e v="#N/A"/>
    <e v="#N/A"/>
    <m/>
  </r>
  <r>
    <x v="1"/>
    <d v="2017-02-24T00:00:00"/>
    <s v="Internet Dedicado 1"/>
    <n v="30870"/>
    <x v="273"/>
    <s v="11188401_30870_TJA_LOURDES_INDUSTRIAS  VENADO  S.A._IDD_30M"/>
    <s v="MERCADO ANEZ, JAVIER - CORP - SCZ                           "/>
    <x v="3"/>
    <x v="0"/>
    <s v="mercadoja@tigo.net.bo"/>
    <s v="Barrio Lourdes entre Prolongacion Ballivian Y Camargo a media cuadra del instituto Tecnologico"/>
    <s v="21°30'47.30&quot;S 64°43'48.59&quot;O"/>
    <s v="Sirley Halsen - 75146545"/>
    <x v="4"/>
    <d v="2020-08-01T00:00:00"/>
    <d v="2020-09-01T00:00:00"/>
    <x v="1"/>
    <m/>
    <m/>
    <x v="116"/>
    <s v="SU"/>
    <s v="AC"/>
    <s v="Internet Dedicado 1"/>
    <b v="1"/>
    <s v="11188401_30870_TJA_LOURDES_INDUSTRIAS  VENADO  S.A._IDD_30M"/>
    <b v="1"/>
    <s v="MERCADO ANEZ, JAVIER - CORP - SCZ                           "/>
    <b v="1"/>
    <e v="#N/A"/>
    <e v="#N/A"/>
    <m/>
  </r>
  <r>
    <x v="1"/>
    <d v="2018-02-16T00:00:00"/>
    <s v="Internet Dedicado 1"/>
    <n v="31785"/>
    <x v="273"/>
    <s v="11188401_31785_BEN_Trinidad_INDUSTRIAS VENADO_IDD_30M"/>
    <s v="MERCADO ANEZ, JAVIER - CORP - SCZ                           "/>
    <x v="7"/>
    <x v="0"/>
    <s v="mercadoja@tigo.net.bo"/>
    <s v="Av. 6 de Agosto Entre calle Tarija y Av Ejercito"/>
    <s v="14°50'5.41&quot;S 64°54'37.18&quot;O"/>
    <s v="GARY ROCHA - 78561669"/>
    <x v="4"/>
    <d v="2020-08-01T00:00:00"/>
    <d v="2020-09-01T00:00:00"/>
    <x v="0"/>
    <m/>
    <s v="Servicio Suspendido / Eliminado"/>
    <x v="1"/>
    <s v="SU"/>
    <s v="AC"/>
    <s v="Internet Dedicado 1"/>
    <b v="1"/>
    <s v="11188401_31785_BEN_Trinidad_INDUSTRIAS VENADO_IDD_30M"/>
    <b v="1"/>
    <s v="MERCADO ANEZ, JAVIER - CORP - SCZ                           "/>
    <b v="1"/>
    <e v="#N/A"/>
    <e v="#N/A"/>
    <m/>
  </r>
  <r>
    <x v="1"/>
    <d v="2018-03-31T00:00:00"/>
    <s v="Internet Dedicado 1"/>
    <n v="32110"/>
    <x v="273"/>
    <s v="11188401_32110__ORU_BARRIO INDUSTRIAL_INDUSTRIAS  VENADO  S.A._IEL_4M"/>
    <s v="MERCADO ANEZ, JAVIER - CORP - SCZ                           "/>
    <x v="4"/>
    <x v="0"/>
    <s v="mercadoja@tigo.net.bo"/>
    <s v="Av. 6 de octubre Esq. Cochabamba"/>
    <s v="17°58'2.54&quot;S 67° 6'41.16&quot;O"/>
    <s v="Fredy Garavito - 77331293"/>
    <x v="4"/>
    <d v="2020-08-01T00:00:00"/>
    <d v="2020-09-01T00:00:00"/>
    <x v="0"/>
    <m/>
    <s v="Servicio Suspendido / Eliminado"/>
    <x v="1"/>
    <s v="SU"/>
    <s v="AC"/>
    <s v="Internet Dedicado 1"/>
    <b v="1"/>
    <s v="11188401_32110__ORU_HOTEL BOLIVIA_INDUSTRIAS VENADO_IDD_30M"/>
    <b v="0"/>
    <s v="MERCADO ANEZ, JAVIER - CORP - SCZ                           "/>
    <b v="1"/>
    <e v="#N/A"/>
    <e v="#N/A"/>
    <m/>
  </r>
  <r>
    <x v="1"/>
    <d v="2018-03-29T00:00:00"/>
    <s v="Internet Dedicado 1"/>
    <n v="32113"/>
    <x v="273"/>
    <s v="11188401_32113_POT_25 DE MAYO_INDUSTRIAS  VENADO  S.A._IDD_30M"/>
    <s v="MERCADO ANEZ, JAVIER - CORP - SCZ                           "/>
    <x v="8"/>
    <x v="0"/>
    <s v="mercadoja@tigo.net.bo"/>
    <s v="Final San Pedro C/ Colorados de Bolivia"/>
    <s v="19°35'36.60&quot;S 65°45'16.14&quot;O"/>
    <s v="Gabriela Loayza - 76111302"/>
    <x v="4"/>
    <d v="2020-08-01T00:00:00"/>
    <d v="2020-09-01T00:00:00"/>
    <x v="0"/>
    <m/>
    <s v="Servicio Suspendido / Eliminado"/>
    <x v="1"/>
    <s v="SU"/>
    <s v="AC"/>
    <s v="Internet Dedicado 1"/>
    <b v="1"/>
    <s v="11188401_32113_POT_OLIVOS_INDUSTRIAS VENADO S.A._IDD_30M"/>
    <b v="0"/>
    <s v="MERCADO ANEZ, JAVIER - CORP - SCZ                           "/>
    <b v="1"/>
    <e v="#N/A"/>
    <e v="#N/A"/>
    <m/>
  </r>
  <r>
    <x v="1"/>
    <d v="2018-03-29T00:00:00"/>
    <s v="Internet Dedicado 1"/>
    <n v="32132"/>
    <x v="273"/>
    <s v="11188401_32132_SCR_MORRO_INDUSTRIAS VENADO S.A._IDD_30M"/>
    <s v="MERCADO ANEZ, JAVIER - CORP - SCZ                           "/>
    <x v="5"/>
    <x v="0"/>
    <s v="mercadoja@tigo.net.bo"/>
    <s v="CALLE ISMAEL MONTES S/N "/>
    <s v="19°34'50.59&quot;S 65°45'17.68&quot;O"/>
    <s v="Gabriela Loayza - 76111305"/>
    <x v="4"/>
    <d v="2020-08-01T00:00:00"/>
    <d v="2020-09-01T00:00:00"/>
    <x v="0"/>
    <m/>
    <s v="Servicio Suspendido / Eliminado"/>
    <x v="1"/>
    <s v="SU"/>
    <s v="(en blanco)"/>
    <s v="Internet Dedicado 1"/>
    <b v="1"/>
    <s v="(en blanco)"/>
    <b v="0"/>
    <s v="MERCADO ANEZ, JAVIER - CORP - SCZ                           "/>
    <b v="1"/>
    <e v="#N/A"/>
    <e v="#N/A"/>
    <m/>
  </r>
  <r>
    <x v="1"/>
    <d v="2018-07-31T00:00:00"/>
    <s v="Internet Dedicado 8"/>
    <n v="32684"/>
    <x v="273"/>
    <s v="11188401_32684_SCZ_7mo anillo 2 de Agosto._INDUSTRIAS VENADO S.A._IDD_50M"/>
    <s v="SANTA CRUZ MATULIC, SERGIO - CORP - SCZ                     "/>
    <x v="0"/>
    <x v="0"/>
    <s v="santacruzs@tigo.net.bo"/>
    <s v="Av. Cristo Redentor entre 7mo y 8vo anillo"/>
    <s v=" 17°43'17.26&quot;S 63° 9'39.56&quot;O"/>
    <s v="Fredy Garavito - 77331293"/>
    <x v="4"/>
    <d v="2020-08-01T00:00:00"/>
    <d v="2020-09-01T00:00:00"/>
    <x v="1"/>
    <m/>
    <m/>
    <x v="210"/>
    <s v="SU"/>
    <s v="AC"/>
    <s v="Internet Dedicado 8"/>
    <b v="1"/>
    <s v="11188401_32684_SCZ_7mo anillo 2 de Agosto._INDUSTRIAS VENADO S.A._IDD_105M_TEMP_"/>
    <b v="0"/>
    <s v="MERCADO ANEZ, JAVIER - CORP - SCZ                           "/>
    <b v="0"/>
    <e v="#N/A"/>
    <e v="#N/A"/>
    <m/>
  </r>
  <r>
    <x v="1"/>
    <d v="2018-07-31T00:00:00"/>
    <s v="Internet Dedicado 8"/>
    <n v="32689"/>
    <x v="273"/>
    <s v="11188401_32689__LPZ_PEREZ_INDUSTRIAS  VENADO  S.A._IDD_50M"/>
    <s v="SANTA CRUZ MATULIC, SERGIO - CORP - SCZ                     "/>
    <x v="1"/>
    <x v="0"/>
    <s v="santacruzs@tigo.net.bo"/>
    <s v="Calle Teniente Oquendo Nº 103"/>
    <s v="16°29'11.24&quot;S  68° 8'40.44&quot;O"/>
    <s v="Fredy Garavito - 77331293"/>
    <x v="4"/>
    <d v="2020-08-01T00:00:00"/>
    <d v="2020-09-01T00:00:00"/>
    <x v="1"/>
    <s v="21/09: Esperando confirmacion por correo"/>
    <m/>
    <x v="210"/>
    <s v="SU"/>
    <s v="AC"/>
    <s v="Internet Dedicado 8"/>
    <b v="1"/>
    <s v="11188401_32689__LPZ_PEREZ_INDUSTRIAS  VENADO  S.A._IDD_105M_TEMP_210M"/>
    <b v="0"/>
    <s v="MERCADO ANEZ, JAVIER - CORP - SCZ                           "/>
    <b v="0"/>
    <e v="#N/A"/>
    <e v="#N/A"/>
    <m/>
  </r>
  <r>
    <x v="1"/>
    <d v="2013-08-01T00:00:00"/>
    <s v="Internet Dedicado 13"/>
    <n v="28454"/>
    <x v="274"/>
    <s v="11264622_28454_SCZ_Roca y Coronado_ALIANZA COMPA#IA DE SEGUROS Y REASEGUROS S.A._SDSL_2M"/>
    <s v="MERCADO ANEZ, JAVIER - CORP - SCZ                           "/>
    <x v="0"/>
    <x v="0"/>
    <s v="mercadoja@tigo.net.bo"/>
    <s v="Av. Roca y Coronado esquina tercer anillo interno"/>
    <s v="-17.785431, -63.206786"/>
    <s v="Leonardo Gonzales - 72193612"/>
    <x v="4"/>
    <d v="2020-08-01T00:00:00"/>
    <d v="2020-09-01T00:00:00"/>
    <x v="1"/>
    <s v="07/01: realizar a las 8:00 hrs_x000a_16/12: Solicité a Logicalis intentar nuevamente._x000a_12/11: se lo contacto el 04/11/2020_x000a_26/10: Logicalis: aún sin contactar._x000a_21/09: Se agregó el dato de contacto Leonardo Gonzales - 72193612._x000a_No hay numero de contacto"/>
    <m/>
    <x v="225"/>
    <s v="AC"/>
    <s v="AC"/>
    <s v="Internet Dedicado 8"/>
    <b v="0"/>
    <s v="11264622_28454_SCZ_TAJIBOS_ALIANZA COMPANIA DE SEGUROS_IDD_105M - Sirari"/>
    <b v="0"/>
    <s v="MERCADO ANEZ, JAVIER - CORP - SCZ                           "/>
    <b v="1"/>
    <e v="#N/A"/>
    <e v="#N/A"/>
    <m/>
  </r>
  <r>
    <x v="1"/>
    <d v="2013-10-01T00:00:00"/>
    <s v="Internet Dedicado 4"/>
    <n v="28511"/>
    <x v="274"/>
    <s v="11264622_28511_LPZ_Sopocachi_ALIANZA COMPANIA DE SEGUROS_IDD_30M"/>
    <s v="MERCADO ANEZ, JAVIER - CORP - SCZ                           "/>
    <x v="1"/>
    <x v="0"/>
    <s v="mercadoja@tigo.net.bo"/>
    <m/>
    <s v="-16.513196, -68.123590"/>
    <s v="Leonardo Gonzales - 72193612"/>
    <x v="4"/>
    <d v="2020-08-01T00:00:00"/>
    <d v="2020-09-01T00:00:00"/>
    <x v="1"/>
    <s v="21/09: No existe contacto."/>
    <m/>
    <x v="210"/>
    <s v="AC"/>
    <s v="AC"/>
    <s v="Internet Dedicado 2"/>
    <b v="0"/>
    <s v="11264622_28511_LPZ_Sopocachi_ALIANZA COMPANIA DE SEGUROS_IDD_40M"/>
    <b v="0"/>
    <s v="MERCADO ANEZ, JAVIER - CORP - SCZ                           "/>
    <b v="1"/>
    <e v="#N/A"/>
    <e v="#N/A"/>
    <m/>
  </r>
  <r>
    <x v="1"/>
    <d v="2016-11-07T00:00:00"/>
    <s v="Internet Dedicado 1"/>
    <n v="30533"/>
    <x v="275"/>
    <s v="11265732_30533_LPZ_Hansa_BANCO NACIONAL DE BOLIVIA_IDD_15M"/>
    <s v="ZAVALETA ALIPAZ, MARIANA - CORP - LPZ                       "/>
    <x v="1"/>
    <x v="0"/>
    <s v="zavaletam@tigo.net.bo"/>
    <s v="AV CAMACHO ESQ COLON NRO 1296"/>
    <s v=" 16°29'56.36&quot;S 68° 8'3.79&quot;O"/>
    <s v="LUIS FERNANDO ZORENA - 78963676"/>
    <x v="4"/>
    <d v="2020-08-01T00:00:00"/>
    <d v="2020-09-01T00:00:00"/>
    <x v="0"/>
    <s v="21/09: El cliente menciona que por el momento no es posible realizar el trabajo ya que se esta trabajando de forma remota y no es posible visitar las instalaciones"/>
    <s v="Cliente no acepta la medición"/>
    <x v="1"/>
    <s v="AC"/>
    <s v="AC"/>
    <s v="Internet Dedicado 1"/>
    <b v="1"/>
    <s v="11265732_30533_LPZ_Hansa_BANCO NACIONAL DE BOLIVIA_BGP_30M"/>
    <b v="0"/>
    <s v="MIRANDA URQUIZO, DANIEL - CORP - LPZ                        "/>
    <b v="0"/>
    <e v="#N/A"/>
    <e v="#N/A"/>
    <m/>
  </r>
  <r>
    <x v="5"/>
    <d v="2015-11-23T00:00:00"/>
    <s v="Business Online 10 Mb"/>
    <n v="29789"/>
    <x v="276"/>
    <s v="14703430_29789_BEN_Laguna Trinidad_UNIVERSIDAD AUTONOMA DEL BENI JOSE BALLIVIAN_"/>
    <s v="MORRO NUNEZ, BERNARDO - GOB - LPZ - TEMP                    "/>
    <x v="7"/>
    <x v="0"/>
    <s v="morrob@tigo.net.bo"/>
    <s v="AV.6 DE AGOSTO #61 ZONA CENTRAL"/>
    <s v=" 14°50'8.32&quot;S 64°54'20.22&quot;O"/>
    <s v="Ing. Eduardo Morales B. - 71120144"/>
    <x v="4"/>
    <d v="2020-08-01T00:00:00"/>
    <d v="2020-09-01T00:00:00"/>
    <x v="2"/>
    <m/>
    <m/>
    <x v="1"/>
    <s v="AC"/>
    <s v="AC"/>
    <s v="BUSINESS ONLINE 2"/>
    <b v="0"/>
    <s v="14703430_29789_BEN_Laguna Trinidad_UNIVERSIDAD AUTONOMA DEL BENI JOSE BALLIVIAN_"/>
    <b v="1"/>
    <s v="MORRO NUNEZ, BERNARDO - GOB - LPZ                           "/>
    <b v="0"/>
    <e v="#N/A"/>
    <e v="#N/A"/>
    <m/>
  </r>
  <r>
    <x v="5"/>
    <d v="2016-01-06T00:00:00"/>
    <s v="Business Online 10 Mb"/>
    <n v="29930"/>
    <x v="276"/>
    <s v="14719152_29930_BEN_RIBERALTA II_UNIVERSIDAD AUTONOMA DEL BENI JOSE BALLIVIAN_BOL"/>
    <s v="MORRO NUNEZ, BERNARDO - GOB - LPZ - TEMP                    "/>
    <x v="7"/>
    <x v="1"/>
    <s v="morrob@tigo.net.bo"/>
    <s v="RIBERALTA - Av. Ejercito Final Barrio Bolital"/>
    <s v="10°59'42.99&quot;S 66° 3'42.17&quot;O"/>
    <s v="Ing. Tito Lastra - 60203588 - 38524430_x000a_"/>
    <x v="4"/>
    <d v="2020-08-01T00:00:00"/>
    <d v="2020-09-01T00:00:00"/>
    <x v="0"/>
    <s v="07/10: Según la BBD del mes de Septiembre, se obtiene que el servicio fue suspendido"/>
    <s v="Servicio Suspendido / Eliminado"/>
    <x v="1"/>
    <s v="SU"/>
    <s v="(en blanco)"/>
    <s v="BUSINESS ONLINE 2"/>
    <b v="0"/>
    <s v="(en blanco)"/>
    <b v="0"/>
    <s v="MORRO NUNEZ, BERNARDO - GOB - LPZ                           "/>
    <b v="0"/>
    <e v="#N/A"/>
    <e v="#N/A"/>
    <m/>
  </r>
  <r>
    <x v="5"/>
    <d v="2016-01-08T00:00:00"/>
    <s v="Business Online 8 Mb"/>
    <n v="29931"/>
    <x v="276"/>
    <s v="14719152_29931_BEN_GUAYARAMERIN II_UNIVERSIDAD AUTONOMA DEL BENI JOSE BALLIVIAN_"/>
    <s v="MORRO NUNEZ, BERNARDO - GOB - LPZ - TEMP                    "/>
    <x v="7"/>
    <x v="1"/>
    <s v="morrob@tigo.net.bo"/>
    <s v="GUAYARAMERIN - C/ 9 de Abril entre Tarija y Julio Vieira"/>
    <s v="10°48'56.86&quot;S 65°21'32.29&quot;O"/>
    <s v="Douglas Vargas - 72838308 - 38553066_x000a_"/>
    <x v="4"/>
    <d v="2020-08-01T00:00:00"/>
    <d v="2020-09-01T00:00:00"/>
    <x v="0"/>
    <s v="07/10: Según la BBD del mes de Septiembre, se obtiene que el servicio fue suspendido"/>
    <s v="Servicio Suspendido / Eliminado"/>
    <x v="1"/>
    <s v="SU"/>
    <s v="SU"/>
    <s v="BUSINESS ONLINE 1"/>
    <b v="0"/>
    <s v="**MO**14719152_29931_BEN_GUAYARAMERIN II_UNIVERSIDAD AUTONOMA DEL BENI JOSE BALL"/>
    <b v="0"/>
    <s v="MORRO NUNEZ, BERNARDO - GOB - LPZ                           "/>
    <b v="0"/>
    <e v="#N/A"/>
    <e v="#N/A"/>
    <m/>
  </r>
  <r>
    <x v="5"/>
    <d v="2018-05-30T00:00:00"/>
    <s v="Business Asimetric 100 Mb"/>
    <n v="32472"/>
    <x v="276"/>
    <s v="14719152_32472__BEN_LAGUNA TRINIDAD_UNIVERSIDAD AUTONOMA DEL BENI JOSE BALLIVIAN"/>
    <s v="MORRO NUNEZ, BERNARDO - GOB - LPZ - TEMP                    "/>
    <x v="7"/>
    <x v="0"/>
    <s v="morrob@tigo.net.bo"/>
    <s v="AV 6 DE AGOSTO"/>
    <s v=" 14°50'6.71&quot;S   64°54'24.46&quot;O"/>
    <s v="CLAUDIA MEJIA - 78745707"/>
    <x v="4"/>
    <d v="2020-08-01T00:00:00"/>
    <d v="2020-09-01T00:00:00"/>
    <x v="0"/>
    <s v="07/10: Según la BBD del mes de Septiembre, se obtiene que el servicio fue suspendido"/>
    <s v="Servicio Suspendido / Eliminado"/>
    <x v="1"/>
    <s v="SU"/>
    <s v="(en blanco)"/>
    <s v="Business Asimetric 11"/>
    <b v="0"/>
    <s v="(en blanco)"/>
    <b v="0"/>
    <s v="MORRO NUNEZ, BERNARDO - GOB - LPZ                           "/>
    <b v="0"/>
    <e v="#N/A"/>
    <e v="#N/A"/>
    <m/>
  </r>
  <r>
    <x v="1"/>
    <d v="2018-04-30T00:00:00"/>
    <s v="Business Asimetric 70 Mb"/>
    <n v="32239"/>
    <x v="46"/>
    <s v="13321668_32239_SCZ_TAJIBOS_CORPORACION DE AQUINO BOLIVIA SA_BAS_70M_TEMP_IAS_120"/>
    <s v="ORTIZ ORTIZ, ROBERTO - CORP - SCZ                           "/>
    <x v="0"/>
    <x v="0"/>
    <s v="ortizro@tigo.net.bo"/>
    <s v="Av. 3er anillo esq. Radial 23 - Sitio1"/>
    <s v=" 17°46'7.90&quot;S  63°12'5.13&quot;O"/>
    <s v="Roberto Peredo - 70827875"/>
    <x v="4"/>
    <d v="2020-08-01T00:00:00"/>
    <d v="2020-09-01T00:00:00"/>
    <x v="0"/>
    <s v="01/10: El cliente menciona que no es posible interrumpir el servicio, ya que se esta usando para trabajo remoto y no hay un horario apropiado para interrumpir el servicio"/>
    <s v="Cliente indica imposible desconectar red"/>
    <x v="1"/>
    <s v="AC"/>
    <s v="AC"/>
    <s v="Internet Asimetrico 10"/>
    <b v="0"/>
    <s v="13321668_32239_SCZ_TAJIBOS_CORPORACION DE AQUINO BOLIVIA SA_IAS_145M"/>
    <b v="0"/>
    <s v="SALLES GUZMAN, PAOLA KARINA - CORP - SCZ                    "/>
    <b v="0"/>
    <e v="#N/A"/>
    <e v="#N/A"/>
    <m/>
  </r>
  <r>
    <x v="1"/>
    <d v="2018-04-30T00:00:00"/>
    <s v="Business Asimetric 40 Mb"/>
    <n v="32240"/>
    <x v="46"/>
    <s v="13321668_32240_LPZ_VICTORIA_CORPORACION DE AQUINO BOLIVIA SA_BAS_40MB"/>
    <s v="ORTIZ ORTIZ, ROBERTO - CORP - SCZ                           "/>
    <x v="1"/>
    <x v="0"/>
    <s v="ortizro@tigo.net.bo"/>
    <s v="Calle Capitán Ravelo pasaje Isaac Eduardo - Sitio2"/>
    <s v=" 16°30'19.68&quot;S   68° 7'36.68&quot;O"/>
    <s v="Roberto Peredo - 70827875"/>
    <x v="4"/>
    <d v="2020-08-01T00:00:00"/>
    <d v="2020-09-01T00:00:00"/>
    <x v="1"/>
    <s v="01/10: No cuenta con instancia de solarwinds creada."/>
    <m/>
    <x v="212"/>
    <s v="AC"/>
    <s v="AC"/>
    <s v="Internet Asimetrico 8"/>
    <b v="0"/>
    <s v="13321668_32240_LPZ_VICTORIA_CORPORACION DE AQUINO BOLIVIA SA_IAS_105M"/>
    <b v="0"/>
    <s v="SALLES GUZMAN, PAOLA KARINA - CORP - SCZ                    "/>
    <b v="0"/>
    <e v="#N/A"/>
    <e v="#N/A"/>
    <m/>
  </r>
  <r>
    <x v="1"/>
    <d v="2018-04-30T00:00:00"/>
    <s v="Business Asimetric 20 Mb"/>
    <n v="32241"/>
    <x v="46"/>
    <s v="13321668_32241_ORU_HOTEL BOLIVIA_CORPORACION DE AQUINO BOLIVIA SA_BAS_20MB"/>
    <s v="SALLES GUZMAN, PAOLA KARINA - CORP - SCZ                    "/>
    <x v="4"/>
    <x v="0"/>
    <s v="sallesp@tigo.net.bo"/>
    <s v="Brasil esquina Rodriguez Edificio Central (carreras Humanísticas) - Sitio 4"/>
    <s v=" 17°57'46.39&quot;S  67° 6'15.12&quot;O"/>
    <s v="Roberto Peredo - 70827875"/>
    <x v="4"/>
    <d v="2020-08-01T00:00:00"/>
    <d v="2020-09-01T00:00:00"/>
    <x v="0"/>
    <m/>
    <s v="Servicio Suspendido / Eliminado"/>
    <x v="1"/>
    <s v="SU"/>
    <s v="(en blanco)"/>
    <s v="Internet Asimetrico 3"/>
    <b v="0"/>
    <s v="(en blanco)"/>
    <b v="0"/>
    <s v="SALLES GUZMAN, PAOLA KARINA - CORP - SCZ                    "/>
    <b v="1"/>
    <e v="#N/A"/>
    <e v="#N/A"/>
    <m/>
  </r>
  <r>
    <x v="1"/>
    <d v="2018-04-30T00:00:00"/>
    <s v="Business Asimetric 10 Mb"/>
    <n v="32242"/>
    <x v="46"/>
    <s v="**SU**13321668_32242_ORU_VILLA LOS ANDES_CORPORACION DE AQUINO BOLIVIA SA_BAS_10"/>
    <s v="ORTIZ ORTIZ, ROBERTO - CORP - SCZ                           "/>
    <x v="4"/>
    <x v="0"/>
    <s v="ortizro@tigo.net.bo"/>
    <s v="Backovic entre Ayacucho y Junín (carreras de Ingeniería) - Sitio 5"/>
    <s v=" 17°58'12.17&quot;S   67° 6'26.06&quot;O"/>
    <s v="Roberto Peredo - 70827875"/>
    <x v="4"/>
    <d v="2020-08-01T00:00:00"/>
    <d v="2020-09-01T00:00:00"/>
    <x v="0"/>
    <s v="06/11: Servicio Eliminado"/>
    <s v="Servicio Suspendido / Eliminado"/>
    <x v="1"/>
    <s v="EL"/>
    <s v="(en blanco)"/>
    <s v="Business Asimetric 1"/>
    <b v="0"/>
    <s v="(en blanco)"/>
    <b v="0"/>
    <s v="SALLES GUZMAN, PAOLA KARINA - CORP - SCZ                    "/>
    <b v="0"/>
    <e v="#N/A"/>
    <e v="#N/A"/>
    <m/>
  </r>
  <r>
    <x v="1"/>
    <d v="2018-04-30T00:00:00"/>
    <s v="Business Asimetric 10 Mb"/>
    <n v="32243"/>
    <x v="46"/>
    <s v="**SU**13321668_32243_ORU_ORURO CENTRO_CORPORACION DE AQUINO BOLIVIA SA_BAS_10MB"/>
    <s v="ORTIZ ORTIZ, ROBERTO - CORP - SCZ                           "/>
    <x v="4"/>
    <x v="0"/>
    <s v="ortizro@tigo.net.bo"/>
    <s v="Sucre entre Camacho y Washington (cs. de la salud) - Sitio 6"/>
    <s v=" 17°58'13.26&quot;S   67° 7'1.30&quot;O"/>
    <s v="Roberto Peredo - 70827875"/>
    <x v="4"/>
    <d v="2020-08-01T00:00:00"/>
    <d v="2020-09-01T00:00:00"/>
    <x v="0"/>
    <s v="06/11: Servicio Eliminado"/>
    <s v="Servicio Suspendido / Eliminado"/>
    <x v="1"/>
    <s v="EL"/>
    <s v="(en blanco)"/>
    <s v="Business Asimetric 1"/>
    <b v="0"/>
    <s v="(en blanco)"/>
    <b v="0"/>
    <s v="SALLES GUZMAN, PAOLA KARINA - CORP - SCZ                    "/>
    <b v="0"/>
    <e v="#N/A"/>
    <e v="#N/A"/>
    <m/>
  </r>
  <r>
    <x v="1"/>
    <d v="2018-04-30T00:00:00"/>
    <s v="Business Asimetric 10 Mb"/>
    <n v="32244"/>
    <x v="46"/>
    <s v="**SU**13321668_32244__ORU_INDUSTRIAL_CORPORACION DE AQUINO BOLIVIA SA_BAS_10MB"/>
    <s v="ORTIZ ORTIZ, ROBERTO - CORP - SCZ                           "/>
    <x v="4"/>
    <x v="0"/>
    <s v="ortizro@tigo.net.bo"/>
    <s v="calle Vasquez 365 entre belzu y oblitas - Sitio 7"/>
    <s v=" 17°57'33.32&quot;S   67° 6'39.11&quot;O"/>
    <s v="Roberto Peredo - 70827875"/>
    <x v="4"/>
    <d v="2020-08-01T00:00:00"/>
    <d v="2020-09-01T00:00:00"/>
    <x v="0"/>
    <s v="09/12: Servicio continua suspendido_x000a_06/11: Servicio Suspendido"/>
    <s v="Servicio Suspendido / Eliminado"/>
    <x v="1"/>
    <s v="SU"/>
    <s v="(en blanco)"/>
    <s v="Business Asimetric 1"/>
    <b v="0"/>
    <s v="(en blanco)"/>
    <b v="0"/>
    <s v="SALLES GUZMAN, PAOLA KARINA - CORP - SCZ                    "/>
    <b v="0"/>
    <e v="#N/A"/>
    <e v="#N/A"/>
    <m/>
  </r>
  <r>
    <x v="1"/>
    <d v="2018-04-30T00:00:00"/>
    <s v="Business Asimetric 20 Mb"/>
    <n v="32246"/>
    <x v="46"/>
    <s v="13321668_32246_CBA_ZONA PUNTITI_CORPORACION DE AQUINO BOLIVIA SA_BAS_20MB"/>
    <s v="SALLES GUZMAN, PAOLA KARINA - CORP - SCZ                    "/>
    <x v="2"/>
    <x v="0"/>
    <s v="sallesp@tigo.net.bo"/>
    <s v="KM 8 Av. Villazon una cuadra acera Norte - Sitio 3"/>
    <s v=" 17°23'26.95&quot;S  66° 4'6.36&quot;O"/>
    <s v="Roberto Peredo - 70827875"/>
    <x v="4"/>
    <d v="2020-08-01T00:00:00"/>
    <d v="2020-09-01T00:00:00"/>
    <x v="0"/>
    <s v="01/06: El contacto menciona que debido a la pandemia el personal se encuentra trabajando remotamente por lo que no es posible llevar a cabo la visita."/>
    <s v="Cliente no acepta la medición"/>
    <x v="1"/>
    <s v="AC"/>
    <s v="AC"/>
    <s v="Internet Asimetrico 3"/>
    <b v="0"/>
    <s v="13321668_32246_CBA_ZONA PUNTITI_CORPORACION DE AQUINO BOLIVIA SA_IAS_50M"/>
    <b v="0"/>
    <s v="SALLES GUZMAN, PAOLA KARINA - CORP - SCZ                    "/>
    <b v="1"/>
    <e v="#N/A"/>
    <e v="#N/A"/>
    <m/>
  </r>
  <r>
    <x v="1"/>
    <d v="2018-04-30T00:00:00"/>
    <s v="Business Asimetric 10 Mb"/>
    <n v="32296"/>
    <x v="46"/>
    <s v="13321668_32296__CBA_PRADO_CORPORACION DE AQUINO BOLIVIA SA_BAS_10M *** traslado "/>
    <s v="SALLES GUZMAN, PAOLA KARINA - CORP - SCZ                    "/>
    <x v="2"/>
    <x v="0"/>
    <s v="sallesp@tigo.net.bo"/>
    <s v="Av. Ayacucho entre Santivañes y Jordan Edificio Ayacucho - SITIO 8"/>
    <s v=" 17°23'41.15&quot;S   66° 9'29.63&quot;O"/>
    <s v="Roberto Peredo - 70827875"/>
    <x v="4"/>
    <d v="2020-08-01T00:00:00"/>
    <d v="2020-09-01T00:00:00"/>
    <x v="0"/>
    <s v="01/06: El contacto menciona que debido a la pandemia el personal se encuentra trabajando remotamente por lo que no es posible llevar a cabo la visita."/>
    <s v="Cliente no acepta la medición"/>
    <x v="1"/>
    <s v="AC"/>
    <s v="AC"/>
    <s v="Internet Asimetrico 3"/>
    <b v="0"/>
    <s v="13321668_32296__CBA_MESADILLA_CORPORACION-DE-AQUINO-BOLIVIA-SA_IAS_50M"/>
    <b v="0"/>
    <s v="SALLES GUZMAN, PAOLA KARINA - CORP - SCZ                    "/>
    <b v="1"/>
    <e v="#N/A"/>
    <e v="#N/A"/>
    <m/>
  </r>
  <r>
    <x v="1"/>
    <d v="2018-05-22T00:00:00"/>
    <s v="Business Asimetric 10 Mb"/>
    <n v="32297"/>
    <x v="46"/>
    <s v="13321668_32297__LPZ_MALLASA_CORPORACION DE AQUINO BOLIVIA SA_BAS_10M"/>
    <s v="ORTIZ ORTIZ, ROBERTO - CORP - SCZ                           "/>
    <x v="1"/>
    <x v="0"/>
    <s v="ortizro@tigo.net.bo"/>
    <s v="Av. Camacho Edif. Banco Ganadero Nro 1372 - SITIO 9"/>
    <s v=" 16°29'57.02&quot;S  68° 8'1.95&quot;O"/>
    <s v="Roberto Peredo - 70827875"/>
    <x v="4"/>
    <d v="2020-08-01T00:00:00"/>
    <d v="2020-09-01T00:00:00"/>
    <x v="1"/>
    <s v="01/10: El servicio esta interrumpido debido a problemas administrativos."/>
    <s v="Servicio Interrumpido"/>
    <x v="212"/>
    <s v="AC"/>
    <s v="AC"/>
    <s v="Internet Asimetrico 3"/>
    <b v="0"/>
    <s v="13321668_32297__LPZ_MALLASA_CORPORACION_DE_AQUINO_BOLIVIA_SA_IAS_50M"/>
    <b v="0"/>
    <s v="SALLES GUZMAN, PAOLA KARINA - CORP - SCZ                    "/>
    <b v="0"/>
    <e v="#N/A"/>
    <e v="#N/A"/>
    <m/>
  </r>
  <r>
    <x v="1"/>
    <d v="2018-09-04T00:00:00"/>
    <s v="Business Asimetric 10 Mb"/>
    <n v="32897"/>
    <x v="46"/>
    <s v="13321668_32897__SCZ_URUBO_GPON_CORPORACION DE AQUINO BOLIVIA SA_BAS_10M"/>
    <s v="SALLES GUZMAN, PAOLA KARINA - CORP - SCZ                    "/>
    <x v="0"/>
    <x v="0"/>
    <s v="sallesp@tigo.net.bo"/>
    <s v="Urbanizacion Colinas del Urubo UV58 MZA0 "/>
    <s v=" 17°43'49.90&quot;S  63°13'3.54&quot;O"/>
    <s v="Roberto Peredo - 70827875"/>
    <x v="4"/>
    <d v="2020-08-01T00:00:00"/>
    <d v="2020-09-01T00:00:00"/>
    <x v="1"/>
    <s v="11/01: Aún no se ha incluido en la base de Logicalis._x000a_16/12: Solicité a Logicalis incluir en su base"/>
    <m/>
    <x v="226"/>
    <s v="AC"/>
    <s v="(en blanco)"/>
    <s v="Internet Asimetrico 1"/>
    <b v="0"/>
    <s v="(en blanco)"/>
    <b v="0"/>
    <s v="SALLES GUZMAN, PAOLA KARINA - CORP - SCZ                    "/>
    <b v="1"/>
    <e v="#N/A"/>
    <e v="#N/A"/>
    <m/>
  </r>
  <r>
    <x v="1"/>
    <d v="2018-04-30T00:00:00"/>
    <s v="Business Asimetric 10 Mb"/>
    <n v="32280"/>
    <x v="277"/>
    <s v="15288992_32280__LPZ_Mallasa_TECHO _BAS_10M"/>
    <s v="SUAREZ CADARIO, ROBERTO JAVIER - CORP - SCZ                 "/>
    <x v="1"/>
    <x v="0"/>
    <s v="suarezrj@tigo.net.bo"/>
    <s v="Av. Mariscal Santa Cruz Entre Oruro y Colon"/>
    <s v="17°46'20.53&quot;S 63°11'25.61&quot;O"/>
    <s v="Hernan Rodriguez - 72191884"/>
    <x v="4"/>
    <d v="2020-08-01T00:00:00"/>
    <d v="2020-09-01T00:00:00"/>
    <x v="1"/>
    <m/>
    <m/>
    <x v="219"/>
    <s v="AC"/>
    <s v="AC"/>
    <s v="Internet Asimetrico 1"/>
    <b v="0"/>
    <s v="15288992_32280__LPZ_Mallasa_TECHO_IAS_30M"/>
    <b v="0"/>
    <s v="MONTERO LEDESMA, JAVIER - CORP - SCZ                        "/>
    <b v="0"/>
    <e v="#N/A"/>
    <e v="#N/A"/>
    <m/>
  </r>
  <r>
    <x v="1"/>
    <d v="2018-09-29T00:00:00"/>
    <s v="Business Asimetric 15 Mb"/>
    <n v="32713"/>
    <x v="277"/>
    <s v="15288992_32713_SCZ_Gilberto Pareja_TECHO_BAS_15M"/>
    <s v="SUAREZ CADARIO, ROBERTO JAVIER - CORP - SCZ                 "/>
    <x v="0"/>
    <x v="0"/>
    <s v="suarezrj@tigo.net.bo"/>
    <s v="Av. Cañoto  #838 - SITIO 9"/>
    <s v=" 17°47'29.70&quot;S   63°11'14.73&quot;O"/>
    <s v="Carlos Romaña - 71395550"/>
    <x v="4"/>
    <d v="2020-08-01T00:00:00"/>
    <d v="2020-09-01T00:00:00"/>
    <x v="1"/>
    <s v="28/09: Ejecutivo indica que el número correcto de Carlos Romaña es 71395542 y como contacto adicional su jefe Herman Lopez 71395532_x000a_25/09: Sergio indica que contacto indica equivocado."/>
    <m/>
    <x v="227"/>
    <s v="AC"/>
    <s v="AC"/>
    <s v="Internet Asimetrico 2"/>
    <b v="0"/>
    <s v="15288992_32713_SCZ_Gilberto Pareja_TECHO_IAS_40M"/>
    <b v="0"/>
    <s v="MONTERO LEDESMA, JAVIER - CORP - SCZ                        "/>
    <b v="0"/>
    <e v="#N/A"/>
    <e v="#N/A"/>
    <m/>
  </r>
  <r>
    <x v="1"/>
    <d v="2018-07-31T00:00:00"/>
    <s v="Business Asimetric 15 Mb"/>
    <n v="32715"/>
    <x v="277"/>
    <s v="15288992_32715__SCZ_Plazuela Fatima_TECHO _BAS_15M"/>
    <s v="SUAREZ CADARIO, ROBERTO JAVIER - CORP - SCZ                 "/>
    <x v="0"/>
    <x v="0"/>
    <s v="suarezrj@tigo.net.bo"/>
    <s v="AV. GRIGOTA #620 entre 1er y 2do Anillo - SITIO 10"/>
    <s v=" 17°47'49.95&quot;S  63°11'31.25&quot;O"/>
    <s v="Carlos Romaña - 71395550"/>
    <x v="4"/>
    <d v="2020-08-01T00:00:00"/>
    <d v="2020-09-01T00:00:00"/>
    <x v="1"/>
    <s v="28/09: Ejecutivo indica que el número correcto de Carlos Romaña es 71395542 y como contacto adicional su jefe Herman Lopez 71395532_x000a_25/09: Sergio indica que contacto indica equivocado."/>
    <m/>
    <x v="227"/>
    <s v="AC"/>
    <s v="AC"/>
    <s v="Internet Asimetrico 2"/>
    <b v="0"/>
    <s v="5288992_32715__SCZ_Plazuela Fatima_TECHO_IAS_40M"/>
    <b v="0"/>
    <s v="MONTERO LEDESMA, JAVIER - CORP - SCZ                        "/>
    <b v="0"/>
    <e v="#N/A"/>
    <e v="#N/A"/>
    <m/>
  </r>
  <r>
    <x v="1"/>
    <d v="2018-08-31T00:00:00"/>
    <s v="Internet Asimetrico 1"/>
    <n v="32782"/>
    <x v="277"/>
    <s v="5288992_32782__CBA_AROMA_TECHO_IAS_30M"/>
    <s v="SUAREZ CADARIO, ROBERTO JAVIER - CORP - SCZ                 "/>
    <x v="2"/>
    <x v="0"/>
    <s v="suarezrj@tigo.net.bo"/>
    <s v="Avenida San Martin #648, entre Ladislao Cabrera y Ururguay."/>
    <s v=" 17°23'51.04&quot;S  66° 9'12.72&quot;O"/>
    <s v="HELEN VELARDE - 71625287"/>
    <x v="4"/>
    <d v="2020-08-01T00:00:00"/>
    <d v="2020-09-01T00:00:00"/>
    <x v="1"/>
    <s v="07/09: espera de confirmación por correo"/>
    <m/>
    <x v="118"/>
    <s v="AC"/>
    <s v="AC"/>
    <s v="Internet Asimetrico 1"/>
    <b v="1"/>
    <s v="5288992_32782__CBA_AROMA_TECHO_IAS_30M"/>
    <b v="1"/>
    <s v="MONTERO LEDESMA, JAVIER - CORP - SCZ                        "/>
    <b v="0"/>
    <e v="#N/A"/>
    <e v="#N/A"/>
    <m/>
  </r>
  <r>
    <x v="1"/>
    <d v="2014-11-12T00:00:00"/>
    <s v="Internet Dedicado 14"/>
    <n v="29350"/>
    <x v="17"/>
    <s v="11865869_29350_SCZ_MBELEN_VINTAGE PETROLEUM BOLIVIANA_IDD_250M"/>
    <s v="MERCADO ANEZ, JAVIER - CORP - SCZ                           "/>
    <x v="0"/>
    <x v="0"/>
    <s v="mercadoja@tigo.net.bo"/>
    <s v="Avenida , colinas del urubo- urubo business center piso7 "/>
    <s v=" 17°45'6.23&quot;S;  63°12'59.54&quot;O"/>
    <s v="Ricardo bascon - 72111225"/>
    <x v="4"/>
    <d v="2020-08-01T00:00:00"/>
    <d v="2020-09-01T00:00:00"/>
    <x v="1"/>
    <s v="11/01: Contactar nuevamente._x000a_16/12: Solicité a Logicalis Enviar correo al NOC solicitando la revisión de la instancia del solarwinds para este cliente y ponerme en copia_x000a_22/11: La instancia del Solarwinds presenta problemas._x000a_26/10: Logicalis: aún sin contactar._x000a_01/10: Aun no se contacta al cliente"/>
    <m/>
    <x v="228"/>
    <s v="AC"/>
    <s v="AC"/>
    <s v="Internet Dedicado 14"/>
    <b v="1"/>
    <s v="11865869_29350_SCZ_MBELEN_VINTAGE PETROLEUM BOLIVIANA_IDD_250M"/>
    <b v="1"/>
    <s v="MERCADO ANEZ, JAVIER - CORP - SCZ                           "/>
    <b v="1"/>
    <e v="#N/A"/>
    <e v="#N/A"/>
    <m/>
  </r>
  <r>
    <x v="1"/>
    <d v="2015-03-31T00:00:00"/>
    <s v="Internet Dedicado 3"/>
    <n v="29535"/>
    <x v="278"/>
    <s v="1659979_29535_SCZ_Tusequis_NIBOL LTDA._BOL_25M"/>
    <s v="MERCADO ANEZ, JAVIER - CORP - SCZ                           "/>
    <x v="0"/>
    <x v="0"/>
    <s v="mercadoja@tigo.net.bo"/>
    <s v="Av. Mutualista 4to anillo"/>
    <s v="17°45'26.56&quot;S 63°9'12.53&quot;O "/>
    <s v="Rolando Ticona - 76050259       _x000a_"/>
    <x v="4"/>
    <d v="2020-08-01T00:00:00"/>
    <d v="2020-09-01T00:00:00"/>
    <x v="1"/>
    <s v="12/10: Realizar 16:30h_x000a_01/10: El cliente menciona que se lo llame durante las primera semana de octubre"/>
    <m/>
    <x v="229"/>
    <s v="SU"/>
    <s v="AC"/>
    <s v="Internet Dedicado 2"/>
    <b v="0"/>
    <s v="1659979_29535_SCZ_Tusequis_NIBOL LTDA._IDD_50M_TEMP_210M"/>
    <b v="0"/>
    <s v="MERCADO ANEZ, JAVIER - CORP - SCZ                           "/>
    <b v="1"/>
    <e v="#N/A"/>
    <e v="#N/A"/>
    <m/>
  </r>
  <r>
    <x v="1"/>
    <d v="2018-01-29T00:00:00"/>
    <s v="Internet Dedicado 1"/>
    <n v="31340"/>
    <x v="278"/>
    <s v="1659979_31340_BEN_Urb Nueva Trinidad_NIBOL LTDA_IDD_30M"/>
    <s v="MERCADO ANEZ, JAVIER - CORP - SCZ                           "/>
    <x v="7"/>
    <x v="0"/>
    <s v="mercadoja@tigo.net.bo"/>
    <s v="AV PANAMERICANA CASI ESQUINA HUACARAJE"/>
    <s v=" 14°49'34.69&quot;S    64°52'45.95&quot;O"/>
    <s v="SERGIO CHIRINOS - 76050259"/>
    <x v="4"/>
    <d v="2020-08-01T00:00:00"/>
    <d v="2020-09-01T00:00:00"/>
    <x v="0"/>
    <s v="07/10: Según la BBD del mes de Septiembre, se obtiene que el servicio fue suspendido"/>
    <s v="Servicio Suspendido / Eliminado"/>
    <x v="1"/>
    <s v="SU"/>
    <s v="(en blanco)"/>
    <s v="Internet Dedicado 1"/>
    <b v="1"/>
    <s v="(en blanco)"/>
    <b v="0"/>
    <s v="MERCADO ANEZ, JAVIER - CORP - SCZ                           "/>
    <b v="1"/>
    <e v="#N/A"/>
    <e v="#N/A"/>
    <m/>
  </r>
  <r>
    <x v="1"/>
    <d v="2018-03-26T00:00:00"/>
    <s v="Internet Asimetrico 1"/>
    <n v="32089"/>
    <x v="278"/>
    <s v="1659979_32089_TRJ_Barrio Fabril_NIBOL_IAS_30M"/>
    <s v="MERCADO ANEZ, JAVIER - CORP - SCZ                           "/>
    <x v="3"/>
    <x v="0"/>
    <s v="mercadoja@tigo.net.bo"/>
    <s v="AV. DE LA INTEGRACION CASI ESQUIN AV. OCTAVA"/>
    <s v=" 21°33'29.62&quot;S   64°41'3.99&quot;O"/>
    <s v="ROLANDO TICONA - 76050259"/>
    <x v="4"/>
    <d v="2020-08-01T00:00:00"/>
    <d v="2020-09-01T00:00:00"/>
    <x v="2"/>
    <m/>
    <m/>
    <x v="1"/>
    <s v="AC"/>
    <s v="(en blanco)"/>
    <s v="Internet Asimetrico 1"/>
    <b v="1"/>
    <s v="(en blanco)"/>
    <b v="0"/>
    <s v="MERCADO ANEZ, JAVIER - CORP - SCZ                           "/>
    <b v="1"/>
    <e v="#N/A"/>
    <e v="#N/A"/>
    <m/>
  </r>
  <r>
    <x v="1"/>
    <d v="2018-03-26T00:00:00"/>
    <s v="Internet Asimetrico 1"/>
    <n v="32090"/>
    <x v="278"/>
    <s v="1659979_32090_CBB_Av Forestal_NIBOL_IAS_30M"/>
    <s v="MERCADO ANEZ, JAVIER - CORP - SCZ                           "/>
    <x v="2"/>
    <x v="0"/>
    <s v="mercadoja@tigo.net.bo"/>
    <s v="RUTA NACIONAL Av. Forestal"/>
    <s v=" 17°23'9.92&quot;S   66°5'42.65&quot;O"/>
    <s v="ROLANDO TICONA - 76050259"/>
    <x v="4"/>
    <d v="2020-08-01T00:00:00"/>
    <d v="2020-09-01T00:00:00"/>
    <x v="1"/>
    <m/>
    <m/>
    <x v="118"/>
    <s v="AC"/>
    <s v="AC"/>
    <s v="Internet Asimetrico 1"/>
    <b v="1"/>
    <s v="1659979_32090_CBB_Av Forestal_NIBOL_IAS_30M"/>
    <b v="1"/>
    <s v="MERCADO ANEZ, JAVIER - CORP - SCZ                           "/>
    <b v="1"/>
    <e v="#N/A"/>
    <e v="#N/A"/>
    <m/>
  </r>
  <r>
    <x v="1"/>
    <d v="2018-12-31T00:00:00"/>
    <s v="Internet Asimetrico 3"/>
    <n v="33425"/>
    <x v="278"/>
    <s v="1659979_33425_SCZ_Viru Viru_NIBOL_IAS_25"/>
    <s v="MERCADO ANEZ, JAVIER - CORP - SCZ                           "/>
    <x v="0"/>
    <x v="0"/>
    <s v="mercadoja@tigo.net.bo"/>
    <s v="AV. CRISTO REDENTOR KM 10 - OFICINA JOHN DEERE "/>
    <s v=" 17°41'5.34&quot;S 63° 9'36.97&quot;O"/>
    <s v="SERGIO CHIRINOS  - 73167009 / 76690993"/>
    <x v="4"/>
    <d v="2020-08-01T00:00:00"/>
    <d v="2020-09-01T00:00:00"/>
    <x v="1"/>
    <s v="12/10: Realizar 16:30h_x000a_01/10: El cliente menciona que se lo llame durante las primera semana de octubre"/>
    <m/>
    <x v="230"/>
    <s v="SU"/>
    <s v="AC"/>
    <s v="Internet Asimetrico 3"/>
    <b v="1"/>
    <s v="1659979_33425_SCZ_Viru Viru_NIBOL_IAS_50_TEMP_200M"/>
    <b v="0"/>
    <s v="MERCADO ANEZ, JAVIER - CORP - SCZ                           "/>
    <b v="1"/>
    <e v="#N/A"/>
    <e v="#N/A"/>
    <m/>
  </r>
  <r>
    <x v="1"/>
    <d v="2017-01-26T00:00:00"/>
    <s v="Business Online 10 Mb"/>
    <n v="30753"/>
    <x v="279"/>
    <s v="11175584_30753_LPZ_16 de Julio_IMPORTADORA Y EXPORTADORA MONTERREY SRL_IEL_10M"/>
    <s v="SUAREZ CADARIO, ROBERTO JAVIER - CORP - SCZ                 "/>
    <x v="1"/>
    <x v="0"/>
    <s v="suarezrj@tigo.net.bo"/>
    <s v="Avenida Juan Pablo II, casi calle Belgrano3"/>
    <s v=" 16°29'27.48&quot;S 68°12'5.75&quot;O"/>
    <s v="MARIO CORTEZ - 75561346"/>
    <x v="4"/>
    <d v="2020-08-01T00:00:00"/>
    <d v="2020-09-01T00:00:00"/>
    <x v="1"/>
    <s v="16/03: Programada_x000a_11/01: Contactar nuevamente._x000a_07/01: Se contacto con la Sra. Roxana Justiniano se encuentra de vacaciones, volvera a contactar a partir del 11/01/2121._x000a_22/12: Se contacto con la Sra. Roxana Justiniano aun sin respuesta para realizar una visita._x000a_16/12: Solicité a Logicalis nuevamente intentar con los datos de contacto._x000a_25/11: Intentar con los siguientes contactos: GRACIELA PRIETO - 72143664, ROXANA JUSTINIANO - 72100591, WALBER MENEZES - 78027070_x000a_06/11: Contacto equivocado: El contacto indica que ya no trabaja en la empresa._x000a_26/10: Logicalis: aún sin contactar._x000a_01/10: No cuenta con instancia de solarwinds creada."/>
    <m/>
    <x v="231"/>
    <s v="SU"/>
    <s v="(en blanco)"/>
    <s v="BUSINESS ONLINE 2"/>
    <b v="0"/>
    <s v="(en blanco)"/>
    <b v="0"/>
    <s v="MERCADO ANEZ, JAVIER - CORP - SCZ                           "/>
    <b v="0"/>
    <e v="#N/A"/>
    <e v="#N/A"/>
    <m/>
  </r>
  <r>
    <x v="1"/>
    <d v="2017-02-24T00:00:00"/>
    <s v="Business Online 10 Mb"/>
    <n v="30861"/>
    <x v="279"/>
    <s v="11175584_30861_BEN_NUEVA TRINIDAD_IMPORTADORA Y EXPORTADORA MONTERREY SRL_IEL_10"/>
    <s v="SUAREZ CADARIO, ROBERTO JAVIER - CORP - SCZ                 "/>
    <x v="7"/>
    <x v="0"/>
    <s v="suarezrj@tigo.net.bo"/>
    <s v="CARRETERA A SANTA CRUZ "/>
    <s v=" 14°49'31.26&quot;S 64°52'14.55&quot;O"/>
    <s v="MARIO CORTEZ - 75561346"/>
    <x v="4"/>
    <d v="2020-08-01T00:00:00"/>
    <d v="2020-09-01T00:00:00"/>
    <x v="0"/>
    <m/>
    <s v="Servicio Suspendido / Eliminado"/>
    <x v="1"/>
    <s v="SU"/>
    <s v="(en blanco)"/>
    <s v="BUSINESS ONLINE 2"/>
    <b v="0"/>
    <s v="(en blanco)"/>
    <b v="0"/>
    <s v="MERCADO ANEZ, JAVIER - CORP - SCZ                           "/>
    <b v="0"/>
    <e v="#N/A"/>
    <e v="#N/A"/>
    <m/>
  </r>
  <r>
    <x v="1"/>
    <d v="2018-01-31T00:00:00"/>
    <s v="Business Online 10 Mb"/>
    <n v="31898"/>
    <x v="279"/>
    <s v="11175584_31898_SCR_TERMINAL SUCRE_IMPORTADORA Y EXPORTADORA MONTERREY_BOL_10M"/>
    <s v="SUAREZ CADARIO, ROBERTO JAVIER - CORP - SCZ                 "/>
    <x v="5"/>
    <x v="0"/>
    <s v="suarezrj@tigo.net.bo"/>
    <s v="CALLE GARCILAZO DE LA VEGA ESQUINA CALLE JOSE AGUIRRE"/>
    <s v=" 19° 2'16.17&quot;S    65°14'36.55&quot;O"/>
    <s v="WALBER MENEZES - 78027070"/>
    <x v="4"/>
    <d v="2020-08-01T00:00:00"/>
    <d v="2020-09-01T00:00:00"/>
    <x v="1"/>
    <m/>
    <m/>
    <x v="155"/>
    <s v="SU"/>
    <s v="(en blanco)"/>
    <s v="BUSINESS ONLINE 2"/>
    <b v="0"/>
    <s v="(en blanco)"/>
    <b v="0"/>
    <s v="MERCADO ANEZ, JAVIER - CORP - SCZ                           "/>
    <b v="0"/>
    <e v="#N/A"/>
    <e v="#N/A"/>
    <m/>
  </r>
  <r>
    <x v="1"/>
    <d v="2018-07-30T00:00:00"/>
    <s v="Business Online 10 Mb"/>
    <n v="32679"/>
    <x v="279"/>
    <s v="11175584_32679__POT_ESTADIO MERCADO_IMPORTADORA Y EXPORTADORA MONTERREY_BOL_10M"/>
    <s v="SUAREZ CADARIO, ROBERTO JAVIER - CORP - SCZ                 "/>
    <x v="8"/>
    <x v="0"/>
    <s v="suarezrj@tigo.net.bo"/>
    <s v="RN5 ENTRE CALLE COLOMBIA Y CALLE 6 DE AGOSTO"/>
    <s v=" 19°34'34.83&quot;S    65°45'52.82&quot;O"/>
    <s v="ROXANA JUSTINIANO - 72100591"/>
    <x v="4"/>
    <d v="2020-08-01T00:00:00"/>
    <d v="2020-09-01T00:00:00"/>
    <x v="0"/>
    <m/>
    <s v="Servicio Suspendido / Eliminado"/>
    <x v="1"/>
    <s v="SU"/>
    <s v="AC"/>
    <s v="BUSINESS ONLINE 2"/>
    <b v="0"/>
    <s v="11175584_32679_POT_Olivos_IMPORTADORA Y EXPORTADORA MONTERREY_BOL_15M"/>
    <b v="0"/>
    <s v="MERCADO ANEZ, JAVIER - CORP - SCZ                           "/>
    <b v="0"/>
    <e v="#N/A"/>
    <e v="#N/A"/>
    <m/>
  </r>
  <r>
    <x v="1"/>
    <d v="2018-08-31T00:00:00"/>
    <s v="Business Online 20 Mb"/>
    <n v="32880"/>
    <x v="279"/>
    <s v="11175584_32880__SCZ_MATADERO_IMPORTADORA Y EXPORTADORA MONTERREY SRL_BOL_20M"/>
    <s v="SUAREZ CADARIO, ROBERTO JAVIER - CORP - SCZ                 "/>
    <x v="0"/>
    <x v="0"/>
    <s v="suarezrj@tigo.net.bo"/>
    <s v="CARRETERA A COTOCA ENTR 4TO Y 5TO ANILLO"/>
    <s v=" 17°46'35.62&quot;S    63° 8'22.96&quot;O"/>
    <s v="ROXANA JUSTINIANO - 72100591"/>
    <x v="4"/>
    <d v="2020-08-01T00:00:00"/>
    <d v="2020-09-01T00:00:00"/>
    <x v="1"/>
    <s v="12/10: Realizar 12:30h_x000a_01/10: El cliente menciona que se lo llame durante las primera semana de octubre"/>
    <m/>
    <x v="229"/>
    <s v="SU"/>
    <s v="(en blanco)"/>
    <s v="BUSINESS ONLINE 5"/>
    <b v="0"/>
    <s v="(en blanco)"/>
    <b v="0"/>
    <s v="MERCADO ANEZ, JAVIER - CORP - SCZ                           "/>
    <b v="0"/>
    <e v="#N/A"/>
    <e v="#N/A"/>
    <m/>
  </r>
  <r>
    <x v="1"/>
    <d v="2019-01-31T00:00:00"/>
    <s v="Internet Dedicado 1"/>
    <n v="33480"/>
    <x v="279"/>
    <s v="11175584_33480__TJA_FABRIL_IMPORTADORA Y EXPORTADORA MONTERREY SRL_IDD_30M"/>
    <s v="SUAREZ CADARIO, ROBERTO JAVIER - CORP - SCZ                 "/>
    <x v="3"/>
    <x v="0"/>
    <s v="suarezrj@tigo.net.bo"/>
    <s v="AV HEROES DEL CHACO CASI OCTAVIO CAMPERO FRENTE AL SURTIDOR YPFB"/>
    <s v=" 21°32'48.96&quot;S  64°41'57.24&quot;O"/>
    <s v="GRACIELA PRIETO - 72143664"/>
    <x v="4"/>
    <d v="2020-08-01T00:00:00"/>
    <d v="2020-09-01T00:00:00"/>
    <x v="1"/>
    <m/>
    <m/>
    <x v="144"/>
    <s v="SU"/>
    <s v="(en blanco)"/>
    <s v="Internet Dedicado 1"/>
    <b v="1"/>
    <s v="(en blanco)"/>
    <b v="0"/>
    <s v="MERCADO ANEZ, JAVIER - CORP - SCZ                           "/>
    <b v="0"/>
    <e v="#N/A"/>
    <e v="#N/A"/>
    <m/>
  </r>
  <r>
    <x v="1"/>
    <d v="2018-10-05T00:00:00"/>
    <s v="BUSINESS ONLINE 2"/>
    <n v="33051"/>
    <x v="280"/>
    <s v="11218855_33051_SCZ_BOLIVAR_COOP. DE AHORRO Y CREDITO JESUS NAZARENO_BOL_15M"/>
    <s v="SALLES GUZMAN, PAOLA KARINA - CORP - SCZ                    "/>
    <x v="0"/>
    <x v="0"/>
    <s v="sallesp@tigo.net.bo"/>
    <s v="CALLE LA PAZ 270"/>
    <s v=" 17°47'10.52&quot;S   63°10'43.70&quot;O"/>
    <s v="Daniel Vargas- 76658088, dvargas@jesus-nazareno.coop"/>
    <x v="4"/>
    <d v="2020-08-01T00:00:00"/>
    <d v="2020-09-01T00:00:00"/>
    <x v="0"/>
    <s v="22/03: Se consultó respuesta a la ejecutiva, indica que por ahora el cliente no acepta la medición que cancela y en un futuro solicitará._x000a_17/03: Se pidió al ejecutivo que se comunique con el cliente, si desea programar la visita o caso contrario queda cancelada. En espera coordinación ejecutivo._x000a_01/11: Se envio correo a la ejecutiva, solicitando nuevo contacto._x000a_12/08: el cliente rara vez responde a llamadas. No se a podido concretar una fecvha de trabajo ya que se requiere autorizaciones. _x000a_15/06: se volvio a contactar al cliente, pero no responde las llamadas. 06/04: Ejecutiva indica que es la persona de contacto y a veces no contesta las llamadas, que se le pase correo: dvargas@jesus-nazareno.coop _x000a_16/03: Se volvio a contactar al cliente, pero no responde las llamadas_x000a_26/01: el cliente menciona que por favor se lo contacte al sigueinte mes (febrero)_x000a_11/01: Contactar nuevamente._x000a_16/12: Ejecutivo indica que Daniel Vargas es la persona de contacto, se debe volver a intentar_x000a_22/11: Contacto no responde._x000a_26/10: Logicalis: aún sin contactar._x000a_01/10: Aun no se contacta al cliente"/>
    <s v="Cliente no acepta la medición"/>
    <x v="1"/>
    <s v="AC"/>
    <s v="AC"/>
    <s v="BUSINESS ONLINE 2"/>
    <b v="1"/>
    <s v="11218855_33051_SCZ_BOLIVAR_COOP. DE AHORRO Y CREDITO JESUS NAZARENO_BOL_15M"/>
    <b v="1"/>
    <s v="SALLES GUZMAN, PAOLA KARINA - CORP - SCZ                    "/>
    <b v="1"/>
    <e v="#N/A"/>
    <e v="#N/A"/>
    <m/>
  </r>
  <r>
    <x v="1"/>
    <d v="2017-07-28T00:00:00"/>
    <s v="Plan Internet Empresarial 2.2"/>
    <n v="31304"/>
    <x v="16"/>
    <s v="**SU**14808309_31304_SCZ_VIRU VIRU_OVANDO SA_IEL_10M"/>
    <s v="MERCADO ANEZ, JAVIER - CORP - SCZ                           "/>
    <x v="0"/>
    <x v="0"/>
    <s v="mercadoja@tigo.net.bo"/>
    <s v="2DO ANILLO ESQ AV LA SALLE"/>
    <s v=" 17°46'18.38&quot;S   63°11'20.00&quot;O"/>
    <s v="ALEJANDRO GUMIEL - 70334938"/>
    <x v="4"/>
    <d v="2020-08-01T00:00:00"/>
    <d v="2020-09-01T00:00:00"/>
    <x v="0"/>
    <s v="05/10: Servicio suspendido."/>
    <s v="Servicio Suspendido / Eliminado"/>
    <x v="1"/>
    <s v="SU"/>
    <s v="(en blanco)"/>
    <s v="Plan Internet Empresarial 2.2"/>
    <b v="1"/>
    <s v="(en blanco)"/>
    <b v="0"/>
    <s v="PARADA SAUCEDO, ALEJANDRA - EMP - SCZ                       "/>
    <b v="0"/>
    <e v="#N/A"/>
    <e v="#N/A"/>
    <m/>
  </r>
  <r>
    <x v="1"/>
    <d v="2019-03-30T00:00:00"/>
    <s v="Internet Dedicado 1"/>
    <n v="33698"/>
    <x v="16"/>
    <s v="14808309_33698__SCZ_URBARI_OVANDO SA_IDD_30M"/>
    <s v="MERCADO ANEZ, JAVIER - CORP - SCZ                           "/>
    <x v="0"/>
    <x v="0"/>
    <s v="mercadoja@tigo.net.bo"/>
    <s v="Grigota - Av. Grigota  4to. Anillo"/>
    <s v="-17.8109667,-63.2075856"/>
    <s v="ALEJANDRO GUMIEL - 70334938"/>
    <x v="4"/>
    <d v="2020-08-01T00:00:00"/>
    <d v="2020-09-01T00:00:00"/>
    <x v="1"/>
    <s v="12/11: Se volvio a contactar al señor Gumiel, pero dice que continua con baja medica. contactarlo nuevamente dentro de 2 semanas (contacto el 04/11/2020)_x000a_12/10: El cliente meciona que se halla indispuesto por COVID, por lo que se lo contactara mas adelante_x000a_02/10: Ejecutivo indica que el contacto es Alejandro Gumiel y ese es su número, e indica que normalmente está disponible. Volver a contactar e indicar que las mediciones se harán a los enlaces en SCZ y LPZ con la coordinación de dos responsables._x000a_01/10: Aun no se contacta al cliente"/>
    <m/>
    <x v="232"/>
    <s v="AC"/>
    <s v="AC"/>
    <s v="Internet Dedicado 3"/>
    <b v="0"/>
    <s v="14808309_33698__SCZ_URBARI_OVANDO SA_IDD_50M"/>
    <b v="0"/>
    <s v="PARADA SAUCEDO, ALEJANDRA - EMP - SCZ                       "/>
    <b v="0"/>
    <e v="#N/A"/>
    <e v="#N/A"/>
    <m/>
  </r>
  <r>
    <x v="1"/>
    <d v="2019-04-24T00:00:00"/>
    <s v="Internet Dedicado 1"/>
    <n v="33737"/>
    <x v="16"/>
    <s v="14808309_33737__LPZ_SAN MIGUEL_OVANDO SA_IDD_15M"/>
    <s v="MERCADO ANEZ, JAVIER - CORP - SCZ                           "/>
    <x v="1"/>
    <x v="0"/>
    <s v="mercadoja@tigo.net.bo"/>
    <s v="MMC - Av. Ballivian esq. 13 de Calacoto # 678"/>
    <s v="-16.5398522,-68.08636"/>
    <s v="ALEJANDRO GUMIEL - 70334938"/>
    <x v="4"/>
    <d v="2020-08-01T00:00:00"/>
    <d v="2020-09-01T00:00:00"/>
    <x v="1"/>
    <s v="16/12: Programada._x000a_12/11: Se contacto nuevamente al cliente pero no contesta (contacto 6/11/2020)_x000a_12/10: El contacto se halla indispuesto por covid._x000a_02/10: Ejecutivo indica que el contacto es Alejandro Gumiel y ese es su número, e indica que normalmente está disponible. Volver a contactar e indicar que las mediciones se harán a los enlaces en SCZ y LPZ con la coordinación de dos responsables._x000a_02/10: Consulta enviada a ejecutivo. _x000a_01/10: El señor Fernando Almanza ya no trabaja en la empresa y el numero del señor alejandro no esta disponible."/>
    <m/>
    <x v="233"/>
    <s v="SU"/>
    <s v="(en blanco)"/>
    <s v="Internet Dedicado 1"/>
    <b v="1"/>
    <s v="(en blanco)"/>
    <b v="0"/>
    <s v="PARADA SAUCEDO, ALEJANDRA - EMP - SCZ                       "/>
    <b v="0"/>
    <e v="#N/A"/>
    <e v="#N/A"/>
    <m/>
  </r>
  <r>
    <x v="1"/>
    <d v="2019-04-24T00:00:00"/>
    <s v="Internet Dedicado 1"/>
    <n v="33738"/>
    <x v="16"/>
    <s v="**SU**"/>
    <s v="MERCADO ANEZ, JAVIER - CORP - SCZ                           "/>
    <x v="6"/>
    <x v="0"/>
    <s v="mercadoja@tigo.net.bo"/>
    <m/>
    <m/>
    <s v="ALEJANDRO GUMIEL - 70334938"/>
    <x v="4"/>
    <d v="2020-08-01T00:00:00"/>
    <d v="2020-09-01T00:00:00"/>
    <x v="0"/>
    <s v="06/11: Servicio suspendido_x000a_07/09: Servicio suspendido"/>
    <s v="Servicio Suspendido / Eliminado"/>
    <x v="1"/>
    <s v="SU"/>
    <s v="(en blanco)"/>
    <s v="Internet Dedicado 1"/>
    <b v="1"/>
    <s v="(en blanco)"/>
    <b v="0"/>
    <s v="PARADA SAUCEDO, ALEJANDRA - EMP - SCZ                       "/>
    <b v="0"/>
    <e v="#N/A"/>
    <e v="#N/A"/>
    <m/>
  </r>
  <r>
    <x v="1"/>
    <d v="2019-04-24T00:00:00"/>
    <s v="Internet Dedicado 1"/>
    <n v="33740"/>
    <x v="16"/>
    <s v="14808309_33740__LPZ_SAN MIGUEL_OVANDO SA_IDD_15M"/>
    <s v="MERCADO ANEZ, JAVIER - CORP - SCZ                           "/>
    <x v="1"/>
    <x v="0"/>
    <s v="mercadoja@tigo.net.bo"/>
    <s v="FCA - Av. Ballivian Nro. 624 entre calle 12 y 13 Calacoto"/>
    <s v="-16.5399562,-68.0870123"/>
    <s v="ALEJANDRO GUMIEL - 70334938"/>
    <x v="4"/>
    <d v="2020-08-01T00:00:00"/>
    <d v="2020-09-01T00:00:00"/>
    <x v="1"/>
    <s v="16/12: Programada_x000a_12/11: Se contacto nuevamente al cliente pero no contesta (contacto 6/11/2020)_x000a_12/10:El contacto se halla indispuesto por covid_x000a_02/10: Ejecutivo indica que el contacto es Alejandro Gumiel y ese es su número, e indica que normalmente está disponible. Volver a contactar e indicar que las mediciones se harán a los enlaces en SCZ y LPZ con la coordinación de dos responsables._x000a_02/10: Consulta enviada a ejecutivo._x000a_01/10: El señor Fernando Almanza ya no trabaja en la empresa y el numero del señor alejandro no esta disponible."/>
    <m/>
    <x v="233"/>
    <s v="SU"/>
    <s v="(en blanco)"/>
    <s v="Internet Dedicado 1"/>
    <b v="1"/>
    <s v="(en blanco)"/>
    <b v="0"/>
    <s v="PARADA SAUCEDO, ALEJANDRA - EMP - SCZ                       "/>
    <b v="0"/>
    <e v="#N/A"/>
    <e v="#N/A"/>
    <m/>
  </r>
  <r>
    <x v="1"/>
    <d v="2019-03-30T00:00:00"/>
    <s v="Internet Dedicado 1"/>
    <n v="33746"/>
    <x v="16"/>
    <s v="**SU**14808309_33746__SCZ_VIRU VIRU_OVANDO SA_IDD_15M"/>
    <s v="MERCADO ANEZ, JAVIER - CORP - SCZ                           "/>
    <x v="0"/>
    <x v="0"/>
    <s v="mercadoja@tigo.net.bo"/>
    <s v="km 9 ATRÁS - Km 9 al norte entrada Urb. Barceló parte de atrás - SITIO 2"/>
    <s v="17°41'22.57&quot;S  63° 9'38.97&quot;O"/>
    <s v="ALEJANDRO GUMIEL - 70334938"/>
    <x v="4"/>
    <d v="2020-08-01T00:00:00"/>
    <d v="2020-09-01T00:00:00"/>
    <x v="0"/>
    <s v="05/10: Servicio suspendido"/>
    <s v="Servicio Suspendido / Eliminado"/>
    <x v="1"/>
    <s v="SU"/>
    <s v="(en blanco)"/>
    <s v="Internet Dedicado 1"/>
    <b v="1"/>
    <s v="(en blanco)"/>
    <b v="0"/>
    <s v="PARADA SAUCEDO, ALEJANDRA - EMP - SCZ                       "/>
    <b v="0"/>
    <e v="#N/A"/>
    <e v="#N/A"/>
    <m/>
  </r>
  <r>
    <x v="1"/>
    <d v="2019-03-30T00:00:00"/>
    <s v="Internet Dedicado 1"/>
    <n v="33747"/>
    <x v="16"/>
    <s v="**SU**14808309_33747__SCZ_VIRU VIRU_OVANDO SA_IDD_15M"/>
    <s v="MERCADO ANEZ, JAVIER - CORP - SCZ                           "/>
    <x v="0"/>
    <x v="0"/>
    <s v="mercadoja@tigo.net.bo"/>
    <s v="km 9 ADELANTE - Km 9 al norte entrada Urb. Barceló - SITIO 3"/>
    <s v="17°41'22.12&quot;S  63° 9'34.80&quot;O"/>
    <s v="ALEJANDRO GUMIEL - 70334938"/>
    <x v="4"/>
    <d v="2020-08-01T00:00:00"/>
    <d v="2020-09-01T00:00:00"/>
    <x v="0"/>
    <s v="05/10: Servicio suspendido"/>
    <s v="Servicio Suspendido / Eliminado"/>
    <x v="1"/>
    <s v="SU"/>
    <s v="(en blanco)"/>
    <s v="Internet Dedicado 1"/>
    <b v="1"/>
    <s v="(en blanco)"/>
    <b v="0"/>
    <s v="PARADA SAUCEDO, ALEJANDRA - EMP - SCZ                       "/>
    <b v="0"/>
    <e v="#N/A"/>
    <e v="#N/A"/>
    <m/>
  </r>
  <r>
    <x v="1"/>
    <d v="2019-03-30T00:00:00"/>
    <s v="Internet Dedicado 1"/>
    <n v="33748"/>
    <x v="16"/>
    <s v="**SU**14808309_33748__SCZ_ROCA Y CORONADO_OVANDO SA_IDD_15M"/>
    <s v="MERCADO ANEZ, JAVIER - CORP - SCZ                           "/>
    <x v="0"/>
    <x v="0"/>
    <s v="mercadoja@tigo.net.bo"/>
    <s v="Roca y Coronado - Av. 3er Anillo Externo Frente a Expocruz- SITIO 5"/>
    <s v="17°47'1.41&quot;S  63°12'21.33&quot;O"/>
    <s v="ALEJANDRO GUMIEL - 70334938"/>
    <x v="4"/>
    <d v="2020-08-01T00:00:00"/>
    <d v="2020-09-01T00:00:00"/>
    <x v="0"/>
    <s v="05/10: Servicio suspendido"/>
    <s v="Servicio Suspendido / Eliminado"/>
    <x v="1"/>
    <s v="SU"/>
    <s v="(en blanco)"/>
    <s v="Internet Dedicado 1"/>
    <b v="1"/>
    <s v="(en blanco)"/>
    <b v="0"/>
    <s v="PARADA SAUCEDO, ALEJANDRA - EMP - SCZ                       "/>
    <b v="0"/>
    <e v="#N/A"/>
    <e v="#N/A"/>
    <m/>
  </r>
  <r>
    <x v="1"/>
    <d v="2019-03-30T00:00:00"/>
    <s v="Internet Dedicado 1"/>
    <n v="33751"/>
    <x v="16"/>
    <s v="**SU**14808309_33751__SCZ_CENTENARIO_OVANDO SA_IDD_15M"/>
    <s v="MERCADO ANEZ, JAVIER - CORP - SCZ                           "/>
    <x v="0"/>
    <x v="0"/>
    <s v="mercadoja@tigo.net.bo"/>
    <s v="Usados - Av. La Salle esq. Pasaje 1 este - SITIO 6"/>
    <s v="17°46'19.15&quot;S  63°11'25.48&quot;O"/>
    <s v="ALEJANDRO GUMIEL - 70334938"/>
    <x v="4"/>
    <d v="2020-08-01T00:00:00"/>
    <d v="2020-09-01T00:00:00"/>
    <x v="0"/>
    <s v="05/10: Servicio suspendido"/>
    <s v="Servicio Suspendido / Eliminado"/>
    <x v="1"/>
    <s v="SU"/>
    <s v="(en blanco)"/>
    <s v="Internet Dedicado 1"/>
    <b v="1"/>
    <s v="(en blanco)"/>
    <b v="0"/>
    <s v="PARADA SAUCEDO, ALEJANDRA - EMP - SCZ                       "/>
    <b v="0"/>
    <e v="#N/A"/>
    <e v="#N/A"/>
    <m/>
  </r>
  <r>
    <x v="1"/>
    <d v="2019-04-24T00:00:00"/>
    <s v="Internet Dedicado 1"/>
    <n v="33785"/>
    <x v="16"/>
    <s v="***SU***14808309_33785__LPZ_MIRADOR_OVANDO SA_IDD_15M"/>
    <s v="MERCADO ANEZ, JAVIER - CORP - SCZ                           "/>
    <x v="1"/>
    <x v="0"/>
    <s v="mercadoja@tigo.net.bo"/>
    <s v="Taller Miraflores - Av. Estados Unidos Nro. 1118 Miraflores - SITIO 4"/>
    <s v="-16.4916587,-68.122214"/>
    <s v="ALEJANDRO GUMIEL - 70334938"/>
    <x v="4"/>
    <d v="2020-08-01T00:00:00"/>
    <d v="2020-09-01T00:00:00"/>
    <x v="0"/>
    <s v="05/10: Servicio suspendido"/>
    <s v="Servicio Suspendido / Eliminado"/>
    <x v="1"/>
    <s v="SU"/>
    <s v="(en blanco)"/>
    <s v="Internet Dedicado 1"/>
    <b v="1"/>
    <s v="(en blanco)"/>
    <b v="0"/>
    <s v="PARADA SAUCEDO, ALEJANDRA - EMP - SCZ                       "/>
    <b v="0"/>
    <e v="#N/A"/>
    <e v="#N/A"/>
    <m/>
  </r>
  <r>
    <x v="1"/>
    <d v="2019-04-24T00:00:00"/>
    <s v="Internet Dedicado 1"/>
    <n v="33786"/>
    <x v="16"/>
    <s v="14808309_33786__LPZ_LOS PINOS_OVANDO SA_IDD_30M"/>
    <s v="MERCADO ANEZ, JAVIER - CORP - SCZ                           "/>
    <x v="1"/>
    <x v="0"/>
    <s v="mercadoja@tigo.net.bo"/>
    <s v="Taller Servihora - Av. Costanera Nro. 150 zona sur - SITIO 5"/>
    <s v="-16.5467976,-68.0713516"/>
    <s v="ALEJANDRO GUMIEL - 70334938"/>
    <x v="4"/>
    <d v="2020-08-01T00:00:00"/>
    <d v="2020-09-01T00:00:00"/>
    <x v="0"/>
    <s v="28/12: El cliente comenta que no se puede interrumpir el servicio ya que la sucursal se trasladará a otra ubicación._x000a_16/12: Programada_x000a_12/11: Se contacto nuevamente al cliente pero no contesta (contacto 6/11/2020)_x000a_12/10: El contacto se halla indispuesto por covid_x000a_02/10: Ejecutivo indica que el contacto es Alejandro Gumiel y ese es su número, e indica que normalmente está disponible. Volver a contactar e indicar que las mediciones se harán a los enlaces en SCZ y LPZ con la coordinación de dos responsables._x000a_02/10: Consulta enviada a ejecutivo._x000a_01/10: El señor Fernando Almanza ya no trabaja en la empresa y el numero del señor alejandro no esta disponible."/>
    <s v="Cliente no acepta la medición"/>
    <x v="1"/>
    <s v="SU"/>
    <s v="(en blanco)"/>
    <s v="Internet Dedicado 1"/>
    <b v="1"/>
    <s v="(en blanco)"/>
    <b v="0"/>
    <s v="PARADA SAUCEDO, ALEJANDRA - EMP - SCZ                       "/>
    <b v="0"/>
    <e v="#N/A"/>
    <e v="#N/A"/>
    <m/>
  </r>
  <r>
    <x v="1"/>
    <d v="2019-04-24T00:00:00"/>
    <s v="Internet Dedicado 1"/>
    <n v="33787"/>
    <x v="16"/>
    <s v="**SU**14808309_33787_LPZ_PLANTA SENKATA_OVANDO SA_IDD_15M"/>
    <s v="MERCADO ANEZ, JAVIER - CORP - SCZ                           "/>
    <x v="1"/>
    <x v="0"/>
    <s v="mercadoja@tigo.net.bo"/>
    <s v="Taller Showroom - Av. 6 de Marzo Nro. 400 Camino a Oruro - SITIO 6"/>
    <s v="-16.5511563,-68.1785222"/>
    <s v="ALEJANDRO GUMIEL - 70334938"/>
    <x v="4"/>
    <d v="2020-08-01T00:00:00"/>
    <d v="2020-09-01T00:00:00"/>
    <x v="0"/>
    <s v="05/10: Servicio suspendido"/>
    <s v="Servicio Suspendido / Eliminado"/>
    <x v="1"/>
    <s v="SU"/>
    <s v="(en blanco)"/>
    <s v="Internet Dedicado 1"/>
    <b v="1"/>
    <s v="(en blanco)"/>
    <b v="0"/>
    <s v="PARADA SAUCEDO, ALEJANDRA - EMP - SCZ                       "/>
    <b v="0"/>
    <e v="#N/A"/>
    <e v="#N/A"/>
    <m/>
  </r>
  <r>
    <x v="1"/>
    <d v="2019-03-30T00:00:00"/>
    <s v="Internet Dedicado 1"/>
    <n v="33797"/>
    <x v="16"/>
    <s v="14808309_33797__LPZ_SAN MIGUEL_OVANDO SA_IDD_15M"/>
    <s v="MERCADO ANEZ, JAVIER - CORP - SCZ                           "/>
    <x v="1"/>
    <x v="0"/>
    <s v="mercadoja@tigo.net.bo"/>
    <s v="OFICINAS DE ADMINISTRACION CALLE 15 DE CALACOTO  - CALLE 15 ENTRE AV SANCHEZ BUSTAMANTE Y JULIO PATIÑO"/>
    <s v=" 16°32'27.39&quot;S 68° 5'1.92&quot;O"/>
    <s v="ALEJANDRO GUMIEL - 70334938"/>
    <x v="4"/>
    <d v="2020-08-01T00:00:00"/>
    <d v="2020-09-01T00:00:00"/>
    <x v="0"/>
    <s v="14/12: Ángel indica que el cliente le informó que este servicio ha sido dado de baja, el NOC corroboró que ya no cuenta con tráfico desde el 4/12._x000a_12/11: Se contacto nuevamente al cliente pero no contesta (contacto 6/11/2020)_x000a_12/10: El contacto se halla indispuesto por covid._x000a_02/10: Ejecutivo indica que el contacto es Alejandro Gumiel y ese es su número, e indica que normalmente está disponible. Volver a contactar e indicar que las mediciones se harán a los enlaces en SCZ y LPZ con la coordinación de dos responsables._x000a_02/10: Consulta enviada a ejecutivo._x000a_01/10: El señor Fernando Almanza ya no trabaja en la empresa y el numero del señor alejandro no esta disponible."/>
    <s v="Servicio Suspendido / Eliminado"/>
    <x v="1"/>
    <s v="SU"/>
    <s v="(en blanco)"/>
    <s v="Internet Dedicado 1"/>
    <b v="1"/>
    <s v="(en blanco)"/>
    <b v="0"/>
    <s v="PARADA SAUCEDO, ALEJANDRA - EMP - SCZ                       "/>
    <b v="0"/>
    <e v="#N/A"/>
    <e v="#N/A"/>
    <m/>
  </r>
  <r>
    <x v="1"/>
    <d v="2019-04-25T00:00:00"/>
    <s v="Internet Dedicado 1"/>
    <n v="33920"/>
    <x v="16"/>
    <s v="14808309_33920__SCZ_VIRU VIRU_OVANDO SA_IDD_30M"/>
    <s v="MERCADO ANEZ, JAVIER - CORP - SCZ                           "/>
    <x v="0"/>
    <x v="0"/>
    <s v="mercadoja@tigo.net.bo"/>
    <s v="Km 9 al norte entrada Urb. Barceló - Adelante"/>
    <s v="17°41'22.12&quot;S  63° 9'34.80&quot;O"/>
    <s v="ALEJANDRO GUMIEL - 70334938"/>
    <x v="4"/>
    <d v="2020-08-01T00:00:00"/>
    <d v="2020-09-01T00:00:00"/>
    <x v="1"/>
    <s v="12/11: Se volvio a contactar al señor Gumiel, pero dice que continua con baja medica. contactarlo nuevamente dentro de 2 semanas (contacto el 04/11/2020)_x000a_12/10: Para la ciudad de SCZ, el cliente meciona que se halla indispuesto por COVID, por lo que se lo contactara mas adelante_x000a_02/10: Ejecutivo indica que el contacto es Alejandro Gumiel y ese es su número, e indica que normalmente está disponible. Volver a contactar e indicar que las mediciones se harán a los enlaces en SCZ y LPZ con la coordinación de dos responsables._x000a_01/10: Aun no se contacta al cliente"/>
    <m/>
    <x v="232"/>
    <s v="AC"/>
    <s v="(en blanco)"/>
    <s v="Internet Dedicado 3"/>
    <b v="0"/>
    <s v="(en blanco)"/>
    <b v="0"/>
    <s v="PARADA SAUCEDO, ALEJANDRA - EMP - SCZ                       "/>
    <b v="0"/>
    <e v="#N/A"/>
    <e v="#N/A"/>
    <m/>
  </r>
  <r>
    <x v="1"/>
    <d v="2019-04-25T00:00:00"/>
    <s v="Internet Dedicado 2"/>
    <n v="33921"/>
    <x v="16"/>
    <s v="14808309_33921__SCZ_VIRU VIRU_OVANDO SA_IDD_40M"/>
    <s v="MERCADO ANEZ, JAVIER - CORP - SCZ                           "/>
    <x v="0"/>
    <x v="0"/>
    <s v="mercadoja@tigo.net.bo"/>
    <s v="Km 9 al norte entrada Urb. Barceló parte de atrás"/>
    <s v="17°41'22.57&quot;S  63° 9'38.97&quot;O"/>
    <s v="ALEJANDRO GUMIEL - 70334938"/>
    <x v="4"/>
    <d v="2020-08-01T00:00:00"/>
    <d v="2020-09-01T00:00:00"/>
    <x v="1"/>
    <s v="12/11: Se volvio a contactar al señor Gumiel, pero dice que continua con baja medica. contactarlo nuevamente dentro de 2 semanas (contacto el 04/11/2020)_x000a_12/10: Para la ciudad de SCZ, el cliente meciona que se halla indispuesto por COVID, por lo que se lo contactara mas adelante_x000a_02/10: Ejecutivo indica que el contacto es Alejandro Gumiel y ese es su número, e indica que normalmente está disponible. Volver a contactar e indicar que las mediciones se harán a los enlaces en SCZ y LPZ con la coordinación de dos responsables._x000a_01/10: Aun no se contacta al cliente"/>
    <m/>
    <x v="232"/>
    <s v="SU"/>
    <s v="(en blanco)"/>
    <s v="Internet Dedicado 2"/>
    <b v="1"/>
    <s v="(en blanco)"/>
    <b v="0"/>
    <s v="PARADA SAUCEDO, ALEJANDRA - EMP - SCZ                       "/>
    <b v="0"/>
    <e v="#N/A"/>
    <e v="#N/A"/>
    <m/>
  </r>
  <r>
    <x v="1"/>
    <d v="2019-04-25T00:00:00"/>
    <s v="Internet Dedicado 1"/>
    <n v="33922"/>
    <x v="16"/>
    <s v="**SU**"/>
    <s v="MERCADO ANEZ, JAVIER - CORP - SCZ                           "/>
    <x v="6"/>
    <x v="0"/>
    <s v="mercadoja@tigo.net.bo"/>
    <m/>
    <m/>
    <s v="ALEJANDRO GUMIEL - 70334938"/>
    <x v="4"/>
    <d v="2020-08-01T00:00:00"/>
    <d v="2020-09-01T00:00:00"/>
    <x v="0"/>
    <s v="06/11: Servicio suspendido_x000a_07/09: Servicio suspendido"/>
    <s v="Servicio Suspendido / Eliminado"/>
    <x v="1"/>
    <s v="SU"/>
    <s v="(en blanco)"/>
    <s v="Internet Dedicado 1"/>
    <b v="1"/>
    <s v="(en blanco)"/>
    <b v="0"/>
    <s v="PARADA SAUCEDO, ALEJANDRA - EMP - SCZ                       "/>
    <b v="0"/>
    <e v="#N/A"/>
    <e v="#N/A"/>
    <m/>
  </r>
  <r>
    <x v="1"/>
    <d v="2019-04-25T00:00:00"/>
    <s v="Internet Dedicado 1"/>
    <n v="33923"/>
    <x v="16"/>
    <s v="14808309_33923__SCZ_BRIGIDA_OVANDO SA_IDD_15M"/>
    <s v="MERCADO ANEZ, JAVIER - CORP - SCZ                           "/>
    <x v="0"/>
    <x v="0"/>
    <s v="mercadoja@tigo.net.bo"/>
    <s v="Equipetrol norte, Calle Maria de Olivera entre Adolfo Flores y Barchilones "/>
    <s v="17°45'22.6&quot;S 63°11'44.2&quot;W"/>
    <s v="ALEJANDRO GUMIEL - 70334938"/>
    <x v="4"/>
    <d v="2020-08-01T00:00:00"/>
    <d v="2020-09-01T00:00:00"/>
    <x v="1"/>
    <s v="12/11: Se volvio a contactar al señor Gumiel, pero dice que continua con baja medica. contactarlo nuevamente dentro de 2 semanas (contacto el 04/11/2020)_x000a_12/10: Para la ciudad de SCZ, el cliente meciona que se halla indispuesto por COVID, por lo que se lo contactara mas adelante_x000a_02/10: Ejecutivo indica que el contacto es Alejandro Gumiel y ese es su número, e indica que normalmente está disponible. Volver a contactar e indicar que las mediciones se harán a los enlaces en SCZ y LPZ con la coordinación de dos responsables._x000a_01/10: Aun no se contacta al cliente"/>
    <m/>
    <x v="234"/>
    <s v="SU"/>
    <s v="(en blanco)"/>
    <s v="Internet Dedicado 1"/>
    <b v="1"/>
    <s v="(en blanco)"/>
    <b v="0"/>
    <s v="PARADA SAUCEDO, ALEJANDRA - EMP - SCZ                       "/>
    <b v="0"/>
    <e v="#N/A"/>
    <e v="#N/A"/>
    <m/>
  </r>
  <r>
    <x v="1"/>
    <d v="2019-05-16T00:00:00"/>
    <s v="PLAN CORPORATE - 1124"/>
    <n v="34037"/>
    <x v="16"/>
    <s v="14808309_34037__SCZ_TAJIBOS_OVANDO SA_IDD_50M"/>
    <s v="MERCADO ANEZ, JAVIER - CORP - SCZ                           "/>
    <x v="0"/>
    <x v="0"/>
    <s v="mercadoja@tigo.net.bo"/>
    <s v="Av. Cristobal de Mendoza esq. Av. La Salle"/>
    <s v="17°46'18.36&quot;S  63°11'20.20&quot;O"/>
    <s v="ALEJANDRO GUMIEL - 70334938"/>
    <x v="4"/>
    <d v="2020-08-01T00:00:00"/>
    <d v="2020-09-01T00:00:00"/>
    <x v="1"/>
    <s v="12/11: Se volvio a contactar al señor Gumiel, pero dice que continua con baja medica. contactarlo nuevamente dentro de 2 semanas (contacto el 04/11/2020)_x000a_12/10: Para la ciudad de SCZ, el cliente meciona que se halla indispuesto por COVID, por lo que se lo contactara mas adelante_x000a_02/10: Ejecutivo indica que el contacto es Alejandro Gumiel y ese es su número, e indica que normalmente está disponible. Volver a contactar e indicar que las mediciones se harán a los enlaces en SCZ y LPZ con la coordinación de dos responsables._x000a_01/10: Aun no se contacta al cliente"/>
    <m/>
    <x v="232"/>
    <s v="AC"/>
    <s v="AC"/>
    <s v="Internet Dedicado 8"/>
    <b v="0"/>
    <s v="14808309_34037_SCZ_TAJIBOS_OVANDO SA_IDD_105M"/>
    <b v="0"/>
    <s v="PARADA SAUCEDO, ALEJANDRA - EMP - SCZ                       "/>
    <b v="0"/>
    <e v="#N/A"/>
    <e v="#N/A"/>
    <m/>
  </r>
  <r>
    <x v="1"/>
    <d v="2019-06-13T00:00:00"/>
    <s v="Internet Dedicado 1"/>
    <n v="34139"/>
    <x v="16"/>
    <s v="**SU**14808309_34139__SCZ_ROCA Y CORONADO_OVANDO SA_IDD_15M"/>
    <s v="MERCADO ANEZ, JAVIER - CORP - SCZ                           "/>
    <x v="0"/>
    <x v="0"/>
    <s v="mercadoja@tigo.net.bo"/>
    <s v="Av. 3er Anillo Externo Frente a Expocruz"/>
    <s v=" 17°47'1.41&quot;S  63°12'21.33&quot;O"/>
    <s v="ALEJANDRO GUMIEL - 70334938"/>
    <x v="4"/>
    <d v="2020-08-01T00:00:00"/>
    <d v="2020-09-01T00:00:00"/>
    <x v="0"/>
    <s v="05/10: Servicio suspendido"/>
    <s v="Servicio Suspendido / Eliminado"/>
    <x v="1"/>
    <s v="SU"/>
    <s v="(en blanco)"/>
    <s v="Internet Dedicado 1"/>
    <b v="1"/>
    <s v="(en blanco)"/>
    <b v="0"/>
    <s v="PARADA SAUCEDO, ALEJANDRA - EMP - SCZ                       "/>
    <b v="0"/>
    <e v="#N/A"/>
    <e v="#N/A"/>
    <m/>
  </r>
  <r>
    <x v="1"/>
    <d v="2019-06-13T00:00:00"/>
    <s v="Internet Dedicado 1"/>
    <n v="34140"/>
    <x v="16"/>
    <s v="14808309_34140__LPZ_SAN MIGUEL_OVANDO SA_IDD_15M"/>
    <s v="MERCADO ANEZ, JAVIER - CORP - SCZ                           "/>
    <x v="1"/>
    <x v="0"/>
    <s v="mercadoja@tigo.net.bo"/>
    <s v="MB - Av. Ballivian entre calles 16 y 17 Calacoto"/>
    <s v="-16.5388532,-68.0826544"/>
    <s v="ALEJANDRO GUMIEL - 70334938"/>
    <x v="4"/>
    <d v="2020-08-01T00:00:00"/>
    <d v="2020-09-01T00:00:00"/>
    <x v="1"/>
    <s v="12/11: Se contacto nuevamente al cliente pero no contesta (contacto 6/11/2020)_x000a_12/10: El contacto se halla indispuesto por covid_x000a_02/10: Ejecutivo indica que el contacto es Alejandro Gumiel y ese es su número, e indica que normalmente está disponible. Volver a contactar e indicar que las mediciones se harán a los enlaces en SCZ y LPZ con la coordinación de dos responsables._x000a_02/10: Consulta enviada a ejecutivo._x000a_01/10: El señor Fernando Almanza ya no trabaja en la empresa y el numero del señor alejandro no esta disponible."/>
    <m/>
    <x v="235"/>
    <s v="SU"/>
    <s v="(en blanco)"/>
    <s v="Internet Dedicado 1"/>
    <b v="1"/>
    <s v="(en blanco)"/>
    <b v="0"/>
    <s v="PARADA SAUCEDO, ALEJANDRA - EMP - SCZ                       "/>
    <b v="0"/>
    <e v="#N/A"/>
    <e v="#N/A"/>
    <m/>
  </r>
  <r>
    <x v="1"/>
    <d v="2020-06-30T00:00:00"/>
    <s v="Internet Asimetrico 1"/>
    <n v="35353"/>
    <x v="16"/>
    <s v="14808309_35353__SCZ_ParaguaA_OVANDO S.A._IAS_15M_Catolica"/>
    <s v="MERCADO ANEZ, JAVIER - CORP - SCZ                           "/>
    <x v="0"/>
    <x v="0"/>
    <s v="mercadoja@tigo.net.bo"/>
    <s v="Parque empresarial Coronado 2, queda sobre la AV, internacional Bioceanica, entrando a la mano Derecha de Play Land Park Km 10 al 11 carretera al norte."/>
    <m/>
    <s v="ALEJANDRO GUMIEL - 70334938"/>
    <x v="4"/>
    <d v="2020-08-01T00:00:00"/>
    <d v="2020-09-01T00:00:00"/>
    <x v="1"/>
    <s v="12/11: Se volvio a contactar al señor Gumiel, pero dice que continua con baja medica. contactarlo nuevamente dentro de 2 semanas (contacto el 04/11/2020)_x000a_12/10: El contacto se halla indispuesto por covid_x000a_02/10: Ejecutivo indica que el contacto es Alejandro Gumiel y ese es su número, e indica que normalmente está disponible. Volver a contactar e indicar que las mediciones se harán a los enlaces en SCZ y LPZ con la coordinación de dos responsables._x000a_01/10: Aun no se contacta al cliente"/>
    <m/>
    <x v="232"/>
    <s v="AC"/>
    <s v="(en blanco)"/>
    <s v="Internet Asimetrico 1"/>
    <b v="1"/>
    <s v="(en blanco)"/>
    <b v="0"/>
    <s v="PARADA SAUCEDO, ALEJANDRA - EMP - SCZ                       "/>
    <b v="0"/>
    <e v="#N/A"/>
    <e v="#N/A"/>
    <m/>
  </r>
  <r>
    <x v="1"/>
    <d v="2019-04-30T00:00:00"/>
    <s v="Internet Dedicado 5"/>
    <n v="33928"/>
    <x v="15"/>
    <s v="14990873_33928__SCZ_HAMACAS_GENEX S.A._IDD_35M"/>
    <s v="PARADA ROCA, NOELIA - CORP - SCZ                            "/>
    <x v="0"/>
    <x v="0"/>
    <s v="paradan@tigo.net.bo"/>
    <s v="AV. CRISTO REDENTOR 3ER ANILO EXTERNO - GENEX I"/>
    <s v="17°45'27.14&quot;S 63°10'39.27&quot;O"/>
    <s v="CARLOS SANDOVAL - 71012315"/>
    <x v="4"/>
    <d v="2020-08-01T00:00:00"/>
    <d v="2020-09-01T00:00:00"/>
    <x v="1"/>
    <m/>
    <m/>
    <x v="70"/>
    <s v="AC"/>
    <s v="AC"/>
    <s v="Internet Dedicado 5"/>
    <b v="1"/>
    <s v="14990873_33928_SCZ_HAMACAS_GENEX S.A._IDD_75M"/>
    <b v="0"/>
    <s v="PARADA ROCA, NOELIA - CORP - SCZ                            "/>
    <b v="1"/>
    <e v="#N/A"/>
    <e v="#N/A"/>
    <m/>
  </r>
  <r>
    <x v="1"/>
    <d v="2014-12-01T00:00:00"/>
    <s v="Business Online 20 Mb"/>
    <n v="29361"/>
    <x v="14"/>
    <s v="11136717_29361_SCZ_Estacion de Buses_FERROVIARIA ORIENTAL S.A._IOL_20M"/>
    <s v="MERCADO ANEZ, JAVIER - CORP - SCZ                           "/>
    <x v="0"/>
    <x v="0"/>
    <s v="mercadoja@tigo.net.bo"/>
    <s v="3ER Anillo interno entre la Av. 3 Pasos al Frente y Av. Brasil"/>
    <m/>
    <s v="Manuel Diaz 72120620"/>
    <x v="4"/>
    <d v="2020-08-01T00:00:00"/>
    <d v="2020-09-01T00:00:00"/>
    <x v="1"/>
    <m/>
    <m/>
    <x v="236"/>
    <s v="AC"/>
    <s v="AC"/>
    <s v="BUSINESS ONLINE 5"/>
    <b v="0"/>
    <s v="11136717_29361_SCZ_Estacion de Buses_FERROVIARIA ORIENTAL S.A._IOL_30M"/>
    <b v="0"/>
    <s v="MERCADO ANEZ, JAVIER - CORP - SCZ                           "/>
    <b v="1"/>
    <e v="#N/A"/>
    <e v="#N/A"/>
    <m/>
  </r>
  <r>
    <x v="1"/>
    <d v="2016-12-30T00:00:00"/>
    <s v="TIGO DIA ONLINE 1 MB"/>
    <n v="30704"/>
    <x v="14"/>
    <s v="**SU**11136717_30704_TJA_YACUIBA_FERROVIARIA ORIENTAL SA_IOL_1M"/>
    <s v="MERCADO ANEZ, JAVIER - CORP - SCZ                           "/>
    <x v="3"/>
    <x v="1"/>
    <s v="mercadoja@tigo.net.bo"/>
    <s v="Estacion de BUSES PLAZA VILLARROEL"/>
    <s v="22°1'6.19&quot;S 63° 40'30.23&quot;O"/>
    <s v="Juan Jose Beltran - 72120658"/>
    <x v="4"/>
    <d v="2020-08-01T00:00:00"/>
    <d v="2020-09-01T00:00:00"/>
    <x v="0"/>
    <s v="09/12: Servicio continua suspendido_x000a_06/11: Servicio Suspendido"/>
    <s v="Servicio Suspendido / Eliminado"/>
    <x v="1"/>
    <s v="SU"/>
    <s v="(en blanco)"/>
    <s v="TIGO DIA ONLINE 1 MB"/>
    <b v="1"/>
    <s v="(en blanco)"/>
    <b v="0"/>
    <s v="MERCADO ANEZ, JAVIER - CORP - SCZ                           "/>
    <b v="1"/>
    <e v="#N/A"/>
    <e v="#N/A"/>
    <m/>
  </r>
  <r>
    <x v="1"/>
    <d v="2016-12-30T00:00:00"/>
    <s v="Business Online 8 Mb"/>
    <n v="30746"/>
    <x v="14"/>
    <s v="**SU**11136717_30746__SCZ_GUARACHACHI_FERROVIARIA ORIENTAL SA_IOL_8M"/>
    <s v="MERCADO ANEZ, JAVIER - CORP - SCZ                           "/>
    <x v="0"/>
    <x v="0"/>
    <s v="mercadoja@tigo.net.bo"/>
    <s v="ENTRE 4TO Y 5 TO ANILLO AV VIRGEN DE COTSCZNODO"/>
    <m/>
    <s v="JUAN JOSE BELTRAN - 72120658"/>
    <x v="4"/>
    <d v="2020-08-01T00:00:00"/>
    <d v="2020-09-01T00:00:00"/>
    <x v="0"/>
    <s v="05/10: Servicio suspendido"/>
    <s v="Servicio Suspendido / Eliminado"/>
    <x v="1"/>
    <s v="SU"/>
    <s v="(en blanco)"/>
    <s v="BUSINESS ONLINE 1"/>
    <b v="0"/>
    <s v="(en blanco)"/>
    <b v="0"/>
    <s v="MERCADO ANEZ, JAVIER - CORP - SCZ                           "/>
    <b v="1"/>
    <e v="#N/A"/>
    <e v="#N/A"/>
    <m/>
  </r>
  <r>
    <x v="1"/>
    <d v="2016-12-30T00:00:00"/>
    <s v="Business Online 8 Mb"/>
    <n v="30747"/>
    <x v="14"/>
    <s v="**SU**11136717_30747__SCZ_GUARACHACHI_FERROVIARIA ORIENTAL SA_IOL_8M"/>
    <s v="MERCADO ANEZ, JAVIER - CORP - SCZ                           "/>
    <x v="0"/>
    <x v="0"/>
    <s v="mercadoja@tigo.net.bo"/>
    <s v="4to anillo calle rolando de chazal  entre prolongacion de Av Brail y  Av Virgen de Cotoca"/>
    <s v=" 17°46'57.49&quot;S  63° 8'36.48&quot;O"/>
    <s v="Juan Jose Beltran - 72120658"/>
    <x v="4"/>
    <d v="2020-08-01T00:00:00"/>
    <d v="2020-09-01T00:00:00"/>
    <x v="0"/>
    <s v="05/10: Servicio suspendido"/>
    <s v="Servicio Suspendido / Eliminado"/>
    <x v="1"/>
    <s v="SU"/>
    <s v="(en blanco)"/>
    <s v="BUSINESS ONLINE 1"/>
    <b v="0"/>
    <s v="(en blanco)"/>
    <b v="0"/>
    <s v="MERCADO ANEZ, JAVIER - CORP - SCZ                           "/>
    <b v="1"/>
    <e v="#N/A"/>
    <e v="#N/A"/>
    <m/>
  </r>
  <r>
    <x v="1"/>
    <d v="2017-05-16T00:00:00"/>
    <s v="TIGO DIA ONLINE 1 MB"/>
    <n v="30978"/>
    <x v="14"/>
    <s v="**SU**11136717_30978_SCZ_PAILAS_FERROVIARIA ORIENTAL_IOL_1M"/>
    <s v="MERCADO ANEZ, JAVIER - CORP - SCZ                           "/>
    <x v="0"/>
    <x v="1"/>
    <s v="mercadoja@tigo.net.bo"/>
    <s v="ESTACIÓN DE TRENES ROBORE"/>
    <s v=" 21°32'4.52&quot;S -  64°44'0.37&quot;O"/>
    <s v="JUAN JOSE BELTRAN - 72120658"/>
    <x v="4"/>
    <d v="2020-08-01T00:00:00"/>
    <d v="2020-09-01T00:00:00"/>
    <x v="0"/>
    <s v="09/12: Servicio continua suspendido_x000a_06/11: Servicio Suspendido"/>
    <s v="Servicio Suspendido / Eliminado"/>
    <x v="1"/>
    <s v="SU"/>
    <s v="(en blanco)"/>
    <s v="TIGO DIA ONLINE 1 MB"/>
    <b v="1"/>
    <s v="(en blanco)"/>
    <b v="0"/>
    <s v="MERCADO ANEZ, JAVIER - CORP - SCZ                           "/>
    <b v="1"/>
    <e v="#N/A"/>
    <e v="#N/A"/>
    <m/>
  </r>
  <r>
    <x v="1"/>
    <d v="2017-04-28T00:00:00"/>
    <s v="TIGO DIA ONLINE 1 MB"/>
    <n v="30979"/>
    <x v="14"/>
    <s v="**SU**11136717_30979_SCZ_PAILAS_FERROVIARIA ORIENTAL_IOL_1M"/>
    <s v="MERCADO ANEZ, JAVIER - CORP - SCZ                           "/>
    <x v="0"/>
    <x v="1"/>
    <s v="mercadoja@tigo.net.bo"/>
    <s v="ESTACIÓN DE TRENES QUIJARRO"/>
    <s v="19°0'9.50&quot;S 57° 42'50.90&quot;O"/>
    <s v="JUAN JOSE BELTRAN - 72120658"/>
    <x v="4"/>
    <d v="2020-08-01T00:00:00"/>
    <d v="2020-09-01T00:00:00"/>
    <x v="0"/>
    <s v="09/12: Servicio continua suspendido_x000a_06/11: Servicio Suspendido"/>
    <s v="Servicio Suspendido / Eliminado"/>
    <x v="1"/>
    <s v="SU"/>
    <s v="(en blanco)"/>
    <s v="TIGO DIA ONLINE 1 MB"/>
    <b v="1"/>
    <s v="(en blanco)"/>
    <b v="0"/>
    <s v="MERCADO ANEZ, JAVIER - CORP - SCZ                           "/>
    <b v="1"/>
    <e v="#N/A"/>
    <e v="#N/A"/>
    <m/>
  </r>
  <r>
    <x v="1"/>
    <d v="2017-05-16T00:00:00"/>
    <s v="TIGO DIA ONLINE 1 MB"/>
    <n v="30980"/>
    <x v="14"/>
    <s v="**SU**11136717_30980_SCZ_PAILAS_FERROVIARIA ORIENTAL_IOL_1M"/>
    <s v="MERCADO ANEZ, JAVIER - CORP - SCZ                           "/>
    <x v="0"/>
    <x v="1"/>
    <s v="mercadoja@tigo.net.bo"/>
    <s v="ESTACIÓN DE TRENES SAN JOSE DE CHIQUITOS"/>
    <s v="17°50'31.86&quot;S 60° 44'9.90&quot;O"/>
    <s v="JUAN JOSE BELTRAN - 72120658"/>
    <x v="4"/>
    <d v="2020-08-01T00:00:00"/>
    <d v="2020-09-01T00:00:00"/>
    <x v="0"/>
    <s v="09/12: Servicio continua suspendido_x000a_06/11: Servicio Suspendido"/>
    <s v="Servicio Suspendido / Eliminado"/>
    <x v="1"/>
    <s v="SU"/>
    <s v="(en blanco)"/>
    <s v="TIGO DIA ONLINE 1 MB"/>
    <b v="1"/>
    <s v="(en blanco)"/>
    <b v="0"/>
    <s v="MERCADO ANEZ, JAVIER - CORP - SCZ                           "/>
    <b v="1"/>
    <e v="#N/A"/>
    <e v="#N/A"/>
    <m/>
  </r>
  <r>
    <x v="1"/>
    <d v="2017-07-11T00:00:00"/>
    <s v="TIGO DIA ONLINE 1 MB"/>
    <n v="31005"/>
    <x v="14"/>
    <s v="**SU**11136717_31005_SCZ_Montero_FERROVIARIA ORIENTAL SA_IOL_1M"/>
    <s v="MERCADO ANEZ, JAVIER - CORP - SCZ                           "/>
    <x v="0"/>
    <x v="0"/>
    <s v="mercadoja@tigo.net.bo"/>
    <s v="ESTACIÓN DE TRENES MONTERO"/>
    <s v=" 17°20'21.77&quot;S  63°14'21.11&quot;O"/>
    <s v="JUAN JOSE BELTRAN - 72120658"/>
    <x v="4"/>
    <d v="2020-08-01T00:00:00"/>
    <d v="2020-09-01T00:00:00"/>
    <x v="0"/>
    <s v="05/10: Servicio suspendido"/>
    <s v="Servicio Suspendido / Eliminado"/>
    <x v="1"/>
    <s v="SU"/>
    <s v="(en blanco)"/>
    <s v="TIGO DIA ONLINE 1 MB"/>
    <b v="1"/>
    <s v="(en blanco)"/>
    <b v="0"/>
    <s v="MERCADO ANEZ, JAVIER - CORP - SCZ                           "/>
    <b v="1"/>
    <e v="#N/A"/>
    <e v="#N/A"/>
    <m/>
  </r>
  <r>
    <x v="2"/>
    <d v="2018-07-31T00:00:00"/>
    <s v="Internet Dedicado 10"/>
    <n v="32581"/>
    <x v="281"/>
    <s v="11210181_32581_LPZ_Sopocachi_SCHARFF BOLIVIA_IDD_145M"/>
    <s v="BANEGAS CHAVEZ, MARIA FERNANDA - MNC - SCZ  - TEMP2         "/>
    <x v="1"/>
    <x v="0"/>
    <s v="banegasma@tigo.net.bo"/>
    <s v="Calle 20 de Octubre No. 2619 esquina Calle Pinilla. Zona Sopocachi"/>
    <m/>
    <s v="Miguel Cayo - 69974179"/>
    <x v="4"/>
    <d v="2020-08-01T00:00:00"/>
    <d v="2020-09-01T00:00:00"/>
    <x v="1"/>
    <s v="25/11: Contacto no responde (contacto 6/11/2020)_x000a_12/11: Ejecutiva indica intentar con el contacto FELIPE IVAN CLAVIJO-76278852 que es de IT._x000a_05/11: Ángel indica que el contacto no está disponible. Envié consulta a la ejecutiva por Teams._x000a_26/10: (no se lo ha vuelto a contactar)_x000a_12/10: Esperando confirmacion por correo"/>
    <m/>
    <x v="237"/>
    <s v="AC"/>
    <s v="AC"/>
    <s v="Internet Dedicado 10"/>
    <b v="1"/>
    <s v="11210181_32581_LPZ_Sopocachi_SCHARFF BOLIVIA_IDD_145M"/>
    <b v="1"/>
    <s v="RUCK SUAREZ, FERNANDA - MNC - SCZ                           "/>
    <b v="0"/>
    <e v="#N/A"/>
    <e v="#N/A"/>
    <m/>
  </r>
  <r>
    <x v="3"/>
    <d v="2019-05-31T00:00:00"/>
    <s v="Internet Dedicado 12"/>
    <n v="33973"/>
    <x v="282"/>
    <s v="2389_33973__SCZ_EL PARI_TECNOFARMA SA_IDD_90M"/>
    <s v="SALLES GUZMAN, PAOLA KARINA - EMP - SCZ                     "/>
    <x v="0"/>
    <x v="0"/>
    <s v="sallesp@tigo.net.bo"/>
    <s v="AV VELARDE NRO 500 .ENTRE AV. EL TROMPILLO Y AV. ANA BARBA "/>
    <s v="17°47'55.10&quot;S 63°10'48.30&quot;O"/>
    <s v="DANNY FLORES - 77604406"/>
    <x v="4"/>
    <d v="2020-08-01T00:00:00"/>
    <d v="2020-09-01T00:00:00"/>
    <x v="1"/>
    <s v="12/10: Realizar 17:30h_x000a_01/10: Esperando confirmación por correo."/>
    <m/>
    <x v="229"/>
    <s v="AC"/>
    <s v="AC"/>
    <s v="Internet Dedicado 12"/>
    <b v="1"/>
    <s v="2389_33973__SCZ_EL PARI_TECNOFARMA SA_IDD_185M"/>
    <b v="0"/>
    <s v="PARADA SAUCEDO, ALEJANDRA - EMP - SCZ                       "/>
    <b v="0"/>
    <e v="#N/A"/>
    <e v="#N/A"/>
    <m/>
  </r>
  <r>
    <x v="3"/>
    <d v="2019-05-31T00:00:00"/>
    <s v="Internet Dedicado 6"/>
    <n v="33982"/>
    <x v="282"/>
    <s v="2389_33982__LPZ_HUMBOLT_TECNOFARMA SA_IDD_40M"/>
    <s v="SALLES GUZMAN, PAOLA KARINA - EMP - SCZ                     "/>
    <x v="1"/>
    <x v="0"/>
    <s v="sallesp@tigo.net.bo"/>
    <s v="Calle 11 de Obrajes N°133 entre Av. Costanerita y Av.Ormachea"/>
    <s v=" 16°31'44.05&quot;S   68° 6'26.82&quot;O"/>
    <s v="DANNY FLORES - 77604406"/>
    <x v="4"/>
    <d v="2020-08-01T00:00:00"/>
    <d v="2020-09-01T00:00:00"/>
    <x v="1"/>
    <s v="23/09: Ángel indica que el cliente requiere la coordinación con su ejecutivo. Envié correo a Paola solicitando el contacto con el cliente."/>
    <m/>
    <x v="236"/>
    <s v="AC"/>
    <s v="SU"/>
    <s v="Internet Dedicado 4"/>
    <b v="0"/>
    <s v="2389_33982__LPZ_HUMBOLT_TECNOFARMA SA_IDD_65M"/>
    <b v="0"/>
    <s v="PARADA SAUCEDO, ALEJANDRA - EMP - SCZ                       "/>
    <b v="0"/>
    <e v="#N/A"/>
    <e v="#N/A"/>
    <m/>
  </r>
  <r>
    <x v="3"/>
    <d v="2019-05-31T00:00:00"/>
    <s v="Internet Dedicado 3"/>
    <n v="33991"/>
    <x v="282"/>
    <s v="2389_33991__CBA_MESADILLA_TECNOFARMA SA_IDD_50M"/>
    <s v="PARADA SAUCEDO, ALEJANDRA - EMP - SCZ                       "/>
    <x v="2"/>
    <x v="0"/>
    <s v="paradaal@tigo.net.bo"/>
    <s v="Av. Papa Paulo N° 1146 casi calle Venezuela – Zona Este"/>
    <s v=" 17°23'0.98&quot;S  66° 8'53.80&quot;O"/>
    <s v="DANNY FLORES - 77604406"/>
    <x v="4"/>
    <d v="2020-08-01T00:00:00"/>
    <d v="2020-09-01T00:00:00"/>
    <x v="1"/>
    <m/>
    <m/>
    <x v="117"/>
    <s v="AC"/>
    <s v="AC"/>
    <s v="Internet Dedicado 3"/>
    <b v="1"/>
    <s v="2389_33991__CBA_MESADILLA_TECNOFARMA SA_IDD_50M"/>
    <b v="1"/>
    <s v="PARADA SAUCEDO, ALEJANDRA - EMP - SCZ                       "/>
    <b v="1"/>
    <e v="#N/A"/>
    <e v="#N/A"/>
    <m/>
  </r>
  <r>
    <x v="5"/>
    <d v="2015-09-01T00:00:00"/>
    <s v="Plan Internet Empresarial 5.6"/>
    <n v="29486"/>
    <x v="283"/>
    <s v="11758846_29486_BEN_Trinidad_GOBIERNO AUTONOMO DEPARTAMENTAL DEL BENI_IEL_45M"/>
    <s v="MORRO NUNEZ, BERNARDO - GOB - LPZ - TEMP                    "/>
    <x v="7"/>
    <x v="0"/>
    <s v="morrob@tigo.net.bo"/>
    <s v="PLAZA BALLIVIAN ACERA SUR"/>
    <m/>
    <s v="Ing. Ricardo Aguilar - 72819898"/>
    <x v="4"/>
    <d v="2020-08-01T00:00:00"/>
    <d v="2020-09-01T00:00:00"/>
    <x v="0"/>
    <s v="07/10: Según la BBD de Septiembre el servicio fue modificado"/>
    <s v="Servicio en Mora"/>
    <x v="1"/>
    <s v="MO"/>
    <s v="(en blanco)"/>
    <s v="Plan Internet Empresarial 5.6"/>
    <b v="1"/>
    <s v="(en blanco)"/>
    <b v="0"/>
    <s v="SANABRIA GARCIA, VANESA LISSETT - GOB - LPZ                 "/>
    <b v="0"/>
    <e v="#N/A"/>
    <e v="#N/A"/>
    <m/>
  </r>
  <r>
    <x v="2"/>
    <d v="2017-12-29T00:00:00"/>
    <s v="Internet Dedicado 1"/>
    <n v="31570"/>
    <x v="284"/>
    <s v="11090044_31570_ORU_Industrial_BRINKS BOLIVIA _BOL_8M"/>
    <s v="ORTIZ ORTIZ, ROBERTO - MNC - SCZ                            "/>
    <x v="4"/>
    <x v="0"/>
    <s v="ortizro@tigo.net.bo"/>
    <s v="B Progreso C 6 de Octubre entre Santa Cruz y Sotomayor."/>
    <s v=" 17°57'17.55&quot;S   67° 6'33.66&quot;O"/>
    <s v=" Marco Delgadillo - 72458900"/>
    <x v="4"/>
    <d v="2020-08-01T00:00:00"/>
    <d v="2020-09-01T00:00:00"/>
    <x v="2"/>
    <m/>
    <m/>
    <x v="1"/>
    <s v="AC"/>
    <s v="(en blanco)"/>
    <s v="Internet Dedicado 1"/>
    <b v="1"/>
    <s v="(en blanco)"/>
    <b v="0"/>
    <s v="RUCK SUAREZ, FERNANDA - MNC - SCZ                           "/>
    <b v="0"/>
    <e v="#N/A"/>
    <e v="#N/A"/>
    <m/>
  </r>
  <r>
    <x v="2"/>
    <d v="2017-12-29T00:00:00"/>
    <s v="Internet Dedicado 1"/>
    <n v="31690"/>
    <x v="284"/>
    <s v="11090044_31690_LPZ_Lira_BRINKS BOLIVIA_BOL_15M"/>
    <s v="MENACHO VISCARRA, NICOLAS - MNC - SCZ                       "/>
    <x v="1"/>
    <x v="0"/>
    <s v="menachon@tigo.net.bo"/>
    <s v="C/Conchitas Nro. 798 esq. Landaeta "/>
    <s v=" 16°30'29.99&quot;S     68° 8'5.17&quot;O"/>
    <s v="Alejandra Zambrana - 72121436"/>
    <x v="4"/>
    <d v="2020-08-01T00:00:00"/>
    <d v="2020-09-01T00:00:00"/>
    <x v="1"/>
    <m/>
    <m/>
    <x v="236"/>
    <s v="AC"/>
    <s v="AC"/>
    <s v="Internet Dedicado 1"/>
    <b v="1"/>
    <s v="11090044_31690_LPZ_Lira_BRINKS BOLIVIA_IDD_30M"/>
    <b v="0"/>
    <s v="RUCK SUAREZ, FERNANDA - MNC - SCZ                           "/>
    <b v="0"/>
    <e v="#N/A"/>
    <e v="#N/A"/>
    <m/>
  </r>
  <r>
    <x v="2"/>
    <d v="2017-12-29T00:00:00"/>
    <s v="Internet Dedicado 1"/>
    <n v="31691"/>
    <x v="284"/>
    <s v="11090044_31691_SCR_El Morro_BRINKS BOLIVIA _BOL_15M"/>
    <s v="MENACHO VISCARRA, NICOLAS - MNC - SCZ                       "/>
    <x v="5"/>
    <x v="0"/>
    <s v="menachon@tigo.net.bo"/>
    <s v="Calle 1 # 4"/>
    <s v=" 19° 2'57.84&quot;S      65°15'9.48&quot;O"/>
    <s v="Alejandra Zambrana - 72121436"/>
    <x v="4"/>
    <d v="2020-08-01T00:00:00"/>
    <d v="2020-09-01T00:00:00"/>
    <x v="1"/>
    <m/>
    <m/>
    <x v="155"/>
    <s v="AC"/>
    <s v="AC"/>
    <s v="Internet Dedicado 1"/>
    <b v="1"/>
    <s v="11090044_31691_SCR_El Morro_BRINKS BOLIVIA _IDD_30M"/>
    <b v="0"/>
    <s v="RUCK SUAREZ, FERNANDA - MNC - SCZ                           "/>
    <b v="0"/>
    <e v="#N/A"/>
    <e v="#N/A"/>
    <m/>
  </r>
  <r>
    <x v="2"/>
    <d v="2017-12-29T00:00:00"/>
    <s v="Internet Dedicado 1"/>
    <n v="31692"/>
    <x v="284"/>
    <s v="11090044_31692_CBA_Raquelita_BRINKS BOLIVIA_IDD_30M"/>
    <s v="ORTIZ ORTIZ, ROBERTO - MNC - SCZ                            "/>
    <x v="2"/>
    <x v="0"/>
    <s v="ortizro@tigo.net.bo"/>
    <s v="C/Lanza 571 esq Paccieri"/>
    <s v=" 17°23'14.09&quot;S     66° 9'16.17&quot;O"/>
    <s v="Alejandra Zambrana - 72121436"/>
    <x v="4"/>
    <d v="2020-08-01T00:00:00"/>
    <d v="2020-09-01T00:00:00"/>
    <x v="1"/>
    <m/>
    <m/>
    <x v="197"/>
    <s v="AC"/>
    <s v="AC"/>
    <s v="Internet Dedicado 1"/>
    <b v="1"/>
    <s v="11090044_31692_CBA_Raquelita_BRINKS BOLIVIA_IDD_30M"/>
    <b v="1"/>
    <s v="RUCK SUAREZ, FERNANDA - MNC - SCZ                           "/>
    <b v="0"/>
    <e v="#N/A"/>
    <e v="#N/A"/>
    <m/>
  </r>
  <r>
    <x v="2"/>
    <d v="2017-12-29T00:00:00"/>
    <s v="Internet Dedicado 1"/>
    <n v="31693"/>
    <x v="284"/>
    <s v="11090044_31693_TJA_Juan XXIII_BRINKS BOLIVIA _IDD_30M"/>
    <s v="ORTIZ ORTIZ, ROBERTO - MNC - SCZ                            "/>
    <x v="3"/>
    <x v="0"/>
    <s v="ortizro@tigo.net.bo"/>
    <s v="Barrio San Gerónimo c/ Loa #1934"/>
    <s v=" 21°32'40.14&quot;S     64°43'8.84&quot;O"/>
    <s v="Alejandra Zambrana - 72121436"/>
    <x v="4"/>
    <d v="2020-08-01T00:00:00"/>
    <d v="2020-09-01T00:00:00"/>
    <x v="2"/>
    <m/>
    <m/>
    <x v="1"/>
    <s v="AC"/>
    <s v="(en blanco)"/>
    <s v="Internet Dedicado 1"/>
    <b v="1"/>
    <s v="(en blanco)"/>
    <b v="0"/>
    <s v="RUCK SUAREZ, FERNANDA - MNC - SCZ                           "/>
    <b v="0"/>
    <e v="#N/A"/>
    <e v="#N/A"/>
    <m/>
  </r>
  <r>
    <x v="2"/>
    <d v="2017-12-29T00:00:00"/>
    <s v="Internet Dedicado 6"/>
    <n v="31769"/>
    <x v="284"/>
    <s v="11090044_31769_SCZ_Slan_BRINKS BOLIVIA _IDD_90M"/>
    <s v="ORTIZ ORTIZ, ROBERTO - CORP - SCZ                           "/>
    <x v="0"/>
    <x v="0"/>
    <s v="menachon@tigo.net.bo"/>
    <s v="AV MUTUALISTA ENTRE 2DO Y 3 ER ANILLO"/>
    <s v=" 17°45'57.89&quot;S,  63° 9'42.85&quot;O"/>
    <s v="ALEJANDRA ZAMBRANA - 72121436"/>
    <x v="4"/>
    <d v="2020-08-01T00:00:00"/>
    <d v="2020-09-01T00:00:00"/>
    <x v="1"/>
    <s v="07/01: el cliente menciona que es complicado realizar el trabajo este mes. Volver a contactarlo para la primera semana de febrero._x000a_18/12: se volvio a contacatar ala cliente para ver si se puede retomar el trabajo esta semana  ( contacto el 18/12/2020). No se ha vuelto a contactar_x000a_16/12: Solicité a Logicalis intentar nuevamente._x000a_12/11: no se ha vuelto a contactar_x000a_01/10: Esperando confirmación por correo."/>
    <m/>
    <x v="238"/>
    <s v="AC"/>
    <s v="AC"/>
    <s v="Internet Dedicado 6"/>
    <b v="1"/>
    <s v="11090044_31769_SCZ_Slan_BRINKS BOLIVIA _IDD_90M"/>
    <b v="1"/>
    <s v="RUCK SUAREZ, FERNANDA - MNC - SCZ                           "/>
    <b v="0"/>
    <e v="#N/A"/>
    <e v="#N/A"/>
    <m/>
  </r>
  <r>
    <x v="2"/>
    <d v="2018-04-17T00:00:00"/>
    <s v="Internet Dedicado 1"/>
    <n v="31770"/>
    <x v="284"/>
    <s v="11090044_31770_SCZ_Tajibos_BRINKS BOLIVIA_BOL_15M"/>
    <s v="SUAREZ CADARIO, ROBERTO JAVIER - CORP - SCZ - TEMP2         "/>
    <x v="0"/>
    <x v="0"/>
    <s v="menachon@tigo.net.bo"/>
    <s v="C/Las Ramblas Edif. ITC Towers Subsuelo"/>
    <s v=" 17°45'37.85&quot;S    63°12'4.74&quot;O"/>
    <s v="Alejandra Zambrana - 72121436"/>
    <x v="4"/>
    <d v="2020-08-01T00:00:00"/>
    <d v="2020-09-01T00:00:00"/>
    <x v="1"/>
    <s v="01/10: Esperando confirmación por correo."/>
    <m/>
    <x v="230"/>
    <s v="SU"/>
    <s v="(en blanco)"/>
    <s v="Internet Dedicado 1"/>
    <b v="1"/>
    <s v="(en blanco)"/>
    <b v="0"/>
    <s v="RUCK SUAREZ, FERNANDA - MNC - SCZ                           "/>
    <b v="0"/>
    <e v="#N/A"/>
    <e v="#N/A"/>
    <m/>
  </r>
  <r>
    <x v="3"/>
    <d v="2017-03-24T00:00:00"/>
    <s v="Business Online 15 Mb"/>
    <n v="30898"/>
    <x v="285"/>
    <s v="13647368_30898_SCZ_SLAN_DISTRIBUIDORA MAKIRO SRL_BOL_15M"/>
    <s v="SOTO SALAZAR, ISRAEL JUNIOR - EMP - SCZ                     "/>
    <x v="0"/>
    <x v="0"/>
    <s v="sotoi@tigo.net.bo"/>
    <s v="Av Dpto Pando - 2do Anillo en la vereda del salon velatorio las MISIONES"/>
    <s v=" 17°46'33.16&quot;S   63° 9'52.65&quot;O"/>
    <s v="Mariela Ovando - 75020010"/>
    <x v="4"/>
    <d v="2020-08-01T00:00:00"/>
    <d v="2020-09-01T00:00:00"/>
    <x v="1"/>
    <m/>
    <m/>
    <x v="63"/>
    <s v="AC"/>
    <s v="AC"/>
    <s v="Internet Dedicado 5"/>
    <b v="0"/>
    <s v="13647368_30898_SCZ_SLAN_DISTRIBUIDORA MAKIRO SRL_IDD_75M"/>
    <b v="0"/>
    <s v="NUÑEZ ENCINAS, CARLOS FERNANDO - EMP - SCZ                  "/>
    <b v="0"/>
    <e v="#N/A"/>
    <e v="#N/A"/>
    <m/>
  </r>
  <r>
    <x v="3"/>
    <d v="2017-05-29T00:00:00"/>
    <s v="Business Online 8 Mb"/>
    <n v="31023"/>
    <x v="285"/>
    <s v="13647368_31023_BEN_Trinidad_DISTRIBUIDORA MAKIRO_IEL_8M"/>
    <s v="ARREDONDO ARAMBULA, BARBARA ANAHI - EMP - SCZ               "/>
    <x v="7"/>
    <x v="0"/>
    <s v="arredondob@tigo.net.bo"/>
    <s v="C/ Antonio Vaca Diaz Esq Nicolas Suarez"/>
    <s v=" 14°50'3.63&quot;S  64°54'15.56&quot;O"/>
    <s v="Mariela Ovando - 75020010"/>
    <x v="4"/>
    <d v="2020-08-01T00:00:00"/>
    <d v="2020-09-01T00:00:00"/>
    <x v="2"/>
    <m/>
    <m/>
    <x v="1"/>
    <s v="AC"/>
    <s v="AC"/>
    <s v="BUSINESS ONLINE 1"/>
    <b v="0"/>
    <s v="13647368_31023_BEN_Trinidad_DISTRIBUIDORA MAKIRO_IEL_12M"/>
    <b v="0"/>
    <s v="NUÑEZ ENCINAS, CARLOS FERNANDO - EMP - SCZ                  "/>
    <b v="0"/>
    <e v="#N/A"/>
    <e v="#N/A"/>
    <m/>
  </r>
  <r>
    <x v="3"/>
    <d v="2017-05-30T00:00:00"/>
    <s v="Business Online 8 Mb"/>
    <n v="31061"/>
    <x v="285"/>
    <s v="13647368_31061_SCZ_Camiri_DISTRIBUIDORA MAKIRO_IEL_8M"/>
    <s v="ARREDONDO ARAMBULA, BARBARA ANAHI - EMP - SCZ               "/>
    <x v="0"/>
    <x v="1"/>
    <s v="arredondob@tigo.net.bo"/>
    <s v="C/ Mendez Arco Esq. C/ Sargento Maceda a una cuada de la plaza principal en la planta baja del Arzobispado - Camiri "/>
    <s v=" 20° 2'25.71&quot;S  63°31'17.01&quot;O"/>
    <s v="Mariela Ovando - 75020010"/>
    <x v="4"/>
    <d v="2020-08-01T00:00:00"/>
    <d v="2020-09-01T00:00:00"/>
    <x v="0"/>
    <m/>
    <s v="Servicio Suspendido / Eliminado"/>
    <x v="1"/>
    <s v="SU"/>
    <s v="(en blanco)"/>
    <s v="BUSINESS ONLINE 1"/>
    <b v="0"/>
    <s v="(en blanco)"/>
    <b v="0"/>
    <s v="NUÑEZ ENCINAS, CARLOS FERNANDO - EMP - SCZ                  "/>
    <b v="0"/>
    <e v="#N/A"/>
    <e v="#N/A"/>
    <m/>
  </r>
  <r>
    <x v="3"/>
    <d v="2017-06-06T00:00:00"/>
    <s v="Business Online 8 Mb"/>
    <n v="31114"/>
    <x v="285"/>
    <s v="13647368_31114_SCR_Patria_PARQUE BOLIVAR_DISTRIBUIDORA MAKIRO SRL_BOL_8M"/>
    <s v="ARREDONDO ARAMBULA, BARBARA ANAHI - EMP - SCZ               "/>
    <x v="5"/>
    <x v="0"/>
    <s v="arredondob@tigo.net.bo"/>
    <s v="RENÉ CALVO ARANA # 59"/>
    <s v="19° 2'6.05&quot;S 65°15'25.68&quot;O"/>
    <s v="DANIEL ANDRADE - 76126517"/>
    <x v="4"/>
    <d v="2020-08-01T00:00:00"/>
    <d v="2020-09-01T00:00:00"/>
    <x v="6"/>
    <s v="12/11: Ejecutivo indica intentar con el contacto Ivan Duran 6205899_x000a_03/11: no responde llamadas"/>
    <m/>
    <x v="1"/>
    <s v="AC"/>
    <s v="AC"/>
    <s v="BUSINESS ONLINE 1"/>
    <b v="0"/>
    <s v="13647368_31114__SCR_MARISCAL_DISTRIBUIDORA MAKIRO SRL_BOL_12M"/>
    <b v="0"/>
    <s v="NUÑEZ ENCINAS, CARLOS FERNANDO - EMP - SCZ                  "/>
    <b v="0"/>
    <e v="#N/A"/>
    <e v="#N/A"/>
    <m/>
  </r>
  <r>
    <x v="3"/>
    <d v="2017-08-25T00:00:00"/>
    <s v="Business Online 8 Mb"/>
    <n v="31327"/>
    <x v="285"/>
    <s v="13647368_31327_TJA_GUADALQUIVIR_DISTRIBUIDORA MAKIRO_IEL_8M"/>
    <s v="ARREDONDO ARAMBULA, BARBARA ANAHI - EMP - SCZ               "/>
    <x v="3"/>
    <x v="0"/>
    <s v="arredondob@tigo.net.bo"/>
    <s v="AV VICTOR PAZ CASI CALLE CAMPERO"/>
    <s v="21°32'09.8&quot;S 64°44'13.3&quot;W"/>
    <s v="ALEX ARENAS - 76118118"/>
    <x v="4"/>
    <d v="2020-08-01T00:00:00"/>
    <d v="2020-09-01T00:00:00"/>
    <x v="2"/>
    <m/>
    <m/>
    <x v="1"/>
    <s v="AC"/>
    <s v="(en blanco)"/>
    <s v="BUSINESS ONLINE 1"/>
    <b v="0"/>
    <s v="(en blanco)"/>
    <b v="0"/>
    <s v="NUÑEZ ENCINAS, CARLOS FERNANDO - EMP - SCZ                  "/>
    <b v="0"/>
    <e v="#N/A"/>
    <e v="#N/A"/>
    <m/>
  </r>
  <r>
    <x v="3"/>
    <d v="2018-08-31T00:00:00"/>
    <s v="Business Online 8 Mb"/>
    <n v="32820"/>
    <x v="285"/>
    <s v="13647368_32820_SCZ_26 DE ENERO_DISTRIBUIDORA MAKIRO SRL_BOL_8M"/>
    <s v="SOTO SALAZAR, ISRAEL JUNIOR - EMP - SCZ                     "/>
    <x v="0"/>
    <x v="0"/>
    <s v="sotoi@tigo.net.bo"/>
    <s v="CALLE PERIMETRAL POR LA DOBLE VIA LA GUARDIA, ENTRE 4TO Y 5TO ANILLO"/>
    <s v=" 17°48'48.43&quot;S   63°12'42.39&quot;O"/>
    <s v="VALERIA OVANDO - 76004140"/>
    <x v="4"/>
    <d v="2020-08-01T00:00:00"/>
    <d v="2020-09-01T00:00:00"/>
    <x v="1"/>
    <m/>
    <m/>
    <x v="70"/>
    <s v="AC"/>
    <s v="AC"/>
    <s v="BUSINESS ONLINE 1"/>
    <b v="0"/>
    <s v="13647368_32820_SCZ_26 DE ENERO_DISTRIBUIDORA MAKIRO SRL_BOL_12M"/>
    <b v="0"/>
    <s v="NUÑEZ ENCINAS, CARLOS FERNANDO - EMP - SCZ                  "/>
    <b v="0"/>
    <e v="#N/A"/>
    <e v="#N/A"/>
    <m/>
  </r>
  <r>
    <x v="3"/>
    <d v="2018-12-26T00:00:00"/>
    <s v="Business Asimetric 10 Mb"/>
    <n v="33333"/>
    <x v="286"/>
    <s v="15353329_33333_SCZ_MONTERO_IMPORTADORA IMVESA S.R.L._BAS_10M"/>
    <s v="SALLES GUZMAN, PAOLA KARINA - EMP - SCZ                     "/>
    <x v="0"/>
    <x v="0"/>
    <s v="sallesp@tigo.net.bo"/>
    <s v="Av Doble via Montero - Guabira"/>
    <s v="17°19'49.2&quot;S 63°15'44.4&quot;O"/>
    <s v="Rolando Chavez - 67700101"/>
    <x v="3"/>
    <d v="2020-09-01T00:00:00"/>
    <d v="2020-09-01T00:00:00"/>
    <x v="1"/>
    <m/>
    <m/>
    <x v="226"/>
    <s v="SU"/>
    <s v="(en blanco)"/>
    <s v="Business Asimetric 1"/>
    <b v="0"/>
    <s v="(en blanco)"/>
    <b v="0"/>
    <s v="ALVAREZ CABEZAS, SAUL ALEJANDRO - TEMP                      "/>
    <b v="0"/>
    <e v="#N/A"/>
    <e v="#N/A"/>
    <m/>
  </r>
  <r>
    <x v="3"/>
    <d v="2020-09-23T00:00:00"/>
    <s v="Internet Asimetrico 2"/>
    <n v="35510"/>
    <x v="74"/>
    <s v="15427363_35510__SCZ_TAJIBO_ORLAN SRL_IAS_40M"/>
    <s v="PEREZ CABALLERO, ADRIANA - EMP - LPZ                        "/>
    <x v="0"/>
    <x v="0"/>
    <s v="perezad@tigo.net.bo"/>
    <s v="CALLE LOS CLAVELES 115 EQUIPETROL"/>
    <m/>
    <s v="JHONNY PEREZ - 76203907"/>
    <x v="2"/>
    <d v="2020-09-01T00:00:00"/>
    <d v="2020-09-01T00:00:00"/>
    <x v="1"/>
    <s v="30/09: Este es un servicio nuevo. Se realizaron las mediciones a solicitud del cliente, ya que hubo una confusion sobre el servicio que debio ser atendido. Su instancia de monitoreo de Solarwinds de recien fue creada por lo que se tiene un muestreo  del consumo de las ultimas 24 hrs. las pruebas bandwidth presenta buenos resultados"/>
    <m/>
    <x v="63"/>
    <s v="AC"/>
    <s v="(en blanco)"/>
    <s v="Internet Asimetrico 7"/>
    <b v="0"/>
    <s v="(en blanco)"/>
    <b v="0"/>
    <s v="LEON ROSAS, JOSUE ISMAEL - EMP - LPZ                        "/>
    <b v="0"/>
    <e v="#N/A"/>
    <e v="#N/A"/>
    <m/>
  </r>
  <r>
    <x v="3"/>
    <d v="2017-02-24T00:00:00"/>
    <s v="Internet Dedicado 2"/>
    <n v="30825"/>
    <x v="287"/>
    <s v="13564816_30825_SCZ_Belen_MEDITERRANEAN SHIPPING COMPANY BOLIVIA_IDD_20M"/>
    <s v="NEMTALA FERRUFINO, LUIS MIGUEL - EMP - LPZ                  "/>
    <x v="0"/>
    <x v="0"/>
    <s v="nemtalal@tigo.net.bo"/>
    <s v="4to. Anillo # 4200 Centro Empresarial “TORRE DUO” P. 11 Of.11B Equipetrol Norte"/>
    <s v="17°45'19.16&quot;S  63°11'54.34&quot;O"/>
    <s v="MARCELO LORENTE - 3174810"/>
    <x v="4"/>
    <d v="2020-09-01T00:00:00"/>
    <d v="2020-10-01T00:00:00"/>
    <x v="1"/>
    <s v="26/10: Logicalis: aún sin contactar."/>
    <m/>
    <x v="239"/>
    <s v="AC"/>
    <s v="AC"/>
    <s v="Internet Dedicado 1"/>
    <b v="0"/>
    <s v="13564816_30825_SCZ_Belen_MEDITERRANEAN SHIPPING COMPANY BOLIVIA_IDD_30M"/>
    <b v="0"/>
    <s v="NEMTALA FERRUFINO, LUIS MIGUEL - EMP - LPZ                  "/>
    <b v="1"/>
    <e v="#N/A"/>
    <e v="#N/A"/>
    <m/>
  </r>
  <r>
    <x v="3"/>
    <d v="2017-04-28T00:00:00"/>
    <s v="Internet Dedicado 3"/>
    <n v="30957"/>
    <x v="287"/>
    <s v="13564816_30957_LPZ_Los Pinos_MEDITERRANEAN SHIPPING COMPANY_IDD_50M"/>
    <s v="NEMTALA FERRUFINO, LUIS MIGUEL - EMP - LPZ                  "/>
    <x v="1"/>
    <x v="0"/>
    <s v="nemtalal@tigo.net.bo"/>
    <s v="AV. JULIO PATIÑO ENTRE CALLES 13 Y 14. ZONA CALACOTO"/>
    <s v=" 16°32'31.75&quot;S   68° 5'6.88&quot;O"/>
    <s v="EDWIN SUXO -   2126604"/>
    <x v="4"/>
    <d v="2020-09-01T00:00:00"/>
    <d v="2020-10-01T00:00:00"/>
    <x v="1"/>
    <s v="06/01: La visita se llevara a cabo el dia 12/01/2021._x000a_16/12: Solicité a Logicalis intentar nuevamente._x000a_12/11: El contacto meciona que aun no tiene fecha para una posible visita (contacto 4/11/2020)_x000a_01/10: Esperando confirmación por correo."/>
    <m/>
    <x v="240"/>
    <s v="AC"/>
    <s v="AC"/>
    <s v="Internet Dedicado 1"/>
    <b v="0"/>
    <s v="13564816_30957_LPZ_Los Pinos_MEDITERRANEAN SHIPPING COMPANY_IDD_30M"/>
    <b v="0"/>
    <s v="NEMTALA FERRUFINO, LUIS MIGUEL - EMP - LPZ                  "/>
    <b v="1"/>
    <e v="#N/A"/>
    <e v="#N/A"/>
    <m/>
  </r>
  <r>
    <x v="3"/>
    <d v="2018-09-29T00:00:00"/>
    <s v="Internet Dedicado 1"/>
    <n v="32968"/>
    <x v="287"/>
    <s v="13564816_32968_ORU_Oruro Sur_MEDITERRANEAN SHIPPING COMPANY_IDD_30M"/>
    <s v="NEMTALA FERRUFINO, LUIS MIGUEL - EMP - LPZ                  "/>
    <x v="4"/>
    <x v="0"/>
    <s v="nemtalal@tigo.net.bo"/>
    <s v="AV. CIRCUNVALACION Y CALLE SORIA GALVARRO S/N"/>
    <s v=" 17°59'25.97&quot;S;  67° 7'8.99&quot;O"/>
    <s v="EDWIN SUXO - 2126604"/>
    <x v="4"/>
    <d v="2020-09-01T00:00:00"/>
    <d v="2020-10-01T00:00:00"/>
    <x v="0"/>
    <m/>
    <s v="Servicio Suspendido / Eliminado"/>
    <x v="1"/>
    <s v="SU"/>
    <s v="(en blanco)"/>
    <s v="Internet Dedicado 1"/>
    <b v="1"/>
    <s v="(en blanco)"/>
    <b v="0"/>
    <s v="NEMTALA FERRUFINO, LUIS MIGUEL - EMP - LPZ                  "/>
    <b v="1"/>
    <e v="#N/A"/>
    <e v="#N/A"/>
    <m/>
  </r>
  <r>
    <x v="3"/>
    <d v="2018-06-14T00:00:00"/>
    <s v="Business Asimetric 100 Mb"/>
    <n v="32388"/>
    <x v="288"/>
    <s v="11213051_32388_SCZ_ALEMANA_BUPA INSURANCE BOLIVIA S.A._BAS_100M"/>
    <s v="ARREDONDO ARAMBULA, BARBARA ANAHI - EMP - SCZ               "/>
    <x v="0"/>
    <x v="0"/>
    <s v="arredondob@tigo.net.bo"/>
    <s v="CALLE GUAPOMO # 2500 EDIFICO SPACIO OF 202"/>
    <s v=" 17°45'59.87&quot;S ;   63°10'35.26&quot;O"/>
    <s v="JORGE ROBLES - 69202599"/>
    <x v="4"/>
    <d v="2020-09-01T00:00:00"/>
    <d v="2020-10-01T00:00:00"/>
    <x v="0"/>
    <s v="11/01: Contactar nuevamente._x000a_05/01: se lo volvio a contactar y se envio nuevamente la coordinacion por correo_x000a_16/12: Solicité a Logicalis intentar nuevamente._x000a_12/11: contacto el 04/11/2020_x000a_26/10: Logicalis: aún sin contactar."/>
    <s v="Cliente no acepta la medición"/>
    <x v="1"/>
    <s v="AC"/>
    <s v="AC"/>
    <s v="Business Asimetric 11"/>
    <b v="0"/>
    <s v="11213051_32388_SCZ_ALEMANA_BUPA INSURANCE BOLIVIA S.A._BAS_150M"/>
    <b v="0"/>
    <s v="MIYASHIRO VELEZ, JAIRTJHON - EMP - SCZ                      "/>
    <b v="0"/>
    <e v="#N/A"/>
    <e v="#N/A"/>
    <m/>
  </r>
  <r>
    <x v="3"/>
    <d v="2018-06-13T00:00:00"/>
    <s v="Business Asimetric 20 Mb"/>
    <n v="32395"/>
    <x v="288"/>
    <s v="11213051_32395__LPZ_FLORIDA_BUPA INSURANCE BOLIVIA S.A._BAS_20M"/>
    <s v="SOTO SALAZAR, ISRAEL JUNIOR - EMP - SCZ                     "/>
    <x v="1"/>
    <x v="0"/>
    <s v="sotoi@tigo.net.bo"/>
    <s v="Calacoto Calle No. 9 Esq. Av. Sánchez Bustamante No. 7979 - Edificio Vitruvio II"/>
    <s v="16°32'29.81&quot;S ;  68° 5'25.30&quot;O"/>
    <s v="JORGE ROBLES - 69202599"/>
    <x v="4"/>
    <d v="2020-09-01T00:00:00"/>
    <d v="2020-10-01T00:00:00"/>
    <x v="1"/>
    <m/>
    <m/>
    <x v="62"/>
    <s v="SU"/>
    <s v="(en blanco)"/>
    <s v="Business Asimetric 3"/>
    <b v="0"/>
    <s v="(en blanco)"/>
    <b v="0"/>
    <s v="MIYASHIRO VELEZ, JAIRTJHON - EMP - SCZ                      "/>
    <b v="0"/>
    <e v="#N/A"/>
    <e v="#N/A"/>
    <m/>
  </r>
  <r>
    <x v="1"/>
    <d v="2018-01-31T00:00:00"/>
    <s v="Business Online 20 Mb"/>
    <n v="31851"/>
    <x v="289"/>
    <s v="14471096_31851_SCZ_Corte_EMPRESA DE SERVICIOS DELOSUR_BOL_20M"/>
    <s v="MERCADO ANEZ, JAVIER - CORP - SCZ                           "/>
    <x v="0"/>
    <x v="0"/>
    <s v="mercadoja@tigo.net.bo"/>
    <s v="Av. Cristobal de Mendoza esq Canada (Starbucks coffee)"/>
    <s v=" 17°46'20.49&quot;S  63°11'17.43&quot;O"/>
    <s v="ANDRES TORQUATO - 76732055"/>
    <x v="4"/>
    <d v="2020-09-01T00:00:00"/>
    <d v="2020-10-01T00:00:00"/>
    <x v="1"/>
    <m/>
    <m/>
    <x v="60"/>
    <s v="AC"/>
    <s v="AC"/>
    <s v="Internet Dedicado 4"/>
    <b v="0"/>
    <s v="14471096_31851_SCZ_Corte_EMPRESA DE SERVICIOS DELOSUR_IDD_65M_TEMP_105M"/>
    <b v="0"/>
    <s v="MERCADO ANEZ, JAVIER - CORP - SCZ                           "/>
    <b v="1"/>
    <e v="#N/A"/>
    <e v="#N/A"/>
    <m/>
  </r>
  <r>
    <x v="1"/>
    <d v="2018-01-31T00:00:00"/>
    <s v="Business Asimetric 25 Mb"/>
    <n v="31852"/>
    <x v="289"/>
    <s v="***SU***14471096_31852_SCZ_Corte_EMPRESA DE SERVICIOS DELOSUR_BAS_25M"/>
    <s v="MERCADO ANEZ, JAVIER - CORP - SCZ                           "/>
    <x v="0"/>
    <x v="0"/>
    <s v="mercadoja@tigo.net.bo"/>
    <s v="Av. Cristobal de Mendoza esq Canada (Starbucks coffee)"/>
    <s v=" 17°46'20.49&quot;S  63°11'17.43&quot;O"/>
    <s v="ANDRES TORQUATO - 76732055"/>
    <x v="4"/>
    <d v="2020-09-01T00:00:00"/>
    <d v="2020-10-01T00:00:00"/>
    <x v="0"/>
    <s v="05/10: Servicio suspendido"/>
    <s v="Servicio Suspendido / Eliminado"/>
    <x v="1"/>
    <s v="AC"/>
    <s v="AC"/>
    <s v="Internet Dedicado 3"/>
    <b v="0"/>
    <s v="14471096_31852_SCZ_Corte_EMPRESA DE SERVICIOS DELOSUR_IDD_50M_TEMP_105M"/>
    <b v="0"/>
    <s v="MERCADO ANEZ, JAVIER - CORP - SCZ                           "/>
    <b v="1"/>
    <e v="#N/A"/>
    <e v="#N/A"/>
    <m/>
  </r>
  <r>
    <x v="1"/>
    <d v="2017-12-18T00:00:00"/>
    <s v="Internet Asimetrico 6"/>
    <n v="31620"/>
    <x v="290"/>
    <s v="11644366_31620_SCZ_CAINCO_LINKSER SA_IAS_90M"/>
    <s v="SUAREZ CADARIO, ROBERTO JAVIER - CORP - SCZ                 "/>
    <x v="0"/>
    <x v="0"/>
    <s v="suarezrj@tigo.net.bo"/>
    <s v="Calle Manuel Ignacion Salvatierra Esq Tarija Nº520"/>
    <s v=" 17°47'15.13&quot;S  63°10'30.50&quot;O"/>
    <s v="Fabiana Saldana 67705814"/>
    <x v="4"/>
    <d v="2020-09-01T00:00:00"/>
    <d v="2020-10-01T00:00:00"/>
    <x v="0"/>
    <s v="09/02: Cancelada sin respuesta del ejecutivo._x000a_26/01: Correo recordatorio a ejecutivo._x000a_16/12: Correo recordatorio a ejecutivo_x000a_26/11: Correo enviado por Sergio a la persona de contacto, solicita que se haga la coordinación con el ejecutivo. Reenvié el correo a Ejecutivo solicitando la coordinación._x000a_26/10: el cliente menciona que no es posible realizar el trabajo este mes, esta con licencia medica(se lo contacto el 21/10/2020)"/>
    <s v="Cliente incontactable"/>
    <x v="1"/>
    <s v="AC"/>
    <s v="AC"/>
    <s v="Internet Asimetrico 10"/>
    <b v="0"/>
    <s v="11644366_31620_SCZ_CAINCO_LINKSER SA_IAS_115M"/>
    <b v="0"/>
    <s v="MONTERO LEDESMA, JAVIER - CORP - SCZ                        "/>
    <b v="0"/>
    <e v="#N/A"/>
    <e v="#N/A"/>
    <m/>
  </r>
  <r>
    <x v="3"/>
    <d v="2018-12-31T00:00:00"/>
    <s v="Business Asimetric 10 Mb"/>
    <n v="33297"/>
    <x v="291"/>
    <s v="11413638_33297__SCZ_ATN MINEROS_CORPORACION UNAGRO S.A. CORPUNAGRO S.A._BAS_10M"/>
    <s v="VACA PEREIRA CASTEDO, FLAVIA - EMP - SCZ                    "/>
    <x v="0"/>
    <x v="0"/>
    <s v="vacapereiraf@tigo.net.bo"/>
    <s v="UNAGRO MINERO - INGENIO"/>
    <s v="17°06'44.8&quot;S 63°14'45.0&quot;W"/>
    <s v="ALEJANDRO MELGAR - 79892432"/>
    <x v="4"/>
    <d v="2020-09-01T00:00:00"/>
    <d v="2020-10-01T00:00:00"/>
    <x v="1"/>
    <m/>
    <m/>
    <x v="241"/>
    <s v="AC"/>
    <s v="(en blanco)"/>
    <s v="Internet Asimetrico 5"/>
    <b v="0"/>
    <s v="(en blanco)"/>
    <b v="0"/>
    <s v="NUÑEZ ENCINAS, CARLOS FERNANDO - EMP - SCZ                  "/>
    <b v="0"/>
    <e v="#N/A"/>
    <e v="#N/A"/>
    <m/>
  </r>
  <r>
    <x v="3"/>
    <d v="2018-12-07T00:00:00"/>
    <s v="Business Asimetric 10 Mb"/>
    <n v="33319"/>
    <x v="291"/>
    <s v="11413638_33319_SCZ_PETROLERO_CORPORACION UNAGRO S.A. CORPUNAGRO S.A._BAS_10M"/>
    <s v="VACA PEREIRA CASTEDO, FLAVIA - EMP - SCZ                    "/>
    <x v="0"/>
    <x v="0"/>
    <s v="vacapereiraf@tigo.net.bo"/>
    <s v="UNAGRO - 2DO ANILLO - 2do Anillo entre Av Banzer y Beni C/las Maras atrás de la iglesia la Santa Cruz - SITIO 2"/>
    <s v="17°46'08.7&quot;S 63°10'48.4&quot;W"/>
    <s v="ALEJANDRO MELGAR - 79892433"/>
    <x v="4"/>
    <d v="2020-09-01T00:00:00"/>
    <d v="2020-10-01T00:00:00"/>
    <x v="1"/>
    <m/>
    <m/>
    <x v="241"/>
    <s v="AC"/>
    <s v="(en blanco)"/>
    <s v="Business Asimetric 1"/>
    <b v="0"/>
    <s v="(en blanco)"/>
    <b v="0"/>
    <s v="NUÑEZ ENCINAS, CARLOS FERNANDO - EMP - SCZ                  "/>
    <b v="0"/>
    <e v="#N/A"/>
    <e v="#N/A"/>
    <m/>
  </r>
  <r>
    <x v="3"/>
    <d v="2019-04-26T00:00:00"/>
    <s v="Business Asimetric 10 Mb"/>
    <n v="33322"/>
    <x v="291"/>
    <s v="11413638_33322_SCZ_TUSEQUIS_CORPORACION UNAGRO S.A. CORPUNAGRO S.A._BAS_10M"/>
    <s v="VACA PEREIRA CASTEDO, FLAVIA - EMP - SCZ                    "/>
    <x v="0"/>
    <x v="0"/>
    <s v="vacapereiraf@tigo.net.bo"/>
    <s v="KHOLVY - 4TO ANILLO P.I. PASANDO LA UPSA - SITIO 4"/>
    <s v=" 17°45'31.96&quot;S  63° 8'39.58&quot;O"/>
    <s v="ALEJANDRO MELGAR - 79892435"/>
    <x v="4"/>
    <d v="2020-09-01T00:00:00"/>
    <d v="2020-10-01T00:00:00"/>
    <x v="1"/>
    <s v="03/11: Intentar nuevamente y volver a contactar al contacto inicial para obtener otro dato._x000a_21/10: el contacto proporcionado por el señor Alejandro melgar para coordinar este sitio no responde (se lo esta contactando desde el 21/10/2020)"/>
    <m/>
    <x v="224"/>
    <s v="AC"/>
    <s v="AC"/>
    <s v="Internet Asimetrico 3"/>
    <b v="0"/>
    <s v="11413638_33322_SCZ_TUSEQUIS_CORPORACION UNAGRO S.A. CORPUNAGRO S.A._IAS_50M"/>
    <b v="0"/>
    <s v="NUÑEZ ENCINAS, CARLOS FERNANDO - EMP - SCZ                  "/>
    <b v="0"/>
    <e v="#N/A"/>
    <e v="#N/A"/>
    <m/>
  </r>
  <r>
    <x v="3"/>
    <d v="2018-12-07T00:00:00"/>
    <s v="Business Online 10 Mb"/>
    <n v="33323"/>
    <x v="291"/>
    <s v="11413638_33323__SCZ_TUSEQUIS_CORPORACION UNAGRO S.A. CORPUNAGRO S.A._BOL_10M"/>
    <s v="VACA PEREIRA CASTEDO, FLAVIA - EMP - SCZ                    "/>
    <x v="0"/>
    <x v="0"/>
    <s v="vacapereiraf@tigo.net.bo"/>
    <s v="CORP UNAGRO - Av Banzer entre 5to y 6to anillo C/Av Leigue - SITIO 3"/>
    <s v=" 17°44'15.29&quot;S  63° 9'58.57&quot;O"/>
    <s v="ALEJANDRO MELGAR - 79892434"/>
    <x v="4"/>
    <d v="2020-09-01T00:00:00"/>
    <d v="2020-10-01T00:00:00"/>
    <x v="1"/>
    <m/>
    <m/>
    <x v="61"/>
    <s v="AC"/>
    <s v="AC"/>
    <s v="Internet Dedicado 4"/>
    <b v="0"/>
    <s v="11413638_33323__SCZ_TUSEQUIS_CORPORACION UNAGRO S.A. CORPUNAGRO S.A._IDD_65M"/>
    <b v="0"/>
    <s v="NUÑEZ ENCINAS, CARLOS FERNANDO - EMP - SCZ                  "/>
    <b v="0"/>
    <e v="#N/A"/>
    <e v="#N/A"/>
    <m/>
  </r>
  <r>
    <x v="3"/>
    <d v="2017-08-31T00:00:00"/>
    <s v="Internet Asimetrico 6"/>
    <n v="31324"/>
    <x v="292"/>
    <s v="15198718_31324_SCZ_HIPERMAXI_MULTIPARTES SANTA CRUZ SRL_IAS_40M"/>
    <s v="SOTO SALAZAR, ISRAEL JUNIOR - EMP - SCZ                     "/>
    <x v="0"/>
    <x v="0"/>
    <s v="sotoi@tigo.net.bo"/>
    <s v="AV CRISTO REDENTOR ENTRE 3 Y 4 ANILLO SOBRE LA AVENIDA BANZER"/>
    <s v="17°45'57.8&quot;S        63°10'54.8&quot;W"/>
    <s v="CARLOS HANSLER - 78451644"/>
    <x v="4"/>
    <d v="2020-09-01T00:00:00"/>
    <d v="2020-10-01T00:00:00"/>
    <x v="1"/>
    <m/>
    <m/>
    <x v="239"/>
    <s v="AC"/>
    <s v="AC"/>
    <s v="Internet Asimetrico 6"/>
    <b v="1"/>
    <s v="15198718_31324_SCZ_HIPERMAXI_MULTIPARTES SANTA CRUZ SRL_IAS_90M"/>
    <b v="0"/>
    <s v="RUEDA PERALTA, ANIBAL - EMP - SCZ                           "/>
    <b v="0"/>
    <e v="#N/A"/>
    <e v="#N/A"/>
    <m/>
  </r>
  <r>
    <x v="3"/>
    <d v="2019-03-29T00:00:00"/>
    <s v="Internet Asimetrico 1"/>
    <n v="33770"/>
    <x v="292"/>
    <s v="15198718_33770__SCZ_MERCADO BELEN_MULTIPARTES SANTA CRUZ SRL_IAS_30M"/>
    <s v="SOTO SALAZAR, ISRAEL JUNIOR - EMP - SCZ                     "/>
    <x v="0"/>
    <x v="0"/>
    <s v="sotoi@tigo.net.bo"/>
    <s v=" AV BANZER Y CUARTO ANILLO CALLE 1"/>
    <s v=" 17°44'51.79&quot;S  63°10'37.77&quot;O"/>
    <s v="CARLOS HANSLER - 78451644"/>
    <x v="4"/>
    <d v="2020-09-01T00:00:00"/>
    <d v="2020-10-01T00:00:00"/>
    <x v="0"/>
    <s v="28/11: El contacto Carlos Hansler indica que no será posible coordinar con los dueños de la empresa para hacer la visita en sus domicilios._x000a_12/11: el cliente aun no tiene confirmacion para realizar visitas en estos domicilios (contacto 04/11/2020)_x000a_26/10: el cliente menciona que estos servicios se encuentran en domicilios y se debe corrdinar primero con los dueños el acceso_x000a_01/10: Esperando confirmación por correo."/>
    <s v="Cliente no acepta la medición"/>
    <x v="1"/>
    <s v="AC"/>
    <s v="AC"/>
    <s v="Internet Asimetrico 1"/>
    <b v="1"/>
    <s v="15198718_33770__SCZ_MERCADO BELEN_MULTIPARTES SANTA CRUZ SRL_IAS_30M"/>
    <b v="1"/>
    <s v="RUEDA PERALTA, ANIBAL - EMP - SCZ                           "/>
    <b v="0"/>
    <e v="#N/A"/>
    <e v="#N/A"/>
    <s v="el cliente solicita que se lo contacte al siguiente mes"/>
  </r>
  <r>
    <x v="3"/>
    <d v="2019-03-29T00:00:00"/>
    <s v="Internet Asimetrico 1"/>
    <n v="33771"/>
    <x v="292"/>
    <s v="15198718_33771__SCZ_MERCADO BELEN_MULTIPARTES SANTA CRUZ SRL_IAS_30M"/>
    <s v="SOTO SALAZAR, ISRAEL JUNIOR - EMP - SCZ                     "/>
    <x v="0"/>
    <x v="0"/>
    <s v="sotoi@tigo.net.bo"/>
    <s v=" AV BANZER Y CUARTO ANILLO CALLE 3"/>
    <s v=" 17°44'47.13&quot;S  63°10'38.15&quot;O"/>
    <s v="CARLOS HANSLER - 78451644"/>
    <x v="4"/>
    <d v="2020-09-01T00:00:00"/>
    <d v="2020-10-01T00:00:00"/>
    <x v="0"/>
    <s v="28/11: El contacto Carlos Hansler indica que no será posible coordinar con los dueños de la empresa para hacer la visita en sus domicilios._x000a_12/11: el cliente aun no tiene confirmacion para realizar visitas en estos domicilios (contacto 04/11/2020)_x000a_26/10: el cliente menciona que estos servicios se encuentran en domicilios y se debe corrdinar primero con los dueños el acceso_x000a_01/10: Esperando confirmación por correo."/>
    <s v="Cliente no acepta la medición"/>
    <x v="1"/>
    <s v="SU"/>
    <s v="(en blanco)"/>
    <s v="Internet Asimetrico 1"/>
    <b v="1"/>
    <s v="(en blanco)"/>
    <b v="0"/>
    <s v="RUEDA PERALTA, ANIBAL - EMP - SCZ                           "/>
    <b v="0"/>
    <e v="#N/A"/>
    <e v="#N/A"/>
    <s v="el cliente sigue sin tener personal que pueda recibirnos en los sitios"/>
  </r>
  <r>
    <x v="2"/>
    <d v="2017-05-08T00:00:00"/>
    <s v="TIGO DIA ONLINE 7 MB"/>
    <n v="30972"/>
    <x v="293"/>
    <s v="8878_30972_SCZ_Pailas_CARGILL BOLIVIA_IOL_7M - 3CRUCES"/>
    <s v="ZELAYA AVILA, CINTHIA - MNC - SCZ                           "/>
    <x v="0"/>
    <x v="1"/>
    <s v="zelayac@tigo.net.bo"/>
    <s v="KM 91 carretera puerto suarez entrando 4 km  de la carretera por la calle de tierra - TRES CRUCES  "/>
    <s v="17°37'55.42&quot;S, 62°21'18.16&quot;O"/>
    <s v="David Rojas - 76344449"/>
    <x v="4"/>
    <d v="2020-09-01T00:00:00"/>
    <d v="2020-10-01T00:00:00"/>
    <x v="2"/>
    <m/>
    <m/>
    <x v="1"/>
    <s v="AC"/>
    <s v="AC"/>
    <s v="TIGO DIA ONLINE 7 MB"/>
    <b v="1"/>
    <s v="8878_30972_SCZ_Pailas_CARGILL BOLIVIA_IOL_7M - 3CRUCES"/>
    <b v="1"/>
    <s v="RUCK SUAREZ, FERNANDA - MNC - SCZ                           "/>
    <b v="0"/>
    <e v="#N/A"/>
    <e v="#N/A"/>
    <s v="el cliente sigue sin tener personal que pueda recibirnos en los sitios"/>
  </r>
  <r>
    <x v="1"/>
    <d v="2016-03-01T00:00:00"/>
    <s v="Business Online 20 Mb"/>
    <n v="29987"/>
    <x v="294"/>
    <s v="14240422_29987_LPZ_Victoria_KPMG SRL_BOL_20M"/>
    <s v="ANDIA ALVAREZ, LUIS ENRIQUE - CORP - LPZ                    "/>
    <x v="1"/>
    <x v="0"/>
    <s v="andial@tigo.net.bo"/>
    <s v="calle Capitan Ravelo Nro. 2131 "/>
    <m/>
    <s v="Luis Candia  - 72523487"/>
    <x v="4"/>
    <d v="2020-09-01T00:00:00"/>
    <d v="2020-10-01T00:00:00"/>
    <x v="1"/>
    <s v="19/10: El numero del cliente esta equivocado. Ejecutivo indica que el número correcto es 69722710"/>
    <m/>
    <x v="60"/>
    <s v="AC"/>
    <s v="AC"/>
    <s v="Internet Dedicado 6"/>
    <b v="0"/>
    <s v="14240422_29987_LPZ_Victoria_KPMG SRL_BOL_IDD_90M"/>
    <b v="0"/>
    <s v="RUCK SUAREZ, FERNANDA - MNC - SCZ                           "/>
    <b v="0"/>
    <e v="#N/A"/>
    <e v="#N/A"/>
    <s v="el trabajo esta programado para el dia sabado 1 de enero"/>
  </r>
  <r>
    <x v="2"/>
    <d v="2017-06-29T00:00:00"/>
    <s v="Internet Dedicado 4"/>
    <n v="31201"/>
    <x v="295"/>
    <s v="11358226_31201_LPZ_FLORIDA_OMNILIFE DE BOLIVIA S.A._IOL_10M"/>
    <s v="BANEGAS CHAVEZ, MARIA FERNANDA - MNC - SCZ                  "/>
    <x v="1"/>
    <x v="0"/>
    <s v="banegasma@tigo.net.bo"/>
    <s v="CALLE CARLOS FLORES QUINTELA EDIF. DZ PISO 3 OF 3A. ENTRE CALLES 13 Y 14. ZONA CALACOTO"/>
    <s v="16°32'20.80&quot;S  68° 5'9.23&quot;O"/>
    <s v="WILSON CONDE - 75217745"/>
    <x v="4"/>
    <d v="2020-09-01T00:00:00"/>
    <d v="2020-10-01T00:00:00"/>
    <x v="1"/>
    <s v="19/10: El cliente no contesta la llamada. Ejecutiva indica el contacto Alejandro Nowthi 76789261 (Jefe de Operaciones)"/>
    <m/>
    <x v="60"/>
    <s v="AC"/>
    <s v="(en blanco)"/>
    <s v="Internet Dedicado 4"/>
    <b v="1"/>
    <s v="(en blanco)"/>
    <b v="0"/>
    <s v="RUCK SUAREZ, FERNANDA - MNC - SCZ                           "/>
    <b v="0"/>
    <e v="#N/A"/>
    <e v="#N/A"/>
    <s v="el cliente menciona que se estan trasladando a otro sitio, por lo que no se puede coordinar un trabajo en estos momentos"/>
  </r>
  <r>
    <x v="3"/>
    <d v="2017-01-30T00:00:00"/>
    <s v="Internet Dedicado 13"/>
    <n v="30792"/>
    <x v="296"/>
    <s v="1694139_30792_SCZ_Urbari_DISTRIBUIDOR MAYORISTA DE COMPUTADORAS DMC_BOL_100M"/>
    <s v="SALLES GUZMAN, PAOLA KARINA - EMP - SCZ                     "/>
    <x v="0"/>
    <x v="0"/>
    <s v="sallesp@tigo.net.bo"/>
    <s v="AV GRIGOTA 2 CUADRAS ANTES DEL 4TO ANILLO NRO 3800"/>
    <s v=" 17°48'36.33&quot;S   63°12'23.82&quot;O"/>
    <s v="RODRIGO CAERO - 75628533"/>
    <x v="4"/>
    <d v="2020-09-01T00:00:00"/>
    <d v="2020-10-01T00:00:00"/>
    <x v="1"/>
    <m/>
    <m/>
    <x v="62"/>
    <s v="AC"/>
    <s v="AC"/>
    <s v="Internet Dedicado 13"/>
    <b v="1"/>
    <s v="1694139_30792_SCZ_Urbari_DISTRIBUIDOR MAYORISTA DE COMPUTADORAS DMC_IDD_210M"/>
    <b v="0"/>
    <s v="PARADA SAUCEDO, ALEJANDRA - EMP - SCZ                       "/>
    <b v="0"/>
    <e v="#N/A"/>
    <e v="#N/A"/>
    <s v="el cliente menciona que se lo contacte al siguiente mes"/>
  </r>
  <r>
    <x v="3"/>
    <d v="2018-04-12T00:00:00"/>
    <s v="Business Asimetric 20 Mb"/>
    <n v="32137"/>
    <x v="296"/>
    <s v="**MO**11480067_32137_CBA_AROMA_DISTRIBUIDOR MAYORISTA DE COMPUTADORAS DMC.S.A._B"/>
    <s v="SALLES GUZMAN, PAOLA KARINA - EMP - SCZ                     "/>
    <x v="2"/>
    <x v="0"/>
    <s v="sallesp@tigo.net.bo"/>
    <s v="CENTRO COMERCIAL GOLDEN CENTER"/>
    <s v=" 17°24'16.80&quot;S           66° 9'24.58&quot;O"/>
    <s v="PAUL CHANG - 77011755"/>
    <x v="4"/>
    <d v="2020-09-01T00:00:00"/>
    <d v="2020-10-01T00:00:00"/>
    <x v="0"/>
    <s v="09/12: Servicio continua suspendido_x000a_06/11: Servicio Suspendido_x000a_01/10: Servicio en Mora"/>
    <s v="Servicio Suspendido / Eliminado"/>
    <x v="1"/>
    <s v="SU"/>
    <s v="(en blanco)"/>
    <s v="Business Asimetric 3"/>
    <b v="0"/>
    <s v="(en blanco)"/>
    <b v="0"/>
    <s v="PARADA SAUCEDO, ALEJANDRA - EMP - SCZ                       "/>
    <b v="0"/>
    <e v="#N/A"/>
    <e v="#N/A"/>
    <s v="el trabajo esta programado para el dia sabado 4 de enero"/>
  </r>
  <r>
    <x v="3"/>
    <d v="2018-04-30T00:00:00"/>
    <s v="Business Asimetric 20 Mb"/>
    <n v="32276"/>
    <x v="296"/>
    <s v="**SU**11480067_32276__SCZ_AV BRASIL_DISTRIBUIDOR MAYORISTA DE COMPUTADORAS DMC.S.A._BAS_20M"/>
    <s v="SALLES GUZMAN, PAOLA KARINA - EMP - SCZ                     "/>
    <x v="0"/>
    <x v="0"/>
    <s v="sallesp@tigo.net.bo"/>
    <s v="AVENIDA BRASIL ENTRE CALLE CORONEL FELIX ROMERO Y ROBERTO CUELLAR ESQUINA TENIENTE JUAN HUMBERTO RIVERO, FERIA DE LA COMPUTACION"/>
    <s v=" 17°47'18.19&quot;S          63°10'6.10&quot;O"/>
    <s v="PAUL CHANG - 77011755"/>
    <x v="4"/>
    <d v="2020-09-01T00:00:00"/>
    <d v="2020-10-01T00:00:00"/>
    <x v="0"/>
    <s v="05/10: Servicio suspendido"/>
    <s v="Servicio Suspendido / Eliminado"/>
    <x v="1"/>
    <s v="SU"/>
    <s v="(en blanco)"/>
    <s v="Business Asimetric 3"/>
    <b v="0"/>
    <s v="(en blanco)"/>
    <b v="0"/>
    <s v="PARADA SAUCEDO, ALEJANDRA - EMP - SCZ                       "/>
    <b v="0"/>
    <e v="#N/A"/>
    <e v="#N/A"/>
    <s v="El cliente menciona que por cierre de mes no se puede llevar a cabo, por lo que el responderá al correo una vez se tenga una fecha."/>
  </r>
  <r>
    <x v="3"/>
    <d v="2019-03-29T00:00:00"/>
    <s v="Internet Asimetrico 6"/>
    <n v="33775"/>
    <x v="296"/>
    <s v="1694139_33775__SCZ_SAGUAPAC_DISTRIBUIDOR MAYORISTA DE COMPUTADORAS DMC_IAS_40M"/>
    <s v="SALLES GUZMAN, PAOLA KARINA - EMP - SCZ                     "/>
    <x v="0"/>
    <x v="0"/>
    <s v="sallesp@tigo.net.bo"/>
    <s v="AV GRIGOTA 2 CUADRAS ANTES DEL 4TO ANILLO NRO 3800"/>
    <s v=" 17°48'36.33&quot;S        63°12'23.82&quot;O"/>
    <s v="RODRIGO CAERO - 75628533"/>
    <x v="4"/>
    <d v="2020-09-01T00:00:00"/>
    <d v="2020-10-01T00:00:00"/>
    <x v="1"/>
    <m/>
    <m/>
    <x v="62"/>
    <s v="AC"/>
    <s v="AC"/>
    <s v="Internet Asimetrico 6"/>
    <b v="1"/>
    <s v="1694139_33775__SCZ_SAGUAPAC_DISTRIBUIDOR MAYORISTA DE COMPUTADORAS DMC_IAS_90M"/>
    <b v="0"/>
    <s v="PARADA SAUCEDO, ALEJANDRA - EMP - SCZ                       "/>
    <b v="0"/>
    <e v="#N/A"/>
    <e v="#N/A"/>
    <s v="se contactó al cliente para llevar a cabo la visita. Sin embargo, el cliente menciona que el servicio fue dado de baja."/>
  </r>
  <r>
    <x v="3"/>
    <d v="2018-01-26T00:00:00"/>
    <s v="Business Asimetric 10 Mb"/>
    <n v="31741"/>
    <x v="297"/>
    <s v="15259267_31741_SCZ_SLAN_FONDECO_BAS_10M"/>
    <s v="ALVAREZ CABEZAS, SAUL ALEJANDRO - TEMP7 - EMP - SCZ         "/>
    <x v="0"/>
    <x v="0"/>
    <s v="alvarezs@tigo.net.bo"/>
    <s v="AVENIDA PEDRO RIBERA MENDEZ ER ANILLO INTERNO ENTRE PARAGUA Y MUTUALISTA ESQ CHUVI  - SITIO 1"/>
    <s v=" 17°46'10.14&quot;S  63° 9'26.66&quot;O"/>
    <s v="MARCO ANTONIO FERNANDEZ - 3466070 INT 122"/>
    <x v="4"/>
    <d v="2020-09-01T00:00:00"/>
    <d v="2020-10-01T00:00:00"/>
    <x v="1"/>
    <m/>
    <m/>
    <x v="62"/>
    <s v="AC"/>
    <s v="AC"/>
    <s v="Business Asimetric 1"/>
    <b v="0"/>
    <s v="15259267_31741_SCZ_SLAN_FONDECO_BAS_15M"/>
    <b v="0"/>
    <s v="NUÑEZ ENCINAS, CARLOS FERNANDO - EMP - SCZ                  "/>
    <b v="0"/>
    <e v="#N/A"/>
    <e v="#N/A"/>
    <s v="el cliente esta con baja medica, solicita contactarlo al siguiente mes"/>
  </r>
  <r>
    <x v="1"/>
    <d v="2017-04-28T00:00:00"/>
    <s v="Internet Dedicado 3"/>
    <n v="30963"/>
    <x v="298"/>
    <s v="1680073_30963_SCZ_7mo Anillo_BIS OVERSEAS BOLIVIA SRL_IDD_50M"/>
    <s v="PARADA ROCA, NOELIA - CORP - SCZ                            "/>
    <x v="0"/>
    <x v="0"/>
    <s v="paradan@tigo.net.bo"/>
    <s v="Av. Cristo Redentor 6to anillo #100"/>
    <s v=" 17°43'53.03&quot;S  63°10'6.08&quot;O"/>
    <s v="PABLO COCA - 75530966"/>
    <x v="4"/>
    <d v="2020-09-01T00:00:00"/>
    <d v="2020-10-01T00:00:00"/>
    <x v="1"/>
    <s v="16/12: Ejecutiva indica que el contacto es Óscar Talavera 69069819_x000a_22/11: Contacto no responde. Celular fuera de servicio_x000a_26/10: Logicalis: aún sin contactar."/>
    <m/>
    <x v="242"/>
    <s v="AC"/>
    <s v="AC"/>
    <s v="Internet Dedicado 3"/>
    <b v="1"/>
    <s v="1680073_30963_SCZ_7mo Anillo_BIS OVERSEAS BOLIVIA SRL_IDD_50M"/>
    <b v="1"/>
    <s v="PARADA ROCA, NOELIA - CORP - SCZ                            "/>
    <b v="1"/>
    <e v="#N/A"/>
    <e v="#N/A"/>
    <s v="El cliente menciona que por cierre de mes no se puede llevar a cabo, por lo que el responderá al correo una vez se tenga una fecha."/>
  </r>
  <r>
    <x v="1"/>
    <d v="2017-10-30T00:00:00"/>
    <s v="Internet Dedicado 8"/>
    <n v="31493"/>
    <x v="298"/>
    <s v="1680073_31493_SCZ_Mercado Belen_BIS OVERSEAS BOLIVIA_IDD_105M"/>
    <s v="PARADA ROCA, NOELIA - CORP - SCZ                            "/>
    <x v="0"/>
    <x v="0"/>
    <s v="paradan@tigo.net.bo"/>
    <s v="4to anillo de equipetrol Edificio Torre DUO Piso 15"/>
    <s v="17°45'18.69&quot;S 63°11'54.22&quot;O"/>
    <s v="PABLO COCA - 75530966"/>
    <x v="4"/>
    <d v="2020-09-01T00:00:00"/>
    <d v="2020-10-01T00:00:00"/>
    <x v="1"/>
    <s v="16/12: Ejecutiva indica que el contacto es Óscar Talavera 69069819_x000a_22/11: Contacto no responde. Celular fuera de servicio_x000a_26/10: Logicalis: aún sin contactar."/>
    <m/>
    <x v="213"/>
    <s v="AC"/>
    <s v="AC"/>
    <s v="Internet Dedicado 8"/>
    <b v="1"/>
    <s v="1680073_31493_SCZ_Mercado Belen_BIS OVERSEAS BOLIVIA_IDD_105M"/>
    <b v="1"/>
    <s v="PARADA ROCA, NOELIA - CORP - SCZ                            "/>
    <b v="1"/>
    <e v="#N/A"/>
    <e v="#N/A"/>
    <s v="Se contactó con el cliente quien menciona que no tiene acivado el servicio."/>
  </r>
  <r>
    <x v="1"/>
    <d v="2018-07-31T00:00:00"/>
    <s v="Internet Dedicado 3"/>
    <n v="32680"/>
    <x v="298"/>
    <s v="1680073_32680_LPZ_Florida_BIS OVERSEAS_IDD_50M"/>
    <s v="PARADA ROCA, NOELIA - CORP - SCZ                            "/>
    <x v="1"/>
    <x v="0"/>
    <s v="paradan@tigo.net.bo"/>
    <s v="Zona Calacoto Av. Ballivian Calle 11"/>
    <s v="16°32'23.87&quot;S   68° 5'18.72&quot;O"/>
    <s v="Stivens Cazasola - 77222613"/>
    <x v="4"/>
    <d v="2020-09-01T00:00:00"/>
    <d v="2020-10-01T00:00:00"/>
    <x v="1"/>
    <s v="29/03: Ejecutiva indica que se envió el 28/03 se enviaron los informes._x000a_22/03: Envié consulta por correo electrónico a ejecutiva para que confirme si se hizo el envío del informe._x000a_09/03: Pasé la consulta a Jorge para que se confirme el envío del informe. Jorge indica que se le pasó y que hoy mismo enviará el informe a la ejecutiva._x000a_01/03: El contacto menciona que primero se le envie el informe formal de la visita que se realizo en la ciudad de Santa Cruz para posteriormente llevar a cabo el trabajo en la La Paz. Pasé la consulta a Jorge que indica que no había enviado el informe al ejecutivo pero que lo enviaría en ese momento._x000a_11/01: Contactar nuevamente._x000a_16/12: Ejecutiva indica que el contacto es Óscar Talavera 69069819_x000a_22/11: Contacto no responde (contacto 6/11/2020)_x000a_03/11: Intentar nuevamente._x000a_23/10: Contacto no responde._x000a_19/10: El cliente no contesta la llamada. Ejecutiva indica el contacto Oscar Talavera - 69089819"/>
    <m/>
    <x v="243"/>
    <s v="AC"/>
    <s v="AC"/>
    <s v="Internet Dedicado 3"/>
    <b v="1"/>
    <s v="1680073_32680_LPZ_Florida_BIS OVERSEAS_IDD_50M"/>
    <b v="1"/>
    <s v="PARADA ROCA, NOELIA - CORP - SCZ                            "/>
    <b v="1"/>
    <e v="#N/A"/>
    <e v="#N/A"/>
    <m/>
  </r>
  <r>
    <x v="1"/>
    <d v="2014-03-24T00:00:00"/>
    <s v="Plan Internet Empresarial 3.1"/>
    <n v="28819"/>
    <x v="299"/>
    <s v="11546515_28819_SCZ_Camiri_YPFB-LOGISTICA-SA_IEL_15M"/>
    <s v="BANEGAS CHAVEZ, MARIA FERNANDA - CORP - SCZ                 "/>
    <x v="0"/>
    <x v="1"/>
    <s v="banegasma@tigo.net.bo"/>
    <s v="Del puente principal a 50 Mts sobre la carretera"/>
    <m/>
    <s v="Erick Ruiz72102898"/>
    <x v="4"/>
    <d v="2020-09-01T00:00:00"/>
    <d v="2020-10-01T00:00:00"/>
    <x v="2"/>
    <m/>
    <m/>
    <x v="1"/>
    <s v="AC"/>
    <s v="AC"/>
    <s v="Plan Internet Empresarial 3.1"/>
    <b v="1"/>
    <s v="11546515_28819_SCZ_Camiri_YPFB-LOGISTICA-SA_IEL_30M"/>
    <b v="0"/>
    <s v="MONTERO LEDESMA, JAVIER - CORP - SCZ                        "/>
    <b v="0"/>
    <e v="#N/A"/>
    <e v="#N/A"/>
    <m/>
  </r>
  <r>
    <x v="1"/>
    <d v="2014-03-24T00:00:00"/>
    <s v="Plan Internet Empresarial 3.1"/>
    <n v="28820"/>
    <x v="299"/>
    <s v="11546515_28820_CHU_SICASICA_YPFB-LOGISTICA-SA_IEL_15M"/>
    <s v="BANEGAS CHAVEZ, MARIA FERNANDA - CORP - SCZ                 "/>
    <x v="5"/>
    <x v="0"/>
    <s v="banegasma@tigo.net.bo"/>
    <s v="SUCRE QHORA QHORA KM 8 CARRETERA TARABUC"/>
    <s v="19°04'54.0&quot;S 65°13'20.6&quot;W"/>
    <s v="JUAN CALLEJAS - Tel:  64-49573 Int-105 Cel: 728-77752, MILTON RUEDA - 72147269, Erick Ruiz72102898"/>
    <x v="4"/>
    <d v="2020-09-01T00:00:00"/>
    <d v="2020-10-01T00:00:00"/>
    <x v="6"/>
    <s v="09/02: Actualización de contactos con información de otros enlaces_x000a_11/11: Envié consulta a ejecutivo por Teams_x000a_03/11: El número de contacto es equivocado"/>
    <m/>
    <x v="1"/>
    <s v="AC"/>
    <s v="AC"/>
    <s v="Plan Internet Empresarial 3.1"/>
    <b v="1"/>
    <s v="11546515_28820_CHU_SICASICA_YPFB-LOGISTICA-SA_IEL_30M"/>
    <b v="0"/>
    <s v="MONTERO LEDESMA, JAVIER - CORP - SCZ                        "/>
    <b v="0"/>
    <e v="#N/A"/>
    <e v="#N/A"/>
    <m/>
  </r>
  <r>
    <x v="1"/>
    <d v="2016-08-30T00:00:00"/>
    <s v="Plan Internet Empresarial 2.1"/>
    <n v="30367"/>
    <x v="299"/>
    <s v="11546515_30367_SCZ_SanJose_CIA LOGISTICA DE HIDROCARBUROS BOLIVINA SA CLHB_IEL_8"/>
    <s v="BANEGAS CHAVEZ, MARIA FERNANDA - CORP - SCZ                 "/>
    <x v="0"/>
    <x v="1"/>
    <s v="banegasma@tigo.net.bo"/>
    <s v="AV. SANTIAGO PARIS - SAN JOSE DE CHUIQUITOS"/>
    <s v="17°50'42.10&quot;S    60°43'51.60&quot;O"/>
    <s v="MILTON RUEDA - 72147269"/>
    <x v="4"/>
    <d v="2020-09-01T00:00:00"/>
    <d v="2020-10-01T00:00:00"/>
    <x v="2"/>
    <m/>
    <m/>
    <x v="1"/>
    <s v="AC"/>
    <s v="(en blanco)"/>
    <s v="Plan Internet Empresarial 2.1"/>
    <b v="1"/>
    <s v="(en blanco)"/>
    <b v="0"/>
    <s v="MONTERO LEDESMA, JAVIER - CORP - SCZ                        "/>
    <b v="0"/>
    <e v="#N/A"/>
    <e v="#N/A"/>
    <m/>
  </r>
  <r>
    <x v="3"/>
    <d v="2018-05-30T00:00:00"/>
    <s v="Internet Dedicado 6"/>
    <n v="32434"/>
    <x v="300"/>
    <s v="11166118_32434__LPZ_FLORIDA_PLAN INTERNATIONAL _IDD_40M"/>
    <s v="PEREIRA AREVALO, AHYRAN DREICK - EMP - LPZ                  "/>
    <x v="1"/>
    <x v="0"/>
    <s v="pereiraah@tigo.net.bo"/>
    <s v="Av. Ballivian N° 555 , Edificio EL Dorial, Piso 8. "/>
    <s v="(-16.540087, -68.087804)"/>
    <s v="LIMBERT QUISPE - 67348015"/>
    <x v="4"/>
    <d v="2020-09-01T00:00:00"/>
    <d v="2020-10-01T00:00:00"/>
    <x v="1"/>
    <m/>
    <m/>
    <x v="244"/>
    <s v="AC"/>
    <s v="AC"/>
    <s v="Internet Dedicado 5"/>
    <b v="0"/>
    <s v="11166118_32434_LPZ_FLORIDA_PLAN INTERNATIONAL_IDD_75M"/>
    <b v="0"/>
    <s v="GUTIERREZ AYLLÓN, ALVARO - EMP - LPZ                        "/>
    <b v="0"/>
    <e v="#N/A"/>
    <e v="#N/A"/>
    <m/>
  </r>
  <r>
    <x v="3"/>
    <d v="2018-05-30T00:00:00"/>
    <s v="Internet Dedicado 1"/>
    <n v="32435"/>
    <x v="300"/>
    <s v="11166118_32435__LPZ_VICTORIA_PLAN INTERNATIONAL _IDD_15M"/>
    <s v="PEREIRA AREVALO, AHYRAN DREICK - EMP - LPZ                  "/>
    <x v="1"/>
    <x v="0"/>
    <s v="pereiraah@tigo.net.bo"/>
    <s v="CALLE CAPITAN RAVELO # 2329 EDIF EXCELSIOR PISO 4"/>
    <s v="  16°30'25.90&quot;S, 68° 7'30.00&quot;O"/>
    <s v="LIMBERT QUISPE - 67348015 - 2771610"/>
    <x v="4"/>
    <d v="2020-09-01T00:00:00"/>
    <d v="2020-10-01T00:00:00"/>
    <x v="1"/>
    <m/>
    <m/>
    <x v="244"/>
    <s v="AC"/>
    <s v="AC"/>
    <s v="Internet Dedicado 2"/>
    <b v="0"/>
    <s v="11166118_32435__LPZ_VICTORIA_PLAN INTERNATIONAL _IDD_40M"/>
    <b v="0"/>
    <s v="GUTIERREZ AYLLÓN, ALVARO - EMP - LPZ                        "/>
    <b v="0"/>
    <e v="#N/A"/>
    <e v="#N/A"/>
    <m/>
  </r>
  <r>
    <x v="3"/>
    <d v="2018-05-30T00:00:00"/>
    <s v="Internet Dedicado 1"/>
    <n v="32436"/>
    <x v="300"/>
    <s v="11166118_32436__SCR_BARRIO PETROLERO_PLAN INTERNATIONAL _IDD_30M"/>
    <s v="PEREIRA AREVALO, AHYRAN DREICK - EMP - LPZ                  "/>
    <x v="5"/>
    <x v="0"/>
    <s v="pereiraah@tigo.net.bo"/>
    <s v="CALLE ELIDORO CAMACHO # 102"/>
    <s v=" 19° 2'43.70&quot;S,65°14'52.10&quot;O"/>
    <s v="LIMBERT QUISPE - 67348015 - 2771610"/>
    <x v="4"/>
    <d v="2020-09-01T00:00:00"/>
    <d v="2020-10-01T00:00:00"/>
    <x v="6"/>
    <s v="28/10: El cliente menciona que el personal para recepcionarnos se encuentra en tarija, por lo que no es posible realizar la visita (contacto el 29/10/2020)"/>
    <m/>
    <x v="1"/>
    <s v="AC"/>
    <s v="AC"/>
    <s v="Internet Dedicado 2"/>
    <b v="0"/>
    <s v="11166118_32436__SCR_MARISCAL_PLAN INTERNATIONAL _IDD_40M"/>
    <b v="0"/>
    <s v="GUTIERREZ AYLLÓN, ALVARO - EMP - LPZ                        "/>
    <b v="0"/>
    <e v="#N/A"/>
    <e v="#N/A"/>
    <m/>
  </r>
  <r>
    <x v="3"/>
    <d v="2018-05-30T00:00:00"/>
    <s v="Internet Dedicado 1"/>
    <n v="32438"/>
    <x v="300"/>
    <s v="11166118_32438__TJA_EJERCITO_PLAN INTERNATIONAL _IDD_30M"/>
    <s v="PEREIRA AREVALO, AHYRAN DREICK - EMP - LPZ                  "/>
    <x v="3"/>
    <x v="0"/>
    <s v="pereiraah@tigo.net.bo"/>
    <s v="CALLE DELFIN PINO # 876 ZONA FATIMA "/>
    <s v=" 21°32'17.10&quot;S, 64°43'33.10&quot;O"/>
    <s v="LIMBERT QUISPE - 67348015 - 2771610"/>
    <x v="4"/>
    <d v="2020-09-01T00:00:00"/>
    <d v="2020-10-01T00:00:00"/>
    <x v="2"/>
    <m/>
    <m/>
    <x v="1"/>
    <s v="AC"/>
    <s v="(en blanco)"/>
    <s v="Internet Dedicado 2"/>
    <b v="0"/>
    <s v="(en blanco)"/>
    <b v="0"/>
    <s v="GUTIERREZ AYLLÓN, ALVARO - EMP - LPZ                        "/>
    <b v="0"/>
    <e v="#N/A"/>
    <e v="#N/A"/>
    <m/>
  </r>
  <r>
    <x v="3"/>
    <d v="2018-05-30T00:00:00"/>
    <s v="Internet Dedicado 1"/>
    <n v="32439"/>
    <x v="300"/>
    <s v="11166118_32439_SCZ_ESTACION DE BUSES_PLAN INTERNATIONAL_IDD_30M"/>
    <s v="PEREIRA AREVALO, AHYRAN DREICK - EMP - LPZ                  "/>
    <x v="0"/>
    <x v="0"/>
    <s v="pereiraah@tigo.net.bo"/>
    <s v="AV SANTA CRUZ # 905 2 ANILLO"/>
    <s v=" 17°47'31.59&quot;S,  63° 9'55.60&quot;O"/>
    <s v="LIMBERT QUISPE - 67348015 - 2771610"/>
    <x v="4"/>
    <d v="2020-09-01T00:00:00"/>
    <d v="2020-10-01T00:00:00"/>
    <x v="1"/>
    <s v="05/01: realizar a las 13:00 hrs._x000a_18/12: el trabajo fue suspendido para el siguiente mes a solicitud del clientes (contacto el 18/12/2020)_x000a_26/10: Logicalis: aún sin contactar."/>
    <m/>
    <x v="245"/>
    <s v="AC"/>
    <s v="AC"/>
    <s v="Internet Dedicado 2"/>
    <b v="0"/>
    <s v="11166118_32439_SCZ_ESTACION DE BUSES_PLAN INTERNATIONAL_IDD_40M"/>
    <b v="0"/>
    <s v="GUTIERREZ AYLLÓN, ALVARO - EMP - LPZ                        "/>
    <b v="0"/>
    <e v="#N/A"/>
    <e v="#N/A"/>
    <m/>
  </r>
  <r>
    <x v="3"/>
    <d v="2018-11-30T00:00:00"/>
    <s v="Internet Asimetrico 5"/>
    <n v="33318"/>
    <x v="301"/>
    <s v="11296142_33318__CBA_FELIX CAPRILES_IMPORTADORA CAMPERO S.R.L._IAS_75M"/>
    <s v="AGUIRRE ROJAS, CLAUDIA - EMP - CBB                          "/>
    <x v="2"/>
    <x v="0"/>
    <s v="aguirrec@tigo.net.bo"/>
    <s v="Zona Cala Cala Av. Libertador casi Av. América"/>
    <s v="17°22'23.95&quot;S  66° 9'45.86&quot;O"/>
    <s v="Hector Licona 71741900"/>
    <x v="4"/>
    <d v="2020-09-01T00:00:00"/>
    <d v="2020-10-01T00:00:00"/>
    <x v="1"/>
    <s v="06/05: Se volvió a contactar nuevamuente con el cliente quien menciona que por el momento no se puede llevar a cabo el trabajo. Se cancela la visita, se le indico al cliente que cuando desee agendar la visita puede solicitarlo a través de su ejecutivo."/>
    <s v="Cliente no acepta la medición"/>
    <x v="115"/>
    <s v="AC"/>
    <s v="AC"/>
    <s v="Internet Dedicado 6"/>
    <b v="0"/>
    <s v="11296142_33318__CBA_FELIX CAPRILES_IMPORTADORA CAMPERO S.R.L._IDD_90M"/>
    <b v="0"/>
    <s v="MARQUEZ, ANDREA VERONICA - EMP - CBBA                       "/>
    <b v="0"/>
    <e v="#N/A"/>
    <e v="#N/A"/>
    <m/>
  </r>
  <r>
    <x v="1"/>
    <d v="2015-07-01T00:00:00"/>
    <s v="Internet Dedicado 7"/>
    <n v="29606"/>
    <x v="302"/>
    <s v="11724801_29606_LPZ_Sopocachi_LA VITALICIA SEGUROS Y REASEGUROS DE VIDA SA_IDD_45"/>
    <s v="ZAVALETA ALIPAZ, MARIANA - CORP - LPZ                       "/>
    <x v="1"/>
    <x v="0"/>
    <s v="zavaletam@tigo.net.bo"/>
    <s v="Av. 6 de Agosto Esq. Campos"/>
    <s v="16°30'50.18&quot;S 68° 7'17.80&quot;O"/>
    <s v="Wilson Mamani - 22157806"/>
    <x v="4"/>
    <d v="2020-09-01T00:00:00"/>
    <d v="2020-10-01T00:00:00"/>
    <x v="1"/>
    <s v="19/10: El cliente no contesta la llamada. Ejecutiva indica el contacto Nils Quispe - 70654150"/>
    <m/>
    <x v="246"/>
    <s v="AC"/>
    <s v="AC"/>
    <s v="Internet Dedicado 7"/>
    <b v="1"/>
    <s v="11724801_29606_LPZ_Sopocachi_LA VITALICIA SEGUROS Y REASEGUROS DE VIDA SA_IDD_95"/>
    <b v="0"/>
    <s v="PEREIRA AREVALO, AHYRAN DREICK - CORP - LPZ                 "/>
    <b v="0"/>
    <e v="#N/A"/>
    <e v="#N/A"/>
    <m/>
  </r>
  <r>
    <x v="3"/>
    <d v="2017-06-30T00:00:00"/>
    <s v="Internet Dedicado 2"/>
    <n v="31144"/>
    <x v="303"/>
    <s v="1674499_31144_SCZ_TUSEQUIS_DICOM_IDD_20M"/>
    <s v="ALVAREZ CABEZAS, SAUL ALEJANDRO - TEMP7 - EMP - SCZ         "/>
    <x v="0"/>
    <x v="0"/>
    <s v="alvarezs@tigo.net.bo"/>
    <s v="Av. Cristo Redentor  Km 4 ½ Nro. 554  Zona Villa Luz  frente a la UDI - OFICINAS DICOM"/>
    <s v="17º44' 04.03&quot; S; 63º 10' 07. 21&quot; O"/>
    <s v="EDGAR FUNE - 75017209"/>
    <x v="4"/>
    <d v="2020-09-01T00:00:00"/>
    <d v="2020-10-01T00:00:00"/>
    <x v="1"/>
    <s v="12/11: Realizar a las 12:30 hrs_x000a_26/10: se lo contacto el 19/10/2020_x000a_01/10: Esperando confirmación por correo."/>
    <m/>
    <x v="247"/>
    <s v="SU"/>
    <s v="AC"/>
    <s v="Internet Asimetrico 1"/>
    <b v="0"/>
    <s v="1674499_31144_SCZ_TUSEQUIS_DICOM_IDD_30M_ ip publica se traslado a la cuenta"/>
    <b v="0"/>
    <s v="NUÑEZ ENCINAS, CARLOS FERNANDO - EMP - SCZ                  "/>
    <b v="0"/>
    <e v="#N/A"/>
    <e v="#N/A"/>
    <m/>
  </r>
  <r>
    <x v="3"/>
    <d v="2018-06-13T00:00:00"/>
    <s v="Internet Asimetrico 1"/>
    <n v="32473"/>
    <x v="303"/>
    <s v="1674499_32473__SCZ_MATADERO_DICOM DISTRIBUIDORES DEL ORIENTE SRL_BAS_10M"/>
    <s v="ALVAREZ CABEZAS, SAUL ALEJANDRO - TEMP7 - EMP - SCZ         "/>
    <x v="0"/>
    <x v="0"/>
    <s v="alvarezs@tigo.net.bo"/>
    <s v="PARQUE INDUSTRIAL"/>
    <s v="17°45’18.62”S 63°08’19.39”O"/>
    <s v="EDGAR FUNES - 75017209"/>
    <x v="4"/>
    <d v="2020-09-01T00:00:00"/>
    <d v="2020-10-01T00:00:00"/>
    <x v="1"/>
    <s v="12/11: Realizar a las 12:30 hrs_x000a_26/10: se lo contacto el 19/10/2020_x000a_01/10: Esperando confirmación por correo."/>
    <m/>
    <x v="248"/>
    <s v="SU"/>
    <s v="(en blanco)"/>
    <s v="Internet Asimetrico 1"/>
    <b v="1"/>
    <s v="(en blanco)"/>
    <b v="0"/>
    <s v="NUÑEZ ENCINAS, CARLOS FERNANDO - EMP - SCZ                  "/>
    <b v="0"/>
    <e v="#N/A"/>
    <e v="#N/A"/>
    <m/>
  </r>
  <r>
    <x v="3"/>
    <d v="2018-06-15T00:00:00"/>
    <s v="Internet Asimetrico 1"/>
    <n v="32549"/>
    <x v="303"/>
    <s v="1674499_32549__LPZ_VILLA ADELA_DICOM DISTRIBUIDORES DEL ORIENTE SRL_IAS_15M"/>
    <s v="ALVAREZ CABEZAS, SAUL ALEJANDRO - TEMP7 - EMP - SCZ         "/>
    <x v="1"/>
    <x v="0"/>
    <s v="alvarezs@tigo.net.bo"/>
    <s v="TIAHUANACU 4314"/>
    <s v=" 16°33'8.64&quot;S  68°12'31.20&quot;O"/>
    <s v="EDGAR FUNES - 75017209"/>
    <x v="4"/>
    <d v="2020-09-01T00:00:00"/>
    <d v="2020-10-01T00:00:00"/>
    <x v="1"/>
    <m/>
    <m/>
    <x v="241"/>
    <s v="SU"/>
    <s v="AC"/>
    <s v="Internet Asimetrico 1"/>
    <b v="1"/>
    <s v="1674499_32549__LPZ_AV AMERICA_DICOM DISTRIBUIDORES DEL ORIENTE SRL_IAS_30M"/>
    <b v="0"/>
    <s v="NUÑEZ ENCINAS, CARLOS FERNANDO - EMP - SCZ                  "/>
    <b v="0"/>
    <e v="#N/A"/>
    <e v="#N/A"/>
    <m/>
  </r>
  <r>
    <x v="3"/>
    <d v="2019-04-29T00:00:00"/>
    <s v="Internet Asimetrico 1"/>
    <n v="33824"/>
    <x v="303"/>
    <s v="1674499_33824__CBA_SIDUMS_DICOM_IAS_30M"/>
    <s v="ALVAREZ CABEZAS, SAUL ALEJANDRO - TEMP7 - EMP - SCZ         "/>
    <x v="2"/>
    <x v="0"/>
    <s v="alvarezs@tigo.net.bo"/>
    <s v="Sacaba Av. Chapare Virgen del Rosario"/>
    <s v="  -17.378973 – 66.116210"/>
    <s v="Rodolfo Guarachi  - 75980930"/>
    <x v="4"/>
    <d v="2020-09-01T00:00:00"/>
    <d v="2020-10-01T00:00:00"/>
    <x v="0"/>
    <m/>
    <s v="Servicio Suspendido / Eliminado"/>
    <x v="1"/>
    <s v="SU"/>
    <s v="(en blanco)"/>
    <s v="Internet Asimetrico 1"/>
    <b v="1"/>
    <s v="(en blanco)"/>
    <b v="0"/>
    <s v="NUÑEZ ENCINAS, CARLOS FERNANDO - EMP - SCZ                  "/>
    <b v="0"/>
    <e v="#N/A"/>
    <e v="#N/A"/>
    <s v="El cliente comenta que por motivos de red interna no se puede realizar el trabajo."/>
  </r>
  <r>
    <x v="3"/>
    <d v="2014-06-05T00:00:00"/>
    <s v="Internet Dedicado 2"/>
    <n v="29130"/>
    <x v="304"/>
    <s v="11666407_29130_LPZ_Sopocachi_ALPHA SYSTEMS_IDD_40M"/>
    <s v="ALVAREZ CABEZAS, SAUL ALEJANDRO - TEMP7 - EMP - SCZ         "/>
    <x v="1"/>
    <x v="0"/>
    <s v="alvarezs@tigo.net.bo"/>
    <s v="Av. 6 de Agosto, entre calles Belisario Salinas y Pedro Salazar, zona de Sopocachi Ed Hilda Pb San Jorge, PISOS 7,8 Y 9. "/>
    <s v=" 16°30'34.39&quot;S 68°7'32.17&quot;O"/>
    <s v="Javier F. Berthin H. - 697 22 976"/>
    <x v="4"/>
    <d v="2020-09-01T00:00:00"/>
    <d v="2020-10-01T00:00:00"/>
    <x v="1"/>
    <s v="11/01: Contactar nuevamente._x000a_07/01: Se contacto nuevamente con el cliente y se hizo una nueva gestion por correo._x000a_22/12: Se contacto nuevamente al cliente quien comenta que se podrá llevar a a cabo la visita la segunda semana del mes de Enero._x000a_16/12: Solicité a Logicalis intentar nuevamente._x000a_12/11: El contacto meciona que aun no tiene fecha para una posible visita (contacto 5/11/2020)_x000a_26/10: (contacto 23/10/2020)_x000a_23/10: Esperando confirmación por correo._x000a_19/10: El cliente no contesta la llamda. Ejecutivo indica el contacto Mary Esther Castedo - 79887487 (Administradora)"/>
    <m/>
    <x v="249"/>
    <s v="AC"/>
    <s v="AC"/>
    <s v="Internet Dedicado 2"/>
    <b v="1"/>
    <s v="11666407_29130_LPZ_Sopocachi_ALPHA SYSTEMS_IDD_40M"/>
    <b v="1"/>
    <s v="NUÑEZ ENCINAS, CARLOS FERNANDO - EMP - SCZ                  "/>
    <b v="0"/>
    <e v="#N/A"/>
    <e v="#N/A"/>
    <m/>
  </r>
  <r>
    <x v="3"/>
    <d v="2017-05-31T00:00:00"/>
    <s v="Business Online 45 Mb"/>
    <n v="31085"/>
    <x v="305"/>
    <s v="1684993_31085_LPZ_Perez_RADIO FIDES SERVICIOS _BOL_45M"/>
    <s v="PEREZ CABALLERO, ADRIANA - EMP - LPZ                        "/>
    <x v="1"/>
    <x v="0"/>
    <s v="perezad@tigo.net.bo"/>
    <s v="Av. Sucre esq. Genaro Sanjines"/>
    <s v=" 16°29'34.51&quot;S  -   68° 8'3.45&quot;O"/>
    <s v="Grover Flores - 76200437"/>
    <x v="4"/>
    <d v="2020-09-01T00:00:00"/>
    <d v="2020-10-01T00:00:00"/>
    <x v="1"/>
    <m/>
    <m/>
    <x v="51"/>
    <s v="AC"/>
    <s v="AC"/>
    <s v="Internet Dedicado 11"/>
    <b v="0"/>
    <s v="1684993_31085_LPZ_Perez_RADIO FIDES SERVICIOS _BOL_165M"/>
    <b v="0"/>
    <s v="NEMTALA FERRUFINO, LUIS MIGUEL - EMP - LPZ                  "/>
    <b v="0"/>
    <e v="#N/A"/>
    <e v="#N/A"/>
    <m/>
  </r>
  <r>
    <x v="3"/>
    <d v="2018-02-28T00:00:00"/>
    <s v="Plan Internet Empresarial 5.2"/>
    <n v="31920"/>
    <x v="306"/>
    <s v="1689376_31920__CBA_PARAGUA_SEICAMP SRL_IEL_10M"/>
    <s v="GARAY, ANGEL NICOLAS - EMP - SCZ                            "/>
    <x v="2"/>
    <x v="1"/>
    <s v="garaya@tigo.net.bo"/>
    <s v="8 km del nodo de entre ríos  CAMPAMENTO SEICAMP entre Rios"/>
    <s v="17°13'07.1&quot;S 64°28'24.2&quot;W"/>
    <s v="EFRAIN SUÑIGA - 69052493"/>
    <x v="4"/>
    <d v="2020-09-01T00:00:00"/>
    <d v="2020-10-01T00:00:00"/>
    <x v="0"/>
    <s v="09/12: Servicio continua suspendido_x000a_06/11: Servicio Suspendido"/>
    <s v="Servicio Suspendido / Eliminado"/>
    <x v="1"/>
    <s v="SU"/>
    <s v="(en blanco)"/>
    <s v="Plan Internet Empresarial 5.2"/>
    <b v="1"/>
    <s v="(en blanco)"/>
    <b v="0"/>
    <s v="GARAY, ANGEL NICOLAS - EMP - SCZ                            "/>
    <b v="1"/>
    <e v="#N/A"/>
    <e v="#N/A"/>
    <m/>
  </r>
  <r>
    <x v="2"/>
    <d v="2018-07-27T00:00:00"/>
    <s v="Internet Dedicado 2"/>
    <n v="32645"/>
    <x v="307"/>
    <s v="11232191_32645_LPZ_VILLA ADELA_EPIROC BOLIVIA_BOL_20M"/>
    <s v="BANEGAS CHAVEZ, MARIA FERNANDA - MNC - SCZ                  "/>
    <x v="1"/>
    <x v="0"/>
    <s v="banegasma@tigo.net.bo"/>
    <s v="Av 20 de Octubre esq campos Torre Azul MLA PAZCX_SOPOCACHI"/>
    <m/>
    <s v="Sara Bautista_x000a_Celular: 67001660"/>
    <x v="3"/>
    <d v="2020-10-01T00:00:00"/>
    <d v="2020-10-01T00:00:00"/>
    <x v="0"/>
    <s v="20/10: Se hizo la gestión por parte de Ángel, sin embargo el cliente se encuentra molesto por un reclamo previo. Se solicitó a su Ejecutiva e Ingeniero que coodinen con el cliente y nos informen para realizar la programación."/>
    <s v="Cliente no acepta la medición"/>
    <x v="1"/>
    <s v="SU"/>
    <s v="(en blanco)"/>
    <s v="Internet Dedicado 2"/>
    <b v="1"/>
    <s v="(en blanco)"/>
    <b v="0"/>
    <s v="RUCK SUAREZ, FERNANDA - MNC - SCZ                           "/>
    <b v="0"/>
    <e v="#N/A"/>
    <e v="#N/A"/>
    <m/>
  </r>
  <r>
    <x v="1"/>
    <d v="2018-01-31T00:00:00"/>
    <s v="Business Online 10 Mb"/>
    <n v="31898"/>
    <x v="279"/>
    <s v="11175584_31898_SCR_TERMINAL SUCRE_IMPORTADORA Y EXPORTADORA MONTERREY_BOL_10M"/>
    <s v="SUAREZ CADARIO, ROBERTO JAVIER - CORP - SCZ                 "/>
    <x v="5"/>
    <x v="0"/>
    <s v="suarezrj@tigo.net.bo"/>
    <s v="CALLE GARCILAZO DE LA VEGA ESQUINA CALLE JOSE AGUIRRE"/>
    <s v=" 19° 2'16.17&quot;S    65°14'36.55&quot;O"/>
    <s v="WALBER MENEZES - 78027070"/>
    <x v="4"/>
    <d v="2020-08-01T00:00:00"/>
    <d v="2020-09-01T00:00:00"/>
    <x v="4"/>
    <m/>
    <m/>
    <x v="135"/>
    <s v="SU"/>
    <s v="(en blanco)"/>
    <s v="BUSINESS ONLINE 2"/>
    <b v="0"/>
    <s v="(en blanco)"/>
    <b v="0"/>
    <s v="MERCADO ANEZ, JAVIER - CORP - SCZ                           "/>
    <b v="0"/>
    <e v="#N/A"/>
    <e v="#N/A"/>
    <m/>
  </r>
  <r>
    <x v="3"/>
    <d v="2017-08-17T00:00:00"/>
    <s v="Plan Internet Empresarial 2.1"/>
    <n v="31318"/>
    <x v="308"/>
    <s v="11152065_31318_SCZ_EL TORNO_COOPERATIVA PROGRESO LTDA_IEL_8M"/>
    <s v="VACA PEREIRA CASTEDO, FLAVIA - EMP - SCZ                    "/>
    <x v="0"/>
    <x v="1"/>
    <s v="vacapereiraf@tigo.net.bo"/>
    <s v="KM 32 CARRETERA ANTIGUA CBBA EL TORNO"/>
    <s v=" 17°59'27.64&quot;S ;    63°22'51.47&quot;O"/>
    <s v="FRANCISCO MUÑOZ 76345210"/>
    <x v="4"/>
    <d v="2020-10-01T00:00:00"/>
    <d v="2020-11-01T00:00:00"/>
    <x v="1"/>
    <m/>
    <m/>
    <x v="217"/>
    <s v="AC"/>
    <s v="AC"/>
    <s v="Plan Internet Empresarial 2.1"/>
    <b v="1"/>
    <s v="11152065_31318_SCZ_EL TORNO_COOPERATIVA PROGRESO LTDA_IEL_16M"/>
    <b v="0"/>
    <s v="RUEDA PERALTA, ANIBAL - EMP - SCZ                           "/>
    <b v="0"/>
    <e v="#N/A"/>
    <e v="#N/A"/>
    <m/>
  </r>
  <r>
    <x v="3"/>
    <d v="2017-08-17T00:00:00"/>
    <s v="Plan Internet Empresarial 2.1"/>
    <n v="31319"/>
    <x v="308"/>
    <s v="11152065_31319_SCZ_LA GUARDIA_COOPERATIVA PROGRESO LTDA_IEL_8M"/>
    <s v="VACA PEREIRA CASTEDO, FLAVIA - EMP - SCZ                    "/>
    <x v="0"/>
    <x v="0"/>
    <s v="vacapereiraf@tigo.net.bo"/>
    <s v="AGENCIA LA GUARDIA COOPERATIVA PROGRESO"/>
    <s v=" 17°53'36.59&quot;S  ;   63°19'48.46&quot;O"/>
    <s v="FRANCISCO MUÑOZ - 3822004 INT 117 - 78454898"/>
    <x v="4"/>
    <d v="2020-10-01T00:00:00"/>
    <d v="2020-11-01T00:00:00"/>
    <x v="1"/>
    <s v="16/12: Ejecutivo en B2B 360 es Saúl Alvarez, envié consulta (se encuentra de vacaciones). Saúl indica consultar con Mario Velarde, envié la consulta. Mario indica que el ejecutivo es Carlos Romario Nuñez envié la consulta. Ejecutivo indica que el número correcto es 76345210 de FRANCISCO MUÑOZ _x000a_22/11: Contacto no responde"/>
    <m/>
    <x v="213"/>
    <s v="AC"/>
    <s v="AC"/>
    <s v="Plan Internet Empresarial 2.1"/>
    <b v="1"/>
    <s v="11152065_31319_SCZ_LA GUARDIA_COOPERATIVA PROGRESO LTDA_IEL_16M"/>
    <b v="0"/>
    <s v="RUEDA PERALTA, ANIBAL - EMP - SCZ                           "/>
    <b v="0"/>
    <e v="#N/A"/>
    <e v="#N/A"/>
    <m/>
  </r>
  <r>
    <x v="3"/>
    <d v="2018-06-29T00:00:00"/>
    <s v="Internet Asimetrico 1"/>
    <n v="32604"/>
    <x v="309"/>
    <s v="14054983_32604__SCZ_MERCADO BELEN_EMPRESA DE TRANSPORTE DE VALORES_BAS_30M"/>
    <s v="PEREIRA AREVALO, AHYRAN DREICK - EMP - LPZ                  "/>
    <x v="0"/>
    <x v="0"/>
    <s v="pereiraah@tigo.net.bo"/>
    <s v="Radial 27 antes de llegar al 5to anillo, distrito 5 MZ:005 UV ET-51"/>
    <n v="0"/>
    <s v="IVAN CARVAJAL - 71526571"/>
    <x v="4"/>
    <d v="2020-10-01T00:00:00"/>
    <d v="2020-11-01T00:00:00"/>
    <x v="1"/>
    <s v="11/01: Contactar nuevamente._x000a_16/12: Solicité a Logicalis intentar nuevamente._x000a_25/11: Esperando confirmación por correo. contacto el 18/11/2020"/>
    <m/>
    <x v="250"/>
    <s v="AC"/>
    <s v="AC"/>
    <s v="Internet Asimetrico 1"/>
    <b v="1"/>
    <s v="14054983_32604__SCZ_MERCADO BELEN_EMPRESA DE TRANSPORTE DE VALORES_BAS_30M"/>
    <b v="1"/>
    <s v="LEON ROSAS, JOSUE ISMAEL - EMP - LPZ                        "/>
    <b v="0"/>
    <e v="#N/A"/>
    <e v="#N/A"/>
    <m/>
  </r>
  <r>
    <x v="3"/>
    <d v="2019-01-31T00:00:00"/>
    <s v="Internet Dedicado 1"/>
    <n v="33520"/>
    <x v="309"/>
    <s v="14054983_33520__LPZ_Obrajes_EMPRESA DE TRANSPORTE DE VALORES_IAS_30M"/>
    <s v="PEREIRA AREVALO, AHYRAN DREICK - EMP - LPZ                  "/>
    <x v="1"/>
    <x v="0"/>
    <s v="pereiraah@tigo.net.bo"/>
    <s v="AV HECTOR HORMACHEA NO 10 ENTRE CALLE 14 Y 15 OBRAJES"/>
    <s v="16°31'45.27&quot;S  68° 6'14.69&quot;O"/>
    <s v="Ivan Carvajal - 71526571"/>
    <x v="4"/>
    <d v="2020-10-01T00:00:00"/>
    <d v="2020-11-01T00:00:00"/>
    <x v="1"/>
    <m/>
    <m/>
    <x v="221"/>
    <s v="AC"/>
    <s v="AC"/>
    <s v="Internet Dedicado 1"/>
    <b v="1"/>
    <s v="14054983_33520_LPZ_Obrajes_EMPRESA DE TRANSPORTE DE VALORES_IDD_30M"/>
    <b v="0"/>
    <s v="LEON ROSAS, JOSUE ISMAEL - EMP - LPZ                        "/>
    <b v="0"/>
    <e v="#N/A"/>
    <e v="#N/A"/>
    <m/>
  </r>
  <r>
    <x v="2"/>
    <d v="2015-04-10T00:00:00"/>
    <s v="Internet Dedicado 1"/>
    <n v="29491"/>
    <x v="310"/>
    <s v="14262221_29491_LPZ_Perez_TIGRE PLASMAR SA_IOL_20M"/>
    <s v="ORTIZ ORTIZ, ROBERTO - MNC - SCZ                            "/>
    <x v="1"/>
    <x v="0"/>
    <s v="ortizro@tigo.net.bo"/>
    <s v="Calle Alto de la Alianza"/>
    <s v="16°29'33.17&quot;S 68° 8'12.71&quot;O"/>
    <s v="Ivan Ortega- 78527832"/>
    <x v="4"/>
    <d v="2020-10-01T00:00:00"/>
    <d v="2020-11-01T00:00:00"/>
    <x v="1"/>
    <s v="03/09:  Se programó la visita para esta fecha. _x000a_26/02: El contacto menciona que por motivos de rebrote de covid las oficinas estan cerradas por ellos se debe volver a contactar al proximo mes. Contactar nuevamente en marzo_x000a_11/01: Contactar nuevamente._x000a_21/12: El cliente comenta que por razones de un receso de fin de año no se puede llevar a cabo la visita, por lo que queda postergado para el siguiente año._x000a_16/12: Consulta enviada a ejecutiva. El Ejecutivo es Roberto Ortiz e indica que el contacto es Antonio Garcia - 76696757_x000a_22/11: Contacto no responde (contacto 20/11/2020)"/>
    <m/>
    <x v="251"/>
    <s v="AC"/>
    <s v="AC"/>
    <s v="Internet Dedicado 1"/>
    <b v="1"/>
    <s v="14262221_29491__LPZ_CruceRioSeco_TIGRE PLASMAR SA_IDD_30M"/>
    <b v="0"/>
    <s v="RUCK SUAREZ, FERNANDA - MNC - SCZ                           "/>
    <b v="0"/>
    <e v="#N/A"/>
    <e v="#N/A"/>
    <m/>
  </r>
  <r>
    <x v="2"/>
    <d v="2018-12-31T00:00:00"/>
    <s v="Business Online 15 Mb"/>
    <n v="33416"/>
    <x v="310"/>
    <s v="14262221_33416__SCZ_PARAGUA_TIGRE S.A._BOL_15M"/>
    <s v="BANEGAS CHAVEZ, MARIA FERNANDA - MNC - SCZ  - TEMP2         "/>
    <x v="0"/>
    <x v="0"/>
    <s v="banegasma@tigo.net.bo"/>
    <s v="Parque Industrial Ramón Gutierrez PI 22"/>
    <s v="17°45'33.86&quot;S 63° 8'27.39&quot;O"/>
    <s v="ANTONIO GARCIA - 76696757"/>
    <x v="4"/>
    <d v="2020-10-01T00:00:00"/>
    <d v="2020-11-01T00:00:00"/>
    <x v="1"/>
    <s v="22/11: Aún sin contactar"/>
    <m/>
    <x v="252"/>
    <s v="AC"/>
    <s v="(en blanco)"/>
    <s v="Internet Dedicado 3"/>
    <b v="0"/>
    <s v="(en blanco)"/>
    <b v="0"/>
    <s v="RUCK SUAREZ, FERNANDA - MNC - SCZ                           "/>
    <b v="0"/>
    <e v="#N/A"/>
    <e v="#N/A"/>
    <m/>
  </r>
  <r>
    <x v="1"/>
    <d v="2017-05-31T00:00:00"/>
    <s v="Internet Dedicado 1"/>
    <n v="31115"/>
    <x v="311"/>
    <s v="13570950_31115_LPZ_Victoria_INMOBILIARIA KANTUTANI_IOL_5M"/>
    <s v="CHACON CENTELLAS, MARIA DEL PILAR - CORP - LPZ              "/>
    <x v="1"/>
    <x v="0"/>
    <s v="chaconm@tigo.net.bo"/>
    <s v="PSJE TIHUANACU EDIF. KANTUTANI ZONA CENTRAL"/>
    <s v="16°30'8.62&quot;S  68° 7'47.87&quot;O"/>
    <s v="ALVARO HUAYCHO - 72053083 76770714"/>
    <x v="4"/>
    <d v="2020-10-01T00:00:00"/>
    <d v="2020-11-01T00:00:00"/>
    <x v="1"/>
    <s v="11/01: Contactar nuevamente._x000a_08/01: El contacto no responde._x000a_21/12: El contacto no responde._x000a_16/12: Ejecutiva indica contacto: Francisco Loza 61005431_x000a_25/11: Ejecutiva indica el contacto: Jean Carla 76770714_x000a_22/11: El contacto ya no trabaja en la empresa. (contacto 13/11/2020)"/>
    <m/>
    <x v="253"/>
    <s v="AC"/>
    <s v="AC"/>
    <s v="Internet Dedicado 3"/>
    <b v="0"/>
    <s v="13570950_31115_LPZ_Victoria_INMOBILIARIA KANTUTANI_IDD_50M"/>
    <b v="0"/>
    <s v="MEAVE IBANEZ, HENRY - CORP - LPZ                            "/>
    <b v="0"/>
    <e v="#N/A"/>
    <e v="#N/A"/>
    <m/>
  </r>
  <r>
    <x v="5"/>
    <d v="2016-01-15T00:00:00"/>
    <s v="Plan Internet Empresarial 5.1"/>
    <n v="29925"/>
    <x v="312"/>
    <s v="**SU**14790283_29925_BEN_Riberalta II_GOBIERNO AUTONOMO MUNICIPAL DE RIBERALTA_I"/>
    <s v="CARRASCO, EVELYN - GOB - LPZ                                "/>
    <x v="7"/>
    <x v="0"/>
    <s v="carrascoe@tigo.net.bo"/>
    <s v="C/ Nicolas Suarez s/n Zona Central"/>
    <s v=" 10°59'47.68&quot;S  66° 4'27.82&quot;O"/>
    <s v="Ing. James Tudor - 73951756"/>
    <x v="4"/>
    <d v="2020-10-01T00:00:00"/>
    <d v="2020-11-01T00:00:00"/>
    <x v="0"/>
    <m/>
    <s v="Servicio Suspendido / Eliminado"/>
    <x v="1"/>
    <s v="MO"/>
    <s v="(en blanco)"/>
    <s v="Plan Internet Empresarial 5.1"/>
    <b v="1"/>
    <s v="(en blanco)"/>
    <b v="0"/>
    <s v="MORRO NUNEZ, BERNARDO - GOB - LPZ                           "/>
    <b v="0"/>
    <e v="#N/A"/>
    <e v="#N/A"/>
    <m/>
  </r>
  <r>
    <x v="1"/>
    <d v="2016-11-28T00:00:00"/>
    <s v="Internet Asimetrico 3"/>
    <n v="30601"/>
    <x v="313"/>
    <s v="1678889_30601_SCZ_Urbari_MADISA_IAS_50M"/>
    <s v="PARADA ROCA, NOELIA - CORP - SCZ                            "/>
    <x v="0"/>
    <x v="0"/>
    <s v="paradan@tigo.net.bo"/>
    <s v=" AV. ROQUE AGUILERA N. 605(3er anillo interno entre Av Pirai y Doble Via La Guardia)"/>
    <s v="17°48'7.43&quot;S  63°12'3.76&quot;O"/>
    <s v="RODNY CHALAR - 78000378"/>
    <x v="4"/>
    <d v="2020-10-01T00:00:00"/>
    <d v="2020-11-01T00:00:00"/>
    <x v="1"/>
    <s v="22/11: Programada"/>
    <m/>
    <x v="254"/>
    <e v="#N/A"/>
    <e v="#N/A"/>
    <e v="#N/A"/>
    <e v="#N/A"/>
    <e v="#N/A"/>
    <e v="#N/A"/>
    <e v="#N/A"/>
    <e v="#N/A"/>
    <e v="#N/A"/>
    <e v="#N/A"/>
    <m/>
  </r>
  <r>
    <x v="1"/>
    <d v="2017-07-31T00:00:00"/>
    <s v="Business Asimetric 10 Mb"/>
    <n v="31282"/>
    <x v="313"/>
    <s v="1678889_31282_SCZ_Paragua_MADISA SA_IEL_4M"/>
    <s v="PARADA ROCA, NOELIA - CORP - SCZ                            "/>
    <x v="0"/>
    <x v="0"/>
    <s v="paradan@tigo.net.bo"/>
    <s v="GUAPILO"/>
    <s v=" 17°48'14.32&quot;S  63°12'53.28&quot;O"/>
    <s v="RODNY CHALAR - 78000378"/>
    <x v="4"/>
    <d v="2020-10-01T00:00:00"/>
    <d v="2020-11-01T00:00:00"/>
    <x v="0"/>
    <m/>
    <s v="Servicio Suspendido / Eliminado"/>
    <x v="1"/>
    <s v="EL"/>
    <s v="(en blanco)"/>
    <s v="Business Asimetric 1"/>
    <b v="0"/>
    <s v="(en blanco)"/>
    <b v="0"/>
    <s v="PARADA ROCA, NOELIA - CORP - SCZ                            "/>
    <b v="1"/>
    <e v="#N/A"/>
    <e v="#N/A"/>
    <m/>
  </r>
  <r>
    <x v="1"/>
    <d v="2017-07-31T00:00:00"/>
    <s v="Internet Asimetrico 1"/>
    <n v="31283"/>
    <x v="313"/>
    <s v="1678889_31283_CBA_Seton_MADISA SA_IAS_30M"/>
    <s v="PARADA ROCA, NOELIA - CORP - SCZ                            "/>
    <x v="2"/>
    <x v="0"/>
    <s v="paradan@tigo.net.bo"/>
    <s v="AV CAPITAN VICTOR CALLE PANTALEON DALENCE"/>
    <s v="17°23'44.12&quot;S 66°13'8.15&quot;O"/>
    <s v=" 77047333 Teolfilo Armada"/>
    <x v="4"/>
    <d v="2020-10-01T00:00:00"/>
    <d v="2020-11-01T00:00:00"/>
    <x v="0"/>
    <m/>
    <s v="Servicio Suspendido / Eliminado"/>
    <x v="1"/>
    <s v="EL"/>
    <s v="(en blanco)"/>
    <s v="Internet Asimetrico 1"/>
    <b v="1"/>
    <s v="(en blanco)"/>
    <b v="0"/>
    <s v="PARADA ROCA, NOELIA - CORP - SCZ                            "/>
    <b v="1"/>
    <e v="#N/A"/>
    <e v="#N/A"/>
    <s v="El servicio ya no se encuentra activo."/>
  </r>
  <r>
    <x v="1"/>
    <d v="2020-06-30T00:00:00"/>
    <s v="Internet Asimetrico 1"/>
    <n v="35361"/>
    <x v="313"/>
    <s v="1678889_35361__SCZ_PARAGUA_MADISA S.A._IAS_15M_GUAPILO"/>
    <s v="PARADA ROCA, NOELIA - CORP - SCZ                            "/>
    <x v="0"/>
    <x v="0"/>
    <s v="paradan@tigo.net.bo"/>
    <s v="CARRETERA A COTOCA KM 8 "/>
    <m/>
    <s v="RODNY CHALAR - 78000378"/>
    <x v="4"/>
    <d v="2020-10-01T00:00:00"/>
    <d v="2020-11-01T00:00:00"/>
    <x v="1"/>
    <s v="22/11: Programada"/>
    <m/>
    <x v="252"/>
    <s v="EL"/>
    <s v="(en blanco)"/>
    <s v="Internet Asimetrico 1"/>
    <b v="1"/>
    <s v="(en blanco)"/>
    <b v="0"/>
    <s v="PARADA ROCA, NOELIA - CORP - SCZ                            "/>
    <b v="1"/>
    <e v="#N/A"/>
    <e v="#N/A"/>
    <m/>
  </r>
  <r>
    <x v="2"/>
    <d v="2018-08-31T00:00:00"/>
    <s v="Business Online 50 Mb"/>
    <n v="32735"/>
    <x v="314"/>
    <s v="26984_32735__SCZ_26 DE ENERO_3 CHILE SUCURSAL BOLIVIA_BOL_50"/>
    <s v="SUAREZ CADARIO, ROBERTO JAVIER - CORP - SCZ - TEMP2         "/>
    <x v="0"/>
    <x v="0"/>
    <s v="suarezrj@tigo.net.bo"/>
    <s v="DOBLE VIA A LA GUARDIA ENTRE 5 Y 6 ANILLO"/>
    <s v=" 17°49'10.42&quot;S  63°13'2.91&quot;O"/>
    <s v="MARCO PADILLA - 71331700"/>
    <x v="4"/>
    <d v="2020-10-01T00:00:00"/>
    <d v="2020-11-01T00:00:00"/>
    <x v="1"/>
    <m/>
    <m/>
    <x v="95"/>
    <s v="EL"/>
    <s v="(en blanco)"/>
    <s v="BUSINESS ONLINE 11"/>
    <b v="0"/>
    <s v="(en blanco)"/>
    <b v="0"/>
    <s v="RUCK SUAREZ, FERNANDA - MNC - SCZ                           "/>
    <b v="0"/>
    <e v="#N/A"/>
    <e v="#N/A"/>
    <m/>
  </r>
  <r>
    <x v="2"/>
    <d v="2018-09-28T00:00:00"/>
    <s v="Business Asimetric 10 Mb"/>
    <n v="32848"/>
    <x v="314"/>
    <s v="**SU**26984_32848__SCZ_23 DE DICIEMBRE_3M CHILE SUCURSAL BOLIVIA_BAS_10M"/>
    <s v="SUAREZ CADARIO, ROBERTO JAVIER - CORP - SCZ - TEMP2         "/>
    <x v="0"/>
    <x v="0"/>
    <s v="suarezrj@tigo.net.bo"/>
    <s v="PARQUE INDUSTRIAL DEPOSITO 2 Y 3 RANSA"/>
    <s v=" 17°45'42.56&quot;S   63° 8'0.70&quot;O"/>
    <s v="GUSTAVO VILLEGAS - 71094205"/>
    <x v="4"/>
    <d v="2020-10-01T00:00:00"/>
    <d v="2020-11-01T00:00:00"/>
    <x v="0"/>
    <m/>
    <s v="Servicio Suspendido / Eliminado"/>
    <x v="1"/>
    <s v="SU"/>
    <s v="(en blanco)"/>
    <s v="Business Asimetric 1"/>
    <b v="0"/>
    <s v="(en blanco)"/>
    <b v="0"/>
    <s v="RUCK SUAREZ, FERNANDA - MNC - SCZ                           "/>
    <b v="0"/>
    <e v="#N/A"/>
    <e v="#N/A"/>
    <m/>
  </r>
  <r>
    <x v="3"/>
    <d v="2018-12-01T00:00:00"/>
    <s v="Internet Dedicado 13"/>
    <n v="33308"/>
    <x v="315"/>
    <s v="11679853_33308_SCZ_TAJIBOS_FONPLATA_IDD_210M"/>
    <s v="SOTO SALAZAR, ISRAEL JUNIOR - EMP - SCZ                     "/>
    <x v="0"/>
    <x v="0"/>
    <s v="sotoi@tigo.net.bo"/>
    <s v="AV SAN MARTIN ENTRE 2DO Y 3ER ANILLO "/>
    <s v=" 17°46'5.84&quot;S   63°11'37.80&quot;O"/>
    <s v="MATIUS SEELEND - 75078861"/>
    <x v="4"/>
    <d v="2020-10-01T00:00:00"/>
    <d v="2020-11-01T00:00:00"/>
    <x v="1"/>
    <s v="22/11: Programada"/>
    <m/>
    <x v="255"/>
    <s v="AC"/>
    <s v="AC"/>
    <s v="Internet Dedicado 13"/>
    <b v="1"/>
    <s v="11679853_33308_SCZ_TAJIBOS_FONPLATA_IDD_210M"/>
    <b v="1"/>
    <s v="MIYASHIRO VELEZ, JAIRTJHON - EMP - SCZ                      "/>
    <b v="0"/>
    <e v="#N/A"/>
    <e v="#N/A"/>
    <m/>
  </r>
  <r>
    <x v="3"/>
    <d v="2018-03-28T00:00:00"/>
    <s v="Business Asimetric 15 Mb"/>
    <n v="31944"/>
    <x v="316"/>
    <s v="11223202_31944_LPZ_PEREZ_LABORATORIO Y OPTICAS PAUKER _BAS_15M"/>
    <s v="ARREDONDO ARAMBULA, BARBARA ANAHI - EMP - SCZ               "/>
    <x v="1"/>
    <x v="0"/>
    <s v="arredondob@tigo.net.bo"/>
    <s v="AV. MONTENEGRO EDIFICIO SAN MIGUEL ARCANGEL - Sitio 1"/>
    <s v=" 16°32'26.74&quot;S  68° 4'43.21&quot;O"/>
    <s v="Nelson Antezana Zúñiga - 65940516"/>
    <x v="4"/>
    <d v="2020-10-01T00:00:00"/>
    <d v="2020-11-01T00:00:00"/>
    <x v="0"/>
    <s v="02/03: Se sigue sin respuesta._x000a_09/02: Recordatorio a Ejecutiva para saber la dirección del servicio del cliente._x000a_25/01: Se hizo recordatorio al ejecutivo que pasa la consulta al NOC. NOC responde con la misma ubicación erronea, paso la consulta a Ángel con copia a Francisco. Se comenta a la ejecutiva que la dirección enviada por el NOC no corresponde a la dirección donde se encuentra el servicio, se solicita ayuda para identificar la dirección correcta._x000a_29/12: Se desconoce la ubicación del CPE._x000a_23/12: Ángel indica que la dirección proporcionada por el NOC es la misma que se visitó anteriomente y no correspondía. Envié correo a Mario Velarde._x000a_17/12: NOC indica que ya cuentan con acceso remoto, envié correo a Logicalis._x000a_16/12: Se envió la consulta al NOC_x000a_09/12: El cpe no corresponde al proporcionado por el NOC._x000a_25/11: Ejecutivo indica intentar con el contacto: Sr Rafael - 76335213 (Encargado de Sistemas)_x000a_22/11: El numero del contacto no esta disponible (contacto 20/11/2020)"/>
    <s v="Cliente incontactable"/>
    <x v="1"/>
    <s v="AC"/>
    <s v="AC"/>
    <s v="Internet Asimetrico 5"/>
    <b v="0"/>
    <s v="11223202_31944_LPZ_PEREZ_LABORATORIO Y OPTICAS PAUKER_IAS_50M"/>
    <b v="0"/>
    <s v="MIYASHIRO VELEZ, JAIRTJHON - EMP - SCZ                      "/>
    <b v="0"/>
    <e v="#N/A"/>
    <e v="#N/A"/>
    <m/>
  </r>
  <r>
    <x v="3"/>
    <d v="2018-07-26T00:00:00"/>
    <s v="Business Asimetric 10 Mb"/>
    <n v="32622"/>
    <x v="316"/>
    <s v="11223202_32622_CBA_RAQUELITA_LABORATORIO Y OPTICAS PAUKER LTDA_BAS_10M"/>
    <s v="ARREDONDO ARAMBULA, BARBARA ANAHI - EMP - SCZ               "/>
    <x v="2"/>
    <x v="0"/>
    <s v="arredondob@tigo.net.bo"/>
    <s v="Calle Lanza Nro 171 entre calle Colombia y Heroinas"/>
    <s v="17°23'29.15&quot;S 66° 9'13.27&quot;O"/>
    <s v="Rafael Curi - 76335213"/>
    <x v="4"/>
    <d v="2020-10-01T00:00:00"/>
    <d v="2020-11-01T00:00:00"/>
    <x v="1"/>
    <m/>
    <m/>
    <x v="223"/>
    <s v="AC"/>
    <s v="AC"/>
    <s v="Internet Asimetrico 3"/>
    <b v="0"/>
    <s v="11223202_32622_CBA_RAQUELITA_LABORATORIO Y OPTICAS PAUKER LTDA_IAS_75M"/>
    <b v="0"/>
    <s v="MIYASHIRO VELEZ, JAIRTJHON - EMP - SCZ                      "/>
    <b v="0"/>
    <e v="#N/A"/>
    <e v="#N/A"/>
    <m/>
  </r>
  <r>
    <x v="3"/>
    <d v="2017-11-30T00:00:00"/>
    <s v="Business Asimetric 10 Mb"/>
    <n v="31547"/>
    <x v="317"/>
    <s v="11148181_31547_SCZ_Roca y Coronado_SCA SRL_BAS_10M"/>
    <s v="ANTELO JUSTINIANO, PAULO CESAR - EMP - SCZ                  "/>
    <x v="0"/>
    <x v="0"/>
    <s v="antelop@tigo.net.bo"/>
    <s v="Barrio La Madre  4to anillo Esq. Roca y Coronado"/>
    <s v="17°47'10.45&quot;S 63°12'57.58&quot;O"/>
    <s v="DIEGO NIÑO DE GUZMAN - 77817731"/>
    <x v="4"/>
    <d v="2020-10-01T00:00:00"/>
    <d v="2020-11-01T00:00:00"/>
    <x v="1"/>
    <m/>
    <m/>
    <x v="256"/>
    <s v="SU"/>
    <s v="(en blanco)"/>
    <s v="Business Asimetric 1"/>
    <b v="0"/>
    <s v="(en blanco)"/>
    <b v="0"/>
    <s v="VACA DIEZ, WALTER - EMP - SCZ                               "/>
    <b v="0"/>
    <e v="#N/A"/>
    <e v="#N/A"/>
    <m/>
  </r>
  <r>
    <x v="5"/>
    <d v="2015-05-14T00:00:00"/>
    <s v="Internet Dedicado 12"/>
    <n v="29582"/>
    <x v="318"/>
    <s v="14529070_29582_POT_25 De Mayo_GOBIERNO AUTONOMO MUNICIPAL DE POTOSI_IDD_185M"/>
    <s v="MORRO NUNEZ, BERNARDO - GOB - LPZ                           "/>
    <x v="8"/>
    <x v="0"/>
    <s v="morrob@tigo.net.bo"/>
    <s v="PLAZA 10 DE NOVIEMBRE N°1923"/>
    <s v="19°35'22.60&quot;S  65°45'13.33&quot;O"/>
    <s v="REMY CLAURE - 61640309"/>
    <x v="4"/>
    <d v="2020-10-01T00:00:00"/>
    <d v="2020-11-01T00:00:00"/>
    <x v="2"/>
    <m/>
    <m/>
    <x v="1"/>
    <s v="AC"/>
    <s v="AC"/>
    <s v="Internet Dedicado 12"/>
    <b v="1"/>
    <s v="14529070_29582_POT_25 De Mayo_GOBIERNO AUTONOMO MUNICIPAL DE POTOSI_IDD_185M"/>
    <b v="1"/>
    <s v="SANABRIA GARCIA, VANESA LISSETT - GOB - LPZ                 "/>
    <b v="0"/>
    <e v="#N/A"/>
    <e v="#N/A"/>
    <m/>
  </r>
  <r>
    <x v="1"/>
    <d v="2016-12-29T00:00:00"/>
    <s v="Business Online 20 Mb"/>
    <n v="30649"/>
    <x v="50"/>
    <s v="11085817_30649_LPZ_Los Pinos_ALTA ESTETICA SRL_BOL_20M"/>
    <s v="ANDIA ALVAREZ, LUIS ENRIQUE - CORP - LPZ                    "/>
    <x v="1"/>
    <x v="0"/>
    <s v="andial@tigo.net.bo"/>
    <s v="SAN MIGUEL AV MONTENEGRO ESQ PANCARA "/>
    <s v=" 16°32'32.77&quot;S,  68° 4'41.51&quot;O"/>
    <s v="ARMANDO HERBAS - 77305944"/>
    <x v="4"/>
    <d v="2020-10-01T00:00:00"/>
    <d v="2020-11-01T00:00:00"/>
    <x v="1"/>
    <s v="23/03: Ejecutivo gestionó fecha para llevar a cabo las mediciones en los 3 servicios del cliente. Miércoles 24/03/2021 14:00 contacto Marco Coca 73049983_x000a_22/03: Correo recordatorio a ejecutivo. Ejectuvo indica: Ya hable con el estoy esperando me confirme la fecha y hora para realizar estas mediciones _x000a_19/03: El contacto menciona que se realice la gestión con el ejecutivo de cuentas. Envié correo a Ejecutivo._x000a_11/01: Contactar nuevamente._x000a_07/01: se contacto nuevamente al cliente para coordinar fechas de trabajo, quedo en respondernos_x000a_09/12: El cliente menciona que por este mes no se podrá realizar ningun corte del servicio.(contacto 1/12/2020)_x000a_25/11: Esperando confirmación por correo (contacto 19/11/2020)"/>
    <m/>
    <x v="257"/>
    <s v="AC"/>
    <s v="AC"/>
    <s v="Internet Asimetrico 8"/>
    <b v="0"/>
    <s v="11085817_30649_LPZ_Los Pinos_ALTA ESTETICA SRL_IAS_105M"/>
    <b v="0"/>
    <s v="MONTERO LEDESMA, JAVIER - CORP - SCZ                        "/>
    <b v="0"/>
    <e v="#N/A"/>
    <e v="#N/A"/>
    <m/>
  </r>
  <r>
    <x v="1"/>
    <d v="2017-05-31T00:00:00"/>
    <s v="Plan Internet Empresarial 2.2"/>
    <n v="31066"/>
    <x v="50"/>
    <s v="11085817_31066_SCZ_TAJIBOS_ALTA ESTETICA_IEL_10M"/>
    <s v="ANDIA ALVAREZ, LUIS ENRIQUE - CORP - LPZ                    "/>
    <x v="0"/>
    <x v="0"/>
    <s v="andial@tigo.net.bo"/>
    <s v="AV LA SALLE CASI ESQ LUGONES "/>
    <s v="17°45'59.67&quot;S  63°11'29.10&quot;O"/>
    <s v="ARMANDO HERBAS - 77305944"/>
    <x v="4"/>
    <d v="2020-10-01T00:00:00"/>
    <d v="2020-11-01T00:00:00"/>
    <x v="1"/>
    <s v="23/03: Ejecutivo gestionó fecha para llevar a cabo las mediciones en los 3 servicios del cliente. Viernes 26/03/2021  10:30 contacto Carlos Ayala 77779703_x000a_11/01: Se contacto nuevamente al cliente para coordinar fechas de trabajo, quedo en respondernos una vez tenga confirmacion por parte de sistemas_x000a_11/01: Contactar nuevamente._x000a_07/01: se contacto nuevamente al cliente para coordinar fechas de trabajo, quedo en respondernos_x000a_09/12: el cliente informa que no es posible realizar el trabajo en este momento, fovor de contactarlo al siguiente mes (07/12/2020)_x000a_25/11: Esperando confirmación por correo. contacto el 20/11/2020"/>
    <m/>
    <x v="258"/>
    <s v="EL"/>
    <s v="(en blanco)"/>
    <s v="Internet Dedicado 4"/>
    <b v="0"/>
    <s v="(en blanco)"/>
    <b v="0"/>
    <s v="MONTERO LEDESMA, JAVIER - CORP - SCZ                        "/>
    <b v="0"/>
    <e v="#N/A"/>
    <e v="#N/A"/>
    <m/>
  </r>
  <r>
    <x v="1"/>
    <d v="2020-10-28T00:00:00"/>
    <s v="Internet Asimetrico 1"/>
    <n v="35621"/>
    <x v="50"/>
    <s v="11085817_35621__SCZ_PARAGUA_ALTA ESTETICA_IAS_30M_RBS CATOLICA"/>
    <s v="ANDIA ALVAREZ, LUIS ENRIQUE - CORP - LPZ                    "/>
    <x v="0"/>
    <x v="0"/>
    <s v="andial@tigo.net.bo"/>
    <s v=" CARRETETA AL NORTE , RETORNO DE PLAY LAND CERCA DE LOS ALMACENES DE HANSA"/>
    <s v=" 17°40'56.47&quot;S; 63°10'5.74&quot;O"/>
    <s v="ARMANDO HERBAS - 72629481"/>
    <x v="4"/>
    <d v="2020-10-01T00:00:00"/>
    <d v="2020-11-01T00:00:00"/>
    <x v="1"/>
    <s v="23/03: Ejecutivo gestionó fecha para llevar a cabo las mediciones en los 3 servicios del cliente. Miércoles 24/03/2021 10:30 contacto Carlos Ayala 77779703_x000a_11/01: Se contacto nuevamente al cliente para coordinar fechas de trabajo, quedo en respondernos una vez tenga confirmacion por parte de sistemas_x000a_11/01: Contactar nuevamente._x000a_07/01: se contacto nuevamente al cliente para coordinar fechas de trabajo, quedo en respondernos_x000a_09/12: el cliente informa que no es posible realizar el trabajo en este momento, fovor de contactarlo al siguiente mes (07/12/2020)_x000a_25/11: Esperando confirmación por correo. contacto el 20/11/2020"/>
    <m/>
    <x v="257"/>
    <s v="EL"/>
    <s v="(en blanco)"/>
    <s v="Internet Dedicado 6"/>
    <b v="0"/>
    <s v="(en blanco)"/>
    <b v="0"/>
    <s v="MONTERO LEDESMA, JAVIER - CORP - SCZ                        "/>
    <b v="0"/>
    <e v="#N/A"/>
    <e v="#N/A"/>
    <m/>
  </r>
  <r>
    <x v="1"/>
    <d v="2016-10-25T00:00:00"/>
    <s v="Internet Dedicado 1"/>
    <n v="30494"/>
    <x v="319"/>
    <s v="11395578_30494__LPZ_LIRA_PROMEDICAL SA_IEL_6M"/>
    <s v="MERCADO ANEZ, JAVIER - CORP - SCZ                           "/>
    <x v="1"/>
    <x v="0"/>
    <s v="mercadoja@tigo.net.bo"/>
    <s v="Av 6 de Agosto numero 2575 entre Pedro Salazar y Pinilla"/>
    <s v="(-16.510847, -68.124659)"/>
    <s v="Israel Coca - 75013010"/>
    <x v="4"/>
    <d v="2020-10-01T00:00:00"/>
    <d v="2020-11-01T00:00:00"/>
    <x v="1"/>
    <s v="25/11: Esperando confirmación por correo. (contacto 20/11/2020)"/>
    <m/>
    <x v="216"/>
    <s v="SU"/>
    <s v="(en blanco)"/>
    <s v="Internet Asimetrico 4"/>
    <b v="0"/>
    <s v="(en blanco)"/>
    <b v="0"/>
    <s v="MERCADO ANEZ, JAVIER - CORP - SCZ                           "/>
    <b v="1"/>
    <e v="#N/A"/>
    <e v="#N/A"/>
    <m/>
  </r>
  <r>
    <x v="1"/>
    <d v="2016-10-25T00:00:00"/>
    <s v="Internet Dedicado 7"/>
    <n v="30493"/>
    <x v="319"/>
    <s v="11395578_30493_SCZ_Tusequis_PROMEDICAL SA_IDD_95M"/>
    <s v="MERCADO ANEZ, JAVIER - CORP - SCZ                           "/>
    <x v="0"/>
    <x v="0"/>
    <s v="mercadoja@tigo.net.bo"/>
    <s v="Av Banzer 5to anillo entre Radial 27 y Colegio Juan Pablo segundo"/>
    <s v="(-17.739052, -63.176161)"/>
    <s v="Israel Coca - 75013010"/>
    <x v="4"/>
    <d v="2020-10-01T00:00:00"/>
    <d v="2020-11-01T00:00:00"/>
    <x v="1"/>
    <s v="22/11: Programada"/>
    <m/>
    <x v="254"/>
    <s v="SU"/>
    <s v="(en blanco)"/>
    <s v="Internet Dedicado 7"/>
    <b v="1"/>
    <s v="(en blanco)"/>
    <b v="0"/>
    <s v="MERCADO ANEZ, JAVIER - CORP - SCZ                           "/>
    <b v="1"/>
    <e v="#N/A"/>
    <e v="#N/A"/>
    <m/>
  </r>
  <r>
    <x v="1"/>
    <d v="2018-02-28T00:00:00"/>
    <s v="Internet Dedicado 1"/>
    <n v="32015"/>
    <x v="319"/>
    <s v="11395578_32015_CBA_Hipodromo_PROMEDICAL SA._IDD_30M"/>
    <s v="MERCADO ANEZ, JAVIER - CORP - SCZ                           "/>
    <x v="2"/>
    <x v="0"/>
    <s v="mercadoja@tigo.net.bo"/>
    <s v="Av. Juan de la Rosa # 1153 entre Gabriel Rene Moreno y Cornejo Soliz"/>
    <s v=" 17°22'35.12&quot;S   66°10'24.75&quot;O"/>
    <s v="DANIELA OBANDO - 76915053"/>
    <x v="4"/>
    <d v="2020-10-01T00:00:00"/>
    <d v="2020-11-01T00:00:00"/>
    <x v="1"/>
    <m/>
    <m/>
    <x v="185"/>
    <s v="SU"/>
    <s v="(en blanco)"/>
    <s v="Internet Dedicado 1"/>
    <b v="1"/>
    <s v="(en blanco)"/>
    <b v="0"/>
    <s v="MERCADO ANEZ, JAVIER - CORP - SCZ                           "/>
    <b v="1"/>
    <e v="#N/A"/>
    <e v="#N/A"/>
    <m/>
  </r>
  <r>
    <x v="1"/>
    <d v="2018-03-16T00:00:00"/>
    <s v="Internet Asimetrico 2"/>
    <n v="32080"/>
    <x v="319"/>
    <s v="11395578_32080_LPZ_LOS PINOS_PROMEDICAL SA._IAS_40M"/>
    <s v="MERCADO ANEZ, JAVIER - CORP - SCZ                           "/>
    <x v="1"/>
    <x v="0"/>
    <s v="mercadoja@tigo.net.bo"/>
    <s v="av mariscal Montegro N 691 torre olimpo oficina promedial  piso 6to"/>
    <s v=" 16°32'42.86&quot;S  68° 4'41.52&quot;O"/>
    <s v="merivel pachagaya - 76780921"/>
    <x v="4"/>
    <d v="2020-10-01T00:00:00"/>
    <d v="2020-11-01T00:00:00"/>
    <x v="1"/>
    <m/>
    <m/>
    <x v="254"/>
    <s v="AC"/>
    <s v="AC"/>
    <s v="Internet Asimetrico 4"/>
    <b v="0"/>
    <s v="11395578_32080_LPZ_AV-AMERICA_PROMEDICAL SA._IAS_40M"/>
    <b v="0"/>
    <s v="MERCADO ANEZ, JAVIER - CORP - SCZ                           "/>
    <b v="1"/>
    <e v="#N/A"/>
    <e v="#N/A"/>
    <m/>
  </r>
  <r>
    <x v="1"/>
    <d v="2016-11-30T00:00:00"/>
    <s v="Internet Asimetrico 2"/>
    <n v="30588"/>
    <x v="320"/>
    <s v="**SU**1741494_30588_LPZ_Perez_SACI_IAS_20M"/>
    <s v="PARADA ROCA, NOELIA - CORP - SCZ                            "/>
    <x v="1"/>
    <x v="0"/>
    <s v="paradan@tigo.net.bo"/>
    <s v="Av. Armentia #"/>
    <s v="16°29'23.3&quot;S 68°08'17.7&quot;W"/>
    <s v="FABRICIO CLAROS - 77697397"/>
    <x v="4"/>
    <d v="2020-10-01T00:00:00"/>
    <d v="2020-11-01T00:00:00"/>
    <x v="0"/>
    <m/>
    <s v="Servicio Suspendido / Eliminado"/>
    <x v="1"/>
    <s v="SU"/>
    <s v="(en blanco)"/>
    <s v="Internet Asimetrico 2"/>
    <b v="1"/>
    <s v="(en blanco)"/>
    <b v="0"/>
    <s v="PARADA ROCA, NOELIA - CORP - SCZ                            "/>
    <b v="1"/>
    <e v="#N/A"/>
    <e v="#N/A"/>
    <m/>
  </r>
  <r>
    <x v="1"/>
    <d v="2016-11-30T00:00:00"/>
    <s v="Internet Asimetrico 1"/>
    <n v="30591"/>
    <x v="320"/>
    <s v="741494_30591_ORU_HOTEL BOLIVIA_SACI_IAS_30M"/>
    <s v="PARADA ROCA, NOELIA - CORP - SCZ                            "/>
    <x v="4"/>
    <x v="0"/>
    <s v="paradan@tigo.net.bo"/>
    <s v="Av. Sgto. Flores esq. Calle Velasco "/>
    <s v="17°57'33.27&quot;S 67° 6'22.83&quot;O"/>
    <s v="FABRICIO CLAROS - 77697397"/>
    <x v="4"/>
    <d v="2020-10-01T00:00:00"/>
    <d v="2020-11-01T00:00:00"/>
    <x v="2"/>
    <m/>
    <m/>
    <x v="1"/>
    <s v="AC"/>
    <s v="(en blanco)"/>
    <s v="Internet Asimetrico 1"/>
    <b v="1"/>
    <s v="(en blanco)"/>
    <b v="0"/>
    <s v="PARADA ROCA, NOELIA - CORP - SCZ                            "/>
    <b v="1"/>
    <e v="#N/A"/>
    <e v="#N/A"/>
    <m/>
  </r>
  <r>
    <x v="1"/>
    <d v="2016-11-30T00:00:00"/>
    <s v="Internet Asimetrico 2"/>
    <n v="30592"/>
    <x v="320"/>
    <s v="1741494_30592_SCZ_BELEN_SACI_IAS_40M"/>
    <s v="PARADA ROCA, NOELIA - CORP - SCZ                            "/>
    <x v="0"/>
    <x v="0"/>
    <s v="paradan@tigo.net.bo"/>
    <s v="AV BANZER 4TO ANILLO          "/>
    <s v="17°45'4.77&quot;S,  63°10'33.79&quot;O          "/>
    <s v="FABRICIO CLAROS - 77697397"/>
    <x v="4"/>
    <d v="2020-10-01T00:00:00"/>
    <d v="2020-11-01T00:00:00"/>
    <x v="1"/>
    <m/>
    <m/>
    <x v="259"/>
    <s v="AC"/>
    <s v="AC"/>
    <s v="Internet Asimetrico 1"/>
    <b v="0"/>
    <s v="1741494_30592_SCZ_BELEN_SACI_IAS_30M"/>
    <b v="0"/>
    <s v="PARADA ROCA, NOELIA - CORP - SCZ                            "/>
    <b v="1"/>
    <e v="#N/A"/>
    <e v="#N/A"/>
    <m/>
  </r>
  <r>
    <x v="1"/>
    <d v="2016-11-30T00:00:00"/>
    <s v="Internet Asimetrico 1"/>
    <n v="30593"/>
    <x v="320"/>
    <s v="1741494_30593_CHU_EL MORRO_SACI_IAS_30M"/>
    <s v="PARADA ROCA, NOELIA - CORP - SCZ                            "/>
    <x v="5"/>
    <x v="0"/>
    <s v="paradan@tigo.net.bo"/>
    <s v="Av., German Mendoza esq. Calle Cañada "/>
    <s v="19° 2'32.58&quot;S 65°15'9.13&quot;O"/>
    <s v="FABRICIO CLAROS - 77697397"/>
    <x v="4"/>
    <d v="2020-10-01T00:00:00"/>
    <d v="2020-11-01T00:00:00"/>
    <x v="2"/>
    <m/>
    <m/>
    <x v="1"/>
    <s v="AC"/>
    <s v="AC"/>
    <s v="Internet Asimetrico 1"/>
    <b v="1"/>
    <s v="1741494_30593_CHU_EL MORRO_SACI_IAS_30M"/>
    <b v="1"/>
    <s v="PARADA ROCA, NOELIA - CORP - SCZ                            "/>
    <b v="1"/>
    <e v="#N/A"/>
    <e v="#N/A"/>
    <m/>
  </r>
  <r>
    <x v="1"/>
    <d v="2017-02-20T00:00:00"/>
    <s v="TIGO DIA ONLINE 1 MB"/>
    <n v="30849"/>
    <x v="320"/>
    <s v="***SU***1741494_30849_LPZ_Villa Adela_SOCIEDAD ANONIMA COMERCIAL INDUSTRIAL_IOL_"/>
    <s v="PARADA ROCA, NOELIA - CORP - SCZ                            "/>
    <x v="1"/>
    <x v="0"/>
    <s v="paradan@tigo.net.bo"/>
    <s v="Av. 6 de Marzo -  El Alto"/>
    <s v="16°32'26.87&quot;S 68°10'32.65&quot;O"/>
    <s v="FABRICIO CLAROS - 77697397"/>
    <x v="4"/>
    <d v="2020-10-01T00:00:00"/>
    <d v="2020-11-01T00:00:00"/>
    <x v="0"/>
    <m/>
    <s v="Servicio Suspendido / Eliminado"/>
    <x v="1"/>
    <s v="SU"/>
    <s v="(en blanco)"/>
    <s v="TIGO DIA ONLINE 1 MB"/>
    <b v="1"/>
    <s v="(en blanco)"/>
    <b v="0"/>
    <s v="PARADA ROCA, NOELIA - CORP - SCZ                            "/>
    <b v="1"/>
    <e v="#N/A"/>
    <e v="#N/A"/>
    <m/>
  </r>
  <r>
    <x v="1"/>
    <d v="2017-02-20T00:00:00"/>
    <s v="Internet Asimetrico 2"/>
    <n v="30850"/>
    <x v="320"/>
    <s v="1741494_30850_LPZ_Planta Senkata_SOCIEDAD ANONIMA COMERCIAL INDUSTRIAL_IAS_40M"/>
    <s v="PARADA ROCA, NOELIA - CORP - SCZ                            "/>
    <x v="1"/>
    <x v="0"/>
    <s v="paradan@tigo.net.bo"/>
    <s v="AV ANTOFAGASTA  - El Alto"/>
    <s v="16°33'07.0&quot;S 68°10'35.2&quot;W"/>
    <s v="FABRICIO CLAROS - 77697397"/>
    <x v="4"/>
    <d v="2020-10-01T00:00:00"/>
    <d v="2020-11-01T00:00:00"/>
    <x v="1"/>
    <m/>
    <m/>
    <x v="260"/>
    <s v="AC"/>
    <s v="AC"/>
    <s v="Internet Asimetrico 1"/>
    <b v="0"/>
    <s v="1741494_30850_LPZ_Planta Senkata_SOCIEDAD ANONIMA COMERCIAL INDUSTRIAL_IAS_30M"/>
    <b v="0"/>
    <s v="PARADA ROCA, NOELIA - CORP - SCZ                            "/>
    <b v="1"/>
    <e v="#N/A"/>
    <e v="#N/A"/>
    <m/>
  </r>
  <r>
    <x v="1"/>
    <d v="2018-06-25T00:00:00"/>
    <s v="Internet Asimetrico 3"/>
    <n v="32552"/>
    <x v="320"/>
    <s v="1741494_32552_LPZ_OBRAJES_SOCIEDAD ANONIMA COMERCIAL INDUSTRIAL_IAS_50M"/>
    <s v="PARADA ROCA, NOELIA - CORP - SCZ                            "/>
    <x v="1"/>
    <x v="0"/>
    <s v="paradan@tigo.net.bo"/>
    <s v="AV. HERNANDO SILES ENTRE CALLE 7 Y 8"/>
    <s v="16°31'33.62&quot;S  68° 6'29.44&quot;O"/>
    <s v="Roger Aliaga - 78515079"/>
    <x v="4"/>
    <d v="2020-10-01T00:00:00"/>
    <d v="2020-11-01T00:00:00"/>
    <x v="1"/>
    <m/>
    <m/>
    <x v="261"/>
    <s v="AC"/>
    <s v="AC"/>
    <s v="Internet Asimetrico 2"/>
    <b v="0"/>
    <s v="1741494_32552_LPZ_OBRAJES_SOCIEDAD ANONIMA COMERCIAL INDUSTRIAL_IAS_40M"/>
    <b v="0"/>
    <s v="PARADA ROCA, NOELIA - CORP - SCZ                            "/>
    <b v="1"/>
    <e v="#N/A"/>
    <e v="#N/A"/>
    <m/>
  </r>
  <r>
    <x v="1"/>
    <d v="2018-12-28T00:00:00"/>
    <s v="Business Asimetric 10 Mb"/>
    <n v="33350"/>
    <x v="320"/>
    <s v="1741494_33350__LPZ_HOTEL CASAGRANDE_SOCIEDAD ANONIMA COMERCIAL INDUSTRIAL (SACI)_BAS_10M"/>
    <s v="PARADA ROCA, NOELIA - CORP - SCZ                            "/>
    <x v="1"/>
    <x v="0"/>
    <s v="paradan@tigo.net.bo"/>
    <s v="CALLE ADOLFO GONZALES ESQUINA CALLE 15"/>
    <s v="16°32'35.04&quot;S   68° 4'58.73&quot;O"/>
    <s v="Roger Aliaga - 78515079"/>
    <x v="4"/>
    <d v="2020-10-01T00:00:00"/>
    <d v="2020-11-01T00:00:00"/>
    <x v="0"/>
    <m/>
    <s v="Servicio Suspendido / Eliminado"/>
    <x v="1"/>
    <s v="SU"/>
    <s v="(en blanco)"/>
    <s v="Business Asimetric 1"/>
    <b v="0"/>
    <s v="(en blanco)"/>
    <b v="0"/>
    <s v="PARADA ROCA, NOELIA - CORP - SCZ                            "/>
    <b v="1"/>
    <e v="#N/A"/>
    <e v="#N/A"/>
    <m/>
  </r>
  <r>
    <x v="1"/>
    <d v="2019-05-31T00:00:00"/>
    <s v="Internet Asimetrico 1"/>
    <n v="34079"/>
    <x v="320"/>
    <s v="1741494_34079__CBA_Seton_SOCIEDAD ANONIMA COMERCIAL INDUSTRIAL SACI_IAS_30M"/>
    <s v="PARADA ROCA, NOELIA - CORP - SCZ                            "/>
    <x v="2"/>
    <x v="0"/>
    <s v="paradan@tigo.net.bo"/>
    <s v="AVENIDA BLANCO GALINDO KM 6 1/2"/>
    <s v="17°23'34.54&quot;S  66°13'1.56&quot;O"/>
    <s v="FABRICIO CLAROS - 77697397"/>
    <x v="4"/>
    <d v="2020-10-01T00:00:00"/>
    <d v="2020-11-01T00:00:00"/>
    <x v="1"/>
    <m/>
    <m/>
    <x v="182"/>
    <s v="AC"/>
    <s v="AC"/>
    <s v="Internet Asimetrico 1"/>
    <b v="1"/>
    <s v="1741494_34079__CBA_Seton_SOCIEDAD ANONIMA COMERCIAL INDUSTRIAL SACI_IAS_30M"/>
    <b v="1"/>
    <s v="PARADA ROCA, NOELIA - CORP - SCZ                            "/>
    <b v="1"/>
    <e v="#N/A"/>
    <e v="#N/A"/>
    <m/>
  </r>
  <r>
    <x v="3"/>
    <d v="2016-07-08T00:00:00"/>
    <s v="Internet Dedicado 2"/>
    <n v="30224"/>
    <x v="321"/>
    <s v="13684177_30224_SCZ_Alemana_SISTESIS SA_IDD_40M"/>
    <s v="MORALES RIVAS, FERNANDO - EMP - SCZ                         "/>
    <x v="0"/>
    <x v="0"/>
    <s v="moralesf@tigo.net.bo"/>
    <s v="AV. Alemana Calle Motacú Esq. Yomomo # 2090"/>
    <s v=" 17°22'59.13&quot;S  66° 9'8.27&quot;O"/>
    <s v="Danny Rosado - 59177395559"/>
    <x v="4"/>
    <d v="2020-10-01T00:00:00"/>
    <d v="2020-11-01T00:00:00"/>
    <x v="1"/>
    <s v="22/03: Se consulto al ejecutivo, indica que hoy tiene reunión con el cliente, consultará respecto a la visita._x000a_17/03: Se pidió al ejecutivo que se comunique con el cliente, si desea programar la visita o caso contrario queda cancelada. En espera coordinación ejecutivo._x000a_10/02: Se actualizo el contacto con el ejecutivo._x000a_07/09: a la fecha se han realizado 3 coordinaciones con este cliente, derivandonos a otros encargados pero sin recibir una respuesta. Caben mencionar que el cliente dice que el enlace es un punto critico asi que interrumpir el servicio para las mediciones resulta dificil._x000a_15/06: Se sigue esperando la respueta. 16/03: Se volvio a realizar una nueva coordiancion con el señor Rodrigo Avila, pero sigue sin dar respuesta_x000a_11/01: Contactar nuevamente._x000a_(contacto el 18/12/2020), no se a vuelto a contactar_x000a_22/11: Aún sin contactar"/>
    <m/>
    <x v="262"/>
    <s v="AC"/>
    <s v="AC"/>
    <s v="Internet Dedicado 2"/>
    <b v="1"/>
    <s v="13684177_30224_SCZ_Alemana_SISTESIS SA_IDD_40M"/>
    <b v="1"/>
    <s v="VACA DIEZ, WALTER - EMP - SCZ                               "/>
    <b v="0"/>
    <e v="#N/A"/>
    <e v="#N/A"/>
    <m/>
  </r>
  <r>
    <x v="3"/>
    <d v="2018-01-31T00:00:00"/>
    <s v="Internet Dedicado 4"/>
    <n v="31901"/>
    <x v="322"/>
    <s v="15268798_31901_LPZ_Los Pinos_EMBRIOVID_IDD_65M"/>
    <s v="NEMTALA FERRUFINO, LUIS MIGUEL - EMP - LPZ                  "/>
    <x v="1"/>
    <x v="0"/>
    <s v="nemtalal@tigo.net.bo"/>
    <s v="LA PAZ, Calle 21 de Calacoto # 8239"/>
    <s v="Latitud:  16°32'25.39&quot;S   Longitud:  68° 4'39.44&quot;O    "/>
    <s v="CARLOS CUEVAS - 72024013 2126006 INT 2"/>
    <x v="4"/>
    <d v="2020-10-01T00:00:00"/>
    <d v="2020-11-01T00:00:00"/>
    <x v="1"/>
    <s v="25/11: Esperando confirmación por correo. (contacto 20/11/2020)"/>
    <m/>
    <x v="263"/>
    <s v="AC"/>
    <s v="AC"/>
    <s v="Internet Dedicado 4"/>
    <b v="1"/>
    <s v="15268798_31901_LPZ_Los Pinos_EMBRIOVID_IDD_65M"/>
    <b v="1"/>
    <s v="NEMTALA FERRUFINO, LUIS MIGUEL - EMP - LPZ                  "/>
    <b v="1"/>
    <e v="#N/A"/>
    <e v="#N/A"/>
    <m/>
  </r>
  <r>
    <x v="3"/>
    <d v="2019-02-22T00:00:00"/>
    <s v="Internet Dedicado 1"/>
    <n v="33620"/>
    <x v="322"/>
    <s v="15268798_33620__CBA_RAQUELITA_EMBRIOVID S.R.L._IDD_30M"/>
    <s v="NEMTALA FERRUFINO, LUIS MIGUEL - EMP - LPZ                  "/>
    <x v="2"/>
    <x v="0"/>
    <s v="nemtalal@tigo.net.bo"/>
    <s v="SANTA CRUZ, CALLE ENRIQUE FINOT NRO 340"/>
    <n v="0"/>
    <s v="Miguel Jallaza - 72580450"/>
    <x v="4"/>
    <d v="2020-10-01T00:00:00"/>
    <d v="2020-11-01T00:00:00"/>
    <x v="1"/>
    <m/>
    <m/>
    <x v="118"/>
    <s v="AC"/>
    <s v="AC"/>
    <s v="Internet Dedicado 1"/>
    <b v="1"/>
    <s v="15268798_33620__CBA_RAQUELITA_EMBRIOVID S.R.L._IDD_30M"/>
    <b v="1"/>
    <s v="NEMTALA FERRUFINO, LUIS MIGUEL - EMP - LPZ                  "/>
    <b v="1"/>
    <e v="#N/A"/>
    <e v="#N/A"/>
    <m/>
  </r>
  <r>
    <x v="3"/>
    <d v="2019-02-22T00:00:00"/>
    <s v="Internet Dedicado 1"/>
    <n v="33621"/>
    <x v="322"/>
    <s v="15268798_33621__SCZ_BRIGIDA_EMBRIOVID S.R.L._IDD_15M"/>
    <s v="NEMTALA FERRUFINO, LUIS MIGUEL - EMP - LPZ                  "/>
    <x v="0"/>
    <x v="0"/>
    <s v="nemtalal@tigo.net.bo"/>
    <s v="SANTA CRUZ, CALLE ENRIQUE FINOT NRO 340"/>
    <n v="0"/>
    <s v="Miguel Jallaza - 72580450"/>
    <x v="4"/>
    <d v="2020-10-01T00:00:00"/>
    <d v="2020-11-01T00:00:00"/>
    <x v="1"/>
    <m/>
    <m/>
    <x v="259"/>
    <s v="AC"/>
    <s v="AC"/>
    <s v="Internet Dedicado 1"/>
    <b v="1"/>
    <s v="15268798_33621_SCZ_BRIGIDA_EMBRIOVID S.R.L._IDD_30M"/>
    <b v="0"/>
    <s v="NEMTALA FERRUFINO, LUIS MIGUEL - EMP - LPZ                  "/>
    <b v="1"/>
    <e v="#N/A"/>
    <e v="#N/A"/>
    <m/>
  </r>
  <r>
    <x v="1"/>
    <d v="2014-07-25T00:00:00"/>
    <s v="Internet Dedicado 3"/>
    <n v="29198"/>
    <x v="323"/>
    <s v="11177344_29198_SCZ_Saguapac_COOPERATIVA DE SERVICIOS PUBLICOS_IDD_50M"/>
    <s v="SUAREZ CADARIO, ROBERTO JAVIER - CORP - SCZ                 "/>
    <x v="0"/>
    <x v="0"/>
    <s v="suarezrj@tigo.net.bo"/>
    <s v="Av.Rio Grande Perimetral No.2323"/>
    <n v="0"/>
    <s v="Marco Ayoroa 3522323"/>
    <x v="4"/>
    <d v="2020-10-01T00:00:00"/>
    <d v="2020-11-01T00:00:00"/>
    <x v="1"/>
    <s v="16/12: Solicité a Logicalis intentar nuevamente._x000a_25/11: Esperando confirmación por correo. contacto el 18/11/2020"/>
    <m/>
    <x v="264"/>
    <s v="AC"/>
    <s v="AC"/>
    <s v="Internet Dedicado 3"/>
    <b v="1"/>
    <s v="11177344_29198_SCZ_Saguapac_COOPERATIVA DE SERVICIOS PUBLICOS_IDD_50M"/>
    <b v="1"/>
    <s v="MERCADO ANEZ, JAVIER - CORP - SCZ                           "/>
    <b v="0"/>
    <e v="#N/A"/>
    <e v="#N/A"/>
    <m/>
  </r>
  <r>
    <x v="1"/>
    <d v="2016-01-28T00:00:00"/>
    <s v="Internet Dedicado 3"/>
    <n v="29971"/>
    <x v="323"/>
    <s v="11177344_29971_SCZ_SAGUAPAC_COOPERATIVA DE SERVICIOS PUBLICOS_IDD_50M"/>
    <s v="SUAREZ CADARIO, ROBERTO JAVIER - CORP - SCZ                 "/>
    <x v="0"/>
    <x v="0"/>
    <s v="suarezrj@tigo.net.bo"/>
    <s v="B BRANIFF AV RIO GRANDE NO 2323"/>
    <s v="17°48'6.97&quot;S 63°11'10.05&quot;O"/>
    <s v="MARCO AYOROA - 76304999_x000a_"/>
    <x v="4"/>
    <d v="2020-10-01T00:00:00"/>
    <d v="2020-11-01T00:00:00"/>
    <x v="1"/>
    <s v="16/12: Solicité a Logicalis intentar nuevamente._x000a_25/11: Esperando confirmación por correo. contacto el 18/11/2020"/>
    <m/>
    <x v="264"/>
    <s v="AC"/>
    <s v="AC"/>
    <s v="Internet Dedicado 3"/>
    <b v="1"/>
    <s v="11177344_29971_SCZ_SAGUAPAC_COOPERATIVA DE SERVICIOS PUBLICOS_IDD_50M"/>
    <b v="1"/>
    <s v="MERCADO ANEZ, JAVIER - CORP - SCZ                           "/>
    <b v="0"/>
    <e v="#N/A"/>
    <e v="#N/A"/>
    <m/>
  </r>
  <r>
    <x v="1"/>
    <d v="2017-06-27T00:00:00"/>
    <s v="Internet Dedicado 3"/>
    <n v="31155"/>
    <x v="13"/>
    <s v="12328810_31155_SCZ_HIPERMAXI_IMPORT EXPORT LAS LOMAS LTDA._IDD_50M"/>
    <s v="PARADA ROCA, NOELIA - CORP - SCZ                            "/>
    <x v="0"/>
    <x v="0"/>
    <s v="paradan@tigo.net.bo"/>
    <s v="AV. CRISTO REDENTOR ENTRE 3ER ANILLO EXTERNO Y 4TO ANILLO"/>
    <s v="   17°45'20.60&quot;S     63°10'37.22&quot;O"/>
    <s v="CARLOS SANDOVAL - 3426905"/>
    <x v="4"/>
    <d v="2020-10-01T00:00:00"/>
    <d v="2020-11-01T00:00:00"/>
    <x v="1"/>
    <s v="25/11: Esperando confirmación por correo. contacto el 18/11/2020"/>
    <m/>
    <x v="234"/>
    <s v="AC"/>
    <s v="AC"/>
    <s v="Internet Dedicado 3"/>
    <b v="1"/>
    <s v="12328810_31155_SCZ_HIPERMAXI_IMPORT EXPORT LAS LOMAS LTDA._IDD_50M"/>
    <b v="1"/>
    <s v="PARADA ROCA, NOELIA - CORP - SCZ                            "/>
    <b v="1"/>
    <e v="#N/A"/>
    <e v="#N/A"/>
    <m/>
  </r>
  <r>
    <x v="1"/>
    <d v="2017-06-27T00:00:00"/>
    <s v="Internet Dedicado 1"/>
    <n v="31157"/>
    <x v="13"/>
    <s v="12328810_31157_CBA_AROMA_IMPORT EXPORT LAS LOMAS LTDA._IDD_30M"/>
    <s v="PARADA ROCA, NOELIA - CORP - SCZ                            "/>
    <x v="2"/>
    <x v="0"/>
    <s v="paradan@tigo.net.bo"/>
    <s v="JUNIN ENTRE LADISLAO CABRERA Y AV. AROMA"/>
    <s v=" 17°23'54.62&quot;S  66° 9'31.75&quot;O"/>
    <s v="CARLOS SANDOVAL - 3426905"/>
    <x v="4"/>
    <d v="2020-10-01T00:00:00"/>
    <d v="2020-11-01T00:00:00"/>
    <x v="2"/>
    <m/>
    <m/>
    <x v="1"/>
    <s v="AC"/>
    <s v="AC"/>
    <s v="Internet Dedicado 1"/>
    <b v="1"/>
    <s v="12328810_31157_CBA_AROMA_IMPORT EXPORT LAS LOMAS LTDA._IDD_30M"/>
    <b v="1"/>
    <s v="PARADA ROCA, NOELIA - CORP - SCZ                            "/>
    <b v="1"/>
    <e v="#N/A"/>
    <e v="#N/A"/>
    <m/>
  </r>
  <r>
    <x v="1"/>
    <d v="2017-06-27T00:00:00"/>
    <s v="Internet Dedicado 1"/>
    <n v="31158"/>
    <x v="13"/>
    <s v="12328810_31158_SCR_EL MORRO_IMPORT EXPORT LAS LOMAS LTDA._IDD_30M"/>
    <s v="PARADA ROCA, NOELIA - CORP - SCZ                            "/>
    <x v="5"/>
    <x v="0"/>
    <s v="paradan@tigo.net.bo"/>
    <s v="AV. MARCELO QUIROGA STA CRUZ ENTRE AV. GASPAR DE LA CUEVA Y CALLE BRASIL"/>
    <s v=" 19° 1'47.45&quot;S  65°14'42.73&quot;O"/>
    <s v="CARLOS SANDOVAL - 3426905"/>
    <x v="4"/>
    <d v="2020-10-01T00:00:00"/>
    <d v="2020-11-01T00:00:00"/>
    <x v="2"/>
    <m/>
    <m/>
    <x v="1"/>
    <s v="AC"/>
    <s v="AC"/>
    <s v="Internet Dedicado 1"/>
    <b v="1"/>
    <s v="12328810_31158_SCR_EL MORRO_IMPORT EXPORT LAS LOMAS LTDA._IDD_30M"/>
    <b v="1"/>
    <s v="PARADA ROCA, NOELIA - CORP - SCZ                            "/>
    <b v="1"/>
    <e v="#N/A"/>
    <e v="#N/A"/>
    <m/>
  </r>
  <r>
    <x v="1"/>
    <d v="2017-07-04T00:00:00"/>
    <s v="Internet Dedicado 1"/>
    <n v="31156"/>
    <x v="13"/>
    <s v="12328810_31156_LPZ_LOS PINOS_IMPORT EXPORT LAS LOMAS_IDD_30M"/>
    <s v="PARADA ROCA, NOELIA - CORP - SCZ                            "/>
    <x v="1"/>
    <x v="0"/>
    <s v="paradan@tigo.net.bo"/>
    <s v="AV. HECTOR ORMACHEA ENTRE CALLE 5 Y CALLE 6"/>
    <s v=" 16°31'32.78&quot;S   68° 6'38.39&quot;O"/>
    <s v="CARLOS SANDOVAL - 3426905"/>
    <x v="4"/>
    <d v="2020-10-01T00:00:00"/>
    <d v="2020-11-01T00:00:00"/>
    <x v="1"/>
    <s v="16/12: Solicité a Logicalis intentar nuevamente._x000a_09/12: Esperando confirmación por correo._x000a_22/11: Aún sin contactar"/>
    <m/>
    <x v="265"/>
    <s v="AC"/>
    <s v="AC"/>
    <s v="Internet Dedicado 1"/>
    <b v="1"/>
    <s v="12328810_31156_LPZ_LOS PINOS_IMPORT EXPORT LAS LOMAS_IDD_30M"/>
    <b v="1"/>
    <s v="PARADA ROCA, NOELIA - CORP - SCZ                            "/>
    <b v="1"/>
    <e v="#N/A"/>
    <e v="#N/A"/>
    <m/>
  </r>
  <r>
    <x v="3"/>
    <d v="2016-08-09T00:00:00"/>
    <s v="Business Asimetric 20 Mb"/>
    <n v="30304"/>
    <x v="324"/>
    <s v="11887543_30304_SCZ_EVANGELICA_UNIVERSIDAD EVANGELICA BOLIVIANA_BAS_20M"/>
    <s v="SALLES GUZMAN, PAOLA KARINA - EMP - SCZ                     "/>
    <x v="0"/>
    <x v="0"/>
    <s v="sallesp@tigo.net.bo"/>
    <s v="Av. Moscú Entre 5to y 6to anillo"/>
    <s v="17°50'9.23&quot;S  63°12'17.88&quot;O"/>
    <s v="Alexander Cardozo  - 71068066"/>
    <x v="4"/>
    <d v="2020-10-01T00:00:00"/>
    <d v="2020-11-01T00:00:00"/>
    <x v="1"/>
    <s v="22/11: Aún sin contactar"/>
    <m/>
    <x v="266"/>
    <s v="AC"/>
    <s v="AC"/>
    <s v="Internet Asimetrico 7"/>
    <b v="0"/>
    <s v="11887543_30304_SCZ_EVANGELICA_UNIVERSIDAD EVANGELICA BOLIVIANA_IAS_95M"/>
    <b v="0"/>
    <s v="PARADA SAUCEDO, ALEJANDRA - EMP - SCZ                       "/>
    <b v="0"/>
    <e v="#N/A"/>
    <e v="#N/A"/>
    <m/>
  </r>
  <r>
    <x v="3"/>
    <d v="2018-10-31T00:00:00"/>
    <s v="Business Asimetric 50 Mb"/>
    <n v="33151"/>
    <x v="324"/>
    <s v="11887543_33151_SCZ_EVANGELICA_UNIVERSIDAD EVANGELICA BOLIVIANA_BAS_50M"/>
    <s v="SALLES GUZMAN, PAOLA KARINA - EMP - SCZ                     "/>
    <x v="0"/>
    <x v="0"/>
    <s v="sallesp@tigo.net.bo"/>
    <s v="AVENIDA MOSCU 6TO ANILLO"/>
    <s v=" 17°46'2.07&quot;S   63°14'55.81&quot;O"/>
    <s v="ALEXANDER CARDOZO - 71068066"/>
    <x v="4"/>
    <d v="2020-10-01T00:00:00"/>
    <d v="2020-11-01T00:00:00"/>
    <x v="1"/>
    <s v="22/11: Aún sin contactar"/>
    <m/>
    <x v="266"/>
    <s v="AC"/>
    <s v="AC"/>
    <s v="Internet Asimetrico 13"/>
    <b v="0"/>
    <s v="11887543_33151_SCZ_EVANGELICA_UNIVERSIDAD EVANGELICA BOLIVIANA_IAS_210"/>
    <b v="0"/>
    <s v="PARADA SAUCEDO, ALEJANDRA - EMP - SCZ                       "/>
    <b v="0"/>
    <e v="#N/A"/>
    <e v="#N/A"/>
    <m/>
  </r>
  <r>
    <x v="2"/>
    <d v="2014-12-08T00:00:00"/>
    <s v="Business Online 15 Mb"/>
    <n v="29379"/>
    <x v="325"/>
    <s v="13782695_29379_SCZ_Doble Via_HALLIBURTON LATIN AMERICA_BOL_15M"/>
    <s v="MERCADO ANEZ, JAVIER - CORP - SCZ - TEMP2                   "/>
    <x v="0"/>
    <x v="0"/>
    <s v="mercadoja@tigo.net.bo"/>
    <s v="Av. Doble Via La Guardia km. 3.5 Nro. S/N Zona Los Bosques"/>
    <n v="0"/>
    <s v="Miguel Alarcon 68920231        "/>
    <x v="4"/>
    <d v="2020-10-01T00:00:00"/>
    <d v="2020-11-01T00:00:00"/>
    <x v="1"/>
    <s v="22/11: Aún sin contactar"/>
    <m/>
    <x v="263"/>
    <s v="AC"/>
    <s v="AC"/>
    <s v="Internet Dedicado 3"/>
    <b v="0"/>
    <s v="13782695_29379_SCZ_Doble Via_HALLIBURTON LATIN AMERICA_IDD_100M"/>
    <b v="0"/>
    <s v="RUCK SUAREZ, FERNANDA - MNC - SCZ                           "/>
    <b v="0"/>
    <e v="#N/A"/>
    <e v="#N/A"/>
    <m/>
  </r>
  <r>
    <x v="3"/>
    <d v="2018-03-31T00:00:00"/>
    <s v="Business Online 35 Mb"/>
    <n v="32079"/>
    <x v="326"/>
    <s v="11358862_32079_LPZ_Sopocachi_EMBAJADA DE SUECIA_BOL_35M"/>
    <s v="CAMPUZANO SAAVEDRA, SORAYA JACQUELINE - EMP - LPZ           "/>
    <x v="1"/>
    <x v="0"/>
    <s v="campuzanos@tigo.net.bo"/>
    <s v="Avenida Arce 2631 Edificio Multicine, Piso 11, San Jorge"/>
    <s v=" 17°59'19.71&quot;S  67° 7'55.46&quot;O"/>
    <s v="PAULA BALLIVIAN - 76799107"/>
    <x v="4"/>
    <d v="2020-10-01T00:00:00"/>
    <d v="2020-11-01T00:00:00"/>
    <x v="0"/>
    <s v="09/12: Servicio suspendido_x000a_22/11: No cuenta aún con el servicio (contacto 13/11/2020)"/>
    <s v="Servicio Suspendido / Eliminado"/>
    <x v="1"/>
    <s v="EL"/>
    <s v="(en blanco)"/>
    <s v="Internet Dedicado 5"/>
    <b v="0"/>
    <s v="(en blanco)"/>
    <b v="0"/>
    <s v="GUTIERREZ AYLLÓN, ALVARO - EMP - LPZ                        "/>
    <b v="0"/>
    <e v="#N/A"/>
    <e v="#N/A"/>
    <m/>
  </r>
  <r>
    <x v="3"/>
    <d v="2018-09-29T00:00:00"/>
    <s v="Internet Dedicado 5"/>
    <n v="32945"/>
    <x v="327"/>
    <s v="15325807_32945__LPZ_MALLASA_ASOBAN_BOL_10M"/>
    <s v="NEMTALA FERRUFINO, LUIS MIGUEL - EMP - LPZ                  "/>
    <x v="1"/>
    <x v="0"/>
    <s v="nemtalal@tigo.net.bo"/>
    <s v="Avenida Mariscal Santa Cruz No. 1392 Edificio Camara Nacional de Industrias piso 15 - SITIO 1"/>
    <s v=" 16°30'1.48&quot;S   68° 8'3.68&quot;O"/>
    <s v="Ricardo Primintela - 77790450"/>
    <x v="4"/>
    <d v="2020-10-01T00:00:00"/>
    <d v="2020-11-01T00:00:00"/>
    <x v="1"/>
    <m/>
    <m/>
    <x v="267"/>
    <s v="EL"/>
    <s v="(en blanco)"/>
    <s v="Internet Dedicado 5"/>
    <b v="1"/>
    <s v="(en blanco)"/>
    <b v="0"/>
    <s v="NEMTALA FERRUFINO, LUIS MIGUEL - EMP - LPZ                  "/>
    <b v="1"/>
    <e v="#N/A"/>
    <e v="#N/A"/>
    <m/>
  </r>
  <r>
    <x v="3"/>
    <d v="2018-09-29T00:00:00"/>
    <s v="Internet Dedicado 5"/>
    <n v="36990"/>
    <x v="327"/>
    <s v="15325807_36990__CBA_TUMUSLA_ASOBAN_IDD_75M"/>
    <s v="NEMTALA FERRUFINO, LUIS MIGUEL - EMP - LPZ                  "/>
    <x v="2"/>
    <x v="0"/>
    <s v="nemtalal@tigo.net.bo"/>
    <s v="Calle Jordan entre Natalien Aguirre y Esteban Arce - SITIO 3"/>
    <s v="17°23'43.95&quot;S  66° 9'24.80&quot;O"/>
    <s v="Ricardo Primintela - 77790452"/>
    <x v="4"/>
    <d v="2020-10-01T00:00:00"/>
    <d v="2020-11-01T00:00:00"/>
    <x v="1"/>
    <m/>
    <m/>
    <x v="196"/>
    <s v="AC"/>
    <s v="AC"/>
    <s v="Internet Dedicado 5"/>
    <b v="1"/>
    <s v="15325807_36990__CBA_TUMUSLA_ASOBAN_IDD_75M"/>
    <b v="1"/>
    <s v="NEMTALA FERRUFINO, LUIS MIGUEL - EMP - LPZ                  "/>
    <b v="1"/>
    <e v="#N/A"/>
    <e v="#N/A"/>
    <m/>
  </r>
  <r>
    <x v="3"/>
    <d v="2018-10-09T00:00:00"/>
    <s v="Internet Dedicado 5"/>
    <n v="33068"/>
    <x v="327"/>
    <s v="15325807_33068__SCZ_CAINCO_ASOBAN_IDD_75M"/>
    <s v="NEMTALA FERRUFINO, LUIS MIGUEL - EMP - LPZ                  "/>
    <x v="0"/>
    <x v="0"/>
    <s v="nemtalal@tigo.net.bo"/>
    <s v="Rene Moreno entre Suarez de Figueroa y Warnes - Sitio 2"/>
    <s v="17°47'11.52&quot;S  63°10'52.13&quot;O"/>
    <s v="Ricardo Primintela - 77790451"/>
    <x v="4"/>
    <d v="2020-10-01T00:00:00"/>
    <d v="2020-11-01T00:00:00"/>
    <x v="1"/>
    <s v="25/11: Esperando confirmación por correo. contacto el 18/11/2020"/>
    <m/>
    <x v="268"/>
    <s v="EL"/>
    <s v="(en blanco)"/>
    <s v="Internet Dedicado 5"/>
    <b v="1"/>
    <s v="(en blanco)"/>
    <b v="0"/>
    <s v="NEMTALA FERRUFINO, LUIS MIGUEL - EMP - LPZ                  "/>
    <b v="1"/>
    <e v="#N/A"/>
    <e v="#N/A"/>
    <m/>
  </r>
  <r>
    <x v="3"/>
    <d v="2015-10-20T00:00:00"/>
    <s v="Internet Dedicado 8"/>
    <n v="29803"/>
    <x v="328"/>
    <s v="13536_29803_LPZ_Los Pinos_ANTALIS BOLIVIA SRL_IDD_105M"/>
    <s v="ALVAREZ CABEZAS, SAUL ALEJANDRO - TEMP7 - EMP - SCZ         "/>
    <x v="1"/>
    <x v="0"/>
    <s v="alvarezs@tigo.net.bo"/>
    <s v="KOANI CALLE 3 ENTRANDO A MANO DERECHA EMPRESA ANTALIS BOLIVIA"/>
    <n v="0"/>
    <s v="GUSTAVO MEJIA - 72070139"/>
    <x v="4"/>
    <d v="2020-10-01T00:00:00"/>
    <d v="2020-11-01T00:00:00"/>
    <x v="1"/>
    <s v="25/11: Consulta enviada a Saul por Teams. Mario Velarde Ejecutivo indica: Marco Medina 61000734 marco.medina@antalis.com_x000a_22/11: El contacto ya no trabaja en la empresa. (contacto 19/11/2020)"/>
    <m/>
    <x v="232"/>
    <s v="AC"/>
    <s v="AC"/>
    <s v="Internet Dedicado 8"/>
    <b v="1"/>
    <s v="13536_29803_LPZ_Los Pinos_ANTALIS BOLIVIA SRL_IDD_105M"/>
    <b v="1"/>
    <s v="GARAY, ANGEL NICOLAS - EMP - SCZ                            "/>
    <b v="0"/>
    <e v="#N/A"/>
    <e v="#N/A"/>
    <m/>
  </r>
  <r>
    <x v="3"/>
    <d v="2019-04-30T00:00:00"/>
    <s v="Internet Dedicado 1"/>
    <n v="33908"/>
    <x v="328"/>
    <s v="13536_33908__SCZ_B30Agosto_ANTALIS BOLIVIA S.R.L._IDD_30M"/>
    <s v="ALVAREZ CABEZAS, SAUL ALEJANDRO - TEMP7 - EMP - SCZ         "/>
    <x v="0"/>
    <x v="0"/>
    <s v="alvarezs@tigo.net.bo"/>
    <s v="Carretra al norte KM 6 ½  Mz1"/>
    <s v="17°43'11.80&quot;S ; 63° 9'43.63&quot;O"/>
    <s v="MARCO MEDINA  - 61000734"/>
    <x v="4"/>
    <d v="2020-10-01T00:00:00"/>
    <d v="2020-11-01T00:00:00"/>
    <x v="1"/>
    <m/>
    <m/>
    <x v="260"/>
    <s v="SU"/>
    <s v="(en blanco)"/>
    <s v="Internet Dedicado 1"/>
    <b v="1"/>
    <s v="(en blanco)"/>
    <b v="0"/>
    <s v="GARAY, ANGEL NICOLAS - EMP - SCZ                            "/>
    <b v="0"/>
    <e v="#N/A"/>
    <e v="#N/A"/>
    <m/>
  </r>
  <r>
    <x v="1"/>
    <d v="2014-02-01T00:00:00"/>
    <s v="Internet Dedicado 6"/>
    <n v="28732"/>
    <x v="329"/>
    <s v="52557_28732_SCZ_Doble Via_QUIMIZA_IDD_90M"/>
    <s v="PARADA ROCA, NOELIA - CORP - SCZ                            "/>
    <x v="0"/>
    <x v="0"/>
    <s v="paradan@tigo.net.bo"/>
    <s v="Av. Grigota # 4085"/>
    <m/>
    <s v="Percy Soliz 76009945"/>
    <x v="4"/>
    <d v="2020-10-01T00:00:00"/>
    <d v="2020-11-01T00:00:00"/>
    <x v="1"/>
    <s v="22/11: Programada"/>
    <m/>
    <x v="254"/>
    <s v="AC"/>
    <s v="AC"/>
    <s v="Internet Dedicado 4"/>
    <b v="0"/>
    <s v="52557_28732_SCZ_Doble Via_QUIMIZA_IDD_65M"/>
    <b v="0"/>
    <s v="PARADA ROCA, NOELIA - CORP - SCZ                            "/>
    <b v="1"/>
    <e v="#N/A"/>
    <e v="#N/A"/>
    <m/>
  </r>
  <r>
    <x v="1"/>
    <d v="2015-11-24T00:00:00"/>
    <s v="Internet Dedicado 4"/>
    <n v="29792"/>
    <x v="330"/>
    <s v="14430825_29792_SCZ_Tajibos_MERINCO S.A._IDD_65M"/>
    <s v="SANTA CRUZ MATULIC, SERGIO - CORP - SCZ                     "/>
    <x v="0"/>
    <x v="0"/>
    <s v="santacruzs@tigo.net.bo"/>
    <s v="Av. San Martin Barrio Equipetrol entre 3er y 4to anillo"/>
    <s v="17°45'38.99&quot;S   63°11'53.34&quot;O"/>
    <s v="Ing. Ernesto Mitre - 71228001"/>
    <x v="4"/>
    <d v="2020-10-01T00:00:00"/>
    <d v="2020-11-01T00:00:00"/>
    <x v="1"/>
    <s v="09/12: el contacto se halla indispuesto por covid, se reprograma la visita para mas adelante_x000a_22/11: Aún sin contactar"/>
    <m/>
    <x v="269"/>
    <s v="AC"/>
    <s v="AC"/>
    <s v="Internet Dedicado 5"/>
    <b v="0"/>
    <s v="14430825_29792_SCZ_Tajibos_MERINCO S.A._IDD_75M"/>
    <b v="0"/>
    <s v="PEREIRA AREVALO, AHYRAN DREICK - CORP - LPZ                 "/>
    <b v="0"/>
    <e v="#N/A"/>
    <e v="#N/A"/>
    <m/>
  </r>
  <r>
    <x v="3"/>
    <d v="2014-04-01T00:00:00"/>
    <s v="Business Online 8 Mb"/>
    <n v="28850"/>
    <x v="331"/>
    <s v="11221576_28850_SCZ_Tusequis_WATCH TOWER BIBLE_BOL_8M"/>
    <s v="ALVAREZ CABEZAS, SAUL ALEJANDRO - TEMP7 - EMP - SCZ         "/>
    <x v="0"/>
    <x v="0"/>
    <s v="alvarezs@tigo.net.bo"/>
    <s v="Av. Alemana 5to y 6to Anillo Calle Claracuta Zona Totaises"/>
    <n v="0"/>
    <s v="Ted Ugalde 77801692"/>
    <x v="4"/>
    <d v="2020-10-01T00:00:00"/>
    <d v="2020-11-01T00:00:00"/>
    <x v="0"/>
    <s v="09/12: suspendido por la pandemia_x000a_22/11: Contacto no responde"/>
    <s v="Cliente no acepta la medición"/>
    <x v="1"/>
    <s v="SU"/>
    <s v="(en blanco)"/>
    <s v="BUSINESS ONLINE 1"/>
    <b v="0"/>
    <s v="(en blanco)"/>
    <b v="0"/>
    <s v="NUÑEZ ENCINAS, CARLOS FERNANDO - EMP - SCZ                  "/>
    <b v="0"/>
    <e v="#N/A"/>
    <e v="#N/A"/>
    <m/>
  </r>
  <r>
    <x v="3"/>
    <d v="2014-09-01T00:00:00"/>
    <s v="Internet Dedicado 2"/>
    <n v="29239"/>
    <x v="331"/>
    <s v="11221576_29239_LPZ_Jesus de Nazareth_WATCH TOWER BIBLE_IDD_40M"/>
    <s v="ALVAREZ CABEZAS, SAUL ALEJANDRO - TEMP7 - EMP - SCZ         "/>
    <x v="1"/>
    <x v="0"/>
    <s v="alvarezs@tigo.net.bo"/>
    <s v="Av. Bella Vista entre Av. 20 de Octubre y Av. Julio Cesar Valdez S / N"/>
    <n v="0"/>
    <s v="Ted Ugalde 77801692"/>
    <x v="4"/>
    <d v="2020-10-01T00:00:00"/>
    <d v="2020-11-01T00:00:00"/>
    <x v="0"/>
    <s v="18/12: Mayra indica que el cliente no está recibiendo a nadie en sus oficinas debido a la pandemia._x000a_16/12: Solicité a Logicalis intentar nuevamente. Envié correo a Mayra que se encuentra en reemplazo por vacación del ejecutivo para que nos ayude con las gestiones._x000a_25/11: Esperando confirmación por correo. (contacto 13/11/2020)"/>
    <s v="Cliente no acepta la medición"/>
    <x v="1"/>
    <s v="AC"/>
    <s v="AC"/>
    <s v="Internet Dedicado 2"/>
    <b v="1"/>
    <s v="11221576_29239_LPZ_Jesus de Nazareth_WATCH TOWER BIBLE_IDD_40M"/>
    <b v="1"/>
    <s v="NUÑEZ ENCINAS, CARLOS FERNANDO - EMP - SCZ                  "/>
    <b v="0"/>
    <e v="#N/A"/>
    <e v="#N/A"/>
    <m/>
  </r>
  <r>
    <x v="3"/>
    <d v="2016-11-30T00:00:00"/>
    <s v="Internet Dedicado"/>
    <n v="30577"/>
    <x v="331"/>
    <s v="11221576_30577_CBA_Villa Galindo_WATCH TOWER BIBLE_IDD_20M"/>
    <s v="NUÑEZ ENCINAS, CARLOS FERNANDO - EMP - SCZ                  "/>
    <x v="2"/>
    <x v="0"/>
    <s v="alvarezs@tigo.net.bo"/>
    <s v="Cala Cala; Ave. Tadeo Haenke esquina Francisco Pizarro "/>
    <s v=" 17°22'58.81&quot;S , 66°10'14.26&quot;O"/>
    <s v="Mauricio Handa l- Yvan Medina  - 77801695-78566857"/>
    <x v="4"/>
    <d v="2020-10-01T00:00:00"/>
    <d v="2020-11-01T00:00:00"/>
    <x v="0"/>
    <s v="09/08: Se coordinó con el cliente la visita telefónicamnete, indicando pero que mandaría la confirmación por correo. Así mismo, Logicalis fue a la hora indicada pero no lo dejaron pasar, se llamo al contacto pero no se volvió a recibir respuesta de parte del cliente. Ni en sitio, por lo tanto se cancela la visita porque el cliente no acepta la medición."/>
    <s v="Cliente no acepta la medición"/>
    <x v="1"/>
    <s v="AC"/>
    <s v="AC"/>
    <s v="PLAN CORPORATE - 1124"/>
    <b v="0"/>
    <s v="11221576_30577_CBA_Villa Galindo_WATCH TOWER BIBLE_IDD_20M"/>
    <b v="1"/>
    <s v="NUÑEZ ENCINAS, CARLOS FERNANDO - EMP - SCZ                  "/>
    <b v="1"/>
    <e v="#N/A"/>
    <e v="#N/A"/>
    <m/>
  </r>
  <r>
    <x v="3"/>
    <d v="2015-12-14T00:00:00"/>
    <s v="Internet Dedicado 6"/>
    <n v="29888"/>
    <x v="332"/>
    <s v="1694139_29888_CHU_Parque Bolivar_EDITORA CANELAS DEL SUR SRL_IDD_90M"/>
    <s v="MOSCOSO MAITA, ARIEL VLADIMIR - EMP - SUC                   "/>
    <x v="5"/>
    <x v="0"/>
    <s v="moscosoar@tigo.net.bo"/>
    <s v="Calle Kilometro 7 N°202"/>
    <s v="LAT -19.043416° LON -65.263429°"/>
    <s v="Giovani Arcienega - 72866225"/>
    <x v="4"/>
    <d v="2020-10-01T00:00:00"/>
    <d v="2020-11-01T00:00:00"/>
    <x v="0"/>
    <m/>
    <s v="Servicio Suspendido / Eliminado"/>
    <x v="1"/>
    <s v="SU"/>
    <s v="(en blanco)"/>
    <s v="Internet Dedicado 6"/>
    <b v="1"/>
    <s v="(en blanco)"/>
    <b v="0"/>
    <s v="VEDIA CABALLERO, BETTY - EMP - SUC                          "/>
    <b v="0"/>
    <e v="#N/A"/>
    <e v="#N/A"/>
    <m/>
  </r>
  <r>
    <x v="3"/>
    <d v="2017-01-30T00:00:00"/>
    <s v="Internet Dedicado 3"/>
    <n v="30773"/>
    <x v="332"/>
    <s v="694139_30773_POT_Central_EDITORA CANELAS DEL SUR SRL_IDD_50M"/>
    <s v="MOSCOSO MAITA, ARIEL VLADIMIR - EMP - SUC                   "/>
    <x v="8"/>
    <x v="0"/>
    <s v="moscosoar@tigo.net.bo"/>
    <s v="Calle Cochabamba N° 35"/>
    <s v="19°35'17.56&quot;S 65°45'22.33&quot;O"/>
    <s v="Giovani Arcienega"/>
    <x v="4"/>
    <d v="2020-10-01T00:00:00"/>
    <d v="2020-11-01T00:00:00"/>
    <x v="0"/>
    <m/>
    <s v="Servicio Suspendido / Eliminado"/>
    <x v="1"/>
    <s v="SU"/>
    <s v="(en blanco)"/>
    <s v="Internet Dedicado 3"/>
    <b v="1"/>
    <s v="(en blanco)"/>
    <b v="0"/>
    <s v="VEDIA CABALLERO, BETTY - EMP - SUC                          "/>
    <b v="0"/>
    <e v="#N/A"/>
    <e v="#N/A"/>
    <m/>
  </r>
  <r>
    <x v="1"/>
    <d v="2020-09-28T00:00:00"/>
    <s v="Internet Asimetrico 6"/>
    <n v="35496"/>
    <x v="333"/>
    <s v="11095929_35496__LPZ_SOPOCACHI_COMPAA COMERCIAL MINERA RICACRUZ LTDA_IAS_90M"/>
    <s v="ANDIA ALVAREZ, LUIS ENRIQUE - CORP - LPZ                    "/>
    <x v="1"/>
    <x v="0"/>
    <s v="andial@tigo.net.bo"/>
    <s v="Calle Prolongación Romecín Campos N° 122 esquina av/ Arce zona san jorge "/>
    <s v=" 16°30'41.95&quot;S; 68° 7'17.63&quot;O"/>
    <s v="NELSON CONDORI - 72567552"/>
    <x v="2"/>
    <d v="2020-10-01T00:00:00"/>
    <d v="2020-11-01T00:00:00"/>
    <x v="1"/>
    <m/>
    <m/>
    <x v="95"/>
    <s v="AC"/>
    <s v="AC"/>
    <s v="Internet Asimetrico 6"/>
    <b v="1"/>
    <s v="11095929_35496__LPZ_SOPOCACHI_COMPAA COMERCIAL MINERA RICACRUZ LTDA_IAS_90M"/>
    <b v="1"/>
    <s v="MIRANDA URQUIZO, DANIEL - CORP - LPZ                        "/>
    <b v="0"/>
    <e v="#N/A"/>
    <e v="#N/A"/>
    <m/>
  </r>
  <r>
    <x v="1"/>
    <d v="2020-10-14T00:00:00"/>
    <s v="Internet Dedicado 10"/>
    <n v="35579"/>
    <x v="191"/>
    <s v="28386_35579__LPZ_SOPOCACHI_BISA SEGUROS Y REASEGUROS S.A._IDD_145M"/>
    <s v="ZAVALETA ALIPAZ, MARIANA - CORP - LPZ                       "/>
    <x v="1"/>
    <x v="0"/>
    <s v="zavaletam@tigo.net.bo"/>
    <s v="Av. Arce No. 2631, Torre Multicine Piso 13 Oficina Nacional de BISA Seguros"/>
    <s v="16°30´38.84,68°07´19.85”O"/>
    <s v="Eberth Mazuelos - 72062576"/>
    <x v="4"/>
    <d v="2020-10-01T00:00:00"/>
    <d v="2020-11-01T00:00:00"/>
    <x v="1"/>
    <m/>
    <m/>
    <x v="270"/>
    <s v="AC"/>
    <s v="AC"/>
    <s v="Internet Dedicado 10"/>
    <b v="1"/>
    <s v="28386_35579__LPZ_SOPOCACHI_BISA SEGUROS Y REASEGUROS S.A._IDD_145M"/>
    <b v="1"/>
    <s v="PEREIRA AREVALO, AHYRAN DREICK - CORP - LPZ                 "/>
    <b v="0"/>
    <s v="Realizada"/>
    <e v="#REF!"/>
    <m/>
  </r>
  <r>
    <x v="3"/>
    <d v="2020-09-04T00:00:00"/>
    <s v="Internet Asimetrico 1"/>
    <n v="35474"/>
    <x v="334"/>
    <s v="14779530_35474__SCZ_PARAGUA_A_COMERCIAL BATE FORTE SRL_IAS_15M_U CATOLICA"/>
    <s v="VELARDE VARGAS, MARIO - EMP - SCZ                           "/>
    <x v="0"/>
    <x v="0"/>
    <s v="velardem@tigo.net.bo"/>
    <s v="km 11 Carretera a Warnes parque industrial Coronado "/>
    <s v="17°40'25.36&quot;S 63° 8'52.01&quot;O"/>
    <s v="Edson Camacho  - 75501004"/>
    <x v="2"/>
    <d v="2020-10-01T00:00:00"/>
    <d v="2020-11-01T00:00:00"/>
    <x v="1"/>
    <s v="25/11: Esperando confirmación por correo. contacto el 20/11/2020"/>
    <m/>
    <x v="271"/>
    <s v="EL"/>
    <s v="(en blanco)"/>
    <s v="Internet Asimetrico 1"/>
    <b v="1"/>
    <s v="(en blanco)"/>
    <b v="0"/>
    <s v="VAZQUEZ VALDIVIA, LEONARDO - EMP - SCZ                      "/>
    <b v="0"/>
    <e v="#N/A"/>
    <e v="#N/A"/>
    <m/>
  </r>
  <r>
    <x v="3"/>
    <d v="2020-09-04T00:00:00"/>
    <s v="Internet Asimetrico 1"/>
    <n v="35475"/>
    <x v="334"/>
    <s v="14779530_35475_SCZ_B30 DE AGOSTO_COMERCIAL BATE FORTE SRL_IAS_30M_CATALUNA"/>
    <s v="VELARDE VARGAS, MARIO - EMP - SCZ                           "/>
    <x v="0"/>
    <x v="0"/>
    <s v="velardem@tigo.net.bo"/>
    <s v="Av. Cristo Redentor pasando el 8vo anillo "/>
    <s v="17°42'51.99&quot;S 63° 9'39.95&quot;O"/>
    <s v="Edson Camacho  - 75501004"/>
    <x v="2"/>
    <d v="2020-10-01T00:00:00"/>
    <d v="2020-11-01T00:00:00"/>
    <x v="1"/>
    <s v="25/11: Esperando confirmación por correo. contacto el 20/11/2020"/>
    <m/>
    <x v="271"/>
    <s v="EL"/>
    <s v="(en blanco)"/>
    <s v="Internet Asimetrico 1"/>
    <b v="1"/>
    <s v="(en blanco)"/>
    <b v="0"/>
    <s v="VAZQUEZ VALDIVIA, LEONARDO - EMP - SCZ                      "/>
    <b v="0"/>
    <e v="#N/A"/>
    <e v="#N/A"/>
    <m/>
  </r>
  <r>
    <x v="3"/>
    <d v="2020-09-07T00:00:00"/>
    <s v="Business Asimetric 10 Mb"/>
    <n v="35481"/>
    <x v="208"/>
    <s v="12066735_35481__SCZ_SAAVEDRA_TELCHI LITEL LTDA_BAS_10M"/>
    <s v="VELARDE VARGAS, MARIO - EMP - SCZ                           "/>
    <x v="0"/>
    <x v="1"/>
    <s v="velardem@tigo.net.bo"/>
    <s v="CARRETERA A SAAVEDRA KM 56"/>
    <s v="17°15'10.06&quot;S 63°13'52.71&quot;O"/>
    <s v="LUIS VASQUEZ - 76308308"/>
    <x v="2"/>
    <d v="2020-10-01T00:00:00"/>
    <d v="2020-11-01T00:00:00"/>
    <x v="1"/>
    <m/>
    <m/>
    <x v="272"/>
    <s v="AC"/>
    <s v="(en blanco)"/>
    <s v="Internet Asimetrico 1"/>
    <b v="0"/>
    <s v="(en blanco)"/>
    <b v="0"/>
    <s v="VAZQUEZ VALDIVIA, LEONARDO - EMP - SCZ                      "/>
    <b v="0"/>
    <e v="#N/A"/>
    <e v="#N/A"/>
    <m/>
  </r>
  <r>
    <x v="3"/>
    <d v="2020-09-30T00:00:00"/>
    <s v="Business Asimetric 15 Mb"/>
    <n v="35530"/>
    <x v="335"/>
    <s v="15519394_35530__LPZ_CHULUMANI_MARCELO ISRAEL TORRICO AGUILAR_BAS_15M_RBS TAJMA"/>
    <s v="PEREIRA AREVALO, AHYRAN DREICK - EMP - LPZ                  "/>
    <x v="1"/>
    <x v="1"/>
    <s v="pereiraah@tigo.net.bo"/>
    <s v="Chulumani Calle Sin Nombre S/N"/>
    <s v="16°24'27.53&quot;S  67°31'50.37&quot;O"/>
    <s v="Edgar Mamani - 72186322"/>
    <x v="2"/>
    <d v="2020-10-01T00:00:00"/>
    <d v="2020-11-01T00:00:00"/>
    <x v="0"/>
    <s v="11/01: Contactar nuevamente._x000a_16/12: Solicité a Logicalis incluir en su base"/>
    <s v="Servicio en Mora"/>
    <x v="1"/>
    <s v="MO"/>
    <s v="(en blanco)"/>
    <s v="Business Asimetric 2"/>
    <b v="0"/>
    <s v="(en blanco)"/>
    <b v="0"/>
    <s v="MONTAÑO, LUIS FERNANDO - EMP - LPZ                          "/>
    <b v="0"/>
    <e v="#N/A"/>
    <e v="#N/A"/>
    <m/>
  </r>
  <r>
    <x v="3"/>
    <d v="2020-09-30T00:00:00"/>
    <s v="Internet Asimetrico 1"/>
    <n v="35483"/>
    <x v="336"/>
    <s v="68042_35483__TJA_CapLeaPlaza_OSCAR GABRIEL VARGAS HERNANDEZ_IDD_30M"/>
    <s v="CASTILLO VERGARA, BEATRIZ - EMP - TRJ                       "/>
    <x v="3"/>
    <x v="0"/>
    <s v="castillob@tigo.net.bo"/>
    <s v="BARRIO LUIS DE FUENTES, AVENIDA SN QUE SUBE DESDE LA FLORESTA, DESVIO A LA IZQUIERDA, FABRICA CERAMICA GUADALQUIVIR"/>
    <s v="21°32'41.27&quot;S  64°44'26.87&quot;O"/>
    <s v="OSCAR VARGAS - 77170051"/>
    <x v="2"/>
    <d v="2020-10-01T00:00:00"/>
    <d v="2020-11-01T00:00:00"/>
    <x v="2"/>
    <m/>
    <m/>
    <x v="1"/>
    <s v="AC"/>
    <s v="(en blanco)"/>
    <s v="Internet Asimetrico 1"/>
    <b v="1"/>
    <s v="(en blanco)"/>
    <b v="0"/>
    <s v="GUAYGUA, DANIEL CRISTHIAN - EMP - TRJ                       "/>
    <b v="0"/>
    <e v="#N/A"/>
    <e v="#N/A"/>
    <m/>
  </r>
  <r>
    <x v="3"/>
    <d v="2020-09-30T00:00:00"/>
    <s v="Internet Asimetrico 1"/>
    <n v="35507"/>
    <x v="263"/>
    <s v="11729489_35507__SCR_COLON_CIES SALUD SEXUAL Y REPRODUCTIVA_IAS_30M_AV. HERNANDO"/>
    <s v="CAMPUZANO SAAVEDRA, SORAYA JACQUELINE - EMP - LPZ           "/>
    <x v="5"/>
    <x v="0"/>
    <s v="campuzanos@tigo.net.bo"/>
    <s v="Av. Venezuela 1001, esq. Luis Paz Arce ex Pilinco."/>
    <s v=" 19° 2'30.43&quot;S  65°15'43.72&quot;O"/>
    <s v="German Viscarra - 76768143"/>
    <x v="2"/>
    <d v="2020-10-01T00:00:00"/>
    <d v="2020-11-01T00:00:00"/>
    <x v="0"/>
    <m/>
    <s v="Servicio Suspendido / Eliminado"/>
    <x v="1"/>
    <s v="SU"/>
    <s v="(en blanco)"/>
    <s v="Internet Asimetrico 1"/>
    <b v="1"/>
    <s v="(en blanco)"/>
    <b v="0"/>
    <s v="GUTIERREZ AYLLÓN, ALVARO - EMP - LPZ                        "/>
    <b v="0"/>
    <e v="#N/A"/>
    <e v="#N/A"/>
    <m/>
  </r>
  <r>
    <x v="3"/>
    <d v="2020-09-30T00:00:00"/>
    <s v="Internet Asimetrico 1"/>
    <n v="35515"/>
    <x v="337"/>
    <s v="15474453_35515_SCZ_MONTERO_PIO RICO SRL_IAS_30M_MONTERO 7"/>
    <s v="GONZALEZ ANTEZANA, MAURICIO ABEL - EMP - CBB                "/>
    <x v="0"/>
    <x v="1"/>
    <s v="gonzalezm@tigo.net.bo"/>
    <s v="Carretera al Norte hacia la localidad de Gnral Agustín Saavedra Km2 y una cuadra al este."/>
    <s v="17°18'23.91&quot;S  63°15'28.12&quot;O "/>
    <s v="Vladimir Llanos - 76949357"/>
    <x v="2"/>
    <d v="2020-10-01T00:00:00"/>
    <d v="2020-11-01T00:00:00"/>
    <x v="1"/>
    <m/>
    <m/>
    <x v="265"/>
    <s v="AC"/>
    <s v="AC"/>
    <s v="Internet Asimetrico 1"/>
    <b v="1"/>
    <s v="15474453_35515_SCZ_MONTERO_PIO RICO SRL_IAS_30M_MONTERO 7"/>
    <b v="1"/>
    <s v="GONZALEZ ANTEZANA, MAURICIO ABEL - EMP - CBBA               "/>
    <b v="0"/>
    <e v="#N/A"/>
    <e v="#N/A"/>
    <m/>
  </r>
  <r>
    <x v="3"/>
    <d v="2020-09-30T00:00:00"/>
    <s v="Internet Asimetrico 1"/>
    <n v="35533"/>
    <x v="338"/>
    <s v="12952149_35533_SCZ_WARNES_COMPLEJO TURISTICO TERRAMIA RESORT Y SPA S.A._IAS_30M_"/>
    <s v="AGUIRRE ROJAS, CLAUDIA - EMP - CBB                          "/>
    <x v="0"/>
    <x v="0"/>
    <s v="aguirrec@tigo.net.bo"/>
    <s v="Carretera al Norte Km. 38, Las Barreras"/>
    <s v=" 17°27'1.66&quot;S  63°10'58.48&quot;O"/>
    <s v="FERMIN PAZ - 70410340"/>
    <x v="2"/>
    <d v="2020-10-01T00:00:00"/>
    <d v="2020-11-01T00:00:00"/>
    <x v="1"/>
    <s v="22/11: Aún sin contactar"/>
    <m/>
    <x v="273"/>
    <s v="SU"/>
    <s v="SU"/>
    <s v="Internet Asimetrico 1"/>
    <b v="1"/>
    <s v="**SU**12952149_35533_SCZ_WARNES_COMPLEJO TURISTICO TERRAMIA RESORT Y SPA S.A._IA"/>
    <b v="0"/>
    <s v="GONZALEZ ANTEZANA, MAURICIO ABEL - EMP - CBBA               "/>
    <b v="0"/>
    <e v="#N/A"/>
    <e v="#N/A"/>
    <m/>
  </r>
  <r>
    <x v="3"/>
    <d v="2020-09-30T00:00:00"/>
    <s v="Internet Asimetrico 1"/>
    <n v="35538"/>
    <x v="255"/>
    <s v="13780824_35538__CBA_CESPEDES_IDEPRO DESARROLLO EMPRESARIAL_IAS_30M"/>
    <s v="PEREZ CABALLERO, ADRIANA - EMP - LPZ                        "/>
    <x v="2"/>
    <x v="0"/>
    <s v="perezad@tigo.net.bo"/>
    <s v="Av. Heroínas Nº. 444, entre calles Tumusla y Falsuri"/>
    <s v=" 17°23'35.05&quot;S  66° 9'45.31&quot;O"/>
    <s v="Diego Meave - 78983477"/>
    <x v="2"/>
    <d v="2020-10-01T00:00:00"/>
    <d v="2020-11-01T00:00:00"/>
    <x v="0"/>
    <s v="25/03: El ejecutivo nos proporcionó el contacto del cliente, se tuvo un primer contacto pero no se tuvo respuesta. Se pidió al ejecutivo su ayuda con la gestión pero indica que el cliente tampoco le responde las llamadas ni comunicaciones, por lo que el servicio queda cancelado. Se acordó con el ejecutivo para no insistir y molestar al cliente, indicarle que cuando desee agendar la visita de control de calidad lo coordine a través del ejecutivo."/>
    <s v="Cliente incontactable"/>
    <x v="1"/>
    <s v="AC"/>
    <s v="AC"/>
    <s v="Internet Asimetrico 1"/>
    <b v="1"/>
    <s v="13780824_35538__CBA_CESPEDES_IDEPRO DESARROLLO EMPRESARIAL_IAS_30M"/>
    <b v="1"/>
    <s v="LEON ROSAS, JOSUE ISMAEL - EMP - LPZ                        "/>
    <b v="0"/>
    <e v="#N/A"/>
    <e v="#N/A"/>
    <m/>
  </r>
  <r>
    <x v="3"/>
    <d v="2020-10-08T00:00:00"/>
    <s v="Internet Asimetrico 1"/>
    <n v="35531"/>
    <x v="208"/>
    <s v="12066735_35531__SCZ_AV LIBERTADOR_TELCHI LITEL LTDA_IAS_30M"/>
    <s v="VELARDE VARGAS, MARIO - EMP - SCZ                           "/>
    <x v="0"/>
    <x v="0"/>
    <s v="velardem@tigo.net.bo"/>
    <s v="Plaza de la Villa 1° de Mayo entre calle 4 oeste y 5 oeste "/>
    <s v="17°47'41.29&quot;S 63° 8'2.39&quot;O"/>
    <s v="Luis Vasquez - 76308308"/>
    <x v="2"/>
    <d v="2020-10-01T00:00:00"/>
    <d v="2020-11-01T00:00:00"/>
    <x v="0"/>
    <s v="01/02: el cliente menciona que no es posible interrumpir el servicio para realizar las mediciones_x000a_20/01: Se volvio a contactar al cliente,menciona que se lo contacte nuevamente a partir del 25 de enero para coordinar el trabajo_x000a_12/01: Se volvio a contactar al cliente, pero menciona que por el momento no se puede realizar un corte de servicio en este sitio_x000a_11/01: Contactar nuevamente._x000a_16/12: el cliente menciona que no se puede interrumpir el servicio, sin embargo menciona que se lo contacte a mitades del siguiente mes ya que tiene un trabajo en esas fechas y ahi podriamos aprobecahr en realizar el trabajo_x000a_22/11: Aún sin contactar"/>
    <s v="Cliente indica imposible desconectar red"/>
    <x v="1"/>
    <s v="AC"/>
    <s v="AC"/>
    <s v="Internet Asimetrico 1"/>
    <b v="1"/>
    <s v="12066735_35531__SCZ_AV LIBERTADOR_TELCHI LITEL LTDA_IAS_30M"/>
    <b v="1"/>
    <s v="VAZQUEZ VALDIVIA, LEONARDO - EMP - SCZ                      "/>
    <b v="0"/>
    <e v="#N/A"/>
    <e v="#N/A"/>
    <m/>
  </r>
  <r>
    <x v="3"/>
    <d v="2020-10-22T00:00:00"/>
    <s v="Internet Asimetrico 5"/>
    <n v="35602"/>
    <x v="148"/>
    <s v="15219465_35602_CBA_LORETO_CORPORACION ACEROS DEL ALTIPLANO SRL_IAS_75M"/>
    <s v="PARADA SAUCEDO, ALEJANDRA - EMP - SCZ                       "/>
    <x v="2"/>
    <x v="0"/>
    <s v="ruedaa@tigo.net.bo"/>
    <s v="CALLE AYOPAYA Y AGUIRRE GAINSBORD"/>
    <s v="-17.416305,-66.170056"/>
    <s v="JOSE LOPEZ MALAGA/ MILO MEDRANO - 75555819-69417963"/>
    <x v="2"/>
    <d v="2020-10-01T00:00:00"/>
    <d v="2020-11-01T00:00:00"/>
    <x v="1"/>
    <m/>
    <m/>
    <x v="166"/>
    <s v="AC"/>
    <s v="AC"/>
    <s v="Internet Asimetrico 5"/>
    <b v="1"/>
    <s v="15219465_35602_CBB_Loreto_CORPORACION ACEROS DEL ALTIPLANO_IAS_75M"/>
    <b v="0"/>
    <s v="PARADA SAUCEDO, ALEJANDRA - EMP - SCZ                       "/>
    <b v="1"/>
    <e v="#N/A"/>
    <e v="#N/A"/>
    <m/>
  </r>
  <r>
    <x v="3"/>
    <d v="2020-10-29T00:00:00"/>
    <s v="Internet Asimetrico 8"/>
    <n v="35615"/>
    <x v="339"/>
    <s v="15191891_35615__SCZ_MATADERO_COOPERATIVA DE SERVICIOS PUBLICOS PAMPA DE LA ISLA_IAS_105M"/>
    <s v="VACA PEREIRA CASTEDO, FLAVIA - EMP - SCZ                    "/>
    <x v="0"/>
    <x v="0"/>
    <s v="vacapereiraf@tigo.net.bo"/>
    <s v="Pampa de la Isla, Carretera RN4. "/>
    <s v=".-17.769974, -63.124333"/>
    <s v="Cesar Goitia Vargas - 78510567"/>
    <x v="2"/>
    <d v="2020-10-01T00:00:00"/>
    <d v="2020-11-01T00:00:00"/>
    <x v="1"/>
    <s v="22/11: Aún sin contactar"/>
    <m/>
    <x v="273"/>
    <s v="AC"/>
    <s v="(en blanco)"/>
    <s v="Internet Asimetrico 8"/>
    <b v="1"/>
    <s v="(en blanco)"/>
    <b v="0"/>
    <s v="RUEDA PERALTA, ANIBAL - EMP - SCZ                           "/>
    <b v="0"/>
    <e v="#N/A"/>
    <e v="#N/A"/>
    <m/>
  </r>
  <r>
    <x v="3"/>
    <d v="2020-10-30T00:00:00"/>
    <s v="Internet Asimetrico 2"/>
    <n v="35563"/>
    <x v="340"/>
    <s v="15311544_35563__SCR_COLON_PEDIDOSYA SERVICIOS SA_IAS_20M_AV. HERNANDO SILES"/>
    <s v="ESPINOZA LEANOS, MAYRA CRISTINA - EMP - SCZ                 "/>
    <x v="5"/>
    <x v="0"/>
    <s v="espinozamay@tigo.net.bo"/>
    <s v="Calle estudiantes #1esq. Plaza 25 de Mayo  CASCO VIEJO "/>
    <s v=" 19° 2'52.11&quot;S  65°15'37.73&quot;O"/>
    <s v="MARCO MANSILLA - 75377107"/>
    <x v="2"/>
    <d v="2020-10-01T00:00:00"/>
    <d v="2020-11-01T00:00:00"/>
    <x v="0"/>
    <m/>
    <s v="Servicio Suspendido / Eliminado"/>
    <x v="1"/>
    <s v="SU"/>
    <s v="(en blanco)"/>
    <s v="Internet Asimetrico 2"/>
    <b v="1"/>
    <s v="(en blanco)"/>
    <b v="0"/>
    <s v="RUCK SUAREZ, FERNANDA - MNC - SCZ                           "/>
    <b v="0"/>
    <e v="#N/A"/>
    <e v="#N/A"/>
    <m/>
  </r>
  <r>
    <x v="3"/>
    <d v="2020-10-30T00:00:00"/>
    <s v="Internet Asimetrico 2"/>
    <n v="35625"/>
    <x v="341"/>
    <s v="13820241_35625_ _SCZ_MERCADO BELEN_GUEVARA Y GUTIERREZ SERVICIOS LEGALES SRL_IAS"/>
    <s v="PEREZ CABALLERO, ADRIANA - EMP - LPZ                        "/>
    <x v="0"/>
    <x v="0"/>
    <s v="perezad@tigo.net.bo"/>
    <s v="Equipetrol Av. San Martin C. 8 Este No. 19"/>
    <s v=" 17°45'55.32&quot;S  63°11'38.33&quot;O"/>
    <s v="Lisette Ochoa - 77764564"/>
    <x v="2"/>
    <d v="2020-10-01T00:00:00"/>
    <d v="2020-11-01T00:00:00"/>
    <x v="1"/>
    <s v="22/11: Aún sin contactar"/>
    <m/>
    <x v="274"/>
    <s v="AC"/>
    <s v="AC"/>
    <s v="Internet Asimetrico 2"/>
    <b v="1"/>
    <s v="13820241_35625_SCZ_MERCADO BELEN_GUEVARA Y GUTIERREZ SERVICIOS LEGALES SRL_IAS_4"/>
    <b v="0"/>
    <s v="NEMTALA FERRUFINO, LUIS MIGUEL - EMP - LPZ                  "/>
    <b v="0"/>
    <e v="#N/A"/>
    <e v="#N/A"/>
    <m/>
  </r>
  <r>
    <x v="3"/>
    <d v="2020-10-30T00:00:00"/>
    <s v="Internet Dedicado 4"/>
    <n v="35617"/>
    <x v="342"/>
    <s v="14749556_35617__BEN_LAGUNA TRINIDAD_VAMED ENGINEERING GMBH - SUCURSAL BOLIVIA_IDD_65M"/>
    <s v="CASSIS MARISCAL, SERGIO - EMP - LPZ                         "/>
    <x v="7"/>
    <x v="0"/>
    <s v="cassiss@tigo.net.bo"/>
    <s v="Av Simón Bolívar, Hospital Trinidad"/>
    <s v="14.829331, 64.893176"/>
    <s v="Alcira Cordoba Aviles - 69830904"/>
    <x v="2"/>
    <d v="2020-10-01T00:00:00"/>
    <d v="2020-11-01T00:00:00"/>
    <x v="1"/>
    <m/>
    <m/>
    <x v="165"/>
    <s v="AC"/>
    <s v="AC"/>
    <s v="Internet Dedicado 8"/>
    <b v="0"/>
    <s v="14749556_35617__BEN_LAGUNA TRINIDAD_VAMED ENGINEERING GMBH - SUCURSAL BOLIVIA_ID"/>
    <b v="0"/>
    <s v="LEON ROSAS, JOSUE ISMAEL - EMP - LPZ                        "/>
    <b v="0"/>
    <e v="#N/A"/>
    <e v="#N/A"/>
    <m/>
  </r>
  <r>
    <x v="3"/>
    <d v="2020-10-31T00:00:00"/>
    <s v="Business Online 30 Mb"/>
    <n v="35614"/>
    <x v="343"/>
    <s v="14986758_35614__SCZ_Gutierrez_MATPETROL SA_BOL_30M_Tatarenda"/>
    <s v="VELARDE VARGAS, MARIO - EMP - SCZ                           "/>
    <x v="0"/>
    <x v="1"/>
    <s v="velardem@tigo.net.bo"/>
    <s v="CARRETERA AL SUR, LOCALIDAD TATARENDA KM 193 (LAGUNA TATARENDA) "/>
    <s v="19° 6'16.26&quot;S 63°31'5.64&quot;O"/>
    <s v="RODRIGO ZABALA - 77306106"/>
    <x v="2"/>
    <d v="2020-10-01T00:00:00"/>
    <d v="2020-11-01T00:00:00"/>
    <x v="2"/>
    <m/>
    <m/>
    <x v="1"/>
    <s v="AC"/>
    <s v="(en blanco)"/>
    <s v="BUSINESS ONLINE 7"/>
    <b v="0"/>
    <s v="(en blanco)"/>
    <b v="0"/>
    <s v="VACA DIEZ, WALTER - EMP - SCZ                               "/>
    <b v="0"/>
    <e v="#N/A"/>
    <e v="#N/A"/>
    <m/>
  </r>
  <r>
    <x v="3"/>
    <d v="2020-10-31T00:00:00"/>
    <s v="Internet Asimetrico 6"/>
    <n v="35611"/>
    <x v="344"/>
    <s v="12510326_35611__LPZ_CRUCE RIO SECO_JACHA INTI INDUSTRIAL S.A._IAS_40M"/>
    <s v="NEMTALA FERRUFINO, LUIS MIGUEL - EMP - LPZ                  "/>
    <x v="1"/>
    <x v="0"/>
    <s v="nemtalal@tigo.net.bo"/>
    <s v="AV.PANAMERICANA NO.14A. ZONA PUERTO MEJILLONES ENTRE "/>
    <s v=" 16°29'14.96&quot;S   68°12'59.27&quot;O"/>
    <s v="FLAVIO MAMANI - 76288593"/>
    <x v="2"/>
    <d v="2020-10-01T00:00:00"/>
    <d v="2020-11-01T00:00:00"/>
    <x v="1"/>
    <s v="22/11: Programada"/>
    <m/>
    <x v="268"/>
    <s v="AC"/>
    <s v="AC"/>
    <s v="Internet Asimetrico 6"/>
    <b v="1"/>
    <s v="12510326_35611__LPZ_CRUCE RIO SECO_JACHA INTI INDUSTRIAL S.A._IAS_90M"/>
    <b v="0"/>
    <s v="NEMTALA FERRUFINO, LUIS MIGUEL - EMP - LPZ                  "/>
    <b v="1"/>
    <e v="#N/A"/>
    <e v="#N/A"/>
    <m/>
  </r>
  <r>
    <x v="3"/>
    <d v="2020-10-31T00:00:00"/>
    <s v="Internet Asimetrico 4"/>
    <n v="35646"/>
    <x v="340"/>
    <s v="15311544_35646__SCZ_MERCADO BELEN_PEDIDOSYA SERVICIOS SA_IAS_65M"/>
    <s v="ESPINOZA LEANOS, MAYRA CRISTINA - EMP - SCZ                 "/>
    <x v="0"/>
    <x v="0"/>
    <s v="espinozamay@tigo.net.bo"/>
    <s v="Frente diagonal al Hotel Casa Blanca"/>
    <s v=" 17°45'39.91&quot;S  63°11'36.23&quot;O"/>
    <s v="LIDIA ANA SUAREZ - 70447246"/>
    <x v="2"/>
    <d v="2020-10-01T00:00:00"/>
    <d v="2020-11-01T00:00:00"/>
    <x v="1"/>
    <s v="26/01: Ya se pudo realizar el contacto con la persona indicada para otros enlaces._x000a_12/01: Nuevo contacto._x000a_30/12: aparece como celular apagado_x000a_22/11: Aún sin contactar"/>
    <m/>
    <x v="275"/>
    <s v="AC"/>
    <s v="AC"/>
    <s v="Internet Asimetrico 1"/>
    <b v="0"/>
    <s v="15311544_35646__SCZ_MERCADO BELEN_PEDIDOSYA SERVICIOS SA_IAS_30M"/>
    <b v="0"/>
    <s v="RUCK SUAREZ, FERNANDA - MNC - SCZ                           "/>
    <b v="0"/>
    <e v="#N/A"/>
    <e v="#N/A"/>
    <m/>
  </r>
  <r>
    <x v="2"/>
    <d v="2020-09-16T00:00:00"/>
    <s v="Internet Asimetrico 1"/>
    <n v="35494"/>
    <x v="307"/>
    <s v="11232191_35494_LPZ_FundoCharapaqui_EPIROC BOLIVIA SA EQUIPOS Y SERVICIOS _IAS_30"/>
    <s v="BANEGAS CHAVEZ, MARIA FERNANDA - MNC - SCZ                  "/>
    <x v="1"/>
    <x v="0"/>
    <s v="banegasma@tigo.net.bo"/>
    <s v="LA PAZ EL ALTO EL ALTO AV. LITORAL CARRETERA A VIACHA"/>
    <s v="6°32'33.96&quot;S  68°11'49.62&quot;W"/>
    <s v="Sara Bautista  - 70684200"/>
    <x v="2"/>
    <d v="2020-10-01T00:00:00"/>
    <d v="2020-11-01T00:00:00"/>
    <x v="1"/>
    <s v="22/11: Programada"/>
    <m/>
    <x v="276"/>
    <s v="AC"/>
    <s v="SU"/>
    <s v="Internet Asimetrico 1"/>
    <b v="1"/>
    <s v="***MO***11232191_35494_LPZ_FundoCharapaqui_EPIROC BOLIVIA SA EQUIPOS Y SERVICIOS"/>
    <b v="0"/>
    <s v="RUCK SUAREZ, FERNANDA - MNC - SCZ                           "/>
    <b v="0"/>
    <e v="#N/A"/>
    <e v="#N/A"/>
    <m/>
  </r>
  <r>
    <x v="2"/>
    <d v="2020-10-27T00:00:00"/>
    <s v="Internet Dedicado 1"/>
    <n v="35607"/>
    <x v="2"/>
    <s v="11474451_35607__SCZ_PARAGUA-A_CERVECERIA BOLIVIANA NACIONAL SA_IDD_15M_ATN CATOLICA"/>
    <s v="ANDIA ALVAREZ, LUIS ENRIQUE - CORP - LPZ                    "/>
    <x v="0"/>
    <x v="0"/>
    <s v="andial@tigo.net.bo"/>
    <s v="Carretera al Norte - km9  orange cargo "/>
    <s v=" 17°41'24.91&quot;S; 63° 9'30.42&quot;O"/>
    <s v="Julio Ayaviri - 71545528"/>
    <x v="1"/>
    <d v="2020-10-01T00:00:00"/>
    <d v="2020-11-01T00:00:00"/>
    <x v="1"/>
    <s v="09/12: Esperando confirmación por correo, contacto el 07/12/2020_x000a_22/11: Aún sin contactar"/>
    <m/>
    <x v="269"/>
    <s v="AC"/>
    <s v="(en blanco)"/>
    <s v="Internet Dedicado 1"/>
    <b v="1"/>
    <s v="(en blanco)"/>
    <b v="0"/>
    <s v="MIRANDA URQUIZO, DANIEL - CORP - LPZ                        "/>
    <b v="0"/>
    <e v="#N/A"/>
    <e v="#N/A"/>
    <m/>
  </r>
  <r>
    <x v="1"/>
    <m/>
    <s v="Internet Asimétrico"/>
    <n v="35732"/>
    <x v="172"/>
    <s v="1765387_35732_SCZ_TAJIBOS_UNIVALLE SA_IAS_210M_CAMPUS UNIVERSITARIO"/>
    <s v="PORRO SAAVEDRA, CAROLINA - TEMP1 - CORP - CBBA              "/>
    <x v="0"/>
    <x v="0"/>
    <s v="porroc@tigo.net.bo"/>
    <s v="Av. San Martin, esq. calle La Plata, 8 este, frente al Banco Fassil"/>
    <m/>
    <s v="Carlos Vargas Cel 72240442"/>
    <x v="1"/>
    <d v="2020-11-01T00:00:00"/>
    <d v="2020-11-01T00:00:00"/>
    <x v="1"/>
    <m/>
    <m/>
    <x v="271"/>
    <s v="AC"/>
    <s v="AC"/>
    <s v="PLAN CORPORATE - 1124"/>
    <b v="0"/>
    <s v="1765387_35732__SCZ_7MoANILLO_UNIVALLE SA_BAS_500M_LosSauces"/>
    <b v="0"/>
    <s v="VIDAL CANEDO, LEONARDO ANDRES - CORP - CBBA                 "/>
    <b v="0"/>
    <e v="#N/A"/>
    <e v="#N/A"/>
    <m/>
  </r>
  <r>
    <x v="3"/>
    <d v="2018-12-01T00:00:00"/>
    <s v="Internet Dedicado 13"/>
    <n v="33308"/>
    <x v="315"/>
    <s v="11679853_33308_SCZ_TAJIBOS_FONPLATA_IDD_210M"/>
    <s v="SOTO SALAZAR, ISRAEL JUNIOR - EMP - SCZ                     "/>
    <x v="0"/>
    <x v="0"/>
    <s v="sotoi@tigo.net.bo"/>
    <s v="AV SAN MARTIN ENTRE 2DO Y 3ER ANILLO "/>
    <s v=" 17°46'5.84&quot;S   63°11'37.80&quot;O"/>
    <s v="MATIUS SEELEND - 75078861"/>
    <x v="4"/>
    <d v="2020-10-01T00:00:00"/>
    <d v="2020-11-01T00:00:00"/>
    <x v="4"/>
    <m/>
    <m/>
    <x v="234"/>
    <s v="AC"/>
    <s v="AC"/>
    <s v="Internet Dedicado 13"/>
    <b v="1"/>
    <s v="11679853_33308_SCZ_TAJIBOS_FONPLATA_IDD_210M"/>
    <b v="1"/>
    <s v="MIYASHIRO VELEZ, JAIRTJHON - EMP - SCZ                      "/>
    <b v="0"/>
    <e v="#N/A"/>
    <e v="#N/A"/>
    <m/>
  </r>
  <r>
    <x v="3"/>
    <d v="2018-12-01T00:00:00"/>
    <s v="Internet Dedicado 13"/>
    <n v="33308"/>
    <x v="315"/>
    <s v="11679853_33308_SCZ_TAJIBOS_FONPLATA_IDD_210M"/>
    <s v="ARREDONDO ARAMBULA, BARBARA ANAHI - EMP - SCZ               "/>
    <x v="0"/>
    <x v="0"/>
    <s v="arredondob@tigo.net.bo"/>
    <s v="AV SAN MARTIN ENTRE 2DO Y 3ER ANILLO "/>
    <s v=" 17°46'5.84&quot;S   63°11'37.80&quot;O"/>
    <s v="MATIUS SEELEND - 75078861"/>
    <x v="4"/>
    <d v="2020-11-01T00:00:00"/>
    <d v="2020-12-01T00:00:00"/>
    <x v="4"/>
    <s v="08/12: Se debe repetir la visita una vez que el ticket de cambio de equipo se encuentre cerrado."/>
    <m/>
    <x v="277"/>
    <s v="AC"/>
    <s v="AC"/>
    <s v="Internet Dedicado 13"/>
    <b v="1"/>
    <s v="11679853_33308_SCZ_TAJIBOS_FONPLATA_IDD_210M"/>
    <b v="1"/>
    <s v="MIYASHIRO VELEZ, JAIRTJHON - EMP - SCZ                      "/>
    <b v="0"/>
    <e v="#N/A"/>
    <e v="#N/A"/>
    <m/>
  </r>
  <r>
    <x v="1"/>
    <d v="2019-03-30T00:00:00"/>
    <s v="Internet Asimetrico 16"/>
    <n v="33610"/>
    <x v="9"/>
    <s v="11300032_33610_SCZ_TanqueUrubo_FARMACIAS CORPORATIVAS SA_IAS_420M"/>
    <s v="SUAREZ CADARIO, ROBERTO JAVIER - CORP - SCZ                 "/>
    <x v="0"/>
    <x v="0"/>
    <s v="suarezrj@tigo.net.bo"/>
    <s v="CENTRO COMERCIAL OPEN MALL URUBO - SUBSUELO"/>
    <s v="17°44'57.51&quot;S 63°12'53.77&quot;O"/>
    <s v="FREDY PEÑA - 78500234"/>
    <x v="4"/>
    <d v="2020-11-01T00:00:00"/>
    <d v="2020-12-01T00:00:00"/>
    <x v="4"/>
    <s v="02/02: el cliente menciona que solo dispone del horario de las 23:59 hrs para realizar el trabajo, y dado las restricciones de transporte vehicular menciona que no le es posible asistir al sitio para el trabajo. Pide que esperemos un tiempo mas para retomar el trabajo_x000a_4/02: De acuerdo a lo solicitado por Sergio respecto a una mejor computadora, Gino indica que ellos harán el préstamo de un mejor equipo para los casos de mediciones de enlaces grandes. Para el caso de este cliente, solicita que la visita sea realizada en horarios de la noche que debido a las restricciones no es posible realizar. Se esperará a que se modifiquen las restricciones para hacer la coordinación._x000a_8/12: Pendiente repetición una vez se cierre el ticket de cambio de equipo."/>
    <m/>
    <x v="115"/>
    <s v="AC"/>
    <s v="AC"/>
    <s v="Internet Asimetrico 16"/>
    <b v="1"/>
    <s v="11300032_33610_SCZ_TanqueUrubo_FARMACIAS CORPORATIVAS SA_IAS_420M"/>
    <b v="1"/>
    <s v="SALLES GUZMAN, PAOLA KARINA - CORP - SCZ                    "/>
    <b v="0"/>
    <e v="#N/A"/>
    <e v="#N/A"/>
    <m/>
  </r>
  <r>
    <x v="3"/>
    <d v="2018-04-30T00:00:00"/>
    <s v="Plan Internet Empresarial 1.1"/>
    <n v="32337"/>
    <x v="345"/>
    <s v="11501568_32337__LPZ_BATALLAS_FUNDACION SARTAWI_IEL_4M"/>
    <s v="CAMPUZANO SAAVEDRA, SORAYA JACQUELINE - EMP - LPZ           "/>
    <x v="1"/>
    <x v="1"/>
    <s v="campuzanos@tigo.net.bo"/>
    <s v="Plaza Principal, Batallas, Tel. 2895150  - Sitio 2"/>
    <s v="16°17'59.83&quot;S 68°31'54.52&quot;O"/>
    <s v="Miguel Lopez - 22419252 - 67003004"/>
    <x v="4"/>
    <d v="2020-11-01T00:00:00"/>
    <d v="2020-12-01T00:00:00"/>
    <x v="0"/>
    <m/>
    <s v="Servicio Suspendido / Eliminado"/>
    <x v="1"/>
    <s v="SU"/>
    <s v="(en blanco)"/>
    <s v="Plan Internet Empresarial 1.1"/>
    <b v="1"/>
    <s v="(en blanco)"/>
    <b v="0"/>
    <s v="NEMTALA FERRUFINO, LUIS MIGUEL - EMP - LPZ                  "/>
    <b v="0"/>
    <e v="#N/A"/>
    <e v="#N/A"/>
    <m/>
  </r>
  <r>
    <x v="3"/>
    <d v="2018-05-30T00:00:00"/>
    <s v="Plan Internet Empresarial 1.1"/>
    <n v="32397"/>
    <x v="345"/>
    <s v="11501568_32397_SCZ_4Canadas_FUNDACION SARTAWI_IEL_4M"/>
    <s v="CAMPUZANO SAAVEDRA, SORAYA JACQUELINE - EMP - LPZ           "/>
    <x v="0"/>
    <x v="1"/>
    <s v="campuzanos@tigo.net.bo"/>
    <s v="c. San Francisco, lote # 13, Barrio Centro Florida  4 CAÑADAS- Site 5"/>
    <s v="17°16'7.92&quot;S  62°33'20.48&quot;O"/>
    <s v="Miguel Lopez - 22419252 - 67003007"/>
    <x v="4"/>
    <d v="2020-11-01T00:00:00"/>
    <d v="2020-12-01T00:00:00"/>
    <x v="1"/>
    <s v="01/03: Este trabajo estaba programado para el dia martes 23 de febrero, pero por el tema de los bloqueos por parte de los soyeros se tuvo que posponer la visita hasta que se normalice el viaje por carretera"/>
    <m/>
    <x v="278"/>
    <s v="AC"/>
    <s v="(en blanco)"/>
    <s v="Plan Internet Empresarial 1.1"/>
    <b v="1"/>
    <s v="(en blanco)"/>
    <b v="0"/>
    <s v="NEMTALA FERRUFINO, LUIS MIGUEL - EMP - LPZ                  "/>
    <b v="0"/>
    <e v="#N/A"/>
    <e v="#N/A"/>
    <m/>
  </r>
  <r>
    <x v="3"/>
    <d v="2018-05-30T00:00:00"/>
    <s v="Plan Internet Empresarial 1.1"/>
    <n v="32412"/>
    <x v="345"/>
    <s v="11501568_32412__LPZ_COROICO_FUNDACION SARTAWI_IEL_4M"/>
    <s v="CAMPUZANO SAAVEDRA, SORAYA JACQUELINE - EMP - LPZ           "/>
    <x v="1"/>
    <x v="1"/>
    <s v="campuzanos@tigo.net.bo"/>
    <s v="c. Tomás Monje s/n esq. Pje. Adalid Linares Tel. 2895530 - COROICO Sitio 1"/>
    <s v="16°11'19.96&quot;S   67°43'35.49&quot;O"/>
    <s v="Miguel Lopez - 22419252 - 67003003"/>
    <x v="4"/>
    <d v="2020-11-01T00:00:00"/>
    <d v="2020-12-01T00:00:00"/>
    <x v="2"/>
    <m/>
    <m/>
    <x v="1"/>
    <s v="AC"/>
    <s v="(en blanco)"/>
    <s v="Plan Internet Empresarial 1.1"/>
    <b v="1"/>
    <s v="(en blanco)"/>
    <b v="0"/>
    <s v="NEMTALA FERRUFINO, LUIS MIGUEL - EMP - LPZ                  "/>
    <b v="0"/>
    <e v="#N/A"/>
    <e v="#N/A"/>
    <m/>
  </r>
  <r>
    <x v="3"/>
    <d v="2018-05-30T00:00:00"/>
    <s v="Plan Internet Empresarial 1.1"/>
    <n v="32414"/>
    <x v="345"/>
    <s v="11501568_32414__CBA_TUTI_PUNATA_FUNDACION SARTAWI_IEL_4M"/>
    <s v="CAMPUZANO SAAVEDRA, SORAYA JACQUELINE - EMP - LPZ           "/>
    <x v="2"/>
    <x v="1"/>
    <s v="campuzanos@tigo.net.bo"/>
    <s v="Plaza 18 de Mayo s/n, acera oeste Tel. 4577549  - PUNATA - Site 3"/>
    <s v="17°32'40.57&quot;S  65°50'28.18&quot;O"/>
    <s v="Miguel Lopez - 22419252 - 67003005"/>
    <x v="4"/>
    <d v="2020-11-01T00:00:00"/>
    <d v="2020-12-01T00:00:00"/>
    <x v="0"/>
    <m/>
    <s v="Servicio Suspendido / Eliminado"/>
    <x v="1"/>
    <s v="SU"/>
    <s v="(en blanco)"/>
    <s v="Plan Internet Empresarial 1.1"/>
    <b v="1"/>
    <s v="(en blanco)"/>
    <b v="0"/>
    <s v="NEMTALA FERRUFINO, LUIS MIGUEL - EMP - LPZ                  "/>
    <b v="0"/>
    <e v="#N/A"/>
    <e v="#N/A"/>
    <m/>
  </r>
  <r>
    <x v="3"/>
    <d v="2015-06-23T00:00:00"/>
    <s v="Business Online 20 Mb"/>
    <n v="29589"/>
    <x v="346"/>
    <s v="14318856_29589_LPZ_Los Pinos_PROLIFE BOLIVIA_IOL_20M"/>
    <s v="PEREIRA AREVALO, AHYRAN DREICK - EMP - LPZ                  "/>
    <x v="1"/>
    <x v="0"/>
    <s v="pereiraah@tigo.net.bo"/>
    <s v="Av. Ballivian esq. Calle 12 Edif. Peñaloza Of. Subsuelo. Zona Calacoto"/>
    <s v=" 16°32'24.98&quot;S      68° 5'14.79&quot;O"/>
    <s v="Vladimir Calderon - 77500024"/>
    <x v="4"/>
    <d v="2020-11-01T00:00:00"/>
    <d v="2020-12-01T00:00:00"/>
    <x v="0"/>
    <s v="16/12: Consulta enviada a ejecutivo por teams. Ahyran indica que el cliente cerrará sus oficinas."/>
    <s v="Servicio Suspendido / Eliminado"/>
    <x v="1"/>
    <s v="EL"/>
    <s v="(en blanco)"/>
    <s v="BUSINESS ONLINE 5"/>
    <b v="0"/>
    <s v="(en blanco)"/>
    <b v="0"/>
    <s v="TELEVENTAS                                                  "/>
    <b v="0"/>
    <e v="#N/A"/>
    <e v="#N/A"/>
    <m/>
  </r>
  <r>
    <x v="3"/>
    <d v="2015-11-30T00:00:00"/>
    <s v="Business Online 20 Mb"/>
    <n v="29867"/>
    <x v="346"/>
    <s v="14318856_29867_SCZ_TAJIBOS_PROLIFE BOLIVIA SRL_IOL_20M"/>
    <s v="PEREIRA AREVALO, AHYRAN DREICK - EMP - LPZ                  "/>
    <x v="0"/>
    <x v="0"/>
    <s v="pereiraah@tigo.net.bo"/>
    <s v="Av. San Martin Calle Guemes Edif. Tamarindo planta baja Local 3 "/>
    <s v=" 17°46'16.24&quot;S  63°11'30.33&quot;O"/>
    <s v="VLADIMIR CALDERON - 77500024"/>
    <x v="4"/>
    <d v="2020-11-01T00:00:00"/>
    <d v="2020-12-01T00:00:00"/>
    <x v="0"/>
    <s v="16/12: Consulta enviada a ejecutivo por teams. Ahyran indica que el cliente cerrará sus oficinas."/>
    <s v="Servicio Suspendido / Eliminado"/>
    <x v="1"/>
    <s v="EL"/>
    <s v="(en blanco)"/>
    <s v="BUSINESS ONLINE 5"/>
    <b v="0"/>
    <s v="(en blanco)"/>
    <b v="0"/>
    <s v="TELEVENTAS                                                  "/>
    <b v="0"/>
    <e v="#N/A"/>
    <e v="#N/A"/>
    <m/>
  </r>
  <r>
    <x v="3"/>
    <d v="2018-08-31T00:00:00"/>
    <s v="Internet Asimetrico 2"/>
    <n v="32883"/>
    <x v="347"/>
    <s v="13489632_32883_CBA_Forestal_MILCAR SRL_BAS_IAS_40M"/>
    <s v="GONZALEZ ANTEZANA, MAURICIO ABEL - EMP - CBB                "/>
    <x v="2"/>
    <x v="0"/>
    <s v="gonzalezm@tigo.net.bo"/>
    <s v="Av Villazon km 4 1/2 Calle Jacaranda Nº153"/>
    <s v="17°23'2.27&quot;S  66° 6'16.96&quot;O"/>
    <s v="LEONARDO ASCARRUNZ  - 76900141"/>
    <x v="4"/>
    <d v="2020-11-01T00:00:00"/>
    <d v="2020-12-01T00:00:00"/>
    <x v="0"/>
    <s v="07/10: Según la BBD del mes de Septiembre, se obtiene que el servicio fue suspendido"/>
    <s v="Servicio Suspendido / Eliminado"/>
    <x v="1"/>
    <s v="SU"/>
    <s v="(en blanco)"/>
    <s v="Internet Asimetrico 2"/>
    <b v="1"/>
    <s v="(en blanco)"/>
    <b v="0"/>
    <s v="GONZALEZ ANTEZANA, MAURICIO ABEL - EMP - CBBA               "/>
    <b v="0"/>
    <e v="#N/A"/>
    <e v="#N/A"/>
    <m/>
  </r>
  <r>
    <x v="3"/>
    <d v="2018-08-31T00:00:00"/>
    <s v="Business Asimetric 10 Mb"/>
    <n v="32884"/>
    <x v="347"/>
    <s v="13489632_32884_LPZ_Achachicala_MILCAR_BAS_10M_TEMP20M-PRUEBAS-TIER-2"/>
    <s v="GONZALEZ ANTEZANA, MAURICIO ABEL - EMP - CBB                "/>
    <x v="1"/>
    <x v="0"/>
    <s v="gonzalezm@tigo.net.bo"/>
    <s v="Av Chacaltaya "/>
    <s v="16°28'1.46&quot;S  68° 9'6.79&quot;O"/>
    <s v="LEONARDO ASCARRUNZ  - 76900141"/>
    <x v="4"/>
    <d v="2020-11-01T00:00:00"/>
    <d v="2020-12-01T00:00:00"/>
    <x v="1"/>
    <s v="21/12: Ángel indica que en las mediciones el resultado fue de 20 megas simétrico, envié la consulta al ejecutivo._x000a_16/12: Solicité a Logicalis enviar correo recordatorio al cliente."/>
    <m/>
    <x v="279"/>
    <s v="SU"/>
    <s v="(en blanco)"/>
    <s v="Internet Asimetrico 2"/>
    <b v="0"/>
    <s v="(en blanco)"/>
    <b v="0"/>
    <s v="GONZALEZ ANTEZANA, MAURICIO ABEL - EMP - CBBA               "/>
    <b v="0"/>
    <e v="#N/A"/>
    <e v="#N/A"/>
    <m/>
  </r>
  <r>
    <x v="3"/>
    <d v="2018-08-31T00:00:00"/>
    <s v="Business Asimetric 10 Mb"/>
    <n v="32885"/>
    <x v="347"/>
    <s v="13489632_32885__SCZ_Hamcas_MILCAR SRL_BAS_10M"/>
    <s v="GONZALEZ ANTEZANA, MAURICIO ABEL - EMP - CBB                "/>
    <x v="0"/>
    <x v="0"/>
    <s v="gonzalezm@tigo.net.bo"/>
    <s v="Av Ribera Mendez "/>
    <s v="17°45'33.55&quot;S  63°10'35.51&quot;O"/>
    <s v="LEONARDO ASCARRUNZ  - 76900141"/>
    <x v="4"/>
    <d v="2020-11-01T00:00:00"/>
    <d v="2020-12-01T00:00:00"/>
    <x v="1"/>
    <s v="16/12: Solicité a Logicalis incluir en su base"/>
    <m/>
    <x v="280"/>
    <s v="SU"/>
    <s v="(en blanco)"/>
    <s v="Internet Asimetrico 2"/>
    <b v="0"/>
    <s v="(en blanco)"/>
    <b v="0"/>
    <s v="GONZALEZ ANTEZANA, MAURICIO ABEL - EMP - CBBA               "/>
    <b v="0"/>
    <e v="#N/A"/>
    <e v="#N/A"/>
    <m/>
  </r>
  <r>
    <x v="2"/>
    <d v="2017-09-28T00:00:00"/>
    <s v="Plan Internet Empresarial 1.2"/>
    <n v="31408"/>
    <x v="348"/>
    <s v="11429163_31408_CBA_TEMPORAL_SOLUCIONES TECNOLOGICAS SIEMENS SA_IEL_5M"/>
    <s v="ORTIZ ORTIZ, ROBERTO - MNC - SCZ                            "/>
    <x v="2"/>
    <x v="1"/>
    <s v="ortizro@tigo.net.bo"/>
    <s v="Entre rios Termoelectrica"/>
    <s v=" 17°12'1.69&quot;S;  64°31'6.24&quot;O"/>
    <s v="rodrigo yucra - 78511403"/>
    <x v="4"/>
    <d v="2020-11-01T00:00:00"/>
    <d v="2020-12-01T00:00:00"/>
    <x v="0"/>
    <s v="07/10: Según la BBD del mes de Septiembre, se obtiene que el servicio fue suspendido"/>
    <s v="Servicio Suspendido / Eliminado"/>
    <x v="1"/>
    <s v="SU"/>
    <s v="(en blanco)"/>
    <s v="Plan Internet Empresarial 1.2"/>
    <b v="1"/>
    <s v="(en blanco)"/>
    <b v="0"/>
    <s v="RUCK SUAREZ, FERNANDA - MNC - SCZ                           "/>
    <b v="0"/>
    <e v="#N/A"/>
    <e v="#N/A"/>
    <m/>
  </r>
  <r>
    <x v="2"/>
    <d v="2017-09-29T00:00:00"/>
    <s v="Plan Internet Empresarial 1.2"/>
    <n v="31405"/>
    <x v="348"/>
    <s v="11429163_31405_SCZ_Warnes_SOLUCIONES TECNOLOGICAS SIEMENS_IEL_5M"/>
    <s v="BANEGAS CHAVEZ, MARIA FERNANDA - MNC - SCZ  - TEMP2         "/>
    <x v="0"/>
    <x v="0"/>
    <s v="banegasma@tigo.net.bo"/>
    <s v="TERMOELECTRICA WARNES"/>
    <s v="17°32'3.94&quot;S; 63° 8'40.24&quot;O"/>
    <s v="rodrigo yucra - 78511403"/>
    <x v="4"/>
    <d v="2020-11-01T00:00:00"/>
    <d v="2020-12-01T00:00:00"/>
    <x v="1"/>
    <m/>
    <m/>
    <x v="269"/>
    <s v="SU"/>
    <s v="(en blanco)"/>
    <s v="BUSINESS ONLINE 2"/>
    <b v="0"/>
    <s v="(en blanco)"/>
    <b v="0"/>
    <s v="RUCK SUAREZ, FERNANDA - MNC - SCZ                           "/>
    <b v="0"/>
    <e v="#N/A"/>
    <e v="#N/A"/>
    <m/>
  </r>
  <r>
    <x v="2"/>
    <d v="2018-03-14T00:00:00"/>
    <s v="Plan Internet Empresarial 1.2"/>
    <n v="32054"/>
    <x v="348"/>
    <s v="11429163_32054_TRJ_Yacuiba_SIEMENS_IEL_5M"/>
    <s v="ORTIZ ORTIZ, ROBERTO - MNC - SCZ                            "/>
    <x v="3"/>
    <x v="1"/>
    <s v="ortizro@tigo.net.bo"/>
    <s v="36 KM CARRETERA A YACUIBA,TERMOELECTRICA ENDE-ESE"/>
    <s v=" 21°41'37.44&quot;S   63°33'28.46&quot;O"/>
    <s v="SERGIO ARZE -78509044"/>
    <x v="4"/>
    <d v="2020-11-01T00:00:00"/>
    <d v="2020-12-01T00:00:00"/>
    <x v="0"/>
    <m/>
    <s v="Servicio Suspendido / Eliminado"/>
    <x v="1"/>
    <s v="SU"/>
    <s v="SU"/>
    <s v="BUSINESS ONLINE 2"/>
    <b v="0"/>
    <s v="**SU**11429163_32054_TRJ_Yacuiba_SIEMENS_BOL_15M"/>
    <b v="0"/>
    <s v="RUCK SUAREZ, FERNANDA - MNC - SCZ                           "/>
    <b v="0"/>
    <e v="#N/A"/>
    <e v="#N/A"/>
    <m/>
  </r>
  <r>
    <x v="1"/>
    <d v="2018-08-23T00:00:00"/>
    <s v="Business Online 10 Mb"/>
    <n v="32768"/>
    <x v="349"/>
    <s v="1714370_32768__SCR_Bancario_MATADERO FRIGORIFICO SANTA CRUZ_BOL_10M"/>
    <s v="SALLES GUZMAN, PAOLA KARINA - CORP - SCZ                    "/>
    <x v="5"/>
    <x v="0"/>
    <s v="sallesp@tigo.net.bo"/>
    <s v="GUILLERMO LOAYZA Nº135 (PORTON ROJO) ENTRE LAS CALLES 29 DE SEPTIEMBRE/ DESTACAMENTO 130"/>
    <s v="19° 2'15.40&quot;S    65°14'58.46&quot;O"/>
    <s v="GILBER PENA - 3464970"/>
    <x v="4"/>
    <d v="2020-11-01T00:00:00"/>
    <d v="2020-12-01T00:00:00"/>
    <x v="2"/>
    <m/>
    <m/>
    <x v="1"/>
    <s v="AC"/>
    <s v="AC"/>
    <s v="BUSINESS ONLINE 2"/>
    <b v="0"/>
    <s v="1714370_32768__SCR_Bancario_MATADERO FRIGORIFICO SANTA CRUZ_BOL_15M"/>
    <b v="0"/>
    <s v="SALLES GUZMAN, PAOLA KARINA - CORP - SCZ                    "/>
    <b v="1"/>
    <e v="#N/A"/>
    <e v="#N/A"/>
    <m/>
  </r>
  <r>
    <x v="1"/>
    <d v="2018-08-23T00:00:00"/>
    <s v="Business Online 10 Mb"/>
    <n v="32769"/>
    <x v="349"/>
    <s v="1714370_32769__ORU_Oruro Norte_MATADERO FRIGORIFICO SANTA CRUZ_BOL_10M"/>
    <s v="SALLES GUZMAN, PAOLA KARINA - CORP - SCZ                    "/>
    <x v="4"/>
    <x v="0"/>
    <s v="sallesp@tigo.net.bo"/>
    <s v="Calle Zenon Dalence esq. Mario Mercado Porrez, Urbanización la Pampita 1, Nº 1 teléfono 5212642. Zona norte"/>
    <s v="17°56'25.57&quot;S    67° 6'20.97&quot;O"/>
    <s v="GILBER PENA - 3464970"/>
    <x v="4"/>
    <d v="2020-11-01T00:00:00"/>
    <d v="2020-12-01T00:00:00"/>
    <x v="2"/>
    <m/>
    <m/>
    <x v="1"/>
    <s v="AC"/>
    <s v="AC"/>
    <s v="BUSINESS ONLINE 2"/>
    <b v="0"/>
    <s v="1714370_32769__ORU_Oruro Norte_MATADERO FRIGORIFICO SANTA CRUZ_BOL_15M"/>
    <b v="0"/>
    <s v="SALLES GUZMAN, PAOLA KARINA - CORP - SCZ                    "/>
    <b v="1"/>
    <e v="#N/A"/>
    <e v="#N/A"/>
    <m/>
  </r>
  <r>
    <x v="1"/>
    <d v="2019-03-30T00:00:00"/>
    <s v="Business Online 10 Mb"/>
    <n v="33802"/>
    <x v="349"/>
    <s v="1714370_33802__TJA_BARRIO FABRIL_MATADERO FRIGORIFICO SANTA CRUZ S.A._BOL_10M"/>
    <s v="SALLES GUZMAN, PAOLA KARINA - CORP - SCZ                    "/>
    <x v="3"/>
    <x v="0"/>
    <s v="sallesp@tigo.net.bo"/>
    <s v="Zona los Morros Blancos Manzana “A” Lote Nro 8, Tarija"/>
    <s v="21°33'34.2&quot;S  64°40'52.6&quot;W"/>
    <s v="Joaquin Roda - 76837258"/>
    <x v="4"/>
    <d v="2020-11-01T00:00:00"/>
    <d v="2020-12-01T00:00:00"/>
    <x v="1"/>
    <m/>
    <m/>
    <x v="116"/>
    <s v="AC"/>
    <s v="(en blanco)"/>
    <s v="BUSINESS ONLINE 2"/>
    <b v="0"/>
    <s v="(en blanco)"/>
    <b v="0"/>
    <s v="SALLES GUZMAN, PAOLA KARINA - CORP - SCZ                    "/>
    <b v="1"/>
    <e v="#N/A"/>
    <e v="#N/A"/>
    <m/>
  </r>
  <r>
    <x v="1"/>
    <d v="2018-08-22T00:00:00"/>
    <s v="Business Online 30 Mb"/>
    <n v="32775"/>
    <x v="4"/>
    <s v="11545661_32775__CBA_PARAGUA_ENDE ANDINA S.A.M._IEL_8M"/>
    <s v="ROLLANO QUIROGA, LORENA - CORP - CBBA                       "/>
    <x v="2"/>
    <x v="1"/>
    <s v="rollanol@tigo.net.bo"/>
    <s v="CALLE INNOMINADA, CARRETERA ENTRE RIOS, PLANTA ENDE ANDINA."/>
    <s v="17°12'2.24&quot;S; 64°31'6.36&quot;O"/>
    <s v="JUAN ZAPATA TELLEZ - 71738308"/>
    <x v="4"/>
    <d v="2020-11-01T00:00:00"/>
    <d v="2020-12-01T00:00:00"/>
    <x v="2"/>
    <m/>
    <m/>
    <x v="1"/>
    <s v="AC"/>
    <s v="(en blanco)"/>
    <s v="BUSINESS ONLINE 7"/>
    <b v="0"/>
    <s v="(en blanco)"/>
    <b v="0"/>
    <s v="VIDAL CANEDO, LEONARDO ANDRES - CORP - CBBA                 "/>
    <b v="0"/>
    <e v="#N/A"/>
    <e v="#N/A"/>
    <m/>
  </r>
  <r>
    <x v="1"/>
    <d v="2019-07-31T00:00:00"/>
    <s v="Internet Dedicado 2"/>
    <n v="34345"/>
    <x v="4"/>
    <s v="11545661_34345__CBA_Tiquipaya_ENDE ANDINA S.A.M._IDD_15M"/>
    <s v="ROLLANO QUIROGA, LORENA - CORP - CBBA                       "/>
    <x v="2"/>
    <x v="0"/>
    <s v="rollanol@tigo.net.bo"/>
    <s v="Av. Ecologica Nro 88 pasaje Villa Gardenias Nro 40"/>
    <m/>
    <s v="Juan Zapata - 71738308"/>
    <x v="4"/>
    <d v="2020-11-01T00:00:00"/>
    <d v="2020-12-01T00:00:00"/>
    <x v="1"/>
    <m/>
    <m/>
    <x v="171"/>
    <s v="AC"/>
    <s v="(en blanco)"/>
    <s v="Internet Dedicado 2"/>
    <b v="1"/>
    <s v="(en blanco)"/>
    <b v="0"/>
    <s v="VIDAL CANEDO, LEONARDO ANDRES - CORP - CBBA                 "/>
    <b v="0"/>
    <e v="#N/A"/>
    <e v="#N/A"/>
    <m/>
  </r>
  <r>
    <x v="2"/>
    <d v="2013-12-01T00:00:00"/>
    <s v="Business Online 20 Mb"/>
    <n v="28613"/>
    <x v="350"/>
    <s v="11783579_28613_SCZ_Tajibos_KUEHNE + NAGEL LTDA_BOL_20M"/>
    <s v="BANEGAS CHAVEZ, MARIA FERNANDA - MNC - SCZ                  "/>
    <x v="0"/>
    <x v="0"/>
    <s v="banegasma@tigo.net.bo"/>
    <s v="Av. San Martin #115 Edif. Tamarindo"/>
    <m/>
    <s v="Christian Gamarra 344-3300"/>
    <x v="4"/>
    <d v="2020-11-01T00:00:00"/>
    <d v="2020-12-01T00:00:00"/>
    <x v="1"/>
    <s v="14/01: el cliente menciona que dara una respuesta una vez le confirmen sus encargados en chile_x000a_11/01: Contactar nuevamente._x000a_18/12: el cliente menciona que la asistencia a la oficina es irregular, y que su encargado de TI nos contactara luego ( contacto el 18/12/2020)_x000a_16/12: Solicité a Logicalis incluir en su base"/>
    <m/>
    <x v="281"/>
    <s v="AC"/>
    <s v="AC"/>
    <s v="Internet Dedicado 7"/>
    <b v="0"/>
    <s v="11783579_28613_SCZ_Tajibos_KUEHNE + NAGEL LTDA_IDD_95M"/>
    <b v="0"/>
    <s v="RUCK SUAREZ, FERNANDA - MNC - SCZ                           "/>
    <b v="0"/>
    <e v="#N/A"/>
    <e v="#N/A"/>
    <m/>
  </r>
  <r>
    <x v="2"/>
    <d v="2016-01-28T00:00:00"/>
    <s v="Business Online 10 Mb"/>
    <n v="29936"/>
    <x v="350"/>
    <s v="**SU**11783579_29936_LPZ_MIRADOR_KUEHNE + NAGEL LTDA_BOL_10M"/>
    <s v="BANEGAS CHAVEZ, MARIA FERNANDA - MNC - SCZ                  "/>
    <x v="1"/>
    <x v="0"/>
    <s v="banegasma@tigo.net.bo"/>
    <s v="Av Arce. Edificio Multicine Piso 8. La Paz"/>
    <s v="16°30'39.10&quot;S 68° 7'19.80&quot;O"/>
    <s v="Christian Gamarra - 72141200_x000a_"/>
    <x v="4"/>
    <d v="2020-11-01T00:00:00"/>
    <d v="2020-12-01T00:00:00"/>
    <x v="0"/>
    <m/>
    <s v="Servicio Suspendido / Eliminado"/>
    <x v="1"/>
    <s v="SU"/>
    <s v="(en blanco)"/>
    <s v="BUSINESS ONLINE 2"/>
    <b v="0"/>
    <s v="(en blanco)"/>
    <b v="0"/>
    <s v="RUCK SUAREZ, FERNANDA - MNC - SCZ                           "/>
    <b v="0"/>
    <e v="#N/A"/>
    <e v="#N/A"/>
    <m/>
  </r>
  <r>
    <x v="3"/>
    <d v="2018-10-31T00:00:00"/>
    <s v="Internet Dedicado 8"/>
    <n v="33077"/>
    <x v="351"/>
    <s v="15303570_33077__SCZ_SAN IGNACIO_FRIGORIFICO BFC S.A_IEL_10M"/>
    <s v="VELARDE VARGAS, MARIO - EMP - SCZ                           "/>
    <x v="0"/>
    <x v="1"/>
    <s v="velardem@tigo.net.bo"/>
    <s v="SAN IGNACIO DE VELASCO PASANDO LA REPRESA"/>
    <s v=" 16°20'45.46&quot;S  60°57'38.24&quot;O"/>
    <s v="Natasha Castedo - 76665295"/>
    <x v="4"/>
    <d v="2020-11-01T00:00:00"/>
    <d v="2020-12-01T00:00:00"/>
    <x v="2"/>
    <m/>
    <m/>
    <x v="1"/>
    <s v="AC"/>
    <s v="(en blanco)"/>
    <s v="Internet Dedicado 8"/>
    <b v="1"/>
    <s v="(en blanco)"/>
    <b v="0"/>
    <s v="VAZQUEZ VALDIVIA, LEONARDO - EMP - SCZ                      "/>
    <b v="0"/>
    <e v="#N/A"/>
    <e v="#N/A"/>
    <m/>
  </r>
  <r>
    <x v="3"/>
    <d v="2018-10-31T00:00:00"/>
    <s v="Internet Asimetrico 12"/>
    <n v="33078"/>
    <x v="351"/>
    <s v="15303570_33078__SCZ_BRIGIDA_FRIGORIFICO BFC S.A_BAS_10M"/>
    <s v="VELARDE VARGAS, MARIO - EMP - SCZ                           "/>
    <x v="0"/>
    <x v="0"/>
    <s v="velardem@tigo.net.bo"/>
    <s v="AV SAN MARTIN 4TO ANILLO FRENTE A VENTURA MALL, EDIFICIO TORRE DUO PISO 12"/>
    <s v=" 17°45'18.93&quot;S  63°11'53.65&quot;O"/>
    <s v="ROSA MARIA - 76662156"/>
    <x v="4"/>
    <d v="2020-11-01T00:00:00"/>
    <d v="2020-12-01T00:00:00"/>
    <x v="0"/>
    <s v="26/01: Cliente postergo la visita para otro momento_x000a_11/01: Se lo volvio a contactar, el cliente menciona que no es posible coordinar esta semana ya que se encuentra de viaje y que se lo vuelva a contactar el lunes 25 de enero_x000a_11/01: Contactar nuevamente._x000a_05/01: se lo volvio a contactar, el cliente menciona que no es posible coordinar esta semana y que se lo vuelva a contactar el lunes 11 de enero._x000a_21/12: se lo volvio a contactar ,pero el cliente menciona que es complicado coordinar una visita en este momento dado las fechas. Pide que se lo vuelva a contactar en el siguiente mes (contacto el 21/12/2020)_x000a_16/12: Solicité a Logicalis incluir en su base"/>
    <s v="Cliente no acepta la medición"/>
    <x v="1"/>
    <s v="AC"/>
    <s v="AC"/>
    <s v="Internet Asimetrico 12"/>
    <b v="1"/>
    <s v="15303570_33078_SCZ_BRIGIDA_FRIGORIFICO BFC S.A_BAS_185M"/>
    <b v="0"/>
    <s v="VAZQUEZ VALDIVIA, LEONARDO - EMP - SCZ                      "/>
    <b v="0"/>
    <e v="#N/A"/>
    <e v="#N/A"/>
    <m/>
  </r>
  <r>
    <x v="3"/>
    <d v="2020-11-10T00:00:00"/>
    <s v="Internet Asimetrico 1"/>
    <n v="35616"/>
    <x v="351"/>
    <s v="15303570_35616__SCZ_MATADERO _FRIGORIFICO BFC S.A._IAS_15M"/>
    <s v="VELARDE VARGAS, MARIO - EMP - SCZ                           "/>
    <x v="0"/>
    <x v="0"/>
    <s v="velardem@tigo.net.bo"/>
    <s v="5to anillo prolongacion Mutualista "/>
    <s v="17°44'59.65&quot;S 63° 8'41.42&quot;O"/>
    <s v="Richard Soliz - 77027737"/>
    <x v="4"/>
    <d v="2020-11-01T00:00:00"/>
    <d v="2020-12-01T00:00:00"/>
    <x v="1"/>
    <s v="11/01: se lo volvio a contactar, el cliente menciona que no es posible coordinar esta semana ya que se encuentra de viaje y que se lo vuelva a contactar el lunes 25 de enero_x000a_11/01: Contactar nuevamente_x000a_05/01: se lo volvio a contactar, el cliente menciona que no es posible coordinar esta semana y que se lo vuelva a contactar el lunes 11 de enero_x000a_21/12: se lo volvio a contactar ,pero el cliente menciona que es complicado coordinar una visita en este momento dado las fechas. Pide que se lo vuelva a contactar en el siguiente mes (contacto el 21/12/2020)_x000a_16/12: Solicité a Logicalis incluir en su base"/>
    <m/>
    <x v="282"/>
    <s v="AC"/>
    <s v="(en blanco)"/>
    <s v="Internet Asimetrico 9"/>
    <b v="0"/>
    <s v="(en blanco)"/>
    <b v="0"/>
    <s v="VAZQUEZ VALDIVIA, LEONARDO - EMP - SCZ                      "/>
    <b v="0"/>
    <e v="#N/A"/>
    <e v="#N/A"/>
    <m/>
  </r>
  <r>
    <x v="3"/>
    <d v="2018-10-29T00:00:00"/>
    <s v="Internet Dedicado 5"/>
    <n v="32896"/>
    <x v="352"/>
    <s v="15323150_32896__SCZ_SAN IGNACIO _BOL-TELECOMUNICACIONES S.R.L._IEL_6M"/>
    <s v="PARADA SAUCEDO, ALEJANDRA - EMP - SCZ                       "/>
    <x v="0"/>
    <x v="1"/>
    <s v="paradaal@tigo.net.bo"/>
    <s v="ZONA AV SANTA CRUZ CALLE MY BAHIA "/>
    <s v=" 16°22'38.33&quot;S  60°57'38.20&quot;O"/>
    <s v="ALEJANDRO ANZOATEGUI - 67805226"/>
    <x v="4"/>
    <d v="2020-11-01T00:00:00"/>
    <d v="2020-12-01T00:00:00"/>
    <x v="2"/>
    <m/>
    <m/>
    <x v="1"/>
    <s v="AC"/>
    <s v="(en blanco)"/>
    <s v="Internet Dedicado 8"/>
    <b v="0"/>
    <s v="(en blanco)"/>
    <b v="0"/>
    <s v="PARADA SAUCEDO, ALEJANDRA - EMP - SCZ                       "/>
    <b v="1"/>
    <e v="#N/A"/>
    <e v="#N/A"/>
    <m/>
  </r>
  <r>
    <x v="3"/>
    <d v="2018-11-30T00:00:00"/>
    <s v="Business Online 12 Mb"/>
    <n v="33317"/>
    <x v="353"/>
    <s v="15351833_33317__SCZ_PARAGUA_RED AD VENIR S.A._BOL_12M"/>
    <s v="SALLES GUZMAN, PAOLA KARINA - EMP - SCZ                     "/>
    <x v="0"/>
    <x v="0"/>
    <s v="sallesp@tigo.net.bo"/>
    <s v="CARRETERA A CAMIRI KM 20, PASANDO CERÁMICA RAFAELA"/>
    <s v=" 17°54'58.13&quot;S  63°15'4.47&quot;O"/>
    <s v="KELVIN FLORES - 70091872"/>
    <x v="4"/>
    <d v="2020-11-01T00:00:00"/>
    <d v="2020-12-01T00:00:00"/>
    <x v="1"/>
    <s v="16/12: Solicité a Logicalis incluir en su base"/>
    <m/>
    <x v="283"/>
    <s v="AC"/>
    <s v="(en blanco)"/>
    <s v="BUSINESS ONLINE 3"/>
    <b v="0"/>
    <s v="(en blanco)"/>
    <b v="0"/>
    <s v="PARADA SAUCEDO, ALEJANDRA - EMP - SCZ                       "/>
    <b v="0"/>
    <e v="#N/A"/>
    <e v="#N/A"/>
    <m/>
  </r>
  <r>
    <x v="5"/>
    <d v="2019-04-11T00:00:00"/>
    <s v="Internet Asimetrico 4"/>
    <n v="33813"/>
    <x v="354"/>
    <s v="13334259_33813_TJA_LOURDES_GOBIERNO AUTONOMO DEPARTAMENTAL DE TARIJA_IAS_65M"/>
    <s v="MORRO NUNEZ, BERNARDO - GOB - LPZ                           "/>
    <x v="3"/>
    <x v="0"/>
    <s v="morrob@tigo.net.bo"/>
    <s v="BARRIO LOURDES, CALLE SIN NOMBRE PARALELA A LA AVENIDA MEJILLONES"/>
    <s v=" 21°30'47.53&quot;S  64°43'43.39&quot;O"/>
    <s v="LIC. ROMEL GUTIERREZ - 72964882"/>
    <x v="4"/>
    <d v="2020-11-01T00:00:00"/>
    <d v="2020-12-01T00:00:00"/>
    <x v="0"/>
    <s v="02/03: De acuerdo a la lista enviada por el ejecutivo el servicio fue dado de baja."/>
    <s v="Servicio Suspendido / Eliminado"/>
    <x v="1"/>
    <s v="SU"/>
    <s v="(en blanco)"/>
    <s v="Internet Asimetrico 4"/>
    <b v="1"/>
    <s v="(en blanco)"/>
    <b v="0"/>
    <s v="MORRO NUNEZ, BERNARDO - GOB - LPZ                           "/>
    <b v="1"/>
    <e v="#N/A"/>
    <e v="#N/A"/>
    <m/>
  </r>
  <r>
    <x v="3"/>
    <d v="2015-01-02T00:00:00"/>
    <s v="TIGO DIA ONLINE 10MB"/>
    <n v="29400"/>
    <x v="355"/>
    <s v="13648198_29400_POT_CENTRAL_SERVICIOS MINEROS IMPALA BOLIVIA SA_IOL_10M"/>
    <s v="PEREIRA AREVALO, AHYRAN DREICK - EMP - LPZ                  "/>
    <x v="8"/>
    <x v="0"/>
    <s v="pereiraah@tigo.net.bo"/>
    <s v="Calle Villazon entre San Alberto y Wenceslao Alba"/>
    <s v=" 19°34'54.70&quot;S,  65°45'29.51&quot;O"/>
    <s v="Gonzalo Cardenas - 69830786"/>
    <x v="4"/>
    <d v="2020-11-01T00:00:00"/>
    <d v="2020-12-01T00:00:00"/>
    <x v="2"/>
    <m/>
    <m/>
    <x v="1"/>
    <s v="AC"/>
    <s v="AC"/>
    <s v="TIGO DIA ONLINE 10MB"/>
    <b v="1"/>
    <s v="13648198_29400_POT_CENTRAL_SERVICIOS MINEROS IMPALA BOLIVIA SA_IOL_10M"/>
    <b v="1"/>
    <s v="NEMTALA FERRUFINO, LUIS MIGUEL - EMP - LPZ                  "/>
    <b v="0"/>
    <e v="#N/A"/>
    <e v="#N/A"/>
    <m/>
  </r>
  <r>
    <x v="3"/>
    <d v="2019-01-30T00:00:00"/>
    <s v="Business Asimetric 15 Mb"/>
    <n v="33455"/>
    <x v="356"/>
    <s v="15367323_33455__SCZ_SAN IGNACIO III_SERVIAGRICOLA DEL SUR S.R.L._BAS_15M"/>
    <s v="ALVAREZ CABEZAS, SAUL ALEJANDRO - TEMP7 - EMP - SCZ         "/>
    <x v="0"/>
    <x v="1"/>
    <s v="alvarezs@tigo.net.bo"/>
    <s v="San Ignacio, A una cuadra de la Plaza de Armas 31 de julio "/>
    <s v="16°22'21.83&quot;S  60°57'28.38&quot;O"/>
    <s v="Pablo Salvatierra - 77353266"/>
    <x v="4"/>
    <d v="2020-11-01T00:00:00"/>
    <d v="2020-12-01T00:00:00"/>
    <x v="2"/>
    <m/>
    <m/>
    <x v="1"/>
    <s v="AC"/>
    <s v="(en blanco)"/>
    <s v="Business Asimetric 2"/>
    <b v="0"/>
    <s v="(en blanco)"/>
    <b v="0"/>
    <s v="NUÑEZ ENCINAS, CARLOS FERNANDO - EMP - SCZ                  "/>
    <b v="0"/>
    <e v="#N/A"/>
    <e v="#N/A"/>
    <m/>
  </r>
  <r>
    <x v="3"/>
    <d v="2019-01-30T00:00:00"/>
    <s v="Internet Asimetrico 12"/>
    <n v="33454"/>
    <x v="356"/>
    <s v="15367323_33454_SCZ_URBARI_SERVIAGRICOLA DEL SUR S.R.L._IAS_185M"/>
    <s v="ALVAREZ CABEZAS, SAUL ALEJANDRO - TEMP7 - EMP - SCZ         "/>
    <x v="0"/>
    <x v="0"/>
    <s v="alvarezs@tigo.net.bo"/>
    <s v="Av. Doble Vía La Guardia y 4to. Anillo"/>
    <s v="17°48'35.83&quot;S  63°12'24.05&quot;O"/>
    <s v="Pablo Salvatierra - 77353266"/>
    <x v="4"/>
    <d v="2020-11-01T00:00:00"/>
    <d v="2020-12-01T00:00:00"/>
    <x v="1"/>
    <s v="11/01: Contactar nuevamente._x000a_16/12: Solicité a Logicalis incluir en su base"/>
    <m/>
    <x v="284"/>
    <s v="SU"/>
    <s v="(en blanco)"/>
    <s v="Internet Asimetrico 12"/>
    <b v="1"/>
    <s v="(en blanco)"/>
    <b v="0"/>
    <s v="NUÑEZ ENCINAS, CARLOS FERNANDO - EMP - SCZ                  "/>
    <b v="0"/>
    <e v="#N/A"/>
    <e v="#N/A"/>
    <m/>
  </r>
  <r>
    <x v="3"/>
    <d v="2017-05-30T00:00:00"/>
    <s v="Internet Dedicado 3"/>
    <n v="31078"/>
    <x v="357"/>
    <s v="15146341_31078_SCZ_Gilberto Parejas_TUVES TV SATELITAL BOLIVIA_IDD_50M"/>
    <s v="GARAY, ANGEL NICOLAS - EMP - SCZ                            "/>
    <x v="0"/>
    <x v="0"/>
    <s v="garaya@tigo.net.bo"/>
    <s v="Calle René Moreno entre Moldes y Manuel Ignacio Salvatierra N° 528."/>
    <s v="   17°47'22.35&quot;S    63°10'50.84&quot;O"/>
    <s v="Rodolfo Suarez - 75684795"/>
    <x v="4"/>
    <d v="2020-11-01T00:00:00"/>
    <d v="2020-12-01T00:00:00"/>
    <x v="1"/>
    <s v="16/12: Solicité a Logicalis incluir en su base"/>
    <m/>
    <x v="264"/>
    <s v="AC"/>
    <s v="AC"/>
    <s v="Internet Dedicado 5"/>
    <b v="0"/>
    <s v="15146341_31078_SCZ_Gilberto Parejas_TUVES TV SATELITAL BOLIVIA_IDD_75M"/>
    <b v="0"/>
    <s v="GARAY, ANGEL NICOLAS - EMP - SCZ                            "/>
    <b v="1"/>
    <e v="#N/A"/>
    <e v="#N/A"/>
    <m/>
  </r>
  <r>
    <x v="3"/>
    <d v="2017-05-31T00:00:00"/>
    <s v="Internet Dedicado 3"/>
    <n v="31111"/>
    <x v="357"/>
    <s v="15146341_31111_LPZ_SOPOCACHI_TUVES TV SATELITAL BOLIVIA S.A. - TUVES S.A._IDD_50"/>
    <s v="GARAY, ANGEL NICOLAS - EMP - SCZ                            "/>
    <x v="1"/>
    <x v="0"/>
    <s v="garaya@tigo.net.bo"/>
    <s v="Avenida Sánchez Lima N° 2329 Edificio Sky Tower Oficina 6-A"/>
    <s v="16°30'36.68&quot;S 68°7'40.50&quot;O "/>
    <s v="RODOLFO SUAREZ - 75684795"/>
    <x v="4"/>
    <d v="2020-11-01T00:00:00"/>
    <d v="2020-12-01T00:00:00"/>
    <x v="1"/>
    <m/>
    <m/>
    <x v="266"/>
    <s v="AC"/>
    <s v="AC"/>
    <s v="Internet Dedicado 4"/>
    <b v="0"/>
    <s v="15146341_31111_LPZ_SOPOCACHI_TUVES TV SATELITAL BOLIVIA S.A. - TUVES S.A._IDD_65"/>
    <b v="0"/>
    <s v="GARAY, ANGEL NICOLAS - EMP - SCZ                            "/>
    <b v="1"/>
    <e v="#N/A"/>
    <e v="#N/A"/>
    <m/>
  </r>
  <r>
    <x v="3"/>
    <d v="2017-05-31T00:00:00"/>
    <s v="Internet Dedicado 3"/>
    <n v="31112"/>
    <x v="357"/>
    <s v="15146341_31112_CBA_CESPEDES_TUVES TV SATELITAL BOLIVIA S.A. - TUVES S.A._IDD_50M"/>
    <s v="GARAY, ANGEL NICOLAS - EMP - SCZ                            "/>
    <x v="2"/>
    <x v="0"/>
    <s v="garaya@tigo.net.bo"/>
    <s v="Av. Ayacucho entre General Achá y Santivañez Edificio América N° 218 Planta Baja Local A-1."/>
    <s v="  17°23'37.55&quot;S   66° 9'31.50&quot;O"/>
    <s v="Rodolfo Suarez - 75684795"/>
    <x v="4"/>
    <d v="2020-11-01T00:00:00"/>
    <d v="2020-12-01T00:00:00"/>
    <x v="1"/>
    <m/>
    <m/>
    <x v="223"/>
    <s v="AC"/>
    <s v="AC"/>
    <s v="Internet Dedicado 4"/>
    <b v="0"/>
    <s v="15146341_31112__CBA_FELIX CAPRILES_TUVES TV SATELITAL BOLIVIA S.A. - TUVES S.A._"/>
    <b v="0"/>
    <s v="GARAY, ANGEL NICOLAS - EMP - SCZ                            "/>
    <b v="1"/>
    <e v="#N/A"/>
    <e v="#N/A"/>
    <m/>
  </r>
  <r>
    <x v="3"/>
    <d v="2017-11-30T00:00:00"/>
    <s v="Business Asimetric 10 Mb"/>
    <n v="31568"/>
    <x v="358"/>
    <s v="14833146_31568__SCZ_HAMACAS_ESPECTRO COMUNICACIONES SRL_BAS_10M"/>
    <s v="ALVAREZ CABEZAS, SAUL ALEJANDRO - TEMP7 - EMP - SCZ         "/>
    <x v="0"/>
    <x v="0"/>
    <s v="alvarezs@tigo.net.bo"/>
    <s v="AV. ALEMANA CALLE MAPAJO NRO 31 ENTRE 3ER ANILLO INT Y 3ER ANILLO EXT"/>
    <s v=" 17°45'35.58&quot;S 63°10'8.16&quot;O"/>
    <s v="OSCAR MORANT - 67893965"/>
    <x v="4"/>
    <d v="2020-11-01T00:00:00"/>
    <d v="2020-12-01T00:00:00"/>
    <x v="0"/>
    <m/>
    <s v="Servicio Suspendido / Eliminado"/>
    <x v="1"/>
    <s v="SU"/>
    <s v="(en blanco)"/>
    <s v="Business Asimetric 1"/>
    <b v="0"/>
    <s v="(en blanco)"/>
    <b v="0"/>
    <s v="NUÑEZ ENCINAS, CARLOS FERNANDO - EMP - SCZ                  "/>
    <b v="0"/>
    <e v="#N/A"/>
    <e v="#N/A"/>
    <m/>
  </r>
  <r>
    <x v="3"/>
    <d v="2017-11-30T00:00:00"/>
    <s v="Internet Asimetrico 11"/>
    <n v="31590"/>
    <x v="358"/>
    <s v="14833146_31590_TRJ_Villamontes_ESPECTRO COMUNICACIONES_IAS_165M"/>
    <s v="ALVAREZ CABEZAS, SAUL ALEJANDRO - TEMP7 - EMP - SCZ         "/>
    <x v="3"/>
    <x v="0"/>
    <s v="alvarezs@tigo.net.bo"/>
    <s v="AV. HEROES DEL CHACO"/>
    <s v=" 21°15'49.83&quot;S  63°27'51.74&quot;O "/>
    <s v="RONALD QUIROGA - 67893964"/>
    <x v="4"/>
    <d v="2020-11-01T00:00:00"/>
    <d v="2020-12-01T00:00:00"/>
    <x v="2"/>
    <m/>
    <m/>
    <x v="1"/>
    <s v="AC"/>
    <s v="AC"/>
    <s v="Internet Asimetrico 11"/>
    <b v="1"/>
    <s v="14833146_31590_TRJ_Villamontes_ESPECTRO COMUNICACIONES_IAS_165M"/>
    <b v="1"/>
    <s v="NUÑEZ ENCINAS, CARLOS FERNANDO - EMP - SCZ                  "/>
    <b v="0"/>
    <e v="#N/A"/>
    <e v="#N/A"/>
    <m/>
  </r>
  <r>
    <x v="3"/>
    <d v="2017-11-30T00:00:00"/>
    <s v="Internet Dedicado 2"/>
    <n v="31589"/>
    <x v="358"/>
    <s v="**SU**14833146_31589_TRJ_Villamontes_ESPECTRO COMUNICACIONES_IDD_40M"/>
    <s v="ALVAREZ CABEZAS, SAUL ALEJANDRO - TEMP7 - EMP - SCZ         "/>
    <x v="3"/>
    <x v="0"/>
    <s v="alvarezs@tigo.net.bo"/>
    <s v="AV. HEROES DEL CHACO ESQUINA BOQUERON"/>
    <s v="   21° 15.831'S     63° 27.862'O"/>
    <s v="RONALD QUIROGA - 67893964"/>
    <x v="4"/>
    <d v="2020-11-01T00:00:00"/>
    <d v="2020-12-01T00:00:00"/>
    <x v="0"/>
    <m/>
    <s v="Servicio Suspendido / Eliminado"/>
    <x v="1"/>
    <s v="EL"/>
    <s v="(en blanco)"/>
    <s v="Internet Dedicado 2"/>
    <b v="1"/>
    <s v="(en blanco)"/>
    <b v="0"/>
    <s v="NUÑEZ ENCINAS, CARLOS FERNANDO - EMP - SCZ                  "/>
    <b v="0"/>
    <e v="#N/A"/>
    <e v="#N/A"/>
    <m/>
  </r>
  <r>
    <x v="3"/>
    <d v="2019-01-31T00:00:00"/>
    <s v="Internet Dedicado 1"/>
    <n v="33490"/>
    <x v="359"/>
    <s v="15372038_33490_LPZ_PLANTA SENKATA_LABORATORIOS CRESPAL S.A._IDD_30M"/>
    <s v="PEREZ CABALLERO, ADRIANA - EMP - LPZ                        "/>
    <x v="1"/>
    <x v="0"/>
    <s v="perezad@tigo.net.bo"/>
    <s v="Calle La Paz nro 784 entre av Hilbo y 25 de Marzo"/>
    <s v="16°33'32.62&quot;S  68°11'23.72&quot;O "/>
    <s v="Rene Guarachi - 73531588"/>
    <x v="4"/>
    <d v="2020-11-01T00:00:00"/>
    <d v="2020-12-01T00:00:00"/>
    <x v="1"/>
    <s v="16/12: Programada"/>
    <m/>
    <x v="283"/>
    <s v="AC"/>
    <s v="AC"/>
    <s v="Internet Dedicado 1"/>
    <b v="1"/>
    <s v="15372038_33490_LPZ_PLANTA SENKATA_LABORATORIOS CRESPAL S.A._IDD_30M"/>
    <b v="1"/>
    <s v="NEMTALA FERRUFINO, LUIS MIGUEL - EMP - LPZ                  "/>
    <b v="0"/>
    <e v="#N/A"/>
    <e v="#N/A"/>
    <m/>
  </r>
  <r>
    <x v="3"/>
    <d v="2019-02-28T00:00:00"/>
    <s v="Plan Internet Empresarial 1.1"/>
    <n v="33640"/>
    <x v="359"/>
    <s v="15372038_33640__SCZ_AV BRASIL_LABORATORIOS CRESPAL S.A._IEL_4M"/>
    <s v="PEREZ CABALLERO, ADRIANA - EMP - LPZ                        "/>
    <x v="0"/>
    <x v="0"/>
    <s v="perezad@tigo.net.bo"/>
    <s v="Av Viedma esquna Irala nro 800 edif Alpha System piso 2 zona barrio lindo 1er anillo - sitio 3"/>
    <s v="17°47'28.84&quot;S 63°10'26.55&quot;O"/>
    <s v="Silvia Suarez - 70518859"/>
    <x v="4"/>
    <d v="2020-11-01T00:00:00"/>
    <d v="2020-12-01T00:00:00"/>
    <x v="1"/>
    <s v="05/01: realizar a las 15:00 hrs_x000a_18/12: el cliente aparece con el celular apagado, se llamo a las oficinas para intentar coodinar una visita. Mencionana que nos contactaran luego ( contacto el 18/12/2020)_x000a_16/12: Solicité a Logicalis incluir en su base"/>
    <m/>
    <x v="285"/>
    <s v="AC"/>
    <s v="AC"/>
    <s v="Internet Asimetrico 1"/>
    <b v="0"/>
    <s v="15372038_33640__SCZ_GUARACACHI_LABORATORIOS CRESPAL S.A_IAS_30M"/>
    <b v="0"/>
    <s v="NEMTALA FERRUFINO, LUIS MIGUEL - EMP - LPZ                  "/>
    <b v="0"/>
    <e v="#N/A"/>
    <e v="#N/A"/>
    <m/>
  </r>
  <r>
    <x v="3"/>
    <d v="2019-02-28T00:00:00"/>
    <s v="Plan Internet Empresarial 1.1"/>
    <n v="33641"/>
    <x v="359"/>
    <s v="15372038_33641__TJA_EJERCITO_LABORATORIOS CRESPAL S.A._IEL_4M"/>
    <s v="PEREZ CABALLERO, ADRIANA - EMP - LPZ                        "/>
    <x v="3"/>
    <x v="0"/>
    <s v="perezad@tigo.net.bo"/>
    <s v="Calle La Madrid Nro 673 entre Oconnor y Junin - sitio 4"/>
    <s v="21°32'8.51&quot;S 64°43'38.75&quot;O"/>
    <s v="Prisila Segovia - 70210904"/>
    <x v="4"/>
    <d v="2020-11-01T00:00:00"/>
    <d v="2020-12-01T00:00:00"/>
    <x v="1"/>
    <m/>
    <m/>
    <x v="150"/>
    <s v="AC"/>
    <s v="(en blanco)"/>
    <s v="Internet Asimetrico 1"/>
    <b v="0"/>
    <s v="(en blanco)"/>
    <b v="0"/>
    <s v="NEMTALA FERRUFINO, LUIS MIGUEL - EMP - LPZ                  "/>
    <b v="0"/>
    <e v="#N/A"/>
    <e v="#N/A"/>
    <m/>
  </r>
  <r>
    <x v="3"/>
    <d v="2019-02-28T00:00:00"/>
    <s v="Plan Internet Empresarial 1.1"/>
    <n v="33642"/>
    <x v="359"/>
    <s v="15372038_33642__SCR_PARQUE BOLIVAR_LABORATORIOS CRESPAL S.A._IEL_4M"/>
    <s v="PEREZ CABALLERO, ADRIANA - EMP - LPZ                        "/>
    <x v="5"/>
    <x v="0"/>
    <s v="perezad@tigo.net.bo"/>
    <s v="calle kilimetro 7 nro 354 entre pastor saens y Uriola Goitia zona parche Bolivar -sitio 6"/>
    <s v="19° 0'59.98&quot;S 65°15'17.45&quot;O"/>
    <s v="Juan Jose Kaliman - 70311848-70670182"/>
    <x v="4"/>
    <d v="2020-11-01T00:00:00"/>
    <d v="2020-12-01T00:00:00"/>
    <x v="2"/>
    <m/>
    <m/>
    <x v="1"/>
    <s v="AC"/>
    <s v="(en blanco)"/>
    <s v="Internet Asimetrico 1"/>
    <b v="0"/>
    <s v="(en blanco)"/>
    <b v="0"/>
    <s v="NEMTALA FERRUFINO, LUIS MIGUEL - EMP - LPZ                  "/>
    <b v="0"/>
    <e v="#N/A"/>
    <e v="#N/A"/>
    <m/>
  </r>
  <r>
    <x v="3"/>
    <d v="2019-02-28T00:00:00"/>
    <s v="Plan Internet Empresarial 1.1"/>
    <n v="33653"/>
    <x v="359"/>
    <s v="15372038_33653_LPZ_ALCOREZA_LABORATORIOS CRESPAL S.A._IEL_4M"/>
    <s v="PEREZ CABALLERO, ADRIANA - EMP - LPZ                        "/>
    <x v="1"/>
    <x v="0"/>
    <s v="perezad@tigo.net.bo"/>
    <s v="Calle Nicolas Acosta Nro 784 a media cuadra calle casimiro Olañeta zona San Pedro"/>
    <s v="16°30'21.80&quot;S 68° 8'22.10&quot;O"/>
    <s v="Rene Guarachi - 73531588"/>
    <x v="4"/>
    <d v="2020-11-01T00:00:00"/>
    <d v="2020-12-01T00:00:00"/>
    <x v="1"/>
    <s v="16/12: Programada"/>
    <m/>
    <x v="283"/>
    <s v="AC"/>
    <s v="AC"/>
    <s v="Internet Asimetrico 1"/>
    <b v="0"/>
    <s v="15372038_33653_LPZ_ALCOREZA_LABORATORIOS CRESPAL S.A._IAS_30M"/>
    <b v="0"/>
    <s v="NEMTALA FERRUFINO, LUIS MIGUEL - EMP - LPZ                  "/>
    <b v="0"/>
    <e v="#N/A"/>
    <e v="#N/A"/>
    <m/>
  </r>
  <r>
    <x v="3"/>
    <d v="2019-02-28T00:00:00"/>
    <s v="Plan Internet Empresarial 1.1"/>
    <n v="33657"/>
    <x v="359"/>
    <s v="15372038_33657_CBA_CIRCUNVALACION_LABORATORIOS CRESPAL S.A._IEL_4M"/>
    <s v="PEREZ CABALLERO, ADRIANA - EMP - LPZ                        "/>
    <x v="2"/>
    <x v="0"/>
    <s v="perezad@tigo.net.bo"/>
    <s v="Av. Gualberto Villarruel Nro 1851 edif Andalucia planta baja entre hardman y alcides guzman zona queru queru"/>
    <s v="17°22'14.31&quot;S 66° 9'31.04&quot;O"/>
    <s v="Reynaldo Sarmiento - 70722292"/>
    <x v="4"/>
    <d v="2020-11-01T00:00:00"/>
    <d v="2020-12-01T00:00:00"/>
    <x v="1"/>
    <m/>
    <m/>
    <x v="116"/>
    <s v="AC"/>
    <s v="AC"/>
    <s v="Internet Asimetrico 1"/>
    <b v="0"/>
    <s v="15372038_33657_CBA_CIRCUNVALACION_LABORATORIOS CRESPAL S.A._IAS_30M"/>
    <b v="0"/>
    <s v="NEMTALA FERRUFINO, LUIS MIGUEL - EMP - LPZ                  "/>
    <b v="0"/>
    <e v="#N/A"/>
    <e v="#N/A"/>
    <m/>
  </r>
  <r>
    <x v="3"/>
    <d v="2019-02-28T00:00:00"/>
    <s v="Plan Internet Empresarial 1.1"/>
    <n v="33658"/>
    <x v="359"/>
    <s v="15372038_33658__ORU_CEMENTERIO ORURO_LABORATORIOS CRESPAL S.A._IEL_4M"/>
    <s v="PEREZ CABALLERO, ADRIANA - EMP - LPZ                        "/>
    <x v="4"/>
    <x v="0"/>
    <s v="perezad@tigo.net.bo"/>
    <s v="Calle Potosi Nro 6433 Entre Ballivian y Aldana"/>
    <s v="17°58'26.41&quot;S 67° 6'46.03&quot;O"/>
    <s v=" Doris Osorio - 70412180"/>
    <x v="4"/>
    <d v="2020-11-01T00:00:00"/>
    <d v="2020-12-01T00:00:00"/>
    <x v="0"/>
    <m/>
    <s v="Servicio Suspendido / Eliminado"/>
    <x v="1"/>
    <s v="EL"/>
    <s v="(en blanco)"/>
    <s v="Plan Internet Empresarial 1.1"/>
    <b v="1"/>
    <s v="(en blanco)"/>
    <b v="0"/>
    <s v="NEMTALA FERRUFINO, LUIS MIGUEL - EMP - LPZ                  "/>
    <b v="0"/>
    <e v="#N/A"/>
    <e v="#N/A"/>
    <m/>
  </r>
  <r>
    <x v="3"/>
    <d v="2019-02-28T00:00:00"/>
    <s v="Plan Internet Empresarial 1.1"/>
    <n v="33659"/>
    <x v="359"/>
    <s v="15372038_33659__POT_POTOSI CENTRAL_LABORATORIOS CRESPAL S.A._IEL_4M"/>
    <s v="PEREZ CABALLERO, ADRIANA - EMP - LPZ                        "/>
    <x v="8"/>
    <x v="0"/>
    <s v="perezad@tigo.net.bo"/>
    <s v="Calle Chayanta esquina Cerrudo nro 953"/>
    <s v="19°35'4.28&quot;S  65°45'17.96&quot;O"/>
    <s v="Ingrid Arancibia - 70461700"/>
    <x v="4"/>
    <d v="2020-11-01T00:00:00"/>
    <d v="2020-12-01T00:00:00"/>
    <x v="2"/>
    <m/>
    <m/>
    <x v="1"/>
    <s v="AC"/>
    <s v="AC"/>
    <s v="Internet Asimetrico 1"/>
    <b v="0"/>
    <s v="15372038_33659__POT_POTOSI CENTRAL_LABORATORIOS CRESPAL S.A._IAS_30M"/>
    <b v="0"/>
    <s v="NEMTALA FERRUFINO, LUIS MIGUEL - EMP - LPZ                  "/>
    <b v="0"/>
    <e v="#N/A"/>
    <e v="#N/A"/>
    <m/>
  </r>
  <r>
    <x v="3"/>
    <d v="2016-10-28T00:00:00"/>
    <s v="Business Online 12 Mb"/>
    <n v="30490"/>
    <x v="360"/>
    <s v="13594810_30490_CHU_Mariscal_COOPERATIVA DE AHORRO Y CREDITO MAGISTERIO RURAL LTD"/>
    <s v="MOSCOSO MAITA, ARIEL VLADIMIR - EMP - SUC                   "/>
    <x v="5"/>
    <x v="0"/>
    <s v="moscosoar@tigo.net.bo"/>
    <s v="CALLE GRAU N° 314 entre padilla y potosí"/>
    <s v=" 19° 3'4.61&quot;S  65°15'21.42&quot;O"/>
    <s v="Roger Quispe - 68660503 - 69682375"/>
    <x v="4"/>
    <d v="2020-11-01T00:00:00"/>
    <d v="2020-12-01T00:00:00"/>
    <x v="0"/>
    <m/>
    <s v="Servicio Suspendido / Eliminado"/>
    <x v="1"/>
    <s v="SU"/>
    <s v="(en blanco)"/>
    <s v="Internet Dedicado 3"/>
    <b v="0"/>
    <s v="(en blanco)"/>
    <b v="0"/>
    <s v="VEDIA CABALLERO, BETTY - EMP - SUC                          "/>
    <b v="0"/>
    <e v="#N/A"/>
    <e v="#N/A"/>
    <m/>
  </r>
  <r>
    <x v="3"/>
    <d v="2017-08-25T00:00:00"/>
    <s v="Business Online 8 Mb"/>
    <n v="31310"/>
    <x v="361"/>
    <s v="15194529_31310_TJA_GUADALQUIVIR_COOP DE AHORRO Y CREDITO MAGISTERIO RURAL_IEL_8M"/>
    <s v="CASTILLO VERGARA, BEATRIZ - EMP - TRJ                       "/>
    <x v="3"/>
    <x v="0"/>
    <s v="castillob@tigo.net.bo"/>
    <s v="B. El molino C. Campero entre Bolivar e Ingavi Nº 726 "/>
    <s v=" 21°31'55.69&quot;S  64°44'5.72&quot;O"/>
    <s v="ING. MARCELO SORUCO - 72967961"/>
    <x v="4"/>
    <d v="2020-11-01T00:00:00"/>
    <d v="2020-12-01T00:00:00"/>
    <x v="2"/>
    <m/>
    <m/>
    <x v="1"/>
    <s v="AC"/>
    <s v="(en blanco)"/>
    <s v="BUSINESS ONLINE 1"/>
    <b v="0"/>
    <s v="(en blanco)"/>
    <b v="0"/>
    <s v="GUAYGUA, DANIEL CRISTHIAN - EMP - TRJ                       "/>
    <b v="0"/>
    <e v="#N/A"/>
    <e v="#N/A"/>
    <m/>
  </r>
  <r>
    <x v="3"/>
    <d v="2014-12-26T00:00:00"/>
    <s v="Business Online 25 Mb"/>
    <n v="29404"/>
    <x v="362"/>
    <s v="13625050_29404_LPZ_Los Pinos_TAIYO MOTORS S.A._BOL_25M"/>
    <s v="PEREZ CABALLERO, ADRIANA - EMP - LPZ                        "/>
    <x v="1"/>
    <x v="0"/>
    <s v="perezad@tigo.net.bo"/>
    <s v="AVENIDA COSTANERA ENTRE CALLE 24 Y 25 FRENTE AL COLEGIO MONTESORI Y UN POCO MAS ABAJO DEL SUPERMERCADO HIPERMAXI"/>
    <s v=" 16°32'35.30&quot;S  68° 5'29.46&quot;O"/>
    <s v="BORIS GUTIERREZ - 79675724"/>
    <x v="4"/>
    <d v="2020-11-01T00:00:00"/>
    <d v="2020-12-01T00:00:00"/>
    <x v="1"/>
    <s v="16/12: Programada"/>
    <m/>
    <x v="264"/>
    <s v="AC"/>
    <s v="AC"/>
    <s v="BUSINESS ONLINE 11"/>
    <b v="0"/>
    <s v="13625050_29404_LPZ_Los Pinos_TAIYO MOTORS S.A._BOL_50M"/>
    <b v="0"/>
    <s v="NEMTALA FERRUFINO, LUIS MIGUEL - EMP - LPZ                  "/>
    <b v="0"/>
    <e v="#N/A"/>
    <e v="#N/A"/>
    <m/>
  </r>
  <r>
    <x v="3"/>
    <d v="2018-05-30T00:00:00"/>
    <s v="Business Asimetric 10 Mb"/>
    <n v="32459"/>
    <x v="363"/>
    <s v="15274031_32459_CBA_Tumusla_LABORATORIOS INDUSTRIAL FARMACEUTICOS FARCOS_IAS_30M"/>
    <s v="ESPINOZA LEANOS, MAYRA CRISTINA - EMP - SCZ                 "/>
    <x v="2"/>
    <x v="0"/>
    <s v="espinozamay@tigo.net.bo"/>
    <s v="Calle Tumusla Nro. 291"/>
    <s v=" 17°23'28.05&quot;S  66° 9'45.18&quot;O"/>
    <s v="PABLO PRUDENCIO - 72126945"/>
    <x v="4"/>
    <d v="2020-11-01T00:00:00"/>
    <d v="2020-12-01T00:00:00"/>
    <x v="1"/>
    <m/>
    <m/>
    <x v="117"/>
    <s v="AC"/>
    <s v="AC"/>
    <s v="Internet Asimetrico 1"/>
    <b v="0"/>
    <s v="15274031_32459_CBA_Tumusla_LABORATORIOS INDUSTRIAL FARMACEUTICOS FARCOS_IAS_30M"/>
    <b v="1"/>
    <s v="ALVAREZ CABEZAS, SAUL ALEJANDRO - TEMP                      "/>
    <b v="0"/>
    <e v="#N/A"/>
    <e v="#N/A"/>
    <m/>
  </r>
  <r>
    <x v="3"/>
    <d v="2020-04-15T00:00:00"/>
    <s v="Internet Asimetrico 1"/>
    <n v="35299"/>
    <x v="363"/>
    <s v="15274031_35299__CBA_TIQUIPAYA_LABORATORIOS INDUSTRIAL FARMACEUTICOS FARCOS LTDA._IAS_15M"/>
    <s v="ESPINOZA LEANOS, MAYRA CRISTINA - EMP - SCZ                 "/>
    <x v="2"/>
    <x v="0"/>
    <s v="espinozamay@tigo.net.bo"/>
    <s v="CAMINO ANTIGUO AL PASO TOTORCAGUA, INMEDIACIONES HOTEL REGINA"/>
    <s v="17° 20'14.43&quot;S  66°14'28.32&quot;W"/>
    <s v="PABLO PRUDENCIO - 72126945"/>
    <x v="4"/>
    <d v="2020-11-01T00:00:00"/>
    <d v="2020-12-01T00:00:00"/>
    <x v="2"/>
    <m/>
    <m/>
    <x v="1"/>
    <s v="AC"/>
    <s v="(en blanco)"/>
    <s v="Internet Asimetrico 1"/>
    <b v="1"/>
    <s v="(en blanco)"/>
    <b v="0"/>
    <s v="ALVAREZ CABEZAS, SAUL ALEJANDRO - TEMP                      "/>
    <b v="0"/>
    <e v="#N/A"/>
    <e v="#N/A"/>
    <m/>
  </r>
  <r>
    <x v="3"/>
    <d v="2017-10-09T00:00:00"/>
    <s v="Internet Dedicado 2"/>
    <n v="31426"/>
    <x v="364"/>
    <s v="11145145_31426_SCZ_Roca y Coronado_CONSULTORA NACIONAL CONNAL _IEL_4M"/>
    <s v="PEREZ CABALLERO, ADRIANA - EMP - LPZ                        "/>
    <x v="0"/>
    <x v="0"/>
    <s v="perezad@tigo.net.bo"/>
    <s v="Av. Roca y Coronado Nº 998"/>
    <s v=" 17°47'9.51&quot;S   63°12'38.88&quot;O"/>
    <s v="JAVIER VILLALPANDO - 76201303"/>
    <x v="4"/>
    <d v="2020-11-01T00:00:00"/>
    <d v="2020-12-01T00:00:00"/>
    <x v="1"/>
    <s v="16/12: Solicité a Logicalis incluir en su base"/>
    <m/>
    <x v="233"/>
    <s v="AC"/>
    <s v="AC"/>
    <s v="Internet Dedicado 2"/>
    <b v="1"/>
    <s v="11145145_31426_SCZ_Roca y Coronado_CONSULTORA NACIONAL CONNAL_IDD_40M"/>
    <b v="0"/>
    <s v="NEMTALA FERRUFINO, LUIS MIGUEL - EMP - LPZ                  "/>
    <b v="0"/>
    <e v="#N/A"/>
    <e v="#N/A"/>
    <m/>
  </r>
  <r>
    <x v="3"/>
    <d v="2018-02-22T00:00:00"/>
    <s v="Internet Asimetrico 3"/>
    <n v="31922"/>
    <x v="364"/>
    <s v="11145145_31922__SCZ_Roca y Coronado_CONSULTORA NACIONAL CONNAL _BAS_10M"/>
    <s v="PEREZ CABALLERO, ADRIANA - EMP - LPZ                        "/>
    <x v="0"/>
    <x v="0"/>
    <s v="perezad@tigo.net.bo"/>
    <s v="Av. Roca y Coronado Nº 998"/>
    <s v=" 17°47'9.51&quot;S   63°12'38.88&quot;O"/>
    <s v="JAVIER VILLALPANDO - 76201303"/>
    <x v="4"/>
    <d v="2020-11-01T00:00:00"/>
    <d v="2020-12-01T00:00:00"/>
    <x v="1"/>
    <s v="16/12: Solicité a Logicalis incluir en su base"/>
    <m/>
    <x v="233"/>
    <s v="SU"/>
    <s v="(en blanco)"/>
    <s v="Internet Asimetrico 3"/>
    <b v="1"/>
    <s v="(en blanco)"/>
    <b v="0"/>
    <s v="NEMTALA FERRUFINO, LUIS MIGUEL - EMP - LPZ                  "/>
    <b v="0"/>
    <e v="#N/A"/>
    <e v="#N/A"/>
    <m/>
  </r>
  <r>
    <x v="3"/>
    <d v="2018-02-22T00:00:00"/>
    <s v="Internet Asimetrico 4"/>
    <n v="31924"/>
    <x v="364"/>
    <s v="11145145_31924_LPZ_LIRA_CONSULTORA NACIONAL CONNAL_IAS_65M"/>
    <s v="PEREZ CABALLERO, ADRIANA - EMP - LPZ                        "/>
    <x v="1"/>
    <x v="0"/>
    <s v="perezad@tigo.net.bo"/>
    <s v="Calle Pedro Salazar No 677"/>
    <s v=" 16°30'47.58&quot;S   68° 7'43.44&quot;O"/>
    <s v="JAVIER VILLALPANDO - 76201303"/>
    <x v="4"/>
    <d v="2020-11-01T00:00:00"/>
    <d v="2020-12-01T00:00:00"/>
    <x v="1"/>
    <s v="11/01: Contactar nuevamente._x000a_16/12: Envié recordatorio a ejecutiva sobre el correo de Ángel. Ejecutiva envió el correo del cliente, Ángel en copia._x000a_14/12: El cliente le indicó a Angel que pida su correo al ejecutivo. Solicité a Angel que vuelva a contactar al ejecutivo para solicitar el correo."/>
    <m/>
    <x v="286"/>
    <s v="AC"/>
    <s v="AC"/>
    <s v="Internet Asimetrico 4"/>
    <b v="1"/>
    <s v="11145145_31924_LPZ_LIRA_CONSULTORA NACIONAL CONNAL_IAS_65M"/>
    <b v="1"/>
    <s v="NEMTALA FERRUFINO, LUIS MIGUEL - EMP - LPZ                  "/>
    <b v="0"/>
    <e v="#N/A"/>
    <e v="#N/A"/>
    <m/>
  </r>
  <r>
    <x v="1"/>
    <d v="2019-05-16T00:00:00"/>
    <s v="PLAN CORPORATE - 1124"/>
    <n v="34037"/>
    <x v="16"/>
    <s v="14808309_34037__SCZ_TAJIBOS_OVANDO SA_IDD_50M"/>
    <s v="MERCADO ANEZ, JAVIER - CORP - SCZ                           "/>
    <x v="0"/>
    <x v="0"/>
    <s v="mercadoja@tigo.net.bo"/>
    <s v="Av. Cristobal de Mendoza esq. Av. La Salle"/>
    <s v="17°46'18.36&quot;S  63°11'20.20&quot;O"/>
    <s v="ALEJANDRO GUMIEL - 70334938"/>
    <x v="4"/>
    <d v="2021-01-01T00:00:00"/>
    <d v="2021-01-01T00:00:00"/>
    <x v="4"/>
    <s v="11/01: Dado que el cliente tuvo un incremento en el ancho de banda luego de la primera medición, se debe realizar una nueva visita para certificar su enlace con la nueva velocidad."/>
    <m/>
    <x v="277"/>
    <s v="AC"/>
    <s v="AC"/>
    <s v="Internet Dedicado 8"/>
    <b v="0"/>
    <s v="14808309_34037_SCZ_TAJIBOS_OVANDO SA_IDD_105M"/>
    <b v="0"/>
    <s v="PARADA SAUCEDO, ALEJANDRA - EMP - SCZ                       "/>
    <b v="0"/>
    <e v="#N/A"/>
    <e v="#N/A"/>
    <m/>
  </r>
  <r>
    <x v="1"/>
    <d v="2020-11-25T00:00:00"/>
    <s v="Internet Dedicado 3"/>
    <n v="35692"/>
    <x v="153"/>
    <s v="11235092_35692__SCZ_BOLIVAR_BANGO GANADERO SA_IDD_50M"/>
    <s v="SALLES GUZMAN, PAOLA KARINA - CORP - SCZ                    "/>
    <x v="0"/>
    <x v="0"/>
    <s v="sallesp@tigo.net.bo"/>
    <s v="CALLE BOLIVAR NRO 99 "/>
    <s v="17°46'57.3&quot;S 63°10'50.3&quot;W"/>
    <s v="MARCO CALLAO  - 70852192"/>
    <x v="1"/>
    <d v="2021-01-01T00:00:00"/>
    <d v="2021-01-01T00:00:00"/>
    <x v="1"/>
    <s v="09/08: SOLICITUD de Cliente - Ejecutiva Paola Salles y Andrea Valenzuela. (Anteriormente se había cancelado la visita por solicitud del cliente). 08/02: el cliente no quiere que se realice las mediciones. Dice que al momento de la habilitacion del servicio ya fue medido y hasta la fecha no esta presentando fallas y no ve la necesidad de interrumpir el servicio_x000a_26/01: el cliente solicita que se lo vuelva a contactar al siguiente mes (febrero)  para coordinar el trabajo"/>
    <m/>
    <x v="287"/>
    <s v="AC"/>
    <s v="AC"/>
    <s v="Internet Dedicado 5"/>
    <b v="0"/>
    <s v="11235092_35692_SCZ_MERCADO BELEN_BANGO GANADERO SA_IDD_75M_RADIAL 27"/>
    <b v="0"/>
    <s v="SALLES GUZMAN, PAOLA KARINA - CORP - SCZ                    "/>
    <b v="1"/>
    <e v="#N/A"/>
    <e v="#N/A"/>
    <m/>
  </r>
  <r>
    <x v="1"/>
    <d v="2020-11-30T00:00:00"/>
    <s v="Internet Asimetrico 1"/>
    <n v="35751"/>
    <x v="365"/>
    <s v="15370329_35751__SCZ_SLAN_CLINICA METROPOLITANA DE LAS AMERICAS SA_IAS_30M"/>
    <s v="SUAREZ CADARIO, ROBERTO JAVIER - CORP - SCZ                 "/>
    <x v="0"/>
    <x v="0"/>
    <s v="suarezrj@tigo.net.bo"/>
    <s v="Av. Santa Cruz esq.C. Jauru Nº 333 "/>
    <s v="17°44'3.44&quot;S  63° 9'45.86&quot;O"/>
    <s v="Elmer Banegas - 69218215"/>
    <x v="2"/>
    <d v="2021-01-01T00:00:00"/>
    <d v="2021-01-01T00:00:00"/>
    <x v="1"/>
    <s v="12/01: el cliente menciona que una vez el encargado del edificio de el visto bueno nos dara una respuesta, menciona que uno de los servicios que tiene contratado en otro sitio no esta funcionando adecuadamente y se procedera a coordinar el trabajo"/>
    <m/>
    <x v="140"/>
    <s v="SU"/>
    <s v="(en blanco)"/>
    <s v="Internet Asimetrico 1"/>
    <b v="1"/>
    <s v="(en blanco)"/>
    <b v="0"/>
    <s v="MONTERO LEDESMA, JAVIER - CORP - SCZ                        "/>
    <b v="0"/>
    <e v="#N/A"/>
    <e v="#N/A"/>
    <m/>
  </r>
  <r>
    <x v="1"/>
    <d v="2020-11-30T00:00:00"/>
    <s v="Internet Asimetrico 1"/>
    <n v="35757"/>
    <x v="9"/>
    <s v="11300032_35757_LPZ_LAS NIEVES_FARMACIAS CORPORATIVAS_IAS_30M"/>
    <s v="SUAREZ CADARIO, ROBERTO JAVIER - CORP - SCZ                 "/>
    <x v="1"/>
    <x v="0"/>
    <s v="suarezrj@tigo.net.bo"/>
    <s v="Calle Félix Reyes Laguna # 2224 entre Av héroes del Chaco y Av Rafael Pavón "/>
    <s v="16°36'18.5&quot;S 68°11'46.4&quot;W"/>
    <s v="Jose Feliciano Lopez - 74162634"/>
    <x v="4"/>
    <d v="2021-01-01T00:00:00"/>
    <d v="2021-01-01T00:00:00"/>
    <x v="1"/>
    <s v="14/01: Contacto equivocado"/>
    <m/>
    <x v="288"/>
    <s v="AC"/>
    <s v="AC"/>
    <s v="Internet Asimetrico 1"/>
    <b v="1"/>
    <s v="11300032_35757_LPZ_LAS NIEVES_FARMACIAS CORPORATIVAS_IAS_30M"/>
    <b v="1"/>
    <s v="SALLES GUZMAN, PAOLA KARINA - CORP - SCZ                    "/>
    <b v="0"/>
    <e v="#N/A"/>
    <e v="#N/A"/>
    <m/>
  </r>
  <r>
    <x v="3"/>
    <d v="2020-11-10T00:00:00"/>
    <s v="Internet Asimetrico 1"/>
    <n v="35645"/>
    <x v="136"/>
    <s v="11175832_35645__TJA_JUAN 23_AMERICAN CHEMICAL COMPANY SRL_IAS_30M"/>
    <s v="ANTELO JUSTINIANO, PAULO CESAR - EMP - SCZ                  "/>
    <x v="3"/>
    <x v="0"/>
    <s v="antelop@tigo.net.bo"/>
    <s v="Barrio San Luis, Zona villa angelica S/N, entrando por la calle de fanapost, calle final Nestor Auad"/>
    <s v=" 21°33'39.90&quot;S  64°42'8.95&quot;O"/>
    <s v="GARY PERALTA - (591) 69056455"/>
    <x v="2"/>
    <d v="2021-01-01T00:00:00"/>
    <d v="2021-01-01T00:00:00"/>
    <x v="1"/>
    <m/>
    <m/>
    <x v="144"/>
    <s v="AC"/>
    <s v="(en blanco)"/>
    <s v="Internet Asimetrico 1"/>
    <b v="1"/>
    <s v="(en blanco)"/>
    <b v="0"/>
    <s v="VACA DIEZ, WALTER - EMP - SCZ                               "/>
    <b v="0"/>
    <e v="#N/A"/>
    <e v="#N/A"/>
    <m/>
  </r>
  <r>
    <x v="3"/>
    <d v="2020-11-27T00:00:00"/>
    <s v="Internet Asimetrico 1"/>
    <n v="35685"/>
    <x v="303"/>
    <s v="1674499_35685__SCZ_23 DE DICIEMBRE_DICOM DISTRIBUIDORES DEL ORIENTE S.R.L_IAS_30"/>
    <s v="ALVAREZ CABEZAS, SAUL ALEJANDRO - TEMP7 - EMP - SCZ         "/>
    <x v="0"/>
    <x v="0"/>
    <s v="alvarezs@tigo.net.bo"/>
    <s v="PARQUE INDUSTRIAL BODEGAS SAN JORGE"/>
    <s v=" 17°45'58.59&quot;S  63° 8'14.13&quot;O"/>
    <s v="EDGAR FUNES - 750-17209"/>
    <x v="4"/>
    <d v="2021-01-01T00:00:00"/>
    <d v="2021-01-01T00:00:00"/>
    <x v="1"/>
    <s v="21/09: El servicio estaba CANCELADO, pero como se contacto al cliente para recertificar otros enlaces, el cliente solicitó incluir el servicio en las visitas de calidad. 25/01: el cliente menciona que no hay un horario adecuado para interrumpir el servicio."/>
    <s v="Cliente no acepta la medición"/>
    <x v="289"/>
    <s v="SU"/>
    <s v="(en blanco)"/>
    <s v="Internet Asimetrico 1"/>
    <b v="1"/>
    <s v="(en blanco)"/>
    <b v="0"/>
    <s v="NUÑEZ ENCINAS, CARLOS FERNANDO - EMP - SCZ                  "/>
    <b v="0"/>
    <e v="#N/A"/>
    <e v="#N/A"/>
    <m/>
  </r>
  <r>
    <x v="3"/>
    <d v="2020-11-27T00:00:00"/>
    <s v="Internet Asimetrico 1"/>
    <n v="35694"/>
    <x v="339"/>
    <s v="15191891_35694__SCZ_MATADERO_COOP. DE SERVICIOS PUBLICOS PAMPA DE LA ISLA_IAS_30M"/>
    <s v="ALVAREZ CABEZAS, SAUL ALEJANDRO - TEMP2 - EMP - SCZ         "/>
    <x v="0"/>
    <x v="0"/>
    <s v="alvarezs@tigo.net.bo"/>
    <s v="Calle A, Entre 5 y 6 - Barrio Pampa de la isla "/>
    <s v=".-17º46`32.9'' S 63º07`19.5''W"/>
    <s v="MARITZA AGUILERA - 78510524"/>
    <x v="2"/>
    <d v="2021-01-01T00:00:00"/>
    <d v="2021-01-01T00:00:00"/>
    <x v="1"/>
    <m/>
    <m/>
    <x v="284"/>
    <s v="AC"/>
    <s v="(en blanco)"/>
    <s v="Internet Asimetrico 1"/>
    <b v="1"/>
    <s v="(en blanco)"/>
    <b v="0"/>
    <s v="RUEDA PERALTA, ANIBAL - EMP - SCZ                           "/>
    <b v="0"/>
    <e v="#N/A"/>
    <e v="#N/A"/>
    <m/>
  </r>
  <r>
    <x v="3"/>
    <d v="2020-11-27T00:00:00"/>
    <s v="Internet Dedicado 1"/>
    <n v="35715"/>
    <x v="214"/>
    <s v="15388963_35715_LPZ_VICTORIA_LUCKY BOLIVIA S.A_IDD_30M"/>
    <s v="NUNEZ CASCALES, CARLOS ROMARIO - EMP - SCZ                  "/>
    <x v="1"/>
    <x v="0"/>
    <s v="nunezro@tigo.net.bo"/>
    <s v="Capitán Ravelo N° 2327 Sopocachi"/>
    <s v=" 16°30'26.28&quot;S  68° 7'30.04&quot;O"/>
    <s v="ALEXIS ESCUDERO - 77022496"/>
    <x v="2"/>
    <d v="2021-01-01T00:00:00"/>
    <d v="2021-01-01T00:00:00"/>
    <x v="1"/>
    <m/>
    <m/>
    <x v="284"/>
    <s v="AC"/>
    <s v="AC"/>
    <s v="Internet Dedicado 1"/>
    <b v="1"/>
    <s v="15388963_35715_LPZ_VICTORIA_LUCKY BOLIVIA S.A_IDD_30M"/>
    <b v="1"/>
    <s v="NUNEZ CASCALES, CARLOS ROMARIO - EMP - SCZ                  "/>
    <b v="1"/>
    <e v="#N/A"/>
    <e v="#N/A"/>
    <m/>
  </r>
  <r>
    <x v="3"/>
    <d v="2020-11-30T00:00:00"/>
    <s v="Business Online 30 Mb"/>
    <n v="35710"/>
    <x v="366"/>
    <s v="11326337_35710__LPZ_SOPOCACHI_EMBAJADA BRITANICA_BOL_30M"/>
    <s v="CAMPUZANO SAAVEDRA, SORAYA JACQUELINE - EMP - LPZ           "/>
    <x v="1"/>
    <x v="0"/>
    <s v="campuzanos@tigo.net.bo"/>
    <s v="AV ARCE  2732 ESQUINA CAMPOS"/>
    <s v=" 16°30'44.57&quot;S 68° 7'18.26&quot;O"/>
    <s v="NOEMI AMONZABEL -  2 2433424 /72594494 "/>
    <x v="2"/>
    <d v="2021-01-01T00:00:00"/>
    <d v="2021-01-01T00:00:00"/>
    <x v="1"/>
    <m/>
    <m/>
    <x v="284"/>
    <s v="AC"/>
    <s v="AC"/>
    <s v="BUSINESS ONLINE 7"/>
    <b v="0"/>
    <s v="11326337_35710__LPZ_SOPOCACHI_EMBAJADA BRITANICA_BOL_45M"/>
    <b v="0"/>
    <s v="GUTIERREZ AYLLÓN, ALVARO - EMP - LPZ                        "/>
    <b v="0"/>
    <e v="#N/A"/>
    <e v="#N/A"/>
    <m/>
  </r>
  <r>
    <x v="3"/>
    <d v="2020-11-30T00:00:00"/>
    <s v="Internet Asimetrico 1"/>
    <n v="35706"/>
    <x v="367"/>
    <s v="14115787_35706_LPZ_9 DE ABRIL_DIGITAL CORPORACION DIGICORP LTDA_IAS_30M"/>
    <s v="VELARDE VARGAS, MARIO - EMP - SCZ                           "/>
    <x v="1"/>
    <x v="0"/>
    <s v="velardem@tigo.net.bo"/>
    <s v="CALLE 8 ENTRE AV. DIEGO DE PORTUGAL Y V. DE VILLALBA  -  SITIO 4"/>
    <s v="16°31'12.07&quot;S 68° 9'8.52&quot;O"/>
    <s v="Carlos Erick Canseso  - 78454684"/>
    <x v="2"/>
    <d v="2021-01-01T00:00:00"/>
    <d v="2021-01-01T00:00:00"/>
    <x v="1"/>
    <m/>
    <m/>
    <x v="290"/>
    <s v="AC"/>
    <s v="AC"/>
    <s v="Internet Asimetrico 1"/>
    <b v="1"/>
    <s v="14115787_35706_LPZ_9 DE ABRIL_DIGITAL CORPORACION DIGICORP LTDA_IAS_30M"/>
    <b v="1"/>
    <s v="VAZQUEZ VALDIVIA, LEONARDO - EMP - SCZ                      "/>
    <b v="0"/>
    <e v="#N/A"/>
    <e v="#N/A"/>
    <m/>
  </r>
  <r>
    <x v="3"/>
    <d v="2020-11-30T00:00:00"/>
    <s v="Internet Dedicado 1"/>
    <n v="35752"/>
    <x v="368"/>
    <s v="15534535_35752__CBA_Temporal-A _TRANSCLICK SOLUTIONS LTDA_IDD_30M_CALA CALA "/>
    <s v="AGUIRRE ROJAS, CLAUDIA - EMP - CBB                          "/>
    <x v="2"/>
    <x v="0"/>
    <s v="aguirrec@tigo.net.bo"/>
    <s v="Calle B.M. Pulacayo entre Enrique Arze y Simeon Roncal"/>
    <s v=" 17°22'14.70&quot;S  66° 9'55.60&quot;O"/>
    <s v="WILSON ALFARO - 72240515"/>
    <x v="2"/>
    <d v="2021-01-01T00:00:00"/>
    <d v="2021-01-01T00:00:00"/>
    <x v="0"/>
    <m/>
    <s v="Servicio Suspendido / Eliminado"/>
    <x v="1"/>
    <s v="SU"/>
    <s v="(en blanco)"/>
    <s v="Internet Dedicado 1"/>
    <b v="1"/>
    <s v="(en blanco)"/>
    <b v="0"/>
    <s v="TELEVENTAS                                                  "/>
    <b v="0"/>
    <e v="#N/A"/>
    <e v="#N/A"/>
    <m/>
  </r>
  <r>
    <x v="3"/>
    <d v="2020-11-30T00:00:00"/>
    <s v="Internet Asimetrico 5"/>
    <n v="35659"/>
    <x v="369"/>
    <s v="11098052_35659_LPZ_PEREZ_SOCIEDAD BOLIVIANA DE HOTELES Y TURISMO S.R.L._IAS_25M_"/>
    <s v="CAMPUZANO SAAVEDRA, SORAYA JACQUELINE - EMP - LPZ           "/>
    <x v="1"/>
    <x v="0"/>
    <s v="campuzanos@tigo.net.bo"/>
    <s v="Hotel Presidente, Calle Potosí y Genaro Sanjinez"/>
    <s v=" 16°29'45.63&quot;S     68° 8'9.46&quot;O"/>
    <s v="Jesus Suarez - 76598015"/>
    <x v="2"/>
    <d v="2021-01-01T00:00:00"/>
    <d v="2021-01-01T00:00:00"/>
    <x v="1"/>
    <s v="26/01: Solicito a Ángel coordinar nuevamente la medición._x000a_25/01: Ticket INC-76074. NOC indica: Se comprueba que se tienen las configuraciones adecuadas al plan contratado y que no se tienen inconvenientes con el servicio._x000a_22/01: Ángel indica al NOC las observaciones en la medición para la apertura del ticket. _x000a_15/01: Contacto"/>
    <m/>
    <x v="277"/>
    <s v="AC"/>
    <s v="AC"/>
    <s v="Internet Asimetrico 13"/>
    <b v="0"/>
    <s v="11098052_35659_LPZ_PEREZ_SOCIEDAD BOLIVIANA DE HOTELES Y TURISMO S.R.L._IAS_210M"/>
    <b v="0"/>
    <s v="GUTIERREZ AYLLÓN, ALVARO - EMP - LPZ                        "/>
    <b v="0"/>
    <e v="#N/A"/>
    <e v="#N/A"/>
    <m/>
  </r>
  <r>
    <x v="3"/>
    <d v="2020-11-30T00:00:00"/>
    <s v="Internet Asimetrico 4"/>
    <n v="35699"/>
    <x v="340"/>
    <s v="15311544_35699__SCZ_B30AGOSTO_PEDIDOSYA SERVICIOS SA_IAS_65M_ATN CATALUA"/>
    <s v="ESPINOZA LEANOS, MAYRA CRISTINA - EMP - SCZ                 "/>
    <x v="0"/>
    <x v="0"/>
    <s v="espinozamay@tigo.net.bo"/>
    <s v="Av. Banzer entre 8vo a 7mo anillo. Market NORTE "/>
    <m/>
    <s v="LIDIA ANA SUAREZ - 70447245, Icaro Montaño - 75650282"/>
    <x v="2"/>
    <d v="2021-01-01T00:00:00"/>
    <d v="2021-01-01T00:00:00"/>
    <x v="1"/>
    <s v="04/02: Mayra indica que ya conversó con el cliente y se puede hacer la programación de la visita, envié correo a Sergio._x000a_26/01: Consulta enviada a ejecutiva. Ejecutiva indica que contactará con el cliente para aclarar los estados de los enlaces._x000a_19/01: el cliente menciona que este servicio aun no deberia estar en funcionamiento"/>
    <m/>
    <x v="291"/>
    <s v="AC"/>
    <s v="AC"/>
    <s v="Internet Asimetrico 1"/>
    <b v="0"/>
    <s v="15311544_35699__SCZ_B30AGOSTO_PEDIDOSYA SERVICIOS SA_IAS_30M_ATN CATALUA"/>
    <b v="0"/>
    <s v="RUCK SUAREZ, FERNANDA - MNC - SCZ                           "/>
    <b v="0"/>
    <e v="#N/A"/>
    <e v="#N/A"/>
    <m/>
  </r>
  <r>
    <x v="3"/>
    <d v="2020-11-30T00:00:00"/>
    <s v="Internet Asimetrico 4"/>
    <n v="35719"/>
    <x v="370"/>
    <s v="15443901_35719__CBA_JUAN PABLO II SUD_INDUSTRIAS RAVI S.A._IAS_65M"/>
    <s v="GONZALEZ ANTEZANA, MAURICIO ABEL - EMP - CBB                "/>
    <x v="2"/>
    <x v="0"/>
    <s v="gonzalezm@tigo.net.bo"/>
    <s v="CALLE ARQUIMEDES SN, ZONA LA MAICA 1 CUADRA AL SUR DE LA CAP. VICTOR USTARIZ Y 1 CUADRA AL OESTE DE LA AV. SEGUNDA"/>
    <s v=" 17°24'1.52&quot;S   66°12'2.10&quot;W"/>
    <s v="FERNANDO BARCO - 72700250"/>
    <x v="2"/>
    <d v="2021-01-01T00:00:00"/>
    <d v="2021-01-01T00:00:00"/>
    <x v="1"/>
    <s v="30/08: se efetuaron las pruebas con resultados satisfactorios pero el cliente no esta convencido del servicio, experimenta lentitud en su propio servidor, se aperturó un ticket con el NOC. _x000a_30/07: SOLICITUD de cliente, ejecutivo de cuentas Mauricio Gonzales e ingeniero de soluciones Rony Saavedra._x000a_01/06: Debido a la restricción por el covid no se pudo llevar a cabo la visita."/>
    <m/>
    <x v="197"/>
    <s v="AC"/>
    <s v="AC"/>
    <s v="Internet Asimetrico 7"/>
    <b v="0"/>
    <s v="15443901_35719__CBA_JUAN PABLO II SUD_INDUSTRIAS RAVI S.A._IAS_95M"/>
    <b v="0"/>
    <s v="GONZALEZ ANTEZANA, MAURICIO ABEL - EMP - CBBA               "/>
    <b v="0"/>
    <e v="#N/A"/>
    <e v="#N/A"/>
    <m/>
  </r>
  <r>
    <x v="3"/>
    <d v="2020-11-30T00:00:00"/>
    <s v="Internet Dedicado 5"/>
    <n v="35709"/>
    <x v="371"/>
    <s v="15422087_35709__SCZ_MERCADO BELEN_BIG GRUPO DE INVERSIONES S.A._IDD_75M"/>
    <s v="ESPINOZA LEANOS, MAYRA CRISTINA - EMP - SCZ                 "/>
    <x v="0"/>
    <x v="0"/>
    <s v="espinozamay@tigo.net.bo"/>
    <s v="AV. CUARTO ANILLO Y AV. CRISTO REDENTOR EDIFICIO LAS BRISAS BMSC PISO 12"/>
    <s v=" 17°44'55.66&quot;S;  63°10'31.35&quot;O"/>
    <s v="YEGOR PEÑA - 78178962"/>
    <x v="2"/>
    <d v="2021-01-01T00:00:00"/>
    <d v="2021-01-01T00:00:00"/>
    <x v="1"/>
    <m/>
    <m/>
    <x v="292"/>
    <s v="AC"/>
    <s v="AC"/>
    <s v="Internet Dedicado 7"/>
    <b v="0"/>
    <s v="15422087_35709__SCZ_MERCADO BELEN_BIG GRUPO DE INVERSIONES S.A._IDD_95M"/>
    <b v="0"/>
    <s v="PARADA SAUCEDO, ALEJANDRA - EMP - SCZ                       "/>
    <b v="0"/>
    <e v="#N/A"/>
    <e v="#N/A"/>
    <m/>
  </r>
  <r>
    <x v="3"/>
    <d v="2020-11-29T00:00:00"/>
    <s v="Internet Asimetrico 1"/>
    <n v="35700"/>
    <x v="372"/>
    <s v="14286182_35700__LPZ_AV AMERICA_CAMARA NACIONAL DE COMERCIO_IAS_30M"/>
    <s v="PEREZ CABALLERO, ADRIANA - EMP - LPZ                        "/>
    <x v="1"/>
    <x v="0"/>
    <s v="perezad@tigo.net.bo"/>
    <s v="Avenida 6 de Marzo zona Villa Bolívar “B"/>
    <s v=" 16°31'12.24&quot;S  68°10'25.57&quot;O"/>
    <s v="Luis Bermejo - 65173413"/>
    <x v="2"/>
    <d v="2021-01-01T00:00:00"/>
    <d v="2021-01-01T00:00:00"/>
    <x v="1"/>
    <s v="14/01: El contacto afirma que la oficina de la sucursal esta cerrada por el rebrote del covid-19, volver a contactar en dos semanas."/>
    <m/>
    <x v="133"/>
    <s v="AC"/>
    <s v="AC"/>
    <s v="Internet Asimetrico 1"/>
    <b v="1"/>
    <s v="14286182_35700__LPZ_AV AMERICA_CAMARA NACIONAL DE COMERCIO_IAS_30M"/>
    <b v="1"/>
    <s v="GUTIERREZ AYLLÓN, ALVARO - EMP - LPZ                        "/>
    <b v="0"/>
    <e v="#N/A"/>
    <e v="#N/A"/>
    <m/>
  </r>
  <r>
    <x v="4"/>
    <d v="2020-11-27T00:00:00"/>
    <s v="Internet Asimetrico 7"/>
    <n v="35704"/>
    <x v="373"/>
    <s v="15532764_35704__PND_COBIJA_ERNESTO SAMIR NISHIKAWA_IAS_95M"/>
    <s v="CARDONA LIJERON, CARLA - EJEC. COLINAS - NEG - SC           "/>
    <x v="9"/>
    <x v="0"/>
    <s v="cardonaca@tigo.net.bo"/>
    <s v="Av 9 de febrero Calle Cochabamba, cerca del Hotel Diana"/>
    <s v="11°01'01.1&quot;S 68°45'19.0&quot;W"/>
    <s v="ERNESTO SAMIR NISHIKAWA - 67663666 / 78214679"/>
    <x v="2"/>
    <d v="2021-01-01T00:00:00"/>
    <d v="2021-01-01T00:00:00"/>
    <x v="0"/>
    <m/>
    <s v="Servicio en Mora"/>
    <x v="1"/>
    <s v="MO"/>
    <s v="(en blanco)"/>
    <s v="Internet Asimetrico 7"/>
    <b v="1"/>
    <s v="(en blanco)"/>
    <b v="0"/>
    <s v="CARDONA LIJERON, CARLA - EJEC. COLINAS - NEG - SC           "/>
    <b v="1"/>
    <e v="#N/A"/>
    <e v="#N/A"/>
    <m/>
  </r>
  <r>
    <x v="4"/>
    <d v="2020-11-30T00:00:00"/>
    <s v="Internet Asimetrico 1"/>
    <n v="35701"/>
    <x v="374"/>
    <s v="15532416_35701__SCZ_Warnes_AGRIPESO SRL_IAS_30M"/>
    <s v="PERDRIEL, LUIS CESAR - EJEC. DE CUENTAS - NEG - SC          "/>
    <x v="0"/>
    <x v="0"/>
    <s v="perdriell@tigo.net.bo"/>
    <s v="Av. Nueva Carretera a Warnes, lado Este. Unos 500 metros antes de llegar al Parque Latinoamericano. Se tiene 4 Silos en el lugar."/>
    <s v="-17,5686111,-63,13"/>
    <s v="ALEX CESPEDES -77818188"/>
    <x v="2"/>
    <d v="2021-01-01T00:00:00"/>
    <d v="2021-01-01T00:00:00"/>
    <x v="1"/>
    <s v="15/01: Programada"/>
    <m/>
    <x v="293"/>
    <s v="AC"/>
    <s v="(en blanco)"/>
    <s v="Internet Asimetrico 1"/>
    <b v="1"/>
    <s v="(en blanco)"/>
    <b v="0"/>
    <s v="PERDRIEL, LUIS CESAR - EJEC. DE CUENTAS - NEG - SC          "/>
    <b v="1"/>
    <e v="#N/A"/>
    <e v="#N/A"/>
    <m/>
  </r>
  <r>
    <x v="2"/>
    <d v="2020-11-13T00:00:00"/>
    <s v="Internet Asimetrico 1"/>
    <n v="35631"/>
    <x v="2"/>
    <s v="11474451_35631_SCZ_7MO ANILLO_CERVECERIA BOLIVIANA NACIONAL SA_IAS_30M"/>
    <s v="ANDIA ALVAREZ, LUIS ENRIQUE - CORP - LPZ                    "/>
    <x v="0"/>
    <x v="0"/>
    <s v="andial@tigo.net.bo"/>
    <s v="Av. Banzer y 8vo Anillo - El Remanso"/>
    <s v=" 17°52'42.13&quot;S; 63°16'52.91&quot;O"/>
    <s v="JULIO AYAVIRI - 71545528"/>
    <x v="1"/>
    <d v="2021-01-01T00:00:00"/>
    <d v="2021-01-01T00:00:00"/>
    <x v="1"/>
    <s v="15/01: Programada"/>
    <m/>
    <x v="293"/>
    <s v="SU"/>
    <s v="(en blanco)"/>
    <s v="Internet Asimetrico 1"/>
    <b v="1"/>
    <s v="(en blanco)"/>
    <b v="0"/>
    <s v="MIRANDA URQUIZO, DANIEL - CORP - LPZ                        "/>
    <b v="0"/>
    <e v="#N/A"/>
    <e v="#N/A"/>
    <m/>
  </r>
  <r>
    <x v="2"/>
    <d v="2020-11-13T00:00:00"/>
    <s v="Internet Asimetrico 1"/>
    <n v="35632"/>
    <x v="2"/>
    <s v="11474451_35632_ORU_DALENCE_CERVECERIA BOLIVIANA NACIONAL SA_IAS_30M"/>
    <s v="ANDIA ALVAREZ, LUIS ENRIQUE - CORP - LPZ                    "/>
    <x v="4"/>
    <x v="0"/>
    <s v="andial@tigo.net.bo"/>
    <s v="Av. 24 de Julio Km. 3 ½. Carretera Vinto"/>
    <s v=" 17°58'39.34&quot;S; 67° 3'45.69&quot;O"/>
    <s v="JULIO AYAVIRI - 71545528"/>
    <x v="1"/>
    <d v="2021-01-01T00:00:00"/>
    <d v="2021-01-01T00:00:00"/>
    <x v="1"/>
    <m/>
    <m/>
    <x v="125"/>
    <s v="AC"/>
    <s v="(en blanco)"/>
    <s v="Internet Asimetrico 1"/>
    <b v="1"/>
    <s v="(en blanco)"/>
    <b v="0"/>
    <s v="MIRANDA URQUIZO, DANIEL - CORP - LPZ                        "/>
    <b v="0"/>
    <e v="#N/A"/>
    <e v="#N/A"/>
    <m/>
  </r>
  <r>
    <x v="3"/>
    <d v="2020-12-31T00:00:00"/>
    <s v="Internet Asimetrico 1"/>
    <n v="35695"/>
    <x v="263"/>
    <s v="11729489_35695__TJA_MERCADO CAMPESINO_CIES SALUD SEXUAL Y REPRODUCTIVA_IAS_30M"/>
    <s v="CAMPUZANO SAAVEDRA, SORAYA JACQUELINE - EMP - LPZ           "/>
    <x v="3"/>
    <x v="0"/>
    <s v="campuzanos@tigo.net.bo"/>
    <s v="DANIEL ZAMORA Y LUIS CAMPERO  a una cuadra de la  Parroquia San Martin de Porres "/>
    <s v=" 21°31'15.69&quot;S, 64°44'23.53&quot;O"/>
    <s v="German Viscarra - 76768143"/>
    <x v="2"/>
    <d v="2021-01-01T00:00:00"/>
    <d v="2021-01-01T00:00:00"/>
    <x v="1"/>
    <m/>
    <m/>
    <x v="150"/>
    <s v="SU"/>
    <s v="AC"/>
    <s v="Internet Asimetrico 1"/>
    <b v="1"/>
    <s v="11729489_35695__TJA_MERCADO CAMPESINO_CIES SALUD SEXUAL Y REPRODUCTIVA_IAS_30M"/>
    <b v="1"/>
    <s v="GUTIERREZ AYLLÓN, ALVARO - EMP - LPZ                        "/>
    <b v="0"/>
    <e v="#N/A"/>
    <e v="#N/A"/>
    <m/>
  </r>
  <r>
    <x v="3"/>
    <d v="2020-12-31T00:00:00"/>
    <s v="Internet Asimetrico 1"/>
    <n v="35778"/>
    <x v="303"/>
    <s v="1674499_35778__SCZ_MATADERO_DICOM DISTRIBUIDORES DEL ORIENTE S.R.L_IAS_30M"/>
    <s v="ALVAREZ CABEZAS, SAUL ALEJANDRO - TEMP7 - EMP - SCZ         "/>
    <x v="0"/>
    <x v="0"/>
    <s v="alvarezs@tigo.net.bo"/>
    <s v="Paque Industrial calle parelela al 5toFABRICA DICOM -SCZNODO: MATADERO"/>
    <s v=" 17°45'23.14&quot;S  63° 8'28.86&quot;O"/>
    <s v="EDGAR FUNES - 750-17209"/>
    <x v="4"/>
    <d v="2021-01-01T00:00:00"/>
    <d v="2021-01-01T00:00:00"/>
    <x v="0"/>
    <s v="21/09: El servicio fue dado de baja por el cliente. 25/01: El cliente menciona que no hay un horario adecuado para interrumpir el servicio"/>
    <s v="Servicio Suspendido / Eliminado"/>
    <x v="1"/>
    <s v="SU"/>
    <s v="(en blanco)"/>
    <s v="Internet Asimetrico 1"/>
    <b v="1"/>
    <s v="(en blanco)"/>
    <b v="0"/>
    <s v="NUÑEZ ENCINAS, CARLOS FERNANDO - EMP - SCZ                  "/>
    <b v="0"/>
    <e v="#N/A"/>
    <e v="#N/A"/>
    <m/>
  </r>
  <r>
    <x v="3"/>
    <d v="2020-12-31T00:00:00"/>
    <s v="Internet Asimetrico 1"/>
    <n v="35816"/>
    <x v="303"/>
    <s v="1674499_35816__CBA_FELIX CAPRILES_DICOM DISTRIBUIDORES DEL ORIENTE S.R.L_IAS_30M"/>
    <s v="ALVAREZ CABEZAS, SAUL ALEJANDRO - TEMP7 - EMP - SCZ         "/>
    <x v="2"/>
    <x v="0"/>
    <s v="alvarezs@tigo.net.bo"/>
    <s v="CALLE ADELA ZAMUDIA CASI AV AMERICA"/>
    <s v=" 17°22'22.02&quot;S  66° 9'48.40&quot;O"/>
    <s v="EDGAR FUNES - 750-17209"/>
    <x v="4"/>
    <d v="2021-01-01T00:00:00"/>
    <d v="2021-01-01T00:00:00"/>
    <x v="1"/>
    <m/>
    <m/>
    <x v="185"/>
    <s v="SU"/>
    <s v="(en blanco)"/>
    <s v="Internet Asimetrico 1"/>
    <b v="1"/>
    <s v="(en blanco)"/>
    <b v="0"/>
    <s v="NUÑEZ ENCINAS, CARLOS FERNANDO - EMP - SCZ                  "/>
    <b v="0"/>
    <e v="#N/A"/>
    <e v="#N/A"/>
    <m/>
  </r>
  <r>
    <x v="3"/>
    <d v="2020-12-31T00:00:00"/>
    <s v="Internet Asimetrico 1"/>
    <n v="35828"/>
    <x v="263"/>
    <s v="11729489_35828__LPZ_MALLASA_CIES SALUD SEXUAL Y REPRODUCTIVA_IAS_30M"/>
    <s v="CAMPUZANO SAAVEDRA, SORAYA JACQUELINE - EMP - LPZ           "/>
    <x v="1"/>
    <x v="0"/>
    <s v="campuzanos@tigo.net.bo"/>
    <s v="calle Boqueron N1444 esq Colombia Zona San Pedro, Sucursal CIES Boqueron Sitio1"/>
    <s v=" 16°30'15.00&quot;S  68° 8'14.87&quot;O"/>
    <s v="German Viscarra - 76768143"/>
    <x v="2"/>
    <d v="2021-01-01T00:00:00"/>
    <d v="2021-01-01T00:00:00"/>
    <x v="1"/>
    <s v="12/01: El contacto se encuentra de vacaciones, por lo cual se debe volver a contactar el dia 18/1/2021."/>
    <m/>
    <x v="277"/>
    <s v="SU"/>
    <s v="(en blanco)"/>
    <s v="Internet Asimetrico 1"/>
    <b v="1"/>
    <s v="(en blanco)"/>
    <b v="0"/>
    <s v="GUTIERREZ AYLLÓN, ALVARO - EMP - LPZ                        "/>
    <b v="0"/>
    <e v="#N/A"/>
    <e v="#N/A"/>
    <m/>
  </r>
  <r>
    <x v="3"/>
    <d v="2020-12-31T00:00:00"/>
    <s v="Internet Asimetrico 1"/>
    <n v="35831"/>
    <x v="375"/>
    <s v="15535153_35831_CBA_RAQUELITA_LABORATORIO CLINICO PRAXIS S.R.L._IAS_30M"/>
    <s v="GONZALEZ ANTEZANA, MAURICIO ABEL - EMP - CBB                "/>
    <x v="2"/>
    <x v="0"/>
    <s v="gonzalezm@tigo.net.bo"/>
    <s v="Av. Ramón Rivero Nro. 330 Edif. Caprice Planta Baja"/>
    <s v=" 17°22'55.26&quot;S    66° 9'26.96&quot;O"/>
    <s v="Jorge Ferrufino - 65360000"/>
    <x v="2"/>
    <d v="2021-01-01T00:00:00"/>
    <d v="2021-01-01T00:00:00"/>
    <x v="1"/>
    <m/>
    <m/>
    <x v="205"/>
    <s v="AC"/>
    <s v="AC"/>
    <s v="Fibra Negocio 4"/>
    <b v="0"/>
    <s v="15535153_35831_CBA_RAQUELITA_LABORATORIO CLINICO PRAXIS S.R.L._IAS_30M"/>
    <b v="1"/>
    <s v="GONZALEZ ANTEZANA, MAURICIO ABEL - EMP - CBBA               "/>
    <b v="0"/>
    <e v="#N/A"/>
    <e v="#N/A"/>
    <m/>
  </r>
  <r>
    <x v="3"/>
    <d v="2020-12-31T00:00:00"/>
    <s v="Internet Dedicado 2"/>
    <n v="35819"/>
    <x v="342"/>
    <s v="14749556_35819__BEN_LAGUNA TRINIDAD_VAMED ENGINEERING GMBH - SUCURSAL BOLIVIA_IDD_40M"/>
    <s v="CASSIS MARISCAL, SERGIO - EMP - LPZ                         "/>
    <x v="7"/>
    <x v="0"/>
    <s v="cassiss@tigo.net.bo"/>
    <s v="Av Simón Bolívar, Hospital Trinidad"/>
    <s v="14.828211, 64.892403"/>
    <s v="Alcira Cordoba Aviles - 69830904"/>
    <x v="2"/>
    <d v="2021-01-01T00:00:00"/>
    <d v="2021-01-01T00:00:00"/>
    <x v="1"/>
    <m/>
    <m/>
    <x v="165"/>
    <s v="AC"/>
    <s v="AC"/>
    <s v="Internet Dedicado 2"/>
    <b v="1"/>
    <s v="14749556_35819__BEN_LAGUNA TRINIDAD_VAMED ENGINEERING GMBH - SUCURSAL BOLIVIA_ID"/>
    <b v="0"/>
    <s v="LEON ROSAS, JOSUE ISMAEL - EMP - LPZ                        "/>
    <b v="0"/>
    <e v="#N/A"/>
    <e v="#N/A"/>
    <m/>
  </r>
  <r>
    <x v="3"/>
    <d v="2020-12-31T00:00:00"/>
    <s v="Internet Asimetrico 4"/>
    <n v="35781"/>
    <x v="340"/>
    <s v="15311544_35781__LPZ_SAN MIGUEL_PEDIDOSYA SERVICIOS SA_IAS_65M"/>
    <s v="ESPINOZA LEANOS, MAYRA CRISTINA - EMP - SCZ                 "/>
    <x v="1"/>
    <x v="0"/>
    <s v="espinozamay@tigo.net.bo"/>
    <s v="AV MONTENEGRO_x0009__x0009__x0009__x0009__x0009__x0009__x0009__x0009__x000a_"/>
    <s v=" 16°32'42.16&quot;S  68° 4'42.21&quot;O"/>
    <s v="LIDIA ANA SUAREZ - 70447248"/>
    <x v="2"/>
    <d v="2021-01-01T00:00:00"/>
    <d v="2021-01-01T00:00:00"/>
    <x v="1"/>
    <s v="14/01: El numero del contacto no esta disponible."/>
    <m/>
    <x v="294"/>
    <s v="AC"/>
    <s v="(en blanco)"/>
    <s v="Internet Asimetrico 1"/>
    <b v="0"/>
    <s v="(en blanco)"/>
    <b v="0"/>
    <s v="RUCK SUAREZ, FERNANDA - MNC - SCZ                           "/>
    <b v="0"/>
    <e v="#N/A"/>
    <e v="#N/A"/>
    <m/>
  </r>
  <r>
    <x v="3"/>
    <d v="2020-12-31T00:00:00"/>
    <s v="Internet Asimetrico 4"/>
    <n v="35782"/>
    <x v="340"/>
    <s v="15311544_35782__LPZ_LIRA_PEDIDOSYA SERVICIOS SA_IAS_65M"/>
    <s v="ESPINOZA LEANOS, MAYRA CRISTINA - EMP - SCZ                 "/>
    <x v="1"/>
    <x v="0"/>
    <s v="espinozamay@tigo.net.bo"/>
    <s v="AV GREGORIO REYNOLS CASI ESQ DE LA OLIVA"/>
    <s v=" 16°30'50.85&quot;S  68° 7'39.69&quot;O"/>
    <s v="LIDIA ANA SUAREZ - 70447249"/>
    <x v="2"/>
    <d v="2021-01-01T00:00:00"/>
    <d v="2021-01-01T00:00:00"/>
    <x v="1"/>
    <s v="14/01: El numero del contacto no esta disponible."/>
    <m/>
    <x v="288"/>
    <s v="SU"/>
    <s v="SU"/>
    <s v="Internet Asimetrico 1"/>
    <b v="0"/>
    <s v="**SU**15311544_35782__LPZ_LIRA_PEDIDOSYA SERVICIOS SA_IAS_30M"/>
    <b v="0"/>
    <s v="RUCK SUAREZ, FERNANDA - MNC - SCZ                           "/>
    <b v="0"/>
    <e v="#N/A"/>
    <e v="#N/A"/>
    <m/>
  </r>
  <r>
    <x v="3"/>
    <d v="2020-12-31T00:00:00"/>
    <s v="Internet Asimetrico 4"/>
    <n v="35830"/>
    <x v="340"/>
    <s v="15311544_35830__CBA_CIRCUNVALACION_PEDIDOSYA SERVICIOS SA_IAS_65M_SIMON I PATIO"/>
    <s v="ESPINOZA LEANOS, MAYRA CRISTINA - EMP - SCZ                 "/>
    <x v="2"/>
    <x v="0"/>
    <s v="espinozamay@tigo.net.bo"/>
    <s v="AV PANDO ESQ AV PORTALES"/>
    <s v="  17°22'30.92&quot;S  66° 9'4.15&quot;O"/>
    <s v="LIDIA ANA SUAREZ  - 70447245"/>
    <x v="2"/>
    <d v="2021-01-01T00:00:00"/>
    <d v="2021-01-01T00:00:00"/>
    <x v="1"/>
    <m/>
    <m/>
    <x v="144"/>
    <s v="AC"/>
    <s v="AC"/>
    <s v="Internet Asimetrico 1"/>
    <b v="0"/>
    <s v="15311544_35830__CBA_CIRCUNVALACION_PEDIDOSYA SERVICIOS SA_IAS_30M_SIMON I PATIO"/>
    <b v="0"/>
    <s v="RUCK SUAREZ, FERNANDA - MNC - SCZ                           "/>
    <b v="0"/>
    <e v="#N/A"/>
    <e v="#N/A"/>
    <m/>
  </r>
  <r>
    <x v="3"/>
    <d v="2020-12-31T00:00:00"/>
    <s v="Internet Dedicado 4"/>
    <n v="35789"/>
    <x v="282"/>
    <s v="15416430_35789__SCZ_ MBelen_TECNOFARMA SA_IDD_65M"/>
    <s v="PARADA SAUCEDO, ALEJANDRA - EMP - SCZ                       "/>
    <x v="0"/>
    <x v="0"/>
    <s v="paradaal@tigo.net.bo"/>
    <s v="Calle Profesor Daría Castro y Av. Banzer "/>
    <s v="17°45'10.04&quot;S;  63°10'39.33&quot;O"/>
    <s v="Carla Jijena - 71363766"/>
    <x v="4"/>
    <d v="2021-01-01T00:00:00"/>
    <d v="2021-01-01T00:00:00"/>
    <x v="1"/>
    <s v="15/01: Contacto"/>
    <m/>
    <x v="281"/>
    <s v="AC"/>
    <s v="AC"/>
    <s v="Internet Dedicado 4"/>
    <b v="1"/>
    <s v="15416430_35789__SCZ_ MBelen_TECNOFARMA SA_IDD_65M"/>
    <b v="1"/>
    <s v="PARADA SAUCEDO, ALEJANDRA - EMP - SCZ                       "/>
    <b v="1"/>
    <e v="#N/A"/>
    <e v="#N/A"/>
    <m/>
  </r>
  <r>
    <x v="3"/>
    <d v="2020-12-31T00:00:00"/>
    <s v="Internet Dedicado 4"/>
    <n v="35811"/>
    <x v="376"/>
    <s v="13222503_35811__CBA_CIRCUNVALACION_SIGMA CORP SRL_IDD_65M"/>
    <s v="AGUIRRE ROJAS, CLAUDIA - EMP - CBB                          "/>
    <x v="2"/>
    <x v="0"/>
    <s v="aguirrec@tigo.net.bo"/>
    <s v="calle  Eudoro Galindo Esq. Parque Ubaldo Anze "/>
    <s v=" 17°22'15.01&quot;S  66° 8'45.88&quot;O"/>
    <s v="Pikolo Zegarra - 78349063"/>
    <x v="2"/>
    <d v="2021-01-01T00:00:00"/>
    <d v="2021-01-01T00:00:00"/>
    <x v="0"/>
    <s v="07/09: esperando confirmación por correo"/>
    <s v="Servicio Suspendido / Eliminado"/>
    <x v="1"/>
    <s v="SU"/>
    <s v="(en blanco)"/>
    <s v="Internet Dedicado 4"/>
    <b v="1"/>
    <s v="(en blanco)"/>
    <b v="0"/>
    <s v="MARQUEZ, ANDREA VERONICA - EMP - CBBA                       "/>
    <b v="0"/>
    <e v="#N/A"/>
    <e v="#N/A"/>
    <m/>
  </r>
  <r>
    <x v="4"/>
    <d v="2020-12-17T00:00:00"/>
    <s v="Internet Asimetrico 2"/>
    <n v="35780"/>
    <x v="377"/>
    <s v="14569577_35780__SCZ_MONTERO_NM INVERSIONES SRL_IAS_40M"/>
    <s v="VILLARROEL, KAREN - EJEC. DE CUENTAS - NEG - SC             "/>
    <x v="0"/>
    <x v="0"/>
    <s v="villarroelk@tigo.net.bo"/>
    <s v="Entre la calle Isaias Parada y Herores Nacionales en plena esquina Urbanizacion Villa Real"/>
    <s v="17°20'10.8&quot;S 63°15'29.2&quot;W"/>
    <s v="Alvaro Espinoza - 74165496"/>
    <x v="2"/>
    <d v="2021-01-01T00:00:00"/>
    <d v="2021-01-01T00:00:00"/>
    <x v="1"/>
    <s v="12/01: Se tenia planeado realizar el trabajo el 13/01/2021 , pero los bloqueos al norte impedian el viaje a montero. Se suspende el trabajo para la siguiente semana"/>
    <m/>
    <x v="272"/>
    <s v="SU"/>
    <s v="(en blanco)"/>
    <s v="Internet Asimetrico 2"/>
    <b v="1"/>
    <s v="(en blanco)"/>
    <b v="0"/>
    <s v="NUNEZ CASCALES, CARLOS ROMARIO - EMP - SCZ                  "/>
    <b v="0"/>
    <e v="#N/A"/>
    <e v="#N/A"/>
    <m/>
  </r>
  <r>
    <x v="2"/>
    <d v="2020-12-09T00:00:00"/>
    <s v="Internet Asimetrico 1"/>
    <n v="35755"/>
    <x v="2"/>
    <s v="11474451_35755__CBA_SIMON LOPEZ_CERVECERIA BOLIVIANA NACIONAL SA_IAS_30M"/>
    <s v="ANDIA ALVAREZ, LUIS ENRIQUE - CORP - LPZ                    "/>
    <x v="2"/>
    <x v="0"/>
    <s v="andial@tigo.net.bo"/>
    <s v=" AVENIDA CENTENEARIO FINAL ZONA TAQUIÑA "/>
    <s v=" 17°19'43.34&quot;S; 66°11'7.16&quot;O"/>
    <s v="JULIO AYAVIRI - 71545528"/>
    <x v="1"/>
    <d v="2021-01-01T00:00:00"/>
    <d v="2021-01-01T00:00:00"/>
    <x v="1"/>
    <m/>
    <m/>
    <x v="208"/>
    <s v="AC"/>
    <s v="SU"/>
    <s v="Internet Asimetrico 1"/>
    <b v="1"/>
    <s v="11474451_35755__CBA_SIMON LOPEZ_CERVECERIA BOLIVIANA NACIONAL SA_IAS_30M"/>
    <b v="1"/>
    <s v="MIRANDA URQUIZO, DANIEL - CORP - LPZ                        "/>
    <b v="0"/>
    <e v="#N/A"/>
    <e v="#N/A"/>
    <m/>
  </r>
  <r>
    <x v="1"/>
    <d v="2020-12-03T00:00:00"/>
    <s v="Internet Asimetrico 1"/>
    <n v="35717"/>
    <x v="378"/>
    <s v="15533818_35717_LPZ_LOS PINOS_TELEFERICOS DOPPELMAYR S.A._IAS_30M"/>
    <s v="ZAVALETA ALIPAZ, MARIANA - CORP - LPZ                       "/>
    <x v="1"/>
    <x v="0"/>
    <s v="zavaletam@tigo.net.bo"/>
    <s v="Calle 28 - N° 400 Zona Cota Cota"/>
    <s v="16°32´35.90,68°03´47.85”O"/>
    <s v="Yonnel Gonzales - 73270597"/>
    <x v="2"/>
    <d v="2021-01-01T00:00:00"/>
    <d v="2021-01-01T00:00:00"/>
    <x v="1"/>
    <s v="15/01: Programada"/>
    <m/>
    <x v="293"/>
    <s v="EL"/>
    <s v="(en blanco)"/>
    <s v="Internet Asimetrico 1"/>
    <b v="1"/>
    <s v="(en blanco)"/>
    <b v="0"/>
    <s v="GUTIERREZ AYLLÓN, ALVARO - EMP - LPZ                        "/>
    <b v="0"/>
    <e v="#N/A"/>
    <e v="#N/A"/>
    <m/>
  </r>
  <r>
    <x v="1"/>
    <d v="2020-12-10T00:00:00"/>
    <s v="Internet Asimetrico 7"/>
    <n v="35777"/>
    <x v="94"/>
    <s v="11683_35777__SCZ_26 DE ENERO_ECOR LTDA CANAL 9 TELEORIENTE_IAS_95M"/>
    <s v="SALLES GUZMAN, PAOLA KARINA - CORP - SCZ                    "/>
    <x v="0"/>
    <x v="0"/>
    <s v="sallesp@tigo.net.bo"/>
    <s v="KM 5 1/2 CARRETERA ANTIGUA A COCHABAMBA OFICINA UNITEL"/>
    <s v=" 17°49'16.36&quot;S  63°13'10.31&quot;W"/>
    <s v="Jose Luis Calvimontes - 72166664"/>
    <x v="1"/>
    <d v="2021-01-01T00:00:00"/>
    <d v="2021-01-01T00:00:00"/>
    <x v="1"/>
    <m/>
    <m/>
    <x v="281"/>
    <s v="AC"/>
    <s v="AC"/>
    <s v="Internet Asimetrico 7"/>
    <b v="1"/>
    <s v="11683_35777__SCZ_26 DE ENERO_ECOR LTDA CANAL 9 TELEORIENTE_IAS_95M"/>
    <b v="1"/>
    <s v="SALLES GUZMAN, PAOLA KARINA - CORP - SCZ                    "/>
    <b v="1"/>
    <e v="#N/A"/>
    <e v="#N/A"/>
    <m/>
  </r>
  <r>
    <x v="1"/>
    <d v="2020-12-30T00:00:00"/>
    <s v="Internet Dedicado 8"/>
    <n v="35815"/>
    <x v="44"/>
    <s v="13709711_35815__SCZ_HIPERMAXI NUEVO_CROWN LTDA_IDD_105M"/>
    <s v="SALLES GUZMAN, PAOLA KARINA - CORP - SCZ                    "/>
    <x v="0"/>
    <x v="0"/>
    <s v="sallesp@tigo.net.bo"/>
    <s v="Av. Banzer entre 3er y 4to anillo -  SITIO 1"/>
    <s v="17°45'25.9&quot;S 63°10'40.5&quot;W"/>
    <s v="Ariel Mejia - 69820013"/>
    <x v="2"/>
    <d v="2021-01-01T00:00:00"/>
    <d v="2021-01-01T00:00:00"/>
    <x v="1"/>
    <m/>
    <m/>
    <x v="228"/>
    <s v="AC"/>
    <s v="AC"/>
    <s v="Internet Dedicado 8"/>
    <b v="1"/>
    <s v="13709711_35815__SCZ_HIPERMAXI NUEVO_CROWN LTDA_IDD_105M"/>
    <b v="1"/>
    <s v="SALLES GUZMAN, PAOLA KARINA - CORP - SCZ                    "/>
    <b v="1"/>
    <e v="#N/A"/>
    <e v="#N/A"/>
    <m/>
  </r>
  <r>
    <x v="1"/>
    <d v="2020-12-30T00:00:00"/>
    <s v="Internet Dedicado 8"/>
    <n v="35826"/>
    <x v="44"/>
    <s v="13709711_35826__LPZ_HUMBOLT_CROWN LTDA_IDD_105M"/>
    <s v="SALLES GUZMAN, PAOLA KARINA - CORP - SCZ                    "/>
    <x v="1"/>
    <x v="0"/>
    <s v="sallesp@tigo.net.bo"/>
    <s v="Av. Ballivian entre calle 9 y 10 -  SITIO 2"/>
    <s v="16°32'26.3&quot;S 68°05'23.8&quot;W"/>
    <s v="Ariel Mejia - 69820014"/>
    <x v="2"/>
    <d v="2021-01-01T00:00:00"/>
    <d v="2021-01-01T00:00:00"/>
    <x v="1"/>
    <s v="15/01: Contacto"/>
    <m/>
    <x v="277"/>
    <s v="AC"/>
    <s v="AC"/>
    <s v="Internet Dedicado 8"/>
    <b v="1"/>
    <s v="13709711_35826__LPZ_HUMBOLT_CROWN LTDA_IDD_105M"/>
    <b v="1"/>
    <s v="SALLES GUZMAN, PAOLA KARINA - CORP - SCZ                    "/>
    <b v="1"/>
    <e v="#N/A"/>
    <e v="#N/A"/>
    <m/>
  </r>
  <r>
    <x v="1"/>
    <d v="2020-12-30T00:00:00"/>
    <s v="Internet Dedicado 1"/>
    <n v="35809"/>
    <x v="44"/>
    <s v="13709711_35809__TJA_LOMAS DE SAN JUAN_CROWN LTDA_IDD_30M_HOTEL LOS CEIBOS"/>
    <s v="SALLES GUZMAN, PAOLA KARINA - CORP - SCZ                    "/>
    <x v="3"/>
    <x v="0"/>
    <s v="sallesp@tigo.net.bo"/>
    <s v=" Barrio El Molino, Av. Victor Paz Estensoro esquina Ramon Rojas"/>
    <s v=" 21°32'4.51&quot;S;  64°44'18.88&quot;O"/>
    <s v="Ariel Mejia - 69820013"/>
    <x v="2"/>
    <d v="2021-01-01T00:00:00"/>
    <d v="2021-01-01T00:00:00"/>
    <x v="1"/>
    <m/>
    <m/>
    <x v="150"/>
    <s v="AC"/>
    <s v="(en blanco)"/>
    <s v="Internet Dedicado 1"/>
    <b v="1"/>
    <s v="(en blanco)"/>
    <b v="0"/>
    <s v="SALLES GUZMAN, PAOLA KARINA - CORP - SCZ                    "/>
    <b v="1"/>
    <e v="#N/A"/>
    <e v="#N/A"/>
    <m/>
  </r>
  <r>
    <x v="1"/>
    <d v="2020-12-30T00:00:00"/>
    <s v="Internet Dedicado 1"/>
    <n v="35810"/>
    <x v="44"/>
    <s v="13709711_35810__TJA_YACUIBA_CROWN LTDA_IDD_30M_PLAZA_LIBERTADORES"/>
    <s v="SALLES GUZMAN, PAOLA KARINA - CORP - SCZ                    "/>
    <x v="3"/>
    <x v="0"/>
    <s v="sallesp@tigo.net.bo"/>
    <s v="Av. Los Libertadores entre calle Oscar Aparicio y calle Gran Chaco"/>
    <s v=" 21°59'58.14&quot;S;  63°40'34.04&quot;O   "/>
    <s v="Ariel Mejia - 69820013"/>
    <x v="2"/>
    <d v="2021-01-01T00:00:00"/>
    <d v="2021-01-01T00:00:00"/>
    <x v="2"/>
    <m/>
    <m/>
    <x v="1"/>
    <s v="AC"/>
    <s v="AC"/>
    <s v="Internet Dedicado 1"/>
    <b v="1"/>
    <s v="13709711_35810__TJA_YACUIBA_CROWN LTDA_IDD_30M_PLAZA_LIBERTADORES"/>
    <b v="1"/>
    <s v="SALLES GUZMAN, PAOLA KARINA - CORP - SCZ                    "/>
    <b v="1"/>
    <e v="#N/A"/>
    <e v="#N/A"/>
    <m/>
  </r>
  <r>
    <x v="1"/>
    <d v="2020-12-30T00:00:00"/>
    <s v="Internet Dedicado 1"/>
    <n v="35813"/>
    <x v="44"/>
    <s v="13709711_35813__SCR_BOLIVAR 2_CROWN LTDA_IDD_30M_RBS POCONAS"/>
    <s v="SALLES GUZMAN, PAOLA KARINA - CORP - SCZ                    "/>
    <x v="5"/>
    <x v="0"/>
    <s v="sallesp@tigo.net.bo"/>
    <s v="Calle Jaime Mendoza entre Cañada Strongest y Boqueron -  SITIO 3"/>
    <s v="19°02'34.5&quot;S 65°15'07.3&quot;W"/>
    <s v="Ariel Mejia - 69820015"/>
    <x v="2"/>
    <d v="2021-01-01T00:00:00"/>
    <d v="2021-01-01T00:00:00"/>
    <x v="1"/>
    <m/>
    <m/>
    <x v="145"/>
    <s v="AC"/>
    <s v="AC"/>
    <s v="Internet Dedicado 1"/>
    <b v="1"/>
    <s v="13709711_35813__SCR_BOLIVAR 2_CROWN LTDA_IDD_30M_RBS POCONAS"/>
    <b v="1"/>
    <s v="SALLES GUZMAN, PAOLA KARINA - CORP - SCZ                    "/>
    <b v="1"/>
    <e v="#N/A"/>
    <e v="#N/A"/>
    <m/>
  </r>
  <r>
    <x v="1"/>
    <d v="2020-12-30T00:00:00"/>
    <s v="Internet Dedicado 1"/>
    <n v="35814"/>
    <x v="44"/>
    <s v="13709711_35814__BEN_LAGUNA TRINIDAD_CROWN LTDA_IDD_30M"/>
    <s v="SALLES GUZMAN, PAOLA KARINA - CORP - SCZ                    "/>
    <x v="7"/>
    <x v="0"/>
    <s v="sallesp@tigo.net.bo"/>
    <s v="Calle Nicolas Suarez esquina Circunvalacion -  TRINIDAD SITIO 4"/>
    <s v="14°49'28.8&quot;S 64°54'11.1&quot;W"/>
    <s v="Ariel Mejia - 69820016"/>
    <x v="2"/>
    <d v="2021-01-01T00:00:00"/>
    <d v="2021-01-01T00:00:00"/>
    <x v="1"/>
    <m/>
    <m/>
    <x v="158"/>
    <s v="AC"/>
    <s v="AC"/>
    <s v="Internet Dedicado 1"/>
    <b v="1"/>
    <s v="13709711_35814__BEN_LAGUNA TRINIDAD_CROWN LTDA_IDD_30M"/>
    <b v="1"/>
    <s v="SALLES GUZMAN, PAOLA KARINA - CORP - SCZ                    "/>
    <b v="1"/>
    <e v="#N/A"/>
    <e v="#N/A"/>
    <m/>
  </r>
  <r>
    <x v="1"/>
    <d v="2020-12-31T00:00:00"/>
    <s v="Internet Dedicado 1"/>
    <n v="35812"/>
    <x v="44"/>
    <s v="13709711_35812__PND_COBIJA _CROWN LTDA_IDD_30M"/>
    <s v="SALLES GUZMAN, PAOLA KARINA - CORP - SCZ                    "/>
    <x v="9"/>
    <x v="0"/>
    <s v="sallesp@tigo.net.bo"/>
    <s v="Calle Los Cedrillos esquina Av. Internacional - COBIJA SITIO 5"/>
    <s v="11°01'35.7&quot;S 68°45'09.5&quot;W"/>
    <s v="Ariel Mejia - 69820017"/>
    <x v="2"/>
    <d v="2021-01-01T00:00:00"/>
    <d v="2021-01-01T00:00:00"/>
    <x v="2"/>
    <m/>
    <m/>
    <x v="1"/>
    <s v="AC"/>
    <s v="AC"/>
    <s v="Internet Dedicado 1"/>
    <b v="1"/>
    <s v="13709711_35812__PND_COBIJA _CROWN LTDA_IDD_30M"/>
    <b v="1"/>
    <s v="SALLES GUZMAN, PAOLA KARINA - CORP - SCZ                    "/>
    <b v="1"/>
    <e v="#N/A"/>
    <e v="#N/A"/>
    <m/>
  </r>
  <r>
    <x v="1"/>
    <d v="2017-01-30T00:00:00"/>
    <s v="Internet Dedicado 1"/>
    <n v="30785"/>
    <x v="47"/>
    <s v="13427167_30785_LPZ_Los Pinos_AUTO CORPORACION SERCOA_IDD_30M"/>
    <s v="MERCADO ANEZ, JAVIER - CORP - SCZ                           "/>
    <x v="1"/>
    <x v="0"/>
    <s v="mercadoja@tigo.net.bo"/>
    <s v="Calacoto Calle 21 N. 8358 - Zona Sur "/>
    <s v=" 16°32'34.24&quot;S    68° 4'38.82&quot;O"/>
    <s v="Rolando Llanovarced - 75589930"/>
    <x v="0"/>
    <d v="2021-01-01T00:00:00"/>
    <d v="2021-01-01T00:00:00"/>
    <x v="1"/>
    <s v="04/03: Ejecutivo indica que el contacto es Rolando Llanovarced - 75589930_x000a_02/03: Consulta enviada a su ejecutivo por Teams._x000a_10/01: Contacto no responde"/>
    <m/>
    <x v="209"/>
    <s v="AC"/>
    <s v="AC"/>
    <s v="Internet Asimetrico 1"/>
    <b v="0"/>
    <s v="13427167_30785_LPZ_Los Pinos_AUTO CORPORACION SERCOA_IAS_30M"/>
    <b v="0"/>
    <s v="MERCADO ANEZ, JAVIER - CORP - SCZ                           "/>
    <b v="1"/>
    <e v="#N/A"/>
    <e v="#N/A"/>
    <m/>
  </r>
  <r>
    <x v="5"/>
    <d v="2017-08-31T00:00:00"/>
    <s v="Business Online 12 Mb"/>
    <n v="31374"/>
    <x v="379"/>
    <s v="14613013_31374_LPZ_Florida_AUTORIDAD BINACIONAL AUTONOMA DEL LAGO TITICACA_BOL_1"/>
    <s v="MORRO NUNEZ, BERNARDO - GOB - LPZ - TEMP                    "/>
    <x v="1"/>
    <x v="0"/>
    <s v="morrob@tigo.net.bo"/>
    <s v="CALLE 14 DE CALACOTO ESQ. SANCHEZ BUSTAMANTE - EDIF METROBOL PISO 2"/>
    <s v=" 16°32'24.55&quot;S  68° 5'5.75&quot;O"/>
    <s v="VERONICA CHAMBILLA - 69798275"/>
    <x v="0"/>
    <d v="2021-01-01T00:00:00"/>
    <d v="2021-01-01T00:00:00"/>
    <x v="1"/>
    <m/>
    <m/>
    <x v="295"/>
    <s v="EL"/>
    <s v="(en blanco)"/>
    <s v="BUSINESS ONLINE 3"/>
    <b v="0"/>
    <s v="(en blanco)"/>
    <b v="0"/>
    <s v="SANABRIA GARCIA, VANESA LISSETT - GOB - LPZ                 "/>
    <b v="0"/>
    <e v="#N/A"/>
    <e v="#N/A"/>
    <m/>
  </r>
  <r>
    <x v="1"/>
    <d v="2018-09-29T00:00:00"/>
    <s v="PLAN CORPORATE - 1124"/>
    <n v="32570"/>
    <x v="380"/>
    <s v="15303606_32570__LPZ_Patacamaya_BANCO DE DESARROLLO PRODUCTIVO BDP SAM_IEL_4M"/>
    <s v="MEAVE IBANEZ, HENRY - CORP - LPZ                            "/>
    <x v="1"/>
    <x v="1"/>
    <s v="chaconm@tigo.net.bo"/>
    <s v="AGENCIA LA PAZ PATACAMAYA"/>
    <s v="17°14'21.36&quot;S  67°54'37.20&quot;O"/>
    <s v="Bladimir Rada e mail: 71226871 bladimir.rada@bdp.com.bo, Marco Romero e mail: marco.romero@bdp.com.bo celular 71591805"/>
    <x v="0"/>
    <d v="2021-01-01T00:00:00"/>
    <d v="2021-01-01T00:00:00"/>
    <x v="2"/>
    <s v="08/02: Se modifican los datos de contacto según lo indicado por la ejecutiva."/>
    <m/>
    <x v="1"/>
    <s v="AC"/>
    <s v="AC"/>
    <s v="PLAN CORPORATE - 1124"/>
    <b v="1"/>
    <s v="15303606_32570__LPZ_Patacamaya_BANCO DE DESARROLLO PRODUCTIVO BDP SAM_IEL_4M"/>
    <b v="1"/>
    <s v="MEAVE IBANEZ, HENRY - CORP - LPZ                            "/>
    <b v="1"/>
    <e v="#N/A"/>
    <e v="#N/A"/>
    <m/>
  </r>
  <r>
    <x v="1"/>
    <d v="2018-07-31T00:00:00"/>
    <s v="Business Asimetric"/>
    <n v="32593"/>
    <x v="380"/>
    <s v="15303606_32593_LPZ_Mirador_BANCO DE DESARROLLO PRODUCTIVO BDP_BAS_30M"/>
    <s v="CHACON CENTELLAS, MARIA DEL PILAR - CORP - LPZ              "/>
    <x v="1"/>
    <x v="0"/>
    <s v="chaconm@tigo.net.bo"/>
    <s v="CALLE REYES ORTIZ No 73 EDIFICIO GUNDLACH TORRE ESTE PISO 10 Y 11"/>
    <s v=" 16°30'07.23&quot;S  68°07'52.28&quot;O"/>
    <s v="Bladimir Rada e mail: 71226871 bladimir.rada@bdp.com.bo, Marco Romero e mail: marco.romero@bdp.com.bo celular 71591805"/>
    <x v="0"/>
    <d v="2021-01-01T00:00:00"/>
    <d v="2021-01-01T00:00:00"/>
    <x v="1"/>
    <s v="09/02: Ángel indica que el cliente comentó que sólo cuentan con un servicio en la calle Reyes Ortiz, envié la consulta a la ejecutiva._x000a_08/02: Se modifican los datos de contacto según lo indicado por la ejecutiva."/>
    <m/>
    <x v="296"/>
    <s v="AC"/>
    <s v="AC"/>
    <s v="PLAN CORPORATE - 1124"/>
    <b v="0"/>
    <s v="15303606_32593_LPZ_Mirador_BANCO DE DESARROLLO PRODUCTIVO BDP_BAS_30M"/>
    <b v="1"/>
    <s v="MEAVE IBANEZ, HENRY - CORP - LPZ                            "/>
    <b v="0"/>
    <e v="#N/A"/>
    <e v="#N/A"/>
    <m/>
  </r>
  <r>
    <x v="1"/>
    <d v="2018-06-30T00:00:00"/>
    <s v="Business Asimetric"/>
    <n v="32596"/>
    <x v="380"/>
    <s v="15303606_32596_SCZ_HAMACAS_BANCO DE DESARROLLO PRODUCTIVO BDP_BAS_30M"/>
    <s v="CHACON CENTELLAS, MARIA DEL PILAR - CORP - LPZ              "/>
    <x v="0"/>
    <x v="0"/>
    <s v="chaconm@tigo.net.bo"/>
    <s v="CALLE RENE MORENO No 215 ESQUINA PARI"/>
    <s v="  17°47'10.03&quot;S  63°10'53.04&quot;O"/>
    <s v="Bladimir Rada e mail: 71226871 bladimir.rada@bdp.com.bo, Marco Romero e mail: marco.romero@bdp.com.bo celular 71591805"/>
    <x v="0"/>
    <d v="2021-01-01T00:00:00"/>
    <d v="2021-01-01T00:00:00"/>
    <x v="1"/>
    <s v="08/02: Se modifican los datos de contacto según lo indicado por la ejecutiva."/>
    <m/>
    <x v="297"/>
    <s v="AC"/>
    <s v="AC"/>
    <s v="PLAN CORPORATE - 1124"/>
    <b v="0"/>
    <s v="15303606_32596_SCZ_HAMACAS_BANCO DE DESARROLLO PRODUCTIVO BDP_BAS_30M"/>
    <b v="1"/>
    <s v="MEAVE IBANEZ, HENRY - CORP - LPZ                            "/>
    <b v="0"/>
    <e v="#N/A"/>
    <e v="#N/A"/>
    <m/>
  </r>
  <r>
    <x v="1"/>
    <d v="2020-11-30T00:00:00"/>
    <s v="Internet Dedicado"/>
    <n v="35705"/>
    <x v="380"/>
    <s v="15303606_35705__LPZ_VICTORIA_BANCO DE DESARROLLO PRODUCTIVO_IDD_30M"/>
    <s v="CHACON CENTELLAS, MARIA DEL PILAR - CORP - LPZ              "/>
    <x v="1"/>
    <x v="0"/>
    <s v="chaconm@tigo.net.bo"/>
    <s v="Reyes Ortiz N° 73 Edificio Torres Gundlach Torre Este Piso 11, Zona Central"/>
    <s v="16°30'6.94&quot;S 68° 7'51.69&quot;O"/>
    <s v="Bladimir Rada e mail: 71226871 bladimir.rada@bdp.com.bo, Marco Romero e mail: marco.romero@bdp.com.bo celular 71591805"/>
    <x v="0"/>
    <d v="2021-01-01T00:00:00"/>
    <d v="2021-01-01T00:00:00"/>
    <x v="1"/>
    <s v="09/02: Ángel indica que el cliente comentó que sólo cuentan con un servicio en la calle Reyes Ortiz, envié la consulta a la ejecutiva._x000a_08/02: Se modifican los datos de contacto según lo indicado por la ejecutiva."/>
    <m/>
    <x v="298"/>
    <s v="AC"/>
    <s v="AC"/>
    <s v="PLAN CORPORATE - 1124"/>
    <b v="0"/>
    <s v="15303606_35705__LPZ_VICTORIA_BANCO DE DESARROLLO PRODUCTIVO_IDD_30M"/>
    <b v="1"/>
    <s v="MEAVE IBANEZ, HENRY - CORP - LPZ                            "/>
    <b v="0"/>
    <e v="#N/A"/>
    <e v="#N/A"/>
    <m/>
  </r>
  <r>
    <x v="1"/>
    <d v="2015-11-05T00:00:00"/>
    <s v="Internet Dedicado"/>
    <n v="29665"/>
    <x v="381"/>
    <s v="14023652_29665_LPZ_Victoria_BANCO UNION SA_IDD_100M"/>
    <s v="ANDIA ALVAREZ, LUIS ENRIQUE - CORP - LPZ                    "/>
    <x v="1"/>
    <x v="0"/>
    <s v="andial@tigo.net.bo"/>
    <s v="Calle Reyes Ortiz No. 73 Edif. Gundlach Torre Este, piso 8, Of. 802"/>
    <s v=" 16°30'7.23&quot;S  68° 7'51.71&quot;O"/>
    <s v="Fernando Maceda - 67195184"/>
    <x v="0"/>
    <d v="2021-01-01T00:00:00"/>
    <d v="2021-01-01T00:00:00"/>
    <x v="0"/>
    <s v="12/04: El contacto indica que no se puede interrumpir el servicio ya que este debe estar disponible 24/7._x000a_06/04: Ejecutivo indica que se contacte a Jorge Orozco 68224765 quien pide lo contacten para explicarle el proceso y en base programar estas mediciones._x000a_22/03: Correo recordatorio a ejecutivo._x000a_19/03: Ángel indica que el contacto solicita que su ejecutivo coordine la visita previsamente. Envié correo a Luis Enrique._x000a_09/03: Logiclis indica número equivocado. Envié la consulta al ejecutivo por Teams. Ejecutivo indica: JORGE OROZCO -6822476"/>
    <s v="Cliente indica imposible desconectar red"/>
    <x v="1"/>
    <s v="AC"/>
    <s v="AC"/>
    <s v="PLAN CORPORATE - 1124"/>
    <b v="0"/>
    <s v="14023652_29665_LPZ_Victoria_BANCO UNION SA_IDD_60M"/>
    <b v="0"/>
    <s v="MIRANDA URQUIZO, DANIEL - CORP - LPZ                        "/>
    <b v="0"/>
    <e v="#N/A"/>
    <e v="#N/A"/>
    <m/>
  </r>
  <r>
    <x v="1"/>
    <d v="2015-11-05T00:00:00"/>
    <s v="Internet Dedicado"/>
    <n v="29666"/>
    <x v="381"/>
    <s v="14023652_29666_SCZ_Arenal_BANCO UNION SA_IDD_100M"/>
    <s v="ANDIA ALVAREZ, LUIS ENRIQUE - CORP - LPZ                    "/>
    <x v="0"/>
    <x v="0"/>
    <s v="andial@tigo.net.bo"/>
    <s v="Calle Libertad, Entre Junin y Bolivar Oficina Banco Union"/>
    <s v=" 17°46'56.09&quot;S  63°10'57.59&quot;O"/>
    <s v="JORGE OROZCO -68224765"/>
    <x v="0"/>
    <d v="2021-01-01T00:00:00"/>
    <d v="2021-01-01T00:00:00"/>
    <x v="0"/>
    <s v="12/04: El contacto indica que no se puede interrumpir el servicio ya que este debe estar disponible 24/7._x000a_06/04: Ejecutivo indica que se contacte a Jorge Orozco 68224765 quien pide lo contacten para explicarle el proceso y en base programar estas mediciones._x000a_22/03: Correo recordatorio a ejecutivo._x000a_19/03: Ángel indica que el contacto solicita que su ejecutivo coordine la visita previsamente. Envié correo a Luis Enrique._x000a_04/03: Ejecutivo indica que el contacto es JORGE OROZCO -68224765_x000a_02/03: Consulta enviada al ejecutivo._x000a_10/02: Número incorrecto"/>
    <s v="Cliente indica imposible desconectar red"/>
    <x v="1"/>
    <s v="AC"/>
    <s v="AC"/>
    <s v="PLAN CORPORATE - 1124"/>
    <b v="0"/>
    <s v="14023652_29666_SCZ_Arenal_BANCO UNION SA_IDD_100M"/>
    <b v="1"/>
    <s v="MIRANDA URQUIZO, DANIEL - CORP - LPZ                        "/>
    <b v="0"/>
    <e v="#N/A"/>
    <e v="#N/A"/>
    <m/>
  </r>
  <r>
    <x v="1"/>
    <d v="2018-08-31T00:00:00"/>
    <s v="Business Asimetric 10 Mb"/>
    <n v="32762"/>
    <x v="382"/>
    <s v="12061580_32762__LPZ_LOS PINOS_BOLIVIAN FOODS S.A._BAS_10M"/>
    <s v="ANDIA ALVAREZ, LUIS ENRIQUE - CORP - LPZ                    "/>
    <x v="1"/>
    <x v="0"/>
    <s v="andial@tigo.net.bo"/>
    <s v="Av Ballivian y Calle 10 Calacoto Nro 7812 Edificio Emporium piso 3"/>
    <s v="16°32'23.78&quot;S  68° 5'23.19&quot;O"/>
    <s v="Rolando Quispe - 70619652"/>
    <x v="0"/>
    <d v="2021-01-01T00:00:00"/>
    <d v="2021-01-01T00:00:00"/>
    <x v="1"/>
    <m/>
    <m/>
    <x v="299"/>
    <s v="AC"/>
    <s v="AC"/>
    <s v="Internet Asimetrico 3"/>
    <b v="0"/>
    <s v="12061580_32762__LPZ_LOS PINOS_BOLIVIAN FOODS S.A._IAS_50M"/>
    <b v="0"/>
    <s v="LEON ROSAS, JOSUE ISMAEL - EMP - LPZ                        "/>
    <b v="0"/>
    <e v="#N/A"/>
    <e v="#N/A"/>
    <m/>
  </r>
  <r>
    <x v="1"/>
    <d v="2018-08-31T00:00:00"/>
    <s v="Internet Asimetrico 1"/>
    <n v="32829"/>
    <x v="23"/>
    <s v="14023657_32829_SCZ_SABSA_CIA DE SERV. DE TRANS. AEREO AMASZONAS S.A._IAS_30M"/>
    <s v="SUAREZ CADARIO, ROBERTO JAVIER - CORP - SCZ                 "/>
    <x v="0"/>
    <x v="0"/>
    <s v="suarezrj@tigo.net.bo"/>
    <s v="Av. G77, Santa Cruz de la Sierra - Aeropuerto Viru Viru"/>
    <s v=" 17°38'53.57&quot;S   63° 8'24.44&quot;O"/>
    <s v="ROLANDO HINOJOSA - 68226707"/>
    <x v="0"/>
    <d v="2021-01-01T00:00:00"/>
    <d v="2021-01-01T00:00:00"/>
    <x v="0"/>
    <s v="28/01: el cliente menciona que estos servicios seran dados de baja desde el dia 30 de enero"/>
    <s v="Servicio Suspendido / Eliminado"/>
    <x v="1"/>
    <s v="SU"/>
    <s v="(en blanco)"/>
    <s v="Internet Asimetrico 1"/>
    <b v="1"/>
    <s v="(en blanco)"/>
    <b v="0"/>
    <s v="MONTERO LEDESMA, JAVIER - CORP - SCZ                        "/>
    <b v="0"/>
    <e v="#N/A"/>
    <e v="#N/A"/>
    <m/>
  </r>
  <r>
    <x v="1"/>
    <d v="2019-06-28T00:00:00"/>
    <s v="Internet Asimetrico 1"/>
    <n v="33879"/>
    <x v="23"/>
    <s v="14023657_33879_SCZ_TAJIBOS_CIA DE SERV. DE TRANS. AEREO AMASZONAS S.A._IAS_30M"/>
    <s v="SUAREZ CADARIO, ROBERTO JAVIER - CORP - SCZ                 "/>
    <x v="0"/>
    <x v="0"/>
    <s v="suarezrj@tigo.net.bo"/>
    <s v="2do Anillo René Moreno y Monseñor Santiesteban,  zona El Trompillo Cine Center - Sitio2"/>
    <s v="17°47'54.56&quot;S  63°10'44.64&quot;O"/>
    <s v="Rolando Hinojosa - 68226707"/>
    <x v="0"/>
    <d v="2021-01-01T00:00:00"/>
    <d v="2021-01-01T00:00:00"/>
    <x v="0"/>
    <s v="08/02: Envié consulta a ejecutivo. Verónica indica que el cliente solicitó la baja de sus servicios._x000a_28/01: el cliente menciona que no tienen una agencia en la direccion proporcionada"/>
    <s v="Servicio Suspendido / Eliminado"/>
    <x v="1"/>
    <s v="SU"/>
    <s v="(en blanco)"/>
    <s v="Internet Asimetrico 1"/>
    <b v="1"/>
    <s v="(en blanco)"/>
    <b v="0"/>
    <s v="MONTERO LEDESMA, JAVIER - CORP - SCZ                        "/>
    <b v="0"/>
    <e v="#N/A"/>
    <e v="#N/A"/>
    <m/>
  </r>
  <r>
    <x v="1"/>
    <d v="2019-04-30T00:00:00"/>
    <s v="Internet Asimetrico 1"/>
    <n v="33881"/>
    <x v="23"/>
    <s v="14023657_33881__SCZ_EL PAJONAL_CIA DE SERV. DE TRANS. AEREO AMASZONAS S.A._IAS_3"/>
    <s v="SUAREZ CADARIO, ROBERTO JAVIER - CORP - SCZ                 "/>
    <x v="0"/>
    <x v="0"/>
    <s v="suarezrj@tigo.net.bo"/>
    <s v="Barrio el Trompillo Oficina Nº 10 Aeropuerto - Sitio3"/>
    <s v="17°48'4.20&quot;S  63°10'32.48&quot;O"/>
    <s v="Rolando Hinojosa - 68226707"/>
    <x v="0"/>
    <d v="2021-01-01T00:00:00"/>
    <d v="2021-01-01T00:00:00"/>
    <x v="0"/>
    <s v="28/01: el cliente menciona que estos servicios seran dados de baja desde el dia 30 de enero"/>
    <s v="Servicio Suspendido / Eliminado"/>
    <x v="1"/>
    <s v="SU"/>
    <s v="(en blanco)"/>
    <s v="Internet Asimetrico 1"/>
    <b v="1"/>
    <s v="(en blanco)"/>
    <b v="0"/>
    <s v="MONTERO LEDESMA, JAVIER - CORP - SCZ                        "/>
    <b v="0"/>
    <e v="#N/A"/>
    <e v="#N/A"/>
    <m/>
  </r>
  <r>
    <x v="1"/>
    <d v="2019-05-24T00:00:00"/>
    <s v="Internet Asimetrico 1"/>
    <n v="33888"/>
    <x v="23"/>
    <s v="14023657_33888__LPZ_SOPOCACHI_CIA DE SERV. DE TRANS. AEREO AMASZONAS S.A._IAS_30"/>
    <s v="SUAREZ CADARIO, ROBERTO JAVIER - CORP - SCZ                 "/>
    <x v="1"/>
    <x v="0"/>
    <s v="suarezrj@tigo.net.bo"/>
    <s v="Av. Arce Edificio. Multicine – Planta Baja - Sitio7"/>
    <s v="16°30'39.39&quot;S 68° 7'20.41&quot;O"/>
    <s v="Rolando Hinojosa - 68226707"/>
    <x v="0"/>
    <d v="2021-01-01T00:00:00"/>
    <d v="2021-01-01T00:00:00"/>
    <x v="0"/>
    <s v="08/02: Envié consulta a ejecutivo. Verónica indica que el cliente solicitó la baja de los servicios._x000a_29/01: Cliente indica que el servicio no está activo"/>
    <s v="Servicio Suspendido / Eliminado"/>
    <x v="1"/>
    <s v="SU"/>
    <s v="(en blanco)"/>
    <s v="Internet Asimetrico 1"/>
    <b v="1"/>
    <s v="(en blanco)"/>
    <b v="0"/>
    <s v="MONTERO LEDESMA, JAVIER - CORP - SCZ                        "/>
    <b v="0"/>
    <e v="#N/A"/>
    <e v="#N/A"/>
    <m/>
  </r>
  <r>
    <x v="1"/>
    <d v="2019-04-30T00:00:00"/>
    <s v="Internet Asimetrico 1"/>
    <n v="33895"/>
    <x v="23"/>
    <s v="14023657_33895__LPZ_YUNGAS_CIA DE SERV. DE TRANS. AEREO AMASZONAS S.A._IAS_30M"/>
    <s v="SUAREZ CADARIO, ROBERTO JAVIER - CORP - SCZ                 "/>
    <x v="1"/>
    <x v="0"/>
    <s v="suarezrj@tigo.net.bo"/>
    <s v="C. Loayza entre Mercado y Camacho  Edif. Ayacucho N° 233  planta baja externa s/n - Sitio10"/>
    <s v="16°29'56.09&quot;S  68° 7'59.23&quot;O"/>
    <s v="Rolando Hinojosa - 68226707"/>
    <x v="0"/>
    <d v="2021-01-01T00:00:00"/>
    <d v="2021-01-01T00:00:00"/>
    <x v="0"/>
    <s v="08/02: Envié consulta a ejecutivo. Verónica indica que el cliente solicitó la baja de los servicios._x000a_29/01: Cliente indica que el servicio no está activo"/>
    <s v="Servicio Suspendido / Eliminado"/>
    <x v="1"/>
    <s v="SU"/>
    <s v="(en blanco)"/>
    <s v="Internet Asimetrico 1"/>
    <b v="1"/>
    <s v="(en blanco)"/>
    <b v="0"/>
    <s v="MONTERO LEDESMA, JAVIER - CORP - SCZ                        "/>
    <b v="0"/>
    <e v="#N/A"/>
    <e v="#N/A"/>
    <m/>
  </r>
  <r>
    <x v="1"/>
    <d v="2018-01-31T00:00:00"/>
    <s v="Internet Asimetrico 2"/>
    <n v="31823"/>
    <x v="383"/>
    <s v="15133182_31823_SCZ_23 de diciembre_CIA IND COMERCIAL HNOS VICENTE SRL_IAS_40M"/>
    <s v="SALLES GUZMAN, PAOLA KARINA - CORP - SCZ                    "/>
    <x v="0"/>
    <x v="0"/>
    <s v="sallesp@tigo.net.bo"/>
    <s v="PARQUE INDUSTRIAL PI 13 PI 14"/>
    <s v=" 17°45'54.16&quot;S  63° 8'28.08&quot;O"/>
    <s v="JUAN CARLOS ALBA - 75647073"/>
    <x v="0"/>
    <d v="2021-01-01T00:00:00"/>
    <d v="2021-01-01T00:00:00"/>
    <x v="1"/>
    <m/>
    <m/>
    <x v="300"/>
    <s v="AC"/>
    <s v="AC"/>
    <s v="Internet Asimetrico 4"/>
    <b v="0"/>
    <s v="15133182_31823_SCZ_23 de diciembre_CIA IND COMERCIAL HNOS VICENTE SRL_IAS_65M"/>
    <b v="0"/>
    <s v="SALLES GUZMAN, PAOLA KARINA - CORP - SCZ                    "/>
    <b v="1"/>
    <e v="#N/A"/>
    <e v="#N/A"/>
    <m/>
  </r>
  <r>
    <x v="1"/>
    <d v="2017-04-27T00:00:00"/>
    <s v="Internet Dedicado 1"/>
    <n v="30976"/>
    <x v="383"/>
    <s v="15133182_30976_SCZ_23 de diciembre_CIA IND COMERCIAL HNOS VICENTE SRL_IDD_30M"/>
    <s v="SALLES GUZMAN, PAOLA KARINA - CORP - SCZ                    "/>
    <x v="0"/>
    <x v="0"/>
    <s v="sallesp@tigo.net.bo"/>
    <s v="PARQUE INDUSTRIAL PI 13 PI 14"/>
    <s v=" 17°45'54.16&quot;S  63° 8'28.08&quot;O"/>
    <s v="JUAN CARLOS ALBA - 75647073"/>
    <x v="0"/>
    <d v="2021-01-01T00:00:00"/>
    <d v="2021-01-01T00:00:00"/>
    <x v="1"/>
    <m/>
    <m/>
    <x v="300"/>
    <s v="AC"/>
    <s v="AC"/>
    <s v="Internet Dedicado 3"/>
    <b v="0"/>
    <s v="15133182_30976_SCZ_23 de diciembre_CIA IND COMERCIAL HNOS VICENTE SRL_IDD_50M"/>
    <b v="0"/>
    <s v="SALLES GUZMAN, PAOLA KARINA - CORP - SCZ                    "/>
    <b v="1"/>
    <e v="#N/A"/>
    <e v="#N/A"/>
    <m/>
  </r>
  <r>
    <x v="1"/>
    <d v="2019-01-31T00:00:00"/>
    <s v="Business Asimetric 10 Mb"/>
    <n v="33481"/>
    <x v="365"/>
    <s v="15370329_33481__SCZ_TUSEQUIS_CLINICA METROPOLITANA DE LAS AMERICAS SA_BAS_10M"/>
    <s v="SUAREZ CADARIO, ROBERTO JAVIER - CORP - SCZ                 "/>
    <x v="0"/>
    <x v="0"/>
    <s v="suarezrj@tigo.net.bo"/>
    <s v="Av Beni y 6to anillo"/>
    <s v="17°44'4.20&quot;S  63° 9'45.30&quot;W"/>
    <s v="ROBERTO KANTOR - 69234859"/>
    <x v="0"/>
    <d v="2021-01-01T00:00:00"/>
    <d v="2021-01-01T00:00:00"/>
    <x v="1"/>
    <m/>
    <m/>
    <x v="290"/>
    <s v="AC"/>
    <s v="AC"/>
    <s v="Internet Dedicado 3"/>
    <b v="0"/>
    <s v="15370329_33481__SCZ_TUSEQUIS_CLINICA METROPOLITANA DE LAS AMERICAS SA_IAS_30M_te"/>
    <b v="0"/>
    <s v="MONTERO LEDESMA, JAVIER - CORP - SCZ                        "/>
    <b v="0"/>
    <e v="#N/A"/>
    <e v="#N/A"/>
    <m/>
  </r>
  <r>
    <x v="1"/>
    <d v="2018-03-31T00:00:00"/>
    <s v="Internet Dedicado"/>
    <n v="32181"/>
    <x v="384"/>
    <s v="14718568_32181_LPZ_FLORIDA_COBEE_IDD_105M"/>
    <s v="CHACON CENTELLAS, MARIA DEL PILAR - CORP - LPZ              "/>
    <x v="1"/>
    <x v="0"/>
    <s v="chaconm@tigo.net.bo"/>
    <s v="CALACOTO  Calle 15 N° 8089 Edificio: Fergal Piso: 1"/>
    <s v=" 16°32'26.91&quot;S  68° 5'1.20&quot;O"/>
    <s v="MARCELO PEREZ - 2186500"/>
    <x v="0"/>
    <d v="2021-01-01T00:00:00"/>
    <d v="2021-01-01T00:00:00"/>
    <x v="1"/>
    <s v="23/02: Envié solicitud al NOC para que escale el caso, ya que de acuerdo al OTRS Tier3 no ha dado respuesta._x000a_19/02: Se envió recordatorio al NOC e indican que aún no han tenido respuesta._x000a_04/02: Se presentaron observaciones en las mediciones y envié correo al NOC para que indique el número de ticket que se abrió. NOC indica que el número de ticket es INC-80031 "/>
    <m/>
    <x v="301"/>
    <s v="AC"/>
    <s v="AC"/>
    <s v="Internet Dedicado 14"/>
    <b v="0"/>
    <s v="14718568_32181_LPZ_FLORIDA_COBEE_IDD_250M"/>
    <b v="0"/>
    <s v="MEAVE IBANEZ, HENRY - CORP - LPZ                            "/>
    <b v="0"/>
    <s v="Realizada"/>
    <e v="#REF!"/>
    <m/>
  </r>
  <r>
    <x v="1"/>
    <d v="2017-12-21T00:00:00"/>
    <s v="Internet Dedicado 1"/>
    <n v="31652"/>
    <x v="145"/>
    <s v="14753793_31652_SCZ_Hipermaxi_COMERCIAL MICLAR_IDD_30M"/>
    <s v="SUAREZ CADARIO, ROBERTO JAVIER - CORP - SCZ                 "/>
    <x v="0"/>
    <x v="0"/>
    <s v="suarezrj@tigo.net.bo"/>
    <s v="AV. CRISTO REDENTOR ENTRE 3 Y 2DO ANILLO LOCAL EN LAS TORRES GEMELAS PLANTA BAJA."/>
    <s v="17°45'49.37&quot;S   63°10'54.22&quot;O"/>
    <s v="GROVER ALDUNATE - 72154000"/>
    <x v="0"/>
    <d v="2021-01-01T00:00:00"/>
    <d v="2021-01-01T00:00:00"/>
    <x v="1"/>
    <s v="22/02: el cleinte menciona que se lo vuelva a contactar al siguiente mes"/>
    <m/>
    <x v="302"/>
    <s v="SU"/>
    <s v="(en blanco)"/>
    <s v="Internet Dedicado 1"/>
    <b v="1"/>
    <s v="(en blanco)"/>
    <b v="0"/>
    <s v="SALLES GUZMAN, PAOLA KARINA - CORP - SCZ                    "/>
    <b v="0"/>
    <e v="#N/A"/>
    <e v="#N/A"/>
    <m/>
  </r>
  <r>
    <x v="1"/>
    <d v="2014-05-01T00:00:00"/>
    <s v="Business Online 30 Mb"/>
    <n v="28915"/>
    <x v="140"/>
    <s v="11341785_28915_LPZ_Villa Adela_COMPANIA DE ALIMENTOS_IDD_90M"/>
    <s v="ANDIA ALVAREZ, LUIS ENRIQUE - CORP - LPZ                    "/>
    <x v="1"/>
    <x v="0"/>
    <s v="andial@tigo.net.bo"/>
    <s v="AV. ABROJO Nº 5100 - CARRETERA A VIACHA KM7"/>
    <n v="0"/>
    <s v="FERNANDO CASTILLO 76760062"/>
    <x v="0"/>
    <d v="2021-01-01T00:00:00"/>
    <d v="2021-01-01T00:00:00"/>
    <x v="1"/>
    <s v="15/06: El control de calidad se llevará a cabo el dia 10/7/2021. 06/04: Ejecutivo indica que el contacto es 75005483 alvaro quisbert_x000a_05/04: Contacto no responde"/>
    <m/>
    <x v="303"/>
    <s v="AC"/>
    <s v="AC"/>
    <s v="Internet Dedicado 14"/>
    <b v="0"/>
    <s v="11341785_28915_LPZ_Villa Adela_COMPANIA DE ALIMENTOS_IDD_250M"/>
    <b v="0"/>
    <s v="MIRANDA URQUIZO, DANIEL - CORP - LPZ                        "/>
    <b v="0"/>
    <e v="#N/A"/>
    <e v="#N/A"/>
    <m/>
  </r>
  <r>
    <x v="1"/>
    <d v="2018-04-05T00:00:00"/>
    <s v="Internet Asimetrico 8"/>
    <n v="32136"/>
    <x v="8"/>
    <s v="11850488_32136_LPZ_Sopocachi_COMPANIA DE SEGUROS Y REASEGUROS FORTALEZA S.A._IAS"/>
    <s v="CHACON CENTELLAS, MARIA DEL PILAR - CORP - LPZ              "/>
    <x v="1"/>
    <x v="0"/>
    <s v="chaconm@tigo.net.bo"/>
    <s v="AV. 20 DE OCTUBRE # 2228"/>
    <s v=" 16°30'44.58&quot;S  68° 7'27.26&quot;O"/>
    <s v="ALVARO RIOS - 69200096"/>
    <x v="0"/>
    <d v="2021-01-01T00:00:00"/>
    <d v="2021-01-01T00:00:00"/>
    <x v="1"/>
    <s v="25/02: Ángel envía correo al NOC indicando las observaciones en la medición. NOC indica que se abrió el ticket INC-85260, solicita que se coordine una nueva visita y se coordine con TIER 2 ya que de acuerdo a las revisiones realizadas por TIER 1 el servicio está configurado de manera correcta."/>
    <m/>
    <x v="238"/>
    <s v="AC"/>
    <s v="AC"/>
    <s v="Internet Asimetrico 8"/>
    <b v="1"/>
    <s v="11850488_32136_LPZ_Sopocachi_COMPANIA DE SEGUROS Y REASEGUROS FORTALEZA S.A._IAS"/>
    <b v="1"/>
    <s v="MEAVE IBANEZ, HENRY - CORP - LPZ                            "/>
    <b v="0"/>
    <e v="#N/A"/>
    <e v="#N/A"/>
    <m/>
  </r>
  <r>
    <x v="5"/>
    <d v="2017-01-04T00:00:00"/>
    <s v="Business Online"/>
    <n v="30727"/>
    <x v="385"/>
    <s v="14760155_30727_LPZ_Perez_CONTRALORIA GENERAL DEL ESTADO_BOL_50M"/>
    <s v="MORRO NUNEZ, BERNARDO - GOB - LPZ - TEMP                    "/>
    <x v="1"/>
    <x v="0"/>
    <s v="morrob@tigo.net.bo"/>
    <s v="CALLE INDABURO ESQ COLON ED CONTRALORIA PISO 3"/>
    <s v=" 16°29'42.66&quot;S  68° 7'54.43&quot;O"/>
    <s v="EDUARDO VEIZAGA  - 72053797"/>
    <x v="0"/>
    <d v="2021-01-01T00:00:00"/>
    <d v="2021-01-01T00:00:00"/>
    <x v="0"/>
    <m/>
    <s v="Cliente no acepta la medición"/>
    <x v="1"/>
    <s v="SU"/>
    <s v="(en blanco)"/>
    <s v="PLAN CORPORATE - 1124"/>
    <b v="0"/>
    <s v="(en blanco)"/>
    <b v="0"/>
    <s v="MORRO NUNEZ, BERNARDO - GOB - LPZ                           "/>
    <b v="0"/>
    <e v="#N/A"/>
    <e v="#N/A"/>
    <m/>
  </r>
  <r>
    <x v="5"/>
    <d v="2018-01-31T00:00:00"/>
    <s v="Business Online"/>
    <n v="31818"/>
    <x v="385"/>
    <s v="14760155_31818_SCZ_Alemana_CONTRALORIA GENERAL DEL ESTADO_BOL_15M"/>
    <s v="MORRO NUNEZ, BERNARDO - GOB - LPZ - TEMP                    "/>
    <x v="0"/>
    <x v="0"/>
    <s v="morrob@tigo.net.bo"/>
    <s v="Calle Jordan y pasaje Aldunate Nro. 351"/>
    <s v="  17°46'14.47&quot;S 63°10'16.97&quot;O"/>
    <s v="Sadoth Montes de Oca - Cel 70699913"/>
    <x v="0"/>
    <d v="2021-01-01T00:00:00"/>
    <d v="2021-01-01T00:00:00"/>
    <x v="0"/>
    <s v="02/03: Cliente indica que el servicio de Tigo se encuentra sin contrato debido a una multa, por lo que no ve conveniente que se lleve a cabo la medición de calidad. Envié la consulta al ejecutivo, sin embargo el servicio se encuentra dado de baja en el listado enviado anteriormente por Bernardo. Ejecutivo indica que no es necesario llevar a cabo la medición._x000a_01/03: El trabajo estaba programado para el Viernes 26 de febrero, pero el cliente cancelo la visita en ultimo momento. Dijo que se haga una nueva coordinacion a la siguiente semana_x000a_08/02: Ejecutivo indica Sadoth Montes de Oca - Cel 70699913_x000a_02/02: No hay número de contacto"/>
    <s v="Servicio Suspendido / Eliminado"/>
    <x v="1"/>
    <s v="SU"/>
    <s v="(en blanco)"/>
    <s v="PLAN CORPORATE - 1124"/>
    <b v="0"/>
    <s v="(en blanco)"/>
    <b v="0"/>
    <s v="MORRO NUNEZ, BERNARDO - GOB - LPZ                           "/>
    <b v="0"/>
    <e v="#N/A"/>
    <e v="#N/A"/>
    <m/>
  </r>
  <r>
    <x v="5"/>
    <d v="2018-01-17T00:00:00"/>
    <s v="Business Asimetric"/>
    <n v="31776"/>
    <x v="386"/>
    <s v="59922_31776_SCZ_ARENAL_DEFENSOR DEL PUEBLO_BAS_15M"/>
    <s v="MORRO NUNEZ, BERNARDO - GOB - LPZ                           "/>
    <x v="0"/>
    <x v="0"/>
    <s v="morrob@tigo.net.bo"/>
    <s v="Av. Roca y Coronado #162"/>
    <s v=" 17°47'5.47&quot;S  63°11'48.26&quot;O"/>
    <s v="Luis Viviani - 76760692"/>
    <x v="0"/>
    <d v="2021-01-01T00:00:00"/>
    <d v="2021-01-01T00:00:00"/>
    <x v="0"/>
    <s v="02/03: De acuerdo al listado envia por el ejecutivo el servicio fue dado de baja._x000a_10/01: Contacto no responde"/>
    <s v="Servicio Suspendido / Eliminado"/>
    <x v="1"/>
    <s v="SU"/>
    <s v="(en blanco)"/>
    <s v="PLAN CORPORATE - 1124"/>
    <b v="0"/>
    <s v="(en blanco)"/>
    <b v="0"/>
    <s v="MORRO NUNEZ, BERNARDO - GOB - LPZ                           "/>
    <b v="1"/>
    <e v="#N/A"/>
    <e v="#N/A"/>
    <m/>
  </r>
  <r>
    <x v="1"/>
    <d v="2016-03-30T00:00:00"/>
    <s v="Internet Asimetrico 6"/>
    <n v="30064"/>
    <x v="387"/>
    <s v="1671856_30064_SCZ_23 de Diciembre_DISMATEC_IAS_90M"/>
    <s v="PARADA ROCA, NOELIA - CORP - SCZ                            "/>
    <x v="0"/>
    <x v="0"/>
    <s v="paradan@tigo.net.bo"/>
    <s v="Parque Industrial Avenida Principal"/>
    <s v="-17.764208, -63.141741"/>
    <s v="Victor Hugo Maiz - 78001262"/>
    <x v="0"/>
    <d v="2021-01-01T00:00:00"/>
    <d v="2021-01-01T00:00:00"/>
    <x v="1"/>
    <s v="28/01: el cliente menciona que se lo contacte la siguiente semana"/>
    <m/>
    <x v="304"/>
    <s v="AC"/>
    <s v="AC"/>
    <s v="Internet Asimetrico 6"/>
    <b v="1"/>
    <s v="1671856_30064_SCZ_23 de Diciembre_DISMATEC_IAS_90M"/>
    <b v="1"/>
    <s v="MONTERO LEDESMA, JAVIER - CORP - SCZ                        "/>
    <b v="0"/>
    <e v="#N/A"/>
    <e v="#N/A"/>
    <m/>
  </r>
  <r>
    <x v="1"/>
    <d v="2016-12-28T00:00:00"/>
    <s v="Internet Dedicado 2"/>
    <n v="30634"/>
    <x v="388"/>
    <s v="11968_30634_SCZ_23 DE DICIEMBRE_EMPRESA DE SERVICIOS ELECTROMECANICOS_IDD_40M"/>
    <s v="MERCADO ANEZ, JAVIER - CORP - SCZ                           "/>
    <x v="0"/>
    <x v="0"/>
    <s v="mercadoja@tigo.net.bo"/>
    <s v="PARQUE INDUTRIAL, AV TRANSVERSAL 1 MZA 24"/>
    <s v="17°45'55.29&quot;S 63° 8'39.29&quot;O"/>
    <s v="Carol Valverde - 77303860"/>
    <x v="0"/>
    <d v="2021-01-01T00:00:00"/>
    <d v="2021-01-01T00:00:00"/>
    <x v="1"/>
    <s v="28/01: el clente solicita que postergue para otro momento, (se lo contactara nuevamente el dia 02 de febrero)"/>
    <m/>
    <x v="299"/>
    <s v="AC"/>
    <s v="AC"/>
    <s v="Internet Dedicado 2"/>
    <b v="1"/>
    <s v="11968_30634_SCZ_23 DE DICIEMBRE_EMPRESA DE SERVICIOS ELECTROMECANICOS_IDD_40M"/>
    <b v="1"/>
    <s v="VAZQUEZ VALDIVIA, LEONARDO - EMP - SCZ                      "/>
    <b v="0"/>
    <e v="#N/A"/>
    <e v="#N/A"/>
    <m/>
  </r>
  <r>
    <x v="5"/>
    <d v="2018-02-26T00:00:00"/>
    <s v="PLAN CORPORATE - 1124"/>
    <n v="31896"/>
    <x v="389"/>
    <s v="14718568_31896_LPZ_Alpacoma_SERVICIO DE DESARROLLO DE LAS EMPRESAS PUBLICAS PROD"/>
    <s v="MORRO NUNEZ, BERNARDO - GOB - LPZ - TEMP                    "/>
    <x v="1"/>
    <x v="0"/>
    <s v="morrob@tigo.net.bo"/>
    <s v="CARANAVI - FINAL AVENIDA CIVICA COLONIA BAJO BRONCIN"/>
    <s v=" 15°50'0.76&quot;S  -   67°34'32.70&quot;O"/>
    <s v="DAVID QUELALI - 76793888"/>
    <x v="0"/>
    <d v="2021-01-01T00:00:00"/>
    <d v="2021-01-01T00:00:00"/>
    <x v="0"/>
    <s v="02/03: De acuerdo a la lista enviada por el ejecutivo el servicio fue dado de baja."/>
    <s v="Servicio Suspendido / Eliminado"/>
    <x v="1"/>
    <s v="SU"/>
    <s v="(en blanco)"/>
    <s v="PLAN CORPORATE - 1124"/>
    <b v="1"/>
    <s v="(en blanco)"/>
    <b v="0"/>
    <s v="SANABRIA GARCIA, VANESA LISSETT - GOB - LPZ                 "/>
    <b v="0"/>
    <e v="#N/A"/>
    <e v="#N/A"/>
    <m/>
  </r>
  <r>
    <x v="1"/>
    <d v="2018-07-26T00:00:00"/>
    <s v="Internet Dedicado 4"/>
    <n v="32697"/>
    <x v="390"/>
    <s v="11141302_32697__SCZ_Mercado Belen_FABRICA DE ALIMENTOS ALINA _IDD_30M"/>
    <s v="PARADA ROCA, NOELIA - CORP - SCZ                            "/>
    <x v="0"/>
    <x v="0"/>
    <s v="paradan@tigo.net.bo"/>
    <s v="Av canal Isuto 3 anillo interno"/>
    <s v="17°45'42.29&quot;S  63°11'25.92&quot;O"/>
    <s v="monica menacho  - 70848971"/>
    <x v="0"/>
    <d v="2021-01-01T00:00:00"/>
    <d v="2021-01-01T00:00:00"/>
    <x v="1"/>
    <s v="08/02: Se cargó el syshelp por parte de Verónica para hacer la regularización del ancho de banda. El NOC indicó que ya se realizó el cambio y envié la confirmación a Sergio._x000a_04/02: Sergio envió correo con las observaciones en el servicio, envié la consulta a Francisco y Verónica."/>
    <m/>
    <x v="58"/>
    <s v="AC"/>
    <s v="AC"/>
    <s v="Internet Dedicado 4"/>
    <b v="1"/>
    <s v="11141302_32697__SCZ_Mercado Belen_FABRICA DE ALIMENTOS ALINA _IDD_65M"/>
    <b v="0"/>
    <s v="PARADA ROCA, NOELIA - CORP - SCZ                            "/>
    <b v="1"/>
    <e v="#N/A"/>
    <e v="#N/A"/>
    <m/>
  </r>
  <r>
    <x v="1"/>
    <d v="2016-11-14T00:00:00"/>
    <s v="Internet Asimetrico"/>
    <n v="30563"/>
    <x v="391"/>
    <s v="11823798_30563_SCZ_Charcas_FINILAGER_IAS_125M"/>
    <s v="SUAREZ CADARIO, ROBERTO JAVIER - CORP - SCZ                 "/>
    <x v="0"/>
    <x v="0"/>
    <s v="suarezrj@tigo.net.bo"/>
    <s v="Av. Santa Cruz Esq. Calle el Carmen"/>
    <s v=" 17°46'36.00&quot;S  63° 9'56.72&quot;O"/>
    <s v="JULIO CESAR FERNANDEZ - 70810999"/>
    <x v="0"/>
    <d v="2021-01-01T00:00:00"/>
    <d v="2021-01-01T00:00:00"/>
    <x v="1"/>
    <m/>
    <m/>
    <x v="298"/>
    <s v="AC"/>
    <s v="(en blanco)"/>
    <s v="PLAN CORPORATE - 1124"/>
    <b v="0"/>
    <s v="(en blanco)"/>
    <b v="0"/>
    <s v="VAZQUEZ VALDIVIA, LEONARDO - EMP - SCZ                      "/>
    <b v="0"/>
    <e v="#N/A"/>
    <e v="#N/A"/>
    <m/>
  </r>
  <r>
    <x v="5"/>
    <d v="2018-03-31T00:00:00"/>
    <s v="Business Online 8 Mb"/>
    <n v="32183"/>
    <x v="392"/>
    <s v="15283138_32183_LPZ_OBRAJES_FONDO NACIONAL DE DESARROLLO INTEGRAL_BOL_8M"/>
    <s v="MORRO NUNEZ, BERNARDO - GOB - LPZ - TEMP                    "/>
    <x v="1"/>
    <x v="0"/>
    <s v="morrob@tigo.net.bo"/>
    <s v="Av 14 de Septiembre esquina 10 de Obrajes"/>
    <s v="16°31'34.46&quot;S 68° 6'23.40&quot;O"/>
    <s v="Monica Vasquez  - 78837676"/>
    <x v="0"/>
    <d v="2021-01-01T00:00:00"/>
    <d v="2021-01-01T00:00:00"/>
    <x v="1"/>
    <m/>
    <m/>
    <x v="58"/>
    <s v="AC"/>
    <s v="AC"/>
    <s v="BUSINESS ONLINE 2"/>
    <b v="0"/>
    <s v="15283138_32183_LPZ_OBRAJES_FONDO NACIONAL DE DESARROLLO INTEGRAL_BOL_10M"/>
    <b v="0"/>
    <s v="SANABRIA GARCIA, VANESA LISSETT - GOB - LPZ                 "/>
    <b v="0"/>
    <e v="#N/A"/>
    <e v="#N/A"/>
    <m/>
  </r>
  <r>
    <x v="5"/>
    <d v="2017-02-24T00:00:00"/>
    <s v="Business Online"/>
    <n v="30832"/>
    <x v="393"/>
    <s v="1756065_30832_SCZ_El-Pari_GOBIERNO AUTONOMO DEPARTAMENTAL  DE SANTA CRUZ_IOL_26M"/>
    <s v="MORRO NUNEZ, BERNARDO - GOB - LPZ - TEMP                    "/>
    <x v="0"/>
    <x v="0"/>
    <s v="morrob@tigo.net.bo"/>
    <s v="Av Omar Chavez Esquina Pozo"/>
    <s v="17°47'48.70&quot;S, 63°11'10.00&quot;O"/>
    <s v="Nelson Melendre - 72635779"/>
    <x v="0"/>
    <d v="2021-01-01T00:00:00"/>
    <d v="2021-01-01T00:00:00"/>
    <x v="1"/>
    <m/>
    <m/>
    <x v="305"/>
    <s v="AC"/>
    <s v="AC"/>
    <s v="PLAN CORPORATE - 1124"/>
    <b v="0"/>
    <s v="1756065_30832_SCZ_El-Pari_GOBIERNO AUTONOMO DEPARTAMENTAL DE SANTA CRUZ_IDD_250M"/>
    <b v="0"/>
    <s v="SANABRIA GARCIA, VANESA LISSETT - GOB - LPZ                 "/>
    <b v="0"/>
    <e v="#N/A"/>
    <e v="#N/A"/>
    <m/>
  </r>
  <r>
    <x v="5"/>
    <d v="2016-03-10T00:00:00"/>
    <s v="Internet Dedicado"/>
    <n v="30003"/>
    <x v="394"/>
    <s v="14041925_30003_LPZ_Perez_CONCEJO MUNICIPAL - GAMLP_IDD_20M"/>
    <s v="MORRO NUNEZ, BERNARDO - GOB - LPZ                           "/>
    <x v="1"/>
    <x v="0"/>
    <s v="morrob@tigo.net.bo"/>
    <s v="Calle Mercado esq. Colon. Edif. Palacio Consitorial"/>
    <s v="16°29'53.47&quot;S    68° 8'2.13&quot;O"/>
    <s v="Marcelo Chavez - 77771445"/>
    <x v="0"/>
    <d v="2021-01-01T00:00:00"/>
    <d v="2021-01-01T00:00:00"/>
    <x v="0"/>
    <s v="01/03: El cliente indica que ya no cuentan con el servicio_x000a_08/02: Ejecutivo indica que el contacto es Marcelo Chavez - 77771445_x000a_29/01: El contacto ya no trabaja mas en la empresa."/>
    <s v="Servicio Suspendido / Eliminado"/>
    <x v="1"/>
    <s v="SU"/>
    <s v="(en blanco)"/>
    <s v="PLAN CORPORATE - 1124"/>
    <b v="0"/>
    <s v="(en blanco)"/>
    <b v="0"/>
    <s v="MORRO NUNEZ, BERNARDO - GOB - LPZ                           "/>
    <b v="1"/>
    <e v="#N/A"/>
    <e v="#N/A"/>
    <m/>
  </r>
  <r>
    <x v="1"/>
    <d v="2016-06-03T00:00:00"/>
    <s v="Business Online 20 Mb"/>
    <n v="30170"/>
    <x v="395"/>
    <s v="14906806_30170_SCZ_7mo Anillo_GRUPO GEO_BOL_20M_temp-IDD_45M"/>
    <s v="SUAREZ CADARIO, ROBERTO JAVIER - CORP - SCZ                 "/>
    <x v="0"/>
    <x v="0"/>
    <s v="suarezrj@tigo.net.bo"/>
    <s v=" AV. CRISTO REDENTOR CASI 6TO ANILLO"/>
    <s v=" 17°44'3.15&quot;S   63°10'11.75&quot;O"/>
    <s v="ERICK VALVERDE - 68922411"/>
    <x v="0"/>
    <d v="2021-01-01T00:00:00"/>
    <d v="2021-01-01T00:00:00"/>
    <x v="1"/>
    <s v="28/01: el cliente menciona que no hay nadie para recepcionarnos en sitio, dado el incremento de casos de covid. Volver a contactralo mas adelante en febrero"/>
    <m/>
    <x v="306"/>
    <s v="AC"/>
    <s v="AC"/>
    <s v="BUSINESS ONLINE 5"/>
    <b v="0"/>
    <s v="14906806_30170_SCZ_7mo Anillo_GRUPO GEO_IDD_45M_TEMP_105M"/>
    <b v="0"/>
    <s v="MERCADO ANEZ, JAVIER - CORP - SCZ                           "/>
    <b v="0"/>
    <e v="#N/A"/>
    <e v="#N/A"/>
    <m/>
  </r>
  <r>
    <x v="1"/>
    <d v="2017-01-10T00:00:00"/>
    <s v="Plan Internet Empresarial 1.1"/>
    <n v="30713"/>
    <x v="396"/>
    <s v="14991_30713_SCZ_LAZARETO_INTERAGRO SA_IEL_4M"/>
    <s v="PARADA ROCA, NOELIA - CORP - SCZ                            "/>
    <x v="0"/>
    <x v="0"/>
    <s v="paradan@tigo.net.bo"/>
    <s v="Av Virgen de Cotoca 2230"/>
    <s v="17.782114, -63.161624"/>
    <s v="Claudia Gallardo - 79494231"/>
    <x v="0"/>
    <d v="2021-01-01T00:00:00"/>
    <d v="2021-01-01T00:00:00"/>
    <x v="1"/>
    <m/>
    <m/>
    <x v="307"/>
    <s v="AC"/>
    <s v="AC"/>
    <s v="Internet Dedicado 2"/>
    <b v="0"/>
    <s v="14991_30713_SCZ_LAZARETO_INTERAGRO SA_IEL_8M"/>
    <b v="0"/>
    <s v="PARADA ROCA, NOELIA - CORP - SCZ                            "/>
    <b v="1"/>
    <e v="#N/A"/>
    <e v="#N/A"/>
    <m/>
  </r>
  <r>
    <x v="1"/>
    <d v="2017-08-29T00:00:00"/>
    <s v="Internet Asimetrico"/>
    <n v="31336"/>
    <x v="397"/>
    <s v="11365486_31336_SCZ_Tajibos_LA BOLIVIANA CIACRUZ_IAS_15M"/>
    <s v="ZAVALETA ALIPAZ, MARIANA - CORP - LPZ                       "/>
    <x v="0"/>
    <x v="0"/>
    <s v="zavaletam@tigo.net.bo"/>
    <s v="Av. Cristo Redentor"/>
    <s v="17°44'24.26&quot;S 63°10'15.38&quot;O"/>
    <s v="LEONARDO PACHECO - 2177892"/>
    <x v="0"/>
    <d v="2021-01-01T00:00:00"/>
    <d v="2021-01-01T00:00:00"/>
    <x v="0"/>
    <s v="06/04: Ejecutiva indica que el cliente dará de baja este enlace este mes._x000a_22/03: Consulta enviada nuevamente por correo a la ejecutiva, indicando que ya se regularizó el servicio en el CH pero el ancho de banda sigue indicando 15M cuando el plan mínimo cuenta con 30M._x000a_02/03: Consulta a ejecutiva._x000a_09/02: Respuesta de ejecutiva: Este enlace es un Internet asimétrico de 15 Mbps de acuerdo al último upgrade que se trabajó con el cliente en gestión 2020. El año pasado se negociaron upgrades para todos los servicios fijos, sin embargo a raíz de la pandemia quedó pendiente la firma del contrato por los mismos (lo que genera la diferencia de servicios en ambas plataformas), adjunto correo con los contratos enviados al cliente en su momento. Actualmente nos encontramos negociando con el cliente, dado que existe el riesgo de baja de servicios, en cuanto tengamos noticias sobre este tema les mantendremos informadas._x000a_08/02: Verónica realizó la consulta a la ejecutiva para que se indique cuál es el servicio que le corresponde al cliente._x000a_04/02: Sergio envió correo con las observaciones en el servicio, envié la consulta a Francisco y Verónica."/>
    <s v="Servicio Suspendido / Eliminado"/>
    <x v="1"/>
    <s v="SU"/>
    <s v="(en blanco)"/>
    <s v="PLAN CORPORATE - 1124"/>
    <b v="0"/>
    <s v="(en blanco)"/>
    <b v="0"/>
    <s v="PEREIRA AREVALO, AHYRAN DREICK - CORP - LPZ                 "/>
    <b v="0"/>
    <e v="#N/A"/>
    <e v="#N/A"/>
    <m/>
  </r>
  <r>
    <x v="1"/>
    <d v="2018-02-26T00:00:00"/>
    <s v="Internet Dedicado"/>
    <n v="32041"/>
    <x v="397"/>
    <s v="11365486_32041_LPZ_HANSA_LA BOLIVIANA CIACRUZ_IDD_30M"/>
    <s v="ZAVALETA ALIPAZ, MARIANA - CORP - LPZ                       "/>
    <x v="1"/>
    <x v="0"/>
    <s v="zavaletam@tigo.net.bo"/>
    <s v="Calle colon Nro 288 zona central "/>
    <s v=" 16°29'54.51&quot;S  68° 8'1.20&quot;O"/>
    <s v="Leonardo Pacheco - 72029451"/>
    <x v="0"/>
    <d v="2021-01-01T00:00:00"/>
    <d v="2021-01-01T00:00:00"/>
    <x v="0"/>
    <m/>
    <s v="Cliente no acepta la medición"/>
    <x v="1"/>
    <s v="SU"/>
    <s v="(en blanco)"/>
    <s v="PLAN CORPORATE - 1124"/>
    <b v="0"/>
    <s v="(en blanco)"/>
    <b v="0"/>
    <s v="PEREIRA AREVALO, AHYRAN DREICK - CORP - LPZ                 "/>
    <b v="0"/>
    <e v="#N/A"/>
    <e v="#N/A"/>
    <m/>
  </r>
  <r>
    <x v="5"/>
    <d v="2018-08-31T00:00:00"/>
    <s v="Internet Dedicado"/>
    <n v="32778"/>
    <x v="398"/>
    <s v="14779318_32778_LPZ_OBRAJES_MINISTERIO DE MEDIO  AMBIENTE Y AGUAS_IDD_80M"/>
    <s v="MORRO NUNEZ, BERNARDO - GOB - LPZ - TEMP                    "/>
    <x v="1"/>
    <x v="0"/>
    <s v="morrob@tigo.net.bo"/>
    <s v="OBRAJES CALLE 8 ESQ 14 DE SEPTIEMBRE "/>
    <s v=" 16°31'31.97&quot;S  68° 6'27.71&quot;O"/>
    <s v="ARIEL MONTES - 77283592"/>
    <x v="0"/>
    <d v="2021-01-01T00:00:00"/>
    <d v="2021-01-01T00:00:00"/>
    <x v="0"/>
    <s v="02/03: De acuerdo al listado envia por el ejecutivo el servicio fue dado de baja._x000a_05/02: Contacto equivocado"/>
    <s v="Servicio Suspendido / Eliminado"/>
    <x v="1"/>
    <s v="SU"/>
    <s v="(en blanco)"/>
    <s v="PLAN CORPORATE - 1124"/>
    <b v="0"/>
    <s v="(en blanco)"/>
    <b v="0"/>
    <s v="MORRO NUNEZ, BERNARDO - GOB - LPZ                           "/>
    <b v="0"/>
    <e v="#N/A"/>
    <e v="#N/A"/>
    <m/>
  </r>
  <r>
    <x v="1"/>
    <d v="2016-08-08T00:00:00"/>
    <s v="Internet Dedicado 13"/>
    <n v="30300"/>
    <x v="157"/>
    <s v="14983823_30300_SCZ_Tanque Urubo_NULIFE HOTELES_IDD_145M"/>
    <s v="SALLES GUZMAN, PAOLA KARINA - CORP - SCZ                    "/>
    <x v="0"/>
    <x v="0"/>
    <s v="sallesp@tigo.net.bo"/>
    <s v="Av. Cuarta frente a ingreso de la Urb. Colinas del Urubo Sector 2, Zona  Urubo / Hotel Radisson"/>
    <s v="17°45'4.88&quot;S   63°12'59.20&quot;W"/>
    <s v="Marvin Michel / Cel.: 71023693"/>
    <x v="0"/>
    <d v="2021-01-01T00:00:00"/>
    <d v="2021-01-01T00:00:00"/>
    <x v="1"/>
    <s v="24/02: Envié correo de consulta para saber el estado de las correcciones para programar la nueva visita._x000a_12/2: Se envié correo a Ingeniero de Ventas, se debe esperar a que se solucione el problema para volver a programar visita."/>
    <m/>
    <x v="298"/>
    <s v="AC"/>
    <s v="AC"/>
    <s v="Internet Dedicado 11"/>
    <b v="0"/>
    <s v="14983823_30300_SCZ_Tanque Urubo_NULIFE HOTELES_IDD_165M"/>
    <b v="0"/>
    <s v="SALLES GUZMAN, PAOLA KARINA - CORP - SCZ                    "/>
    <b v="1"/>
    <e v="#N/A"/>
    <e v="#N/A"/>
    <m/>
  </r>
  <r>
    <x v="1"/>
    <d v="2019-07-31T00:00:00"/>
    <s v="Internet Dedicado"/>
    <n v="34358"/>
    <x v="169"/>
    <s v="11239768_34358_SCZ_WARNES_PIL ANDINA SA _IDD_60M"/>
    <s v="PARADA ROCA, NOELIA - CORP - SCZ                            "/>
    <x v="0"/>
    <x v="0"/>
    <s v="paradan@tigo.net.bo"/>
    <s v="Carretera al Norte Km 27.5 Warnes"/>
    <s v="17º31'51.23''S 63º9'37.04''O "/>
    <s v="Jorge Villarroel  67406964"/>
    <x v="0"/>
    <d v="2021-01-01T00:00:00"/>
    <d v="2021-01-01T00:00:00"/>
    <x v="1"/>
    <m/>
    <m/>
    <x v="308"/>
    <s v="SU"/>
    <s v="SU"/>
    <s v="PLAN CORPORATE - 1124"/>
    <b v="0"/>
    <s v="11239768_34358_SCZ_WARNES_PIL ANDINA SA _IDD_65M_TEMP_95M"/>
    <b v="0"/>
    <s v="PARADA ROCA, NOELIA - CORP - SCZ                            "/>
    <b v="1"/>
    <e v="#N/A"/>
    <e v="#N/A"/>
    <m/>
  </r>
  <r>
    <x v="5"/>
    <d v="2019-04-30T00:00:00"/>
    <s v="Business Asimetric 10 Mb"/>
    <n v="33946"/>
    <x v="399"/>
    <s v="12461345_33946__LPZ_Alto Lima_POLICIA BOLIVIANA_BAS_10M"/>
    <s v="MORRO NUNEZ, BERNARDO - GOB - LPZ                           "/>
    <x v="1"/>
    <x v="0"/>
    <s v="morrob@tigo.net.bo"/>
    <s v="Calle Ecuador , Zona Alto Lima –El alto , esquina calle 37 paralela a la avenida Santa vera Cruz "/>
    <s v=" 16°28'7.06&quot;S; 68°10'25.46&quot;O"/>
    <s v="PASCUAL QUITO - 2430555 int 207"/>
    <x v="0"/>
    <d v="2021-01-01T00:00:00"/>
    <d v="2021-01-01T00:00:00"/>
    <x v="1"/>
    <s v="22/03: Ejecutivo indica que se lleven a cabo las mediciones bajo las condiciones actuales ya que no se cuenta con una fecha estimada para las ampliaciones, pasé el correo a Ángel para que se haga la propuesta al cliente de llevar a cabo las mediciones bajo las condiciones actuales y una vez se haga la ampliación se llevarían a cabo nuevas mediciones._x000a_22/03: Consulta enviada al ejecutivo para ver si es posible hacer la medición con el servicio actual o si la dejamos on hold hasta que se implementen los cambios solicitados._x000a_02/03: Cliente le india a Ángel que se ha solicitado un cambio en el servicio, envié la consulta al ejecutivo para que nos indique si ve conveniente hacer el cambio antes o después del cambio._x000a_23/02: Bernardo indica que la persona de contacto es otra: Pascual Quito 71556380_x000a_22/02: Ángel indica que la persona de contacto indica que no se tienen servicios con Tigo."/>
    <m/>
    <x v="309"/>
    <s v="AC"/>
    <s v="AC"/>
    <s v="Business Asimetric 1"/>
    <b v="0"/>
    <s v="12461345_33946__LPZ_Alto Lima_POLICIA BOLIVIANA_BAS_15M"/>
    <b v="0"/>
    <s v="MORRO NUNEZ, BERNARDO - GOB - LPZ                           "/>
    <b v="1"/>
    <e v="#N/A"/>
    <e v="#N/A"/>
    <m/>
  </r>
  <r>
    <x v="5"/>
    <d v="2016-03-15T00:00:00"/>
    <s v="Business Online"/>
    <n v="30012"/>
    <x v="399"/>
    <s v="12461345_30012_LPZ_Boqueron_POLICIA BOLIVIANA_BOL_30M"/>
    <s v="MORRO NUNEZ, BERNARDO - GOB - LPZ                           "/>
    <x v="1"/>
    <x v="0"/>
    <s v="morrob@tigo.net.bo"/>
    <s v="Calle Murillo Esquina Almirante Grau "/>
    <s v=" 16°30'3.27&quot;S  68° 8'5.79&quot;O"/>
    <s v="Wilmer Arzabe - 71549180"/>
    <x v="0"/>
    <d v="2021-01-01T00:00:00"/>
    <d v="2021-01-01T00:00:00"/>
    <x v="0"/>
    <s v="02/03: Cliente indica a Ángel que darán de baja el servicio, pasé la consulta a ejecutivo e indica que efectivamente se dará de baja el 04/03._x000a_23/02: Bernardo indica que la persona de contacto es otra: Pascual Quito 71556380_x000a_22/02: Ángel indica que la persona de contacto indica que no se tienen servicios con Tigo._x000a_08/02: Ejecutivo indica: Wilmer Arzabe - 71549180_x000a_29/01: Número del contacto equivocado"/>
    <s v="Servicio Suspendido / Eliminado"/>
    <x v="1"/>
    <s v="SU"/>
    <s v="(en blanco)"/>
    <s v="PLAN CORPORATE - 1124"/>
    <b v="0"/>
    <s v="(en blanco)"/>
    <b v="0"/>
    <s v="MORRO NUNEZ, BERNARDO - GOB - LPZ                           "/>
    <b v="1"/>
    <e v="#N/A"/>
    <e v="#N/A"/>
    <m/>
  </r>
  <r>
    <x v="1"/>
    <d v="2018-04-30T00:00:00"/>
    <s v="Internet Dedicado 2"/>
    <n v="32311"/>
    <x v="400"/>
    <s v="20625_32311_LPZ_OBRAJES_PROESA_IDD_40M"/>
    <s v="ANDIA ALVAREZ, LUIS ENRIQUE - CORP - LPZ                    "/>
    <x v="1"/>
    <x v="0"/>
    <s v="andial@tigo.net.bo"/>
    <s v="OBRAJES CALLE 6 ESQ COSTANERITA"/>
    <s v=" 16°31'38.33&quot;S -  68° 6'39.69&quot;O"/>
    <s v="RODOLFO GUTIERREZ - 76796818"/>
    <x v="0"/>
    <d v="2021-01-01T00:00:00"/>
    <d v="2021-01-01T00:00:00"/>
    <x v="1"/>
    <m/>
    <m/>
    <x v="296"/>
    <s v="AC"/>
    <s v="AC"/>
    <s v="Internet Dedicado 2"/>
    <b v="1"/>
    <s v="20625_32311_LPZ_OBRAJES_PROESA_IDD_40M"/>
    <b v="1"/>
    <s v="MIRANDA URQUIZO, DANIEL - CORP - LPZ                        "/>
    <b v="0"/>
    <e v="#N/A"/>
    <e v="#N/A"/>
    <m/>
  </r>
  <r>
    <x v="1"/>
    <d v="2017-12-29T00:00:00"/>
    <s v="Internet Asimetrico 1"/>
    <n v="31663"/>
    <x v="401"/>
    <s v="11197731_31663_LPZ_Planta Senkata_RANSA OPERADOR LOGISTICO BOLIVIA_BAS_30M"/>
    <s v="MERCADO ANEZ, JAVIER - CORP - SCZ                           "/>
    <x v="1"/>
    <x v="0"/>
    <s v="mercadoja@tigo.net.bo"/>
    <s v="AVENIDA 12 DICIEMBRE MZ:B ZONA SENKATA"/>
    <s v="16°34'23.9&quot;S 68°11'39.2&quot;W"/>
    <s v="Yamil Flores - 62010735"/>
    <x v="0"/>
    <d v="2021-01-01T00:00:00"/>
    <d v="2021-01-01T00:00:00"/>
    <x v="1"/>
    <s v="16/03: Programada_x000a_04/03: Ejecutivo indica que el contacto es Yamil Flores - 62010735_x000a_02/03: Consulta enviada a su ejecutivo por Teams._x000a_01/03: Número equivocado"/>
    <m/>
    <x v="310"/>
    <s v="SU"/>
    <s v="(en blanco)"/>
    <s v="Internet Asimetrico 1"/>
    <b v="1"/>
    <s v="(en blanco)"/>
    <b v="0"/>
    <s v="MERCADO ANEZ, JAVIER - CORP - SCZ                           "/>
    <b v="1"/>
    <e v="#N/A"/>
    <e v="#N/A"/>
    <m/>
  </r>
  <r>
    <x v="1"/>
    <d v="2018-08-31T00:00:00"/>
    <s v="Internet Asimetrico 1"/>
    <n v="32580"/>
    <x v="401"/>
    <s v="11197731_32580_SCZ_PETROLERO_RANSA_IAS_30M"/>
    <s v="MERCADO ANEZ, JAVIER - CORP - SCZ                           "/>
    <x v="0"/>
    <x v="0"/>
    <s v="mercadoja@tigo.net.bo"/>
    <s v="AV. BENI ENTRE 2DO Y 3ER ANILLO EDIFICIO TORRE BERLIN "/>
    <s v="  17°45'37.44&quot;S   63°10'29.58&quot;O"/>
    <s v="YAMIL GONZALO FLORES - 62010735"/>
    <x v="0"/>
    <d v="2021-01-01T00:00:00"/>
    <d v="2021-01-01T00:00:00"/>
    <x v="0"/>
    <s v="01/03: El cliente menciona que este servicio sera dado de baja, sin embargo nos dice que es posible realizar el trabajo en su central ubicado en el parque industrial. El nuevo servicio que sera atendido tiene la cuenta 31651_x000a_09/02: Ejecutivo indica el número correcto 62010735._x000a_8/02: Envié consulta a ejecutivo por Teams_x000a_02/02: Número incorrecto"/>
    <s v="Servicio Suspendido / Eliminado"/>
    <x v="1"/>
    <s v="SU"/>
    <s v="(en blanco)"/>
    <s v="Internet Asimetrico 1"/>
    <b v="1"/>
    <s v="(en blanco)"/>
    <b v="0"/>
    <s v="MERCADO ANEZ, JAVIER - CORP - SCZ                           "/>
    <b v="1"/>
    <e v="#N/A"/>
    <e v="#N/A"/>
    <m/>
  </r>
  <r>
    <x v="1"/>
    <d v="2018-08-31T00:00:00"/>
    <s v="Internet Asimetrico 1"/>
    <n v="32643"/>
    <x v="401"/>
    <s v="11197731_32643_LPZ_Av Incahuasi_RANSA_IAS_30M"/>
    <s v="MERCADO ANEZ, JAVIER - CORP - SCZ                           "/>
    <x v="1"/>
    <x v="0"/>
    <s v="mercadoja@tigo.net.bo"/>
    <s v="Av Roque Dalton "/>
    <s v=" 16°34'53.60&quot;S  68°11'56.00&quot;O"/>
    <s v="Yamil Flores - 62010735"/>
    <x v="0"/>
    <d v="2021-01-01T00:00:00"/>
    <d v="2021-01-01T00:00:00"/>
    <x v="1"/>
    <s v="04/03: Ejecutivo indica que el contacto es Yamil Flores - 62010735_x000a_02/03: Consulta enviada a su ejecutivo por Teams._x000a_01/03: Número equivocado"/>
    <m/>
    <x v="311"/>
    <s v="AC"/>
    <s v="AC"/>
    <s v="Internet Asimetrico 1"/>
    <b v="1"/>
    <s v="11197731_32643_LPZ_Av Incahuasi_RANSA_IAS_30M"/>
    <b v="1"/>
    <s v="MERCADO ANEZ, JAVIER - CORP - SCZ                           "/>
    <b v="1"/>
    <e v="#N/A"/>
    <e v="#N/A"/>
    <m/>
  </r>
  <r>
    <x v="1"/>
    <d v="2018-09-29T00:00:00"/>
    <s v="Internet Dedicado"/>
    <n v="32929"/>
    <x v="402"/>
    <s v="14479386_32929_SCZ_Tajibo_REPSOL E&amp;P BOLIVIA_IDD_100M (Redundancia)"/>
    <s v="SALLES GUZMAN, PAOLA KARINA - CORP - SCZ                    "/>
    <x v="0"/>
    <x v="0"/>
    <s v="sallesp@tigo.net.bo"/>
    <s v="BARRIO EQUIPETROL AV LAS RAMBLAS NRO 100 EDIF. ITC TOWER ZONA CENTRO EMPRESARIAL EQUIPETROL "/>
    <s v=" 17°45'36.44&quot;S  63°12'4.61&quot;O"/>
    <s v="Juan Carlos Gonzales 77032417"/>
    <x v="0"/>
    <d v="2021-01-01T00:00:00"/>
    <d v="2021-01-01T00:00:00"/>
    <x v="1"/>
    <s v="09/03: Sergio indica que no logró realizar la medición debido a que no pudo contectarse con las dirección ip que me proporcionaba el noc, debido a que el equipo se manejaba con ips privadas."/>
    <s v="No se pudo llevar a cabo la medición"/>
    <x v="312"/>
    <s v="AC"/>
    <s v="AC"/>
    <s v="PLAN CORPORATE - 1124"/>
    <b v="0"/>
    <s v="14479386_32929_SCZ_BRIGIDA_REPSOL E&amp;P BOLIVIA_BOL_300M"/>
    <b v="0"/>
    <s v="SALLES GUZMAN, PAOLA KARINA - CORP - SCZ                    "/>
    <b v="1"/>
    <e v="#N/A"/>
    <e v="#N/A"/>
    <m/>
  </r>
  <r>
    <x v="1"/>
    <d v="2018-09-29T00:00:00"/>
    <s v="Internet Asimetrico"/>
    <n v="32930"/>
    <x v="402"/>
    <s v="14479386_32930__SCZ_HIPERMAXI_REPSOL E&amp;P BOLIVIA S.A._IAS_15M"/>
    <s v="SALLES GUZMAN, PAOLA KARINA - CORP - SCZ                    "/>
    <x v="0"/>
    <x v="0"/>
    <s v="sallesp@tigo.net.bo"/>
    <s v="AV. CRISTO REDENTOR ENTRE 2DO Y 3ER ANILLO "/>
    <s v=" 17°45'46.73&quot;S  63°10'54.01&quot;O"/>
    <s v="Juan Carlos Gonzales 77032417"/>
    <x v="0"/>
    <d v="2021-01-01T00:00:00"/>
    <d v="2021-01-01T00:00:00"/>
    <x v="1"/>
    <m/>
    <m/>
    <x v="313"/>
    <s v="SU"/>
    <s v="(en blanco)"/>
    <s v="PLAN CORPORATE - 1124"/>
    <b v="0"/>
    <s v="(en blanco)"/>
    <b v="0"/>
    <s v="SALLES GUZMAN, PAOLA KARINA - CORP - SCZ                    "/>
    <b v="1"/>
    <e v="#N/A"/>
    <e v="#N/A"/>
    <m/>
  </r>
  <r>
    <x v="5"/>
    <d v="2020-04-02T00:00:00"/>
    <s v="Internet Dedicado"/>
    <n v="35285"/>
    <x v="118"/>
    <s v="13398094_35285__LPZ_COTAHUMA_SEGIP_IDD_80M_ATN PLAZA ADELA ZAMUDIO"/>
    <s v="MORRO NUNEZ, BERNARDO - GOB - LPZ                           "/>
    <x v="1"/>
    <x v="0"/>
    <s v="morrob@tigo.net.bo"/>
    <s v="Oficina Nacional Sopocachi, Zona Sopocachi, Calle Muñoz Cornejo, esq. Vincenti Nro. 2808_x0009__x0009__x0009__x0009__x0009__x0009__x0009__x0009__x000a_"/>
    <s v=" 16°30'57.46&quot;S,  68° 7'50.38&quot;O"/>
    <s v="Iver Rodolfo Patzi Quispe - 2117405 INT. 1551"/>
    <x v="0"/>
    <d v="2021-01-01T00:00:00"/>
    <d v="2021-01-01T00:00:00"/>
    <x v="0"/>
    <s v="08/02: Envié la consulta al ejecutivo por Teams. Indica que dado que es un cliente de gobierno debe tener el servicio activo hasta finalizar enero y en febrero será cortado._x000a_29/01: El contacto afirma que no cuenta ya con el servicio, sin embargo tras ver el trafico en solarwinds el servicio estaría activo."/>
    <s v="Cliente no  programa la visita, sin respuesta y/o fecha de programación "/>
    <x v="1"/>
    <s v="SU"/>
    <s v="(en blanco)"/>
    <s v="PLAN CORPORATE - 1124"/>
    <b v="0"/>
    <s v="(en blanco)"/>
    <b v="0"/>
    <s v="MORRO NUNEZ, BERNARDO - GOB - LPZ                           "/>
    <b v="1"/>
    <e v="#N/A"/>
    <e v="#N/A"/>
    <m/>
  </r>
  <r>
    <x v="1"/>
    <d v="2017-10-31T00:00:00"/>
    <s v="Internet Dedicado"/>
    <n v="31498"/>
    <x v="206"/>
    <s v="15114717_31498_LPZ_YUNGAS_SEGUROS Y REASEGUROS PERSONALES UNIVIDA_IDD_35M"/>
    <s v="ANDIA ALVAREZ, LUIS ENRIQUE - CORP - LPZ                    "/>
    <x v="1"/>
    <x v="0"/>
    <s v="andial@tigo.net.bo"/>
    <s v="OFICINA UNIVIDALA PAZ AVENIDA CAMACHO NO 1415 EDIFICIO CRISPIERI PISO 1"/>
    <s v=" 16°29'57.56&quot;S  68° 7'59.20&quot;O"/>
    <s v="JUAN CARLOS GONZALES - 69837741"/>
    <x v="0"/>
    <d v="2021-01-01T00:00:00"/>
    <d v="2021-01-01T00:00:00"/>
    <x v="1"/>
    <s v="03/05: El contacto menciona que esta en una temporada en la cual no se puede interrumpir el servicion por lo tanto pide que se postergue la medición._x000a_22/03: Ejecutivo indica: En enlace estará listo para el fin de semana se podría hacer el trabajo el 29 de marzo. Envié correo a Ángel para que lleve a cabo la programación._x000a_22/03: Correo recordatorio al ejecutivo._x000a_08/03: Ángel indica que el cliente menciona que se solicito una ampliación del servicio, manifiesta que quedo pendiente esta ampliación en la siguiente sucursal. AVENIDA CAMACHO NO 1415 EDIFICIO CRISPIERI PISO 1. El cliente menciona que una vez se haga la ampliación del servicio se podría llevar a cabo el control de calidad. Pasé la consulta al ejecutivo._x000a_04/03: Ejecutivo indica que el contacto es JUAN CARLOS GONZALES - 69837741_x000a_02/03: Consulta enviada al ejecutivo._x000a_02/02: Contacto equivocado"/>
    <m/>
    <x v="314"/>
    <s v="AC"/>
    <s v="AC"/>
    <s v="PLAN CORPORATE - 1124"/>
    <b v="0"/>
    <s v="15114717_31498_LPZ_YUNGAS_SEGUROS Y REASEGUROS PERSONALES UNIVIDA_IDD_75M"/>
    <b v="0"/>
    <s v="MIRANDA URQUIZO, DANIEL - CORP - LPZ                        "/>
    <b v="0"/>
    <e v="#N/A"/>
    <e v="#N/A"/>
    <m/>
  </r>
  <r>
    <x v="5"/>
    <d v="2018-11-30T00:00:00"/>
    <s v="Internet Dedicado"/>
    <n v="33300"/>
    <x v="34"/>
    <s v="13641684_33300_LPZ_YUNGAS_SERVICIO DE IMPUESTOS NACIONALES_IDD_200M"/>
    <s v="MORRO NUNEZ, BERNARDO - GOB - LPZ - TEMP                    "/>
    <x v="1"/>
    <x v="0"/>
    <s v="morrob@tigo.net.bo"/>
    <s v="Calle Ballivian N° 1333 entre Loayza y Colon edif de Impuestos Nacionales Piso 5 - SITIO 1"/>
    <s v="16°29'46.04&quot;S,  68° 7'54.71&quot;O"/>
    <s v="Alvaro Valdivia - 75243043"/>
    <x v="0"/>
    <d v="2021-01-01T00:00:00"/>
    <d v="2021-01-01T00:00:00"/>
    <x v="0"/>
    <s v="02/03: De acuerdo al listado envia por el ejecutivo el servicio será dado de baja el 12/03._x000a_1/02: Contacto ya no trabaja en la empresa"/>
    <s v="Servicio Suspendido / Eliminado"/>
    <x v="1"/>
    <s v="SU"/>
    <s v="(en blanco)"/>
    <s v="PLAN CORPORATE - 1124"/>
    <b v="0"/>
    <s v="(en blanco)"/>
    <b v="0"/>
    <s v="SANABRIA GARCIA, VANESA LISSETT - GOB - LPZ                 "/>
    <b v="0"/>
    <e v="#N/A"/>
    <e v="#N/A"/>
    <m/>
  </r>
  <r>
    <x v="1"/>
    <d v="2020-05-11T00:00:00"/>
    <s v="Internet Dedicado 8"/>
    <n v="35326"/>
    <x v="183"/>
    <s v="11279914_35326__SCZ_VIRU VIRU sabsa_SERVICIOS DE AEROPUERTOS BOLIVIANOS SA_IDD_1"/>
    <s v="ROLLANO QUIROGA, LORENA - CORP - CBBA                       "/>
    <x v="0"/>
    <x v="0"/>
    <s v="rollanol@tigo.net.bo"/>
    <s v="Aeropuerto internacional Viru Viru"/>
    <e v="#N/A"/>
    <s v="Eduardo Tapia - Encargado de servicios generales: 61617797"/>
    <x v="0"/>
    <d v="2021-01-01T00:00:00"/>
    <d v="2021-01-01T00:00:00"/>
    <x v="0"/>
    <s v="03/03: Ejecutivo indica que el cliente solicitó la baja del servicio."/>
    <s v="Cliente no  programa la visita, sin respuesta y/o fecha de programación "/>
    <x v="1"/>
    <s v="SU"/>
    <s v="(en blanco)"/>
    <s v="Internet Dedicado 8"/>
    <b v="1"/>
    <s v="(en blanco)"/>
    <b v="0"/>
    <s v="VIDAL CANEDO, LEONARDO ANDRES - CORP - CBBA                 "/>
    <b v="0"/>
    <e v="#N/A"/>
    <e v="#N/A"/>
    <m/>
  </r>
  <r>
    <x v="1"/>
    <d v="2018-03-31T00:00:00"/>
    <s v="Business Asimetric 20 Mb"/>
    <n v="32107"/>
    <x v="403"/>
    <s v="1690364_32107_LPZ_Sopocachi_SOCIEDAD INDUSTRIAL MOLINERA_BAS_20M"/>
    <s v="ZAVALETA ALIPAZ, MARIANA - CORP - LPZ                       "/>
    <x v="1"/>
    <x v="0"/>
    <s v="zavaletam@tigo.net.bo"/>
    <s v="AVENIDA ARCE EDIFICIO FORTALEZA PISO 4"/>
    <s v=" 16°30'46.33&quot;S  68° 7'14.11&quot;O"/>
    <s v="DIEGO TERAN - 78982543"/>
    <x v="0"/>
    <d v="2021-01-01T00:00:00"/>
    <d v="2021-01-01T00:00:00"/>
    <x v="1"/>
    <m/>
    <m/>
    <x v="282"/>
    <s v="SU"/>
    <s v="(en blanco)"/>
    <s v="Business Asimetric 3"/>
    <b v="0"/>
    <s v="(en blanco)"/>
    <b v="0"/>
    <s v="PEREIRA AREVALO, AHYRAN DREICK - CORP - LPZ                 "/>
    <b v="0"/>
    <e v="#N/A"/>
    <e v="#N/A"/>
    <m/>
  </r>
  <r>
    <x v="1"/>
    <d v="2018-11-29T00:00:00"/>
    <s v="Internet Dedicado 4"/>
    <n v="33301"/>
    <x v="404"/>
    <s v="15351005_33301_SCZ_MERCADO BELEN_T-STORE BONABEL SRL_IDD_30M"/>
    <s v="PARADA ROCA, NOELIA - CORP - SCZ                            "/>
    <x v="0"/>
    <x v="0"/>
    <s v="paradan@tigo.net.bo"/>
    <s v="AV. LA SALLE ESQUINA 3ER ANILLO"/>
    <s v=" 17°45'42.16&quot;S    63°11'25.06&quot;O"/>
    <s v="MONICA MENACHO - 3388100 INT 129"/>
    <x v="0"/>
    <d v="2021-01-01T00:00:00"/>
    <d v="2021-01-01T00:00:00"/>
    <x v="1"/>
    <s v="08/02: Se cargó el Syshelp para la corrección del servicio según el ancho de banda ampliado. El NOC indicó que ya se realizó el cambio y envié la confirmación a Sergio._x000a_04/02: Sergio envió correo con las observaciones en el servicio, envié la consulta a Francisco y Verónica."/>
    <m/>
    <x v="58"/>
    <s v="AC"/>
    <s v="AC"/>
    <s v="Internet Dedicado 4"/>
    <b v="1"/>
    <s v="15351005_33301_SCZ_MERCADO BELEN_T-STORE BONABEL SRL_IDD_65M"/>
    <b v="0"/>
    <s v="PARADA ROCA, NOELIA - CORP - SCZ                            "/>
    <b v="1"/>
    <e v="#N/A"/>
    <e v="#N/A"/>
    <m/>
  </r>
  <r>
    <x v="1"/>
    <d v="2019-01-31T00:00:00"/>
    <s v="Internet Asimetrico 1"/>
    <n v="33441"/>
    <x v="10"/>
    <s v="13958314_33441_SCZ_Tajibos_TERBOL SA_IAS_30M"/>
    <s v="MERCADO ANEZ, JAVIER - CORP - SCZ                           "/>
    <x v="0"/>
    <x v="0"/>
    <s v="mercadoja@tigo.net.bo"/>
    <s v="AV BENI ENTRE 3ER Y 4TO ANILLO CALLE PORESAQUI"/>
    <s v=" 17°45'22.40&quot;S  63°10'12.42&quot;O"/>
    <s v="ANGEL ACEITUNA - 70837557"/>
    <x v="0"/>
    <d v="2021-01-01T00:00:00"/>
    <d v="2021-01-01T00:00:00"/>
    <x v="1"/>
    <s v="25/01: se coordino el trabajo para el dia 29 de enero, sin embargo ese servicio ya no se encontraba en el sitio señalado. El servicio fue movido a la zona de equipetrol. Se coordinara otra fecha para realizar el trabajo"/>
    <m/>
    <x v="315"/>
    <s v="SU"/>
    <s v="(en blanco)"/>
    <s v="Internet Asimetrico 1"/>
    <b v="1"/>
    <s v="(en blanco)"/>
    <b v="0"/>
    <s v="MERCADO ANEZ, JAVIER - CORP - SCZ                           "/>
    <b v="1"/>
    <e v="#N/A"/>
    <e v="#N/A"/>
    <m/>
  </r>
  <r>
    <x v="3"/>
    <d v="2015-11-30T00:00:00"/>
    <s v="Business Online 15 Mb"/>
    <n v="29839"/>
    <x v="405"/>
    <s v="14734919_29839_SCZ_Arenales_BANCO DE LA NACION ARGENTINA_BOL_15M"/>
    <s v="NUNEZ CASCALES, CARLOS ROMARIO - EMP - SCZ                  "/>
    <x v="0"/>
    <x v="0"/>
    <s v="nunezro@tigo.net.bo"/>
    <s v="C/ JUNIN NRO 22 FRENTE PLAZA PRINCIPAL"/>
    <s v=" 17°46'57.72&quot;S    63°10'56.87&quot;O"/>
    <s v="HANS ARIEL ZAMORANO  77333042"/>
    <x v="0"/>
    <d v="2021-02-01T00:00:00"/>
    <d v="2021-02-01T00:00:00"/>
    <x v="1"/>
    <s v="21/04: Correo recordatorio. Barbara indica que ya contactó al cliente y enviará el correo solicitado para que Sergio coordine la visita._x000a_16/04: Contacto solicita que se envié un correo de parte del ejecutivo. Envié la solicitud._x000a_04/03: Carlos indica que sigue siendo el contacto y su número es 77333042_x000a_02/03: Recordatorio enviado a Carlos_x000a_08/02: Consulta enviada al ejecutivo por Teams"/>
    <m/>
    <x v="316"/>
    <s v="AC"/>
    <s v="AC"/>
    <s v="BUSINESS ONLINE 4"/>
    <b v="0"/>
    <s v="14734919_29839_SCZ_Arenales_BANCO DE LA NACION ARGENTINA_BOL_23M"/>
    <b v="0"/>
    <s v="NUNEZ CASCALES, CARLOS ROMARIO - EMP - SCZ                  "/>
    <b v="1"/>
    <e v="#N/A"/>
    <e v="#N/A"/>
    <m/>
  </r>
  <r>
    <x v="1"/>
    <d v="2017-05-15T00:00:00"/>
    <s v="Business Asimetric 15 Mb"/>
    <n v="31026"/>
    <x v="406"/>
    <s v="1789974_31026_SCZ_HAMACAS_TUMPAR LTDA_BAS_15M"/>
    <s v="MERCADO ANEZ, JAVIER - CORP - SCZ                           "/>
    <x v="0"/>
    <x v="0"/>
    <s v="mercadoja@tigo.net.bo"/>
    <s v="Av Banzer Km 3 1/2"/>
    <s v=" 17°44'56.05&quot;S  63°10'28.20&quot;O"/>
    <s v="Pavel Arevalo - 72166767"/>
    <x v="0"/>
    <d v="2021-01-01T00:00:00"/>
    <d v="2021-01-01T00:00:00"/>
    <x v="1"/>
    <m/>
    <m/>
    <x v="305"/>
    <s v="SU"/>
    <s v="AC"/>
    <s v="Internet Asimetrico 3"/>
    <b v="0"/>
    <s v="1789974_31026_SCZ_HAMACAS_TUMPAR LTDA_IAS_50M"/>
    <b v="0"/>
    <s v="MERCADO ANEZ, JAVIER - CORP - SCZ                           "/>
    <b v="1"/>
    <e v="#N/A"/>
    <e v="#N/A"/>
    <m/>
  </r>
  <r>
    <x v="1"/>
    <d v="2018-04-30T00:00:00"/>
    <s v="Business Asimetric 10 Mb"/>
    <n v="32293"/>
    <x v="406"/>
    <s v="1789974_32293_LPZ_OBRAJES_TUMPAR LTDA_BAS_10M"/>
    <s v="MERCADO ANEZ, JAVIER - CORP - SCZ                           "/>
    <x v="1"/>
    <x v="0"/>
    <s v="mercadoja@tigo.net.bo"/>
    <s v="Av. Hernando Siles Ed. las Torres de Obrajes Torre 1, La Paz, Bolivia"/>
    <s v=" 16°31'20.93&quot;S  68° 6'52.63&quot;O"/>
    <s v="JORGE PAREJAS - 69051228"/>
    <x v="0"/>
    <d v="2021-01-01T00:00:00"/>
    <d v="2021-01-01T00:00:00"/>
    <x v="1"/>
    <s v="23/03: De acuerdo al ticket cerrado en OTRS se hicieron las revisiones y pruebas con el cliente, y se cerró el caso con la autorización del cliente. Se le envió el reporte de tráfico para que el cliente verifique su red interna."/>
    <m/>
    <x v="317"/>
    <s v="SU"/>
    <s v="AC"/>
    <s v="Internet Asimetrico 1"/>
    <b v="0"/>
    <s v="1789974_32293_LPZ_OBRAJES_TUMPAR LTDA_IAS_30M"/>
    <b v="0"/>
    <s v="MERCADO ANEZ, JAVIER - CORP - SCZ                           "/>
    <b v="1"/>
    <e v="#N/A"/>
    <e v="#N/A"/>
    <m/>
  </r>
  <r>
    <x v="1"/>
    <d v="2018-08-31T00:00:00"/>
    <s v="Internet Asimetrico 3"/>
    <n v="32867"/>
    <x v="407"/>
    <s v="15321943_32867__LPZ_VICTORIA_UNIBIENES SEGUROS Y REASEGUROS PATRIMONIALES S.A._I"/>
    <s v="ANDIA ALVAREZ, LUIS ENRIQUE - CORP - LPZ                    "/>
    <x v="1"/>
    <x v="0"/>
    <s v="andial@tigo.net.bo"/>
    <s v="Zona: Sopoacachi Calle Heriberto Gutierrez # 2389 Entre Belisario Salinas y Rosendo Gutierrez"/>
    <s v=" 16°30'26.88&quot;S,   68° 7'31.41&quot;O"/>
    <s v="NESTOR LOPEZ LAGOS - 2121920 CEL 71544942"/>
    <x v="0"/>
    <d v="2021-01-01T00:00:00"/>
    <d v="2021-01-01T00:00:00"/>
    <x v="1"/>
    <s v="04/03: Ejecutivo indica que el contacto es el correcto NESTOR LOPEZ LAGOS -  CEL 71544942_x000a_02/03: Consulta enviada al ejecutivo._x000a_10/01: Contacto no responde"/>
    <m/>
    <x v="306"/>
    <s v="AC"/>
    <s v="AC"/>
    <s v="Internet Asimetrico 3"/>
    <b v="1"/>
    <s v="15321943_32867__LPZ_FLORIDA_UNIBIENES SEGUROS Y REASEGUROS PATRIMONIALES S.A._IA"/>
    <b v="0"/>
    <s v="MIRANDA URQUIZO, DANIEL - CORP - LPZ                        "/>
    <b v="0"/>
    <e v="#N/A"/>
    <e v="#N/A"/>
    <m/>
  </r>
  <r>
    <x v="5"/>
    <d v="2018-10-31T00:00:00"/>
    <s v="Business Asimetric 10 Mb"/>
    <n v="33135"/>
    <x v="408"/>
    <s v="11759958_33135_SCZ_CAINCO_UNIVERSIDAD AUTONOMA GABRIEL RENE MORENO - BUSINESS SC"/>
    <s v="MORRO NUNEZ, BERNARDO - GOB - LPZ - TEMP                    "/>
    <x v="0"/>
    <x v="0"/>
    <s v="morrob@tigo.net.bo"/>
    <s v="CALLE SAAVEDRA NRO 137 ENTRE CALLE LA PAZ Y CHUQUISACA "/>
    <s v=" 17°47'25.88&quot;S  63°10'44.70&quot;O"/>
    <s v="DIEGO ANTEQUERA - 77072732"/>
    <x v="0"/>
    <d v="2021-01-01T00:00:00"/>
    <d v="2021-01-01T00:00:00"/>
    <x v="1"/>
    <m/>
    <m/>
    <x v="307"/>
    <s v="MO"/>
    <s v="(en blanco)"/>
    <s v="Business Asimetric 1"/>
    <b v="0"/>
    <s v="(en blanco)"/>
    <b v="0"/>
    <s v="MORRO NUNEZ, BERNARDO - GOB - LPZ                           "/>
    <b v="0"/>
    <e v="#N/A"/>
    <e v="#N/A"/>
    <m/>
  </r>
  <r>
    <x v="1"/>
    <d v="2017-12-29T00:00:00"/>
    <s v="Business Online 30 Mb"/>
    <n v="31788"/>
    <x v="409"/>
    <s v="15134754_31788_SCZ_Tajibos_YPF E Y P BOLIVIA_BOL_30M"/>
    <s v="MERCADO ANEZ, JAVIER - CORP - SCZ                           "/>
    <x v="0"/>
    <x v="0"/>
    <s v="mercadoja@tigo.net.bo"/>
    <s v="AV SAN MARTIN C FERMIN PERALTA 108 EDIF TORRES DELTA PLANTA BAJA"/>
    <s v=" 17°45'35.60&quot;S  63°11'47.43&quot;O"/>
    <s v="KARINA APONTE - 72120025"/>
    <x v="0"/>
    <d v="2021-01-01T00:00:00"/>
    <d v="2021-01-01T00:00:00"/>
    <x v="1"/>
    <m/>
    <m/>
    <x v="299"/>
    <s v="AC"/>
    <s v="AC"/>
    <s v="Internet Dedicado 4"/>
    <b v="0"/>
    <s v="15134754_31788_SCZ_Tajibos_YPF E Y P BOLIVIA_IDD_65M"/>
    <b v="0"/>
    <s v="MERCADO ANEZ, JAVIER - CORP - SCZ                           "/>
    <b v="1"/>
    <e v="#N/A"/>
    <e v="#N/A"/>
    <m/>
  </r>
  <r>
    <x v="1"/>
    <d v="2013-08-01T00:00:00"/>
    <s v="Internet Dedicado 13"/>
    <n v="28454"/>
    <x v="274"/>
    <s v="11264622_28454_SCZ_Roca y Coronado_ALIANZA COMPA#IA DE SEGUROS Y REASEGUROS S.A._SDSL_2M"/>
    <s v="MERCADO ANEZ, JAVIER - CORP - SCZ                           "/>
    <x v="0"/>
    <x v="0"/>
    <s v="mercadoja@tigo.net.bo"/>
    <s v="Av. Roca y Coronado esquina tercer anillo interno"/>
    <s v="-17.785431, -63.206786"/>
    <s v="Leonardo Gonzales - 72193612"/>
    <x v="4"/>
    <d v="2020-08-01T00:00:00"/>
    <d v="2020-09-01T00:00:00"/>
    <x v="4"/>
    <m/>
    <m/>
    <x v="277"/>
    <s v="AC"/>
    <s v="AC"/>
    <s v="Internet Dedicado 8"/>
    <b v="0"/>
    <s v="11264622_28454_SCZ_TAJIBOS_ALIANZA COMPANIA DE SEGUROS_IDD_105M - Sirari"/>
    <b v="0"/>
    <s v="MERCADO ANEZ, JAVIER - CORP - SCZ                           "/>
    <b v="1"/>
    <e v="#N/A"/>
    <e v="#N/A"/>
    <m/>
  </r>
  <r>
    <x v="3"/>
    <d v="2020-12-31T00:00:00"/>
    <s v="Internet Asimetrico 4"/>
    <n v="35782"/>
    <x v="340"/>
    <s v="15311544_35782__LPZ_LIRA_PEDIDOSYA SERVICIOS SA_IAS_65M"/>
    <s v="ESPINOZA LEANOS, MAYRA CRISTINA - EMP - SCZ                 "/>
    <x v="1"/>
    <x v="0"/>
    <s v="espinozamay@tigo.net.bo"/>
    <s v="AV GREGORIO REYNOLS CASI ESQ DE LA OLIVA"/>
    <s v=" 16°30'50.85&quot;S  68° 7'39.69&quot;O"/>
    <s v="LIDIA ANA SUAREZ - 70447249"/>
    <x v="2"/>
    <d v="2021-01-01T00:00:00"/>
    <d v="2021-01-01T00:00:00"/>
    <x v="4"/>
    <m/>
    <m/>
    <x v="275"/>
    <s v="SU"/>
    <s v="SU"/>
    <s v="Internet Asimetrico 1"/>
    <b v="0"/>
    <s v="**SU**15311544_35782__LPZ_LIRA_PEDIDOSYA SERVICIOS SA_IAS_30M"/>
    <b v="0"/>
    <s v="RUCK SUAREZ, FERNANDA - MNC - SCZ                           "/>
    <b v="0"/>
    <e v="#N/A"/>
    <e v="#N/A"/>
    <m/>
  </r>
  <r>
    <x v="3"/>
    <d v="2012-12-01T00:00:00"/>
    <s v="Internet Dedicado 7"/>
    <n v="28228"/>
    <x v="410"/>
    <s v="11194275_28228_SCZ_BRIGIDA_LABORATORIOS-EUROFARMA-BOLIVIA-S.A_IDD_95M"/>
    <s v="RUEDA PERALTA, ANIBAL - EMP - SCZ                           "/>
    <x v="0"/>
    <x v="0"/>
    <s v="ruedaa@tigo.net.bo"/>
    <s v="Torres Duo Piso 13 Oficina C, zona Equipetrol 4to anillo Frente al Mal Ventura "/>
    <s v="17°49'13.0&quot;S 63°13'03.6&quot;W"/>
    <s v="Dayana Sanchez Rivero - 76631037"/>
    <x v="0"/>
    <d v="2021-02-01T00:00:00"/>
    <d v="2021-02-01T00:00:00"/>
    <x v="1"/>
    <s v="18/02: El cliente presentaba problemas con su servicio de internet, las pruebas de speed test realizadas no llegaban al ancho de banda contratado y al momento de hacer pruebas de descarga estas presentan valores aun mas bajos. se contacto al NOC y nos informa que esto es debido a la caida de servicio a nivel nacional que presento tigo el dia anterior y que en este momento sus provedores alternativos estaban presentando problemas por lo que no se pudo solucionar el problema en ese momento. se procedio a crear un ticket para hacer seguimiento y realizar otra visita mas adelante cuando todo este normalizado. Ticket#: INC-83470"/>
    <m/>
    <x v="317"/>
    <s v="AC"/>
    <s v="AC"/>
    <s v="Internet Dedicado 7"/>
    <b v="1"/>
    <s v="11194275_28228_SCZ_BRIGIDA_LABORATORIOS-EUROFARMA-BOLIVIA-S.A_IDD_95M"/>
    <b v="1"/>
    <s v="RUEDA PERALTA, ANIBAL - EMP - SCZ                           "/>
    <b v="1"/>
    <e v="#N/A"/>
    <e v="#N/A"/>
    <m/>
  </r>
  <r>
    <x v="3"/>
    <d v="2013-02-01T00:00:00"/>
    <s v="Business Online 15 Mb"/>
    <n v="28271"/>
    <x v="411"/>
    <s v="1667262_28271_SCZ_Nodo CGPAREJA_COPIJSUD_IOL_15M"/>
    <s v="NUNEZ CASCALES, CARLOS ROMARIO - EMP - SCZ                  "/>
    <x v="0"/>
    <x v="0"/>
    <s v="nunezro@tigo.net.bo"/>
    <s v="Calle Independencia Esq. Lemoine"/>
    <s v=" 17°47'25.02&quot;S  63°10'54.02&quot;O"/>
    <s v="Angel Rodriguez - 72130821"/>
    <x v="0"/>
    <d v="2021-02-01T00:00:00"/>
    <d v="2021-02-01T00:00:00"/>
    <x v="1"/>
    <m/>
    <m/>
    <x v="43"/>
    <s v="AC"/>
    <s v="AC"/>
    <s v="BUSINESS ONLINE 4"/>
    <b v="0"/>
    <s v="1667262_28271_SCZ_Nodo CGPAREJA_COPIJSUD_IOL_23M"/>
    <b v="0"/>
    <s v="NUNEZ CASCALES, CARLOS ROMARIO - EMP - SCZ                  "/>
    <b v="1"/>
    <e v="#N/A"/>
    <e v="#N/A"/>
    <m/>
  </r>
  <r>
    <x v="3"/>
    <d v="2021-01-30T00:00:00"/>
    <s v="Internet Asimetrico 1"/>
    <n v="35840"/>
    <x v="303"/>
    <s v="1674499_35840__LPZ_VILLA ADELA_DICOM DISTRIBUIDORES DEL ORIENTE S.R.L_IAS_30M_AV"/>
    <s v="ALVAREZ CABEZAS, SAUL ALEJANDRO - TEMP7 - EMP - SCZ         "/>
    <x v="1"/>
    <x v="0"/>
    <s v="alvarezs@tigo.net.bo"/>
    <s v="TIHUANACU 4314 LA PAZ CX_PEREZ"/>
    <m/>
    <s v="Edgar Funes - 75017209"/>
    <x v="2"/>
    <d v="2021-02-01T00:00:00"/>
    <d v="2021-02-01T00:00:00"/>
    <x v="0"/>
    <s v="19/03: El contacto menciona que por motivo de traslado de ubicación no se puede realizar el trabajo._x000a_08/02: Envié consulta a ejecutivo por teams. Indico los datos de direcciòn y contacto."/>
    <s v="Caso gestión comercial"/>
    <x v="1"/>
    <s v="SU"/>
    <s v="(en blanco)"/>
    <s v="Internet Asimetrico 1"/>
    <b v="1"/>
    <s v="(en blanco)"/>
    <b v="0"/>
    <s v="NUÑEZ ENCINAS, CARLOS FERNANDO - EMP - SCZ                  "/>
    <b v="0"/>
    <e v="#N/A"/>
    <e v="#N/A"/>
    <m/>
  </r>
  <r>
    <x v="3"/>
    <d v="2014-02-01T00:00:00"/>
    <s v="Internet Dedicado 15"/>
    <n v="28734"/>
    <x v="123"/>
    <s v="13922580_28734_SCZ_RocaCoronadoB_FULL ASSISTANCE_IDD_320M"/>
    <s v="PARADA SAUCEDO, ALEJANDRA - EMP - SCZ                       "/>
    <x v="0"/>
    <x v="0"/>
    <s v="paradaal@tigo.net.bo"/>
    <s v="Av. Taruma Esq. Guabira ( Frente Club de Tenis Santa Cruz)"/>
    <n v="0"/>
    <s v="Ing. Dante Maradei 753-77374       -   3556262  Int: 1454"/>
    <x v="0"/>
    <d v="2021-02-01T00:00:00"/>
    <d v="2021-02-01T00:00:00"/>
    <x v="0"/>
    <s v="17/03: Cliente no responde telefóno fijo, el celular esta apagado, ejecutiva no sabe de otro contacto del cliente, se mando el toolkit por mailing, se cancela la visita hasta que el cliente responda. _x000a_10/02: Confirmar si se pudo contactar al cliente por el fijo/interno. _x000a_05/10: se consulto a la ejecutiva, actualizo numero de interno. 07/09: contacto no responde"/>
    <s v="Cliente incontactable"/>
    <x v="1"/>
    <s v="AC"/>
    <s v="AC"/>
    <s v="Internet Dedicado 7"/>
    <b v="0"/>
    <s v="13922580_28734_SCZ_RocaCoronadoB_FULL ASSISTANCE_IDD_95M"/>
    <b v="0"/>
    <s v="PARADA SAUCEDO, ALEJANDRA - EMP - SCZ                       "/>
    <b v="1"/>
    <e v="#N/A"/>
    <e v="#N/A"/>
    <m/>
  </r>
  <r>
    <x v="3"/>
    <d v="2014-04-01T00:00:00"/>
    <s v="TIGO DIA ONLINE 4 MB"/>
    <n v="28852"/>
    <x v="412"/>
    <s v="13849856_28852_SCZ_Alemana_SERVICIOS DE TRANSACCIONES VIRTUALES VLINK SA_IOL_4M"/>
    <s v="ANTELO JUSTINIANO, PAULO CESAR - EMP - SCZ                  "/>
    <x v="0"/>
    <x v="0"/>
    <s v="antelop@tigo.net.bo"/>
    <s v="AV. Alemana Calle Motacú Esq. Yomomo # 2090"/>
    <s v=" 17°46'4.72&quot;S  63°10'17.67&quot;O"/>
    <s v="Sergio Miranda - 778-87883"/>
    <x v="0"/>
    <d v="2021-02-01T00:00:00"/>
    <d v="2021-02-01T00:00:00"/>
    <x v="0"/>
    <s v="22/02: El contacto menciona que ellos dejaron de ser dueños de este servicio y que ahora los dueños son los de la empresa sintesis, dicho servicio se encuentra dentro de su edificio"/>
    <s v="Servicio Suspendido / Eliminado"/>
    <x v="1"/>
    <s v="AC"/>
    <s v="AC"/>
    <s v="TIGO DIA ONLINE 4 MB"/>
    <b v="1"/>
    <s v="13849856_28852_SCZ_Alemana_SERVICIOS DE TRANSACCIONES VIRTUALES VLINK SA_IOL_4M"/>
    <b v="1"/>
    <s v="VACA DIEZ, WALTER - EMP - SCZ                               "/>
    <b v="0"/>
    <e v="#N/A"/>
    <e v="#N/A"/>
    <m/>
  </r>
  <r>
    <x v="3"/>
    <d v="2014-04-10T00:00:00"/>
    <s v="Internet Dedicado 8"/>
    <n v="28871"/>
    <x v="131"/>
    <s v="11215040_28871_SCZ_Paragua_ALGAR-S.A._IDD_105M"/>
    <s v="ESPINOZA LEANOS, MAYRA CRISTINA - EMP - SCZ                 "/>
    <x v="0"/>
    <x v="0"/>
    <s v="espinozamay@tigo.net.bo"/>
    <s v="PARQUE INDUSTRIAL MZ 21 A"/>
    <n v="0"/>
    <s v="Regis Velasco 78463795"/>
    <x v="0"/>
    <d v="2021-02-01T00:00:00"/>
    <d v="2021-02-01T00:00:00"/>
    <x v="1"/>
    <s v="30/07: el cliente menciona que no es posible realizar el trabajo en estas fechas. Solicita que se lo vuelva a contactar el siguiente mes"/>
    <m/>
    <x v="318"/>
    <s v="AC"/>
    <s v="AC"/>
    <s v="Internet Dedicado 8"/>
    <b v="1"/>
    <s v="11215040_28871_SCZ_Paragua_ALGAR-S.A._IDD_105M"/>
    <b v="1"/>
    <s v="ALVAREZ CABEZAS, SAUL ALEJANDRO - TEMP                      "/>
    <b v="0"/>
    <e v="#N/A"/>
    <e v="#N/A"/>
    <m/>
  </r>
  <r>
    <x v="3"/>
    <d v="2015-04-13T00:00:00"/>
    <s v="Internet Dedicado 7"/>
    <n v="29530"/>
    <x v="54"/>
    <s v="11225404_29530_SCZ_Tajibos_SOLUCION LOGISTICA GLOBAL SRL_IDD_95M"/>
    <s v="GARAY, ANGEL NICOLAS - EMP - SCZ                            "/>
    <x v="0"/>
    <x v="0"/>
    <s v="garaya@tigo.net.bo"/>
    <s v="Calle Los Nogales #100, antes colegio Franco"/>
    <s v=" 17°45'52.38&quot;S   63° 12'4.00&quot;O"/>
    <s v="Roger Paton - 78520129 2314360"/>
    <x v="0"/>
    <d v="2021-02-01T00:00:00"/>
    <d v="2021-02-01T00:00:00"/>
    <x v="1"/>
    <m/>
    <m/>
    <x v="238"/>
    <s v="AC"/>
    <s v="AC"/>
    <s v="Internet Dedicado 10"/>
    <b v="0"/>
    <s v="11225404_29530_SCZ_Tajibos_SOLUCION LOGISTICA GLOBAL SRL_IDD_145M"/>
    <b v="0"/>
    <s v="GARAY, ANGEL NICOLAS - EMP - SCZ                            "/>
    <b v="1"/>
    <e v="#N/A"/>
    <e v="#N/A"/>
    <m/>
  </r>
  <r>
    <x v="3"/>
    <d v="2015-05-22T00:00:00"/>
    <s v="Internet Asimetrico 13"/>
    <n v="29563"/>
    <x v="413"/>
    <s v="14523010_29563_SCZ_BEREA_EQUIPETROL S.A._IAS_210M"/>
    <s v="VELARDE VARGAS, MARIO - EMP - SCZ                           "/>
    <x v="0"/>
    <x v="0"/>
    <s v="velardem@tigo.net.bo"/>
    <s v="Doble Vía a La Guardia Km 8"/>
    <s v=" 17°50'29.04&quot;S  63°14'31.66&quot;O"/>
    <s v=" RODRIGO ZABALA - 371 1500 Int. 516"/>
    <x v="0"/>
    <d v="2021-02-01T00:00:00"/>
    <d v="2021-02-01T00:00:00"/>
    <x v="1"/>
    <m/>
    <m/>
    <x v="319"/>
    <s v="AC"/>
    <s v="AC"/>
    <s v="Internet Asimetrico 13"/>
    <b v="1"/>
    <s v="14523010_29563_SCZ_BEREA_EQUIPETROL S.A._IAS_210M"/>
    <b v="1"/>
    <s v="VACA DIEZ, WALTER - EMP - SCZ                               "/>
    <b v="0"/>
    <e v="#N/A"/>
    <e v="#N/A"/>
    <m/>
  </r>
  <r>
    <x v="3"/>
    <d v="2015-05-02T00:00:00"/>
    <s v="Internet Dedicado 15"/>
    <n v="29614"/>
    <x v="414"/>
    <s v="**SU**493864_29614_LPZ_SAN MIGUEL_CASA GRANDE HOTEL_IDD_320M"/>
    <s v="NEMTALA FERRUFINO, LUIS MIGUEL - EMP - LPZ                  "/>
    <x v="1"/>
    <x v="0"/>
    <s v="nemtalal@tigo.net.bo"/>
    <s v="C. 16 de calacoto Entre Sanchez Bustamante y Julio Patiño"/>
    <s v=" 16°32'25.43&quot;S   68° 4'57.40&quot;O"/>
    <s v="Gonzalo Chirinos - 77739098"/>
    <x v="0"/>
    <d v="2021-02-01T00:00:00"/>
    <d v="2021-02-01T00:00:00"/>
    <x v="0"/>
    <s v="03/03: Ejecutivo indica que el servicio se encuentra suspendido temporalmente, por lo que no correspondería realizar las pruebas de calidad."/>
    <s v="Servicio Suspendido / Eliminado"/>
    <x v="1"/>
    <s v="AC"/>
    <s v="(en blanco)"/>
    <s v="Internet Dedicado 11"/>
    <b v="0"/>
    <s v="(en blanco)"/>
    <b v="0"/>
    <s v="NEMTALA FERRUFINO, LUIS MIGUEL - EMP - LPZ                  "/>
    <b v="1"/>
    <e v="#N/A"/>
    <e v="#N/A"/>
    <m/>
  </r>
  <r>
    <x v="3"/>
    <d v="2015-07-24T00:00:00"/>
    <s v="Internet Dedicado 8"/>
    <n v="29675"/>
    <x v="415"/>
    <s v="11124923_29675_SCZ_COLEGIO LA MERCED_DIMA LTDA_IDD_105M"/>
    <s v="ANTELO JUSTINIANO, PAULO CESAR - EMP - SCZ                  "/>
    <x v="0"/>
    <x v="0"/>
    <s v="antelop@tigo.net.bo"/>
    <s v="AV LANDIVAR #401"/>
    <s v="17°47'6.09&quot;S 63°11'37.97&quot;O"/>
    <s v="Luis Fernando Martinez - 77859004"/>
    <x v="0"/>
    <d v="2021-02-01T00:00:00"/>
    <d v="2021-02-01T00:00:00"/>
    <x v="1"/>
    <m/>
    <m/>
    <x v="315"/>
    <s v="AC"/>
    <s v="AC"/>
    <s v="Internet Dedicado 9"/>
    <b v="0"/>
    <s v="11124923_29675_SCZ_COLEGIO LA MERCED_DIMA LTDA_IDD_125M"/>
    <b v="0"/>
    <s v="VACA DIEZ, WALTER - EMP - SCZ                               "/>
    <b v="0"/>
    <e v="#N/A"/>
    <e v="#N/A"/>
    <m/>
  </r>
  <r>
    <x v="3"/>
    <d v="2015-11-04T00:00:00"/>
    <s v="Business Online 20 Mb"/>
    <n v="29769"/>
    <x v="416"/>
    <s v="1649422_29769_SCZ_El-Pari_NELCO_IOL_8M - Temp15M"/>
    <s v="NUNEZ CASCALES, CARLOS ROMARIO - EMP - SCZ                  "/>
    <x v="0"/>
    <x v="0"/>
    <s v="nunezro@tigo.net.bo"/>
    <s v="AVENIDA VELARDE NO 131 - AV TROMPILLO ENTRE C MONSEÑOR SANTIESTEVAN Y C RENE MORENO s/n"/>
    <s v="17°47'55.09&quot;S 63°10'44.50&quot;O"/>
    <s v="Edson Reyes - 76005430"/>
    <x v="0"/>
    <d v="2021-02-01T00:00:00"/>
    <d v="2021-02-01T00:00:00"/>
    <x v="1"/>
    <s v="01/03: Este trabajo debia realizarse el viernes 26 de febrero a las 8:00 hrs, sin embargo al llegar el sitio el cliente no pudo darnos acceso al equipo ya que aparentemente la coordinacion para atender Delco era con otra persona. El cliente creyo que se iba a realizar el trabajo para operadora caribeña, no delco. ambos servicios se encuentran en el cine center pero se gestionan con distintas personas. no se pudo realizar el trabajo"/>
    <m/>
    <x v="320"/>
    <s v="AC"/>
    <s v="AC"/>
    <s v="Internet Dedicado 8"/>
    <b v="0"/>
    <s v="1649422_29769_SCZ_El-Pari_NELCO_IDD_105M"/>
    <b v="0"/>
    <s v="VACA DIEZ, WALTER - EMP - SCZ                               "/>
    <b v="0"/>
    <e v="#N/A"/>
    <e v="#N/A"/>
    <m/>
  </r>
  <r>
    <x v="3"/>
    <d v="2015-10-28T00:00:00"/>
    <s v="Internet Dedicado 9"/>
    <n v="29802"/>
    <x v="417"/>
    <s v="14520411_29802_TJA_Juan 23_FAIR PLAY S.R.L_IDD_60M"/>
    <s v="CASTILLO VERGARA, BEATRIZ - EMP - TRJ                       "/>
    <x v="3"/>
    <x v="0"/>
    <s v="castillob@tigo.net.bo"/>
    <s v="Av Alto la Alianza Nº 182"/>
    <s v="21°32'38.48&quot;S 64° 42'58.57&quot;O"/>
    <s v="RICHARD HURTADO - 72986192 - 6645694 Int 115_x000a_"/>
    <x v="0"/>
    <d v="2021-02-01T00:00:00"/>
    <d v="2021-02-01T00:00:00"/>
    <x v="2"/>
    <m/>
    <m/>
    <x v="1"/>
    <s v="AC"/>
    <s v="(en blanco)"/>
    <s v="Internet Dedicado 4"/>
    <b v="0"/>
    <s v="(en blanco)"/>
    <b v="0"/>
    <s v="GUAYGUA, DANIEL CRISTHIAN - EMP - TRJ                       "/>
    <b v="0"/>
    <e v="#N/A"/>
    <e v="#N/A"/>
    <m/>
  </r>
  <r>
    <x v="3"/>
    <d v="2015-11-20T00:00:00"/>
    <s v="Internet Dedicado 8"/>
    <n v="29821"/>
    <x v="418"/>
    <s v="14731039_29821_SCZ_26 de enero_NOV DOWNHOLE BOLIVIA_IDD_105M"/>
    <s v="RUEDA PERALTA, ANIBAL - EMP - SCZ                           "/>
    <x v="0"/>
    <x v="0"/>
    <s v="ruedaa@tigo.net.bo"/>
    <s v="Av. San martín de porres # 150 entre 5to y 6to anillo de la doble via la guardia"/>
    <s v="17°49'10.21&quot;S 63°12'51.73&quot;O"/>
    <s v="Daniel Rodriguez - 71346451"/>
    <x v="0"/>
    <d v="2021-02-01T00:00:00"/>
    <d v="2021-02-01T00:00:00"/>
    <x v="1"/>
    <s v="07/09: La visita estaba cancelada, pero Logicalis logró comunicarse con personal de la empresa por otro servicio, entonces se aprovechó de actualizar el contacto y realizar la visita. _x000a_07/04: Mayra indica que no logró comunicarse con el cliente._x000a_06/04: Recordatorio a Mayra para saber si hizo la consulta._x000a_22/03: Dado que el contacto Daniel Rodriguez se detalla también para el cliente NATIONAL OILWELL VARCO DE BOLIVIA S.R.L., Mayra indica que el contacto lo hace siempre por whatsapp y que hará la consulta para saber si son también contacto de este cliente. Informé a Sergio._x000a_08/03: Sergio indica que el contacto 71346451 GUSTAVO JAVIER ASIN MENDIETA sale como número inexistente. Ejecutivo indica que ese es el contacto con el que cuenta._x000a_05/03: Sergio indica que el contacto Juan Marcelo Siles es del cliente Nova Moda. Ejecutivo indica que el contacto es 71346451 GUSTAVO JAVIER ASIN MENDIETA. Envié el dato a Sergio._x000a_02/03: Ejecutivo indica que el número de contacto es Juan marcelo siles - 72216081_x000a_10/02: Número incorrecto"/>
    <m/>
    <x v="321"/>
    <s v="AC"/>
    <s v="AC"/>
    <s v="Internet Dedicado 8"/>
    <b v="1"/>
    <s v="14731039_29821_SCZ_26 de enero_NOV DOWNHOLE BOLIVIA_IDD_105M"/>
    <b v="1"/>
    <s v="RUEDA PERALTA, ANIBAL - EMP - SCZ                           "/>
    <b v="1"/>
    <e v="#N/A"/>
    <e v="#N/A"/>
    <m/>
  </r>
  <r>
    <x v="3"/>
    <d v="2021-01-30T00:00:00"/>
    <s v="Internet Asimetrico 1"/>
    <n v="35841"/>
    <x v="303"/>
    <s v="1674499_35841__CBA_SIDUMS_DICOM DISTRIBUIDORES DEL ORIENTE S.R.L_IAS_30M_PACATA"/>
    <s v="ALVAREZ CABEZAS, SAUL ALEJANDRO - TEMP7 - EMP - SCZ         "/>
    <x v="2"/>
    <x v="0"/>
    <s v="alvarezs@tigo.net.bo"/>
    <s v="Sacaba Av. Chapare Virgen del Rosario"/>
    <m/>
    <s v="Edgar Funes - 75017209"/>
    <x v="2"/>
    <d v="2021-02-01T00:00:00"/>
    <d v="2021-02-01T00:00:00"/>
    <x v="0"/>
    <s v="07/10: Según la BBD Septiembre el servicio fue suspendido. 08/02: Envié consulta a ejecutivo por teams. Indico los datos de direcciòn y contacto."/>
    <s v="Servicio Suspendido / Eliminado"/>
    <x v="1"/>
    <s v="SU"/>
    <s v="(en blanco)"/>
    <s v="Internet Asimetrico 1"/>
    <b v="1"/>
    <s v="(en blanco)"/>
    <b v="0"/>
    <s v="NUÑEZ ENCINAS, CARLOS FERNANDO - EMP - SCZ                  "/>
    <b v="0"/>
    <e v="#N/A"/>
    <e v="#N/A"/>
    <m/>
  </r>
  <r>
    <x v="3"/>
    <d v="2016-06-08T00:00:00"/>
    <s v="Internet Dedicado 8"/>
    <n v="29943"/>
    <x v="419"/>
    <s v="11255860_29943_SCZ_Matadero_TUBOSCOPE SERVICIOS DE BOLIVIA_IDD_105M"/>
    <s v="ESPINOZA LEANOS, MAYRA CRISTINA - EMP - SCZ                 "/>
    <x v="0"/>
    <x v="0"/>
    <s v="espinozamay@tigo.net.bo"/>
    <s v="Av. Perimetral entre 4to y 5to anillo, 5 cuadra sobre la avenida y 50 mts a la derecha"/>
    <s v="17°44'59.70&quot;S 63° 8'37.00&quot;O"/>
    <s v="Daniel Rodriguez - 71346451"/>
    <x v="0"/>
    <d v="2021-02-01T00:00:00"/>
    <d v="2021-02-01T00:00:00"/>
    <x v="0"/>
    <s v="12/04: La ejecutiva indica que a tiene con este numero por via WhatsApp,pero el numero aparece sin whatsApp por lo que no se lo puede contactar_x000a_22/03: Envié la consulta a ejecutiva por Teams. Ejecutiva indica que los contacta por whatsapp y que hará las gestiones por esa vía, comuniqué a Sergio._x000a_16/03: Sergio observa que el dato de contacto es el mismo que para NOV DOWNHOLE BOLIVIA que ya se indicó que sale fuera de servicio."/>
    <s v="Cliente incontactable"/>
    <x v="1"/>
    <s v="AC"/>
    <s v="(en blanco)"/>
    <s v="Internet Dedicado 8"/>
    <b v="1"/>
    <s v="(en blanco)"/>
    <b v="0"/>
    <s v="ALVAREZ CABEZAS, SAUL ALEJANDRO - TEMP                      "/>
    <b v="0"/>
    <e v="#N/A"/>
    <e v="#N/A"/>
    <m/>
  </r>
  <r>
    <x v="3"/>
    <d v="2016-08-01T00:00:00"/>
    <s v="Internet Dedicado 6"/>
    <n v="30311"/>
    <x v="420"/>
    <s v="13622378_30311_LPZ_Florida_COMPANIA DE MINERALES ESPECIALIZADOS_IDD_90M"/>
    <s v="PEREIRA AREVALO, AHYRAN DREICK - EMP - LPZ                  "/>
    <x v="1"/>
    <x v="0"/>
    <s v="pereiraah@tigo.net.bo"/>
    <s v="Calle 16 No. 8063 – (entre Av. Julio Patiño y Sanchez Bustamante) Calacoto"/>
    <s v="16°32'26.70&quot;S     68°4'57.08&quot;O"/>
    <s v="Jaime Salguero - 71523029"/>
    <x v="0"/>
    <d v="2021-02-01T00:00:00"/>
    <d v="2021-02-01T00:00:00"/>
    <x v="1"/>
    <m/>
    <m/>
    <x v="322"/>
    <s v="AC"/>
    <s v="AC"/>
    <s v="Internet Dedicado 6"/>
    <b v="1"/>
    <s v="13622378_30311_LPZ_Florida_COMPANIA DE MINERALES ESPECIALIZADOS_IDD_90M"/>
    <b v="1"/>
    <s v="NEMTALA FERRUFINO, LUIS MIGUEL - EMP - LPZ                  "/>
    <b v="0"/>
    <e v="#N/A"/>
    <e v="#N/A"/>
    <m/>
  </r>
  <r>
    <x v="3"/>
    <d v="2016-09-29T00:00:00"/>
    <s v="Business Asimetric 50 Mb"/>
    <n v="30434"/>
    <x v="421"/>
    <s v="12249259_30434_SCZ_Barrio 30 de Agosto_CAMBRIDGE COLLEGE SRL_BAS_50M"/>
    <s v="PARADA SAUCEDO, ALEJANDRA - EMP - SCZ                       "/>
    <x v="0"/>
    <x v="0"/>
    <s v="paradaal@tigo.net.bo"/>
    <s v="AV BANZER KM 8 Y MEDIO"/>
    <s v=" 17°42'9.29&quot;S  63° 9'46.75&quot;O"/>
    <s v="Carlos Mostacedo - 78550431"/>
    <x v="0"/>
    <d v="2021-02-01T00:00:00"/>
    <d v="2021-02-01T00:00:00"/>
    <x v="1"/>
    <s v="02/03: Ejecutiva indica que el contacto es Liliana Ruiz - 78001503_x000a_01/03: contacto no responde"/>
    <m/>
    <x v="302"/>
    <s v="AC"/>
    <s v="AC"/>
    <s v="Business Asimetric 9"/>
    <b v="0"/>
    <s v="12249259_30434_SCZ_Barrio 30 de Agosto_CAMBRIDGE COLLEGE SRL_BAS_75M"/>
    <b v="0"/>
    <s v="PARADA SAUCEDO, ALEJANDRA - EMP - SCZ                       "/>
    <b v="1"/>
    <e v="#N/A"/>
    <e v="#N/A"/>
    <m/>
  </r>
  <r>
    <x v="5"/>
    <d v="2016-12-06T00:00:00"/>
    <s v="Business Online 20 Mb"/>
    <n v="30576"/>
    <x v="422"/>
    <s v="15058490_30576_SCZ_PUERTO SUAREZ_GOBIERNO AUTONOMO MUNICIPAL DE PUERTO SUAREZ_IO"/>
    <s v="MORRO NUNEZ, BERNARDO - GOB - LPZ - TEMP                    "/>
    <x v="0"/>
    <x v="1"/>
    <s v="morrob@tigo.net.bo"/>
    <s v="ALCALDIA DE PUERTO SUAREZ - A 2 CUADRAS DE LA PLAZA"/>
    <s v=" 18°57'39.43&quot;S  57°47'48.07&quot;O "/>
    <s v="JUAN ARMANDO JUSTINIANO GUTIERREZ - 76840774"/>
    <x v="0"/>
    <d v="2021-02-01T00:00:00"/>
    <d v="2021-02-01T00:00:00"/>
    <x v="1"/>
    <s v="31/03: Deben elaborarse dos informes ya que el cliente tiene su ancho de banda divido y las mediciones se llevaron a cabo a cada uno en una misma visita"/>
    <m/>
    <x v="133"/>
    <s v="SU"/>
    <s v="(en blanco)"/>
    <s v="Internet Dedicado 1"/>
    <b v="0"/>
    <s v="(en blanco)"/>
    <b v="0"/>
    <s v="SANABRIA GARCIA, VANESA LISSETT - GOB - LPZ                 "/>
    <b v="0"/>
    <e v="#N/A"/>
    <e v="#N/A"/>
    <m/>
  </r>
  <r>
    <x v="5"/>
    <d v="2017-01-30T00:00:00"/>
    <s v="Business Asimetric 40 Mb"/>
    <n v="30775"/>
    <x v="423"/>
    <s v="15093057_30775_SCZ_ROBORE_GOBIERNO AUTONOMO MUNICIPAL DE ROBORE_BAS_20M(2)"/>
    <s v="MORRO NUNEZ, BERNARDO - GOB - LPZ - TEMP                    "/>
    <x v="0"/>
    <x v="1"/>
    <s v="morrob@tigo.net.bo"/>
    <s v="ZONA CENTRO CALLE SUCRE LADO DE LA PLAZA PRINCIPAL"/>
    <s v=" 18°19'47.82&quot;S  59°45'23.79&quot;O"/>
    <s v="MICHAEL HEREDIA - 76039350"/>
    <x v="0"/>
    <d v="2021-02-01T00:00:00"/>
    <d v="2021-02-01T00:00:00"/>
    <x v="0"/>
    <s v="07/10: Según la BBD de Septiembre el servicio fue modificado"/>
    <s v="Servicio en Mora"/>
    <x v="1"/>
    <s v="MO"/>
    <s v="(en blanco)"/>
    <s v="Business Asimetric 7"/>
    <b v="0"/>
    <s v="(en blanco)"/>
    <b v="0"/>
    <s v="SANABRIA GARCIA, VANESA LISSETT - GOB - LPZ                 "/>
    <b v="0"/>
    <e v="#N/A"/>
    <e v="#N/A"/>
    <m/>
  </r>
  <r>
    <x v="3"/>
    <d v="2017-05-11T00:00:00"/>
    <s v="Business Online 30 Mb"/>
    <n v="31020"/>
    <x v="424"/>
    <s v="140393_31020__SCZ_HAMACAS_PRODUCTOS SANCELA DEL PERU SA_BOL_30M"/>
    <s v="ALVAREZ CABEZAS, SAUL ALEJANDRO - TEMP7 - EMP - SCZ         "/>
    <x v="0"/>
    <x v="0"/>
    <s v="alvarezs@tigo.net.bo"/>
    <s v="AV CRISTO REDENTOR ENTRE 2DO Y 3ER ANILLO EDIFICO HANSA PISO 3"/>
    <s v="17°45'47.87&quot;S  63°10'51.26&quot;O"/>
    <s v="VLADIMIR HUAROCHI - 70205509"/>
    <x v="0"/>
    <d v="2021-02-01T00:00:00"/>
    <d v="2021-02-01T00:00:00"/>
    <x v="1"/>
    <m/>
    <m/>
    <x v="323"/>
    <s v="AC"/>
    <s v="AC"/>
    <s v="Internet Dedicado 4"/>
    <b v="0"/>
    <s v="140393_31020__SCZ_HAMACAS_PRODUCTOS SANCELA DEL PERU SA_IDD_65M"/>
    <b v="0"/>
    <s v="RUCK SUAREZ, FERNANDA - MNC - SCZ                           "/>
    <b v="0"/>
    <e v="#N/A"/>
    <e v="#N/A"/>
    <m/>
  </r>
  <r>
    <x v="3"/>
    <d v="2017-06-30T00:00:00"/>
    <s v="Business Online 20 Mb"/>
    <n v="31223"/>
    <x v="425"/>
    <s v="15165815_31223_SCZ_PARAGUA_PRAXAIR BOLIVIA_BOL_20M"/>
    <s v="ESPINOZA LEANOS, MAYRA CRISTINA - EMP - SCZ                 "/>
    <x v="0"/>
    <x v="0"/>
    <s v="espinozamay@tigo.net.bo"/>
    <s v="Parque Industrial Pesado Manzano 23 frente a Fideos Famosa"/>
    <s v=" 17°45'53.93&quot;S  63° 8'34.91&quot;O"/>
    <s v="FABIO LACIO - 72155190"/>
    <x v="0"/>
    <d v="2021-02-01T00:00:00"/>
    <d v="2021-02-01T00:00:00"/>
    <x v="1"/>
    <m/>
    <m/>
    <x v="243"/>
    <s v="AC"/>
    <s v="AC"/>
    <s v="Internet Dedicado 7"/>
    <b v="0"/>
    <s v="15165815_31223_SCZ_PARAGUA_PRAXAIR BOLIVIA_IDD_100M"/>
    <b v="0"/>
    <s v="ALVAREZ CABEZAS, SAUL ALEJANDRO - TEMP                      "/>
    <b v="0"/>
    <e v="#N/A"/>
    <e v="#N/A"/>
    <m/>
  </r>
  <r>
    <x v="1"/>
    <d v="2017-07-31T00:00:00"/>
    <s v="Internet Dedicado 8"/>
    <n v="31269"/>
    <x v="258"/>
    <s v="14950_31269_SCZ_Paragua_INGENIO AZUCARERO GUABIRA_IDD_105M"/>
    <s v="MERCADO ANEZ, JAVIER - CORP - SCZ                           "/>
    <x v="0"/>
    <x v="0"/>
    <s v="mercadoja@tigo.net.bo"/>
    <s v="Carretera a Minero "/>
    <s v=" 17°18'56.23&quot;S  63°15'45.00&quot;O"/>
    <s v="MARIO CUELLAR - 78442351"/>
    <x v="0"/>
    <d v="2021-02-01T00:00:00"/>
    <d v="2021-02-01T00:00:00"/>
    <x v="1"/>
    <m/>
    <m/>
    <x v="324"/>
    <s v="SU"/>
    <s v="(en blanco)"/>
    <s v="Internet Dedicado 8"/>
    <b v="1"/>
    <s v="(en blanco)"/>
    <b v="0"/>
    <s v="MERCADO ANEZ, JAVIER - CORP - SCZ                           "/>
    <b v="1"/>
    <e v="#N/A"/>
    <e v="#N/A"/>
    <m/>
  </r>
  <r>
    <x v="1"/>
    <d v="2016-08-01T00:00:00"/>
    <s v="Plan Internet Empresarial 1.2"/>
    <n v="30272"/>
    <x v="426"/>
    <s v="11507674_30272_LPZ_Mirador_SUDAMERICANA SRL_IEL_5M"/>
    <s v="CHACON CENTELLAS, MARIA DEL PILAR - CORP - LPZ              "/>
    <x v="1"/>
    <x v="0"/>
    <s v="chaconm@tigo.net.bo"/>
    <s v="AV. Arce Prolongación Cordero, # 163"/>
    <s v=" 16°30'46.72&quot;S  68° 7'13.40&quot;O"/>
    <s v="Daniel Fernandez 69974399"/>
    <x v="0"/>
    <d v="2021-01-01T00:00:00"/>
    <d v="2021-01-01T00:00:00"/>
    <x v="1"/>
    <s v="08/02: Envié consulta a ejecutiva por Teams. Ejecutiva indica que primero contactar a Daniel Fernandez 69974399 que es el administrativo para esté en conocimiento, luego contactar a 73001835 SERGIO GUZMAN sguzman@sudseguros.com que es de sistemas._x000a_29/01: El número del contacto está equivocado"/>
    <m/>
    <x v="253"/>
    <s v="AC"/>
    <s v="AC"/>
    <s v="Internet Dedicado 1"/>
    <b v="0"/>
    <s v="11507674_30272_LPZ_Mirador_SUDAMERICANA SRL_IDD_30M"/>
    <b v="0"/>
    <s v="MONTAÑO, LUIS FERNANDO - EMP - LPZ                          "/>
    <b v="0"/>
    <e v="#N/A"/>
    <e v="#N/A"/>
    <m/>
  </r>
  <r>
    <x v="3"/>
    <d v="2017-11-29T00:00:00"/>
    <s v="Internet Dedicado 8"/>
    <n v="31549"/>
    <x v="427"/>
    <s v="14206707_31549_SCZ_TAJIBOS_FERRERE BOLIVIA SRL_IDD_50M_TMP_15M_IDD"/>
    <s v="ARREDONDO ARAMBULA, BARBARA ANAHI - EMP - SCZ               "/>
    <x v="0"/>
    <x v="0"/>
    <s v="arredondob@tigo.net.bo"/>
    <s v="AVENIDA SAN MARTIN EDIFICIO AMBASSADOR"/>
    <s v=" 17°46'6.85&quot;S  63°11'41.46&quot;O"/>
    <s v="DANIELA PAREDES - 75648188"/>
    <x v="0"/>
    <d v="2021-02-01T00:00:00"/>
    <d v="2021-02-01T00:00:00"/>
    <x v="1"/>
    <m/>
    <m/>
    <x v="315"/>
    <s v="AC"/>
    <s v="AC"/>
    <s v="Internet Dedicado 3"/>
    <b v="0"/>
    <s v="14206707_31549_SCZ_TAJIBOS_FERRERE BOLIVIA SRL_IDD_50M"/>
    <b v="0"/>
    <s v="NUÑEZ ENCINAS, CARLOS FERNANDO - EMP - SCZ                  "/>
    <b v="0"/>
    <e v="#N/A"/>
    <e v="#N/A"/>
    <m/>
  </r>
  <r>
    <x v="3"/>
    <d v="2017-11-29T00:00:00"/>
    <s v="Internet Dedicado 8"/>
    <n v="31552"/>
    <x v="427"/>
    <s v="14206707_31552_LPZ_Florida_FERRERE BOLIVIA SRL_IDD_50M_TMP_15M_IDD"/>
    <s v="ARREDONDO ARAMBULA, BARBARA ANAHI - EMP - SCZ               "/>
    <x v="1"/>
    <x v="0"/>
    <s v="arredondob@tigo.net.bo"/>
    <s v="AVENIDA 20 DE OCTUBRE EDIFICIO TORRE AZUL"/>
    <s v=" 16°30'46.83&quot;S  68° 7'24.50&quot;O"/>
    <s v="Mariela Marzluf - 78521718"/>
    <x v="0"/>
    <d v="2021-02-01T00:00:00"/>
    <d v="2021-02-01T00:00:00"/>
    <x v="1"/>
    <s v="02/03: Ejecutiva indica que se debe contactar a Anelly Campos - 78489717_x000a_25/02: El numero del contacto no esta disponible."/>
    <m/>
    <x v="324"/>
    <s v="AC"/>
    <s v="AC"/>
    <s v="Internet Dedicado 3"/>
    <b v="0"/>
    <s v="14206707_31552_LPZ_Florida_FERRERE BOLIVIA SRL_IDD_50M"/>
    <b v="0"/>
    <s v="NUÑEZ ENCINAS, CARLOS FERNANDO - EMP - SCZ                  "/>
    <b v="0"/>
    <e v="#N/A"/>
    <e v="#N/A"/>
    <m/>
  </r>
  <r>
    <x v="3"/>
    <d v="2017-11-30T00:00:00"/>
    <s v="Internet Dedicado 8"/>
    <n v="31600"/>
    <x v="428"/>
    <s v="11279897_31600_SCZ_La curva_COOP DE SERVICIOS DE AGUA POTABLE Y ALCANTARILLADO P"/>
    <s v="NUÑEZ ENCINAS, CARLOS FERNANDO - EMP - SCZ                  "/>
    <x v="0"/>
    <x v="0"/>
    <s v="nunezca@tigo.net.bo"/>
    <s v="AV PLAN 3000 CALLE 1 "/>
    <n v="0"/>
    <s v="Jose Luis Cabrera - 78521220, jlcabrera@cooplanltda.com.bo / Antonio Medina 73167508 - Enc Finanzas"/>
    <x v="0"/>
    <d v="2021-02-01T00:00:00"/>
    <d v="2021-02-01T00:00:00"/>
    <x v="1"/>
    <s v="05/10: Se consulto al ejecutivo, se actualizó información. 15/06: el nuevo contacto Antonio Medina no responde. 13/04: Ejecutivo temporal Carlos Romario Nuñez indica que el contacto es Antonio Medina 73167508. Envié correo a Saúl para que nos ayuden con el contacto._x000a_01/03: Intentar el contacto nuevamente_x000a_26/02: el contacto asignado nos dice que hablemos con el gerente d ela cooperativa para realizar el trabajo, pero dicha persona no responde."/>
    <m/>
    <x v="325"/>
    <s v="AC"/>
    <s v="AC"/>
    <s v="Internet Dedicado 8"/>
    <b v="1"/>
    <s v="11279897_31600_SCZ_La curva_COOP DE SERVICIOS DE AGUA POTABLE Y ALCANTARILLADO P"/>
    <b v="1"/>
    <s v="NUÑEZ ENCINAS, CARLOS FERNANDO - EMP - SCZ                  "/>
    <b v="1"/>
    <e v="#N/A"/>
    <e v="#N/A"/>
    <m/>
  </r>
  <r>
    <x v="5"/>
    <d v="2017-12-29T00:00:00"/>
    <s v="Business Asimetric 30 Mb"/>
    <n v="31714"/>
    <x v="429"/>
    <s v="12357513_31714_SCZ_EL TORNO_GOBIERNO MUNICIPAL EL TORNO_BAS_25M-temp30M"/>
    <s v="MORALES RIVAS, FERNANDO - EMP - SCZ                         "/>
    <x v="0"/>
    <x v="0"/>
    <s v="morrob@tigo.net.bo"/>
    <s v="FRENTE A LA PLAZA PRINCIPAL 25 DE JULIO C/ 6 DE AGOSTO "/>
    <s v=" 17°59'27.92&quot;S  63°22'59.89&quot;O"/>
    <s v="JHONY SILES - 75301266"/>
    <x v="0"/>
    <d v="2021-02-01T00:00:00"/>
    <d v="2021-02-01T00:00:00"/>
    <x v="1"/>
    <m/>
    <m/>
    <x v="43"/>
    <s v="MO"/>
    <s v="SU"/>
    <s v="Business Asimetric 5"/>
    <b v="0"/>
    <s v="**MO**12357513_31714_SCZ_EL TORNO_GOBIERNO MUNICIPAL EL TORNO_BAS_25M-temp30M"/>
    <b v="0"/>
    <s v="MORRO NUNEZ, BERNARDO - GOB - LPZ                           "/>
    <b v="0"/>
    <e v="#N/A"/>
    <e v="#N/A"/>
    <m/>
  </r>
  <r>
    <x v="3"/>
    <d v="2017-12-27T00:00:00"/>
    <s v="Business Asimetric 30 Mb"/>
    <n v="31753"/>
    <x v="430"/>
    <s v="11141360_31753_SCZ_TAJIBOS_UNIVERSAL TOURS_BAS_30M"/>
    <s v="RUEDA PERALTA, ANIBAL - EMP - SCZ                           "/>
    <x v="0"/>
    <x v="0"/>
    <s v="ruedaa@tigo.net.bo"/>
    <s v="COMERCIAL CAÑOTO LOCAL 138"/>
    <s v="17°46'50.22&quot;S    63°11'23.19&quot;O"/>
    <s v="NELSON HURTADO - 69050231"/>
    <x v="0"/>
    <d v="2021-02-01T00:00:00"/>
    <d v="2021-02-01T00:00:00"/>
    <x v="1"/>
    <s v="01/03: Volver a contactar a fines de marzo._x000a_22/02: El cliente menciona que se halla indispuesto por COVID, volver a contactarlo mas adelante"/>
    <m/>
    <x v="313"/>
    <s v="AC"/>
    <s v="AC"/>
    <s v="Business Asimetric 5"/>
    <b v="0"/>
    <s v="11141360_31753_SCZ_TAJIBOS_UNIVERSAL TOURS_BAS_30M"/>
    <b v="1"/>
    <s v="RUEDA PERALTA, ANIBAL - EMP - SCZ                           "/>
    <b v="1"/>
    <e v="#N/A"/>
    <e v="#N/A"/>
    <m/>
  </r>
  <r>
    <x v="5"/>
    <d v="2018-03-26T00:00:00"/>
    <s v="Business Asimetric 30 Mb"/>
    <n v="32120"/>
    <x v="431"/>
    <s v="11303521_32120_SCZ_4Canadas_HONORABLE ALCALDIA DE 4 CANADAS_BAS_30M"/>
    <s v="MORRO NUNEZ, BERNARDO - GOB - LPZ - TEMP                    "/>
    <x v="0"/>
    <x v="0"/>
    <s v="morrob@tigo.net.bo"/>
    <s v="OFICINA ALCALDIA DE LA LOCALIDAD DE 4 CAÑADAS ESQ PLAZA PRINCIPAL "/>
    <s v=" 17°16'1.80&quot;S  62°33'25.20&quot;O"/>
    <s v="WILFREDO AGREDA - 69204366"/>
    <x v="0"/>
    <d v="2021-02-01T00:00:00"/>
    <d v="2021-02-01T00:00:00"/>
    <x v="1"/>
    <s v="01/03: Este trabajo estaba programado para el dia martes 23 de febrero, pero por el tema de los bloqueos por parte de los soyeros se tuvo que posponer la visita hasta que se normalice el viaje por carretera"/>
    <m/>
    <x v="278"/>
    <s v="AC"/>
    <s v="(en blanco)"/>
    <s v="Internet Dedicado 4"/>
    <b v="0"/>
    <s v="(en blanco)"/>
    <b v="0"/>
    <s v="SANABRIA GARCIA, VANESA LISSETT - GOB - LPZ                 "/>
    <b v="0"/>
    <e v="#N/A"/>
    <e v="#N/A"/>
    <m/>
  </r>
  <r>
    <x v="3"/>
    <d v="2018-04-24T00:00:00"/>
    <s v="Internet Dedicado 5"/>
    <n v="32192"/>
    <x v="432"/>
    <s v="15285468_32192_SCZ_BRIGIDA_LA SANTE S.R.L_BOL_15M"/>
    <s v="ESPINOZA LEANOS, MAYRA CRISTINA - EMP - SCZ                 "/>
    <x v="0"/>
    <x v="0"/>
    <s v="espinozamay@tigo.net.bo"/>
    <s v="AV SALVADOR CASI ESQ CALLE H BARRIO EQUIPETROL  ZONA AV SAN MARTIN "/>
    <s v=" 17°45'30.30&quot;S  63°11'54.10&quot;O"/>
    <s v="MILENA ORTIZ  - 71658988"/>
    <x v="0"/>
    <d v="2021-02-01T00:00:00"/>
    <d v="2021-02-01T00:00:00"/>
    <x v="1"/>
    <m/>
    <m/>
    <x v="319"/>
    <s v="AC"/>
    <s v="AC"/>
    <s v="Internet Dedicado 5"/>
    <b v="1"/>
    <s v="15285468_32192_SCZ_BRIGIDA_LA SANTE S.R.L_IDD_75M"/>
    <b v="0"/>
    <s v="VACA DIEZ, WALTER - EMP - SCZ                               "/>
    <b v="0"/>
    <e v="#N/A"/>
    <e v="#N/A"/>
    <m/>
  </r>
  <r>
    <x v="3"/>
    <d v="2018-05-29T00:00:00"/>
    <s v="Internet Asimetrico 10"/>
    <n v="32391"/>
    <x v="433"/>
    <s v="1789621_32391__SCZ_PETROLERO_WORLD WILDLIFE FUND INC_IAS_145M"/>
    <s v="ANTELO JUSTINIANO, PAULO CESAR - EMP - SCZ                  "/>
    <x v="0"/>
    <x v="0"/>
    <s v="antelop@tigo.net.bo"/>
    <s v="AV BENI CALLE LOS PITONES 2070 ENTRE 2DO Y 3ER ANILLO"/>
    <s v=" 17°45'46.10&quot;S      63°10'25.84&quot;O"/>
    <s v="PABLO BAUER - 77651338"/>
    <x v="0"/>
    <d v="2021-02-01T00:00:00"/>
    <d v="2021-02-01T00:00:00"/>
    <x v="1"/>
    <m/>
    <m/>
    <x v="209"/>
    <s v="AC"/>
    <s v="(en blanco)"/>
    <s v="Internet Asimetrico 10"/>
    <b v="1"/>
    <s v="(en blanco)"/>
    <b v="0"/>
    <s v="VACA DIEZ, WALTER - EMP - SCZ                               "/>
    <b v="0"/>
    <e v="#N/A"/>
    <e v="#N/A"/>
    <m/>
  </r>
  <r>
    <x v="3"/>
    <d v="2018-05-31T00:00:00"/>
    <s v="Internet Dedicado 9"/>
    <n v="32431"/>
    <x v="434"/>
    <s v="15297768_32431__CBA_Simon Lopez_DIGITAL HARBOR_IDD_125M"/>
    <s v="AGUIRRE ROJAS, CLAUDIA - EMP - CBB                          "/>
    <x v="2"/>
    <x v="0"/>
    <s v="aguirrec@tigo.net.bo"/>
    <s v="calle Tupac Amaru entre avenida julio rodriguez y Elena Rendon edificio 5 pisos"/>
    <s v=" 17°22'2.65&quot;S   66° 9'36.52&quot;O"/>
    <s v="WILFREDO VARGAS - 76957052"/>
    <x v="0"/>
    <d v="2021-02-01T00:00:00"/>
    <d v="2021-02-01T00:00:00"/>
    <x v="0"/>
    <m/>
    <s v="Servicio Suspendido / Eliminado"/>
    <x v="1"/>
    <s v="SU"/>
    <s v="(en blanco)"/>
    <s v="Internet Dedicado 11"/>
    <b v="0"/>
    <s v="(en blanco)"/>
    <b v="0"/>
    <s v="MARQUEZ, ANDREA VERONICA - EMP - CBBA                       "/>
    <b v="0"/>
    <e v="#N/A"/>
    <e v="#N/A"/>
    <m/>
  </r>
  <r>
    <x v="3"/>
    <d v="2018-06-27T00:00:00"/>
    <s v="Internet Asimetrico 11"/>
    <n v="32535"/>
    <x v="435"/>
    <s v="15228030_32535__LPZ_VICTORIA_CONDOMINIO TORRES DEL POETA SRL_IAS_165M"/>
    <s v="NEMTALA FERRUFINO, LUIS MIGUEL - EMP - LPZ                  "/>
    <x v="1"/>
    <x v="0"/>
    <s v="nemtalal@tigo.net.bo"/>
    <s v="LA PAZ - AVENIDA ARCE N 2519 EDIF CASA GOITIA PISO PB SAN JORGE"/>
    <n v="0"/>
    <s v="JORGE LOPEZ - 77292601"/>
    <x v="0"/>
    <d v="2021-02-01T00:00:00"/>
    <d v="2021-02-01T00:00:00"/>
    <x v="1"/>
    <s v="03/05: Ejecutivo indica que el contacto es RICHARD JIMENEZ, ENCARGADO DE SISTEMAS, 77204436, r.jimenez@lastorresmall.com_x000a_06/04: Ejecutivo indica que se contactará con otra persona para obtener algún contacto._x000a_22/03: Ejecutivo indica: Comentarte que estuvieron cambiando de personal y no se tiene aun el contacto. En cuanto tenga alguna novedad te lo haré saber por este medio._x000a_22/03: Consulta al ejecutivo respecto a los datos del nuevo contacto (por correo)._x000a_02/03: Ejecutivo me puso en copia en un correo en el que solicita los datos de contaco al cliente._x000a_24/02: El contacto ya no trabaja en la empresa"/>
    <m/>
    <x v="326"/>
    <s v="AC"/>
    <s v="AC"/>
    <s v="Internet Asimetrico 11"/>
    <b v="1"/>
    <s v="15228030_32535__LPZ_VICTORIA_CONDOMINIO TORRES DEL POETA SRL_IAS_165M"/>
    <b v="1"/>
    <s v="GUTIERREZ AYLLÓN, ALVARO - EMP - LPZ                        "/>
    <b v="0"/>
    <e v="#N/A"/>
    <e v="#N/A"/>
    <m/>
  </r>
  <r>
    <x v="3"/>
    <d v="2018-08-30T00:00:00"/>
    <s v="Internet Asimetrico 11"/>
    <n v="32828"/>
    <x v="436"/>
    <s v="11870150_32828__SCZ_ElPARI_CONSORCIO PUBLICITARIO ROZENMAN S.A._IAS_165M"/>
    <s v="MORALES RIVAS, FERNANDO - EMP - SCZ                         "/>
    <x v="0"/>
    <x v="0"/>
    <s v="moralesf@tigo.net.bo"/>
    <s v="CALLE CHOFERES DEL CHACO NRO 353"/>
    <s v=" 17°47'56.18&quot;S          63°11'5.23&quot;O"/>
    <s v=" Cecilia Menduiña GERENTE ADMINISTRATIVA Y FINANCIERA. Cel.: + 591 78001781, Tel.: + 591 3 358 5353, ceciliam@cpr.com.bo"/>
    <x v="0"/>
    <d v="2021-02-01T00:00:00"/>
    <d v="2021-02-01T00:00:00"/>
    <x v="1"/>
    <s v="05/10: Se consulto al ejecutivo, se actualizo el contacto y se paso a Logicalis. Contacto no responde"/>
    <m/>
    <x v="327"/>
    <s v="AC"/>
    <s v="AC"/>
    <s v="Internet Asimetrico 11"/>
    <b v="1"/>
    <s v="11870150_32828__SCZ_ElPARI_CONSORCIO PUBLICITARIO ROZENMAN S.A._IAS_165M"/>
    <b v="1"/>
    <s v="VACA DIEZ, WALTER - EMP - SCZ                               "/>
    <b v="0"/>
    <e v="#N/A"/>
    <e v="#N/A"/>
    <m/>
  </r>
  <r>
    <x v="3"/>
    <d v="2018-09-28T00:00:00"/>
    <s v="Business Asimetric 30 Mb"/>
    <n v="32996"/>
    <x v="437"/>
    <s v="12890763_32996_SCZ_ROCA Y CORONADO_EXOMAD SRL_BAS_30M"/>
    <s v="VELARDE VARGAS, MARIO - EMP - SCZ                           "/>
    <x v="0"/>
    <x v="0"/>
    <s v="velardem@tigo.net.bo"/>
    <s v="CUARTO ANILLO EDIFICIO TORRE LINK PISO 11 ENTRE ROCA Y CORONADO Y RADIL 21"/>
    <s v=" 17°46'43.70&quot;S ;     63°12'57.36&quot;O"/>
    <s v="Javier Inturias Melean - 78512401"/>
    <x v="0"/>
    <d v="2021-02-01T00:00:00"/>
    <d v="2021-02-01T00:00:00"/>
    <x v="1"/>
    <m/>
    <m/>
    <x v="310"/>
    <s v="AC"/>
    <s v="AC"/>
    <s v="Business Asimetric 5"/>
    <b v="0"/>
    <s v="12890763_32996_SCZ_ROCA Y CORONADO_EXOMAD SRL_BAS_45M"/>
    <b v="0"/>
    <s v="VAZQUEZ VALDIVIA, LEONARDO - EMP - SCZ                      "/>
    <b v="0"/>
    <e v="#N/A"/>
    <e v="#N/A"/>
    <m/>
  </r>
  <r>
    <x v="3"/>
    <d v="2018-11-30T00:00:00"/>
    <s v="Internet Dedicado 8"/>
    <n v="33295"/>
    <x v="438"/>
    <s v="12700381_33295__SCZ_BRIGIDA_PETREX S.A._IDD_105M"/>
    <s v="ESPINOZA LEANOS, MAYRA CRISTINA - EMP - SCZ                 "/>
    <x v="0"/>
    <x v="0"/>
    <s v="espinozamay@tigo.net.bo"/>
    <s v="EDIFICIO TORRE DUO PISO 14 - 4TO ANILLO EQUIPETROL"/>
    <s v=" 17°45'19.29&quot;S 63°11'54.60&quot;O"/>
    <s v="FERNANDO PINO - 78514782"/>
    <x v="0"/>
    <d v="2021-02-01T00:00:00"/>
    <d v="2021-02-01T00:00:00"/>
    <x v="1"/>
    <m/>
    <m/>
    <x v="328"/>
    <s v="SU"/>
    <s v="(en blanco)"/>
    <s v="Internet Dedicado 8"/>
    <b v="1"/>
    <s v="(en blanco)"/>
    <b v="0"/>
    <s v="ALVAREZ CABEZAS, SAUL ALEJANDRO - TEMP                      "/>
    <b v="0"/>
    <e v="#N/A"/>
    <e v="#N/A"/>
    <m/>
  </r>
  <r>
    <x v="3"/>
    <d v="2018-11-30T00:00:00"/>
    <s v="Internet Asimetrico 1"/>
    <n v="33304"/>
    <x v="439"/>
    <s v="13674599_33304__LPZ_HUMBOLT_SUR 10 SRL_IAS_30M"/>
    <s v="CAMPUZANO SAAVEDRA, SORAYA JACQUELINE - EMP - LPZ           "/>
    <x v="1"/>
    <x v="0"/>
    <s v="campuzanos@tigo.net.bo"/>
    <s v="CALACOTO CALLE 10 SUITES CAMINO REAL"/>
    <s v=" 16°32'27.19&quot;S  68° 5'21.95&quot;O"/>
    <s v="Leonardo Bustamante - 78899052_x000a_"/>
    <x v="0"/>
    <d v="2021-02-01T00:00:00"/>
    <d v="2021-02-01T00:00:00"/>
    <x v="1"/>
    <s v="17/02: Se actualizó contacto con ejecutivo._x000a_10/02: Espera respuesta de ejecutivo solicitud de contacto. Hasta el lunes._x000a_01/11: se envio correo a la ejecutiva. 05/10: Se consulto a ejecutivo. 07/09: se volvio a contactar al cliente sin éxito alguno._x000a_15/06: El contacto menciona que por cuestion de la pandemia no estar permitiendo el ingreso a sus instalaciones por lo tanto se debe llamar en otra oportunidad. 01/03: Volver a contactar a fines de marzo_x000a_24/02: El contacto menciona que por cuestion de la pandemia no estar permitiendo el ingreso a sus instalaciones por lo tanto se debe llamar en otra oportunidad."/>
    <m/>
    <x v="329"/>
    <s v="AC"/>
    <s v="(en blanco)"/>
    <s v="Internet Asimetrico 1"/>
    <b v="1"/>
    <s v="(en blanco)"/>
    <b v="0"/>
    <s v="GUTIERREZ AYLLÓN, ALVARO - EMP - LPZ                        "/>
    <b v="0"/>
    <e v="#N/A"/>
    <e v="#N/A"/>
    <m/>
  </r>
  <r>
    <x v="5"/>
    <d v="2019-03-29T00:00:00"/>
    <s v="Internet Asimetrico 16"/>
    <n v="33767"/>
    <x v="240"/>
    <s v="15186458_33767__CBA_AROMA_GOBIERNO AUTONOMO MUNICIPAL DE COCHABAMBA _IAS_420M"/>
    <s v="MORRO NUNEZ, BERNARDO - GOB - LPZ                           "/>
    <x v="2"/>
    <x v="0"/>
    <s v="morrob@tigo.net.bo"/>
    <s v="CALLE NATANIEL AGUIRRE ENTRE GENEREAL ACHA Y SANTIVAÑEZ"/>
    <s v=" 17°23'36.80&quot;S  66° 9'27.45&quot;O "/>
    <s v="EDSON - 70722440"/>
    <x v="0"/>
    <d v="2021-02-01T00:00:00"/>
    <d v="2021-02-01T00:00:00"/>
    <x v="0"/>
    <m/>
    <s v="Servicio Suspendido / Eliminado"/>
    <x v="1"/>
    <s v="SU"/>
    <s v="(en blanco)"/>
    <s v="Internet Asimetrico 16"/>
    <b v="1"/>
    <s v="(en blanco)"/>
    <b v="0"/>
    <s v="MORRO NUNEZ, BERNARDO - GOB - LPZ                           "/>
    <b v="1"/>
    <e v="#N/A"/>
    <e v="#N/A"/>
    <m/>
  </r>
  <r>
    <x v="3"/>
    <d v="2019-07-31T00:00:00"/>
    <s v="Internet Asimetrico 11"/>
    <n v="34216"/>
    <x v="440"/>
    <s v="13864905_34216__POT_25 DE MAYO_SERVICIOS ELECTRICOS POTOSI S.A._IAS_165M"/>
    <s v="MOSCOSO MAITA, ARIEL VLADIMIR - EMP - SUC                   "/>
    <x v="8"/>
    <x v="0"/>
    <s v="moscosoar@tigo.net.bo"/>
    <s v="CALLE MATOS ESQUINA JUNIN"/>
    <s v=" 19°35'17.11&quot;S, 65°45'11.09&quot;O"/>
    <s v="ROGER CONDORI - 60470071"/>
    <x v="0"/>
    <d v="2021-02-01T00:00:00"/>
    <d v="2021-02-01T00:00:00"/>
    <x v="2"/>
    <m/>
    <m/>
    <x v="1"/>
    <s v="AC"/>
    <s v="AC"/>
    <s v="Internet Asimetrico 11"/>
    <b v="1"/>
    <s v="13864905_34216__POT_25 DE MAYO_SERVICIOS ELECTRICOS POTOSI S.A._IAS_165M"/>
    <b v="1"/>
    <s v="VEDIA CABALLERO, BETTY - EMP - SUC                          "/>
    <b v="0"/>
    <e v="#N/A"/>
    <e v="#N/A"/>
    <m/>
  </r>
  <r>
    <x v="3"/>
    <d v="2021-01-30T00:00:00"/>
    <s v="Internet Dedicado 6"/>
    <n v="35829"/>
    <x v="263"/>
    <s v="11729489_35829_LPZ_MALLASA_CIES SALUD SEXUAL Y REPRODUCTIVA_IDD_90M"/>
    <s v="CAMPUZANO SAAVEDRA, SORAYA JACQUELINE - EMP - LPZ           "/>
    <x v="1"/>
    <x v="0"/>
    <s v="campuzanos@tigo.net.bo"/>
    <s v="San Pedro calle colombia entre Boqueron Y zoilo Flores OFICINA CENTRAL San Pedro Clinica Modelo Sitio2"/>
    <s v=" 16°30'13.18&quot;S  68° 8'12.78&quot;O"/>
    <s v="German Viscarra - 76768143"/>
    <x v="2"/>
    <d v="2021-02-01T00:00:00"/>
    <d v="2021-02-01T00:00:00"/>
    <x v="1"/>
    <m/>
    <m/>
    <x v="313"/>
    <s v="SU"/>
    <s v="(en blanco)"/>
    <s v="Internet Dedicado 6"/>
    <b v="1"/>
    <s v="(en blanco)"/>
    <b v="0"/>
    <s v="GUTIERREZ AYLLÓN, ALVARO - EMP - LPZ                        "/>
    <b v="0"/>
    <e v="#N/A"/>
    <e v="#N/A"/>
    <m/>
  </r>
  <r>
    <x v="1"/>
    <d v="2021-01-28T00:00:00"/>
    <s v="Business Online 20 Mb"/>
    <n v="35873"/>
    <x v="58"/>
    <s v="12603683_35873__LPZ_HANSA_BANCO MERCANTIL SANTA CRUZ_BOL_20M"/>
    <s v="ZAVALETA ALIPAZ, MARIANA - CORP - LPZ                       "/>
    <x v="1"/>
    <x v="0"/>
    <s v="zavaletam@tigo.net.bo"/>
    <s v="CALLE MERCADO ESQ AYACUCHO NRO 295"/>
    <s v="16°29´51.47,68°08´19.48”"/>
    <s v="BORIS MENDOZA - 71550657"/>
    <x v="2"/>
    <d v="2021-02-01T00:00:00"/>
    <d v="2021-02-01T00:00:00"/>
    <x v="0"/>
    <s v="09/05: Se gestionó con el cliente que nos proporcionen una IP para realizar las pruebas, pero no se tuvo éxito, por lo tanto se cancela este enlace, ya que el NOC no puede ayudar en la gestión por ser un servicio BGP._x000a_06/05: Los servicios son BGP por lo tanto las IP estática las administra el cliente, se consultará a través de su ingeniero si acepta la medición de este enlace para ver si se programa o se cancela._x000a_17/05: Se contacto  nuevamente al cliente quien quedo en responder al nuevo correo de solicitud del control de calidad."/>
    <s v="Cliente indica imposible desconectar red"/>
    <x v="1"/>
    <s v="AC"/>
    <s v="AC"/>
    <s v="BUSINESS ONLINE 5"/>
    <b v="0"/>
    <s v="12603683_35873__LPZ_HANSA_BANCO MERCANTIL SANTA CRUZ_BOL_30M"/>
    <b v="0"/>
    <s v="PEREIRA AREVALO, AHYRAN DREICK - CORP - LPZ                 "/>
    <b v="0"/>
    <e v="#N/A"/>
    <e v="#N/A"/>
    <m/>
  </r>
  <r>
    <x v="1"/>
    <d v="2021-01-29T00:00:00"/>
    <s v="Business Online 20 Mb"/>
    <n v="35877"/>
    <x v="58"/>
    <s v="12603683_35877__LPZ_Hansa_BANCO MERCANTIL SANTA CRUZ_BOL_20M"/>
    <s v="ZAVALETA ALIPAZ, MARIANA - CORP - LPZ                       "/>
    <x v="1"/>
    <x v="0"/>
    <s v="zavaletam@tigo.net.bo"/>
    <s v="CALLE MERCADO ESQ AYACUCHO NRO 295"/>
    <s v="16°29´51.47,68°08´19.48”"/>
    <s v="FERNANDO FLORES - 72015291-77528577"/>
    <x v="2"/>
    <d v="2021-02-01T00:00:00"/>
    <d v="2021-02-01T00:00:00"/>
    <x v="0"/>
    <s v="09/05: Se gestionó con el cliente que nos proporcionen una IP para realizar las pruebas, pero no se tuvo éxito, por lo tanto se cancela este enlace, ya que el NOC no puede ayudar en la gestión por ser un servicio BGP._x000a_06/05: Los servicios son BGP por lo tanto las IP estática las administra el cliente, se consultará a través de su ingeniero si acepta la medición de este enlace para ver si se programa o se cancela._x000a_17/05: Se contacto  nuevamente al cliente quien quedo en responder al nuevo correo de solicitud del control de calidad."/>
    <s v="Cliente indica imposible desconectar red"/>
    <x v="1"/>
    <s v="AC"/>
    <s v="AC"/>
    <s v="BUSINESS ONLINE 5"/>
    <b v="0"/>
    <s v="12603683_35877__LPZ_HANSA_BANCO MERCANTIL SANTA CRUZ_BOL_30M"/>
    <b v="0"/>
    <s v="PEREIRA AREVALO, AHYRAN DREICK - CORP - LPZ                 "/>
    <b v="0"/>
    <e v="#N/A"/>
    <e v="#N/A"/>
    <m/>
  </r>
  <r>
    <x v="1"/>
    <d v="2021-01-30T00:00:00"/>
    <s v="Business Online 70 Mb"/>
    <n v="35883"/>
    <x v="266"/>
    <s v="3417_35883__SCZ_ROCA Y CORONADO_GRANJA AVICOLA INTEGRAL SOFIA LTDA._BOL_70M"/>
    <s v="PARADA ROCA, NOELIA - CORP - SCZ                            "/>
    <x v="0"/>
    <x v="0"/>
    <s v="paradan@tigo.net.bo"/>
    <s v="Av Banzer 7MO ANILLO al lado del Rest Corcos esq Famarcia Chavez"/>
    <s v=" 17°43'24.33&quot;S  63°10'9.61&quot;O"/>
    <s v="CARLOS CABALLERO - 76004570"/>
    <x v="2"/>
    <d v="2021-02-01T00:00:00"/>
    <d v="2021-02-01T00:00:00"/>
    <x v="1"/>
    <m/>
    <m/>
    <x v="330"/>
    <s v="SU"/>
    <s v="AC"/>
    <s v="BUSINESS ONLINE 12"/>
    <b v="0"/>
    <s v="3417_35883_SCZ_ROCA Y CORONADO_GRANJA AVICOLA INTEGRAL SOFIA LTDA._BOL_105M_TEMP"/>
    <b v="0"/>
    <s v="PARADA ROCA, NOELIA - CORP - SCZ                            "/>
    <b v="1"/>
    <e v="#N/A"/>
    <e v="#N/A"/>
    <m/>
  </r>
  <r>
    <x v="3"/>
    <d v="2013-07-01T00:00:00"/>
    <s v="Internet Dedicado 10"/>
    <n v="28440"/>
    <x v="441"/>
    <s v="11081382_28440_LPZ_Yungas_SISTEMA CRISTIANO DE COMUNICACIONES_IDD_145M"/>
    <s v="CASSIS MARISCAL, SERGIO - EMP - LPZ                         "/>
    <x v="1"/>
    <x v="0"/>
    <s v="cassiss@tigo.net.bo"/>
    <s v="Dirección Calle Guerrilleros Lanza Pasaje 1445"/>
    <n v="0"/>
    <s v="Gonzalo Rodriguez 76588800"/>
    <x v="0"/>
    <d v="2021-02-01T00:00:00"/>
    <d v="2021-02-01T00:00:00"/>
    <x v="1"/>
    <s v="25/02: Ángel envía correo al NOC indicando gestionar un cambio de equipo al cliente SISTEMA CRISTIANO con numero de cuenta: 28440 ya que el día de hoy se hizo calidad de servicio y el cliente no llega al BW contratado debido a que cuenta con un equipo Huawei AR1200 que solo soporta de 70M – 80M siendo que el cliente tiene un servicio simétrico de 145M. Ticket INC-85068_x000a_08/02: Consulta de contacto y dirección al ejecutivo: Gonzalo Rodriguez 76588800. Dirección Calle Guerrilleros Lanza Pasaje 1445"/>
    <m/>
    <x v="297"/>
    <s v="AC"/>
    <s v="AC"/>
    <s v="Internet Dedicado 11"/>
    <b v="0"/>
    <s v="11081382_28440_LPZ_Yungas_SISTEMA CRISTIANO DE COMUNICACIONES_IDD_165M"/>
    <b v="0"/>
    <s v="LEON ROSAS, JOSUE ISMAEL - EMP - LPZ                        "/>
    <b v="0"/>
    <e v="#N/A"/>
    <e v="#N/A"/>
    <m/>
  </r>
  <r>
    <x v="1"/>
    <d v="2017-10-31T00:00:00"/>
    <s v="Plan Internet Empresarial 2.2"/>
    <n v="31509"/>
    <x v="442"/>
    <s v="15241822_31509_CBA_JUAN PABLO II SUD_IMBA_IEL_20M"/>
    <s v="SUAREZ CADARIO, ROBERTO JAVIER - CORP - SCZ                 "/>
    <x v="2"/>
    <x v="0"/>
    <s v="suarezrj@tigo.net.bo"/>
    <s v="AV SEGUNDA  ENTRE ALEXANDER FLEMING Y ARQUIMEDES"/>
    <s v=" 17°23'51.10&quot;S;  66°11'52.54&quot;O"/>
    <s v="Marco Valda - 74162466 marco_valda@imba.com.bo"/>
    <x v="0"/>
    <d v="2021-02-01T00:00:00"/>
    <d v="2021-02-01T00:00:00"/>
    <x v="1"/>
    <s v="30/08: Se realizó la visita pero no se llego al plan contratado, además que se encontro una incongruencia con el CH configurado y la velocidad de ancho de banda registrada por el ejecutivo._x000a_24/08: El contacto indica que ya no trabaja en la empresa, se consulto al ejecutivo y otorgó nuevo número de contacto, se paso a Logicalis. _x000a_08/06: Solicité a logicalis intentar nuevamente con el contacto y mediante correo._x000a_08/02: Consulta enviada al ejecutivo por Teams: Marco Valda - 74162466 marco_valda@imba.com.bo"/>
    <m/>
    <x v="197"/>
    <s v="SU"/>
    <s v="(en blanco)"/>
    <s v="Plan Internet Empresarial 2.2"/>
    <b v="1"/>
    <s v="(en blanco)"/>
    <b v="0"/>
    <s v="SALLES GUZMAN, PAOLA KARINA - CORP - SCZ                    "/>
    <b v="0"/>
    <e v="#N/A"/>
    <e v="#N/A"/>
    <m/>
  </r>
  <r>
    <x v="3"/>
    <d v="2021-01-28T00:00:00"/>
    <s v="Internet Asimetrico 1"/>
    <n v="35859"/>
    <x v="208"/>
    <s v="12066735_35859__SCZ_26deEnero_TELCHI LITEL LTDA_IAS_30M_BARRIO PERIODISTA"/>
    <s v="VELARDE VARGAS, MARIO - EMP - SCZ                           "/>
    <x v="0"/>
    <x v="0"/>
    <s v="velardem@tigo.net.bo"/>
    <s v="Doble via a la Guardia 5to anillo, Av. Esmeralda S/N (almacen de la esquina) "/>
    <s v="17°48'59.63&quot;S 63°12'59.78&quot;O"/>
    <s v="Luis Vasquez - 76308308"/>
    <x v="2"/>
    <d v="2021-02-01T00:00:00"/>
    <d v="2021-02-01T00:00:00"/>
    <x v="1"/>
    <m/>
    <m/>
    <x v="238"/>
    <s v="AC"/>
    <s v="AC"/>
    <s v="Internet Asimetrico 1"/>
    <b v="1"/>
    <s v="12066735_35859__SCZ_Santa Rosita_TELCHI LITEL LTDA_IAS_30M_BARRIO PERIODISTA"/>
    <b v="0"/>
    <s v="VAZQUEZ VALDIVIA, LEONARDO - EMP - SCZ                      "/>
    <b v="0"/>
    <e v="#N/A"/>
    <e v="#N/A"/>
    <m/>
  </r>
  <r>
    <x v="3"/>
    <d v="2021-01-30T00:00:00"/>
    <s v="Internet Asimetrico 1"/>
    <n v="35864"/>
    <x v="443"/>
    <s v="1790385_35864_ORU_1deMayo_CIA. CONSTRUCTORA CONGAR LTDA_IAS_30M"/>
    <s v="AGUIRRE ROJAS, CLAUDIA - EMP - CBB                          "/>
    <x v="4"/>
    <x v="0"/>
    <s v="aguirrec@tigo.net.bo"/>
    <s v="Av Circunvalacion entre Villarruel y Oblitas, Planta CONGAR"/>
    <s v="17°57'43.58&quot;S  67° 5'33.21&quot;W"/>
    <s v="Daniel Garfias - 76140005"/>
    <x v="2"/>
    <d v="2021-02-01T00:00:00"/>
    <d v="2021-02-01T00:00:00"/>
    <x v="0"/>
    <m/>
    <s v="Servicio Suspendido / Eliminado"/>
    <x v="1"/>
    <s v="SU"/>
    <s v="(en blanco)"/>
    <s v="Internet Asimetrico 1"/>
    <b v="1"/>
    <s v="(en blanco)"/>
    <b v="0"/>
    <s v="MARQUEZ, ANDREA VERONICA - EMP - CBBA                       "/>
    <b v="0"/>
    <e v="#N/A"/>
    <e v="#N/A"/>
    <m/>
  </r>
  <r>
    <x v="3"/>
    <d v="2021-01-29T00:00:00"/>
    <s v="Internet Asimetrico 4"/>
    <n v="35867"/>
    <x v="340"/>
    <s v="15311544_35867_SCZ_SAGUAPAC_PEDIDOSYA SERVICIOS SA_IAS_65M_LA RIOJA"/>
    <s v="ESPINOZA LEANOS, MAYRA CRISTINA - EMP - SCZ                 "/>
    <x v="0"/>
    <x v="0"/>
    <s v="espinozamay@tigo.net.bo"/>
    <s v="AV DOBLE VIA A LA GUARDIA ENTRE 3ER Y 4TO ANILLO Market SUR"/>
    <n v="0"/>
    <s v="Diego Roca - 75685221"/>
    <x v="2"/>
    <d v="2021-02-01T00:00:00"/>
    <d v="2021-02-01T00:00:00"/>
    <x v="1"/>
    <m/>
    <m/>
    <x v="305"/>
    <s v="AC"/>
    <s v="AC"/>
    <s v="Internet Asimetrico 1"/>
    <b v="0"/>
    <s v="15311544_35867_SCZ_SAGUAPAC_PEDIDOSYA SERVICIOS SA_IAS_30M_LA RIOJA"/>
    <b v="0"/>
    <s v="RUCK SUAREZ, FERNANDA - MNC - SCZ                           "/>
    <b v="0"/>
    <e v="#N/A"/>
    <e v="#N/A"/>
    <m/>
  </r>
  <r>
    <x v="3"/>
    <d v="2021-01-30T00:00:00"/>
    <s v="Internet Asimetrico 1"/>
    <n v="35869"/>
    <x v="444"/>
    <s v="12310560_35869__CBA_PRADO_FUNDACION BOLIVIANA PARA EL DESARROLLO(FUBODE) _IAS_30"/>
    <s v="AGUIRRE ROJAS, CLAUDIA - EMP - CBB                          "/>
    <x v="2"/>
    <x v="0"/>
    <s v="aguirrec@tigo.net.bo"/>
    <s v="Calle España Esq. Reza NRO 292"/>
    <s v="17°23'13.74&quot;S  66° 9'27.88&quot;O        "/>
    <s v="Javier Arispe - 77909313        "/>
    <x v="2"/>
    <d v="2021-02-01T00:00:00"/>
    <d v="2021-02-01T00:00:00"/>
    <x v="2"/>
    <m/>
    <m/>
    <x v="1"/>
    <s v="AC"/>
    <s v="(en blanco)"/>
    <s v="Internet Asimetrico 1"/>
    <b v="1"/>
    <s v="(en blanco)"/>
    <b v="0"/>
    <s v="MARQUEZ, ANDREA VERONICA - EMP - CBBA                       "/>
    <b v="0"/>
    <e v="#N/A"/>
    <e v="#N/A"/>
    <s v="No se pudo coordinar una visita ya que el cliente menciona que como es cierre de mes no se puede interrrumpir el servicio de internet."/>
  </r>
  <r>
    <x v="3"/>
    <d v="2020-11-30T00:00:00"/>
    <s v="Internet Asimetrico 5"/>
    <n v="35659"/>
    <x v="369"/>
    <s v="11098052_35659_LPZ_PEREZ_SOCIEDAD BOLIVIANA DE HOTELES Y TURISMO S.R.L._IAS_25M_"/>
    <s v="CAMPUZANO SAAVEDRA, SORAYA JACQUELINE - EMP - LPZ           "/>
    <x v="1"/>
    <x v="0"/>
    <s v="campuzanos@tigo.net.bo"/>
    <s v="Hotel Presidente, Calle Potosí y Genaro Sanjinez"/>
    <s v=" 16°29'45.63&quot;S     68° 8'9.46&quot;O"/>
    <s v="Jesus Suarez - 76598015"/>
    <x v="2"/>
    <d v="2021-01-01T00:00:00"/>
    <d v="2021-01-01T00:00:00"/>
    <x v="4"/>
    <m/>
    <m/>
    <x v="319"/>
    <s v="AC"/>
    <s v="AC"/>
    <s v="Internet Asimetrico 13"/>
    <b v="0"/>
    <s v="11098052_35659_LPZ_PEREZ_SOCIEDAD BOLIVIANA DE HOTELES Y TURISMO S.R.L._IAS_210M"/>
    <b v="0"/>
    <s v="GUTIERREZ AYLLÓN, ALVARO - EMP - LPZ                        "/>
    <b v="0"/>
    <e v="#N/A"/>
    <e v="#N/A"/>
    <m/>
  </r>
  <r>
    <x v="1"/>
    <d v="2018-03-31T00:00:00"/>
    <s v="Internet Dedicado"/>
    <n v="32181"/>
    <x v="384"/>
    <s v="14718568_32181_LPZ_FLORIDA_COBEE_IDD_105M"/>
    <s v="CHACON CENTELLAS, MARIA DEL PILAR - CORP - LPZ              "/>
    <x v="1"/>
    <x v="0"/>
    <s v="chaconm@tigo.net.bo"/>
    <s v="CALACOTO  Calle 15 N° 8089 Edificio: Fergal Piso: 1"/>
    <s v=" 16°32'26.91&quot;S  68° 5'1.20&quot;O"/>
    <s v="MARCELO PEREZ - 2186500"/>
    <x v="0"/>
    <d v="2021-02-01T00:00:00"/>
    <d v="2021-03-01T00:00:00"/>
    <x v="4"/>
    <s v="Aplicar la repetición una vez se tenga la confirmación del NOC."/>
    <m/>
    <x v="331"/>
    <s v="AC"/>
    <s v="AC"/>
    <s v="Internet Dedicado 14"/>
    <b v="0"/>
    <s v="14718568_32181_LPZ_FLORIDA_COBEE_IDD_250M"/>
    <b v="0"/>
    <s v="MEAVE IBANEZ, HENRY - CORP - LPZ                            "/>
    <b v="0"/>
    <s v="Realizada"/>
    <e v="#REF!"/>
    <m/>
  </r>
  <r>
    <x v="1"/>
    <d v="2016-08-08T00:00:00"/>
    <s v="Internet Dedicado 11"/>
    <n v="30300"/>
    <x v="157"/>
    <s v="14983823_30300_SCZ_Tanque Urubo_NULIFE HOTELES_IDD_165M"/>
    <s v="SALLES GUZMAN, PAOLA KARINA - CORP - SCZ                    "/>
    <x v="0"/>
    <x v="0"/>
    <s v="sallesp@tigo.net.bo"/>
    <s v="Av. Cuarta frente a ingreso de la Urb. Colinas del Urubo Sector 2, Zona  Urubo / Hotel Radisson"/>
    <s v="17°45'4.88&quot;S   63°12'59.20&quot;W"/>
    <s v="Marvin Michel / Cel.: 71023693"/>
    <x v="0"/>
    <d v="2021-02-01T00:00:00"/>
    <d v="2021-03-01T00:00:00"/>
    <x v="4"/>
    <s v="24/03: Ya se recibió la confirmación por parte de Gottfried del cambio de equipo, ya se puede coordinar la segunda visita._x000a_24/02: Envié correo de consulta para saber el estado de las correcciones para programar la nueva visita._x000a_12/2: Se envié correo a Ingeniero de Ventas, se debe esperar a que se solucione el problema para volver a programar visita."/>
    <m/>
    <x v="316"/>
    <s v="AC"/>
    <s v="AC"/>
    <s v="Internet Dedicado 11"/>
    <b v="1"/>
    <s v="14983823_30300_SCZ_Tanque Urubo_NULIFE HOTELES_IDD_165M"/>
    <b v="1"/>
    <s v="SALLES GUZMAN, PAOLA KARINA - CORP - SCZ                    "/>
    <b v="1"/>
    <e v="#N/A"/>
    <e v="#N/A"/>
    <m/>
  </r>
  <r>
    <x v="1"/>
    <d v="2018-04-05T00:00:00"/>
    <s v="Internet Asimetrico 8"/>
    <n v="32136"/>
    <x v="8"/>
    <s v="11850488_32136_LPZ_Sopocachi_COMPANIA DE SEGUROS Y REASEGUROS FORTALEZA S.A._IAS"/>
    <s v="CHACON CENTELLAS, MARIA DEL PILAR - CORP - LPZ              "/>
    <x v="1"/>
    <x v="0"/>
    <s v="chaconm@tigo.net.bo"/>
    <s v="AV. 20 DE OCTUBRE # 2228"/>
    <s v=" 16°30'44.58&quot;S  68° 7'27.26&quot;O"/>
    <s v="ALVARO RIOS - 69200096"/>
    <x v="0"/>
    <d v="2021-02-01T00:00:00"/>
    <d v="2021-03-01T00:00:00"/>
    <x v="4"/>
    <s v="25/02: Ángel envía correo al NOC indicando las observaciones en la medición. NOC indica que se abrió el ticket INC-85260, solicita que se coordine una nueva visita y se coordine con TIER 2 ya que de acuerdo a las revisiones realizadas por TIER 1 el servicio está configurado de manera correcta."/>
    <m/>
    <x v="308"/>
    <s v="AC"/>
    <s v="AC"/>
    <s v="Internet Asimetrico 8"/>
    <b v="1"/>
    <s v="11850488_32136_LPZ_Sopocachi_COMPANIA DE SEGUROS Y REASEGUROS FORTALEZA S.A._IAS"/>
    <b v="1"/>
    <s v="MEAVE IBANEZ, HENRY - CORP - LPZ                            "/>
    <b v="0"/>
    <e v="#N/A"/>
    <e v="#N/A"/>
    <m/>
  </r>
  <r>
    <x v="3"/>
    <d v="2013-07-01T00:00:00"/>
    <s v="Internet Dedicado 10"/>
    <n v="28440"/>
    <x v="441"/>
    <s v="11081382_28440_LPZ_Yungas_SISTEMA CRISTIANO DE COMUNICACIONES_IDD_145M"/>
    <s v="CASSIS MARISCAL, SERGIO - EMP - LPZ                         "/>
    <x v="1"/>
    <x v="0"/>
    <s v="cassiss@tigo.net.bo"/>
    <s v="Dirección Calle Guerrilleros Lanza Pasaje 1445"/>
    <n v="0"/>
    <s v="Gonzalo Rodriguez 76588800"/>
    <x v="0"/>
    <d v="2021-02-01T00:00:00"/>
    <d v="2021-03-01T00:00:00"/>
    <x v="4"/>
    <s v="05/10: El ticket ya fue cerrado, se debe programar la visita nuevamente. 15/06: Se abrio el Ticket#INC-85068 con el NOC, se volverá a realizar la visita. 26/04: De acuerdo al ticket en OTRS se hizo el cambio de equipo y se cerró el ticket el 21/04 con la aprobación del cliente._x000a_25/02: Ángel envía correo al NOC indicando gestionar un cambio de equipo al cliente SISTEMA CRISTIANO con numero de cuenta: 28440 ya que el día de hoy se hizo calidad de servicio y el cliente no llega al BW contratado debido a que cuenta con un equipo Huawei AR1200 que solo soporta de 70M – 80M siendo que el cliente tiene un servicio simétrico de 145M. Ticket INC-85068_x000a_08/02: Consulta de contacto y dirección al ejecutivo: Gonzalo Rodriguez 76588800. Dirección Calle Guerrilleros Lanza Pasaje 1445"/>
    <m/>
    <x v="332"/>
    <s v="AC"/>
    <s v="AC"/>
    <s v="Internet Dedicado 11"/>
    <b v="0"/>
    <s v="11081382_28440_LPZ_Yungas_SISTEMA CRISTIANO DE COMUNICACIONES_IDD_165M"/>
    <b v="0"/>
    <s v="LEON ROSAS, JOSUE ISMAEL - EMP - LPZ                        "/>
    <b v="0"/>
    <e v="#N/A"/>
    <e v="#N/A"/>
    <m/>
  </r>
  <r>
    <x v="3"/>
    <d v="2012-12-01T00:00:00"/>
    <s v="Internet Dedicado 7"/>
    <n v="28228"/>
    <x v="410"/>
    <s v="11194275_28228_SCZ_BRIGIDA_LABORATORIOS-EUROFARMA-BOLIVIA-S.A_IDD_95M"/>
    <s v="RUEDA PERALTA, ANIBAL - EMP - SCZ                           "/>
    <x v="0"/>
    <x v="0"/>
    <s v="ruedaa@tigo.net.bo"/>
    <s v="Torres Duo Piso 13 Oficina C, zona Equipetrol 4to anillo Frente al Mal Ventura "/>
    <s v="17°49'13.0&quot;S 63°13'03.6&quot;W"/>
    <s v="Dayana Sanchez Rivero - 76631037"/>
    <x v="0"/>
    <d v="2021-02-01T00:00:00"/>
    <d v="2021-03-01T00:00:00"/>
    <x v="4"/>
    <s v="18/03: Se llevó a cabo la nueva medición, cliente solicita el cambio de su equipo considerando las observaciones de los puertos. Se pasó la consulta a Francisco._x000a_18/02: El cliente presentaba problemas con su servicio de internet, las pruebas de speed test realizadas no llegaban al ancho de banda contratado y al momento de hacer pruebas de descarga estas presentan valores aun mas bajos. se contacto al NOC y nos informa que esto es debido a la caida de servicio a nivel nacional que presento tigo el dia anterior y que en este momento sus provedores alternativos estaban presentando problemas por lo que no se pudo solucionar el problema en ese momento. se procedio a crear un ticket para hacer seguimiento y realizar otra visita mas adelante cuando todo este normalizado. Ticket#: INC-83470"/>
    <m/>
    <x v="302"/>
    <s v="AC"/>
    <s v="AC"/>
    <s v="Internet Dedicado 7"/>
    <b v="1"/>
    <s v="11194275_28228_SCZ_BRIGIDA_LABORATORIOS-EUROFARMA-BOLIVIA-S.A_IDD_95M"/>
    <b v="1"/>
    <s v="RUEDA PERALTA, ANIBAL - EMP - SCZ                           "/>
    <b v="1"/>
    <e v="#N/A"/>
    <e v="#N/A"/>
    <m/>
  </r>
  <r>
    <x v="1"/>
    <d v="2017-12-29T00:00:00"/>
    <s v="Business Asimetric 40 Mb"/>
    <n v="31651"/>
    <x v="401"/>
    <s v="11197731_31651_SCZ_Matadero_RANSA OPERADOR LOGISTICO BOLIVIA_BAS_40M"/>
    <s v="MERCADO ANEZ, JAVIER - CORP - SCZ                           "/>
    <x v="0"/>
    <x v="0"/>
    <s v="mercadoja@tigo.net.bo"/>
    <s v="Zona del Parque industrial , Almacenes Ferrotodo"/>
    <m/>
    <s v="YAMIL GONZALO FLORES - 62010735"/>
    <x v="0"/>
    <d v="2021-02-01T00:00:00"/>
    <d v="2021-02-01T00:00:00"/>
    <x v="1"/>
    <s v="24/02: Sergio indica que el cliente solicitó la medición de calidad en este enlace, dado que el enlace en el que se estaba haciendo las gestiones será dado de baja."/>
    <m/>
    <x v="43"/>
    <s v="AC"/>
    <s v="(en blanco)"/>
    <s v="Internet Asimetrico 2"/>
    <b v="0"/>
    <s v="(en blanco)"/>
    <b v="0"/>
    <s v="MERCADO ANEZ, JAVIER - CORP - SCZ                           "/>
    <b v="1"/>
    <e v="#N/A"/>
    <e v="#N/A"/>
    <m/>
  </r>
  <r>
    <x v="1"/>
    <m/>
    <s v="Internet Dedicado 100 Mb"/>
    <n v="35968"/>
    <x v="445"/>
    <s v="15400532_35968_SCZ_GILBERTO PAREJAS_DATEC - OFICINA CENTRAL - INDUSTRIAS VENADO S.A. - PRUEBA_IDD_100M"/>
    <s v="MERCADO ANEZ, JAVIER - CORP - SCZ                           "/>
    <x v="0"/>
    <x v="0"/>
    <s v="mercadoja@tigo.net.bo"/>
    <s v="CALLE VELASCO N 213,  Centro, entre calles pari y Suarez de Figueroa"/>
    <s v="17°47'11.4&quot;S 63°11'00.5&quot;W"/>
    <s v="Juan Manuel Ayala Alvarez Coordinador_x000a_315-1100 Int 3532_x000a_+59177829626"/>
    <x v="3"/>
    <d v="2021-03-01T00:00:00"/>
    <d v="2021-03-01T00:00:00"/>
    <x v="1"/>
    <s v="04/10: Este nro de cuenta no se encuentra en el cubo BBD._x000a_10/03: Se llevó a cabo la medición, sin embargo no se lograron finalizar las pruebas. De igual forma se solicitó que se envié el informe para el cliente sin los datos de latencia. Se envió la información a Jorge A. para el envío al ejecutivo._x000a_10/03: Seifullah solicita que se haga la visita para medición de calidad. Envió la información a Sergio para que se haga la coordinación."/>
    <m/>
    <x v="306"/>
    <e v="#N/A"/>
    <e v="#N/A"/>
    <e v="#N/A"/>
    <e v="#N/A"/>
    <e v="#N/A"/>
    <e v="#N/A"/>
    <e v="#N/A"/>
    <e v="#N/A"/>
    <e v="#N/A"/>
    <e v="#N/A"/>
    <m/>
  </r>
  <r>
    <x v="4"/>
    <d v="2014-10-18T00:00:00"/>
    <s v="TIGO DIA ONLINE 6 MB"/>
    <n v="29308"/>
    <x v="446"/>
    <s v="14238314_29308_LPZ_Sopocachi_EMBAJADA-DE-LA-REPUBLICA-DEL-PARAGUAY_IOL_6M"/>
    <s v="CHUQUIMIA, HECTOR HENRY"/>
    <x v="1"/>
    <x v="0"/>
    <s v="chuquimiah@tigo.net.bo"/>
    <s v="Av. 6 de Agosto esquina Calle Pedro Salazar Edif. Illimani II Mezzanine Of 101"/>
    <m/>
    <s v="Miguel Angel Cabrera - 76748700"/>
    <x v="0"/>
    <d v="2021-03-01T00:00:00"/>
    <d v="2021-03-01T00:00:00"/>
    <x v="1"/>
    <s v="20/05: Ejecutivo indica que el contacto es: 77047333 Teolfilo Armada_x000a_11/05: Ejecutivo indica que no ha podido encontrar el contacto, buscarán con su jefa un correo de contacto._x000a_13/04: Nuevo ejecutivo indica que buscará el contacto._x000a_06/04: Ejecutivo no contactado en teams._x000a_05/04: El número no esta disponible."/>
    <m/>
    <x v="1"/>
    <s v="AC"/>
    <s v="AC"/>
    <s v="TIGO DIA ONLINE 6 MB"/>
    <b v="1"/>
    <s v="14238314_29308_LPZ_Sopocachi_EMBAJADA-DE-LA-REPUBLICA-DEL-PARAGUAY_IOL_6M"/>
    <b v="1"/>
    <s v="ITURRICHA, PAMELA - EJEC. DE CUENTAS - NEG - LP             "/>
    <b v="0"/>
    <e v="#N/A"/>
    <e v="#N/A"/>
    <m/>
  </r>
  <r>
    <x v="3"/>
    <d v="2014-10-21T00:00:00"/>
    <s v="Internet Dedicado 4"/>
    <n v="29311"/>
    <x v="245"/>
    <s v="14239543_29311_LPZ_Yungas_NIPRO MEDICAL CORPORATION SUCURSAL BOLIVIA_IDD_65M"/>
    <s v="NEMTALA FERRUFINO, LUIS MIGUEL - EMP - LPZ                  "/>
    <x v="1"/>
    <x v="0"/>
    <s v="nemtalal@tigo.net.bo"/>
    <s v="Av. Hernando Siles esq Calle 10 Edif ESIMSA (BCP) Piso 10 "/>
    <s v=" 16°31'36.89&quot;S   68° 6'25.74&quot;O"/>
    <s v="Diego Gonzale - 75809915"/>
    <x v="0"/>
    <d v="2021-03-01T00:00:00"/>
    <d v="2021-03-01T00:00:00"/>
    <x v="1"/>
    <m/>
    <m/>
    <x v="330"/>
    <s v="AC"/>
    <s v="(en blanco)"/>
    <s v="Internet Dedicado 4"/>
    <b v="1"/>
    <s v="(en blanco)"/>
    <b v="0"/>
    <s v="NEMTALA FERRUFINO, LUIS MIGUEL - EMP - LPZ                  "/>
    <b v="1"/>
    <e v="#N/A"/>
    <e v="#N/A"/>
    <m/>
  </r>
  <r>
    <x v="3"/>
    <d v="2016-07-12T00:00:00"/>
    <s v="Internet Asimetrico 7"/>
    <n v="30181"/>
    <x v="447"/>
    <s v="14943774_30181_SCZ_TAJIBOS_TOBOROCHI SUITES_IAS_95M"/>
    <s v="VELARDE VARGAS, MARIO - EMP - SCZ                           "/>
    <x v="0"/>
    <x v="0"/>
    <s v="velardem@tigo.net.bo"/>
    <s v="C/ JAIME FREIRE N°7 ESQ .AV SAN MARTIN EDIFICIO SUCUMBE PLANTA BAJA BARRIO EQUIPETROL"/>
    <s v="17°46'19.49&quot;S    63°11'28.45&quot;O"/>
    <s v="MIGUEL MERLO - 76352275"/>
    <x v="0"/>
    <d v="2021-03-01T00:00:00"/>
    <d v="2021-03-01T00:00:00"/>
    <x v="1"/>
    <m/>
    <m/>
    <x v="52"/>
    <s v="AC"/>
    <s v="AC"/>
    <s v="Internet Asimetrico 12"/>
    <b v="0"/>
    <s v="14943774_30181_SCZ_TAJIBOS_TOBOROCHI SUITES_IAS_185M"/>
    <b v="0"/>
    <s v="VAZQUEZ VALDIVIA, LEONARDO - EMP - SCZ                      "/>
    <b v="0"/>
    <e v="#N/A"/>
    <e v="#N/A"/>
    <m/>
  </r>
  <r>
    <x v="3"/>
    <d v="2016-07-08T00:00:00"/>
    <s v="Plan Internet Empresarial 1.2"/>
    <n v="30221"/>
    <x v="448"/>
    <s v="11171931_30221_SCZ_Yacuses_GAS &amp; ELECTRICIDAD SA_IEL_5M"/>
    <s v="ANTELO JUSTINIANO, PAULO CESAR - EMP - SCZ                  "/>
    <x v="0"/>
    <x v="1"/>
    <s v="antelop@tigo.net.bo"/>
    <s v="PUERTO SUAREZ - YACUSES PREDIOS PLANTA CEMENTERA DE ITACAMBA "/>
    <s v=" 18°56'20.85&quot;S           58°17'37.98&quot;O"/>
    <s v="BERNARDO TORRICO PEREZ - 71162917"/>
    <x v="0"/>
    <d v="2021-03-01T00:00:00"/>
    <d v="2021-03-01T00:00:00"/>
    <x v="2"/>
    <m/>
    <m/>
    <x v="1"/>
    <s v="AC"/>
    <s v="(en blanco)"/>
    <s v="Plan Internet Empresarial 1.2"/>
    <b v="1"/>
    <s v="(en blanco)"/>
    <b v="0"/>
    <s v="VACA DIEZ, WALTER - EMP - SCZ                               "/>
    <b v="0"/>
    <e v="#N/A"/>
    <e v="#N/A"/>
    <m/>
  </r>
  <r>
    <x v="3"/>
    <d v="2016-09-29T00:00:00"/>
    <s v="Internet Asimetrico 8"/>
    <n v="30389"/>
    <x v="95"/>
    <s v="14631429_30389_LPZ_Sopocachi_RODUGA INVERSIONES SA_IAS_105M"/>
    <s v="CASSIS MARISCAL, SERGIO - EMP - LPZ                         "/>
    <x v="1"/>
    <x v="0"/>
    <s v="cassiss@tigo.net.bo"/>
    <s v="AV ARCE 2631 EDIFICIO MULTICINE- PISO 3"/>
    <s v="  16°30'39.67&quot;S  68° 7'20.74&quot;O"/>
    <s v="PAOLA VELARDE - 76745227"/>
    <x v="0"/>
    <d v="2021-03-01T00:00:00"/>
    <d v="2021-03-01T00:00:00"/>
    <x v="1"/>
    <m/>
    <m/>
    <x v="328"/>
    <s v="AC"/>
    <s v="AC"/>
    <s v="Internet Asimetrico 9"/>
    <b v="0"/>
    <s v="14631429_30389_LPZ_Sopocachi_RODUGA INVERSIONES SA_IAS_125M"/>
    <b v="0"/>
    <s v="LEON ROSAS, JOSUE ISMAEL - EMP - LPZ                        "/>
    <b v="0"/>
    <e v="#N/A"/>
    <e v="#N/A"/>
    <m/>
  </r>
  <r>
    <x v="4"/>
    <d v="2016-10-18T00:00:00"/>
    <s v="Business Asimetric 20 Mb"/>
    <n v="30481"/>
    <x v="449"/>
    <s v="15044941_30481_SCZ_LOS ANDES_BONY SRL_BAS_20M"/>
    <s v="VARGAS MENDEZ, JORGE - EJEC. DE CUENTAS - NEG - SC          "/>
    <x v="0"/>
    <x v="0"/>
    <s v="vargasjor@tigo.net.bo"/>
    <s v="AV RADIAL 10 OCTAVO ANILLO SOBRE AV 2 DE AGOSTO ENTRE CALLE ORURO Y TARIJA"/>
    <s v=" 17°48'31.90&quot;S    63° 6'47.18&quot;O"/>
    <s v=" 17°48'31.90&quot;S    63° 6'47.18&quot;O"/>
    <x v="0"/>
    <d v="2021-03-01T00:00:00"/>
    <d v="2021-03-01T00:00:00"/>
    <x v="1"/>
    <s v="19/04: Ejecutivo indica que el contacto es Gregorio Vasquez cel 75604009_x000a_13/04: Envié la consulta al ejecutivo por teams._x000a_12/04: Falta número de contacto"/>
    <m/>
    <x v="333"/>
    <s v="AC"/>
    <s v="AC"/>
    <s v="Internet Asimetrico 1"/>
    <b v="0"/>
    <s v="15044941_30481_SCZ_LOS ANDES_BONY SRL_IAS_30M"/>
    <b v="0"/>
    <s v="NUNEZ CASCALES, CARLOS ROMARIO - EMP - SCZ                  "/>
    <b v="0"/>
    <e v="#N/A"/>
    <e v="#N/A"/>
    <m/>
  </r>
  <r>
    <x v="3"/>
    <d v="2016-10-31T00:00:00"/>
    <s v="Business Online 10 Mb"/>
    <n v="30512"/>
    <x v="450"/>
    <s v="13777647_30512_SCZ_Hipermaxi_BIOGENESIS BAGO  BOLIVIA SA_IEL_10M"/>
    <s v="GARAY, ANGEL NICOLAS - EMP - SCZ                            "/>
    <x v="0"/>
    <x v="0"/>
    <s v="garaya@tigo.net.bo"/>
    <s v="Av. Noel Kempff Mercado S/N Esquina Gral Franco Oficina Biogenesis Bago "/>
    <s v=" 17°45'36.25&quot;S   63°10'56.95&quot;O"/>
    <s v="Jose Rabadán - 78037757"/>
    <x v="0"/>
    <d v="2021-03-01T00:00:00"/>
    <d v="2021-03-01T00:00:00"/>
    <x v="1"/>
    <m/>
    <m/>
    <x v="320"/>
    <s v="AC"/>
    <s v="AC"/>
    <s v="Internet Asimetrico 8"/>
    <b v="0"/>
    <s v="13777647_30512_SCZ_Hipermaxi_BIOGENESIS BAGO  BOLIVIA SA_IAS_105M"/>
    <b v="0"/>
    <s v="RUCK SUAREZ, FERNANDA - MNC - SCZ                           "/>
    <b v="0"/>
    <e v="#N/A"/>
    <e v="#N/A"/>
    <m/>
  </r>
  <r>
    <x v="3"/>
    <d v="2016-10-26T00:00:00"/>
    <s v="Business Online 12 Mb"/>
    <n v="30528"/>
    <x v="451"/>
    <s v="14538010_30528_LPZ_Bolognia_IMPORTADORA DE IDEAS SA_BOL_12M"/>
    <s v="PEREIRA AREVALO, AHYRAN DREICK - EMP - LPZ                  "/>
    <x v="1"/>
    <x v="0"/>
    <s v="pereiraah@tigo.net.bo"/>
    <s v="AV. RAFAEL PABON - MEGACENTER IRPAVI"/>
    <s v=" 16°32'0.15&quot;S  68° 5'11.87&quot;O"/>
    <s v="JOSE LUIS MURILLO - 71525844"/>
    <x v="0"/>
    <d v="2021-03-01T00:00:00"/>
    <d v="2021-03-01T00:00:00"/>
    <x v="1"/>
    <s v="13/04: Ejecutivo indica que el contacto es Malory Denise Mercado Ticona 69723317 o 68188311 (Encargada de Sistemas). Envié la consulta al ejecutivo por teams._x000a_12/04: El conatacto indica que se gestione la visita con el Sr. Oscar Castro quien es el responsable del area. Sin embargo no contesta."/>
    <m/>
    <x v="334"/>
    <s v="AC"/>
    <s v="AC"/>
    <s v="Internet Dedicado 3"/>
    <b v="0"/>
    <s v="14538010_30528_LPZ_Bolognia_IMPORTADORA DE IDEAS SA_IDD_50M"/>
    <b v="0"/>
    <s v="NEMTALA FERRUFINO, LUIS MIGUEL - EMP - LPZ                  "/>
    <b v="0"/>
    <e v="#N/A"/>
    <e v="#N/A"/>
    <m/>
  </r>
  <r>
    <x v="3"/>
    <d v="2017-07-05T00:00:00"/>
    <s v="Business Online 10 Mb"/>
    <n v="30863"/>
    <x v="452"/>
    <s v="15117952_30863_LPZ_Obrajes_AGENCIA FRANCESA DE DESARROLLO_IEL_10M"/>
    <s v="CASSIS MARISCAL, SERGIO - EMP - LPZ                         "/>
    <x v="1"/>
    <x v="0"/>
    <s v="cassiss@tigo.net.bo"/>
    <s v="LA PAZ - AFD, Calle 6 de Obrajes esquina Avenida Costanerita, Zona OBRAJES."/>
    <s v="Latitud:  16°31'37.94&quot;S  Longitud:  68° 6'39.49&quot;O  "/>
    <s v="Matilde Avejera - 76225465"/>
    <x v="0"/>
    <d v="2021-03-01T00:00:00"/>
    <d v="2021-03-01T00:00:00"/>
    <x v="1"/>
    <s v="06/04: Ejecutivo indica Alex Terrazas Cel.-70175606_x000a_05/04: El número no esta disponible."/>
    <m/>
    <x v="335"/>
    <s v="AC"/>
    <s v="AC"/>
    <s v="BUSINESS ONLINE 9"/>
    <b v="0"/>
    <s v="15117952_30863_LPZ_Obrajes_AGENCIA FRANCESA DE DESARROLLO_BOL_60M"/>
    <b v="0"/>
    <s v="LEON ROSAS, JOSUE ISMAEL - EMP - LPZ                        "/>
    <b v="0"/>
    <e v="#N/A"/>
    <e v="#N/A"/>
    <m/>
  </r>
  <r>
    <x v="3"/>
    <d v="2017-05-11T00:00:00"/>
    <s v="Business Online 10 Mb"/>
    <n v="30986"/>
    <x v="453"/>
    <s v="1672805_30986_SCZ_El-Pari_VIGITEK_IEL_10MB"/>
    <s v="ALVAREZ CABEZAS, SAUL ALEJANDRO - TEMP7 - EMP - SCZ         "/>
    <x v="0"/>
    <x v="0"/>
    <s v="alvarezs@tigo.net.bo"/>
    <s v="AV VELARDE NRO 432 CASI LLEGANDO AL 2DO ANILLO  OFICINA VIGITEK SRL"/>
    <s v=" 17°47'51.77&quot;S  63°10'48.70&quot;O"/>
    <s v="FREDDY LIMON - 78000933"/>
    <x v="0"/>
    <d v="2021-03-01T00:00:00"/>
    <d v="2021-03-01T00:00:00"/>
    <x v="1"/>
    <m/>
    <m/>
    <x v="336"/>
    <s v="SU"/>
    <s v="(en blanco)"/>
    <s v="BUSINESS ONLINE 2"/>
    <b v="0"/>
    <s v="(en blanco)"/>
    <b v="0"/>
    <s v="NUÑEZ ENCINAS, CARLOS FERNANDO - EMP - SCZ                  "/>
    <b v="0"/>
    <e v="#N/A"/>
    <e v="#N/A"/>
    <m/>
  </r>
  <r>
    <x v="3"/>
    <d v="2017-05-16T00:00:00"/>
    <s v="Internet Asimetrico 8"/>
    <n v="31031"/>
    <x v="454"/>
    <s v="11136717_31031_SCZ_Pajonal_CONSTRUMAT LTDA_IAS_105M"/>
    <s v="NUNEZ CASCALES, CARLOS ROMARIO - EMP - SCZ                  "/>
    <x v="0"/>
    <x v="0"/>
    <s v="nunezro@tigo.net.bo"/>
    <s v="AV JUAN PABLO SEGUNDO N 323"/>
    <s v=" 17°48'20.90&quot;S   63°10'8.20&quot;O"/>
    <s v="ANDRES HUMEREZ - 77000361"/>
    <x v="0"/>
    <d v="2021-03-01T00:00:00"/>
    <d v="2021-03-01T00:00:00"/>
    <x v="1"/>
    <m/>
    <m/>
    <x v="249"/>
    <s v="SU"/>
    <s v="(en blanco)"/>
    <s v="Internet Asimetrico 1"/>
    <b v="0"/>
    <s v="(en blanco)"/>
    <b v="0"/>
    <s v="NUNEZ CASCALES, CARLOS ROMARIO - EMP - SCZ                  "/>
    <b v="1"/>
    <e v="#N/A"/>
    <e v="#N/A"/>
    <m/>
  </r>
  <r>
    <x v="3"/>
    <d v="2017-06-30T00:00:00"/>
    <s v="Internet Dedicado 3"/>
    <n v="31090"/>
    <x v="22"/>
    <s v="15146691_31090_SCZ_FERIA_HP MEDICAL SRL_IDD_50M"/>
    <s v="VELARDE VARGAS, MARIO - EMP - SCZ                           "/>
    <x v="0"/>
    <x v="0"/>
    <s v="velardem@tigo.net.bo"/>
    <s v="Barrio Villa San Luis Calle Tucabaca Nro. 250 - Sitio1"/>
    <s v="17°47'4.03&quot;S 63°12'5.67&quot;O"/>
    <s v="Victor Diaz - 3542525"/>
    <x v="0"/>
    <d v="2021-03-01T00:00:00"/>
    <d v="2021-03-01T00:00:00"/>
    <x v="1"/>
    <m/>
    <m/>
    <x v="337"/>
    <s v="AC"/>
    <s v="AC"/>
    <s v="Internet Dedicado 5"/>
    <b v="0"/>
    <s v="15146691_31090_SCZ_FERIA_HP MEDICAL SRL_IDD_75M"/>
    <b v="0"/>
    <s v="VAZQUEZ VALDIVIA, LEONARDO - EMP - SCZ                      "/>
    <b v="0"/>
    <e v="#N/A"/>
    <e v="#N/A"/>
    <m/>
  </r>
  <r>
    <x v="3"/>
    <d v="2017-05-31T00:00:00"/>
    <s v="Internet Asimetrico 8"/>
    <n v="31107"/>
    <x v="455"/>
    <s v="15147023_31107_SCZ_Tajibos_VICTOR MAURICIO TORO MEDINA_IAS_150M"/>
    <s v="ESPINOZA LEANOS, MAYRA CRISTINA - EMP - SCZ                 "/>
    <x v="0"/>
    <x v="0"/>
    <s v="espinozamay@tigo.net.bo"/>
    <s v="EQUIPETROL AV SAN MARTIN CALLE HUGO WAST  N13"/>
    <s v="17°45'58.97&quot;S,  63°11'34.24&quot;O"/>
    <s v="Alfredo Sossa - 78048106- 3404801"/>
    <x v="0"/>
    <d v="2021-03-01T00:00:00"/>
    <d v="2021-03-01T00:00:00"/>
    <x v="1"/>
    <m/>
    <m/>
    <x v="338"/>
    <s v="AC"/>
    <s v="AC"/>
    <s v="Internet Asimetrico 2"/>
    <b v="0"/>
    <s v="5147023_31107_SCZ_Tajibos_VICTOR MAURICIO TORO MEDINA_IAS_40M"/>
    <b v="0"/>
    <s v="ALVAREZ CABEZAS, SAUL ALEJANDRO - TEMP                      "/>
    <b v="0"/>
    <e v="#N/A"/>
    <e v="#N/A"/>
    <m/>
  </r>
  <r>
    <x v="3"/>
    <d v="2017-06-23T00:00:00"/>
    <s v="Internet Dedicado 3"/>
    <n v="31137"/>
    <x v="208"/>
    <s v="12066735_31137_SCZ_Alemana_TELCHI LITEL_IDD_50M"/>
    <s v="VELARDE VARGAS, MARIO - EMP - SCZ                           "/>
    <x v="0"/>
    <x v="0"/>
    <s v="velardem@tigo.net.bo"/>
    <s v="AV/ CRISTOBAL DE MENDOZA 2DO ANILLO ENTRE ALEMANA Y BENI"/>
    <s v=" 17°46'12.18&quot;S        63°10'31.36&quot;O"/>
    <s v="LUIS VASQUEZ - 76308308"/>
    <x v="0"/>
    <d v="2021-03-01T00:00:00"/>
    <d v="2021-03-01T00:00:00"/>
    <x v="0"/>
    <s v="24/05: cliente menciona que no es posible desconectar el servicio, y no dispone de un horario adecuado para realizar el trabajo"/>
    <s v="Cliente indica imposible desconectar red"/>
    <x v="1"/>
    <s v="AC"/>
    <s v="AC"/>
    <s v="Internet Dedicado 3"/>
    <b v="1"/>
    <s v="12066735_31137_SCZ_Alemana_TELCHI LITEL_IDD_50M"/>
    <b v="1"/>
    <s v="VAZQUEZ VALDIVIA, LEONARDO - EMP - SCZ                      "/>
    <b v="0"/>
    <e v="#N/A"/>
    <e v="#N/A"/>
    <m/>
  </r>
  <r>
    <x v="3"/>
    <d v="2017-06-30T00:00:00"/>
    <s v="Internet Dedicado 5"/>
    <n v="31177"/>
    <x v="456"/>
    <s v="15158467_31177_SCZ_TAJIBOS_INMOBILIARIA KINTAS_IDD_75M"/>
    <s v="GARAY, ANGEL NICOLAS - EMP - SCZ                            "/>
    <x v="0"/>
    <x v="0"/>
    <s v="garaya@tigo.net.bo"/>
    <s v="AV SAN MARTIN # 201 EDIFICIO AMBASSADOR PISO 14"/>
    <s v="17°46'05.8&quot;S 63°11'37.0"/>
    <s v="CARLOS HURTADO - 75011884"/>
    <x v="0"/>
    <d v="2021-03-01T00:00:00"/>
    <d v="2021-03-01T00:00:00"/>
    <x v="1"/>
    <s v="07/09: el cliente menciona que no es posible realizar las visitas ya que se encuentra resolviendo trabajos internos. Solicita que se lo contacte al siguiente mes (septiembre). 30/07: el cliente menciona que no es posible realizar las visitas ya que se encuentra resolviendo trabajos internos. Solicita que se lo contacte al siguiente mes. 13/04: Ejecutivo indica Marco Barba, gerente de It 69061258. Envié la consulta al ejecutivo por teams._x000a_12/04: Contacto no contesta"/>
    <m/>
    <x v="339"/>
    <s v="AC"/>
    <s v="AC"/>
    <s v="Internet Dedicado 3"/>
    <b v="0"/>
    <s v="15158467_31177_SCZ_TAJIBOS_INMOBILIARIA KINTAS_IDD_50M"/>
    <b v="0"/>
    <s v="MERCADO ANEZ, JAVIER - CORP - SCZ                           "/>
    <b v="0"/>
    <e v="#N/A"/>
    <e v="#N/A"/>
    <m/>
  </r>
  <r>
    <x v="3"/>
    <d v="2017-07-12T00:00:00"/>
    <s v="Plan Internet Empresarial 1.2"/>
    <n v="31221"/>
    <x v="457"/>
    <s v="11088695_31221__SCZ_Tajibos_MANDERLY LATINA_IEL_5M"/>
    <s v="ANTELO JUSTINIANO, PAULO CESAR - EMP - SCZ                  "/>
    <x v="0"/>
    <x v="0"/>
    <s v="antelop@tigo.net.bo"/>
    <s v="2DO ANILLO AV SAN MARTIN EDIFICIO AFP PREVISION 9NO PISO "/>
    <s v=" 17°46'19.85&quot;S ;  63°11'26.53&quot;O"/>
    <s v="TATIANA NUÑEZ - 76030490"/>
    <x v="0"/>
    <d v="2021-03-01T00:00:00"/>
    <d v="2021-03-01T00:00:00"/>
    <x v="1"/>
    <m/>
    <m/>
    <x v="340"/>
    <s v="AC"/>
    <s v="AC"/>
    <s v="Internet Dedicado 3"/>
    <b v="0"/>
    <s v="11088695_31221_SCZ_Tajibos_MANDERLY LATINA_IDD_50M"/>
    <b v="0"/>
    <s v="VACA DIEZ, WALTER - EMP - SCZ                               "/>
    <b v="0"/>
    <e v="#N/A"/>
    <e v="#N/A"/>
    <m/>
  </r>
  <r>
    <x v="3"/>
    <d v="2017-07-17T00:00:00"/>
    <s v="Business Online 10 Mb"/>
    <n v="31236"/>
    <x v="458"/>
    <s v="14434332_31236__SCZ_7moAnillo_URBANOVA DESARROLLOS URBANOS SRL_BOL_10M_LosSauces"/>
    <s v="NUNEZ CASCALES, CARLOS ROMARIO - EMP - SCZ                  "/>
    <x v="0"/>
    <x v="0"/>
    <s v="nunezro@tigo.net.bo"/>
    <s v="AV BANZER 8VO ANILLO ZONA EL REMANSO Piazza Condominio Club"/>
    <s v=" 17°42'47.43&quot;S  63°10'48.91&quot;O"/>
    <s v="WEIMAR GONZALES - 785-69407"/>
    <x v="0"/>
    <d v="2021-03-01T00:00:00"/>
    <d v="2021-03-01T00:00:00"/>
    <x v="1"/>
    <m/>
    <m/>
    <x v="320"/>
    <s v="SU"/>
    <s v="(en blanco)"/>
    <s v="BUSINESS ONLINE 2"/>
    <b v="0"/>
    <s v="(en blanco)"/>
    <b v="0"/>
    <s v="NUNEZ CASCALES, CARLOS ROMARIO - EMP - SCZ                  "/>
    <b v="1"/>
    <e v="#N/A"/>
    <e v="#N/A"/>
    <m/>
  </r>
  <r>
    <x v="3"/>
    <d v="2017-07-20T00:00:00"/>
    <s v="Internet Dedicado 4"/>
    <n v="31266"/>
    <x v="459"/>
    <s v="15176654_31266_LPZ_LOS PINOS_COLSER LTDA_IDD_65M"/>
    <s v="CAMPUZANO SAAVEDRA, SORAYA JACQUELINE - EMP - LPZ           "/>
    <x v="1"/>
    <x v="0"/>
    <s v="campuzanos@tigo.net.bo"/>
    <s v="CALACOTO CALLER ENRIQUE PEÑARANDA, CASI ESQ. AV. MONTENEGRO, EDIFICIO HADAR "/>
    <s v=" 16°32'42.27&quot;S;  68° 4'46.91&quot;O"/>
    <s v="CIEV COCA  - 76251651"/>
    <x v="0"/>
    <d v="2021-03-01T00:00:00"/>
    <d v="2021-03-01T00:00:00"/>
    <x v="1"/>
    <m/>
    <m/>
    <x v="341"/>
    <s v="AC"/>
    <s v="AC"/>
    <s v="Internet Dedicado 10"/>
    <b v="0"/>
    <s v="15176654_31266_LPZ_LOS PINOS_COLSER LTDA_IDD_145M"/>
    <b v="0"/>
    <s v="LEON ROSAS, JOSUE ISMAEL - EMP - LPZ                        "/>
    <b v="0"/>
    <e v="#N/A"/>
    <e v="#N/A"/>
    <m/>
  </r>
  <r>
    <x v="3"/>
    <d v="2017-07-31T00:00:00"/>
    <s v="Internet Dedicado 5"/>
    <n v="31272"/>
    <x v="460"/>
    <s v="15181766_31272_LPZ_Victoria_BOLSA BOLIVIANA DE VALORES_IDD_75M"/>
    <s v="CASSIS MARISCAL, SERGIO - EMP - LPZ                         "/>
    <x v="1"/>
    <x v="0"/>
    <s v="cassiss@tigo.net.bo"/>
    <s v="Avenida Arce, entre Rosendo Gutierrez y Belisario Salinas, Edificio BBV  Es el edificio de la BOLSA BOLIVIANA DE VALORES, que está a lado del Edificio Torre Idea del Banco Mercantil Santa Cruz"/>
    <s v=" 16°30'30.77&quot;S    68° 7'29.35&quot;O"/>
    <s v="Oscar Rodriguez - 65610057 - 22443232 int. 703"/>
    <x v="0"/>
    <d v="2021-03-01T00:00:00"/>
    <d v="2021-03-01T00:00:00"/>
    <x v="0"/>
    <s v="13/04: Ejecutivo indica que habló con el cliente y pide se cumpla con el requisito de vacunación para llevar a cabo la medición. Envié consulta por correo al ejecutivo._x000a_12/04: El contacto comenta que se podría llevar a cabo el control de calidad siempre y cuando se cumpla el protocolo de ingreso a sus instalaciones el cual es el siguiente; El contacto requiere de un protocolo firmado por el representante o ejecutivo de Tigo el cual garantice que la persona que realizar la visita esta vacunada y no tiene la enfermedad._x000a_06/04: Ejecutivo indica Alex Espinar Cel 72045216_x000a_05/04: El contacto menciona que ya no trabaja en la empresa."/>
    <s v="Cliente no acepta la medición"/>
    <x v="1"/>
    <s v="AC"/>
    <s v="AC"/>
    <s v="Internet Dedicado 5"/>
    <b v="1"/>
    <s v="15181766_31272_LPZ_Victoria_BOLSA BOLIVIANA DE VALORES_IDD_75M"/>
    <b v="1"/>
    <s v="LEON ROSAS, JOSUE ISMAEL - EMP - LPZ                        "/>
    <b v="0"/>
    <e v="#N/A"/>
    <e v="#N/A"/>
    <m/>
  </r>
  <r>
    <x v="3"/>
    <d v="2017-08-29T00:00:00"/>
    <s v="Business Asimetric 25 Mb"/>
    <n v="31328"/>
    <x v="149"/>
    <s v="11503263_31328_SCZ_LA MERCED_DISTRIBUIDORA AROMAS_BAS_25M"/>
    <s v="ANTELO JUSTINIANO, PAULO CESAR - EMP - SCZ                  "/>
    <x v="0"/>
    <x v="0"/>
    <s v="antelop@tigo.net.bo"/>
    <s v=" 2DO ANILLO ENTRE AV/PIRAI Y ROCA Y CORONADO"/>
    <s v=" 17°47'22.00&quot;S       63°11'39.80&quot;O"/>
    <s v="WILSON CHOQUENAIRA - 67778441"/>
    <x v="0"/>
    <d v="2021-03-01T00:00:00"/>
    <d v="2021-03-01T00:00:00"/>
    <x v="1"/>
    <m/>
    <m/>
    <x v="328"/>
    <s v="AC"/>
    <s v="AC"/>
    <s v="Business Asimetric 4"/>
    <b v="0"/>
    <s v="11503263_31328_SCZ_LA MERCED_DISTRIBUIDORA AROMAS_BAS_38M"/>
    <b v="0"/>
    <s v="VACA DIEZ, WALTER - EMP - SCZ                               "/>
    <b v="0"/>
    <e v="#N/A"/>
    <e v="#N/A"/>
    <m/>
  </r>
  <r>
    <x v="3"/>
    <d v="2017-09-05T00:00:00"/>
    <s v="Internet Dedicado 3"/>
    <n v="31375"/>
    <x v="461"/>
    <s v="14792756_31375_LPZ_Humbolt_HIDROELECTRICA BOLIVIANA SA_IDD_50M"/>
    <s v="CASSIS MARISCAL, SERGIO - EMP - LPZ                         "/>
    <x v="1"/>
    <x v="0"/>
    <s v="cassiss@tigo.net.bo"/>
    <s v="LA PAZ - Avenida Fuerza Naval Nro.22 ZONA CALACOTO"/>
    <s v="16°32'12.28&quot;S  68° 4'41.18&quot;O    "/>
    <s v="NICOLAS SOTO - 67006562"/>
    <x v="0"/>
    <d v="2021-03-01T00:00:00"/>
    <d v="2021-03-01T00:00:00"/>
    <x v="1"/>
    <m/>
    <m/>
    <x v="335"/>
    <s v="AC"/>
    <s v="AC"/>
    <s v="Internet Dedicado 4"/>
    <b v="0"/>
    <s v="14792756_31375_LPZ_Humbolt_HIDROELECTRICA BOLIVIANA SA_IDD_65M"/>
    <b v="0"/>
    <s v="LEON ROSAS, JOSUE ISMAEL - EMP - LPZ                        "/>
    <b v="0"/>
    <e v="#N/A"/>
    <e v="#N/A"/>
    <m/>
  </r>
  <r>
    <x v="3"/>
    <d v="2017-08-31T00:00:00"/>
    <s v="Internet Dedicado 5"/>
    <n v="31378"/>
    <x v="462"/>
    <s v="7867_31378_SCZ_26 DE ENERO_BOLINTER_IDD_75M"/>
    <s v="ARREDONDO ARAMBULA, BARBARA ANAHI - EMP - SCZ               "/>
    <x v="0"/>
    <x v="0"/>
    <s v="arredondob@tigo.net.bo"/>
    <s v="CARRETERA KM 3 ½ DOBLE VIA LA GUARDIA NRO S/N ZONA SUR OESTE B/ JENECHERU"/>
    <s v=" 17°48'53.43&quot;S           63°12'40.01&quot;O   "/>
    <s v="HENRY SALAZAR - 78500036"/>
    <x v="0"/>
    <d v="2021-03-01T00:00:00"/>
    <d v="2021-03-01T00:00:00"/>
    <x v="1"/>
    <m/>
    <m/>
    <x v="52"/>
    <s v="AC"/>
    <s v="AC"/>
    <s v="Internet Dedicado 5"/>
    <b v="1"/>
    <s v="7867_31378_SCZ_26 DE ENERO_BOLINTER_IDD_75M"/>
    <b v="1"/>
    <s v="MIYASHIRO VELEZ, JAIRTJHON - EMP - SCZ                      "/>
    <b v="0"/>
    <e v="#N/A"/>
    <e v="#N/A"/>
    <m/>
  </r>
  <r>
    <x v="3"/>
    <d v="2017-11-14T00:00:00"/>
    <s v="Internet Dedicado 4"/>
    <n v="31515"/>
    <x v="463"/>
    <s v="15158480_31515_LPZ_Achumani_CENTRO ESCOLAR ALEMAN_IDD_65M"/>
    <s v="CASSIS MARISCAL, SERGIO - EMP - LPZ                         "/>
    <x v="1"/>
    <x v="0"/>
    <s v="cassiss@tigo.net.bo"/>
    <s v="Av Alexander Nro 100 zona Achumani Pasando la calle 23"/>
    <s v="16.5290606 68.0693794,17                "/>
    <s v="Martin Callizaya - 73587289"/>
    <x v="0"/>
    <d v="2021-03-01T00:00:00"/>
    <d v="2021-03-01T00:00:00"/>
    <x v="1"/>
    <m/>
    <m/>
    <x v="342"/>
    <s v="AC"/>
    <s v="AC"/>
    <s v="Internet Dedicado 4"/>
    <b v="1"/>
    <s v="15158480_31515_LPZ_Achumani_CENTRO ESCOLAR ALEMAN_IDD_65M"/>
    <b v="1"/>
    <s v="LEON ROSAS, JOSUE ISMAEL - EMP - LPZ                        "/>
    <b v="0"/>
    <e v="#N/A"/>
    <e v="#N/A"/>
    <m/>
  </r>
  <r>
    <x v="3"/>
    <d v="2017-11-30T00:00:00"/>
    <s v="Business Online 10 Mb"/>
    <n v="31569"/>
    <x v="464"/>
    <s v="14280985_31569_LPZ_Sopocachi_LOGICALIS ANDINA BOLIVIA LAB_BOL_10M"/>
    <s v="ARREDONDO ARAMBULA, BARBARA ANAHI - EMP - SCZ               "/>
    <x v="1"/>
    <x v="0"/>
    <s v="arredondob@tigo.net.bo"/>
    <s v="Calle Sánchez Lima, a media cuadra de la plaza Abaroa"/>
    <s v=" 16°30'40.44&quot;S"/>
    <s v="Windsor Gonzales  - 71294194"/>
    <x v="0"/>
    <d v="2021-03-01T00:00:00"/>
    <d v="2021-03-01T00:00:00"/>
    <x v="1"/>
    <m/>
    <m/>
    <x v="320"/>
    <s v="AC"/>
    <s v="AC"/>
    <s v="BUSINESS ONLINE 2"/>
    <b v="0"/>
    <s v="14280985_31569_LPZ_Sopocachi_LOGICALIS ANDINA BOLIVIA LAB_BOL_15M"/>
    <b v="0"/>
    <s v="MIYASHIRO VELEZ, JAIRTJHON - EMP - SCZ                      "/>
    <b v="0"/>
    <e v="#N/A"/>
    <e v="#N/A"/>
    <m/>
  </r>
  <r>
    <x v="2"/>
    <d v="2017-11-30T00:00:00"/>
    <s v="Internet Dedicado 4"/>
    <n v="31575"/>
    <x v="465"/>
    <s v="11225631_31575_SCZ_23DE DICIEMBRE_NESTLE BOLIVIA_IDD_65M"/>
    <s v="ORTIZ ORTIZ, ROBERTO - MNC - SCZ                            "/>
    <x v="0"/>
    <x v="0"/>
    <s v="ortizro@tigo.net.bo"/>
    <s v="Parque Industrial MZ 21 B"/>
    <s v="17°45'31.07&quot;S 63° 8'25.05&quot;O"/>
    <s v="WEEDMAR PEREZ - 71697035"/>
    <x v="0"/>
    <d v="2021-03-01T00:00:00"/>
    <d v="2021-03-01T00:00:00"/>
    <x v="1"/>
    <s v="13/05: Ejecutivo indica que el contacto es Christopher Fernandez - 67702810. Aplica para Nestlé e Industrias Fagal ya que pertenecen a la misma empresa."/>
    <m/>
    <x v="343"/>
    <s v="AC"/>
    <s v="AC"/>
    <s v="Internet Dedicado 5"/>
    <b v="0"/>
    <s v="11225631_31575_SCZ_23DE DICIEMBRE_NESTLE BOLIVIA_IDD_75M"/>
    <b v="0"/>
    <s v="RUCK SUAREZ, FERNANDA - MNC - SCZ                           "/>
    <b v="0"/>
    <e v="#N/A"/>
    <e v="#N/A"/>
    <m/>
  </r>
  <r>
    <x v="3"/>
    <d v="2017-11-29T00:00:00"/>
    <s v="Internet Asimetrico 6"/>
    <n v="31616"/>
    <x v="466"/>
    <s v="13357196_31616_SCZ_7MO ANILLO_DISTRIBUCION Y MERCADEO DYM_IAS_90M"/>
    <s v="ALVAREZ CABEZAS, SAUL ALEJANDRO - TEMP7 - EMP - SCZ         "/>
    <x v="0"/>
    <x v="0"/>
    <s v="alvarezs@tigo.net.bo"/>
    <s v="AV BANZER entre 6to y 7mo anillo"/>
    <s v="  17°43'37.96&quot;S  63° 9'59.66&quot;O"/>
    <s v="JAVIER TRIGO - 67370713"/>
    <x v="0"/>
    <d v="2021-03-01T00:00:00"/>
    <d v="2021-03-01T00:00:00"/>
    <x v="0"/>
    <m/>
    <s v="Servicio Suspendido / Eliminado"/>
    <x v="1"/>
    <s v="SU"/>
    <s v="(en blanco)"/>
    <s v="Internet Asimetrico 6"/>
    <b v="1"/>
    <s v="(en blanco)"/>
    <b v="0"/>
    <s v="NUÑEZ ENCINAS, CARLOS FERNANDO - EMP - SCZ                  "/>
    <b v="0"/>
    <e v="#N/A"/>
    <e v="#N/A"/>
    <m/>
  </r>
  <r>
    <x v="3"/>
    <d v="2017-12-29T00:00:00"/>
    <s v="Internet Dedicado 4"/>
    <n v="31653"/>
    <x v="467"/>
    <s v="15254189_31653_SCZ_Feria_HERRACRUZ_IDD_65M"/>
    <s v="NUNEZ CASCALES, CARLOS ROMARIO - EMP - SCZ                  "/>
    <x v="0"/>
    <x v="0"/>
    <s v="nunezro@tigo.net.bo"/>
    <s v="AV. ROCA Y CORONADO ESQ. CALLE BERMEJO NRO. 295"/>
    <s v="17°47'5.52&quot;S  63°11'59.75&quot;O"/>
    <s v="MARCO PAREDES - 76333004"/>
    <x v="0"/>
    <d v="2021-03-01T00:00:00"/>
    <d v="2021-03-01T00:00:00"/>
    <x v="1"/>
    <m/>
    <m/>
    <x v="320"/>
    <s v="AC"/>
    <s v="AC"/>
    <s v="Internet Dedicado 4"/>
    <b v="1"/>
    <s v="15254189_31653_SCZ_Feria_HERRACRUZ_IDD_65M"/>
    <b v="1"/>
    <s v="NUNEZ CASCALES, CARLOS ROMARIO - EMP - SCZ                  "/>
    <b v="1"/>
    <e v="#N/A"/>
    <e v="#N/A"/>
    <m/>
  </r>
  <r>
    <x v="5"/>
    <d v="2018-03-05T00:00:00"/>
    <s v="Internet Asimetrico 5"/>
    <n v="32017"/>
    <x v="468"/>
    <s v="14934768_32017_SCZ_SAN RAMON_GOBIERNO AUTONOMO MUNICIPAL SAN JAVIER_IAS_75M"/>
    <s v="MORRO NUNEZ, BERNARDO - GOB - LPZ - TEMP                    "/>
    <x v="0"/>
    <x v="1"/>
    <s v="morrob@tigo.net.bo"/>
    <s v="CALLE HUMBERTO FREID NRO 1 EN LA ESQUINA DE LA PLAZA"/>
    <s v=" 16°16'29.07&quot;S  62°30'12.97&quot;O"/>
    <s v="Valentin Zambrana - 77087167"/>
    <x v="0"/>
    <d v="2021-03-01T00:00:00"/>
    <d v="2021-03-01T00:00:00"/>
    <x v="0"/>
    <m/>
    <s v="Servicio Suspendido / Eliminado"/>
    <x v="1"/>
    <s v="EL"/>
    <s v="(en blanco)"/>
    <s v="Internet Asimetrico 5"/>
    <b v="1"/>
    <s v="(en blanco)"/>
    <b v="0"/>
    <s v="SANABRIA GARCIA, VANESA LISSETT - GOB - LPZ                 "/>
    <b v="0"/>
    <e v="#N/A"/>
    <e v="#N/A"/>
    <m/>
  </r>
  <r>
    <x v="3"/>
    <d v="2018-04-16T00:00:00"/>
    <s v="Internet Dedicado 4"/>
    <n v="32222"/>
    <x v="245"/>
    <s v="14239543_32222_SCZ_Espana_NIPRO MEDICAL CORPORATION_IDD_65M"/>
    <s v="NEMTALA FERRUFINO, LUIS MIGUEL - EMP - LPZ                  "/>
    <x v="0"/>
    <x v="0"/>
    <s v="nemtalal@tigo.net.bo"/>
    <s v="CALLE CUELLAR N 221 ENTRE ESPAÑA Y 21 DE MAYO"/>
    <s v=" 66° 9'23.69&quot;O  63°11'5.11&quot;O"/>
    <s v="OSCAR ROCA - 79662907"/>
    <x v="0"/>
    <d v="2021-03-01T00:00:00"/>
    <d v="2021-03-01T00:00:00"/>
    <x v="1"/>
    <s v="22/04: Ejecutivo indica que el contacto es: LEONCIO CHAMBI 77280315 ASISTENTE DE SISTEMAS LeoncioC@nipromed.com_x000a_13/04: Se envió la consulta al ejecutivo por teams._x000a_12/04: Número incorrecto"/>
    <m/>
    <x v="344"/>
    <s v="AC"/>
    <s v="(en blanco)"/>
    <s v="Internet Dedicado 4"/>
    <b v="1"/>
    <s v="(en blanco)"/>
    <b v="0"/>
    <s v="NEMTALA FERRUFINO, LUIS MIGUEL - EMP - LPZ                  "/>
    <b v="1"/>
    <e v="#N/A"/>
    <e v="#N/A"/>
    <m/>
  </r>
  <r>
    <x v="3"/>
    <d v="2018-07-23T00:00:00"/>
    <s v="Internet Dedicado 4"/>
    <n v="32673"/>
    <x v="469"/>
    <s v="1782679_32673__LPZ_YUNGAS_AGDA SA AGENTES GENERALES DESPACHANTES DE ADUANA_IDD_6"/>
    <s v="NEMTALA FERRUFINO, LUIS MIGUEL - EMP - LPZ                  "/>
    <x v="1"/>
    <x v="0"/>
    <s v="nemtalal@tigo.net.bo"/>
    <s v=" CALLE LOAYZA N° 272 CASI ESQUINA MERCADO EDIFICIO VIRGEN DE COPACABANA PISO 5"/>
    <s v=" 16°29'55.40&quot;S  68° 7'59.40&quot;O"/>
    <s v="JUAN VILLALBA - 71591720; admin@agda.com.bo"/>
    <x v="0"/>
    <d v="2021-03-01T00:00:00"/>
    <d v="2021-03-01T00:00:00"/>
    <x v="1"/>
    <s v="08/03: Ángel confirmo que ya se realizó la visita los primeros días de marzo. _x000a_10/02: Se actualizó el teléfono y correo del contacto. _x000a_16/08: Se contacto al ejecutivo, indica que solo tiene ese número de contacto. 30/07: Contacto equivocado. 13/05: El ejecutivo habló con la Gerente Administrativa y solicitó que se lleva a cabo la medición de calidad a partir de mediados de junio cunado el señor Juan Villalba se reincorpore._x000a_11/05: Luis indica que habló con el Gerente Adm y le indicó que el contacto es terciarizado y sigue dando servicio a la empresa sólo que ha sido operado y se encuentra en recuperación._x000a_09/04: Ángel indica que el contacto Juan Villalba ya no trabaja en la empresa. Envié consulta al ejecutivo e indica que se hará la consulta a la administración._x000a_06/04: Ejecutivo indica que el número de teléfono correcto de Juan Villalba es: 71591720_x000a_05/04: Contacto equivocado"/>
    <m/>
    <x v="345"/>
    <s v="AC"/>
    <s v="AC"/>
    <s v="Internet Dedicado 4"/>
    <b v="1"/>
    <s v="1782679_32673__LPZ_YUNGAS_AGDA SA AGENTES GENERALES DESPACHANTES DE ADUANA_IDD_6"/>
    <b v="1"/>
    <s v="ESPADA, MAURICIO - EJEC. DE CUENTAS - NEG - LP              "/>
    <b v="0"/>
    <e v="#N/A"/>
    <e v="#N/A"/>
    <m/>
  </r>
  <r>
    <x v="3"/>
    <d v="2018-10-30T00:00:00"/>
    <s v="Internet Asimetrico 6"/>
    <n v="32971"/>
    <x v="470"/>
    <s v="14530616_32971__SCZ_2 de agosto 7mo Anillo _OPERACIONES DEL PACIFICO LTDA_IAS_90"/>
    <s v="VELARDE VARGAS, MARIO - EMP - SCZ                           "/>
    <x v="0"/>
    <x v="0"/>
    <s v="velardem@tigo.net.bo"/>
    <s v="Av. Banzer Km. 6 1/2 al Norte Barrio Nueva Jerusalén - SITIO 1"/>
    <s v=" 17°43'14.16&quot;S  63° 9'43.98&quot;O"/>
    <s v="YURI CARDOZO - 72106853"/>
    <x v="0"/>
    <d v="2021-03-01T00:00:00"/>
    <d v="2021-03-01T00:00:00"/>
    <x v="0"/>
    <s v="12/04: Servicio Critico. El cliente menciona que su enlace debe funcionar 24/7 y no dispone de un horario de ventana para poder hacer las mediciones"/>
    <s v="Cliente indica imposible desconectar red"/>
    <x v="1"/>
    <s v="AC"/>
    <s v="AC"/>
    <s v="Internet Asimetrico 2"/>
    <b v="0"/>
    <s v="14530616_32971__SCZ_2 de agosto 7mo Anillo _OPERACIONES DEL PACIFICO LTDA_IAS_40"/>
    <b v="0"/>
    <s v="VAZQUEZ VALDIVIA, LEONARDO - EMP - SCZ                      "/>
    <b v="0"/>
    <e v="#N/A"/>
    <e v="#N/A"/>
    <m/>
  </r>
  <r>
    <x v="3"/>
    <d v="2018-10-31T00:00:00"/>
    <s v="Internet Asimetrico 8"/>
    <n v="33181"/>
    <x v="162"/>
    <s v="15341354_33181_SCZ_URUBO_INVERSIONES INMOBILIARIAS INDACO S.A_IAS_105M"/>
    <s v="ESPINOZA LEANOS, MAYRA CRISTINA - EMP - SCZ                 "/>
    <x v="0"/>
    <x v="0"/>
    <s v="espinozamay@tigo.net.bo"/>
    <s v="URUBO - carretera a la Belgica km 8"/>
    <s v="17°42'17.08&quot;S; 63°13'20.44&quot;O"/>
    <s v="Wilson Mercado/ "/>
    <x v="0"/>
    <d v="2021-03-01T00:00:00"/>
    <d v="2021-03-01T00:00:00"/>
    <x v="1"/>
    <s v="04/10: se comunico con el ejecutivo, indica que ya aclaro con el cliente, se puede reprogramar visita._x000a_07/09: cuando se hizo la coordinacion, el cliente menciona que quedaba un asunto pendiente que hablaron con su ejecutivo, una vez solucionado este asunto de recien se podria realizar la coordinacion paar este trabajo. 08/06: Consulta a Mayra por correo si ya se envió el informe al cliente para que se lleve a cabo la coordinación de la medición nuevamente._x000a_25/05: Cliente indica que no acepta las mediciones hasta que se le haga llegar un informe comprometido anteriormente. Ejecutiva indica que ya fue solicitado al área de ingeniería y se le hará llegar._x000a_16/04: Ejecutiva indica que el contacto es KENIA DAZA 67835803_x000a_13/04: Envié consulta a la ejecutiva._x000a_12/04: Falta número de contacto"/>
    <m/>
    <x v="346"/>
    <s v="AC"/>
    <s v="(en blanco)"/>
    <s v="Internet Asimetrico 8"/>
    <b v="1"/>
    <s v="(en blanco)"/>
    <b v="0"/>
    <s v="NUÑEZ ENCINAS, CARLOS FERNANDO - EMP - SCZ                  "/>
    <b v="0"/>
    <e v="#N/A"/>
    <e v="#N/A"/>
    <m/>
  </r>
  <r>
    <x v="2"/>
    <d v="2018-10-31T00:00:00"/>
    <s v="Internet Dedicado 7"/>
    <n v="33187"/>
    <x v="471"/>
    <s v="11239464_33187_LPZ_HUMBOLT_PNUD BOLIVIA_IDD_95M"/>
    <s v="PONCE DE LEON, MONICA - MNC - SCZ                          "/>
    <x v="1"/>
    <x v="0"/>
    <s v="ponceb@tigo.net.bo"/>
    <s v="Calle 14 de Calacoto esquina sanchez Bustamante"/>
    <s v=" 16°32'24.80&quot;S   68° 5'6.24&quot;O"/>
    <s v="Sara - 2795544"/>
    <x v="0"/>
    <d v="2021-03-01T00:00:00"/>
    <d v="2021-03-01T00:00:00"/>
    <x v="1"/>
    <s v="05/10: se consulto al ejecutivo. 08/06: Envié correo de recordatorio nuevamente Roberto Ortiz. Roberto indica que la nueva ejecutiva es Monica Ponce._x000a_20/05: Recordatorio al ejecutivo._x000a_11/05: Nuevo ejecutivo es Roberto Ortiz Ortiz, envié correo solicitando la gestión._x000a_21/04: Correo recordatorio_x000a_16/04: Correo recodatorio_x000a_06/04: Envié correo a Cinthia para que nos ayude con el contacto._x000a_05/04: El cliente menciona que la gestion para llevar a cabo el control de calidad debería ser con el ejecutivo de cuentas."/>
    <m/>
    <x v="347"/>
    <s v="AC"/>
    <s v="AC"/>
    <s v="Internet Dedicado 7"/>
    <b v="1"/>
    <s v="11239464_33187__LPZ_FLORIDA_PNUD BOLIVIA_IDD_95M"/>
    <b v="0"/>
    <s v="RUCK SUAREZ, FERNANDA - MNC - SCZ                           "/>
    <b v="0"/>
    <e v="#N/A"/>
    <e v="#N/A"/>
    <m/>
  </r>
  <r>
    <x v="2"/>
    <d v="2018-12-31T00:00:00"/>
    <s v="Internet Asimetrico 9"/>
    <n v="33401"/>
    <x v="472"/>
    <s v="1503321_33401_LPZ_LIRA_BANCO MUNDIAL_IAS_125M"/>
    <s v="ZELAYA AVILA, CINTHIA - MNC - SCZ                           "/>
    <x v="1"/>
    <x v="0"/>
    <s v="zelayac@tigo.net.bo"/>
    <s v="CALLE FERNANDO GUACHALLA No 342 SOPOCACHI"/>
    <s v=" 16° 30'28.01&quot;S   68°07'44.31&quot;O"/>
    <s v="FATIMA SORIA - 72041051"/>
    <x v="0"/>
    <d v="2021-03-01T00:00:00"/>
    <d v="2021-03-01T00:00:00"/>
    <x v="1"/>
    <m/>
    <m/>
    <x v="348"/>
    <s v="AC"/>
    <s v="AC"/>
    <s v="Internet Dedicado 8"/>
    <b v="0"/>
    <s v="1503321_33401_LPZ_LIRA_BANCO MUNDIAL_IDD_105"/>
    <b v="0"/>
    <s v="RUCK SUAREZ, FERNANDA - MNC - SCZ                           "/>
    <b v="0"/>
    <e v="#N/A"/>
    <e v="#N/A"/>
    <m/>
  </r>
  <r>
    <x v="3"/>
    <d v="2019-01-31T00:00:00"/>
    <s v="Internet Asimetrico 5"/>
    <n v="33460"/>
    <x v="473"/>
    <s v="1723185_33460_SCZ_VIRU VIRU_ILENDER BOLIVIA S.A._IAS_75M"/>
    <s v="ANTELO JUSTINIANO, PAULO CESAR - EMP - SCZ                  "/>
    <x v="0"/>
    <x v="0"/>
    <s v="antelop@tigo.net.bo"/>
    <s v="AVENIDA BANZER KM 10 ENTRANDO POR LA CALLE DE LA EMPRESA BRENNTAG"/>
    <m/>
    <s v="CARLOS CALLE - 75666619"/>
    <x v="0"/>
    <d v="2021-03-01T00:00:00"/>
    <d v="2021-03-01T00:00:00"/>
    <x v="1"/>
    <m/>
    <m/>
    <x v="349"/>
    <s v="AC"/>
    <s v="(en blanco)"/>
    <s v="Internet Asimetrico 5"/>
    <b v="1"/>
    <s v="(en blanco)"/>
    <b v="0"/>
    <s v="VACA DIEZ, WALTER - EMP - SCZ                               "/>
    <b v="0"/>
    <e v="#N/A"/>
    <e v="#N/A"/>
    <m/>
  </r>
  <r>
    <x v="3"/>
    <d v="2019-05-23T00:00:00"/>
    <s v="Internet Asimetrico 8"/>
    <n v="33890"/>
    <x v="474"/>
    <s v="12602566_33890_LPZ_LOS PINOS_EMPRESA HOTELERA CALACOTO LTDA_IAS_105M"/>
    <s v="CAMPUZANO SAAVEDRA, SORAYA JACQUELINE - EMP - LPZ           "/>
    <x v="1"/>
    <x v="0"/>
    <s v="campuzanos@tigo.net.bo"/>
    <s v="Calacoto Calle 13 esquina Julio Patiño"/>
    <s v="16°32'27.30&quot;S  68° 5'9.15&quot;O        "/>
    <s v="Miguel Botelo - 77236335"/>
    <x v="0"/>
    <d v="2021-03-01T00:00:00"/>
    <d v="2021-03-01T00:00:00"/>
    <x v="0"/>
    <s v="09/05: El cliente tiene 2 enlaces, se realizó la visita a 1 e indico que este enlace no puede ser desconectado de la red por lo que se cancela._x000a_01/11: se envio correo a la ejecutiva. 07/09: el cliente no contesta. 17/05: El encargado del area menciona que responderá al correo el día martes._x000a_11/05: Jacqueline indica que el contacto es Oscar Ledezma 69412003._x000a_21/04: Envié correo a ejecutiva y back ups."/>
    <s v="Cliente indica imposible desconectar red"/>
    <x v="1"/>
    <s v="SU"/>
    <s v="(en blanco)"/>
    <s v="Internet Asimetrico 8"/>
    <b v="1"/>
    <s v="(en blanco)"/>
    <b v="0"/>
    <s v="GUTIERREZ AYLLÓN, ALVARO - EMP - LPZ                        "/>
    <b v="0"/>
    <e v="#N/A"/>
    <e v="#N/A"/>
    <m/>
  </r>
  <r>
    <x v="3"/>
    <d v="2019-04-30T00:00:00"/>
    <s v="Internet Asimetrico 7"/>
    <n v="33901"/>
    <x v="139"/>
    <s v="11478670_33901__LPZ_ALTO ACHUMANI_CASCADA DEL SUR S.A._IAS_95M"/>
    <s v="CASTILLO VERGARA, BEATRIZ - EMP - TRJ                       "/>
    <x v="1"/>
    <x v="0"/>
    <s v="castillob@tigo.net.bo"/>
    <s v="CALLE 38 B, ACHUMANI"/>
    <s v="16°30'48.04&quot;S  68° 3'41.66&quot;O"/>
    <s v="WERNER TAPIA - 75901119"/>
    <x v="0"/>
    <d v="2021-03-01T00:00:00"/>
    <d v="2021-03-01T00:00:00"/>
    <x v="1"/>
    <s v="30/07: El contacto menciona que se lo pueda contactar al proximo mes. 11/05: Ejecutiva indica que el contacto que tiene es Luis Panozzo con celular 77593525._x000a_03/05: Contacto no responde"/>
    <m/>
    <x v="350"/>
    <s v="SU"/>
    <s v="AC"/>
    <s v="Internet Asimetrico 7"/>
    <b v="1"/>
    <s v="11478670_33901__LPZ_ALTO ACHUMANI_CASCADA DEL SUR S.A._IAS_95M"/>
    <b v="1"/>
    <s v="GUAYGUA, DANIEL CRISTHIAN - EMP - TRJ                       "/>
    <b v="0"/>
    <e v="#N/A"/>
    <e v="#N/A"/>
    <m/>
  </r>
  <r>
    <x v="3"/>
    <d v="2019-05-29T00:00:00"/>
    <s v="Internet Dedicado 3"/>
    <n v="33904"/>
    <x v="475"/>
    <s v="12053174_33904__SCZ_QUIJARRO_NUTRIOIL_IDD_50M"/>
    <s v="ANTELO JUSTINIANO, PAULO CESAR - EMP - SCZ                  "/>
    <x v="0"/>
    <x v="1"/>
    <s v="antelop@tigo.net.bo"/>
    <s v="Carretera antigua Puerto Quijarro, a 3 KM de la localidad Puerto Quijarro - Puerto Jennifer"/>
    <s v=" 18°59'51.93&quot;S  57°44'17.62&quot;W"/>
    <s v="Marco Serrate - 3424242 Int 116"/>
    <x v="0"/>
    <d v="2021-03-01T00:00:00"/>
    <d v="2021-03-01T00:00:00"/>
    <x v="0"/>
    <m/>
    <s v="Servicio Suspendido / Eliminado"/>
    <x v="1"/>
    <s v="EL"/>
    <s v="(en blanco)"/>
    <s v="Internet Dedicado 3"/>
    <b v="1"/>
    <s v="(en blanco)"/>
    <b v="0"/>
    <s v="VACA DIEZ, WALTER - EMP - SCZ                               "/>
    <b v="0"/>
    <e v="#N/A"/>
    <e v="#N/A"/>
    <m/>
  </r>
  <r>
    <x v="2"/>
    <d v="2021-01-28T00:00:00"/>
    <s v="Internet Asimetrico 8"/>
    <n v="35865"/>
    <x v="471"/>
    <s v="11239464_35865__LPZ_HUMBOLT_PNUD BOLIVIA _IAS_105M"/>
    <s v="ZELAYA AVILA, CINTHIA - MNC - SCZ                           "/>
    <x v="1"/>
    <x v="0"/>
    <s v="zelayac@tigo.net.bo"/>
    <s v="Calle 20 de Calacoto Esquina Fuerza Naval #7720 Edificio Monterrico, piso 1"/>
    <s v=" 16°32'14.81&quot;S 68° 4'43.97&quot;O"/>
    <s v="Daniela Vargas  - 72030331"/>
    <x v="0"/>
    <d v="2021-03-01T00:00:00"/>
    <d v="2021-03-01T00:00:00"/>
    <x v="0"/>
    <m/>
    <s v="Servicio Suspendido / Eliminado"/>
    <x v="1"/>
    <s v="SU"/>
    <s v="(en blanco)"/>
    <s v="Internet Asimetrico 8"/>
    <b v="1"/>
    <s v="(en blanco)"/>
    <b v="0"/>
    <s v="RUCK SUAREZ, FERNANDA - MNC - SCZ                           "/>
    <b v="0"/>
    <e v="#N/A"/>
    <e v="#N/A"/>
    <m/>
  </r>
  <r>
    <x v="3"/>
    <d v="2021-02-02T00:00:00"/>
    <s v="Internet Dedicado 3"/>
    <n v="35884"/>
    <x v="476"/>
    <s v="15360687_35884__LPZ_MIRADOR_DROGUERIA INTI S.A._IDD_50M"/>
    <s v="NEMTALA FERRUFINO, LUIS MIGUEL - EMP - LPZ                  "/>
    <x v="1"/>
    <x v="0"/>
    <s v="nemtalal@tigo.net.bo"/>
    <s v="CALLE LUCAS JAIME NO. 1959, MIRAFLORES"/>
    <s v="16°30'7.83&quot;S 68° 7'2.59&quot;O"/>
    <s v="LUIS ACOSTA  - 71526549"/>
    <x v="0"/>
    <d v="2021-03-01T00:00:00"/>
    <d v="2021-03-01T00:00:00"/>
    <x v="1"/>
    <m/>
    <m/>
    <x v="351"/>
    <s v="AC"/>
    <s v="AC"/>
    <s v="Internet Dedicado 3"/>
    <b v="1"/>
    <s v="15360687_35884__LPZ_MIRADOR_DROGUERIA INTI S.A._IDD_50M"/>
    <b v="1"/>
    <s v="MIRANDA URQUIZO, DANIEL - CORP - LPZ                        "/>
    <b v="0"/>
    <e v="#N/A"/>
    <e v="#N/A"/>
    <m/>
  </r>
  <r>
    <x v="3"/>
    <d v="2021-02-02T00:00:00"/>
    <s v="Internet Dedicado 3"/>
    <n v="35887"/>
    <x v="476"/>
    <s v="15360687_35887_LPZ_VILLA ADELA_DROGUERIA INTI S.A._IDD_50M"/>
    <s v="NEMTALA FERRUFINO, LUIS MIGUEL - EMP - LPZ                  "/>
    <x v="1"/>
    <x v="0"/>
    <s v="nemtalal@tigo.net.bo"/>
    <s v="CALLE VILLAZON, SOBRE LA CARRETERA A VICHA - EL ALTO - LA PAZ"/>
    <s v="16°32'17.83&quot;S  68°11'34.37&quot;O"/>
    <s v="LUIS ACOSTA  - 71526549"/>
    <x v="0"/>
    <d v="2021-03-01T00:00:00"/>
    <d v="2021-03-01T00:00:00"/>
    <x v="1"/>
    <m/>
    <m/>
    <x v="352"/>
    <s v="AC"/>
    <s v="AC"/>
    <s v="Internet Dedicado 3"/>
    <b v="1"/>
    <s v="15360687_35887_LPZ_VILLA ADELA_DROGUERIA INTI S.A._IDD_50M"/>
    <b v="1"/>
    <s v="MIRANDA URQUIZO, DANIEL - CORP - LPZ                        "/>
    <b v="0"/>
    <e v="#N/A"/>
    <e v="#N/A"/>
    <m/>
  </r>
  <r>
    <x v="3"/>
    <d v="2021-02-27T00:00:00"/>
    <s v="Internet Dedicado 7"/>
    <n v="35894"/>
    <x v="477"/>
    <s v="12223705_35894__LPZ_NORMAL_UNIVERSIDAD DE LOS ANDES SA_IDD_95M"/>
    <s v="PEREIRA AREVALO, AHYRAN DREICK - EMP - LPZ                  "/>
    <x v="1"/>
    <x v="0"/>
    <s v="pereiraah@tigo.net.bo"/>
    <s v="Av. Los Leones Nro. 10 (Obrajes) Curva de Holguin"/>
    <s v=" 16°31'8.94&quot;S  68° 6'51.76&quot;O"/>
    <s v="OSCAR YAVI - 79535109"/>
    <x v="0"/>
    <d v="2021-03-01T00:00:00"/>
    <d v="2021-03-01T00:00:00"/>
    <x v="1"/>
    <m/>
    <m/>
    <x v="258"/>
    <s v="AC"/>
    <s v="AC"/>
    <s v="Internet Dedicado 7"/>
    <b v="1"/>
    <s v="12223705_35894__LPZ_NORMAL_UNIVERSIDAD DE LOS ANDES SA_IDD_95M"/>
    <b v="1"/>
    <s v="LEON ROSAS, JOSUE ISMAEL - EMP - LPZ                        "/>
    <b v="0"/>
    <e v="#N/A"/>
    <e v="#N/A"/>
    <m/>
  </r>
  <r>
    <x v="6"/>
    <d v="2021-02-26T00:00:00"/>
    <s v="Internet Asimetrico 6"/>
    <n v="35935"/>
    <x v="478"/>
    <s v="15555015_35935__SCZ_ALEMANA_LABORATORIO DE ANALISIS CLINICOS DR ZUNA SRL_IAS_90M"/>
    <s v="MIYASHIRO VELEZ, JAIRTJHON"/>
    <x v="0"/>
    <x v="0"/>
    <s v="miyashiroj@tigo.net.bo"/>
    <s v="Av. Alemana # 2065 entre 3er y 2do anillo, -  SITIO 1"/>
    <s v=" 17°46'4.64&quot;S  63°10'13.48&quot;O"/>
    <s v="YIMY FERNANDEZ - 72139780"/>
    <x v="0"/>
    <d v="2021-03-01T00:00:00"/>
    <d v="2021-03-01T00:00:00"/>
    <x v="1"/>
    <m/>
    <m/>
    <x v="321"/>
    <s v="AC"/>
    <s v="AC"/>
    <s v="Internet Asimetrico 6"/>
    <b v="1"/>
    <s v="15555015_35935__SCZ_ALEMANA_LABORATORIO DE ANALISIS CLINICOS DR ZUNA SRL_IAS_90M"/>
    <b v="1"/>
    <s v="MIYASHIRO VELEZ, JAIRTJHON - EMP - SCZ                      "/>
    <b v="0"/>
    <e v="#N/A"/>
    <e v="#N/A"/>
    <m/>
  </r>
  <r>
    <x v="4"/>
    <d v="2021-02-26T00:00:00"/>
    <s v="Internet Dedicado 10"/>
    <n v="35947"/>
    <x v="479"/>
    <s v="15553934_35947__LPZ_SOPOCACHI_INST. CULTURAL BOL. ALEMAN GOETHE - INST._IDD_145M"/>
    <s v="MONASTERIO, MARGOTH - EJEC. DE VENTAS - NEG - SC            "/>
    <x v="1"/>
    <x v="0"/>
    <s v="monasteriom@tigo.net.bo"/>
    <s v="AV. ARCE NRO 2701 A MEDIA CUADRA DE LA EMBAJADA BRITANICA EN ESQUINA LETRERO DE LA EMPRESA GOETHE INSTITUT"/>
    <s v="16°30'43.1&quot;S 68°07'18.5&quot;W"/>
    <s v="TROY BRANISA - 60600017"/>
    <x v="0"/>
    <d v="2021-03-01T00:00:00"/>
    <d v="2021-03-01T00:00:00"/>
    <x v="1"/>
    <m/>
    <m/>
    <x v="52"/>
    <s v="AC"/>
    <s v="AC"/>
    <s v="Internet Asimetrico 11"/>
    <b v="0"/>
    <s v="15553934_35947__LPZ_SOPOCACHI_INST. CULTURAL BOL. ALEMAN GOETHE - INST._IDD_165M"/>
    <b v="0"/>
    <s v="LEON ROSAS, JOSUE ISMAEL - EMP - LPZ                        "/>
    <b v="0"/>
    <e v="#N/A"/>
    <e v="#N/A"/>
    <m/>
  </r>
  <r>
    <x v="3"/>
    <d v="2021-02-27T00:00:00"/>
    <s v="Internet Asimetrico 6"/>
    <n v="35948"/>
    <x v="263"/>
    <s v="11729489_35948__SCZ_Hamacas_CIES (SALUD SEXUAL Y REPRODUCTIVA CIES)_IAS_90M"/>
    <s v="CAMPUZANO SAAVEDRA, SORAYA JACQUELINE - EMP - LPZ           "/>
    <x v="0"/>
    <x v="0"/>
    <s v="campuzanos@tigo.net.bo"/>
    <s v="Avenida Alemana esq. Tercer Anillo Interno #3440"/>
    <s v="17°45'39.75&quot;S   63°10'0.56&quot;O"/>
    <s v="German Viscarra - 76768143"/>
    <x v="0"/>
    <d v="2021-03-01T00:00:00"/>
    <d v="2021-03-01T00:00:00"/>
    <x v="1"/>
    <m/>
    <m/>
    <x v="353"/>
    <s v="AC"/>
    <s v="AC"/>
    <s v="Internet Asimetrico 6"/>
    <b v="1"/>
    <s v="11729489_35948__SCZ_Hamacas_CIES (SALUD SEXUAL Y REPRODUCTIVA CIES)_IAS_90M"/>
    <b v="1"/>
    <s v="GUTIERREZ AYLLÓN, ALVARO - EMP - LPZ                        "/>
    <b v="0"/>
    <s v="Realizada recertificacion"/>
    <e v="#REF!"/>
    <m/>
  </r>
  <r>
    <x v="1"/>
    <d v="2021-02-27T00:00:00"/>
    <s v="Internet Asimetrico 5"/>
    <n v="35951"/>
    <x v="194"/>
    <s v="1640537_35951__SCZ_7moAnillo_HANSA LTDA_IAS_75M_Los Sauces"/>
    <s v="CHACON CENTELLAS, MARIA DEL PILAR - CORP - LPZ              "/>
    <x v="0"/>
    <x v="0"/>
    <s v="chaconm@tigo.net.bo"/>
    <s v="Av. Radial 26 antes de llegar al 6 anillo detrás de polimix Bolivia."/>
    <s v=" 17°43'41.22&quot;S 63°11'34.60&quot;O"/>
    <s v="GUILLERMO GARRON - 76730362"/>
    <x v="0"/>
    <d v="2021-03-01T00:00:00"/>
    <d v="2021-03-01T00:00:00"/>
    <x v="1"/>
    <m/>
    <m/>
    <x v="330"/>
    <s v="AC"/>
    <s v="AC"/>
    <s v="Internet Asimetrico 5"/>
    <b v="1"/>
    <s v="1640537_35951__SCZ_7moAnillo_HANSA LTDA_IAS_75M_Los Sauces"/>
    <b v="1"/>
    <s v="MEAVE IBANEZ, HENRY - CORP - LPZ                            "/>
    <b v="0"/>
    <e v="#N/A"/>
    <e v="#N/A"/>
    <m/>
  </r>
  <r>
    <x v="1"/>
    <d v="2017-03-31T00:00:00"/>
    <s v="Internet Dedicado 1"/>
    <n v="30913"/>
    <x v="2"/>
    <s v="11474451_30913_CBA_AV FORESTAL_CERVECERIA BOLIVIANA NACIONAL_IDD_40M"/>
    <s v="ANDIA ALVAREZ, LUIS ENRIQUE - CORP - LPZ                    "/>
    <x v="2"/>
    <x v="0"/>
    <s v="andial@tigo.net.bo"/>
    <s v="AV. VILLAZON - CARRETERA A SACABA KM 6.5"/>
    <s v=" 19° 0'40.38&quot;S  66°46'49.47&quot;O"/>
    <s v="ANTONIO IBAÑEZ - 722 09637"/>
    <x v="3"/>
    <d v="2021-03-01T00:00:00"/>
    <d v="2021-03-01T00:00:00"/>
    <x v="4"/>
    <s v="11/03: De acuerdo a lo indicado por el ejecutivo y Francisco, debido al upgrade de servicios realizados al cliente, deben hacerse nuevas mediciones."/>
    <m/>
    <x v="207"/>
    <s v="AC"/>
    <s v="AC"/>
    <s v="Internet Dedicado 1"/>
    <b v="1"/>
    <s v="11474451_30913_CBA_AV FORESTAL_CERVECERIA BOLIVIANA NACIONAL_IDD_40M"/>
    <b v="1"/>
    <s v="MIRANDA URQUIZO, DANIEL - CORP - LPZ                        "/>
    <b v="0"/>
    <e v="#N/A"/>
    <e v="#N/A"/>
    <m/>
  </r>
  <r>
    <x v="1"/>
    <d v="2015-05-15T00:00:00"/>
    <s v="Internet Dedicado 1"/>
    <n v="29576"/>
    <x v="2"/>
    <s v="11474451_29576_SCZ_PARAGUA_CERVECERIA-BOLIVIANA-NACIONAL_BOL_45M_LA TRANCA"/>
    <s v="ANDIA ALVAREZ, LUIS ENRIQUE - CORP - LPZ                    "/>
    <x v="0"/>
    <x v="0"/>
    <s v="andial@tigo.net.bo"/>
    <s v="Doble vía La Guardia Km. 14."/>
    <s v=" 17°52'41.10&quot;S  63°16'52.32&quot;O"/>
    <s v="Antonio Ibañez - 72209637"/>
    <x v="3"/>
    <d v="2021-03-01T00:00:00"/>
    <d v="2021-03-01T00:00:00"/>
    <x v="4"/>
    <s v="11/08: Se efectuó la 2da visita adicional para verificación del sitio. _x000a_30/07: se contacto nuevamente al cliente, se hizo una nueva coordinacion y estamos a la espera de que confirmen los accesos a los sitios tanto para La Paz y Santa cruz. _x000a_04/06: Contacto Antonio Ibañez indicó: Sergio, por favor te pido realizar estas validaciones mas adelante, cuando bajen los contagios por la pandemia._x000a_08/04: Ejecutivo indica que se han llevado a cabo una serie de cambios de los servicios del cliente que se encuentran siendo confirmados, pide unos días para que Antonio nos de su autorización._x000a_11/03: De acuerdo a lo indicado por el ejecutivo y Francisco, debido al upgrade de servicios realizados al cliente, deben hacerse nuevas mediciones."/>
    <m/>
    <x v="354"/>
    <s v="AC"/>
    <s v="(en blanco)"/>
    <s v="Internet Dedicado 10"/>
    <b v="0"/>
    <s v="(en blanco)"/>
    <b v="0"/>
    <s v="MIRANDA URQUIZO, DANIEL - CORP - LPZ                        "/>
    <b v="0"/>
    <e v="#N/A"/>
    <e v="#N/A"/>
    <m/>
  </r>
  <r>
    <x v="1"/>
    <d v="2017-03-31T00:00:00"/>
    <s v="Internet Dedicado 1"/>
    <n v="30925"/>
    <x v="2"/>
    <s v="11474451_30925_LPZ_RIO SECO_CERVECERIA BOLIVIANA NACIONAL_IDD_30M"/>
    <s v="ANDIA ALVAREZ, LUIS ENRIQUE - CORP - LPZ                    "/>
    <x v="1"/>
    <x v="0"/>
    <s v="andial@tigo.net.bo"/>
    <s v="RIO SECO AV. PANAMERICANA - LADO EMBOL."/>
    <s v=" 16°29'18.84&quot;S  68°12'43.58&quot;O"/>
    <s v="ANTONIO IBAÑEZ - 722 09637"/>
    <x v="3"/>
    <d v="2021-03-01T00:00:00"/>
    <d v="2021-03-01T00:00:00"/>
    <x v="4"/>
    <s v="04/06: Contacto Antonio Ibañez indicó: Sergio, por favor te pido realizar estas validaciones mas adelante, cuando bajen los contagios por la pandemia._x000a_08/04: Ejecutivo indica que se han llevado a cabo una serie de cambios de los servicios del cliente que se encuentran siendo confirmados, pide unos días para que Antonio nos de su autorización._x000a_11/03: De acuerdo a lo indicado por el ejecutivo y Francisco, debido al upgrade de servicios realizados al cliente, deben hacerse nuevas mediciones."/>
    <m/>
    <x v="355"/>
    <s v="AC"/>
    <s v="AC"/>
    <s v="Internet Dedicado 1"/>
    <b v="1"/>
    <s v="11474451_30925_LPZ_RIO SECO_CERVECERIA BOLIVIANA NACIONAL_IDD_30M"/>
    <b v="1"/>
    <s v="MIRANDA URQUIZO, DANIEL - CORP - LPZ                        "/>
    <b v="0"/>
    <e v="#N/A"/>
    <e v="#N/A"/>
    <m/>
  </r>
  <r>
    <x v="1"/>
    <d v="2019-10-30T00:00:00"/>
    <s v="Internet Dedicado 1"/>
    <n v="34619"/>
    <x v="2"/>
    <s v="11474451_34619__CBA_SIMON LOPEZ_CERVECERIA BOLIVIANA NACIONAL_IDD_50M"/>
    <s v="ANDIA ALVAREZ, LUIS ENRIQUE - CORP - LPZ                    "/>
    <x v="2"/>
    <x v="0"/>
    <s v="andial@tigo.net.bo"/>
    <s v="AVENIDA SIMON LOPEZ ESQUINA SUMAJ LLAJTA"/>
    <m/>
    <s v="ANOTONIO IBAÑEZ - 72209637"/>
    <x v="3"/>
    <d v="2021-03-01T00:00:00"/>
    <d v="2021-03-01T00:00:00"/>
    <x v="4"/>
    <s v="11/03: De acuerdo a lo indicado por el ejecutivo y Francisco, debido al upgrade de servicios realizados al cliente, deben hacerse nuevas mediciones."/>
    <m/>
    <x v="208"/>
    <s v="AC"/>
    <s v="AC"/>
    <s v="Internet Dedicado 1"/>
    <b v="1"/>
    <s v="11474451_34619__CBA_SIMON LOPEZ_CERVECERIA BOLIVIANA NACIONAL_IDD_50M"/>
    <b v="1"/>
    <s v="MIRANDA URQUIZO, DANIEL - CORP - LPZ                        "/>
    <b v="0"/>
    <e v="#N/A"/>
    <e v="#N/A"/>
    <m/>
  </r>
  <r>
    <x v="1"/>
    <d v="2019-10-30T00:00:00"/>
    <s v="Internet Dedicado 1"/>
    <n v="34621"/>
    <x v="2"/>
    <s v="11474451_34621_SCZ_7moANILLO_CERVECERIA BOLIVIANA NACIONAL_IDD_65M"/>
    <s v="ANDIA ALVAREZ, LUIS ENRIQUE - CORP - LPZ                    "/>
    <x v="0"/>
    <x v="0"/>
    <s v="andial@tigo.net.bo"/>
    <s v="OFICINA VENTAS  STZ Av. Cristo Redento casi 8vo Anillo"/>
    <m/>
    <s v="ANOTONIO IBAÑEZ - 72209637"/>
    <x v="3"/>
    <d v="2021-03-01T00:00:00"/>
    <d v="2021-03-01T00:00:00"/>
    <x v="4"/>
    <s v="11/08: Se efectuó la 2da visita adicional para verificación del sitio. _x000a_30/07: se contacto nuevamente al cliente, se hizo una nueva coordinacion y estamos a la espera de que confirmen los accesos a los sitios tanto para La Paz y Santa cruz. _x000a_04/06: Contacto Antonio Ibañez indicó: Sergio, por favor te pido realizar estas validaciones mas adelante, cuando bajen los contagios por la pandemia._x000a_08/04: Ejecutivo indica que se han llevado a cabo una serie de cambios de los servicios del cliente que se encuentran siendo confirmados, pide unos días para que Antonio nos de su autorización._x000a_11/03: De acuerdo a lo indicado por el ejecutivo y Francisco, debido al upgrade de servicios realizados al cliente, deben hacerse nuevas mediciones."/>
    <m/>
    <x v="354"/>
    <s v="AC"/>
    <s v="AC"/>
    <s v="Internet Dedicado 1"/>
    <b v="1"/>
    <s v="11474451_34621_SCZ_7moANILLO_CERVECERIA BOLIVIANA NACIONAL_IDD_65M"/>
    <b v="1"/>
    <s v="MIRANDA URQUIZO, DANIEL - CORP - LPZ                        "/>
    <b v="0"/>
    <e v="#N/A"/>
    <e v="#N/A"/>
    <m/>
  </r>
  <r>
    <x v="1"/>
    <d v="2018-08-31T00:00:00"/>
    <s v="Internet Asimetrico 1"/>
    <n v="32824"/>
    <x v="2"/>
    <s v="11474451_32824__CBA_SIMON LOPEZ_CERVECERIA BOLIVIANA NACIONAL_IAS_30M"/>
    <s v="ANDIA ALVAREZ, LUIS ENRIQUE - CORP - LPZ                    "/>
    <x v="2"/>
    <x v="0"/>
    <s v="andial@tigo.net.bo"/>
    <s v="Av. Centenario Final Taquiña"/>
    <s v=" 17°19'40.67&quot;S  66°11'6.30&quot;O"/>
    <s v="ANTONIO IBAÑEZ - 72209637"/>
    <x v="3"/>
    <d v="2021-03-01T00:00:00"/>
    <d v="2021-03-01T00:00:00"/>
    <x v="4"/>
    <s v="11/03: De acuerdo a lo indicado por el ejecutivo y Francisco, debido al upgrade de servicios realizados al cliente, deben hacerse nuevas mediciones."/>
    <m/>
    <x v="208"/>
    <s v="SU"/>
    <s v="SU"/>
    <s v="Internet Asimetrico 1"/>
    <b v="1"/>
    <s v="11474451_32824__CBA_SIMON LOPEZ_CERVECERIA BOLIVIANA NACIONAL_IAS_30M"/>
    <b v="1"/>
    <s v="MIRANDA URQUIZO, DANIEL - CORP - LPZ                        "/>
    <b v="0"/>
    <e v="#N/A"/>
    <e v="#N/A"/>
    <m/>
  </r>
  <r>
    <x v="1"/>
    <d v="2018-07-31T00:00:00"/>
    <s v="Internet Asimetrico 1"/>
    <n v="32748"/>
    <x v="2"/>
    <s v="11474451_32748__CBA_AV FORESTAL_CERVECERIA BOLIVIANA NACIONAL_IAS_30M"/>
    <s v="ANDIA ALVAREZ, LUIS ENRIQUE - CORP - LPZ                    "/>
    <x v="2"/>
    <x v="0"/>
    <s v="andial@tigo.net.bo"/>
    <s v="AV. VILLAZON - CARRETERA A SACABA KM 6.5"/>
    <m/>
    <s v="ANTONIO IBAÑEZ - 72209639"/>
    <x v="3"/>
    <d v="2021-03-01T00:00:00"/>
    <d v="2021-03-01T00:00:00"/>
    <x v="4"/>
    <s v="11/03: De acuerdo a lo indicado por el ejecutivo y Francisco, debido al upgrade de servicios realizados al cliente, deben hacerse nuevas mediciones."/>
    <m/>
    <x v="207"/>
    <s v="SU"/>
    <s v="(en blanco)"/>
    <s v="Internet Asimetrico 1"/>
    <b v="1"/>
    <s v="(en blanco)"/>
    <b v="0"/>
    <s v="MIRANDA URQUIZO, DANIEL - CORP - LPZ                        "/>
    <b v="0"/>
    <e v="#N/A"/>
    <e v="#N/A"/>
    <m/>
  </r>
  <r>
    <x v="1"/>
    <d v="2018-07-31T00:00:00"/>
    <s v="Internet Asimetrico 1"/>
    <n v="32749"/>
    <x v="2"/>
    <s v="11474451_32749__SCZ_PARAGUA_CERVECERIA BOLIVIANA NACIONAL_BAS_10M"/>
    <s v="ANDIA ALVAREZ, LUIS ENRIQUE - CORP - LPZ                    "/>
    <x v="0"/>
    <x v="0"/>
    <s v="andial@tigo.net.bo"/>
    <s v="DOBLE VIA LA GUARDIA KM. 14 PLANTA C.B.N. SCZ"/>
    <n v="0"/>
    <s v="ANTONIO IBAÑEZ - 72209640"/>
    <x v="3"/>
    <d v="2021-03-01T00:00:00"/>
    <d v="2021-03-01T00:00:00"/>
    <x v="4"/>
    <s v="11/08: Se efectuó la 2da visita adicional para verificación del sitio. _x000a_30/07: se contacto nuevamente al cliente, se hizo una nueva coordinacion y estamos a la espera de que confirmen los accesos a los sitios tanto para La Paz y Santa cruz. _x000a_04/06: Contacto Antonio Ibañez indicó: Sergio, por favor te pido realizar estas validaciones mas adelante, cuando bajen los contagios por la pandemia._x000a_08/04: Ejecutivo indica que se han llevado a cabo una serie de cambios de los servicios del cliente que se encuentran siendo confirmados, pide unos días para que Antonio nos de su autorización._x000a_11/03: De acuerdo a lo indicado por el ejecutivo y Francisco, debido al upgrade de servicios realizados al cliente, deben hacerse nuevas mediciones."/>
    <m/>
    <x v="354"/>
    <s v="SU"/>
    <s v="(en blanco)"/>
    <s v="Internet Asimetrico 1"/>
    <b v="1"/>
    <s v="(en blanco)"/>
    <b v="0"/>
    <s v="MIRANDA URQUIZO, DANIEL - CORP - LPZ                        "/>
    <b v="0"/>
    <e v="#N/A"/>
    <e v="#N/A"/>
    <m/>
  </r>
  <r>
    <x v="1"/>
    <d v="2018-07-31T00:00:00"/>
    <s v="Internet Asimetrico 1"/>
    <n v="32750"/>
    <x v="2"/>
    <s v="11474451_32750__LPZ_RIO SECO_CERVECERIA BOLIVIANA NACIONAL_IAS_30M"/>
    <s v="ANDIA ALVAREZ, LUIS ENRIQUE - CORP - LPZ                    "/>
    <x v="1"/>
    <x v="0"/>
    <s v="andial@tigo.net.bo"/>
    <s v="RIO SECO AV. PANAMERICANA - Frente de la Parada Teleferico Azul"/>
    <m/>
    <s v="ANTONIO IBAÑEZ - 72209641"/>
    <x v="3"/>
    <d v="2021-03-01T00:00:00"/>
    <d v="2021-03-01T00:00:00"/>
    <x v="4"/>
    <s v="04/06: Contacto Antonio Ibañez indicó: Sergio, por favor te pido realizar estas validaciones mas adelante, cuando bajen los contagios por la pandemia._x000a_08/04: Ejecutivo indica que se han llevado a cabo una serie de cambios de los servicios del cliente que se encuentran siendo confirmados, pide unos días para que Antonio nos de su autorización._x000a_11/03: De acuerdo a lo indicado por el ejecutivo y Francisco, debido al upgrade de servicios realizados al cliente, deben hacerse nuevas mediciones."/>
    <m/>
    <x v="355"/>
    <s v="AC"/>
    <s v="AC"/>
    <s v="Internet Asimetrico 1"/>
    <b v="1"/>
    <s v="11474451_32750__LPZ_RIO SECO_CERVECERIA BOLIVIANA NACIONAL_IAS_30M"/>
    <b v="1"/>
    <s v="MIRANDA URQUIZO, DANIEL - CORP - LPZ                        "/>
    <b v="0"/>
    <e v="#N/A"/>
    <e v="#N/A"/>
    <m/>
  </r>
  <r>
    <x v="1"/>
    <d v="2018-07-31T00:00:00"/>
    <s v="Internet Asimetrico 1"/>
    <n v="32753"/>
    <x v="2"/>
    <s v="11474451_32753_LPZ_PEREZ_CERVECERIA BOLIVIANA NACIONAL_IAS_30M"/>
    <s v="ANDIA ALVAREZ, LUIS ENRIQUE - CORP - LPZ                    "/>
    <x v="1"/>
    <x v="0"/>
    <s v="andial@tigo.net.bo"/>
    <s v="AV. FINAL MONTES #400 - PLANTA C.B.N."/>
    <m/>
    <s v="ANTONIO IBAÑEZ - 72209643"/>
    <x v="3"/>
    <d v="2021-03-01T00:00:00"/>
    <d v="2021-03-01T00:00:00"/>
    <x v="4"/>
    <s v="04/06: Contacto Antonio Ibañez indicó: Sergio, por favor te pido realizar estas validaciones mas adelante, cuando bajen los contagios por la pandemia._x000a_08/04: Ejecutivo indica que se han llevado a cabo una serie de cambios de los servicios del cliente que se encuentran siendo confirmados, pide unos días para que Antonio nos de su autorización._x000a_11/03: De acuerdo a lo indicado por el ejecutivo y Francisco, debido al upgrade de servicios realizados al cliente, deben hacerse nuevas mediciones."/>
    <m/>
    <x v="356"/>
    <s v="SU"/>
    <s v="(en blanco)"/>
    <s v="Internet Asimetrico 1"/>
    <b v="1"/>
    <s v="(en blanco)"/>
    <b v="0"/>
    <s v="MIRANDA URQUIZO, DANIEL - CORP - LPZ                        "/>
    <b v="0"/>
    <e v="#N/A"/>
    <e v="#N/A"/>
    <m/>
  </r>
  <r>
    <x v="1"/>
    <d v="2019-09-30T00:00:00"/>
    <s v="Internet Asimetrico 1"/>
    <n v="34496"/>
    <x v="2"/>
    <s v="11474451_34496__LPZ_HUMBOLTD_CERVECERIA BOLIVIANA NACIONAL_IAS1_30M"/>
    <s v="ANDIA ALVAREZ, LUIS ENRIQUE - CORP - LPZ                    "/>
    <x v="1"/>
    <x v="0"/>
    <s v="andial@tigo.net.bo"/>
    <s v="Av. Ballivian entre calles 11 y 12 Calacoto"/>
    <s v="16°32'24.13&quot;S 68° 5'16.80&quot;O"/>
    <s v="Antonio Ibañez - 72209637"/>
    <x v="3"/>
    <d v="2021-03-01T00:00:00"/>
    <d v="2021-03-01T00:00:00"/>
    <x v="4"/>
    <s v="21/10: Ejecutivo nos indica nuevo CH y se actualizó en la BBDD, el cliente cambio de plan a partir de este mes. 04/06: Contacto Antonio Ibañez indicó: Sergio, por favor te pido realizar estas validaciones mas adelante, cuando bajen los contagios por la pandemia._x000a_08/04: Ejecutivo indica que se han llevado a cabo una serie de cambios de los servicios del cliente que se encuentran siendo confirmados, pide unos días para que Antonio nos de su autorización._x000a_11/03: De acuerdo a lo indicado por el ejecutivo y Francisco, debido al upgrade de servicios realizados al cliente, deben hacerse nuevas mediciones."/>
    <m/>
    <x v="134"/>
    <s v="AC"/>
    <s v="AC"/>
    <s v="Internet Asimetrico 1"/>
    <b v="1"/>
    <s v="11474451_34496__LPZ_HUMBOLTD_CERVECERIA BOLIVIANA NACIONAL_IAS1_30M"/>
    <b v="1"/>
    <s v="MIRANDA URQUIZO, DANIEL - CORP - LPZ                        "/>
    <b v="0"/>
    <e v="#N/A"/>
    <e v="#N/A"/>
    <m/>
  </r>
  <r>
    <x v="1"/>
    <d v="2016-04-01T00:00:00"/>
    <s v="Internet Asimetrico 1"/>
    <n v="29965"/>
    <x v="2"/>
    <s v="11474451_29965_CBA_SIMON LOPEZ_CERVECERIA BOLIVIANA NACIONAL S.A._IAS1_30M"/>
    <s v="ANDIA ALVAREZ, LUIS ENRIQUE - CORP - LPZ                    "/>
    <x v="2"/>
    <x v="0"/>
    <s v="andial@tigo.net.bo"/>
    <s v="AVENIDA SIMON LOPEZ ESQUINA SUMAJ LLAJTA"/>
    <s v=" 17°21'39.90&quot;S  66°10'55.34&quot;O"/>
    <s v="ANTONIO IBAÑEZ - 72209637"/>
    <x v="3"/>
    <d v="2021-03-01T00:00:00"/>
    <d v="2021-03-01T00:00:00"/>
    <x v="4"/>
    <s v="21/10: Ejecutivo nos indica nuevo CH y se actualizó en la BBDD, el cliente cambio de plan a partir de este mes._x000a_11/03: De acuerdo a lo indicado por el ejecutivo y Francisco, debido al upgrade de servicios realizados al cliente, deben hacerse nuevas mediciones."/>
    <m/>
    <x v="208"/>
    <s v="AC"/>
    <s v="AC"/>
    <s v="Internet Asimetrico 1"/>
    <b v="1"/>
    <s v="11474451_29965_CBA_SIMON LOPEZ_CERVECERIA BOLIVIANA NACIONAL S.A._IAS1_30M"/>
    <b v="1"/>
    <s v="MIRANDA URQUIZO, DANIEL - CORP - LPZ                        "/>
    <b v="0"/>
    <e v="#N/A"/>
    <e v="#N/A"/>
    <m/>
  </r>
  <r>
    <x v="1"/>
    <d v="2016-04-01T00:00:00"/>
    <s v="Internet Asimetrico 1"/>
    <n v="29946"/>
    <x v="2"/>
    <s v="11474451_29946_TJA_Barrio Fabril_CERVECERIA BOLIVIANA NACIONAL S.A._IAS1_30M"/>
    <s v="ANDIA ALVAREZ, LUIS ENRIQUE - CORP - LPZ                    "/>
    <x v="3"/>
    <x v="0"/>
    <s v="andial@tigo.net.bo"/>
    <s v="Avenida Heroes del Chaco Nro 2775, zona Morros Blancos."/>
    <s v="21°32'34.66&quot;S 64°42'25.63&quot;O"/>
    <s v="Pablo Cardenas - 67011807"/>
    <x v="3"/>
    <d v="2021-03-01T00:00:00"/>
    <d v="2021-03-01T00:00:00"/>
    <x v="0"/>
    <s v="21/10: Ejecutivo nos indica nuevo CH y se actualizó en la BBDD, el cliente cambio de plan a partir de este mes. _x000a_11/03: De acuerdo a lo indicado por el ejecutivo y Francisco, debido al upgrade de servicios realizados al cliente, deben hacerse nuevas mediciones."/>
    <s v="Cliente no acepta la medición"/>
    <x v="7"/>
    <s v="AC"/>
    <s v="(en blanco)"/>
    <s v="Internet Asimetrico 1"/>
    <b v="1"/>
    <s v="(en blanco)"/>
    <b v="0"/>
    <s v="MIRANDA URQUIZO, DANIEL - CORP - LPZ                        "/>
    <b v="0"/>
    <e v="#N/A"/>
    <e v="#N/A"/>
    <m/>
  </r>
  <r>
    <x v="1"/>
    <d v="2016-04-01T00:00:00"/>
    <s v="Internet Asimetrico 1"/>
    <n v="29960"/>
    <x v="2"/>
    <s v="11474451_29960__SCZ_7mo anillo/2 de agosto_CERVECERIA BOLIVIANA NACIONAL_IDD_30M"/>
    <s v="ANDIA ALVAREZ, LUIS ENRIQUE - CORP - LPZ                    "/>
    <x v="0"/>
    <x v="0"/>
    <s v="andial@tigo.net.bo"/>
    <s v="Av. Cristo Redento casi 8vo Anillo"/>
    <s v=" 17°43'1.24&quot;S   63° 9'46.15&quot;O"/>
    <s v="SAMUEL CONDORI - 77331231  68923479"/>
    <x v="3"/>
    <d v="2021-03-01T00:00:00"/>
    <d v="2021-03-01T00:00:00"/>
    <x v="4"/>
    <s v="21/10: Ejecutivo nos indica nuevo CH  el cliente cambio de plan a partir de este mes, la medición fue realizada a su plan anterior.11/08: Se efectuó la 2da visita adicional para verificación del sitio. _x000a_30/07: se contacto nuevamente al cliente, se hizo una nueva coordinacion y estamos a la espera de que confirmen los accesos a los sitios tanto para La Paz y Santa cruz. _x000a_04/06: Contacto Antonio Ibañez indicó: Sergio, por favor te pido realizar estas validaciones mas adelante, cuando bajen los contagios por la pandemia._x000a_08/04: Ejecutivo indica que se han llevado a cabo una serie de cambios de los servicios del cliente que se encuentran siendo confirmados, pide unos días para que Antonio nos de su autorización._x000a_11/03: De acuerdo a lo indicado por el ejecutivo y Francisco, debido al upgrade de servicios realizados al cliente, deben hacerse nuevas mediciones."/>
    <m/>
    <x v="354"/>
    <s v="AC"/>
    <s v="AC"/>
    <s v="Internet Asimetrico 1"/>
    <b v="1"/>
    <s v="11474451_29960__SCZ_7mo anillo/2 de agosto_CERVECERIA BOLIVIANA NACIONAL_IAS1_30"/>
    <b v="0"/>
    <s v="MIRANDA URQUIZO, DANIEL - CORP - LPZ                        "/>
    <b v="0"/>
    <e v="#N/A"/>
    <e v="#N/A"/>
    <m/>
  </r>
  <r>
    <x v="1"/>
    <d v="2015-05-07T00:00:00"/>
    <s v="Internet Dedicado 1"/>
    <n v="29571"/>
    <x v="2"/>
    <s v="11474451_29571_SCZ_LA-TRANCA_CERVECERIA-BOLIVIANA-NACIONAL_IAS1_30M"/>
    <s v="ANDIA ALVAREZ, LUIS ENRIQUE - CORP - LPZ                    "/>
    <x v="0"/>
    <x v="0"/>
    <s v="andial@tigo.net.bo"/>
    <s v="Doble vía La Guardia Km. 14."/>
    <s v=" 17°52'41.10&quot;S  63°16'52.32&quot;O"/>
    <s v="Antonio Ibañez - 72209637"/>
    <x v="3"/>
    <d v="2021-03-01T00:00:00"/>
    <d v="2021-03-01T00:00:00"/>
    <x v="4"/>
    <s v="21/10: Ejecutivo nos indica nuevo CH, el cliente cambio de plan a partir de este mes, la medición efectuada fue aún a su enlace anterior. Cabe notar, que también se efectuó cambio en el nodo. 11/08: Se efectuó la 2da visita adicional para verificación del sitio. _x000a_30/07: se contacto nuevamente al cliente, se hizo una nueva coordinacion y estamos a la espera de que confirmen los accesos a los sitios tanto para La Paz y Santa cruz. _x000a_04/06: Contacto Antonio Ibañez indicó: Sergio, por favor te pido realizar estas validaciones mas adelante, cuando bajen los contagios por la pandemia._x000a_08/04: Ejecutivo indica que se han llevado a cabo una serie de cambios de los servicios del cliente que se encuentran siendo confirmados, pide unos días para que Antonio nos de su autorización._x000a_11/03: De acuerdo a lo indicado por el ejecutivo y Francisco, debido al upgrade de servicios realizados al cliente, deben hacerse nuevas mediciones."/>
    <m/>
    <x v="354"/>
    <s v="AC"/>
    <s v="(en blanco)"/>
    <s v="Internet Asimetrico 1"/>
    <b v="0"/>
    <s v="(en blanco)"/>
    <b v="0"/>
    <s v="MIRANDA URQUIZO, DANIEL - CORP - LPZ                        "/>
    <b v="0"/>
    <e v="#N/A"/>
    <e v="#N/A"/>
    <m/>
  </r>
  <r>
    <x v="1"/>
    <d v="2016-04-01T00:00:00"/>
    <s v="Internet Asimetrico 1"/>
    <n v="29972"/>
    <x v="2"/>
    <s v="11474451_29972_LPZ_FLORIDA_CERVECERIA BOLIVIANA NACIONAL S.A._IAS1_30M"/>
    <s v="ANDIA ALVAREZ, LUIS ENRIQUE - CORP - LPZ                    "/>
    <x v="1"/>
    <x v="0"/>
    <s v="andial@tigo.net.bo"/>
    <s v="RIO SECO AV. PANAMERICANA - LADO EMBOL."/>
    <s v="16°29'18.84&quot;S 68°12'43.58&quot;O"/>
    <s v="Pablo Cardenas - 67011807"/>
    <x v="3"/>
    <d v="2021-03-01T00:00:00"/>
    <d v="2021-03-01T00:00:00"/>
    <x v="4"/>
    <s v="21/10: Ejecutivo nos indica nuevo CH y se actualizó en la BBDD, el cliente cambio de plan a partir de este mes. 04/06: Contacto Antonio Ibañez indicó: Sergio, por favor te pido realizar estas validaciones mas adelante, cuando bajen los contagios por la pandemia._x000a_08/04: Ejecutivo indica que se han llevado a cabo una serie de cambios de los servicios del cliente que se encuentran siendo confirmados, pide unos días para que Antonio nos de su autorización._x000a_11/03: De acuerdo a lo indicado por el ejecutivo y Francisco, debido al upgrade de servicios realizados al cliente, deben hacerse nuevas mediciones."/>
    <m/>
    <x v="134"/>
    <s v="AC"/>
    <s v="AC"/>
    <s v="Internet Asimetrico 1"/>
    <b v="1"/>
    <s v="11474451_29972_LPZ_FLORIDA_CERVECERIA BOLIVIANA NACIONAL S.A._IAS1_30M"/>
    <b v="1"/>
    <s v="MIRANDA URQUIZO, DANIEL - CORP - LPZ                        "/>
    <b v="0"/>
    <e v="#N/A"/>
    <e v="#N/A"/>
    <m/>
  </r>
  <r>
    <x v="1"/>
    <d v="2016-04-01T00:00:00"/>
    <s v="Internet Asimetrico 1"/>
    <n v="29794"/>
    <x v="2"/>
    <s v="11474451_29794_LPZ_Humbolt_CERVECERIA BOLIVIANA NACIONAL_IAS1_30M"/>
    <s v="ANDIA ALVAREZ, LUIS ENRIQUE - CORP - LPZ                    "/>
    <x v="1"/>
    <x v="0"/>
    <s v="andial@tigo.net.bo"/>
    <s v="Av. Montes #400"/>
    <s v=" 16°29'22.10&quot;S  68° 8'38.21&quot;O"/>
    <s v="Pablo Cardenas - 67011807"/>
    <x v="3"/>
    <d v="2021-03-01T00:00:00"/>
    <d v="2021-03-01T00:00:00"/>
    <x v="4"/>
    <s v="21/10: Ejecutivo nos indica nuevo CH y se actualizó en la BBDD, el cliente cambio de plan a partir de este mes. 04/06: Contacto Antonio Ibañez indicó: Sergio, por favor te pido realizar estas validaciones mas adelante, cuando bajen los contagios por la pandemia._x000a_08/04: Ejecutivo indica que se han llevado a cabo una serie de cambios de los servicios del cliente que se encuentran siendo confirmados, pide unos días para que Antonio nos de su autorización._x000a_11/03: De acuerdo a lo indicado por el ejecutivo y Francisco, debido al upgrade de servicios realizados al cliente, deben hacerse nuevas mediciones."/>
    <m/>
    <x v="134"/>
    <s v="AC"/>
    <s v="AC"/>
    <s v="Internet Asimetrico 1"/>
    <b v="1"/>
    <s v="11474451_29794_LPZ_Humbolt_CERVECERIA BOLIVIANA NACIONAL_IAS1_30M"/>
    <b v="1"/>
    <s v="MIRANDA URQUIZO, DANIEL - CORP - LPZ                        "/>
    <b v="0"/>
    <e v="#N/A"/>
    <e v="#N/A"/>
    <m/>
  </r>
  <r>
    <x v="1"/>
    <d v="2016-04-01T00:00:00"/>
    <s v="Internet Asimetrico 1"/>
    <n v="29966"/>
    <x v="2"/>
    <s v="11474451_29966_LPZ_Perez_CERVECERIA BOLIVIANA NACIONAL S.A._IAS1_30M"/>
    <s v="ANDIA ALVAREZ, LUIS ENRIQUE - CORP - LPZ                    "/>
    <x v="1"/>
    <x v="0"/>
    <s v="andial@tigo.net.bo"/>
    <s v="LA PAZ AVENIDA MONTES"/>
    <s v=" 16°29'22.10&quot;S  68° 8'38.21&quot;O"/>
    <s v="PABLO CARDENAS - 67011807"/>
    <x v="3"/>
    <d v="2021-03-01T00:00:00"/>
    <d v="2021-03-01T00:00:00"/>
    <x v="4"/>
    <s v="21/10: Ejecutivo nos indica nuevo CH y se actualizó en la BBDD, el cliente cambio de plan a partir de este mes. 04/06: Contacto Antonio Ibañez indicó: Sergio, por favor te pido realizar estas validaciones mas adelante, cuando bajen los contagios por la pandemia._x000a_08/04: Ejecutivo indica que se han llevado a cabo una serie de cambios de los servicios del cliente que se encuentran siendo confirmados, pide unos días para que Antonio nos de su autorización._x000a_11/03: De acuerdo a lo indicado por el ejecutivo y Francisco, debido al upgrade de servicios realizados al cliente, deben hacerse nuevas mediciones."/>
    <m/>
    <x v="356"/>
    <s v="AC"/>
    <s v="AC"/>
    <s v="Internet Asimetrico 1"/>
    <b v="1"/>
    <s v="11474451_29966_LPZ_Perez_CERVECERIA BOLIVIANA NACIONAL S.A._IAS1_30M"/>
    <b v="1"/>
    <s v="MIRANDA URQUIZO, DANIEL - CORP - LPZ                        "/>
    <b v="0"/>
    <e v="#N/A"/>
    <e v="#N/A"/>
    <m/>
  </r>
  <r>
    <x v="1"/>
    <d v="2019-10-31T00:00:00"/>
    <s v="Internet Asimetrico"/>
    <n v="34551"/>
    <x v="128"/>
    <s v="13535642_34551__CBA_QuillacolloCentro_UNIVERSIDAD ADVENTISTA DE BOLIVIA_IAS_450M_PAIRUMANI"/>
    <s v="GONZALEZ ANTEZANA, MAURICIO ABEL - EMP - CBB                "/>
    <x v="2"/>
    <x v="0"/>
    <s v="gonzalezm@tigo.net.bo"/>
    <s v="Av. B. Galindo KM. 17, subiendo al norte por la Av. Paurimani, VINTO"/>
    <s v=" 17°23'18.50&quot;S   66°18'57.14&quot;O"/>
    <s v="IVAN ALCON - 71737614"/>
    <x v="3"/>
    <d v="2021-03-01T00:00:00"/>
    <d v="2021-03-01T00:00:00"/>
    <x v="1"/>
    <m/>
    <m/>
    <x v="116"/>
    <s v="SU"/>
    <s v="(en blanco)"/>
    <s v="PLAN CORPORATE - 1124"/>
    <b v="0"/>
    <s v="(en blanco)"/>
    <b v="0"/>
    <s v="GONZALEZ ANTEZANA, MAURICIO ABEL - EMP - CBBA               "/>
    <b v="0"/>
    <e v="#N/A"/>
    <e v="#N/A"/>
    <m/>
  </r>
  <r>
    <x v="1"/>
    <d v="2018-04-30T00:00:00"/>
    <s v="Business Asimetric 10 Mb"/>
    <n v="32293"/>
    <x v="406"/>
    <s v="1789974_32293_LPZ_OBRAJES_TUMPAR LTDA_BAS_10M"/>
    <s v="MERCADO ANEZ, JAVIER - CORP - SCZ                           "/>
    <x v="1"/>
    <x v="0"/>
    <s v="mercadoja@tigo.net.bo"/>
    <s v="Av. Hernando Siles Ed. las Torres de Obrajes Torre 1, La Paz, Bolivia"/>
    <s v=" 16°31'20.93&quot;S  68° 6'52.63&quot;O"/>
    <s v="JORGE PAREJAS - 69051228"/>
    <x v="0"/>
    <d v="2021-03-01T00:00:00"/>
    <d v="2021-03-01T00:00:00"/>
    <x v="4"/>
    <m/>
    <m/>
    <x v="302"/>
    <s v="SU"/>
    <s v="AC"/>
    <s v="Internet Asimetrico 1"/>
    <b v="0"/>
    <s v="1789974_32293_LPZ_OBRAJES_TUMPAR LTDA_IAS_30M"/>
    <b v="0"/>
    <s v="MERCADO ANEZ, JAVIER - CORP - SCZ                           "/>
    <b v="1"/>
    <e v="#N/A"/>
    <e v="#N/A"/>
    <m/>
  </r>
  <r>
    <x v="1"/>
    <d v="2021-03-17T00:00:00"/>
    <s v="Business Online"/>
    <n v="36020"/>
    <x v="172"/>
    <s v="1765387_36020_SCZ_7mo anillo/2 de Agosto_UNIVALLE S.A._BOL_100M"/>
    <s v="PORRO SAAVEDRA, CAROLINA - TEMP1 - CORP - CBBA              "/>
    <x v="0"/>
    <x v="0"/>
    <s v="porroc@tigo.net.bo"/>
    <s v="Santa Cruz - Séptimo anillo y Av. Juan Pablo II"/>
    <s v="17°43'21.34&quot;S  63°10'30.66&quot;W"/>
    <s v="Christian García - 73185222"/>
    <x v="3"/>
    <d v="2021-03-01T00:00:00"/>
    <d v="2021-04-01T00:00:00"/>
    <x v="1"/>
    <s v="01/06: Dado que el cliente tuvo observaciones en la estabilidad de carga se debe definir por Factory si se hará alguna mejora en el servicio._x000a_05/05: Se llevarán a cabo las mediciones el 07/05._x000a_16/04: Consulté a Christian respecto a la computadora que se utilizará para las mediciones, Miguel Alba indicó que se entregaría una para ese fin pero aún no la han entregado. Gino indicó las características de la que ellos tienen para estos casos y Edgar indicó que eran correctas pero que habría que verificar las configuraciones. Solicité a Sergio que aún no haga la coordinación hasta que tengamos la definición de la computadora._x000a_15/04: Ronny confirma la entrega de los enlaces nuevos y solicita se hagan las gestiones para llevar a cabo la certificación._x000a_30/03: Envié información de los enlaces a Logicalis y NOC para que se lleve a cabo la programación. Ronny debe confirmar cuando los enlaces sean entregados."/>
    <m/>
    <x v="357"/>
    <s v="AC"/>
    <s v="AC"/>
    <s v="PLAN CORPORATE - 1124"/>
    <b v="0"/>
    <s v="1765387_36020__SCZ_7mo anillo/2 de Agosto_UNIVALLE S.A._BAS_500M"/>
    <b v="0"/>
    <s v="VIDAL CANEDO, LEONARDO ANDRES - CORP - CBBA                 "/>
    <b v="0"/>
    <e v="#N/A"/>
    <e v="#N/A"/>
    <m/>
  </r>
  <r>
    <x v="1"/>
    <d v="2021-03-17T00:00:00"/>
    <s v="Business Asimetric"/>
    <n v="36021"/>
    <x v="172"/>
    <s v="1765387_36021_SCZ_7mo anillo/2 de Agosto_UNIVALLE S.A._BAS_1GB"/>
    <s v="PORRO SAAVEDRA, CAROLINA - TEMP1 - CORP - CBBA              "/>
    <x v="0"/>
    <x v="0"/>
    <s v="porroc@tigo.net.bo"/>
    <s v="Santa Cruz - Séptimo anillo y Av. Juan Pablo II"/>
    <s v="17°43'21.34&quot;S  63°10'30.66&quot;W"/>
    <s v="Christian García - 73185222"/>
    <x v="3"/>
    <d v="2021-03-01T00:00:00"/>
    <d v="2021-04-01T00:00:00"/>
    <x v="1"/>
    <s v="05/05: Se llevarán a cabo las mediciones el 07/05._x000a_16/04: Consulté a Christian respecto a la computadora que se utilizará para las mediciones, Miguel Alba indicó que se entregaría una para ese fin pero aún no la han entregado. Gino indicó las características de la que ellos tienen para estos casos y Edgar indicó que eran correctas pero que habría que verificar las configuraciones. Solicité a Sergio que aún no haga la coordinación hasta que tengamos la definición de la computadora._x000a_15/04: Ronny confirma la entrega de los enlaces nuevos y solicita se hagan las gestiones para llevar a cabo la certificación._x000a_30/03: Envié información de los enlaces a Logicalis y NOC para que se lleve a cabo la programación. Ronny debe confirmar cuando los enlaces sean entregados."/>
    <m/>
    <x v="358"/>
    <s v="AC"/>
    <s v="AC"/>
    <s v="PLAN CORPORATE - 1124"/>
    <b v="0"/>
    <s v="1765387_36021_SCZ_7mo anillo/2 de Agosto_UNIVALLE S.A._BAS_1GB"/>
    <b v="1"/>
    <s v="VIDAL CANEDO, LEONARDO ANDRES - CORP - CBBA                 "/>
    <b v="0"/>
    <e v="#N/A"/>
    <e v="#N/A"/>
    <m/>
  </r>
  <r>
    <x v="3"/>
    <d v="2014-02-01T00:00:00"/>
    <s v="Internet Dedicado 1"/>
    <n v="28736"/>
    <x v="20"/>
    <s v="13646854_28736_LPZ_Planta Senkata_INDUMOTORA BOLIVIA LIMITADA_IDD_30M"/>
    <s v="PEREZ CABALLERO, ADRIANA - EMP - LPZ                        "/>
    <x v="1"/>
    <x v="0"/>
    <s v="perezad@tigo.net.bo"/>
    <s v="av 6 de marzo km 7"/>
    <n v="0"/>
    <s v="Gaston Jáuregui  Cel: 77299399"/>
    <x v="0"/>
    <d v="2021-04-01T00:00:00"/>
    <d v="2021-04-01T00:00:00"/>
    <x v="1"/>
    <m/>
    <m/>
    <x v="359"/>
    <s v="SU"/>
    <s v="(en blanco)"/>
    <s v="Internet Dedicado 1"/>
    <b v="1"/>
    <s v="(en blanco)"/>
    <b v="0"/>
    <s v="GUTIERREZ AYLLÓN, ALVARO - EMP - LPZ                        "/>
    <b v="0"/>
    <e v="#N/A"/>
    <e v="#N/A"/>
    <m/>
  </r>
  <r>
    <x v="2"/>
    <d v="2014-03-01T00:00:00"/>
    <s v="Plan Internet Empresarial 1.1"/>
    <n v="28788"/>
    <x v="480"/>
    <s v="13958139_28788_LPZ_Sopocachi_INDUSTRIAS ALIMENTICIAS FAGAL SRL_IEL_4M"/>
    <s v="ORTIZ ORTIZ, ROBERTO - MNC - SCZ                            "/>
    <x v="1"/>
    <x v="0"/>
    <s v="ortizro@tigo.net.bo"/>
    <s v="Av. Diego de Ocaña # 51"/>
    <n v="0"/>
    <s v="Eddy Zuñagua 72191064"/>
    <x v="0"/>
    <d v="2021-04-01T00:00:00"/>
    <d v="2021-04-01T00:00:00"/>
    <x v="1"/>
    <s v="07/09: esperando confirmación por correo. 15/06:El contacto menciona que por el momento no tienen personal quien este a cargo. 13/05: Ejecutivo indica que el contacto es Christopher Fernandez - 67702810. Aplica para Nestlé e Industrias Fagal ya que pertenecen a la misma empresa."/>
    <m/>
    <x v="360"/>
    <s v="SU"/>
    <s v="(en blanco)"/>
    <s v="Plan Internet Empresarial 1.1"/>
    <b v="1"/>
    <s v="(en blanco)"/>
    <b v="0"/>
    <s v="RUCK SUAREZ, FERNANDA - MNC - SCZ                           "/>
    <b v="0"/>
    <e v="#N/A"/>
    <e v="#N/A"/>
    <m/>
  </r>
  <r>
    <x v="2"/>
    <d v="2014-06-18T00:00:00"/>
    <s v="Plan Internet Empresarial 1.1"/>
    <n v="29146"/>
    <x v="465"/>
    <s v="11225631_29146__LPZ_AV INCAHUASI_NESTLE BOLIVIA S.A._IOL_4M"/>
    <s v="ORTIZ ORTIZ, ROBERTO - MNC - SCZ                            "/>
    <x v="1"/>
    <x v="0"/>
    <s v="ortizro@tigo.net.bo"/>
    <s v="AV. ESTRUCTURANTE FRENTE A HILASA"/>
    <n v="0"/>
    <s v="Dulfredo Condori 72057819"/>
    <x v="0"/>
    <d v="2021-04-01T00:00:00"/>
    <d v="2021-04-01T00:00:00"/>
    <x v="1"/>
    <s v="13/05: Ejecutivo indica que el contacto es Christopher Fernandez - 67702810. Aplica para Nestlé e Industrias Fagal ya que pertenecen a la misma empresa."/>
    <m/>
    <x v="361"/>
    <s v="AC"/>
    <s v="AC"/>
    <s v="Plan Internet Empresarial 1.2"/>
    <b v="0"/>
    <s v="11225631_29146__LPZ_AV INCAHUASI_NESTLE BOLIVIA S.A._IOL_10M"/>
    <b v="0"/>
    <s v="RUCK SUAREZ, FERNANDA - MNC - SCZ                           "/>
    <b v="0"/>
    <e v="#N/A"/>
    <e v="#N/A"/>
    <m/>
  </r>
  <r>
    <x v="3"/>
    <d v="2016-07-29T00:00:00"/>
    <s v="Internet Asimetrico 2"/>
    <n v="30307"/>
    <x v="481"/>
    <s v="14504774_30307_LPZ_El Maestro__AJ VIERCI SRL_IAS_40M"/>
    <s v="RUEDA PERALTA, ANIBAL - EMP - SCZ                           "/>
    <x v="1"/>
    <x v="0"/>
    <s v="ruedaa@tigo.net.bo"/>
    <s v="Villa Fátima Av. Las Américas  N° 756"/>
    <s v=" 16°28'23.52&quot;S  68° 7'0.50&quot;O"/>
    <s v="Ariel Callejas - 75598885"/>
    <x v="0"/>
    <d v="2021-04-01T00:00:00"/>
    <d v="2021-04-01T00:00:00"/>
    <x v="1"/>
    <s v="27/12: Se consulto y actualizo contacto con ejecutivo._x000a_05/10: se consulto al ejecutivo. 07/09: contacto no responde"/>
    <m/>
    <x v="362"/>
    <s v="AC"/>
    <s v="AC"/>
    <s v="Internet Asimetrico 2"/>
    <b v="1"/>
    <s v="14504774_30307_LPZ_El Maestro__AJ VIERCI SRL_IAS_40M"/>
    <b v="1"/>
    <s v="RUEDA PERALTA, ANIBAL - EMP - SCZ                           "/>
    <b v="1"/>
    <e v="#N/A"/>
    <e v="#N/A"/>
    <m/>
  </r>
  <r>
    <x v="3"/>
    <d v="2016-08-23T00:00:00"/>
    <s v="Internet Asimetrico 4"/>
    <n v="30341"/>
    <x v="482"/>
    <s v="15002300_30341_SCZ_PETROLERO_SERVICIOS TECNICOS Y DE INGENIERIA S.R.L._IAS_65M"/>
    <s v="GONZALEZ ANTEZANA, MAURICIO ABEL - EMP - CBB                "/>
    <x v="0"/>
    <x v="0"/>
    <s v="gonzalezm@tigo.net.bo"/>
    <s v="Calle Motoyoe"/>
    <s v=" 17°45'52.10&quot;S  63°10'47.97&quot;O"/>
    <s v="Herlan Veizaga  - 67702939"/>
    <x v="0"/>
    <d v="2021-04-01T00:00:00"/>
    <d v="2021-04-01T00:00:00"/>
    <x v="1"/>
    <m/>
    <m/>
    <x v="304"/>
    <s v="AC"/>
    <s v="(en blanco)"/>
    <s v="Internet Asimetrico 4"/>
    <b v="1"/>
    <s v="(en blanco)"/>
    <b v="0"/>
    <s v="GONZALEZ ANTEZANA, MAURICIO ABEL - EMP - CBBA               "/>
    <b v="0"/>
    <e v="#N/A"/>
    <e v="#N/A"/>
    <m/>
  </r>
  <r>
    <x v="3"/>
    <d v="2016-10-25T00:00:00"/>
    <s v="Internet Dedicado 1"/>
    <n v="30502"/>
    <x v="483"/>
    <s v="14919_30502_SCZ_23 de Diciembre_INDUSTRIAS BELEN_IDD_30M"/>
    <s v="NUNEZ CASCALES, CARLOS ROMARIO - EMP - SCZ                  "/>
    <x v="0"/>
    <x v="0"/>
    <s v="nunezro@tigo.net.bo"/>
    <s v="PARQUE INDUSTRIAL PI 6"/>
    <s v=" 22°22'24.18&quot;S  47°23'20.84&quot;O"/>
    <s v="Sergio Zambrana - 76062625"/>
    <x v="0"/>
    <d v="2021-04-01T00:00:00"/>
    <d v="2021-04-01T00:00:00"/>
    <x v="1"/>
    <m/>
    <m/>
    <x v="334"/>
    <s v="AC"/>
    <s v="AC"/>
    <s v="Internet Dedicado 1"/>
    <b v="1"/>
    <s v="14919_30502_SCZ_23 de Diciembre_INDUSTRIAS BELEN_IDD_30M"/>
    <b v="1"/>
    <s v="NUNEZ CASCALES, CARLOS ROMARIO - EMP - SCZ                  "/>
    <b v="1"/>
    <e v="#N/A"/>
    <e v="#N/A"/>
    <m/>
  </r>
  <r>
    <x v="4"/>
    <d v="2016-12-05T00:00:00"/>
    <s v="Internet Dedicado 1"/>
    <n v="30615"/>
    <x v="484"/>
    <s v="14704956_30615_LPZ_NORMAL_LEGION DE LA BUENA VOLUNTAD_IDD_30M"/>
    <s v="GUTIERREZ AYLLÓN, ALVARO - EJEC. DE CUENTAS - NEG - LP      "/>
    <x v="1"/>
    <x v="0"/>
    <s v="gutierrezalp@tigo.net.bo"/>
    <s v="C ASUNTA BOZO ALTO OBRAJES SECTOR A NRO 520"/>
    <s v=" 16°31'21.30&quot;S  68° 6'12.25&quot;O"/>
    <s v="MOISES JOSE FRANCHI - 77703853"/>
    <x v="0"/>
    <d v="2021-04-01T00:00:00"/>
    <d v="2021-04-01T00:00:00"/>
    <x v="1"/>
    <s v="11/05: Ejecutivo indica que el número correcto del contacto de MOISES JOSE FRANCHI es 75023777"/>
    <m/>
    <x v="363"/>
    <s v="AC"/>
    <s v="AC"/>
    <s v="Internet Dedicado 1"/>
    <b v="1"/>
    <s v="14704956_30615_LPZ_NORMAL_LEGION DE LA BUENA VOLUNTAD_IDD_30M"/>
    <b v="1"/>
    <s v="GUTIERREZ AYLLÓN, ALVARO - EMP - LPZ                        "/>
    <b v="0"/>
    <s v="Realizada"/>
    <e v="#REF!"/>
    <m/>
  </r>
  <r>
    <x v="4"/>
    <d v="2016-12-05T00:00:00"/>
    <s v="Internet Dedicado 1"/>
    <n v="30619"/>
    <x v="484"/>
    <s v="14704956_30619__SCZ_ALEMANA_LEGION DE LA BUENA VOLUNTAD_IDD_30M"/>
    <s v="GUTIERREZ AYLLÓN, ALVARO - EJEC. DE CUENTAS - NEG - LP      "/>
    <x v="0"/>
    <x v="0"/>
    <s v="gutierrezalp@tigo.net.bo"/>
    <s v="CALLE COLON ENTRE SUAREZ DE FIGUEROA E INGAVI"/>
    <s v="17°47'8.51&quot;S  63°11'4.81&quot;O"/>
    <s v="MOISES JOSE FRANCHI - 77703853"/>
    <x v="0"/>
    <d v="2021-04-01T00:00:00"/>
    <d v="2021-04-01T00:00:00"/>
    <x v="1"/>
    <s v="11/05: Ejecutivo indica que el número correcto del contacto de MOISES JOSE FRANCHI es 75023777_x000a_03/05: Contacto no responde"/>
    <m/>
    <x v="363"/>
    <s v="AC"/>
    <s v="AC"/>
    <s v="Internet Dedicado 1"/>
    <b v="1"/>
    <s v="14704956_30619__SCZ_ALEMANA_LEGION DE LA BUENA VOLUNTAD_IDD_30M"/>
    <b v="1"/>
    <s v="GUTIERREZ AYLLÓN, ALVARO - EMP - LPZ                        "/>
    <b v="0"/>
    <s v="Realizada recertificacion"/>
    <e v="#REF!"/>
    <m/>
  </r>
  <r>
    <x v="3"/>
    <d v="2017-01-12T00:00:00"/>
    <s v="Internet Asimetrico 2"/>
    <n v="30703"/>
    <x v="470"/>
    <s v="14530616_30703_LPZ_Virgen de la Merced_OPERACIONES DEL PACIFICO_IAS_40M"/>
    <s v="VELARDE VARGAS, MARIO - EMP - SCZ                           "/>
    <x v="1"/>
    <x v="0"/>
    <s v="velardem@tigo.net.bo"/>
    <s v="Av. Alfonso Oblitas N°34, Ovejuyo – Arenales"/>
    <s v=" 16°32'32.09&quot;S  68° 1'45.54&quot;O"/>
    <s v="Hermes Mendez - 72106853"/>
    <x v="0"/>
    <d v="2021-04-01T00:00:00"/>
    <d v="2021-04-01T00:00:00"/>
    <x v="1"/>
    <s v="16/08: Ejecutivo actualizó persona de contacto en la emprea, correo: yuri.cardozo@opal.bo 30/04:Contacto equivocado"/>
    <m/>
    <x v="364"/>
    <s v="AC"/>
    <s v="(en blanco)"/>
    <s v="Internet Asimetrico 2"/>
    <b v="1"/>
    <s v="(en blanco)"/>
    <b v="0"/>
    <s v="VAZQUEZ VALDIVIA, LEONARDO - EMP - SCZ                      "/>
    <b v="0"/>
    <e v="#N/A"/>
    <e v="#N/A"/>
    <m/>
  </r>
  <r>
    <x v="2"/>
    <d v="2017-02-24T00:00:00"/>
    <s v="Internet Dedicado 1"/>
    <n v="30876"/>
    <x v="96"/>
    <s v="11288406_30876_SCZ_Viru Viru_BRENNTAG BOLIVIA S.R.L._IDD_30M"/>
    <s v="ORTIZ ORTIZ, ROBERTO - MNC - SCZ - TEMP                     "/>
    <x v="0"/>
    <x v="0"/>
    <s v="ortizro@tigo.net.bo"/>
    <s v="KM 10 1/2 AL NORTE UV 216A MZA 001"/>
    <s v="17.679656, 63.159073"/>
    <s v="Wady Aldunate  - (7) 005-5889 "/>
    <x v="0"/>
    <d v="2021-04-01T00:00:00"/>
    <d v="2021-04-01T00:00:00"/>
    <x v="1"/>
    <m/>
    <m/>
    <x v="365"/>
    <s v="AC"/>
    <s v="(en blanco)"/>
    <s v="Internet Dedicado 1"/>
    <b v="1"/>
    <s v="(en blanco)"/>
    <b v="0"/>
    <s v="RUCK SUAREZ, FERNANDA - MNC - SCZ                           "/>
    <b v="0"/>
    <e v="#N/A"/>
    <e v="#N/A"/>
    <m/>
  </r>
  <r>
    <x v="3"/>
    <d v="2017-05-12T00:00:00"/>
    <s v="Internet Asimetrico 2"/>
    <n v="31001"/>
    <x v="485"/>
    <s v="11146053_31001_SCZ_Virgen de Cotoca_MONNET_IAS_40M"/>
    <s v="MIYASHIRO VELEZ, JAIRTJHON - EMP - SCZ                      "/>
    <x v="0"/>
    <x v="0"/>
    <s v="miyashiroj@tigo.net.bo"/>
    <s v="C/ DTO PANDO NRO 2500 -- entre Av Virgen de Cotoca y C/ Guayaramerin"/>
    <s v="17°46'52.26&quot;S 63° 9'50.29&quot;O"/>
    <s v="Jose Luis Uriona - 71027527      "/>
    <x v="0"/>
    <d v="2021-04-01T00:00:00"/>
    <d v="2021-04-01T00:00:00"/>
    <x v="0"/>
    <s v="22/03: Se cancela la visita, ejecutivo indica que no puede contactar al cliente y no responde las llamdas. Si el cliente se contacta se consultará si desea efectuar la medición en un futuro se añadirá nuevamente a la base._x000a_ 17/03: Se pidió al ejecutivo que se comunique con el cliente, si desea programar la visita o caso contrario queda cancelada. En espera coordinación ejecutivo._x000a_10/02: Se actualizo contacto con el ejecutivo. 07/09: esperando confirmación por correo. 15/06:El contacto menciona que por el momento no tienen personal quien este a cargo. 13/05: Ejecutivo indica que el contacto es Christopher Fernandez - 67702810. Aplica para Nestlé e Industrias Fagal ya que pertenecen a la misma empresa."/>
    <s v="Cliente incontactable"/>
    <x v="1"/>
    <s v="AC"/>
    <s v="AC"/>
    <s v="Internet Asimetrico 2"/>
    <b v="1"/>
    <s v="11146053_31001_SCZ_Virgen de Cotoca_MONNET_IAS_40M"/>
    <b v="1"/>
    <s v="MIYASHIRO VELEZ, JAIRTJHON - EMP - SCZ                      "/>
    <b v="1"/>
    <e v="#N/A"/>
    <e v="#N/A"/>
    <m/>
  </r>
  <r>
    <x v="3"/>
    <d v="2017-05-30T00:00:00"/>
    <s v="Internet Asimetrico 2"/>
    <n v="31063"/>
    <x v="486"/>
    <s v="11366743_31063_SCZ_CHARCAS_MARIO FRANKLIN CHAVEZ_IAS_40M"/>
    <s v="GARAY, ANGEL NICOLAS - EMP - SCZ                            "/>
    <x v="0"/>
    <x v="0"/>
    <s v="garaya@tigo.net.bo"/>
    <s v="Calle quijarro #720 entre Celso Castedo y Av Uruguay (casi  1er anillo)"/>
    <s v=" 17°46'30.69&quot;S ; 63°10'43.94&quot;O"/>
    <s v="Carlos Hurtado - 75011884"/>
    <x v="0"/>
    <d v="2021-04-01T00:00:00"/>
    <d v="2021-04-01T00:00:00"/>
    <x v="1"/>
    <s v="30/07: el cliente menciona que no es posible realizar las visitas ya que se encuentra resolviendo trabajos internos. Solicita que se lo contacte al siguiente mes. 15/06: El celular suena como apagado. 08/06: Ejecutivo indica Marcos Barba - 69061258, envié la información a logicalis._x000a_19/05: Envié la consulta al ejecutivo por teams._x000a_17/05: El celular aparece como apagado"/>
    <m/>
    <x v="366"/>
    <s v="SU"/>
    <s v="(en blanco)"/>
    <s v="Internet Asimetrico 2"/>
    <b v="1"/>
    <s v="(en blanco)"/>
    <b v="0"/>
    <s v="MERCADO ANEZ, JAVIER - CORP - SCZ                           "/>
    <b v="0"/>
    <e v="#N/A"/>
    <e v="#N/A"/>
    <m/>
  </r>
  <r>
    <x v="3"/>
    <d v="2017-06-30T00:00:00"/>
    <s v="Business Asimetric 15 Mb"/>
    <n v="31187"/>
    <x v="487"/>
    <s v="1727079_31187_SCZ_PETROLERO_DIGITAL NETWORK_BAS_15M"/>
    <s v="RUEDA PERALTA, ANIBAL - EMP - SCZ                           "/>
    <x v="0"/>
    <x v="0"/>
    <s v="ruedaa@tigo.net.bo"/>
    <s v="Av banzer entre 2 y 3 anillo  calle Padre Ceferino 55"/>
    <s v=" 17°46'4.96&quot;S;  63°11'0.51&quot;O"/>
    <s v="Luis Sandoval - 75015753"/>
    <x v="0"/>
    <d v="2021-04-01T00:00:00"/>
    <d v="2021-04-01T00:00:00"/>
    <x v="1"/>
    <m/>
    <m/>
    <x v="365"/>
    <s v="MO"/>
    <s v="SU"/>
    <s v="Internet Dedicado 1"/>
    <b v="0"/>
    <s v="**MO**1727079_31187__SCZ_HIPERMAXI_DIGITAL NET WORK SRL _IDD_30M"/>
    <b v="0"/>
    <s v="RUEDA PERALTA, ANIBAL - EMP - SCZ                           "/>
    <b v="1"/>
    <e v="#N/A"/>
    <e v="#N/A"/>
    <m/>
  </r>
  <r>
    <x v="3"/>
    <d v="2017-06-30T00:00:00"/>
    <s v="Internet Dedicado 1"/>
    <n v="31227"/>
    <x v="488"/>
    <s v="11384810_31227_SCZ_LA MERCED_HORMIPRET SRL_IDD_30M"/>
    <s v="VELARDE VARGAS, MARIO - EMP - SCZ                           "/>
    <x v="0"/>
    <x v="0"/>
    <s v="velardem@tigo.net.bo"/>
    <s v="C. PADRE PORRES NRO.300"/>
    <s v=" 17°47'26.46&quot;S    63°11'29.72&quot;O"/>
    <s v="JOSE ANTONIO MOLINA NAVAJAS - 77022450"/>
    <x v="0"/>
    <d v="2021-04-01T00:00:00"/>
    <d v="2021-04-01T00:00:00"/>
    <x v="1"/>
    <m/>
    <m/>
    <x v="352"/>
    <s v="AC"/>
    <s v="AC"/>
    <s v="Internet Dedicado 1"/>
    <b v="1"/>
    <s v="11384810_31227_SCZ_LA MERCED_HORMIPRET SRL_IDD_30M"/>
    <b v="1"/>
    <s v="VAZQUEZ VALDIVIA, LEONARDO - EMP - SCZ                      "/>
    <b v="0"/>
    <e v="#N/A"/>
    <e v="#N/A"/>
    <m/>
  </r>
  <r>
    <x v="3"/>
    <d v="2017-07-27T00:00:00"/>
    <s v="Internet Dedicado 1"/>
    <n v="31274"/>
    <x v="125"/>
    <s v="15123557_31274_LPZ_El Maestro_INCADEX _IDD_30M"/>
    <s v="PEREZ CABALLERO, ADRIANA - EMP - LPZ                        "/>
    <x v="1"/>
    <x v="0"/>
    <s v="perezad@tigo.net.bo"/>
    <s v="LA PAZ - CALLE 4 NRO 57 ZONA VILLA EL CARMEN"/>
    <s v="Latitud:  16°28'6.21&quot;S Longitud:  68°6'44.15&quot;O   "/>
    <s v="GERMAN APARICIO - 2212184 - 76771444"/>
    <x v="0"/>
    <d v="2021-04-01T00:00:00"/>
    <d v="2021-04-01T00:00:00"/>
    <x v="1"/>
    <m/>
    <m/>
    <x v="367"/>
    <s v="AC"/>
    <s v="AC"/>
    <s v="Internet Dedicado 1"/>
    <b v="1"/>
    <s v="15123557_31274_LPZ_El Maestro_INCADEX _IDD_30M"/>
    <b v="1"/>
    <s v="NEMTALA FERRUFINO, LUIS MIGUEL - EMP - LPZ                  "/>
    <b v="0"/>
    <e v="#N/A"/>
    <e v="#N/A"/>
    <m/>
  </r>
  <r>
    <x v="3"/>
    <d v="2017-08-10T00:00:00"/>
    <s v="Internet Dedicado 1"/>
    <n v="31320"/>
    <x v="489"/>
    <s v="13805881_31320_LPZ_VILLA REMEDIOS_COMERCIALIZADORA KENNAMETAL BOLIVIA_IDD_30M"/>
    <s v="PEREZ CABALLERO, ADRIANA - EMP - LPZ                        "/>
    <x v="1"/>
    <x v="0"/>
    <s v="perezad@tigo.net.bo"/>
    <s v="Santa Rita carretera a Viacha lado ALPASUR"/>
    <s v="16°33'13.37&quot;S 68°12'49.05&quot;O"/>
    <s v="JUAN PABLO MOSCOSO - 77792715"/>
    <x v="0"/>
    <d v="2021-04-01T00:00:00"/>
    <d v="2021-04-01T00:00:00"/>
    <x v="1"/>
    <m/>
    <m/>
    <x v="368"/>
    <s v="AC"/>
    <s v="AC"/>
    <s v="Internet Dedicado 3"/>
    <b v="0"/>
    <s v="13805881_31320_LPZ_VILLA REMEDIOS_COMERCIALIZADORA KENNAMETAL BOLIVIA_IDD_50M"/>
    <b v="0"/>
    <s v="NEMTALA FERRUFINO, LUIS MIGUEL - EMP - LPZ                  "/>
    <b v="0"/>
    <e v="#N/A"/>
    <e v="#N/A"/>
    <m/>
  </r>
  <r>
    <x v="3"/>
    <d v="2017-09-19T00:00:00"/>
    <s v="Business Asimetric 15 Mb"/>
    <n v="31393"/>
    <x v="490"/>
    <s v="14822129_31393_SCZ_TAJIBOS_NETCOBE SRL_BAS_15M"/>
    <s v="ESPINOZA LEANOS, MAYRA CRISTINA - EMP - SCZ                 "/>
    <x v="0"/>
    <x v="0"/>
    <s v="espinozamay@tigo.net.bo"/>
    <s v="CALLE ASUNCION CASI LIBERTAD, EDIFICIO COPY COLOR, Nº 180-1"/>
    <s v=" 17º46'36.06''S ; 63º11'2.41''O"/>
    <s v="Jhonny Menacho - 78015123 / JUAN PABLO VELASCO - 69023888"/>
    <x v="0"/>
    <d v="2021-04-01T00:00:00"/>
    <d v="2021-04-01T00:00:00"/>
    <x v="0"/>
    <s v="06/05: ninguno de los numeros proprocionados responde. Ademas tambien se paso correo para ver si habia respuesta, pero el correo fue rechazado. Por lo que se cancelo la visita._x000a_16/03: Se actualizo contacto en B2B 360 Juan pablo velasco - 69023888_x0009_(Jvelasco@netcomidas.com)// Consultar Sergio_x000a_05/10: Se consulto al ejecutivo. Contacto no responde"/>
    <s v="Cliente incontactable"/>
    <x v="1"/>
    <s v="SU"/>
    <s v="(en blanco)"/>
    <s v="Internet Dedicado 8"/>
    <b v="0"/>
    <s v="(en blanco)"/>
    <b v="0"/>
    <s v="RUCK SUAREZ, FERNANDA - MNC - SCZ                           "/>
    <b v="0"/>
    <e v="#N/A"/>
    <e v="#N/A"/>
    <m/>
  </r>
  <r>
    <x v="3"/>
    <d v="2017-10-25T00:00:00"/>
    <s v="Plan Internet Empresarial 1.1"/>
    <n v="31484"/>
    <x v="491"/>
    <s v="13143815_31484_SCZ_7mo Anillo_AJINOMOTO DEL PERU_IEL_4M"/>
    <s v="ESPINOZA LEANOS, MAYRA CRISTINA - EMP - SCZ                 "/>
    <x v="0"/>
    <x v="0"/>
    <s v="espinozamay@tigo.net.bo"/>
    <s v="OFICINA CENTRAL CARRETERA AL NORTE Y 8VO ANILLO GALPON NRO 25"/>
    <s v=" 17°42'59.71&quot;S  ;   63° 9'47.26&quot;O"/>
    <s v="CLAUDIA ARCE (Bolivia) / LEONARDO GARCIA (Peru) - 77690317 / +51 982 363 078"/>
    <x v="0"/>
    <d v="2021-04-01T00:00:00"/>
    <d v="2021-04-01T00:00:00"/>
    <x v="1"/>
    <m/>
    <m/>
    <x v="309"/>
    <s v="AC"/>
    <s v="AC"/>
    <s v="Internet Dedicado 3"/>
    <b v="0"/>
    <s v="13143815_31484_SCZ_BRIGIDA_AJINOMOTO DEL PERU_IEL_8M_TEMP50M"/>
    <b v="0"/>
    <s v="ALVAREZ CABEZAS, SAUL ALEJANDRO - TEMP                      "/>
    <b v="0"/>
    <e v="#N/A"/>
    <e v="#N/A"/>
    <m/>
  </r>
  <r>
    <x v="3"/>
    <d v="2017-10-31T00:00:00"/>
    <s v="Business Online 8 Mb"/>
    <n v="31507"/>
    <x v="492"/>
    <s v="11214367_31507_SCZ_URBARI_SERVIPETROL LTDA_BOL_8M"/>
    <s v="ARREDONDO ARAMBULA, BARBARA ANAHI - EMP - SCZ               "/>
    <x v="0"/>
    <x v="0"/>
    <s v="arredondob@tigo.net.bo"/>
    <s v=" Calle Rio Ubai esq Urubicha NRO 100 a una cuadra de AV DOBLE VIA LA GUARDIA casi 4to anillo"/>
    <s v=" 17°48'35.05&quot;S  63°12'31.47&quot;O"/>
    <s v="ERNESTO SERRATH - 68939589"/>
    <x v="0"/>
    <d v="2021-04-01T00:00:00"/>
    <d v="2021-04-01T00:00:00"/>
    <x v="1"/>
    <m/>
    <m/>
    <x v="369"/>
    <s v="AC"/>
    <s v="AC"/>
    <s v="BUSINESS ONLINE 1"/>
    <b v="0"/>
    <s v="11214367_31507_SCZ_URBARI_SERVIPETROL LTDA_BOL_12M"/>
    <b v="0"/>
    <s v="MIYASHIRO VELEZ, JAIRTJHON - EMP - SCZ                      "/>
    <b v="0"/>
    <e v="#N/A"/>
    <e v="#N/A"/>
    <m/>
  </r>
  <r>
    <x v="3"/>
    <d v="2017-11-15T00:00:00"/>
    <s v="Internet Asimetrico 2"/>
    <n v="31554"/>
    <x v="493"/>
    <s v="11222085_31554__SCZ_VIRGEN DE COTOCA_EDITORIAL LA HOGUERA_IAS_40M"/>
    <s v="RUEDA PERALTA, ANIBAL - EMP - SCZ                           "/>
    <x v="0"/>
    <x v="0"/>
    <s v="ruedaa@tigo.net.bo"/>
    <s v="C. Beni casi esquina Celso castedo Edificio Garbriela piso 2"/>
    <s v=" 17°46'34.97&quot;S  63°10'52.29&quot;O"/>
    <s v="JUAN CARLOS CORTEZ - 76000462"/>
    <x v="0"/>
    <d v="2021-04-01T00:00:00"/>
    <d v="2021-04-01T00:00:00"/>
    <x v="1"/>
    <s v="11/05: Ejecutivo indica que conversó con el Encargado de TI, indica que pueden hacer las mediciones entre las 12:30 pm y 14: 00pm, de igual forma comparto el contacto por si requieren conversar con el. Contacto: Jorge--------70815305_x000a_11/05: Envié la solicitud de contacto con el cliente al ejecutivo mediante correo._x000a_03/05: el cliente menciona que ya no trabaja ahi. Se llamo a las oficinas de la editorial hoguera y el encargado de TI dice que la informacion esta desactualizada ademas que para coordinar un trabajo debe hacerse atra vez del ejecutivo de cuentas"/>
    <m/>
    <x v="370"/>
    <s v="AC"/>
    <s v="AC"/>
    <s v="Internet Asimetrico 2"/>
    <b v="1"/>
    <s v="11222085_31554__SCZ_VIRGEN DE COTOCA_EDITORIAL LA HOGUERA_IAS_40M"/>
    <b v="1"/>
    <s v="RUEDA PERALTA, ANIBAL - EMP - SCZ                           "/>
    <b v="1"/>
    <e v="#N/A"/>
    <e v="#N/A"/>
    <m/>
  </r>
  <r>
    <x v="3"/>
    <d v="2017-12-13T00:00:00"/>
    <s v="Internet Dedicado 2"/>
    <n v="31608"/>
    <x v="494"/>
    <s v="14780451_31608_SCZ_TUSEQUIS_ALIMENTOS AGUA CLARA SA_IDD_40M"/>
    <s v="PARADA SAUCEDO, ALEJANDRA - EMP - SCZ                       "/>
    <x v="0"/>
    <x v="0"/>
    <s v="paradaal@tigo.net.bo"/>
    <s v=" PARQUE INDUSTRIAL 6TO ANILLO ENTRE CAMBODROMO Y VIRGEN DE LUJAN"/>
    <s v=" 17°44'50.10&quot;S  63° 8'11.58&quot;O"/>
    <s v="WILSON SIANI - 70134654"/>
    <x v="0"/>
    <d v="2021-04-01T00:00:00"/>
    <d v="2021-04-01T00:00:00"/>
    <x v="1"/>
    <m/>
    <m/>
    <x v="59"/>
    <s v="AC"/>
    <s v="AC"/>
    <s v="Internet Dedicado 3"/>
    <b v="0"/>
    <s v="14780451_31608_SCZ_TUSEQUIS_ALIMENTOS AGUA CLARA SA_IDD_50M"/>
    <b v="0"/>
    <s v="GUTIERREZ AYLLÓN, ALVARO - EMP - LPZ                        "/>
    <b v="0"/>
    <e v="#N/A"/>
    <e v="#N/A"/>
    <m/>
  </r>
  <r>
    <x v="3"/>
    <d v="2017-12-19T00:00:00"/>
    <s v="Internet Asimetrico 3"/>
    <n v="31716"/>
    <x v="495"/>
    <s v="11178826_31716_SCZ_ALEMANA_LABORATORIOS IFA S.A._IAS_50M"/>
    <s v="GARAY, ANGEL NICOLAS - EMP - SCZ                            "/>
    <x v="0"/>
    <x v="0"/>
    <s v="garaya@tigo.net.bo"/>
    <s v="EDIF NUEVO - Calle Achachairú s/n"/>
    <s v=" 17°46'5.61&quot;S  63°10'36.70&quot;O"/>
    <s v="ALEJANDRO VACADIEZ - 67899044"/>
    <x v="0"/>
    <d v="2021-04-01T00:00:00"/>
    <d v="2021-04-01T00:00:00"/>
    <x v="1"/>
    <s v="01/06: Ejecutivo indica que seria bueno hacer otro informe el sig mes con la velocidad correcta para no confundir al cliente._x000a_01/06: Se hizo la corrección del servicio a un IAS 3, envié la consulta al ejecutivo para saber si se enviará informe de la medición de 45 o se hace una nueva visita._x000a_03/05: el cliente se halla con baja medica por posible caso de covid. Se lo contacatra mas adelante"/>
    <m/>
    <x v="361"/>
    <s v="AC"/>
    <s v="AC"/>
    <s v="Internet Asimetrico 4"/>
    <b v="0"/>
    <s v="11178826_31716_SCZ_ALEMANA_LABORATORIOS IFA S.A._IAS_65M"/>
    <b v="0"/>
    <s v="GARAY, ANGEL NICOLAS - EMP - SCZ                            "/>
    <b v="1"/>
    <e v="#N/A"/>
    <e v="#N/A"/>
    <m/>
  </r>
  <r>
    <x v="4"/>
    <d v="2018-01-23T00:00:00"/>
    <s v="Internet Dedicado 2"/>
    <n v="31834"/>
    <x v="496"/>
    <s v="15264627_31834_SCZ_CORTE_GANO ITOUCH BOLIVIA S.R.L._IDD_40M"/>
    <s v="SANJINES, MARIA PAULA - EJEC. DE CUENTAS - NEG - SC         "/>
    <x v="0"/>
    <x v="0"/>
    <s v="sanjinesm@tigo.net.bo"/>
    <s v="Avenida Cañoto Nro. 44. Entre 21 de Mayo y Libertad"/>
    <s v=" 17°46'32.40&quot;S  63°11'2.50&quot;O"/>
    <s v="JING HENG LOO - 78089450"/>
    <x v="0"/>
    <d v="2021-04-01T00:00:00"/>
    <d v="2021-04-01T00:00:00"/>
    <x v="1"/>
    <m/>
    <m/>
    <x v="370"/>
    <s v="AC"/>
    <s v="AC"/>
    <s v="Internet Dedicado 2"/>
    <b v="1"/>
    <s v="15264627_31834_SCZ_CORTE_GANO ITOUCH BOLIVIA S.R.L._IDD_40M"/>
    <b v="1"/>
    <s v="SANJINES, MARIA PAULA - EJEC. DE CUENTAS - NEG - SC         "/>
    <b v="1"/>
    <e v="#N/A"/>
    <e v="#N/A"/>
    <m/>
  </r>
  <r>
    <x v="3"/>
    <d v="2018-01-18T00:00:00"/>
    <s v="Internet Asimetrico 3"/>
    <n v="31847"/>
    <x v="245"/>
    <s v="14239543_31847_LPZ_9 de Abril_NIPRO MEDICAL CORPORATION_IAS_50M"/>
    <s v="NEMTALA FERRUFINO, LUIS MIGUEL - EMP - LPZ                  "/>
    <x v="1"/>
    <x v="0"/>
    <s v="nemtalal@tigo.net.bo"/>
    <s v="Av. 3 Nº 250 entre calle 4 y calle 5 Zona Santiago 1º, Frente a almacén de “La Salvadora” "/>
    <s v=" 16°31'23.51&quot;S  68° 9'45.33&quot;O"/>
    <s v="OSCAR ROCA - 79662907"/>
    <x v="0"/>
    <d v="2021-04-01T00:00:00"/>
    <d v="2021-04-01T00:00:00"/>
    <x v="1"/>
    <s v="22/04: Ejecutivo indica que el contacto es: LEONCIO CHAMBI 77280315 ASISTENTE DE SISTEMAS LeoncioC@nipromed.com_x000a_13/04: Se envió la consulta al ejecutivo por teams._x000a_12/04: Número incorrecto"/>
    <m/>
    <x v="316"/>
    <s v="AC"/>
    <s v="AC"/>
    <s v="Internet Asimetrico 3"/>
    <b v="1"/>
    <s v="14239543_31847_LPZ_9 de Abril_NIPRO MEDICAL CORPORATION_IAS_50M"/>
    <b v="1"/>
    <s v="NEMTALA FERRUFINO, LUIS MIGUEL - EMP - LPZ                  "/>
    <b v="1"/>
    <e v="#N/A"/>
    <e v="#N/A"/>
    <m/>
  </r>
  <r>
    <x v="3"/>
    <d v="2018-01-31T00:00:00"/>
    <s v="Internet Dedicado 1"/>
    <n v="31908"/>
    <x v="497"/>
    <s v="15269076_31908_LPZ_Sopocachi_BTOCC_BUSINESS_PARTNER_IDD_30M"/>
    <s v="NEMTALA FERRUFINO, LUIS MIGUEL - EMP - LPZ                  "/>
    <x v="1"/>
    <x v="0"/>
    <s v="nemtalal@tigo.net.bo"/>
    <s v="AVENIDA ARCE, PLZ ISABEL LA CATÓLICA"/>
    <s v="  16°30'31.50&quot;S   68° 7'28.52&quot;O"/>
    <s v="ERICK ROMERO - 70148899"/>
    <x v="0"/>
    <d v="2021-04-01T00:00:00"/>
    <d v="2021-04-01T00:00:00"/>
    <x v="1"/>
    <m/>
    <m/>
    <x v="368"/>
    <s v="AC"/>
    <s v="AC"/>
    <s v="Internet Asimetrico 8"/>
    <b v="0"/>
    <s v="15269076_31908_LPZ_Lira_BTOCC_BUSINESS_PARTNER_IAS_105M"/>
    <b v="0"/>
    <s v="NEMTALA FERRUFINO, LUIS MIGUEL - EMP - LPZ                  "/>
    <b v="1"/>
    <e v="#N/A"/>
    <e v="#N/A"/>
    <m/>
  </r>
  <r>
    <x v="3"/>
    <d v="2018-02-19T00:00:00"/>
    <s v="Internet Asimetrico 2"/>
    <n v="31933"/>
    <x v="498"/>
    <s v="11275378_31933_LPZ_OBRAJES_SALUR SRL_IAS_40M"/>
    <s v="NEMTALA FERRUFINO, LUIS MIGUEL - EMP - LPZ                  "/>
    <x v="1"/>
    <x v="0"/>
    <s v="nemtalal@tigo.net.bo"/>
    <s v="Av. Hernando Siles No 5680"/>
    <s v=" 16°31'37.75&quot;S  68° 6'23.89&quot;O"/>
    <s v="Dennis Villalta / Vanessa Liquitaya - 70547459 - 2784212"/>
    <x v="0"/>
    <d v="2021-04-01T00:00:00"/>
    <d v="2021-04-01T00:00:00"/>
    <x v="1"/>
    <s v="13/05: Ejecutivo indica que el contacto es SHAROM SANCHEZ 69963040 ENCARGADA DE SISTEMAS sharom.sanchez@salursrl.com"/>
    <m/>
    <x v="361"/>
    <s v="SU"/>
    <s v="(en blanco)"/>
    <s v="Internet Asimetrico 2"/>
    <b v="1"/>
    <s v="(en blanco)"/>
    <b v="0"/>
    <s v="NEMTALA FERRUFINO, LUIS MIGUEL - EMP - LPZ                  "/>
    <b v="1"/>
    <e v="#N/A"/>
    <e v="#N/A"/>
    <m/>
  </r>
  <r>
    <x v="4"/>
    <d v="2018-04-27T00:00:00"/>
    <s v="Business Online 8 Mb"/>
    <n v="32124"/>
    <x v="499"/>
    <s v="15281914_32124_SCZ_WARNES_IMPORTADORA &amp; EMBOTELLADORA NEW YORK BEVERAGE SA_BOL_8"/>
    <s v="PINTO VÁSQUEZ, ROXANA - EJEC. DE CUENTAS - NEG - SC         "/>
    <x v="0"/>
    <x v="0"/>
    <s v="pintod@tigo.net.bo"/>
    <s v="PARQUE INDUSTRIAL LATINOAMERICANO"/>
    <s v=" 17°32'41.50&quot;S ;   63° 7'18.93&quot;O"/>
    <s v="XIMENA BALLIVIAN - 7668114"/>
    <x v="0"/>
    <d v="2021-04-01T00:00:00"/>
    <d v="2021-04-01T00:00:00"/>
    <x v="1"/>
    <s v="19/05: Ejecutiva indica que el contacto es Alejandra - 75077343_x000a_17/05: Contacto no responde"/>
    <m/>
    <x v="371"/>
    <s v="AC"/>
    <s v="AC"/>
    <s v="BUSINESS ONLINE 4"/>
    <b v="0"/>
    <s v="15281914_32124_SCZ_WARNES_IMPORTADORA &amp; EMBOTELLADORA NEW YORK BEVERAGE SA_BOL_2"/>
    <b v="0"/>
    <s v="PINTO VÁSQUEZ, ROXANA - EJEC. DE CUENTAS - NEG - SC         "/>
    <b v="1"/>
    <e v="#N/A"/>
    <e v="#N/A"/>
    <m/>
  </r>
  <r>
    <x v="4"/>
    <d v="2018-04-30T00:00:00"/>
    <s v="Internet Dedicado 1"/>
    <n v="32125"/>
    <x v="500"/>
    <s v="15281950_32125_SCZ_WARNES_SABORES BOLIVIANOS ALEMANES SRL_IDD_30M"/>
    <s v="CABRERA, JOSE VICTOR - EJEC. DE CUENTAS - NEG - SC          "/>
    <x v="0"/>
    <x v="0"/>
    <s v="cabreraj@tigo.net.bo"/>
    <s v="PARQUE INDUSTRIAL LATINOAMERICANO "/>
    <s v="17°32'23.76&quot;S 63° 7'51.98&quot;O"/>
    <s v="GUIDO MUHR  - 76020208"/>
    <x v="0"/>
    <d v="2021-04-01T00:00:00"/>
    <d v="2021-04-01T00:00:00"/>
    <x v="1"/>
    <s v="19/05: Ejecutivo indica que en sistema tiene los números 78450203 y el 78450204. Solicita que cuando se llame a esos números se solicite hablar con el Sr GUIDO MUHR ya que el servicio se encuentra bajo su razon social (es posible que el servicio lo usen también sus familiares)_x000a_19/05: Envié consulta al ejecutivo por teams._x000a_17/05: Contacto no responde"/>
    <m/>
    <x v="372"/>
    <s v="AC"/>
    <s v="AC"/>
    <s v="Internet Dedicado 1"/>
    <b v="1"/>
    <s v="15281950_32125_SCZ_WARNES_SABORES BOLIVIANOS ALEMANES SRL_IDD_30M"/>
    <b v="1"/>
    <s v="CABRERA, JOSE VICTOR - EJEC. DE CUENTAS - NEG - SC          "/>
    <b v="1"/>
    <e v="#N/A"/>
    <e v="#N/A"/>
    <m/>
  </r>
  <r>
    <x v="3"/>
    <d v="2018-04-30T00:00:00"/>
    <s v="Internet Dedicado 2"/>
    <n v="32267"/>
    <x v="494"/>
    <s v="14780451_32267_SCZ_Warnes_ALIMENTOS AGUA CLARA_IDD_40M"/>
    <s v="PARADA SAUCEDO, ALEJANDRA - EMP - SCZ                       "/>
    <x v="0"/>
    <x v="0"/>
    <s v="paradaal@tigo.net.bo"/>
    <s v="PARQUE INDUSTRIAL LATINO AMERICANO -"/>
    <s v=" 17°33'37.11&quot;S  63° 8'16.96&quot;O"/>
    <s v="MARCELO FOREST - 78565020"/>
    <x v="0"/>
    <d v="2021-04-01T00:00:00"/>
    <d v="2021-04-01T00:00:00"/>
    <x v="1"/>
    <m/>
    <m/>
    <x v="359"/>
    <s v="AC"/>
    <s v="AC"/>
    <s v="Internet Dedicado 3"/>
    <b v="0"/>
    <s v="14780451_32267_SCZ_Warnes_ALIMENTOS AGUA CLARA_IDD_50M"/>
    <b v="0"/>
    <s v="GUTIERREZ AYLLÓN, ALVARO - EMP - LPZ                        "/>
    <b v="0"/>
    <e v="#N/A"/>
    <e v="#N/A"/>
    <m/>
  </r>
  <r>
    <x v="4"/>
    <d v="2018-04-30T00:00:00"/>
    <s v="Internet Asimetrico 2"/>
    <n v="32304"/>
    <x v="501"/>
    <s v="12024568_32304_LPZ_Virgen la Merced_INSTITUTO INTERAMERICANO DE COOPERACION PARA LA AGRICULTURA_IAS_40M"/>
    <s v="MONJE ARANIBAR, PAOLA - EJEC. DE CUENTAS - NEG - LP         "/>
    <x v="1"/>
    <x v="0"/>
    <s v="monjepa@tigo.net.bo"/>
    <s v="LA PAZ - Av. Defensores del Chaco #1997 (entre calles 53 y 54) zona Chasquipampa"/>
    <s v="Latitud:  16°32'11.65&quot;S   Longitud:   68° 2'43.19&quot;O"/>
    <s v="Marco Farias Arandia - 2797272"/>
    <x v="0"/>
    <d v="2021-04-01T00:00:00"/>
    <d v="2021-04-01T00:00:00"/>
    <x v="1"/>
    <s v="27/12: Se consulto nuevamente con el ejecutivo, se actualizó contacto. 16/08: Se contactó al ejecutivo para confirmar número no se tiene respuesta. 15/06: Contacto equivocado"/>
    <m/>
    <x v="329"/>
    <s v="AC"/>
    <s v="(en blanco)"/>
    <s v="Internet Asimetrico 2"/>
    <b v="1"/>
    <s v="(en blanco)"/>
    <b v="0"/>
    <s v="MONJE ARANIBAR, PAOLA - EJEC. DE CUENTAS - NEG - LP         "/>
    <b v="1"/>
    <e v="#N/A"/>
    <e v="#N/A"/>
    <m/>
  </r>
  <r>
    <x v="4"/>
    <d v="2018-04-30T00:00:00"/>
    <s v="Internet Asimetrico 1"/>
    <n v="32305"/>
    <x v="502"/>
    <s v="15289935_32305_SCZ_HAMACAS_MYENDY BOLIVIA S.A._IAS_30M"/>
    <s v="LAVADENZ VARGAS, LUIS ANDRES - EJEC. DE CUENTAS - NEG - SC  "/>
    <x v="0"/>
    <x v="0"/>
    <s v="lavadenzl@tigo.net.bo"/>
    <s v="Av. La barranca C. Alcaya esq. Esteban Rosas"/>
    <s v=" 17°48'14.24&quot;S  63°10'20.19&quot;O"/>
    <s v="Norma Rodriguez - 69204184"/>
    <x v="0"/>
    <d v="2021-04-01T00:00:00"/>
    <d v="2021-04-01T00:00:00"/>
    <x v="0"/>
    <s v="06/05: El cliente no responde las llamadas. Se cancela la visita, se indico al ejecutivo que cuando el cliente desee agendar la visita lo solicite al ejecutivo, ya que se intentaron en reiteradas veces comunicarse con el cliente._x000a_10/02: Ejecutivo indica que ese es el número, se comunico el día de hoy con el cliente.//Confirmar Sergio_x000a_05/10: Se consulto al ejecutivo, ya que el Contacto suena apagado, se actualizó el contacto y paso a Logicalis. 08/06: Ejecutivo indica que el contacto es 75500532 su nombre es Leon. Envié información a Logicalis._x000a_24/05: Contacto aparece como apagado"/>
    <s v="Cliente incontactable"/>
    <x v="1"/>
    <s v="AC"/>
    <s v="AC"/>
    <s v="Internet Asimetrico 1"/>
    <b v="1"/>
    <s v="15289935_32305_SCZ_HAMACAS_MYENDY BOLIVIA S.A._IAS_30M"/>
    <b v="1"/>
    <s v="LAVADENZ VARGAS, LUIS ANDRES - EJEC. DE CUENTAS - NEG - SC  "/>
    <b v="1"/>
    <e v="#N/A"/>
    <e v="#N/A"/>
    <m/>
  </r>
  <r>
    <x v="3"/>
    <d v="2018-05-31T00:00:00"/>
    <s v="Business Asimetric 15 Mb"/>
    <n v="32390"/>
    <x v="458"/>
    <s v="14434332_32390__SCZ_B 30 de Agosto_URBANOVA DESARROLLOS URBANOS_BAS_15M"/>
    <s v="NUNEZ CASCALES, CARLOS ROMARIO - EMP - SCZ                  "/>
    <x v="0"/>
    <x v="0"/>
    <s v="nunezro@tigo.net.bo"/>
    <s v="8VO ANILLO REMANSO POR EL CONDOMINIO ESMERALDA DEL NORTE CERCA DEL CANAL PEDRO VELEZ"/>
    <s v=" 17°42'35.22&quot;S        63°10'28.57&quot;O"/>
    <s v="weimar gonzales - 78569407 - 79288110"/>
    <x v="0"/>
    <d v="2021-04-01T00:00:00"/>
    <d v="2021-04-01T00:00:00"/>
    <x v="0"/>
    <s v="03/12: Cliente indica que no se puede acceder a la empresa por tema de permisos. Que el router se encuentra en instalaciones de otra empresa, y ellos son externos a ellos. 24/05: contacto solicita que se lo llame la siguiente semana"/>
    <s v="Cliente indica imposible desconectar red"/>
    <x v="1"/>
    <s v="SU"/>
    <s v="(en blanco)"/>
    <s v="Business Asimetric 2"/>
    <b v="0"/>
    <s v="(en blanco)"/>
    <b v="0"/>
    <s v="NUNEZ CASCALES, CARLOS ROMARIO - EMP - SCZ                  "/>
    <b v="1"/>
    <e v="#N/A"/>
    <e v="#N/A"/>
    <m/>
  </r>
  <r>
    <x v="3"/>
    <d v="2018-05-30T00:00:00"/>
    <s v="Internet Asimetrico 2"/>
    <n v="32423"/>
    <x v="503"/>
    <s v="11255523_32423__SCZ_DOBLE VIA_MECPETROL GALEANO SRL_IAS_40M"/>
    <s v="GARAY, ANGEL NICOLAS - EMP - SCZ                            "/>
    <x v="0"/>
    <x v="0"/>
    <s v="garaya@tigo.net.bo"/>
    <s v="AV PIRAI 6TO ANILLO BARRIO EL BAJIO NRO 10 "/>
    <s v=" 17°48'42.99&quot;S  63°14'1.07&quot;O"/>
    <s v="ROBERTO ARTIEDA - 77335912"/>
    <x v="0"/>
    <d v="2021-04-01T00:00:00"/>
    <d v="2021-04-01T00:00:00"/>
    <x v="1"/>
    <s v="07/09: el cliente menciona que no es posible realizar las visitas ya que se encuentra resolviendo trabajos internos. Solicita que se lo contacte al siguiente mes11/05: Ejecutivo indica que el contacto es Alejandra 75335838 Gerente Administrativa_x000a_11/05: Envié consulta al ejecutivo por Teams_x000a_03/05: Contacto no responde"/>
    <m/>
    <x v="373"/>
    <s v="AC"/>
    <s v="AC"/>
    <s v="Internet Asimetrico 5"/>
    <b v="0"/>
    <s v="11255523_32423__SCZ_DOBLE VIA_MECPETROL GALEANO SRL_IAS_75M"/>
    <b v="0"/>
    <s v="GARAY, ANGEL NICOLAS - EMP - SCZ                            "/>
    <b v="1"/>
    <e v="#N/A"/>
    <e v="#N/A"/>
    <m/>
  </r>
  <r>
    <x v="3"/>
    <d v="2018-06-30T00:00:00"/>
    <s v="Internet Asimetrico 3"/>
    <n v="32442"/>
    <x v="125"/>
    <s v="15123557_32442__LPZ_Mirador_INCADEX SRl_IAS_50M"/>
    <s v="PEREZ CABALLERO, ADRIANA - EMP - LPZ                        "/>
    <x v="1"/>
    <x v="0"/>
    <s v="perezad@tigo.net.bo"/>
    <s v="LA PAZ - PLAZA TRIANGULAR (PLAZA SAN MARTIN) SOBRE LA AVENIDA SAAVEDRA - ZONA MIRAFLORES"/>
    <s v="16°30'15.36&quot;S  68° 7'15.13&quot;O   "/>
    <s v="GERMAN APARICIO - Catalina Aguirre 60115517 - 76771444"/>
    <x v="0"/>
    <d v="2021-04-01T00:00:00"/>
    <d v="2021-04-01T00:00:00"/>
    <x v="1"/>
    <m/>
    <m/>
    <x v="367"/>
    <s v="AC"/>
    <s v="AC"/>
    <s v="Internet Asimetrico 3"/>
    <b v="1"/>
    <s v="15123557_32442__LPZ_Mirador_INCADEX SRl_IAS_50M"/>
    <b v="1"/>
    <s v="NEMTALA FERRUFINO, LUIS MIGUEL - EMP - LPZ                  "/>
    <b v="0"/>
    <e v="#N/A"/>
    <e v="#N/A"/>
    <m/>
  </r>
  <r>
    <x v="3"/>
    <d v="2018-07-04T00:00:00"/>
    <s v="Business Asimetric 15 Mb"/>
    <n v="32460"/>
    <x v="504"/>
    <s v="15293646_32460_SCZ_Warnes_PRAXIS INGENIERIA_BAS_15M"/>
    <s v="GARAY, ANGEL NICOLAS - EMP - SCZ                            "/>
    <x v="0"/>
    <x v="0"/>
    <s v="garaya@tigo.net.bo"/>
    <s v="PARQUE INDUSTRIAL LATINO AMERICANO"/>
    <s v=" 17°32'52.50&quot;S  63° 7'30.30&quot;O"/>
    <s v="JULIO DORADO - 77654406"/>
    <x v="0"/>
    <d v="2021-04-01T00:00:00"/>
    <d v="2021-04-01T00:00:00"/>
    <x v="1"/>
    <s v="30/07: 'cliente menciona que ya no trabaja en ese lugar. 08/06: Ejecutivo indica Ana Maria 69001509. Envié información a Logicalis._x000a_19/05: Envié la consulta al ejecutivo por teams._x000a_17/05: Cliente menciona que ya no trabaja en ese lugar"/>
    <m/>
    <x v="374"/>
    <s v="AC"/>
    <s v="AC"/>
    <s v="Internet Asimetrico 6"/>
    <b v="0"/>
    <s v="23293646_32460_SCZ_Warnes_PRAXIS INGENIERIA_BAS_90M"/>
    <b v="0"/>
    <s v="GARAY, ANGEL NICOLAS - EMP - SCZ                            "/>
    <b v="1"/>
    <e v="#N/A"/>
    <e v="#N/A"/>
    <m/>
  </r>
  <r>
    <x v="3"/>
    <d v="2018-05-30T00:00:00"/>
    <s v="Internet Asimetrico 4"/>
    <n v="32474"/>
    <x v="505"/>
    <s v="11654380_32474__SCZ_TAJIBOS_AGROPECUARIA POZO DEL TIGRE S.A_IAS_65M"/>
    <s v="ARREDONDO ARAMBULA, BARBARA ANAHI - EMP - SCZ               "/>
    <x v="0"/>
    <x v="0"/>
    <s v="arredondob@tigo.net.bo"/>
    <s v="AVENIDA ALEMANA ENTRE 2 Y 3 ANILLO CALLE LIMON NRO 2055"/>
    <s v=" 17°46'9.04&quot;S     63°10'9.10&quot;O"/>
    <s v="Matias Meyer - 75020618"/>
    <x v="0"/>
    <d v="2021-04-01T00:00:00"/>
    <d v="2021-04-01T00:00:00"/>
    <x v="1"/>
    <m/>
    <m/>
    <x v="361"/>
    <s v="AC"/>
    <s v="AC"/>
    <s v="Internet Asimetrico 4"/>
    <b v="1"/>
    <s v="11654380_32474__SCZ_TAJIBOS_AGROPECUARIA POZO DEL TIGRE S.A_IAS_65M"/>
    <b v="1"/>
    <s v="NUÑEZ ENCINAS, CARLOS FERNANDO - EMP - SCZ                  "/>
    <b v="0"/>
    <e v="#N/A"/>
    <e v="#N/A"/>
    <m/>
  </r>
  <r>
    <x v="3"/>
    <d v="2018-08-31T00:00:00"/>
    <s v="Plan Internet Empresarial 1.1"/>
    <n v="32532"/>
    <x v="461"/>
    <s v="14792756_32532_LPZ_Alpacoma_HIDROELECTRICA BOLIVIANA_IEL_4M"/>
    <s v="CASSIS MARISCAL, SERGIO - EMP - LPZ                         "/>
    <x v="1"/>
    <x v="1"/>
    <s v="cassiss@tigo.net.bo"/>
    <s v="Sub estación de chuspipata Hidrobol"/>
    <s v="16°17'9.92&quot;S  67°50'5.65&quot;O"/>
    <s v="Nicolas Soto - 67006562"/>
    <x v="0"/>
    <d v="2021-04-01T00:00:00"/>
    <d v="2021-04-01T00:00:00"/>
    <x v="2"/>
    <m/>
    <m/>
    <x v="1"/>
    <s v="AC"/>
    <s v="(en blanco)"/>
    <s v="Plan Internet Empresarial 1.1"/>
    <b v="1"/>
    <s v="(en blanco)"/>
    <b v="0"/>
    <s v="LEON ROSAS, JOSUE ISMAEL - EMP - LPZ                        "/>
    <b v="0"/>
    <e v="#N/A"/>
    <e v="#N/A"/>
    <m/>
  </r>
  <r>
    <x v="4"/>
    <d v="2018-06-26T00:00:00"/>
    <s v="Internet Asimetrico 4"/>
    <n v="32540"/>
    <x v="506"/>
    <s v="15295634_32540_LPZ_El Maestro_CITSE_IAS_65M"/>
    <s v="CHUQUIMIA, HECTOR HENRY"/>
    <x v="1"/>
    <x v="0"/>
    <s v="montanolu@tigo.net.bo"/>
    <s v="ZONA CHUQUIAGUILLO AV LUIS ESPINAL # 497 "/>
    <s v=" 16°27'32.25&quot;S  68° 6'15.23&quot;O"/>
    <s v="Edson Valencia Cruz - 76758321 -72022986"/>
    <x v="0"/>
    <d v="2021-04-01T00:00:00"/>
    <d v="2021-04-01T00:00:00"/>
    <x v="0"/>
    <s v="15/06: Se intento comunicar con el contacto. Sin embargo no se tuvo éxito. 08/06: Envié nuevamente consulta al ejecutivo por Teams e indica que no ha logrado obtener contacto._x000a_20/05: Ejecutivo indica que dieron de baja sus líneas móviles y no tienen ningún contacto pero intentará conseguir._x000a_20/05: Se intento comunicar con el contacto. Sin embargo no se tuvo éxito."/>
    <s v="Cliente incontactable"/>
    <x v="1"/>
    <s v="SU"/>
    <s v="(en blanco)"/>
    <s v="Internet Asimetrico 4"/>
    <b v="1"/>
    <s v="(en blanco)"/>
    <b v="0"/>
    <s v="ITURRICHA, PAMELA - EJEC. DE CUENTAS - NEG - LP             "/>
    <b v="0"/>
    <e v="#N/A"/>
    <e v="#N/A"/>
    <m/>
  </r>
  <r>
    <x v="3"/>
    <d v="2018-07-31T00:00:00"/>
    <s v="Internet Asimetrico 2"/>
    <n v="32696"/>
    <x v="507"/>
    <s v="11864825_32696_LPZ_Lira_LABORATORIOS FARMACEUTICOS LAFAR_IAS_40M"/>
    <s v="PEREIRA AREVALO, AHYRAN DREICK - EMP - LPZ                  "/>
    <x v="1"/>
    <x v="0"/>
    <s v="pereiraah@tigo.net.bo"/>
    <s v="Calle Luis Crespo Nro 2213"/>
    <s v="16°30'48.81&quot;S 68° 7'56.46&quot;O"/>
    <s v="Edgar Duval - 72090349"/>
    <x v="0"/>
    <d v="2021-04-01T00:00:00"/>
    <d v="2021-04-01T00:00:00"/>
    <x v="1"/>
    <m/>
    <m/>
    <x v="371"/>
    <s v="AC"/>
    <s v="AC"/>
    <s v="Internet Asimetrico 2"/>
    <b v="1"/>
    <s v="11864825_32696_LPZ_Lira_LABORATORIOS FARMACEUTICOS LAFAR_IAS_40M"/>
    <b v="1"/>
    <s v="GUTIERREZ AYLLÓN, ALVARO - EMP - LPZ                        "/>
    <b v="0"/>
    <e v="#N/A"/>
    <e v="#N/A"/>
    <m/>
  </r>
  <r>
    <x v="3"/>
    <d v="2018-08-24T00:00:00"/>
    <s v="Internet Dedicado 2"/>
    <n v="32767"/>
    <x v="508"/>
    <s v="11931513_32767_SCZ_EL-PARI_AXON SRL_IDD_40M"/>
    <s v="PARADA SAUCEDO, ALEJANDRA - EMP - SCZ                       "/>
    <x v="0"/>
    <x v="0"/>
    <s v="paradaal@tigo.net.bo"/>
    <s v="CALLE GUALBERTO VILLARROEL NRO 390 ESQ 2DO ANILLO"/>
    <s v=" 17°47'51.38&quot;S  63°10'31.70&quot;O"/>
    <s v="ALFREDO AMELLER - 78008885"/>
    <x v="0"/>
    <d v="2021-04-01T00:00:00"/>
    <d v="2021-04-01T00:00:00"/>
    <x v="1"/>
    <m/>
    <m/>
    <x v="337"/>
    <s v="AC"/>
    <s v="(en blanco)"/>
    <s v="Internet Dedicado 2"/>
    <b v="1"/>
    <s v="(en blanco)"/>
    <b v="0"/>
    <s v="PARADA SAUCEDO, ALEJANDRA - EMP - SCZ                       "/>
    <b v="1"/>
    <e v="#N/A"/>
    <e v="#N/A"/>
    <m/>
  </r>
  <r>
    <x v="2"/>
    <d v="2018-08-28T00:00:00"/>
    <s v="Business Online 8 Mb"/>
    <n v="32838"/>
    <x v="509"/>
    <s v="11205713_32838_LPZ_AV INCAHUASI_KIMBERLY BOLIVIA SA_BOL_8M"/>
    <s v="ORTIZ ORTIZ, ROBERTO - MNC - SCZ                            "/>
    <x v="1"/>
    <x v="0"/>
    <s v="ortizro@tigo.net.bo"/>
    <s v="EA. D-8, Urb. 29 de Junio, Av. Roque Dalton # 130"/>
    <s v=" 16°34'53.98&quot;S    68°12'7.93&quot;O"/>
    <s v="WINZOR FORONDA  - 71659742"/>
    <x v="0"/>
    <d v="2021-04-01T00:00:00"/>
    <d v="2021-04-01T00:00:00"/>
    <x v="1"/>
    <m/>
    <m/>
    <x v="375"/>
    <s v="AC"/>
    <s v="AC"/>
    <s v="Internet Dedicado 1"/>
    <b v="0"/>
    <s v="11205713_32838__LPZ_AV INCAHUASI_KIMBERLY BOLIVIA SA_BOL_30M"/>
    <b v="0"/>
    <s v="RUCK SUAREZ, FERNANDA - MNC - SCZ                           "/>
    <b v="0"/>
    <e v="#N/A"/>
    <e v="#N/A"/>
    <m/>
  </r>
  <r>
    <x v="3"/>
    <d v="2018-10-31T00:00:00"/>
    <s v="Business Asimetric 15 Mb"/>
    <n v="33172"/>
    <x v="510"/>
    <s v="11202895_33172__SCZ_ROCA Y CORONADO_SERVICIOS PETROLEROS PONEX SRL_BAS_15M"/>
    <s v="ARREDONDO ARAMBULA, BARBARA ANAHI - EMP - SCZ               "/>
    <x v="0"/>
    <x v="0"/>
    <s v="arredondob@tigo.net.bo"/>
    <s v="AVENIDA JOSE ESTENSORO NRO 250 3 ANILLO EXTERNO ENTRE ROCA Y CORONADO Y AVENIDA EL PALMAR ( CHIRIGUANO)"/>
    <s v=" 17°47'15.30&quot;S     63°12'21.12&quot;O"/>
    <s v="DIEGO MEDINA - 67709806"/>
    <x v="0"/>
    <d v="2021-04-01T00:00:00"/>
    <d v="2021-04-01T00:00:00"/>
    <x v="0"/>
    <s v="05/10: se consulta al ejecutivo, indica que el anterior mes el servicio fue dado de baja. 30/07: cliente menciona que ya no trabaja en ese lugar. 19/05: Ejecutiva indica que sólo contaba con el dato de Diego, solicita intentar con el número fijo de la oficina: 3-200621_x000a_19/05: Envié la consulta a la ejecutiva por teams._x000a_17/05: Cliente menciona que ya no trabaja en ese lugar"/>
    <s v="Servicio Suspendido / Eliminado"/>
    <x v="1"/>
    <s v="EL"/>
    <s v="(en blanco)"/>
    <s v="Business Asimetric 2"/>
    <b v="0"/>
    <s v="(en blanco)"/>
    <b v="0"/>
    <s v="MIYASHIRO VELEZ, JAIRTJHON - EMP - SCZ                      "/>
    <b v="0"/>
    <e v="#N/A"/>
    <e v="#N/A"/>
    <m/>
  </r>
  <r>
    <x v="3"/>
    <d v="2018-11-28T00:00:00"/>
    <s v="Internet Asimetrico 3"/>
    <n v="33259"/>
    <x v="511"/>
    <s v="13652426_33259_SCZ_URBARI_CLINICA BIOGINECOLOGIA MONTALVO SRL_IAS_50M"/>
    <s v="NUNEZ CASCALES, CARLOS ROMARIO - EMP - SCZ                  "/>
    <x v="0"/>
    <x v="0"/>
    <s v="nunezro@tigo.net.bo"/>
    <s v="Alameda Dionisio FoianinI, Barrio Urbari"/>
    <s v=" 17°47'59.59&quot;S  63°11'59.01&quot;O"/>
    <s v="Patricia Valle - 76894043"/>
    <x v="0"/>
    <d v="2021-04-01T00:00:00"/>
    <d v="2021-04-01T00:00:00"/>
    <x v="1"/>
    <s v="11/05: Ejecutivo indica que el contacto es Sara Bueno - 78437199_x000a_11/05: Envié la consulta al ejecutivo por Teams._x000a_03/05: cliente menciona que ya no trabaja en ese lugar"/>
    <m/>
    <x v="376"/>
    <s v="AC"/>
    <s v="AC"/>
    <s v="Internet Asimetrico 3"/>
    <b v="1"/>
    <s v="13652426_33259_SCZ_URBARI_CLINICA BIOGINECOLOGIA MONTALVO SRL_IAS_50M"/>
    <b v="1"/>
    <s v="NUNEZ CASCALES, CARLOS ROMARIO - EMP - SCZ                  "/>
    <b v="1"/>
    <e v="#N/A"/>
    <e v="#N/A"/>
    <m/>
  </r>
  <r>
    <x v="3"/>
    <d v="2019-01-30T00:00:00"/>
    <s v="Internet Asimetrico 4"/>
    <n v="33283"/>
    <x v="42"/>
    <s v="14128656_33283__SCZ_HAMACAS_J E TIERRAZUL EMPRESAS AGROPECUARIAS SRL_IAS_30M"/>
    <s v="VELARDE VARGAS, MARIO - EMP - SCZ                           "/>
    <x v="0"/>
    <x v="0"/>
    <s v="velardem@tigo.net.bo"/>
    <s v="Radial 27 casi 5to. Anillo"/>
    <s v=" 17°44'28.53&quot;S  63°10'29.67&quot;O"/>
    <s v="Jacqueline Barja - 75005331"/>
    <x v="0"/>
    <d v="2021-04-01T00:00:00"/>
    <d v="2021-04-01T00:00:00"/>
    <x v="1"/>
    <m/>
    <m/>
    <x v="377"/>
    <s v="AC"/>
    <s v="AC"/>
    <s v="Internet Asimetrico 4"/>
    <b v="1"/>
    <s v="14128656_33283__SCZ_HAMACAS_J E TIERRAZUL EMPRESAS AGROPECUARIAS SRL_IAS_65M"/>
    <b v="0"/>
    <s v="VAZQUEZ VALDIVIA, LEONARDO - EMP - SCZ                      "/>
    <b v="0"/>
    <e v="#N/A"/>
    <e v="#N/A"/>
    <m/>
  </r>
  <r>
    <x v="3"/>
    <d v="2018-11-30T00:00:00"/>
    <s v="Business Asimetric 15 Mb"/>
    <n v="33303"/>
    <x v="512"/>
    <s v="13235980_33303__SCZ_UAGRM_DXN BOLIVIA SRL_BAS_15M"/>
    <s v="PARADA SAUCEDO, ALEJANDRA - EMP - SCZ                       "/>
    <x v="0"/>
    <x v="0"/>
    <s v="paradaal@tigo.net.bo"/>
    <s v="AV. LANDIVAR 1 CUADRA ANTES DEL 2DO ANILLO"/>
    <s v=" 17°47'4.83&quot;S  63°11'38.06&quot;O"/>
    <s v="ROGER ADALLA - 78400098"/>
    <x v="0"/>
    <d v="2021-04-01T00:00:00"/>
    <d v="2021-04-01T00:00:00"/>
    <x v="1"/>
    <m/>
    <m/>
    <x v="334"/>
    <s v="AC"/>
    <s v="AC"/>
    <s v="Business Asimetric 2"/>
    <b v="0"/>
    <s v="13235980_33303__SCZ_UAGRM_DXN BOLIVIA SRL_BAS_23M"/>
    <b v="0"/>
    <s v="PARADA SAUCEDO, ALEJANDRA - EMP - SCZ                       "/>
    <b v="1"/>
    <e v="#N/A"/>
    <e v="#N/A"/>
    <m/>
  </r>
  <r>
    <x v="3"/>
    <d v="2019-01-25T00:00:00"/>
    <s v="Internet Asimetrico 2"/>
    <n v="33477"/>
    <x v="513"/>
    <s v="13269695_33477_LPZ_ACHUMANI_INFOCRED BIC SA_IAS_40M"/>
    <s v="CAMPUZANO SAAVEDRA, SORAYA JACQUELINE - EMP - LPZ           "/>
    <x v="1"/>
    <x v="0"/>
    <s v="campuzanos@tigo.net.bo"/>
    <s v="Achumani Av. Fuerza Naval calle 23 calacoto N° 1627"/>
    <s v="16°32'13.28&quot;S, 68° 4'28.99&quot;O"/>
    <s v="Sergio Davila - 77799884"/>
    <x v="0"/>
    <d v="2021-04-01T00:00:00"/>
    <d v="2021-04-01T00:00:00"/>
    <x v="1"/>
    <m/>
    <m/>
    <x v="357"/>
    <s v="AC"/>
    <s v="AC"/>
    <s v="Internet Asimetrico 2"/>
    <b v="1"/>
    <s v="13269695_33477_LPZ_ACHUMANI_INFOCRED BIC SA_IAS_40M"/>
    <b v="1"/>
    <s v="LEON ROSAS, JOSUE ISMAEL - EMP - LPZ                        "/>
    <b v="0"/>
    <e v="#N/A"/>
    <e v="#N/A"/>
    <m/>
  </r>
  <r>
    <x v="3"/>
    <d v="2019-01-31T00:00:00"/>
    <s v="Internet Asimetrico 4"/>
    <n v="33529"/>
    <x v="514"/>
    <s v="12694254_33529__SCZ_HAMACAS_PAGOS SRL_IAS_65M"/>
    <s v="MORALES RIVAS, FERNANDO - EMP - SCZ                         "/>
    <x v="0"/>
    <x v="0"/>
    <s v="moralesf@tigo.net.bo"/>
    <s v="4to anillo y radial 21 entre avenidad roca y coronado y centenario edificio torre link"/>
    <s v="17°46'43.82&quot;S  63°12'58.11&quot;O"/>
    <s v="GUSTAVO PEÑA/ JOSE MARIA IGNACIO - 69250025/69250036"/>
    <x v="0"/>
    <d v="2021-04-01T00:00:00"/>
    <d v="2021-04-01T00:00:00"/>
    <x v="1"/>
    <s v="19/05: Ejecutivo indica que los datos de contacto son: FERNANDO VALENZUELA 78441534/ JESUS BAUTISTA 69152333_x000a_17/05: Número incorrecto"/>
    <m/>
    <x v="378"/>
    <s v="AC"/>
    <s v="AC"/>
    <s v="Internet Asimetrico 4"/>
    <b v="1"/>
    <s v="12694254_33529__SCZ_MERCADO BELEN_PAGOS SRL_LVPN_0M_RADIAL 27"/>
    <b v="0"/>
    <s v="VACA DIEZ, WALTER - EMP - SCZ                               "/>
    <b v="0"/>
    <e v="#N/A"/>
    <e v="#N/A"/>
    <m/>
  </r>
  <r>
    <x v="3"/>
    <d v="2019-02-25T00:00:00"/>
    <s v="Internet Asimetrico 4"/>
    <n v="33533"/>
    <x v="515"/>
    <s v="15374155_33533_LPZ_BOLOGNIA_UNIVERSIDAD LA SALLE_IAS_65M"/>
    <s v="GONZALEZ ANTEZANA, MAURICIO ABEL - EMP - CBB                "/>
    <x v="1"/>
    <x v="0"/>
    <s v="gonzalezm@tigo.net.bo"/>
    <s v="AV Jorge Carrasco esq Las Palmas nro 450 Z. Bolognia"/>
    <s v=" 16°31'29.05&quot;S  68° 5'29.51&quot;O"/>
    <s v="Rodolfo Colomo - 77797586"/>
    <x v="0"/>
    <d v="2021-04-01T00:00:00"/>
    <d v="2021-04-01T00:00:00"/>
    <x v="1"/>
    <m/>
    <m/>
    <x v="379"/>
    <s v="AC"/>
    <s v="AC"/>
    <s v="Internet Asimetrico 6"/>
    <b v="0"/>
    <s v="15374155_33533_LPZ_BOLOGNIA_UNIVERSIDAD LA SALLE_IAS_90M"/>
    <b v="0"/>
    <s v="GONZALEZ ANTEZANA, MAURICIO ABEL - EMP - CBBA               "/>
    <b v="0"/>
    <e v="#N/A"/>
    <e v="#N/A"/>
    <m/>
  </r>
  <r>
    <x v="3"/>
    <d v="2019-02-28T00:00:00"/>
    <s v="Internet Dedicado 2"/>
    <n v="33636"/>
    <x v="130"/>
    <s v="14032084_33636_LPZ_TEMBLADERANI_BAISA SRL_IDD_40M"/>
    <s v="CAMPUZANO SAAVEDRA, SORAYA JACQUELINE - EMP - LPZ           "/>
    <x v="1"/>
    <x v="0"/>
    <s v="campuzanos@tigo.net.bo"/>
    <s v="ZONA TEMBLADERANI - STADIUM BOLIVAR"/>
    <s v=" 16°30'45.53&quot;S  68° 8'30.25&quot;O"/>
    <s v="MARTIN ARTEAGA - 76797343"/>
    <x v="0"/>
    <d v="2021-04-01T00:00:00"/>
    <d v="2021-04-01T00:00:00"/>
    <x v="1"/>
    <m/>
    <m/>
    <x v="380"/>
    <s v="EL"/>
    <s v="(en blanco)"/>
    <s v="Internet Dedicado 2"/>
    <b v="1"/>
    <s v="(en blanco)"/>
    <b v="0"/>
    <s v="NEMTALA FERRUFINO, LUIS MIGUEL - EMP - LPZ                  "/>
    <b v="0"/>
    <e v="#N/A"/>
    <e v="#N/A"/>
    <m/>
  </r>
  <r>
    <x v="3"/>
    <d v="2019-03-28T00:00:00"/>
    <s v="Internet Dedicado 1"/>
    <n v="33637"/>
    <x v="516"/>
    <s v="15375500_33637__SCZ_PAJONAL_RAFCAR MOTORS S.R.L._IDD_30M"/>
    <s v="ESPINOZA LEANOS, MAYRA CRISTINA - EMP - SCZ                 "/>
    <x v="0"/>
    <x v="0"/>
    <s v="espinozamay@tigo.net.bo"/>
    <s v=" Av. Santa Cruz entre Av. San Aurelio y Calle 8 diagonal Colegio Isabel Saavedra"/>
    <s v=" 17°47'53.43&quot;S  63°10'3.03&quot;W"/>
    <s v="Andres Gutierrez - 77643444"/>
    <x v="0"/>
    <d v="2021-04-01T00:00:00"/>
    <d v="2021-04-01T00:00:00"/>
    <x v="1"/>
    <m/>
    <m/>
    <x v="342"/>
    <s v="AC"/>
    <s v="AC"/>
    <s v="Internet Dedicado 1"/>
    <b v="1"/>
    <s v="15375500_33637__SCZ_PAJONAL_RAFCAR MOTORS S.R.L._IDD_30M"/>
    <b v="1"/>
    <s v="ALVAREZ CABEZAS, SAUL ALEJANDRO - TEMP                      "/>
    <b v="0"/>
    <e v="#N/A"/>
    <e v="#N/A"/>
    <m/>
  </r>
  <r>
    <x v="4"/>
    <d v="2019-02-28T00:00:00"/>
    <s v="Internet Dedicado 1"/>
    <n v="33645"/>
    <x v="517"/>
    <s v="11248483_33645_LPZ_MIRADOR_BIO QUEST SYSTEMS SRL_IDD_30M"/>
    <s v="OROZCO, SAUL - EJEC. DE CUENTAS - NEG - CBBA - TEMP         "/>
    <x v="1"/>
    <x v="0"/>
    <s v="orozcos@tigo.net.bo"/>
    <s v="LA PAZ - Av. Saavedra No. 2037 Zona Miraflores a media cuadra de Plaza Triangular"/>
    <s v="16°30'12.18&quot;S 68° 7'18.20&quot;O"/>
    <s v="Marcos Encinas - 72004748"/>
    <x v="0"/>
    <d v="2021-04-01T00:00:00"/>
    <d v="2021-04-01T00:00:00"/>
    <x v="1"/>
    <m/>
    <m/>
    <x v="381"/>
    <s v="SU"/>
    <s v="(en blanco)"/>
    <s v="Internet Dedicado 1"/>
    <b v="1"/>
    <s v="(en blanco)"/>
    <b v="0"/>
    <s v="PEREIRA PEREZ, FERNANDO - EJEC. DE CUENTAS - NEG - CBBA     "/>
    <b v="0"/>
    <e v="#N/A"/>
    <e v="#N/A"/>
    <m/>
  </r>
  <r>
    <x v="3"/>
    <d v="2019-03-30T00:00:00"/>
    <s v="Internet Dedicado 1"/>
    <n v="33741"/>
    <x v="518"/>
    <s v="15039262_33741_LPZ_SOPOCACHI_SEGUROS PROVIDA S.A._IDD_30M"/>
    <s v="CAMPUZANO SAAVEDRA, SORAYA JACQUELINE - EMP - LPZ           "/>
    <x v="1"/>
    <x v="0"/>
    <s v="campuzanos@tigo.net.bo"/>
    <s v="Av. 20 de Octubre 2524 entre Pedro Salazar y Licimaco Gutierrez - SITIO 1"/>
    <s v="16°30'39.26&quot;S, 68° 7'32.89&quot;O"/>
    <s v="JOSE ROSAS - 2430300"/>
    <x v="0"/>
    <d v="2021-04-01T00:00:00"/>
    <d v="2021-04-01T00:00:00"/>
    <x v="1"/>
    <m/>
    <m/>
    <x v="344"/>
    <s v="AC"/>
    <s v="AC"/>
    <s v="Internet Dedicado 1"/>
    <b v="1"/>
    <s v="15039262_33741_LPZ_SOPOCACHI_SEGUROS PROVIDA S.A._IDD_30M"/>
    <b v="1"/>
    <s v="GUTIERREZ AYLLÓN, ALVARO - EMP - LPZ                        "/>
    <b v="0"/>
    <e v="#N/A"/>
    <e v="#N/A"/>
    <m/>
  </r>
  <r>
    <x v="3"/>
    <d v="2019-03-30T00:00:00"/>
    <s v="Internet Dedicado 1"/>
    <n v="33781"/>
    <x v="214"/>
    <s v="15388963_33781_SCZ_VIEDMA_ LUCKY BOLIVIA S.A_IDD_30M"/>
    <s v="NUNEZ CASCALES, CARLOS ROMARIO - EMP - SCZ                  "/>
    <x v="0"/>
    <x v="0"/>
    <s v="nunezro@tigo.net.bo"/>
    <s v="Calle La Riva Número 58- Santa Cruz de la Sierra- CENTRO"/>
    <s v="17°47'28.52&quot;S 63°10'51.77&quot;O"/>
    <s v="Feliz lijeron Justiniano  - 78167321"/>
    <x v="0"/>
    <d v="2021-04-01T00:00:00"/>
    <d v="2021-04-01T00:00:00"/>
    <x v="1"/>
    <s v="11/05: El ejecutivo indica que el contacto es Roselva Salguero 77022195._x000a_11/05: Envié la consulta al ejecutivo por Teams._x000a_03/05: numero aparece como inexistente"/>
    <m/>
    <x v="343"/>
    <s v="AC"/>
    <s v="AC"/>
    <s v="Internet Dedicado 1"/>
    <b v="1"/>
    <s v="15388963_33781_SCZ_VIEDMA_ LUCKY BOLIVIA S.A_IDD_30M"/>
    <b v="1"/>
    <s v="NUNEZ CASCALES, CARLOS ROMARIO - EMP - SCZ                  "/>
    <b v="1"/>
    <e v="#N/A"/>
    <e v="#N/A"/>
    <m/>
  </r>
  <r>
    <x v="4"/>
    <d v="2019-03-30T00:00:00"/>
    <s v="Internet Dedicado 1"/>
    <n v="33784"/>
    <x v="519"/>
    <s v="15389102_33784__SCZ_VIEDMA_CUZIORTIS LTDA_IDD_30M"/>
    <s v="SANJINES, MARIA PAULA - EJEC. DE CUENTAS - NEG - SC         "/>
    <x v="0"/>
    <x v="0"/>
    <s v="sanjinesm@tigo.net.bo"/>
    <s v="CALLE PARI 272"/>
    <s v="17°47'14.72&quot;S 63°11'2.63&quot;O"/>
    <s v="ENRIQUE DE PUNTOCOM - 3363303"/>
    <x v="0"/>
    <d v="2021-04-01T00:00:00"/>
    <d v="2021-04-01T00:00:00"/>
    <x v="1"/>
    <m/>
    <m/>
    <x v="380"/>
    <s v="AC"/>
    <s v="AC"/>
    <s v="Internet Dedicado 2"/>
    <b v="0"/>
    <s v="15389102_33784__SCZ_VIEDMA_CUZIORTIS LTDA_IDD_40M"/>
    <b v="0"/>
    <s v="SANJINES, MARIA PAULA - EJEC. DE CUENTAS - NEG - SC         "/>
    <b v="1"/>
    <e v="#N/A"/>
    <e v="#N/A"/>
    <m/>
  </r>
  <r>
    <x v="4"/>
    <d v="2019-03-30T00:00:00"/>
    <s v="Internet Asimetrico 3"/>
    <n v="33817"/>
    <x v="520"/>
    <s v="15390830_33817__SCZ_EL PARI_GROVER QUINTEROS ORELLANA_IAS_50M"/>
    <s v="VARGAS MENDEZ, JORGE - EJEC. DE CUENTAS - NEG - SC          "/>
    <x v="0"/>
    <x v="0"/>
    <s v="vargasjor@tigo.net.bo"/>
    <s v="AV. EL TROMPILLO N° 1141 ZONA: B/ LOS CHOFERES 2DO ANILLO FRENTE AL PERIODICO EL DEBER "/>
    <s v=" 17°47'54.71&quot;S  63°10'12.20&quot;O"/>
    <s v="ROBERTO ARIAS - 78005301"/>
    <x v="0"/>
    <d v="2021-04-01T00:00:00"/>
    <d v="2021-04-01T00:00:00"/>
    <x v="1"/>
    <m/>
    <m/>
    <x v="382"/>
    <s v="AC"/>
    <s v="AC"/>
    <s v="Internet Asimetrico 3"/>
    <b v="1"/>
    <s v="15390830_33817__SCZ_EL PARI_GROVER QUINTEROS ORELLANA_IAS_50M"/>
    <b v="1"/>
    <s v="MARISCAL SALINAS, BLANCA - EJEC. DE CUENTAS - NEG - SC      "/>
    <b v="0"/>
    <e v="#N/A"/>
    <e v="#N/A"/>
    <m/>
  </r>
  <r>
    <x v="3"/>
    <d v="2019-05-15T00:00:00"/>
    <s v="Internet Dedicado 1"/>
    <n v="33903"/>
    <x v="521"/>
    <s v="13905321_33903__LPZ_OBRAJES_FARMEDICAL SRL_IDD_30M"/>
    <s v="PEREIRA AREVALO, AHYRAN DREICK - EMP - LPZ                  "/>
    <x v="1"/>
    <x v="0"/>
    <s v="pereiraah@tigo.net.bo"/>
    <s v="AV HERNANDO SILES Y CALLE 14 DE OBRAJES NRO 6007"/>
    <s v=" 16°31'39.94&quot;S   68° 6'12.73&quot;O"/>
    <s v="RAUL VARGAS - 70196840"/>
    <x v="0"/>
    <d v="2021-04-01T00:00:00"/>
    <d v="2021-04-01T00:00:00"/>
    <x v="1"/>
    <m/>
    <m/>
    <x v="361"/>
    <s v="AC"/>
    <s v="AC"/>
    <s v="Internet Dedicado 1"/>
    <b v="1"/>
    <s v="13905321_33903__LPZ_OBRAJES_FARMEDICAL SRL_IDD_30M"/>
    <b v="1"/>
    <s v="NEMTALA FERRUFINO, LUIS MIGUEL - EMP - LPZ                  "/>
    <b v="0"/>
    <e v="#N/A"/>
    <e v="#N/A"/>
    <m/>
  </r>
  <r>
    <x v="3"/>
    <d v="2019-05-31T00:00:00"/>
    <s v="Internet Asimetrico 2"/>
    <n v="34091"/>
    <x v="522"/>
    <s v="12188101_34091__SCZ_HAMACAS_BELLCOS BOLIVIA S.A_IAS_40M"/>
    <s v="ESPINOZA LEANOS, MAYRA CRISTINA - EMP - SCZ                 "/>
    <x v="0"/>
    <x v="0"/>
    <s v="espinozamay@tigo.net.bo"/>
    <s v="Calle Clotilde Velasco y calle Lusia Wichtendahl"/>
    <s v=" 17°44'42.20&quot;S   63° 9'48.70&quot;O"/>
    <s v="Moises Severicje - 76383388"/>
    <x v="0"/>
    <d v="2021-04-01T00:00:00"/>
    <d v="2021-04-01T00:00:00"/>
    <x v="1"/>
    <s v="11/05: La ejecutiva indica que el número correcto del contacto es 70013505_x000a_11/05: Envié la consulta a la ejecutiva por teams._x000a_03/05: Número incorrecto"/>
    <m/>
    <x v="383"/>
    <s v="AC"/>
    <s v="AC"/>
    <s v="Internet Asimetrico 2"/>
    <b v="1"/>
    <s v="12188101_34091__SCZ_TUSEQUIS_BELLCOS BOLIVIA S.A_IAS_40M"/>
    <b v="0"/>
    <s v="ALVAREZ CABEZAS, SAUL ALEJANDRO - TEMP                      "/>
    <b v="0"/>
    <e v="#N/A"/>
    <e v="#N/A"/>
    <m/>
  </r>
  <r>
    <x v="4"/>
    <d v="2019-06-24T00:00:00"/>
    <s v="Internet Asimetrico 2"/>
    <n v="34100"/>
    <x v="523"/>
    <s v="15408757_34100__SCZ_BEREA_JOEL LARA MEDRANO_IAS_40M"/>
    <s v="AÑEZ LOPEZ, LILIANA - EJEC. DE CUENTAS - NEG - SC           "/>
    <x v="0"/>
    <x v="0"/>
    <s v="anezha@tigo.net.bo"/>
    <s v="AV. RADIAL 17 1/2 8VO ANILLO  C/JUAN ROCHA #15 Iglesia Cristiana con Galpon con forma de Piramide"/>
    <s v="17°49'22.70&quot;S 63°14'49.70&quot;O"/>
    <s v="Joe Andres Lara - 70020844"/>
    <x v="0"/>
    <d v="2021-04-01T00:00:00"/>
    <d v="2021-04-01T00:00:00"/>
    <x v="1"/>
    <s v="19/05: Jorge Vargas indica que el numero de contacto del Sr Joe es 63496704 (contacto del hijo Joel Andrés Lara Cliente Tigo)  y el contacto del titular es 76345299_x000a_19/05: El ejecutivo de reemplazo Jorge Vargas solicitó un correo para hacer la solicitud del contrato a Zobeida y obtener datos de referencia._x000a_17/05: Número incorrecto"/>
    <m/>
    <x v="384"/>
    <s v="SU"/>
    <s v="(en blanco)"/>
    <s v="Internet Asimetrico 2"/>
    <b v="1"/>
    <s v="(en blanco)"/>
    <b v="0"/>
    <s v="AÑEZ LOPEZ, LILIANA - EJEC. DE CUENTAS - NEG - SC           "/>
    <b v="1"/>
    <e v="#N/A"/>
    <e v="#N/A"/>
    <m/>
  </r>
  <r>
    <x v="3"/>
    <d v="2019-06-29T00:00:00"/>
    <s v="Internet Dedicado 1"/>
    <n v="34158"/>
    <x v="524"/>
    <s v="1662168_34158__SCZ_TUSEQUIS_UBICAR SRL_IDD_30M"/>
    <s v="ARREDONDO ARAMBULA, BARBARA ANAHI - EMP - SCZ               "/>
    <x v="0"/>
    <x v="0"/>
    <s v="arredondob@tigo.net.bo"/>
    <s v="PARQUE INDUSTRIAL M-7, SEXTO ANILLO "/>
    <s v=" 17°44'50.27&quot;S  63° 8'8.23&quot;O"/>
    <s v="GRIGOT VILLAZON - 76329287"/>
    <x v="0"/>
    <d v="2021-04-01T00:00:00"/>
    <d v="2021-04-01T00:00:00"/>
    <x v="0"/>
    <s v="07/10: Según la BBD de Septiembre el servicio fue suspendido. 07/09: esperando confirmación por correo, se lo volvera a contactar este mes. Ya van dos veces que se esta coordinando pero no se a conseguido una fecha para realizar el trabajo ya que se requiere que autoricen el ingreso al sitio"/>
    <s v="Servicio Suspendido / Eliminado"/>
    <x v="1"/>
    <s v="EL"/>
    <s v="(en blanco)"/>
    <s v="Internet Dedicado 1"/>
    <b v="1"/>
    <s v="(en blanco)"/>
    <b v="0"/>
    <s v="MIYASHIRO VELEZ, JAIRTJHON - EMP - SCZ                      "/>
    <b v="0"/>
    <e v="#N/A"/>
    <e v="#N/A"/>
    <m/>
  </r>
  <r>
    <x v="3"/>
    <d v="2019-06-28T00:00:00"/>
    <s v="Internet Dedicado 1"/>
    <n v="34178"/>
    <x v="525"/>
    <s v="15414858_34178__SCZ_CENTENARIO_GESTORA DE COBRANZA E INVERSIONES SRL_IDD_30M"/>
    <s v="PARADA SAUCEDO, ALEJANDRA - EMP - SCZ                       "/>
    <x v="0"/>
    <x v="0"/>
    <s v="paradaal@tigo.net.bo"/>
    <s v="AV CANAL ISUTO ESQ TORRE LOPEZ"/>
    <s v=" 17°46'5.86&quot;S ;  63°11'27.35&quot;O"/>
    <s v="ELIANE SAUCEDO - 78079016"/>
    <x v="0"/>
    <d v="2021-04-01T00:00:00"/>
    <d v="2021-04-01T00:00:00"/>
    <x v="1"/>
    <m/>
    <m/>
    <x v="380"/>
    <s v="AC"/>
    <s v="(en blanco)"/>
    <s v="Internet Dedicado 3"/>
    <b v="0"/>
    <s v="(en blanco)"/>
    <b v="0"/>
    <s v="PARADA SAUCEDO, ALEJANDRA - EMP - SCZ                       "/>
    <b v="1"/>
    <e v="#N/A"/>
    <e v="#N/A"/>
    <m/>
  </r>
  <r>
    <x v="4"/>
    <d v="2019-06-29T00:00:00"/>
    <s v="Internet Asimetrico 3"/>
    <n v="34203"/>
    <x v="526"/>
    <s v="14727730_34203_LPZ_LIRA_CBI CONTRATISTAS GENERALES SA_IAS_50M"/>
    <s v="MONJE ARANIBAR, PAOLA - EJEC. DE CUENTAS - NEG - LP         "/>
    <x v="1"/>
    <x v="0"/>
    <s v="monjepa@tigo.net.bo"/>
    <s v="Calle Vicenti 808 - Oficina Central CBI, cerca a Plaza España"/>
    <s v=" 16°30'56.13&quot;S    68° 7'48.37&quot;O"/>
    <s v="Marcelo Azcui - 76795300"/>
    <x v="0"/>
    <d v="2021-04-01T00:00:00"/>
    <d v="2021-04-01T00:00:00"/>
    <x v="1"/>
    <s v="22/04: Envié la consulta a la ejecutiva._x000a_21/04: Ángel indica que el cliente le comentó que su servicio aún se encuentra en instalación._x000a_21/04: Ejecutiva indica que el correo es mazcui50@yahoo.com_x000a_20/04: Ángel indica que el cliente solicitó que se consulte al ejecutivo el correo."/>
    <m/>
    <x v="342"/>
    <s v="AC"/>
    <s v="AC"/>
    <s v="Internet Asimetrico 3"/>
    <b v="1"/>
    <s v="14727730_34203_LPZ_LIRA_CBI CONTRATISTAS GENERALES SA_IAS_50M"/>
    <b v="1"/>
    <s v="LEON ROSAS, JOSUE ISMAEL - EMP - LPZ                        "/>
    <b v="0"/>
    <e v="#N/A"/>
    <e v="#N/A"/>
    <m/>
  </r>
  <r>
    <x v="4"/>
    <d v="2019-07-22T00:00:00"/>
    <s v="Internet Asimetrico 2"/>
    <n v="34253"/>
    <x v="527"/>
    <s v="11170307_34253__SCZ_PAJONAL_AEROESTE S.A. EMPRESA DE SERVICIO AEREO_IAS_40M"/>
    <s v="MORALES PARDO, RODRIGO - EJEC. DE CUENTAS - NEG - SC        "/>
    <x v="0"/>
    <x v="0"/>
    <s v="moralesro@tigo.net.bo"/>
    <s v="AV. LA BARRANCA CALLE PLASIDO MOLINA HANGAR 82 ZONA EL TROMPILLO"/>
    <s v=" 17°48'17.87&quot;S  63°10'28.07&quot;O"/>
    <s v="GEOFFREY SEVERICHE - 70866969"/>
    <x v="0"/>
    <d v="2021-04-01T00:00:00"/>
    <d v="2021-04-01T00:00:00"/>
    <x v="1"/>
    <m/>
    <m/>
    <x v="316"/>
    <s v="AC"/>
    <s v="AC"/>
    <s v="Internet Asimetrico 2"/>
    <b v="1"/>
    <s v="11170307_34253__SCZ_PAJONAL_AEROESTE S.A. EMPRESA DE SERVICIO AEREO_IAS_40M"/>
    <b v="1"/>
    <s v="LAVADENZ VARGAS, LUIS ANDRES - EJEC. DE CUENTAS - NEG - SC  "/>
    <b v="0"/>
    <e v="#N/A"/>
    <e v="#N/A"/>
    <m/>
  </r>
  <r>
    <x v="3"/>
    <d v="2020-10-30T00:00:00"/>
    <s v="Internet Asimetrico 4"/>
    <n v="35558"/>
    <x v="528"/>
    <s v="15521345_35558__SCZ_MBELEN_PREFORTE PRETENSADOS Y HORMIGONES S.A._IAS_30M"/>
    <s v="ESPINOZA LEANOS, MAYRA CRISTINA - EMP - SCZ                 "/>
    <x v="0"/>
    <x v="0"/>
    <s v="espinozamay@tigo.net.bo"/>
    <s v="AV RADIAL 27 Nº177"/>
    <s v=" 17°45'12.39&quot;S  63°10'53.81&quot;O"/>
    <s v="JUAN JOSE BUSTILLOS - 78510218"/>
    <x v="0"/>
    <d v="2021-04-01T00:00:00"/>
    <d v="2021-04-01T00:00:00"/>
    <x v="1"/>
    <m/>
    <m/>
    <x v="342"/>
    <s v="AC"/>
    <s v="AC"/>
    <s v="Internet Asimetrico 6"/>
    <b v="0"/>
    <s v="description 15521345_35558__SCZ_MBELEN_PREFORTE PRETENSADOS Y HORMIGONES S.A._IA"/>
    <b v="0"/>
    <s v="ALVAREZ CABEZAS, SAUL ALEJANDRO - TEMP                      "/>
    <b v="0"/>
    <e v="#N/A"/>
    <e v="#N/A"/>
    <m/>
  </r>
  <r>
    <x v="1"/>
    <d v="2021-03-30T00:00:00"/>
    <s v="Internet Dedicado 1"/>
    <n v="35838"/>
    <x v="235"/>
    <s v="11343776_35838__SCZ_B30deAgosto_TOYOSA SA_IDD_30M_AV G77"/>
    <s v="SALLES GUZMAN, PAOLA KARINA - CORP - SCZ                    "/>
    <x v="0"/>
    <x v="0"/>
    <s v="sallesp@tigo.net.bo"/>
    <s v="Av. G77+China Km 10 antes de llegar al aeropuerto "/>
    <s v=" 17°41'10.19&quot;S;  63° 6'54.17&quot;O"/>
    <s v="Beymar Benavides"/>
    <x v="2"/>
    <d v="2021-04-01T00:00:00"/>
    <d v="2021-04-01T00:00:00"/>
    <x v="0"/>
    <s v="05/10: Se hizo la consulta al NOC, indica que el servicio no se ha dado de alta. 07/09: el noc menciona que El servicio de Toyosa no puede agregar su instancia de Solarwinds ya que el equipo esta sin gestión, se observa el puerto Down desde la fecha 23/04. 08/06: Envié recordatorio sobre el correo de consuta de la ejecutiva a Gottfried._x000a_19/05: Envié consulta por correo a la ejecutiva. Ejecutiva solicita ayuda a ingeniero Gottfried._x000a_17/05: el noc menciona que El servicio de Toyosa no puede agregar su instancia de Solarwinds ya que el equipo esta sin gestión, se observa el puerto Down desde la fecha 23/04"/>
    <s v="Servicio Suspendido / Eliminado"/>
    <x v="1"/>
    <s v="SU"/>
    <s v="AC"/>
    <s v="Internet Dedicado 1"/>
    <b v="1"/>
    <s v="11343776_35838__SCZ_B30deAgosto_TOYOSA SA_IDD_30M_AV G77"/>
    <b v="1"/>
    <s v="SALLES GUZMAN, PAOLA KARINA - CORP - SCZ                    "/>
    <b v="1"/>
    <e v="#N/A"/>
    <e v="#N/A"/>
    <m/>
  </r>
  <r>
    <x v="4"/>
    <d v="2021-01-30T00:00:00"/>
    <s v="Internet Asimetrico 4"/>
    <n v="35878"/>
    <x v="529"/>
    <s v="11659466_35878__SCZ_B30 DE AGOSTO_SEMINARIO MAYOR SAN LORENZO_IAS_30M_AV G77"/>
    <s v="AÑEZ LOPEZ, LILIANA - EJEC. DE CUENTAS - NEG - SC           "/>
    <x v="0"/>
    <x v="0"/>
    <s v="anezha@tigo.net.bo"/>
    <s v="AVENIDA G 77 NOVENO ANILLO "/>
    <s v=" -17.705257,-63.133291 "/>
    <s v="ROXANA VELASQUEZ - 79467366"/>
    <x v="2"/>
    <d v="2021-04-01T00:00:00"/>
    <d v="2021-04-01T00:00:00"/>
    <x v="1"/>
    <m/>
    <m/>
    <x v="385"/>
    <s v="AC"/>
    <s v="AC"/>
    <s v="Internet Asimetrico 4"/>
    <b v="1"/>
    <s v="11659466_35878_SCZ_B30 DE AGOSTO_SEMINARIO MAYOR SAN LORENZO_IAS_65M_AV G77"/>
    <b v="0"/>
    <s v="AÑEZ LOPEZ, LILIANA - EJEC. DE CUENTAS - NEG - SC           "/>
    <b v="1"/>
    <e v="#N/A"/>
    <e v="#N/A"/>
    <m/>
  </r>
  <r>
    <x v="1"/>
    <d v="2021-03-08T00:00:00"/>
    <s v="Plan Internet Empresarial 1.1"/>
    <n v="35890"/>
    <x v="530"/>
    <s v="15552515_35890_SCZ_SANTIAGO-CHIQUITOS_CALERA ORIENTAL S.R.L._IEL_4M_YACUSES"/>
    <s v="SALLES GUZMAN, PAOLA KARINA - CORP - SCZ                    "/>
    <x v="0"/>
    <x v="1"/>
    <s v="sallesp@tigo.net.bo"/>
    <s v="Ruta a Puerto Suarez Yacuces casi llegando a Puerto Suarez frente de la planta de Itacamba  Yacuces."/>
    <s v=" 18°59'36.37&quot;S;  58°14'56.73&quot;O"/>
    <s v="Luis Thompson/Romualdo Cabrera - 71039800/67701441"/>
    <x v="2"/>
    <d v="2021-04-01T00:00:00"/>
    <d v="2021-04-01T00:00:00"/>
    <x v="2"/>
    <m/>
    <m/>
    <x v="1"/>
    <s v="AC"/>
    <s v="(en blanco)"/>
    <s v="Plan Internet Empresarial 1.1"/>
    <b v="1"/>
    <s v="(en blanco)"/>
    <b v="0"/>
    <s v="SALLES GUZMAN, PAOLA KARINA - CORP - SCZ                    "/>
    <b v="1"/>
    <e v="#N/A"/>
    <e v="#N/A"/>
    <m/>
  </r>
  <r>
    <x v="1"/>
    <d v="2021-02-26T00:00:00"/>
    <s v="Internet Dedicado 1"/>
    <n v="35893"/>
    <x v="290"/>
    <s v="11644366_35893_SCZ_Tajibos_LINKSER_IDD_30M_SIRARI"/>
    <s v="SUAREZ CADARIO, ROBERTO JAVIER - CORP - SCZ                 "/>
    <x v="0"/>
    <x v="0"/>
    <s v="suarezrj@tigo.net.bo"/>
    <s v="Centro empresarial equipetrol, ITC tower, datecenter de ITC"/>
    <s v="17°45'36.4&quot;S   63°12'04.6&quot;O"/>
    <s v=" Jose Ernesto Montero -75669830"/>
    <x v="2"/>
    <d v="2021-04-01T00:00:00"/>
    <d v="2021-04-01T00:00:00"/>
    <x v="1"/>
    <s v="05/10: Se consulto al ejecutivo, actualizo el contacto, se comunico a Logicalis. Contacto no responde"/>
    <m/>
    <x v="386"/>
    <s v="AC"/>
    <s v="AC"/>
    <s v="Internet Dedicado 1"/>
    <b v="1"/>
    <s v="11644366_35893_SCZ_Tajibos_LINKSER_IDD_30M_SIRARI"/>
    <b v="1"/>
    <s v="MONTERO LEDESMA, JAVIER - CORP - SCZ                        "/>
    <b v="0"/>
    <e v="#N/A"/>
    <e v="#N/A"/>
    <m/>
  </r>
  <r>
    <x v="4"/>
    <d v="2021-02-25T00:00:00"/>
    <s v="Internet Asimetrico 2"/>
    <n v="35923"/>
    <x v="531"/>
    <s v="21212_35923__SCZ_TANQUE URUBO_SABINA SRL_IAS_40M_URUBO 2"/>
    <s v="CABRERA, JOSE VICTOR - EJEC. DE CUENTAS - NEG - SC          "/>
    <x v="0"/>
    <x v="0"/>
    <s v="cabreraj@tigo.net.bo"/>
    <s v="Colinas del Urubo. Zona Puerto Ichilo. Al lado de la Escuelita de Puerto Ichilo donde hay una cancha. Son dos Casas Gemelas color blanca. Detrás de Urb. Villa Bonita."/>
    <s v="&quot; (-17.750183,-63.235464)&quot;      "/>
    <s v="ivan baltazar - 77343334"/>
    <x v="2"/>
    <d v="2021-04-01T00:00:00"/>
    <d v="2021-04-01T00:00:00"/>
    <x v="1"/>
    <m/>
    <m/>
    <x v="385"/>
    <s v="AC"/>
    <s v="(en blanco)"/>
    <s v="Internet Asimetrico 2"/>
    <b v="1"/>
    <s v="(en blanco)"/>
    <b v="0"/>
    <s v="CABRERA, JOSE VICTOR - EJEC. DE CUENTAS - NEG - SC          "/>
    <b v="1"/>
    <e v="#N/A"/>
    <e v="#N/A"/>
    <m/>
  </r>
  <r>
    <x v="3"/>
    <d v="2021-02-26T00:00:00"/>
    <s v="Internet Dedicado 1"/>
    <n v="35932"/>
    <x v="532"/>
    <s v="11995421_35932__LPZ_LOS PINOS_COMUNICACIONES EL PAIS S.A._IDD_30M"/>
    <s v="CAMPUZANO SAAVEDRA, SORAYA JACQUELINE - EMP - LPZ           "/>
    <x v="1"/>
    <x v="0"/>
    <s v="campuzanos@tigo.net.bo"/>
    <s v="COLINA SANTA RITA ALTO AUQUISAMAÑA"/>
    <s v="  16°33'0.41&quot;S  68° 4'13.26&quot;O        "/>
    <s v="LENZ GUTIERREZ - 72065174"/>
    <x v="2"/>
    <d v="2021-04-01T00:00:00"/>
    <d v="2021-04-01T00:00:00"/>
    <x v="1"/>
    <s v="01/11: se envio correo a la ejecutiva.16/08: Se contacto al ejecutivo, indica que ese es el número de encargado de TI a nivel nacional. Contacto equivocado"/>
    <m/>
    <x v="387"/>
    <s v="AC"/>
    <s v="AC"/>
    <s v="Internet Dedicado 2"/>
    <b v="0"/>
    <s v="11995421_35932__LPZ_LOS PINOS_COMUNICACIONES EL PAIS S.A._IDD_40M"/>
    <b v="0"/>
    <s v="GUTIERREZ AYLLÓN, ALVARO - EMP - LPZ                        "/>
    <b v="0"/>
    <e v="#N/A"/>
    <e v="#N/A"/>
    <m/>
  </r>
  <r>
    <x v="3"/>
    <d v="2021-03-31T00:00:00"/>
    <s v="Internet Dedicado 10"/>
    <n v="35966"/>
    <x v="533"/>
    <s v="11702158_35966__LPZ_SOPOCACHI_KANTAR WORLDPANEL PERU S.A. (SUCURSAL BOLIVIA)_IDD"/>
    <s v="PEREIRA AREVALO, AHYRAN DREICK - EMP - LPZ                  "/>
    <x v="1"/>
    <x v="0"/>
    <s v="pereiraah@tigo.net.bo"/>
    <s v="Av. 20 de Octubre Nro. 2651 Edificio Mediterraneo P.B."/>
    <s v=" 16°30'45.39&quot;S  68° 7'26.20&quot;O"/>
    <s v="Miriam Gutierrez - 78905900"/>
    <x v="2"/>
    <d v="2021-04-01T00:00:00"/>
    <d v="2021-04-01T00:00:00"/>
    <x v="1"/>
    <m/>
    <m/>
    <x v="59"/>
    <s v="AC"/>
    <s v="AC"/>
    <s v="Internet Dedicado 10"/>
    <b v="1"/>
    <s v="11702158_35966__LPZ_SOPOCACHI_KANTAR WORLDPANEL PERU S.A. (SUCURSAL BOLIVIA)_IDD"/>
    <b v="1"/>
    <s v="LEON ROSAS, JOSUE ISMAEL - EMP - LPZ                        "/>
    <b v="0"/>
    <e v="#N/A"/>
    <e v="#N/A"/>
    <m/>
  </r>
  <r>
    <x v="4"/>
    <d v="2021-03-26T00:00:00"/>
    <s v="Internet Asimetrico 5"/>
    <n v="35998"/>
    <x v="534"/>
    <s v="15533182_35998__SCZ_TAJIBOS_SYNTEX ASPHALT S.R.L._IAS_75M"/>
    <s v="DEL RIO HOLLWEG, DIEGO"/>
    <x v="0"/>
    <x v="0"/>
    <s v="delriod@tigo.net.bo"/>
    <s v="4TO ANILLO AV SAN MARTIN EDIFICIO TORRE DUO PISO 7 NRO 4200"/>
    <s v="17°45'20.03&quot;S - 63°11'52.89&quot;O"/>
    <s v="JULIA BULAT - 78144599"/>
    <x v="2"/>
    <d v="2021-04-01T00:00:00"/>
    <d v="2021-04-01T00:00:00"/>
    <x v="1"/>
    <m/>
    <m/>
    <x v="377"/>
    <s v="AC"/>
    <s v="AC"/>
    <s v="Internet Asimetrico 5"/>
    <b v="1"/>
    <s v="15533182_35998__SCZ_TAJIBOS_SYNTEX ASPHALT S.R.L._IAS_75M"/>
    <b v="1"/>
    <s v="VACA, JIMENA - EJEC. DE CUENTAS - NEG - SC                  "/>
    <b v="0"/>
    <e v="#N/A"/>
    <e v="#N/A"/>
    <m/>
  </r>
  <r>
    <x v="3"/>
    <d v="2021-03-15T00:00:00"/>
    <s v="Internet Dedicado 1"/>
    <n v="35999"/>
    <x v="535"/>
    <s v="13647893_35999__SCZ_CHARCAS_IMPORTADORA FARMACEUTICA QUIMFA BOLIVIA SA_IDD_30M"/>
    <s v="GARAY, ANGEL NICOLAS - EMP - SCZ                            "/>
    <x v="0"/>
    <x v="0"/>
    <s v="garaya@tigo.net.bo"/>
    <s v="Zona Avion Pirata, calla Gutierrez y Tao, entre 1 y 2 anillo empresa Quimfa"/>
    <s v=" 17°46'27.62&quot;S  63°10'13.76&quot;O"/>
    <s v="Lizeth Yucra - 69154681"/>
    <x v="2"/>
    <d v="2021-04-01T00:00:00"/>
    <d v="2021-04-01T00:00:00"/>
    <x v="1"/>
    <m/>
    <m/>
    <x v="359"/>
    <s v="AC"/>
    <s v="AC"/>
    <s v="Internet Dedicado 1"/>
    <b v="1"/>
    <s v="13647893_35999__SCZ_CHARCAS_IMPORTADORA FARMACEUTICA QUIMFA BOLIVIA SA_IDD_30M_T"/>
    <b v="0"/>
    <s v="GARAY, ANGEL NICOLAS - EMP - SCZ                            "/>
    <b v="1"/>
    <e v="#N/A"/>
    <e v="#N/A"/>
    <m/>
  </r>
  <r>
    <x v="6"/>
    <d v="2021-03-31T00:00:00"/>
    <s v="Internet Dedicado 1"/>
    <n v="36051"/>
    <x v="536"/>
    <s v="15559583_36051__SCZ_ARENAL _CELINA INVERSIONES S.A_IDD_30M"/>
    <s v="BANEGAS CHAVEZ, MARIA FERNANDA"/>
    <x v="0"/>
    <x v="0"/>
    <s v="banegasma@tigo.net.bo"/>
    <s v="AVENIDA CAÑOTO ESQUINA LIBERTAD EDIFICIO  NACIONAL DE SEGUROS Y REASEGUROS S.A"/>
    <s v=" 17°46'32.64&quot;S  63°11'0.76&quot;O        "/>
    <s v="MARCO VACA DIEZ - 77622778"/>
    <x v="2"/>
    <d v="2021-04-01T00:00:00"/>
    <d v="2021-04-01T00:00:00"/>
    <x v="1"/>
    <m/>
    <m/>
    <x v="337"/>
    <s v="AC"/>
    <s v="AC"/>
    <s v="Internet Dedicado 1"/>
    <b v="1"/>
    <s v="15559583_36051__SCZ_ARENAL _CELINA INVERSIONES S.A_IDD_30M"/>
    <b v="1"/>
    <s v="MERCADO ANEZ, JAVIER - CORP - SCZ                           "/>
    <b v="0"/>
    <e v="#N/A"/>
    <e v="#N/A"/>
    <m/>
  </r>
  <r>
    <x v="6"/>
    <d v="2021-03-31T00:00:00"/>
    <s v="Internet Asimetrico 7"/>
    <n v="36052"/>
    <x v="537"/>
    <s v="15559604_36052__SCZ_ EL PARI_ELIZABETH FLORENCIA DOTZAUER VDA DE MOSCOSO_IAS_95M"/>
    <s v="CASSIS MARISCAL, SERGIO - EMP - LPZ                         "/>
    <x v="0"/>
    <x v="0"/>
    <s v="cassiss@tigo.net.bo"/>
    <s v="Entre primer y segundo anillo, Calle B. Colorados entre Lopez Av Ana Bárbara"/>
    <s v=" -17.798612, -63.184032"/>
    <s v="Matias Saravia - 77764444"/>
    <x v="2"/>
    <d v="2021-04-01T00:00:00"/>
    <d v="2021-04-01T00:00:00"/>
    <x v="0"/>
    <s v="06/05: Cliente no responde las llamadas, se cancela la visita. Se intentó comunicar al cliente en reiteradas veces pero no se tuvo respuesta._x000a_17/03: Se consulto con el ejecutivo y no se tiene otro contacto del cliente, se intentará esta semana más caso contrario se cancelará la visita._x000a_08/11: Esperando confirmación por correo. 04/10: se consulto al ejecutivo, indica que la anterior semana se contacto con el cliente, el servicio esta activo. Volver a contactar y revisar el equipo._x000a_07/09: el equipo se encuentra sin gestion. Aparece como si el CPE estuviese apagado. _x000a_08/06: Envié consulta nuevamente al ejecutivo por correo para saber si el cliente ha dado alguna novedad._x000a_19/05: El ejecutivo indica que se habló con el cliente y el mismo menciono que se encuentra realizando configuraciones y que una vez lo tenga encendido el equipo se comunicara con nosotros._x000a_19/05: Envié consulta al ejecutivo mediante correo electrónico._x000a_17/05: el equipo se encuentra sin gestion. Aparece como si el CPE estuviese apagado"/>
    <s v="Cliente incontactable"/>
    <x v="1"/>
    <s v="EL"/>
    <s v="(en blanco)"/>
    <s v="Internet Asimetrico 7"/>
    <b v="1"/>
    <s v="(en blanco)"/>
    <b v="0"/>
    <s v="LEON ROSAS, JOSUE ISMAEL - EMP - LPZ                        "/>
    <b v="0"/>
    <e v="#N/A"/>
    <e v="#N/A"/>
    <m/>
  </r>
  <r>
    <x v="0"/>
    <d v="2021-03-30T00:00:00"/>
    <s v="Internet Asimetrico 5"/>
    <n v="36054"/>
    <x v="538"/>
    <s v="15559637_36054__SCZ_CAMIRI_MCTELECOM SRL_IAS_75M_CUEVO"/>
    <s v="CUELLAR, CESAR RUBEN - EJEC. DE VENTAS - NEG - SC           "/>
    <x v="0"/>
    <x v="1"/>
    <s v="cuellarce@tigo.net.bo"/>
    <s v="Calle Cochabamba S/N, frente al estadio esquina calle San Francisco  -  CUEVO"/>
    <s v="20°27'19.4&quot;S 63°31'04.4&quot;W"/>
    <s v="MIGUEL ROMERO - 75119973"/>
    <x v="2"/>
    <d v="2021-04-01T00:00:00"/>
    <d v="2021-04-01T00:00:00"/>
    <x v="0"/>
    <m/>
    <s v="Servicio Suspendido / Eliminado"/>
    <x v="1"/>
    <s v="SU"/>
    <s v="(en blanco)"/>
    <s v="Internet Asimetrico 7"/>
    <b v="0"/>
    <s v="(en blanco)"/>
    <b v="0"/>
    <s v="GARAY, ANGEL NICOLAS - EMP - SCZ                            "/>
    <b v="0"/>
    <e v="#N/A"/>
    <e v="#N/A"/>
    <m/>
  </r>
  <r>
    <x v="1"/>
    <d v="2019-10-31T00:00:00"/>
    <s v="Internet Asimetrico"/>
    <n v="34551"/>
    <x v="128"/>
    <s v="13535642_34551__CBA_QuillacolloCentro_UNIVERSIDAD ADVENTISTA DE BOLIVIA_IAS_450M_PAIRUMANI"/>
    <s v="GONZALEZ ANTEZANA, MAURICIO ABEL - EMP - CBB                "/>
    <x v="2"/>
    <x v="0"/>
    <s v="gonzalezm@tigo.net.bo"/>
    <s v="Av. B. Galindo KM. 17, subiendo al norte por la Av. Paurimani, VINTO"/>
    <s v=" 17°23'18.50&quot;S   66°18'57.14&quot;O"/>
    <s v="IVAN ALCON - 71737614"/>
    <x v="3"/>
    <d v="2021-03-01T00:00:00"/>
    <d v="2021-03-01T00:00:00"/>
    <x v="4"/>
    <s v="19/04: Ya se hicieron las correcciones y se solicita a Gino la programación de la visita en CBA."/>
    <m/>
    <x v="316"/>
    <s v="SU"/>
    <s v="(en blanco)"/>
    <s v="PLAN CORPORATE - 1124"/>
    <b v="0"/>
    <s v="(en blanco)"/>
    <b v="0"/>
    <s v="GONZALEZ ANTEZANA, MAURICIO ABEL - EMP - CBBA               "/>
    <b v="0"/>
    <e v="#N/A"/>
    <e v="#N/A"/>
    <m/>
  </r>
  <r>
    <x v="3"/>
    <d v="2015-11-04T00:00:00"/>
    <s v="Business Online 20 Mb"/>
    <n v="29769"/>
    <x v="416"/>
    <s v="1649422_29769_SCZ_El-Pari_NELCO_IOL_8M - Temp15M"/>
    <s v="NUNEZ CASCALES, CARLOS ROMARIO - EMP - SCZ                  "/>
    <x v="0"/>
    <x v="0"/>
    <s v="nunezro@tigo.net.bo"/>
    <s v="AVENIDA VELARDE NO 131 - AV TROMPILLO ENTRE C MONSEÑOR SANTIESTEVAN Y C RENE MORENO s/n"/>
    <s v="17°47'55.09&quot;S 63°10'44.50&quot;O"/>
    <s v="Edson Reyes - 76005430"/>
    <x v="0"/>
    <d v="2021-04-01T00:00:00"/>
    <d v="2021-04-01T00:00:00"/>
    <x v="4"/>
    <s v="06/05: Ejecutivo indica que ya se llevó a cabo el upgrade y que ya se puede agendar la nueva visita._x000a_20/04: Sergio indica que durante la medición el cliente indicó que solicitaría un upgrade. Pasé la consulta al ejecutivo para confirmar._x000a_31/03: Se hizo la corrección del servicio al cliente a Business Online 20 MB, se debe repetir la medición con la velocidad correcta."/>
    <m/>
    <x v="388"/>
    <s v="AC"/>
    <s v="AC"/>
    <s v="Internet Dedicado 8"/>
    <b v="0"/>
    <s v="1649422_29769_SCZ_El-Pari_NELCO_IDD_105M"/>
    <b v="0"/>
    <s v="VACA DIEZ, WALTER - EMP - SCZ                               "/>
    <b v="0"/>
    <e v="#N/A"/>
    <e v="#N/A"/>
    <m/>
  </r>
  <r>
    <x v="3"/>
    <d v="2017-11-30T00:00:00"/>
    <s v="Internet Asimetrico 1"/>
    <n v="31563"/>
    <x v="514"/>
    <s v="12694254_31563__LPZ_SAN MIGUEL_PAGOS_BAS_10M"/>
    <s v="MORALES RIVAS, FERNANDO - EMP - SCZ                         "/>
    <x v="1"/>
    <x v="0"/>
    <s v="moralesf@tigo.net.bo"/>
    <s v="Av. Ballivian y calle 15 de la zona de Calacoto en el Edificio Oasis del Sur piso 2 Of. 204"/>
    <s v="16°32'20.01&quot;S 68° 5'2.89&quot;O"/>
    <s v="JOSE MARIA IGNACIO - 69250036"/>
    <x v="0"/>
    <d v="2021-05-01T00:00:00"/>
    <d v="2021-05-01T00:00:00"/>
    <x v="1"/>
    <s v="20/05: Cliente solicita que se haga la medición a su enlace en LPZ"/>
    <m/>
    <x v="389"/>
    <s v="AC"/>
    <s v="AC"/>
    <s v="Internet Asimetrico 1"/>
    <b v="1"/>
    <s v="12694254_31563_LPZ_TEMBLADERANI_PAGOS_IAS_30M"/>
    <b v="0"/>
    <s v="VACA DIEZ, WALTER - EMP - SCZ                               "/>
    <b v="0"/>
    <e v="#N/A"/>
    <e v="#N/A"/>
    <m/>
  </r>
  <r>
    <x v="3"/>
    <d v="2016-06-29T00:00:00"/>
    <s v="Internet Asimetrico 1"/>
    <n v="30177"/>
    <x v="20"/>
    <s v="13646854_30177_SCZ_7mo Anillo_INDUMOTORA BOLIVIA LIMITADA_IAS_30M_ATN Villa Herm"/>
    <s v="CAMPUZANO SAAVEDRA, SORAYA JACQUELINE - EMP - LPZ           "/>
    <x v="0"/>
    <x v="0"/>
    <s v="perezad@tigo.net.bo"/>
    <s v="Kilometro 12, carretera a Warnes, pasando viru viru exacta "/>
    <s v=" 17°37'58.16&quot;S  63° 9'30.83&quot;O"/>
    <s v="LEONARDO REYES - 69829559"/>
    <x v="0"/>
    <d v="2021-05-01T00:00:00"/>
    <d v="2021-06-01T00:00:00"/>
    <x v="1"/>
    <s v="01/11: se envio correo a la ejecutiva.05/10: Se solicito a ejecutivo. Numero incorrecto"/>
    <m/>
    <x v="390"/>
    <s v="SU"/>
    <s v="(en blanco)"/>
    <s v="Internet Asimetrico 1"/>
    <b v="1"/>
    <s v="(en blanco)"/>
    <b v="0"/>
    <s v="GUTIERREZ AYLLÓN, ALVARO - EMP - LPZ                        "/>
    <b v="0"/>
    <e v="#N/A"/>
    <e v="#N/A"/>
    <m/>
  </r>
  <r>
    <x v="4"/>
    <d v="2016-11-17T00:00:00"/>
    <s v="Internet Asimetrico 1"/>
    <n v="30544"/>
    <x v="539"/>
    <s v="15064111_30544_LPZ_Los Pinos_SOCIEDAD HOTELERA SANDOVAL_IAS_30M"/>
    <s v="GALLARDO BUHEZO, ALEJANDRO - EJEC. DE CUENTAS - NEG - LP    "/>
    <x v="1"/>
    <x v="0"/>
    <s v="gallardow@tigo.net.bo"/>
    <s v="AV. JULIO PATIÑO ESQ CALLE 13 HOTEL RENNOVA"/>
    <s v=" 16°32'31.40&quot;S   68° 5'9.07&quot;O"/>
    <s v="ALEJANDRA SANDOVAL - 78897100"/>
    <x v="0"/>
    <d v="2021-05-01T00:00:00"/>
    <d v="2021-06-01T00:00:00"/>
    <x v="0"/>
    <s v="17/08: se contacto al ejecutivo, este no responde para actualizar el número de contacto. 15/06: El número del contacto se encuentra apagado."/>
    <s v="Cliente indica imposible desconectar red"/>
    <x v="1"/>
    <s v="AC"/>
    <s v="AC"/>
    <s v="Internet Asimetrico 5"/>
    <b v="0"/>
    <s v="15064111_30544_LPZ_Los Pinos_SOCIEDAD HOTELERA SANDOVAL_IAS_75M"/>
    <b v="0"/>
    <s v="VISCARRA CLAVIJO, DIEGO - EJEC. DE CUENTAS - LP             "/>
    <b v="0"/>
    <e v="#N/A"/>
    <e v="#N/A"/>
    <m/>
  </r>
  <r>
    <x v="3"/>
    <d v="2016-12-29T00:00:00"/>
    <s v="Business Asimetric 10 Mb"/>
    <n v="30732"/>
    <x v="430"/>
    <s v="11141360_30732_SCZ_TAJIBOS_UNIVERSAL TOURS_BAS_10M"/>
    <s v="RUEDA PERALTA, ANIBAL - EMP - SCZ                           "/>
    <x v="0"/>
    <x v="0"/>
    <s v="ruedaa@tigo.net.bo"/>
    <s v="COMERCIAL CAÑOTO LOCAL 138"/>
    <n v="0"/>
    <s v="JOSE LUIS SEVERICHE - 77393479"/>
    <x v="0"/>
    <d v="2021-05-01T00:00:00"/>
    <d v="2021-06-01T00:00:00"/>
    <x v="1"/>
    <m/>
    <m/>
    <x v="375"/>
    <s v="SU"/>
    <s v="(en blanco)"/>
    <s v="Business Asimetric 1"/>
    <b v="0"/>
    <s v="(en blanco)"/>
    <b v="0"/>
    <s v="RUEDA PERALTA, ANIBAL - EMP - SCZ                           "/>
    <b v="1"/>
    <e v="#N/A"/>
    <e v="#N/A"/>
    <m/>
  </r>
  <r>
    <x v="1"/>
    <d v="2017-10-31T00:00:00"/>
    <s v="Internet Dedicado 2"/>
    <n v="31448"/>
    <x v="540"/>
    <s v="15232720_31448_SCZ_23 DE DICIEMBRE_COMPAA DE ALIMENTOS AVESCA SA_IDD_40M_PROTECC"/>
    <s v="SUAREZ CADARIO, ROBERTO JAVIER - CORP - SCZ                 "/>
    <x v="0"/>
    <x v="0"/>
    <s v="suarezrj@tigo.net.bo"/>
    <s v="PARQUE INDUSTRIAL"/>
    <s v="17°45'40.00&quot;S; 63° 8'20.04&quot;O"/>
    <s v="DANIEL QUISPE - 75002503"/>
    <x v="0"/>
    <d v="2021-05-01T00:00:00"/>
    <d v="2021-06-01T00:00:00"/>
    <x v="5"/>
    <s v="21/08: Certificación de enlace de respaldo, el servicio del cliente está reflejado con el mismo Nro_Cuenta."/>
    <m/>
    <x v="391"/>
    <s v="AC"/>
    <s v="AC"/>
    <s v="Internet Dedicado 2"/>
    <b v="1"/>
    <s v="15232720_31448_SCZ_23 DE DICIEMBRE_COMPAA DE ALIMENTOS AVESCA SA_IDD_40M_PROTECC"/>
    <b v="1"/>
    <s v="SALLES GUZMAN, PAOLA KARINA - CORP - SCZ                    "/>
    <b v="0"/>
    <e v="#N/A"/>
    <e v="#N/A"/>
    <m/>
  </r>
  <r>
    <x v="3"/>
    <d v="2017-10-31T00:00:00"/>
    <s v="Internet Asimetrico 1"/>
    <n v="31487"/>
    <x v="541"/>
    <s v="12399611_31487_LPZ_Villa Adela_DICSA BOLIVIA_IAS_30M"/>
    <s v="NEMTALA FERRUFINO, LUIS MIGUEL - EMP - LPZ                  "/>
    <x v="1"/>
    <x v="0"/>
    <s v="nemtalal@tigo.net.bo"/>
    <s v="Av. 6 de Marzo 1150, Km 4 ½, Zona Rosas Pampa "/>
    <s v=" 16°32'33.45&quot;S  68°10'30.99&quot;O"/>
    <s v="LUIS CASTILLO - 76766160"/>
    <x v="0"/>
    <d v="2021-05-01T00:00:00"/>
    <d v="2021-06-01T00:00:00"/>
    <x v="1"/>
    <s v="16/08: Se contacto al ejecutivo, indica que ese es el número que tiene de contacto. 15/06: Contacto equivocado"/>
    <m/>
    <x v="392"/>
    <s v="EL"/>
    <s v="(en blanco)"/>
    <s v="Internet Asimetrico 1"/>
    <b v="1"/>
    <s v="(en blanco)"/>
    <b v="0"/>
    <s v="NEMTALA FERRUFINO, LUIS MIGUEL - EMP - LPZ                  "/>
    <b v="1"/>
    <e v="#N/A"/>
    <e v="#N/A"/>
    <m/>
  </r>
  <r>
    <x v="3"/>
    <d v="2017-10-31T00:00:00"/>
    <s v="Business Asimetric 10 Mb"/>
    <n v="31512"/>
    <x v="542"/>
    <s v="15241936_31512_LPZ_PEREZ_CAMSA INDUSTRIA Y COMERCIO_BAS_10M"/>
    <s v="RUEDA PERALTA, ANIBAL - EMP - SCZ                           "/>
    <x v="1"/>
    <x v="0"/>
    <s v="ruedaa@tigo.net.bo"/>
    <s v="AV. CHACALTAYA ESQ OMASUYOS # 789"/>
    <s v=" 16°29'5.94&quot;S ;  68° 8'41.74&quot;O"/>
    <s v="JOSE LUIS MARCHETTI - 77461034"/>
    <x v="0"/>
    <d v="2021-05-01T00:00:00"/>
    <d v="2021-06-01T00:00:00"/>
    <x v="1"/>
    <m/>
    <m/>
    <x v="393"/>
    <s v="AC"/>
    <s v="AC"/>
    <s v="Business Asimetric 1"/>
    <b v="0"/>
    <s v="15241936_31512_LPZ_PEREZ_CAMSA INDUSTRIA Y COMERCIO_BAS_15M"/>
    <b v="0"/>
    <s v="RUEDA PERALTA, ANIBAL - EMP - SCZ                           "/>
    <b v="1"/>
    <e v="#N/A"/>
    <e v="#N/A"/>
    <m/>
  </r>
  <r>
    <x v="4"/>
    <d v="2017-11-30T00:00:00"/>
    <s v="Business Asimetric 10 Mb"/>
    <n v="31642"/>
    <x v="543"/>
    <s v="15253422_31642_SCZ_BOLIVAR_MATERIA PRIMA SRL - EMPRESA DE PLASTICOS CARMEN_IAS_65M"/>
    <s v="PINTO VÁSQUEZ, ROXANA - EJEC. DE CUENTAS - NEG - SC         "/>
    <x v="0"/>
    <x v="0"/>
    <s v="pintod@tigo.net.bo"/>
    <s v="Av. Uruguay N° 640 "/>
    <s v=" 17°46'35.38&quot;S  63°10'26.56&quot;O"/>
    <s v="Ignacio materia prima 76355123"/>
    <x v="0"/>
    <d v="2021-05-01T00:00:00"/>
    <d v="2021-06-01T00:00:00"/>
    <x v="1"/>
    <s v="14/12: Ejecutiva actualizó numero de contacto cliente._x000a_08/12: Se actualizó CH, por upgrade de plan._x000a_04/10: Se mando correo al NOC para consultar si ya se crearos las instancias de solarwinds, este indico que ya se tienen creadas._x000a_15/06: instancias de solarwinds aun sin crear. Se hizo la solicitud al noc para crear las instancias. Una vez creadas se contactara la cliente"/>
    <m/>
    <x v="394"/>
    <s v="AC"/>
    <s v="AC"/>
    <s v="Internet Asimetrico 1"/>
    <b v="0"/>
    <s v="15253422_31642_SCZ_BOLIVAR_MATERIA PRIMA SRL - EMPRESA DE PLASTICOS CARMEN_IAS_6"/>
    <b v="0"/>
    <s v="MARQUINAS, HELEN - EJEC. DE CUENTAS - NEG - SC              "/>
    <b v="0"/>
    <e v="#N/A"/>
    <e v="#N/A"/>
    <m/>
  </r>
  <r>
    <x v="3"/>
    <d v="2017-12-30T00:00:00"/>
    <s v="Business Asimetric 10 Mb"/>
    <n v="31661"/>
    <x v="367"/>
    <s v="14115787_31661_LPZ_LIRA_DIGITAL CORPORACION_IAS_30M"/>
    <s v="VELARDE VARGAS, MARIO - EMP - SCZ                           "/>
    <x v="1"/>
    <x v="0"/>
    <s v="velardem@tigo.net.bo"/>
    <s v="C. Fernando Guachalla esq. Abdon Saavedra Nº 870"/>
    <s v=" 16°30'42.59&quot;S  68° 7'54.41&quot;O"/>
    <s v="CARLOS ERICK CANSECO - 78454684"/>
    <x v="0"/>
    <d v="2021-05-01T00:00:00"/>
    <d v="2021-06-01T00:00:00"/>
    <x v="1"/>
    <s v="19/11: Se consulto con el ejecutivo, ya se realizó upgrade a todos los servicios, se puede procedes a la certificación del enlace. 13/10: Se esta a la espera de la confirmación del ejecutivo, el cliente indica que esta ampliando sus planes y que una vez se haya echo la actualización recién se programe la visita - Contactar segunda semana de noviembre. _x000a_07/09: esperando conformación por correo. "/>
    <m/>
    <x v="395"/>
    <s v="SU"/>
    <s v="(en blanco)"/>
    <s v="Internet Asimetrico 1"/>
    <b v="0"/>
    <s v="(en blanco)"/>
    <b v="0"/>
    <s v="VAZQUEZ VALDIVIA, LEONARDO - EMP - SCZ                      "/>
    <b v="0"/>
    <e v="#N/A"/>
    <e v="#N/A"/>
    <m/>
  </r>
  <r>
    <x v="3"/>
    <d v="2017-12-22T00:00:00"/>
    <s v="Business Asimetric 10 Mb"/>
    <n v="31669"/>
    <x v="544"/>
    <s v="11127671_31669_LPZ_Hamburgo_CORPORACION INDUSTRIAL SABAYA_IEL_145M"/>
    <s v="CASSIS MARISCAL, SERGIO - EMP - LPZ                         "/>
    <x v="1"/>
    <x v="0"/>
    <s v="cassiss@tigo.net.bo"/>
    <s v="C. MANUEL CARPIO NRO 1952 (VILLA COPACABANA)"/>
    <s v=" 16°29'16.34&quot;S  68° 7'1.05&quot;O"/>
    <s v="EDDY ONDARZA SALAS - 75403106"/>
    <x v="0"/>
    <d v="2021-05-01T00:00:00"/>
    <d v="2021-06-01T00:00:00"/>
    <x v="1"/>
    <m/>
    <m/>
    <x v="396"/>
    <s v="EL"/>
    <s v="(en blanco)"/>
    <s v="Business Asimetric 1"/>
    <b v="0"/>
    <s v="(en blanco)"/>
    <b v="0"/>
    <s v="LEON ROSAS, JOSUE ISMAEL - EMP - LPZ                        "/>
    <b v="0"/>
    <e v="#N/A"/>
    <e v="#N/A"/>
    <m/>
  </r>
  <r>
    <x v="3"/>
    <d v="2017-12-22T00:00:00"/>
    <s v="Business Asimetric 10 Mb"/>
    <n v="31670"/>
    <x v="544"/>
    <s v="11127671_31670_LPZ_Jesus Nazareth_CORPORACION INDUSTRIAL SABAYA_IEL_145M"/>
    <s v="CASSIS MARISCAL, SERGIO - EMP - LPZ                         "/>
    <x v="1"/>
    <x v="0"/>
    <s v="cassiss@tigo.net.bo"/>
    <s v="CALLE EVARISTO VALLE ESQUINA CALLE SOL ORIENTE NRO 5520 ZONA ALTO CHIJINI"/>
    <s v=" 16°33'2.53&quot;S  68°13'59.74&quot;O"/>
    <s v="EDDY ONDARZA SALAS - 75403106"/>
    <x v="0"/>
    <d v="2021-05-01T00:00:00"/>
    <d v="2021-06-01T00:00:00"/>
    <x v="1"/>
    <m/>
    <m/>
    <x v="397"/>
    <s v="EL"/>
    <s v="(en blanco)"/>
    <s v="Business Asimetric 1"/>
    <b v="0"/>
    <s v="(en blanco)"/>
    <b v="0"/>
    <s v="LEON ROSAS, JOSUE ISMAEL - EMP - LPZ                        "/>
    <b v="0"/>
    <e v="#N/A"/>
    <e v="#N/A"/>
    <m/>
  </r>
  <r>
    <x v="3"/>
    <d v="2017-12-22T00:00:00"/>
    <s v="Business Asimetric 10 Mb"/>
    <n v="31671"/>
    <x v="544"/>
    <s v="11127671_31671_SCZ_7mo Anillo_CORPORACION INDUSTRIAL SABAYA_IEL_145M"/>
    <s v="CASSIS MARISCAL, SERGIO - EMP - LPZ                         "/>
    <x v="0"/>
    <x v="0"/>
    <s v="cassiss@tigo.net.bo"/>
    <s v="AV. BANZER NRO 77, 6TO ANILLO URBANIZACION METAL ME. FRENTE AL COLEGIO ADVENTISTA"/>
    <s v=" 17°44'2.39&quot;S  63° 9'39.06&quot;O"/>
    <s v="EDDY ONDARZA SALAS - 75403106"/>
    <x v="0"/>
    <d v="2021-05-01T00:00:00"/>
    <d v="2021-06-01T00:00:00"/>
    <x v="1"/>
    <s v="15/06: instancias de solarwinds aun sin crear. Se hizo la solicitud al noc para crear las instancias. Una vez creadas se contactara la cliente"/>
    <m/>
    <x v="398"/>
    <s v="EL"/>
    <s v="(en blanco)"/>
    <s v="Business Asimetric 1"/>
    <b v="0"/>
    <s v="(en blanco)"/>
    <b v="0"/>
    <s v="LEON ROSAS, JOSUE ISMAEL - EMP - LPZ                        "/>
    <b v="0"/>
    <e v="#N/A"/>
    <e v="#N/A"/>
    <m/>
  </r>
  <r>
    <x v="3"/>
    <d v="2017-12-30T00:00:00"/>
    <s v="Business Asimetric 10 Mb"/>
    <n v="31688"/>
    <x v="367"/>
    <s v="14115787_31688_SCZ_CHARCAS_DIGITAL CORPORACION DIGICORP_IAS_40M"/>
    <s v="VELARDE VARGAS, MARIO - EMP - SCZ                           "/>
    <x v="0"/>
    <x v="0"/>
    <s v="velardem@tigo.net.bo"/>
    <s v="CALLLE CHARCAS ENTRE 1ER Y 2DO ANILLO"/>
    <s v=" 17°46'47.30&quot;S  63°10'4.53&quot;O"/>
    <s v="CARLOS ERICK CANSECO - 78454684"/>
    <x v="0"/>
    <d v="2021-05-01T00:00:00"/>
    <d v="2021-06-01T00:00:00"/>
    <x v="1"/>
    <s v="08/11: Se intento coordinar el trabajo tanto para SCZ como LP. Sin embargo nos comentan que se estan haciendo gestiones para realizar cambio de planes en sus servicios. Por lo que se debe posponer las coordinaciones hasta que los planes se actualicen._x000a_13/10: Se esta a la espera de la confirmación del ejecutivo, el cliente indica que esta ampliando sus planes y que una vez se haya echo la actualización recién se programe la visita. Contactar segunda semana de noviembre_x000a_07/09: se lo volvera a contactar este mes. Ya van 2 veces que se estan coordinando con este cliente, sigue sin darnos una fecha"/>
    <m/>
    <x v="399"/>
    <s v="AC"/>
    <s v="AC"/>
    <s v="Internet Asimetrico 4"/>
    <b v="0"/>
    <s v="14115787_31688_SCZ_CHARCAS_DIGITAL CORPORACION DIGICORP_IAS_65M"/>
    <b v="0"/>
    <s v="VAZQUEZ VALDIVIA, LEONARDO - EMP - SCZ                      "/>
    <b v="0"/>
    <e v="#N/A"/>
    <e v="#N/A"/>
    <m/>
  </r>
  <r>
    <x v="3"/>
    <d v="2017-12-30T00:00:00"/>
    <s v="Business Asimetric 10 Mb"/>
    <n v="31715"/>
    <x v="545"/>
    <s v="15258627_31715_SCZ_TAJIBOS_JYCIA_BAS_10M"/>
    <s v="RUEDA PERALTA, ANIBAL - EMP - SCZ                           "/>
    <x v="0"/>
    <x v="0"/>
    <s v="ruedaa@tigo.net.bo"/>
    <s v="AV NOEL KEMPFF MERCADO #757"/>
    <s v=" 17°45'51.61&quot;S ;  63°11'41.68&quot;O"/>
    <s v="JOSE ALMANZA - 68924926"/>
    <x v="0"/>
    <d v="2021-05-01T00:00:00"/>
    <d v="2021-06-01T00:00:00"/>
    <x v="1"/>
    <s v="Contacto no responde"/>
    <m/>
    <x v="374"/>
    <s v="AC"/>
    <s v="AC"/>
    <s v="Business Asimetric 1"/>
    <b v="0"/>
    <s v="15258627_31715_SCZ_TAJIBOS_JYCIA_BAS_15M"/>
    <b v="0"/>
    <s v="RUEDA PERALTA, ANIBAL - EMP - SCZ                           "/>
    <b v="1"/>
    <e v="#N/A"/>
    <e v="#N/A"/>
    <m/>
  </r>
  <r>
    <x v="3"/>
    <d v="2017-12-29T00:00:00"/>
    <s v="Business Asimetric 10 Mb"/>
    <n v="31755"/>
    <x v="546"/>
    <s v="11119924_31755_LPZ_LA NORMAL_UNION CENTRO VETERINARIO SRL_BAS_10M"/>
    <s v="VELARDE VARGAS, MARIO - EMP - SCZ                           "/>
    <x v="1"/>
    <x v="0"/>
    <s v="velardem@tigo.net.bo"/>
    <s v="entre Av. Armentía y C. Ingavi"/>
    <s v=" 16°29'29.98&quot;S 68° 8'8.80&quot;O"/>
    <s v="LUIS ENRIQUE HERRERA - 76349260"/>
    <x v="0"/>
    <d v="2021-05-01T00:00:00"/>
    <d v="2021-06-01T00:00:00"/>
    <x v="1"/>
    <s v="07/09: Se volvio a realizar una gestion para llevar a cabo la visita mediante correo electronico. Sin embargo aun no se tiene respuesta."/>
    <m/>
    <x v="400"/>
    <s v="EL"/>
    <s v="(en blanco)"/>
    <s v="Internet Asimetrico 1"/>
    <b v="0"/>
    <s v="(en blanco)"/>
    <b v="0"/>
    <s v="VAZQUEZ VALDIVIA, LEONARDO - EMP - SCZ                      "/>
    <b v="0"/>
    <e v="#N/A"/>
    <e v="#N/A"/>
    <m/>
  </r>
  <r>
    <x v="3"/>
    <d v="2017-12-29T00:00:00"/>
    <s v="Internet Asimetrico 1"/>
    <n v="31763"/>
    <x v="547"/>
    <s v="11874383_31763_LPZ_Perez_CORPORACION MATHIESEN_IAS_15M"/>
    <s v="RUEDA PERALTA, ANIBAL - EMP - SCZ                           "/>
    <x v="1"/>
    <x v="0"/>
    <s v="ruedaa@tigo.net.bo"/>
    <s v="AVENIDA ISMAEL VASQUEZ"/>
    <s v=" 16°29'2.77&quot;S  68° 8'52.36&quot;O"/>
    <s v="Juan Jose Saavedra - 78002362"/>
    <x v="0"/>
    <d v="2021-05-01T00:00:00"/>
    <d v="2021-06-01T00:00:00"/>
    <x v="1"/>
    <m/>
    <m/>
    <x v="401"/>
    <s v="SU"/>
    <s v="SU"/>
    <s v="Internet Asimetrico 1"/>
    <b v="1"/>
    <s v="**SU**11874383_31763_LPZ_Perez_CORPORACION MATHIESEN_IAS_30M"/>
    <b v="0"/>
    <s v="VACA DIEZ, WALTER - EMP - SCZ                               "/>
    <b v="0"/>
    <e v="#N/A"/>
    <e v="#N/A"/>
    <m/>
  </r>
  <r>
    <x v="3"/>
    <d v="2018-01-24T00:00:00"/>
    <s v="Business Asimetric 1"/>
    <n v="31787"/>
    <x v="546"/>
    <s v="11119924_31787_SCZ_Montero_UNION CENTRO VETERINARIO_BAS_15M"/>
    <s v="VELARDE VARGAS, MARIO - EMP - SCZ                           "/>
    <x v="0"/>
    <x v="0"/>
    <s v="velardem@tigo.net.bo"/>
    <s v="CALLE LITORAL ESQ CALLE JUAN XXIII"/>
    <s v="17°45'33.48&quot;S  63°10'32.92&quot;O"/>
    <s v="Roque Bueno 69083742; rbueno@union.com.bo"/>
    <x v="0"/>
    <d v="2021-05-01T00:00:00"/>
    <d v="2021-06-01T00:00:00"/>
    <x v="0"/>
    <s v="03/06: El cliente menciona que el servicio esta de baja. 24/03: Logicalis indica que el personal ya  no trabaja en la empresa, se consultó al ejecutivo el contacto actualizado."/>
    <s v="Servicio Suspendido / Eliminado"/>
    <x v="1"/>
    <s v="EL"/>
    <s v="(en blanco)"/>
    <s v="Internet Asimetrico 1"/>
    <b v="0"/>
    <s v="(en blanco)"/>
    <b v="0"/>
    <s v="VAZQUEZ VALDIVIA, LEONARDO - EMP - SCZ                      "/>
    <b v="0"/>
    <e v="#N/A"/>
    <e v="#N/A"/>
    <m/>
  </r>
  <r>
    <x v="3"/>
    <d v="2017-12-29T00:00:00"/>
    <s v="Internet Asimetrico 1"/>
    <n v="31812"/>
    <x v="547"/>
    <s v="11874383_31812_SCZ_23 de Diciembre_CORPORACION MATHIESEN SA COMSA_IAS_30M"/>
    <s v="RUEDA PERALTA, ANIBAL - EMP - SCZ                           "/>
    <x v="0"/>
    <x v="0"/>
    <s v="ruedaa@tigo.net.bo"/>
    <s v="PARQUE INDUSTRIAL MI P1 8A CODIGO FIJO 168624"/>
    <s v=" 17°46'24.72&quot;S       63° 8'27.33&quot;O"/>
    <s v="katherine - 78002331 "/>
    <x v="0"/>
    <d v="2021-05-01T00:00:00"/>
    <d v="2021-06-01T00:00:00"/>
    <x v="1"/>
    <s v="15/12: Se actualizó el CH correcto._x000a_05/10: Se consulto con el ejecutivo, actualizo el contacto y se comunico a Logicalis. Contacto no responde"/>
    <m/>
    <x v="402"/>
    <s v="AC"/>
    <s v="AC"/>
    <s v="Internet Asimetrico 1"/>
    <b v="1"/>
    <s v="11874383_31812_SCZ_23 de Diciembre_CORPORACION MATHIESEN SA COMSA_IAS_30M"/>
    <b v="1"/>
    <s v="VACA DIEZ, WALTER - EMP - SCZ                               "/>
    <b v="0"/>
    <e v="#N/A"/>
    <e v="#N/A"/>
    <m/>
  </r>
  <r>
    <x v="3"/>
    <d v="2018-02-27T00:00:00"/>
    <s v="Internet Asimetrico 2"/>
    <n v="31925"/>
    <x v="6"/>
    <s v="15272069_31925_SCZ_EL-PARI_HILLER ELECTRIC S.A COMERCIO E INDUSTRIA_BAS_10M"/>
    <s v="GARAY, ANGEL NICOLAS - EMP - SCZ                            "/>
    <x v="0"/>
    <x v="0"/>
    <s v="garaya@tigo.net.bo"/>
    <s v="AVENIDA EL TROMPILLO NRO 573-EDIFICO HONNEN"/>
    <s v=" 17°48'1.06&quot;S  63°11'3.84&quot;O"/>
    <s v="JORGE ESCALANTE - 70812876"/>
    <x v="0"/>
    <d v="2021-05-01T00:00:00"/>
    <d v="2021-06-01T00:00:00"/>
    <x v="1"/>
    <m/>
    <m/>
    <x v="403"/>
    <s v="AC"/>
    <s v="AC"/>
    <s v="Internet Asimetrico 2"/>
    <b v="1"/>
    <s v="15272069_31925_SCZ_EL-PARI_HILLER ELECTRIC S.A COMERCIO E INDUSTRIA_IAS_40M"/>
    <b v="0"/>
    <s v="GARAY, ANGEL NICOLAS - EMP - SCZ                            "/>
    <b v="1"/>
    <e v="#N/A"/>
    <e v="#N/A"/>
    <m/>
  </r>
  <r>
    <x v="3"/>
    <d v="2018-03-16T00:00:00"/>
    <s v="Business Asimetric 10 Mb"/>
    <n v="32087"/>
    <x v="548"/>
    <s v="11792395_32087__SCZ_Tajibo_SYNGENTA CROP PROTECTION_BAS_10M"/>
    <s v="RUEDA PERALTA, ANIBAL - EMP - SCZ                           "/>
    <x v="0"/>
    <x v="0"/>
    <s v="ruedaa@tigo.net.bo"/>
    <s v="CALLE LIBERTDAD ENTRE RAFAEL PEÑA Y ANDRES IBAÑEZ"/>
    <s v=" 17°46'37.33&quot;S  63°10'59.19&quot;O"/>
    <s v="CARLOS FARELL - 76365785"/>
    <x v="0"/>
    <d v="2021-05-01T00:00:00"/>
    <d v="2021-06-01T00:00:00"/>
    <x v="1"/>
    <m/>
    <m/>
    <x v="401"/>
    <s v="AC"/>
    <s v="AC"/>
    <s v="Business Asimetric 1"/>
    <b v="0"/>
    <s v="11792395_32087__SCZ_Tajibo_SYNGENTA CROP PROTECTION_BAS_15M"/>
    <b v="0"/>
    <s v="RUEDA PERALTA, ANIBAL - EMP - SCZ                           "/>
    <b v="1"/>
    <e v="#N/A"/>
    <e v="#N/A"/>
    <m/>
  </r>
  <r>
    <x v="4"/>
    <d v="2018-04-27T00:00:00"/>
    <s v="Business Asimetric 10 Mb"/>
    <n v="32203"/>
    <x v="549"/>
    <s v="15285652_32203__LPZ_Los Pinos_KEMFA SERVICIOS INVERSIONES Y REPRESENTACIONES S.A"/>
    <s v="NUÑEZ, SERGIO OMAR - EJEC. DE CUENTAS - NEG - LP            "/>
    <x v="1"/>
    <x v="0"/>
    <s v="nunezs@tigo.net.bo"/>
    <s v="AV. ESTRUCTURANTE # 1550"/>
    <s v=" 16°33'15.56&quot;S,  68°12'47.58&quot;O"/>
    <s v="Claudia Batuani - 72561754  - cbatuani@alpasur.com.bo                      "/>
    <x v="0"/>
    <d v="2021-05-01T00:00:00"/>
    <d v="2021-06-01T00:00:00"/>
    <x v="0"/>
    <s v="07/10: Según la BBD de Septiembre el servicio fue suspendido. 05/10: se consulto al ejecutivo, se actualizó el contacto y se paso a logicalis.  Contacto equivocado"/>
    <s v="Servicio Suspendido / Eliminado"/>
    <x v="1"/>
    <s v="SU"/>
    <s v="(en blanco)"/>
    <s v="Business Asimetric 1"/>
    <b v="0"/>
    <s v="(en blanco)"/>
    <b v="0"/>
    <s v="ITURRICHA, PAMELA - EJEC. DE CUENTAS - NEG - LP             "/>
    <b v="0"/>
    <e v="#N/A"/>
    <e v="#N/A"/>
    <m/>
  </r>
  <r>
    <x v="4"/>
    <d v="2018-04-06T00:00:00"/>
    <s v="Business Asimetric 10 Mb"/>
    <n v="32227"/>
    <x v="550"/>
    <s v="15286235_32227_LPZ_JESUS DE NAZARETH._PLASTICOS CARMEN SRL_BAS_10M"/>
    <s v="VILLARROEL, KAREN - EJEC. DE CUENTAS - NEG - SC             "/>
    <x v="1"/>
    <x v="0"/>
    <s v="villarroelk@tigo.net.bo"/>
    <s v="AV ESTRUCTURANTE- FRENTE ZONA FRANCA INDUSTRIAL"/>
    <s v=" 16°32'53.02&quot;S -  68°13'40.37&quot;O"/>
    <s v="WADY ALDUANTE- DANIEL PATIÑO - 70055889/ 76019669"/>
    <x v="0"/>
    <d v="2021-05-01T00:00:00"/>
    <d v="2021-06-01T00:00:00"/>
    <x v="1"/>
    <m/>
    <m/>
    <x v="404"/>
    <s v="AC"/>
    <s v="AC"/>
    <s v="Business Asimetric 1"/>
    <b v="0"/>
    <s v="15286235_32227_LPZ_JESUS DE NAZARETH._PLASTICOS CARMEN SRL_BAS_15M"/>
    <b v="0"/>
    <s v="MARQUINAS, HELEN - EJEC. DE CUENTAS - NEG - SC              "/>
    <b v="0"/>
    <e v="#N/A"/>
    <e v="#N/A"/>
    <m/>
  </r>
  <r>
    <x v="3"/>
    <d v="2018-04-24T00:00:00"/>
    <s v="Internet Asimetrico 1"/>
    <n v="32279"/>
    <x v="551"/>
    <s v="11642063_32279_SCZ_MERCADOBELEN_RASTREO,SEGURIDAD Y LOGISTICA SATELITAL BOLTRACK"/>
    <s v="MORALES RIVAS, FERNANDO - EMP - SCZ                         "/>
    <x v="0"/>
    <x v="0"/>
    <s v="moralesf@tigo.net.bo"/>
    <s v="BARRIO BELEN CALLE NAZARETH NRO 3430"/>
    <s v="17°45'15.32&quot;S   ;    63°11'20.98&quot;O"/>
    <s v="CARLOS SCHLUSSELBERG - 72125399"/>
    <x v="0"/>
    <d v="2021-05-01T00:00:00"/>
    <d v="2021-06-01T00:00:00"/>
    <x v="1"/>
    <m/>
    <m/>
    <x v="401"/>
    <s v="SU"/>
    <s v="(en blanco)"/>
    <s v="Internet Asimetrico 1"/>
    <b v="1"/>
    <s v="(en blanco)"/>
    <b v="0"/>
    <s v="VACA DIEZ, WALTER - EMP - SCZ                               "/>
    <b v="0"/>
    <e v="#N/A"/>
    <e v="#N/A"/>
    <m/>
  </r>
  <r>
    <x v="4"/>
    <d v="2018-04-30T00:00:00"/>
    <s v="Business Asimetric 10 Mb"/>
    <n v="32285"/>
    <x v="552"/>
    <s v="15289107_32285__LPZ_Los Pinos_ELEVADORES AMERICA SRL ELEVAMERICA SRL_BAS_10M"/>
    <s v="MEDRANO CABERO, SINDY - EJEC. DE CUENTAS - NEG - CBBA       "/>
    <x v="1"/>
    <x v="0"/>
    <s v="medranosi@tigo.net.bo"/>
    <s v="CALACOTO 22 EDIFICIO O 22 PISO 3"/>
    <s v=" 16°32'18.52&quot;S ;  68° 4'36.10&quot;O"/>
    <s v="JOSE ALMANZA - 68924926"/>
    <x v="0"/>
    <d v="2021-05-01T00:00:00"/>
    <d v="2021-06-01T00:00:00"/>
    <x v="1"/>
    <s v="16/08: Se contacto al ejecutivo, indica que no tiene ningún otro número de contacto. 15/06: El contacto menciona que se lleve a cabo el control de calidad el mes de julio. Tras volver a contactar al cliente este no contesta."/>
    <m/>
    <x v="405"/>
    <s v="SU"/>
    <s v="SU"/>
    <s v="Business Asimetric 1"/>
    <b v="0"/>
    <s v="**MO**15289157_32285__LPZ_Los Pinos_ELEVADORES AMERICA SRL ELEVAMERICA SRL_BAS_1"/>
    <b v="0"/>
    <s v="MEDRANO CABERO, SINDY - EJEC. DE CUENTAS - NEG - CBBA       "/>
    <b v="1"/>
    <e v="#N/A"/>
    <e v="#N/A"/>
    <m/>
  </r>
  <r>
    <x v="3"/>
    <d v="2018-05-30T00:00:00"/>
    <s v="Internet Asimetrico 1"/>
    <n v="32440"/>
    <x v="553"/>
    <s v="15293326_32440__SCZ_TAJIBOS_ESTRATEGICA SRL_IAS_30M"/>
    <s v="RUEDA PERALTA, ANIBAL - EMP - SCZ                           "/>
    <x v="0"/>
    <x v="0"/>
    <s v="ruedaa@tigo.net.bo"/>
    <s v="AV LAS RAMBLAS ESQ 4TO ANILLO, EDIFICIO CUBO PISO 1 ZONA EQUIPETROL NORTE"/>
    <s v=" 17°45'39.04&quot;S  63°12'7.60&quot;O"/>
    <s v="IVONNE RAMOS - 70405517"/>
    <x v="0"/>
    <d v="2021-05-01T00:00:00"/>
    <d v="2021-06-01T00:00:00"/>
    <x v="1"/>
    <m/>
    <m/>
    <x v="406"/>
    <s v="AC"/>
    <s v="AC"/>
    <s v="Internet Asimetrico 1"/>
    <b v="1"/>
    <s v="15293326_32440__SCZ_TAJIBOS_ESTRATEGICA SRL_IAS_30M"/>
    <b v="1"/>
    <s v="RUEDA PERALTA, ANIBAL - EMP - SCZ                           "/>
    <b v="1"/>
    <e v="#N/A"/>
    <e v="#N/A"/>
    <m/>
  </r>
  <r>
    <x v="4"/>
    <d v="2018-05-30T00:00:00"/>
    <s v="Business Asimetric 10 Mb"/>
    <n v="32454"/>
    <x v="554"/>
    <s v="15292412_32454__SCZ_Tajibos_ARCELORMITTALBOL _BAS_10M"/>
    <s v="CARDONA LIJERON, CARLA - EJEC. DE CUENTAS - NEG - SC        "/>
    <x v="0"/>
    <x v="0"/>
    <s v="cardonaca@tigo.net.bo"/>
    <s v="AV LAS RAMBLAS ESQ 4TO ANILLO EDIFICIO CUBO I 4TO PISO "/>
    <s v=" 17°45'38.68&quot;S  63°12'7.59&quot;O"/>
    <s v="KATHIA VELASCO - 70943723"/>
    <x v="0"/>
    <d v="2021-05-01T00:00:00"/>
    <d v="2021-06-01T00:00:00"/>
    <x v="1"/>
    <m/>
    <m/>
    <x v="406"/>
    <s v="AC"/>
    <s v="AC"/>
    <s v="Business Asimetric 1"/>
    <b v="0"/>
    <s v="15292412_32454_SCZ_Tajibos_ARCELORMITTALBOL_BAS_15M"/>
    <b v="0"/>
    <s v="ALVAREZ CABEZAS, SAUL ALEJANDRO - TEMP                      "/>
    <b v="0"/>
    <e v="#N/A"/>
    <e v="#N/A"/>
    <m/>
  </r>
  <r>
    <x v="3"/>
    <d v="2018-05-31T00:00:00"/>
    <s v="Business Asimetric 10 Mb"/>
    <n v="32464"/>
    <x v="555"/>
    <s v="15209939_32464_SCZ_Espaa_ALEO SRL_BAS_10M"/>
    <s v="ESPINOZA LEANOS, MAYRA CRISTINA - EMP - SCZ                 "/>
    <x v="0"/>
    <x v="0"/>
    <s v="espinozamay@tigo.net.bo"/>
    <s v="SITIO 1: INGAVI ESQUINA INDEPENDENCIA ALEO SRL "/>
    <s v=" 17°47'6.18&quot;S ,  63°10'57.50&quot;O"/>
    <s v="FERNANDO BARBA - 70855044"/>
    <x v="0"/>
    <d v="2021-05-01T00:00:00"/>
    <d v="2021-06-01T00:00:00"/>
    <x v="1"/>
    <m/>
    <m/>
    <x v="406"/>
    <s v="AC"/>
    <s v="AC"/>
    <s v="Internet Asimetrico 1"/>
    <b v="0"/>
    <s v="15209939_32464_SCZ_Espaa_ALEO SRL_IAS_30M"/>
    <b v="0"/>
    <s v="ALVAREZ CABEZAS, SAUL ALEJANDRO - TEMP                      "/>
    <b v="0"/>
    <e v="#N/A"/>
    <e v="#N/A"/>
    <m/>
  </r>
  <r>
    <x v="3"/>
    <d v="2018-06-30T00:00:00"/>
    <s v="Business Asimetric 10 Mb"/>
    <n v="32512"/>
    <x v="556"/>
    <s v="1726731_32512__SCZ_Alemana_PROSALUD_BAS_10M"/>
    <s v="ESPINOZA LEANOS, MAYRA CRISTINA - EMP - SCZ                 "/>
    <x v="0"/>
    <x v="0"/>
    <s v="espinozamay@tigo.net.bo"/>
    <s v="Av. Alemana entre 2do y tercer anillo esq. Calle Sao"/>
    <s v="17°46'0.61&quot;S  63°10'12.27&quot;O"/>
    <s v="Marco T. Rubin de Celis - 73993051"/>
    <x v="0"/>
    <d v="2021-05-01T00:00:00"/>
    <d v="2021-06-01T00:00:00"/>
    <x v="1"/>
    <s v="05/10: Se consulto con el ejecutivo y actualizo el telefono del contacto. Contacto no responde"/>
    <m/>
    <x v="407"/>
    <s v="AC"/>
    <s v="AC"/>
    <s v="Business Asimetric 1"/>
    <b v="0"/>
    <s v="1726731_32512__SCZ_Alemana_PROSALUD_BAS_23M"/>
    <b v="0"/>
    <s v="ALVAREZ CABEZAS, SAUL ALEJANDRO - TEMP                      "/>
    <b v="0"/>
    <e v="#N/A"/>
    <e v="#N/A"/>
    <m/>
  </r>
  <r>
    <x v="4"/>
    <d v="2018-06-25T00:00:00"/>
    <s v="Business Asimetric 10 Mb"/>
    <n v="32538"/>
    <x v="557"/>
    <s v="15301761_32538_SCZ_ESPAA_CARRASCORP S.R.L_BAS_10M"/>
    <s v="VILLARROEL, KAREN - EJEC. DE CUENTAS - NEG - SC             "/>
    <x v="0"/>
    <x v="0"/>
    <s v="villarroelk@tigo.net.bo"/>
    <s v="OFICINA CENTRAL CARRASCORP CALLE VELASCO NRO 23"/>
    <s v="  17°47'3.11&quot;S  ;     63°11'1.34&quot;O"/>
    <s v="FERNANDO BARBA - 70855041"/>
    <x v="0"/>
    <d v="2021-05-01T00:00:00"/>
    <d v="2021-06-01T00:00:00"/>
    <x v="1"/>
    <m/>
    <m/>
    <x v="406"/>
    <s v="MO"/>
    <s v="SU"/>
    <s v="Internet Asimetrico 1"/>
    <b v="0"/>
    <s v="**MO**15301761_32538_SCZ_ESPAA_CARRASCORP S.R.L_IAS_30M"/>
    <b v="0"/>
    <s v="VILLARROEL, KAREN - EJEC. DE CUENTAS - NEG - SC             "/>
    <b v="1"/>
    <e v="#N/A"/>
    <e v="#N/A"/>
    <m/>
  </r>
  <r>
    <x v="4"/>
    <d v="2018-07-31T00:00:00"/>
    <s v="Business Asimetric 10 Mb"/>
    <n v="32690"/>
    <x v="558"/>
    <s v="15310886_32690_LPZ_COLIPANI_INDUSTRIAS DEL CUERO BONANZA XXI_BAS_10M"/>
    <s v="PERDRIEL, LUIS CESAR - EJEC. DE CUENTAS - NEG - SC          "/>
    <x v="1"/>
    <x v="0"/>
    <s v="perdriell@tigo.net.bo"/>
    <s v="Zona 25 de Diciembre Av. Final Litoral # 100 entre calle Sorata y Calle Charaña"/>
    <s v=" 16°31'15.36&quot;S,  68°13'23.73&quot;O"/>
    <s v="Ruben Armengol Machaca P - 2861136 – Ext. 102/ Cel. 75852232"/>
    <x v="0"/>
    <d v="2021-05-01T00:00:00"/>
    <d v="2021-06-01T00:00:00"/>
    <x v="1"/>
    <m/>
    <m/>
    <x v="408"/>
    <s v="SU"/>
    <s v="SU"/>
    <s v="Business Asimetric 1"/>
    <b v="0"/>
    <s v="**SU**15315886_32690_LPZ_COLIPANI_INDUSTRIAS DEL CUERO BONANZA XXI_BAS_15M"/>
    <b v="0"/>
    <s v="PERDRIEL, LUIS CESAR - EJEC. DE CUENTAS - NEG - SC          "/>
    <b v="1"/>
    <e v="#N/A"/>
    <e v="#N/A"/>
    <m/>
  </r>
  <r>
    <x v="3"/>
    <d v="2018-08-30T00:00:00"/>
    <s v="Internet Asimetrico 1"/>
    <n v="32692"/>
    <x v="559"/>
    <s v="15302706_32692__LPZ_Sopocachi_ROHLIG TRANSPORTE Y LOGISTICA_IAS_30M"/>
    <s v="NUNEZ CASCALES, CARLOS ROMARIO - EMP - SCZ                  "/>
    <x v="1"/>
    <x v="0"/>
    <s v="nunezro@tigo.net.bo"/>
    <s v="AV ARCE "/>
    <s v=" 16°30'38.42&quot;S  68° 7'20.50&quot;O"/>
    <s v="RONALD HURTADO  - 61527965"/>
    <x v="0"/>
    <d v="2021-05-01T00:00:00"/>
    <d v="2021-06-01T00:00:00"/>
    <x v="1"/>
    <m/>
    <m/>
    <x v="409"/>
    <s v="AC"/>
    <s v="AC"/>
    <s v="Internet Asimetrico 1"/>
    <b v="1"/>
    <s v="15302706_32692__LPZ_Sopocachi_ROHLIG TRANSPORTE Y LOGISTICA_IAS_30M"/>
    <b v="1"/>
    <s v="NUNEZ CASCALES, CARLOS ROMARIO - EMP - SCZ                  "/>
    <b v="1"/>
    <e v="#N/A"/>
    <e v="#N/A"/>
    <m/>
  </r>
  <r>
    <x v="3"/>
    <d v="2018-07-31T00:00:00"/>
    <s v="Internet Asimetrico 1"/>
    <n v="32698"/>
    <x v="560"/>
    <s v="11260889_32698__SCZ_Mercado Belen_ABENDROTH INTERNACIONAL COMERCIAL E INDUSTRIAL"/>
    <s v="ARREDONDO ARAMBULA, BARBARA ANAHI - EMP - SCZ               "/>
    <x v="0"/>
    <x v="0"/>
    <s v="arredondob@tigo.net.bo"/>
    <s v="avenida banzer entre 3 y 4 anillo"/>
    <s v=" 17°45'7.48&quot;S          63°10'39.53&quot;O"/>
    <s v="rony  - 78004065"/>
    <x v="0"/>
    <d v="2021-05-01T00:00:00"/>
    <d v="2021-06-01T00:00:00"/>
    <x v="1"/>
    <m/>
    <m/>
    <x v="410"/>
    <s v="SU"/>
    <s v="(en blanco)"/>
    <s v="Internet Asimetrico 1"/>
    <b v="1"/>
    <s v="(en blanco)"/>
    <b v="0"/>
    <s v="NUNEZ CASCALES, CARLOS ROMARIO - EMP - SCZ                  "/>
    <b v="0"/>
    <e v="#N/A"/>
    <e v="#N/A"/>
    <m/>
  </r>
  <r>
    <x v="3"/>
    <d v="2018-07-31T00:00:00"/>
    <s v="Internet Asimetrico 1"/>
    <n v="32699"/>
    <x v="560"/>
    <s v="11260889_32699__LPZ_Los Pinos_ABENDROTH INTERNACIONAL COMERCIAL E INDUSTRIAL_BAS"/>
    <s v="ARREDONDO ARAMBULA, BARBARA ANAHI - EMP - SCZ               "/>
    <x v="1"/>
    <x v="0"/>
    <s v="arredondob@tigo.net.bo"/>
    <s v="avenida sanchez bustamante entre calle 13 y calle 14"/>
    <s v=" 16°32'25.59&quot;S     68° 5'8.46&quot;O"/>
    <s v="rony - 78004065"/>
    <x v="0"/>
    <d v="2021-05-01T00:00:00"/>
    <d v="2021-06-01T00:00:00"/>
    <x v="1"/>
    <s v="15/06: El contacto que se encuentra en la base de datos ya no trabaja en la empresa."/>
    <m/>
    <x v="411"/>
    <s v="SU"/>
    <s v="SU"/>
    <s v="Internet Asimetrico 1"/>
    <b v="1"/>
    <s v="**SU**11260889_32699__LPZ_Los Pinos_ABENDROTH INTERNACIONAL COMERCIAL E INDUSTRI"/>
    <b v="0"/>
    <s v="NUNEZ CASCALES, CARLOS ROMARIO - EMP - SCZ                  "/>
    <b v="0"/>
    <e v="#N/A"/>
    <e v="#N/A"/>
    <m/>
  </r>
  <r>
    <x v="3"/>
    <d v="2018-07-31T00:00:00"/>
    <s v="Internet Asimetrico 1"/>
    <n v="32721"/>
    <x v="117"/>
    <s v="11297837_32721__LPZ_Victoria_FARMAVAL BOLIVIA_IAS_30M"/>
    <s v="VELARDE VARGAS, MARIO - EMP - SCZ                           "/>
    <x v="1"/>
    <x v="0"/>
    <s v="velardem@tigo.net.bo"/>
    <s v="Calle Aspiazu Nº 668 entre Ecuador y Abdón Saavedra Sopocachi "/>
    <s v=" 16°30'32.48&quot;S  68° 7'55.49&quot;O"/>
    <s v="LUIS SILES  - 71093141"/>
    <x v="0"/>
    <d v="2021-05-01T00:00:00"/>
    <d v="2021-06-01T00:00:00"/>
    <x v="1"/>
    <m/>
    <m/>
    <x v="349"/>
    <s v="AC"/>
    <s v="AC"/>
    <s v="Internet Asimetrico 3"/>
    <b v="0"/>
    <s v="11297837_32721__LPZ_Yungas_FARMAVAL BOLIVIA_IAS_50M_Parque Triangular"/>
    <b v="0"/>
    <s v="VACA DIEZ, WALTER - EMP - SCZ                               "/>
    <b v="0"/>
    <e v="#N/A"/>
    <e v="#N/A"/>
    <m/>
  </r>
  <r>
    <x v="3"/>
    <d v="2018-08-30T00:00:00"/>
    <s v="Business Asimetric 10 Mb"/>
    <n v="32780"/>
    <x v="561"/>
    <s v="1657774_32780_SCZ_Tajibos_INACRUZ_BAS_15M"/>
    <s v="ALVAREZ CABEZAS, SAUL ALEJANDRO - TEMP7 - EMP - SCZ         "/>
    <x v="0"/>
    <x v="0"/>
    <s v="alvarezs@tigo.net.bo"/>
    <s v="3er Anillo Externo, Barrio Sirari, Calle Los Nogales N° 89"/>
    <s v=" 17°45'54.75&quot;S      63°12'3.22&quot;O "/>
    <s v="ARIEL VARGAS - 72145384"/>
    <x v="0"/>
    <d v="2021-05-01T00:00:00"/>
    <d v="2021-06-01T00:00:00"/>
    <x v="1"/>
    <s v="15/06: el cliente solicta que se lo contacte mas adelante, cuando los casos por COVID se reduzcan"/>
    <m/>
    <x v="360"/>
    <s v="AC"/>
    <s v="AC"/>
    <s v="Business Asimetric 1"/>
    <b v="0"/>
    <s v="1657774_32780_SCZ_Tajibos_INACRUZ_BAS_15M"/>
    <b v="1"/>
    <s v="PARADA SAUCEDO, ALEJANDRA - EMP - SCZ                       "/>
    <b v="0"/>
    <e v="#N/A"/>
    <e v="#N/A"/>
    <m/>
  </r>
  <r>
    <x v="3"/>
    <d v="2018-09-14T00:00:00"/>
    <s v="Internet Asimetrico 1"/>
    <n v="32892"/>
    <x v="562"/>
    <s v="11082911_32892_LPZ_6 DE MARZO_FUNDACION INFOCAL LA PAZ_IAS_30M"/>
    <s v="CASSIS MARISCAL, SERGIO - EMP - LPZ                         "/>
    <x v="1"/>
    <x v="0"/>
    <s v="cassiss@tigo.net.bo"/>
    <s v="Zona 12 de Octubre,Av 6 de Marzo Nº 340"/>
    <s v="16°30'35.19&quot;S  68° 9'53.82&quot;O"/>
    <s v="Wilmer Aguilera - 69701282"/>
    <x v="0"/>
    <d v="2021-05-01T00:00:00"/>
    <d v="2021-06-01T00:00:00"/>
    <x v="1"/>
    <s v="30/07: Programada para el 02/08.  15/06: Contacto no responde"/>
    <m/>
    <x v="412"/>
    <s v="AC"/>
    <s v="AC"/>
    <s v="Internet Dedicado 3"/>
    <b v="0"/>
    <s v="11082911_32892_LPZ_6 DE MARZO_FUNDACION INFOCAL LA PAZ_IAS_50M"/>
    <b v="0"/>
    <s v="LEON ROSAS, JOSUE ISMAEL - EMP - LPZ                        "/>
    <b v="0"/>
    <e v="#N/A"/>
    <e v="#N/A"/>
    <m/>
  </r>
  <r>
    <x v="3"/>
    <d v="2018-09-28T00:00:00"/>
    <s v="Business Asimetric 10 Mb"/>
    <n v="32942"/>
    <x v="563"/>
    <s v="15325506_32942_SCZ_RBS 7mo Anillo 2 de agosto_COMERCIAL INDUSTRIAL AGROPECUARIA "/>
    <s v="GARAY, ANGEL NICOLAS - EMP - SCZ                            "/>
    <x v="0"/>
    <x v="0"/>
    <s v="garaya@tigo.net.bo"/>
    <s v="AV BANZER Y 7MO ANILLO OFICINAS CIAGRO "/>
    <s v=" 17°43'27.70&quot;S  63° 9'57.48&quot;O"/>
    <s v="MARIA YSABEL GANDARILLAS - 71011307"/>
    <x v="0"/>
    <d v="2021-05-01T00:00:00"/>
    <d v="2021-06-01T00:00:00"/>
    <x v="1"/>
    <s v="15/06: instancias de solarwinds aun sin crear. Se hizo la solicitud al noc para crear las instancias. Una vez creadas se contactara la cliente"/>
    <m/>
    <x v="411"/>
    <s v="AC"/>
    <s v="AC"/>
    <s v="Business Asimetric 1"/>
    <b v="0"/>
    <s v="15325506_32942_SCZ_RBS 7mo Anillo 2 de agosto_COMERCIAL INDUSTRIAL AGROPECUARIA "/>
    <b v="1"/>
    <s v="GARAY, ANGEL NICOLAS - EMP - SCZ                            "/>
    <b v="1"/>
    <e v="#N/A"/>
    <e v="#N/A"/>
    <m/>
  </r>
  <r>
    <x v="3"/>
    <d v="2018-10-09T00:00:00"/>
    <s v="Business Asimetric 10 Mb"/>
    <n v="33009"/>
    <x v="564"/>
    <s v="15330493_33009__SCZ_CAINCO_MORENO BALDIVIESO SRL_BAS_10M"/>
    <s v="CAMPUZANO SAAVEDRA, SORAYA JACQUELINE - EMP - LPZ           "/>
    <x v="0"/>
    <x v="0"/>
    <s v="campuzanos@tigo.net.bo"/>
    <s v="Calle Saavedra esq. Calle Cochabamba Torre Empresarial CAINCO Piso 15"/>
    <s v=" 17°47'25.61&quot;S  63°10'37.46&quot;O"/>
    <s v="HUBERT MARQUES GUTIERREZ - 69999133-70885965"/>
    <x v="0"/>
    <d v="2021-05-01T00:00:00"/>
    <d v="2021-06-01T00:00:00"/>
    <x v="1"/>
    <s v="30/07: Programada para el 02/08/21. 15/06: instancias de solarwinds aun sin crear. Se hizo la solicitud al noc para crear las instancias. Una vez creadas se contactara la cliente"/>
    <m/>
    <x v="412"/>
    <s v="AC"/>
    <s v="AC"/>
    <s v="Internet Asimetrico 3"/>
    <b v="0"/>
    <s v="15330493_33009__SCZ_CAINCO_MORENO BALDIVIESO SRL_IAS_50M"/>
    <b v="0"/>
    <s v="LEON ROSAS, JOSUE ISMAEL - EMP - LPZ                        "/>
    <b v="0"/>
    <e v="#N/A"/>
    <e v="#N/A"/>
    <m/>
  </r>
  <r>
    <x v="3"/>
    <d v="2018-10-15T00:00:00"/>
    <s v="Internet Dedicado 3"/>
    <n v="33038"/>
    <x v="565"/>
    <s v="15331740_33038_LPZ_VICTORIA_SELINA OPERATION BOLIVIA SRL_IAS_30M"/>
    <s v="CAMPUZANO SAAVEDRA, SORAYA JACQUELINE - EMP - LPZ           "/>
    <x v="1"/>
    <x v="0"/>
    <s v="campuzanos@tigo.net.bo"/>
    <s v="SOPOCACHI, AV 20 DE OCTUBRE ESQ ASPIAZU "/>
    <s v=" 16°30'25.61&quot;S  68° 7'47.45&quot;O"/>
    <s v="Gabriela Guzman - 72006066"/>
    <x v="0"/>
    <d v="2021-05-01T00:00:00"/>
    <d v="2021-06-01T00:00:00"/>
    <x v="1"/>
    <m/>
    <m/>
    <x v="413"/>
    <s v="AC"/>
    <s v="AC"/>
    <s v="Internet Dedicado 8"/>
    <b v="0"/>
    <s v="15331740_33038_LPZ_VICTORIA_SELINA OPERATION BOLIVIA SRL_IDD_105M"/>
    <b v="0"/>
    <s v="NEMTALA FERRUFINO, LUIS MIGUEL - EMP - LPZ                  "/>
    <b v="0"/>
    <e v="#N/A"/>
    <e v="#N/A"/>
    <m/>
  </r>
  <r>
    <x v="3"/>
    <d v="2018-10-26T00:00:00"/>
    <s v="Internet Asimetrico 1"/>
    <n v="33042"/>
    <x v="566"/>
    <s v="11239074_33042_LPZ_PEREZ_INDUSTRIAS LARA BISCH S.A._IAS_30M"/>
    <s v="NEMTALA FERRUFINO, LUIS MIGUEL - EMP - LPZ                  "/>
    <x v="1"/>
    <x v="0"/>
    <s v="nemtalal@tigo.net.bo"/>
    <s v="Av. Vasquez No. 898. Zona Pura Pura"/>
    <s v=" 16°28'50.79&quot;S  68° 9'1.71&quot;O"/>
    <s v="Leonardo Zelaya - 77793770"/>
    <x v="0"/>
    <d v="2021-05-01T00:00:00"/>
    <d v="2021-06-01T00:00:00"/>
    <x v="0"/>
    <s v="16/08: se contacto con el ejecutivo para actualizar contacto, indico que la empresa ya cerró operaciones. Contacto no responde"/>
    <s v="Servicio Suspendido / Eliminado"/>
    <x v="1"/>
    <s v="AC"/>
    <s v="AC"/>
    <s v="Internet Asimetrico 1"/>
    <b v="1"/>
    <s v="11239074_33042_LPZ_PEREZ_INDUSTRIAS LARA BISCH S.A._IAS_30M"/>
    <b v="1"/>
    <s v="CHAMAS, SERGIO FERNANDO - EJEC. DE CUENTAS - NEG - LP       "/>
    <b v="0"/>
    <e v="#N/A"/>
    <e v="#N/A"/>
    <m/>
  </r>
  <r>
    <x v="3"/>
    <d v="2018-10-31T00:00:00"/>
    <s v="Business Asimetric 10 Mb"/>
    <n v="33092"/>
    <x v="567"/>
    <s v="1645271_33092__SCZ_TAJIBOS_JUSTA S.R.L. CORREDORES DE SEGUROS_BAS_10M"/>
    <s v="PARADA SAUCEDO, ALEJANDRA - EMP - SCZ                       "/>
    <x v="0"/>
    <x v="0"/>
    <s v="paradaal@tigo.net.bo"/>
    <s v="CALLE CORDOVA nro 31 esquina Nicolas Ortiz "/>
    <s v="  17°46'9.84&quot;S  63°11'53.13&quot;O"/>
    <s v="FERNANDO MONTALVO - 69054005"/>
    <x v="0"/>
    <d v="2021-05-01T00:00:00"/>
    <d v="2021-06-01T00:00:00"/>
    <x v="1"/>
    <m/>
    <m/>
    <x v="409"/>
    <s v="AC"/>
    <s v="AC"/>
    <s v="Business Asimetric 1"/>
    <b v="0"/>
    <s v="1645271_33092__SCZ_TAJIBOS_JUSTA S.R.L. CORREDORES DE SEGUROS_BAS_15M"/>
    <b v="0"/>
    <s v="PARADA SAUCEDO, ALEJANDRA - EMP - SCZ                       "/>
    <b v="1"/>
    <e v="#N/A"/>
    <e v="#N/A"/>
    <m/>
  </r>
  <r>
    <x v="4"/>
    <d v="2018-10-31T00:00:00"/>
    <s v="Business Asimetric 10 Mb"/>
    <n v="33178"/>
    <x v="568"/>
    <s v="14796105_33178__SCZ_TAJIBOS_MULTIVAC CHILE SA_BAS_10M"/>
    <s v="SANJINES, MARIA PAULA - EJEC. DE CUENTAS - NEG - SC         "/>
    <x v="0"/>
    <x v="0"/>
    <s v="sanjinesm@tigo.net.bo"/>
    <s v="CALLE LOS CLAVELES NRO 14"/>
    <s v=" 17°45'44.50&quot;S ;   63°11'55.92&quot;O"/>
    <s v="CARLA GUIDO  - 77836800"/>
    <x v="0"/>
    <d v="2021-05-01T00:00:00"/>
    <d v="2021-06-01T00:00:00"/>
    <x v="1"/>
    <m/>
    <m/>
    <x v="393"/>
    <s v="AC"/>
    <s v="AC"/>
    <s v="Business Asimetric 1"/>
    <b v="0"/>
    <s v="14796155_33178__SCZ_TAJIBOS_MULTIVAC CHILE SA_BAS_15M"/>
    <b v="0"/>
    <s v="SANJINES, MARIA PAULA - EJEC. DE CUENTAS - NEG - SC         "/>
    <b v="1"/>
    <e v="#N/A"/>
    <e v="#N/A"/>
    <m/>
  </r>
  <r>
    <x v="3"/>
    <d v="2018-12-26T00:00:00"/>
    <s v="Internet Asimetrico 1"/>
    <n v="33290"/>
    <x v="22"/>
    <s v="15146691_33290__SCZ_TUSEQUIS_HP MEDICAL SRL_IAS_30M"/>
    <s v="VELARDE VARGAS, MARIO - EMP - SCZ                           "/>
    <x v="0"/>
    <x v="0"/>
    <s v="velardem@tigo.net.bo"/>
    <s v="SEPTIMO ANILLO FRENTE A LA LAGUNA DE OXIDACION  BODEGA DE HP MEDICAL"/>
    <s v=" 17°44'42.28&quot;S  63° 7'46.82&quot;O"/>
    <s v="VICTOR MANUEL DIAZ - 72167300"/>
    <x v="0"/>
    <d v="2021-05-01T00:00:00"/>
    <d v="2021-06-01T00:00:00"/>
    <x v="0"/>
    <s v="14/10: Se estuvo mandando recordatorios periodicos al cliente para ejecutar el servicio, pero no se tuvo respuesta. Se consulto al ejecutivo si puede consultar con el cliente, indica que actualmente no hay personal encargado de sistemas en la empresa razón por la que nadie contesta e indica que se cancele la visita hasta que el cliente acepte la medición._x000a_27/10: esperando confirmación por correo"/>
    <s v="Cliente no  programa la visita, sin respuesta y/o fecha de programación "/>
    <x v="1"/>
    <s v="AC"/>
    <s v="AC"/>
    <s v="Internet Asimetrico 1"/>
    <b v="1"/>
    <s v="15146691_33290__SCZ_TUSEQUIS_HP MEDICAL SRL_IAS_30M"/>
    <b v="1"/>
    <s v="VAZQUEZ VALDIVIA, LEONARDO - EMP - SCZ                      "/>
    <b v="0"/>
    <e v="#N/A"/>
    <e v="#N/A"/>
    <m/>
  </r>
  <r>
    <x v="3"/>
    <d v="2018-12-26T00:00:00"/>
    <s v="Internet Asimetrico 1"/>
    <n v="33291"/>
    <x v="22"/>
    <s v="15146691_33291__SCZ_VIRU VIRU_HP MEDICAL SRL_IAS_30M"/>
    <s v="VELARDE VARGAS, MARIO - EMP - SCZ                           "/>
    <x v="0"/>
    <x v="0"/>
    <s v="velardem@tigo.net.bo"/>
    <s v="AV. BANZER KM 10 AL FRENTE DE LA AV. INTERNACIONAL  BODEGA HP MEDICAL NORTE"/>
    <s v=" 17°41'13.20&quot;S  63°10'21.00&quot;O"/>
    <s v="VICTOR MANUEL DIAZ - 72167300"/>
    <x v="0"/>
    <d v="2021-05-01T00:00:00"/>
    <d v="2021-06-01T00:00:00"/>
    <x v="1"/>
    <m/>
    <m/>
    <x v="396"/>
    <s v="AC"/>
    <s v="AC"/>
    <s v="Internet Asimetrico 1"/>
    <b v="1"/>
    <s v="15146691_33291__SCZ_VIRU VIRU_HP MEDICAL SRL_IAS_30M"/>
    <b v="1"/>
    <s v="VAZQUEZ VALDIVIA, LEONARDO - EMP - SCZ                      "/>
    <b v="0"/>
    <e v="#N/A"/>
    <e v="#N/A"/>
    <m/>
  </r>
  <r>
    <x v="3"/>
    <d v="2019-01-29T00:00:00"/>
    <s v="Internet Asimetrico 1"/>
    <n v="33452"/>
    <x v="448"/>
    <s v="11171931_33452__SCZ_TAJIBOS _GAS &amp; ELECTRICIDAD S.A._IAS_30M"/>
    <s v="MORALES RIVAS, FERNANDO - EMP - SCZ                         "/>
    <x v="0"/>
    <x v="0"/>
    <s v="moralesf@tigo.net.bo"/>
    <s v="AV 6TA Y AV 2DA  EDIFICIO TORRE URUBO UBC TORRE 1 "/>
    <s v="17°45'5.12&quot;S  63°12'59.15&quot;O "/>
    <s v="JOSE LUIS QUIROZ - 71162929"/>
    <x v="0"/>
    <d v="2021-05-01T00:00:00"/>
    <d v="2021-06-01T00:00:00"/>
    <x v="1"/>
    <m/>
    <m/>
    <x v="349"/>
    <s v="AC"/>
    <s v="AC"/>
    <s v="Internet Asimetrico 2"/>
    <b v="0"/>
    <s v="11171931_33452__SCZ_TAJIBOS _GAS &amp; ELECTRICIDAD S.A._IAS_40M"/>
    <b v="0"/>
    <s v="VACA DIEZ, WALTER - EMP - SCZ                               "/>
    <b v="0"/>
    <e v="#N/A"/>
    <e v="#N/A"/>
    <m/>
  </r>
  <r>
    <x v="4"/>
    <d v="2019-01-16T00:00:00"/>
    <s v="Internet Asimetrico 1"/>
    <n v="33459"/>
    <x v="569"/>
    <s v="15361111_33459_SCZ_MERCADO BELEN_INTERNACIONAL Y LOGISTICA S.R.L._IAS_30M"/>
    <s v="SANJINES, MARIA PAULA - EJEC. DE CUENTAS - NEG - SC         "/>
    <x v="0"/>
    <x v="0"/>
    <s v="sanjinesm@tigo.net.bo"/>
    <s v="Av. Jerusalen esq. Colosense "/>
    <s v="17°47'4.50&quot;S  63° 9'53.58&quot;O"/>
    <s v="JOSE ALMANZA - 68924926"/>
    <x v="0"/>
    <d v="2021-05-01T00:00:00"/>
    <d v="2021-06-01T00:00:00"/>
    <x v="1"/>
    <m/>
    <m/>
    <x v="401"/>
    <s v="SU"/>
    <s v="AC"/>
    <s v="Internet Asimetrico 1"/>
    <b v="1"/>
    <s v="15361111_33459_SCZ_MERCADO BELEN_INTERNACIONAL Y LOGISTICA S.R.L._IAS_30M"/>
    <b v="1"/>
    <s v="SANJINES, MARIA PAULA - EJEC. DE CUENTAS - NEG - SC         "/>
    <b v="1"/>
    <e v="#N/A"/>
    <e v="#N/A"/>
    <m/>
  </r>
  <r>
    <x v="3"/>
    <d v="2019-01-25T00:00:00"/>
    <s v="Internet Asimetrico 1"/>
    <n v="33479"/>
    <x v="513"/>
    <s v="13269695_33479_LPZ_LIRA_INFOCRED BIC SA_IAS_30M"/>
    <s v="CAMPUZANO SAAVEDRA, SORAYA JACQUELINE - EMP - LPZ           "/>
    <x v="1"/>
    <x v="0"/>
    <s v="campuzanos@tigo.net.bo"/>
    <s v="C. Vinchenti entre Victor Sanjines y de La oliva #656"/>
    <s v="16°30'54.77&quot;S,  68° 7'41.70&quot;O"/>
    <s v="Sergio Davila - 77799884"/>
    <x v="0"/>
    <d v="2021-05-01T00:00:00"/>
    <d v="2021-06-01T00:00:00"/>
    <x v="1"/>
    <m/>
    <m/>
    <x v="344"/>
    <s v="AC"/>
    <s v="AC"/>
    <s v="Internet Asimetrico 1"/>
    <b v="1"/>
    <s v="13269695_33479_LPZ_LIRA_INFOCRED BIC SA_IAS_30M"/>
    <b v="1"/>
    <s v="LEON ROSAS, JOSUE ISMAEL - EMP - LPZ                        "/>
    <b v="0"/>
    <e v="#N/A"/>
    <e v="#N/A"/>
    <m/>
  </r>
  <r>
    <x v="3"/>
    <d v="2019-01-31T00:00:00"/>
    <s v="Internet Asimetrico 1"/>
    <n v="33486"/>
    <x v="125"/>
    <s v="15123557_33486__LPZ_VICTORIA_INCADEX SRL_IAS_30M"/>
    <s v="PEREZ CABALLERO, ADRIANA - EMP - LPZ                        "/>
    <x v="1"/>
    <x v="0"/>
    <s v="perezad@tigo.net.bo"/>
    <s v="Calle Federico Suazo"/>
    <s v="16°30'3.57&quot;S  68° 7'55.30&quot;O"/>
    <s v="Reynaldo Lima  - 78999709"/>
    <x v="0"/>
    <d v="2021-05-01T00:00:00"/>
    <d v="2021-06-01T00:00:00"/>
    <x v="1"/>
    <m/>
    <m/>
    <x v="414"/>
    <s v="AC"/>
    <s v="AC"/>
    <s v="Internet Asimetrico 1"/>
    <b v="1"/>
    <s v="15123557_33486__LPZ_VICTORIA_INCADEX SRL_IAS_30M"/>
    <b v="1"/>
    <s v="NEMTALA FERRUFINO, LUIS MIGUEL - EMP - LPZ                  "/>
    <b v="0"/>
    <e v="#N/A"/>
    <e v="#N/A"/>
    <m/>
  </r>
  <r>
    <x v="4"/>
    <d v="2019-01-31T00:00:00"/>
    <s v="Internet Asimetrico 1"/>
    <n v="33512"/>
    <x v="570"/>
    <s v="13613900_33512_LPZ_6 DE MARZO_JOSE ANTONIO GIRONDA_IAS_30M"/>
    <s v="GALLARDO BUHEZO, ALEJANDRO - EJEC. DE CUENTAS - NEG - LP    "/>
    <x v="1"/>
    <x v="0"/>
    <s v="gallardow@tigo.net.bo"/>
    <s v="AV 6 DE MARZO Y CRUCE VIACHA EDIFICIO 555 OFICINA 15 "/>
    <s v="16°31'0.44&quot;S  68°10'1.97&quot;O"/>
    <s v="KELLY RAMOS - 76752628"/>
    <x v="0"/>
    <d v="2021-05-01T00:00:00"/>
    <d v="2021-06-01T00:00:00"/>
    <x v="1"/>
    <s v="15/06: Se programó el control de calidad se llevará a cabo el día 3/7/2021."/>
    <m/>
    <x v="415"/>
    <s v="SU"/>
    <s v="(en blanco)"/>
    <s v="Internet Asimetrico 1"/>
    <b v="1"/>
    <s v="(en blanco)"/>
    <b v="0"/>
    <s v="AGUILAR, TERESA LAURA - EJEC. DE CUENTAS - NEG - LP         "/>
    <b v="0"/>
    <e v="#N/A"/>
    <e v="#N/A"/>
    <m/>
  </r>
  <r>
    <x v="3"/>
    <d v="2019-02-21T00:00:00"/>
    <s v="Internet Asimetrico 1"/>
    <n v="33532"/>
    <x v="571"/>
    <s v="11205060_33532_SCZ_7mo Anillo_CARMAX S.R.L._IAS_30M"/>
    <s v="RUEDA PERALTA, ANIBAL - EMP - SCZ                           "/>
    <x v="0"/>
    <x v="0"/>
    <s v="ruedaa@tigo.net.bo"/>
    <s v="Isuzu (Central) - Av. Cristo Redentor, 7mo anillo"/>
    <s v=" -17.726710, -63.166479"/>
    <s v="Deiby Hilarión - 72621614"/>
    <x v="0"/>
    <d v="2021-05-01T00:00:00"/>
    <d v="2021-06-01T00:00:00"/>
    <x v="1"/>
    <m/>
    <m/>
    <x v="393"/>
    <s v="AC"/>
    <s v="AC"/>
    <s v="Internet Asimetrico 6"/>
    <b v="0"/>
    <s v="11205060_33532_SCZ_7mo Anillo_CARMAX S.R.L._IAS_90M"/>
    <b v="0"/>
    <s v="PARADA SAUCEDO, ALEJANDRA - EMP - SCZ                       "/>
    <b v="0"/>
    <e v="#N/A"/>
    <e v="#N/A"/>
    <m/>
  </r>
  <r>
    <x v="3"/>
    <d v="2019-02-28T00:00:00"/>
    <s v="Internet Asimetrico 1"/>
    <n v="33646"/>
    <x v="572"/>
    <s v="15270046_33646_LPZ_LIRA_REDUX CORPORACION SRL_IAS_30M"/>
    <s v="PEREZ CABALLERO, ADRIANA - EMP - LPZ                        "/>
    <x v="1"/>
    <x v="0"/>
    <s v="perezad@tigo.net.bo"/>
    <s v="Ricardo Mujia nro 693"/>
    <s v="16°30'57.73&quot;S 68° 7'42.69&quot;O"/>
    <s v="Ulises Choquetarqui - 71536121"/>
    <x v="0"/>
    <d v="2021-05-01T00:00:00"/>
    <d v="2021-06-01T00:00:00"/>
    <x v="1"/>
    <m/>
    <m/>
    <x v="401"/>
    <s v="AC"/>
    <s v="AC"/>
    <s v="Internet Asimetrico 1"/>
    <b v="1"/>
    <s v="15270046_33646_LPZ_LIRA_REDUX CORPORACION SRL_IAS_30M"/>
    <b v="1"/>
    <s v="LEON ROSAS, JOSUE ISMAEL - EMP - LPZ                        "/>
    <b v="0"/>
    <e v="#N/A"/>
    <e v="#N/A"/>
    <m/>
  </r>
  <r>
    <x v="4"/>
    <d v="2019-03-30T00:00:00"/>
    <s v="Internet Asimetrico 1"/>
    <n v="33790"/>
    <x v="573"/>
    <s v="15389775_33790_SCZ_CENTENARIO_BSGINSTITUTE BOLIVIA SRL_IAS_30M"/>
    <s v="GOYTIA, VANESSA - EJEC. DE CUENTAS - NEG - SC               "/>
    <x v="0"/>
    <x v="0"/>
    <s v="goytiav@tigo.net.bo"/>
    <s v="Av. Marcelo Terceros (3er anillo externo) esquina Calle Salvador Pitare S/N"/>
    <s v="17°45'58.13&quot;S ;   63°12'3.82&quot;O"/>
    <s v="Cynthia León - 75501013"/>
    <x v="0"/>
    <d v="2021-05-01T00:00:00"/>
    <d v="2021-06-01T00:00:00"/>
    <x v="0"/>
    <s v="08/11: Se consulto nuevamente al ejecutivo, indica que el cliente no responde y no puede programar fecha y hora para la visita desde Perú, se cancela la visita hasta que la empresa cuente con administrador en Bolivia. 05/10: se consulto al ejecutivo, indica que la empresa es de Perú y que aún no hay persona encargada. no responde nadie al numero proporcionado"/>
    <s v="Cliente incontactable"/>
    <x v="1"/>
    <s v="SU"/>
    <s v="(en blanco)"/>
    <s v="Internet Asimetrico 1"/>
    <b v="1"/>
    <s v="(en blanco)"/>
    <b v="0"/>
    <s v="GOYTIA, VANESSA - EJEC. DE CUENTAS - NEG - SC               "/>
    <b v="1"/>
    <e v="#N/A"/>
    <e v="#N/A"/>
    <m/>
  </r>
  <r>
    <x v="4"/>
    <d v="2019-04-09T00:00:00"/>
    <s v="Internet Asimetrico 1"/>
    <n v="33833"/>
    <x v="574"/>
    <s v="15393729_33833__LPZ_LIRA_IMEXCOMED SRL_IAS_30M"/>
    <s v="AMELLER CORTEZ, EDUARDO - EJEC. DE CUENTAS - NEG - LP       "/>
    <x v="1"/>
    <x v="0"/>
    <s v="amellere@tigo.net.bo"/>
    <s v="c. Muñoz Cornejo Nro. 2894 esq. Ricardo Mujia (Sopocachi)"/>
    <s v="16°30'59.13&quot;S;   68° 7'49.61&quot;O"/>
    <s v="HANS STEVENSON - 76167024"/>
    <x v="0"/>
    <d v="2021-05-01T00:00:00"/>
    <d v="2021-06-01T00:00:00"/>
    <x v="1"/>
    <s v="08/11: Se volverá a contactar al cliente el proximo mes.15/06: El contacto comenta que debido a la pandemia no estan permitiendo el ingreso de personal a sus instalaciones."/>
    <m/>
    <x v="402"/>
    <s v="AC"/>
    <s v="AC"/>
    <s v="Internet Asimetrico 1"/>
    <b v="1"/>
    <s v="15393729_33833__LPZ_LIRA_IMEXCOMED SRL_IAS_30M"/>
    <b v="1"/>
    <s v="CHAMAS, SERGIO FERNANDO - EJEC. DE CUENTAS - NEG - LP       "/>
    <b v="0"/>
    <e v="#N/A"/>
    <e v="#N/A"/>
    <m/>
  </r>
  <r>
    <x v="4"/>
    <d v="2019-04-30T00:00:00"/>
    <s v="Internet Asimetrico 1"/>
    <n v="33870"/>
    <x v="575"/>
    <s v="15395331_33870__SCZ_7MO ANILLO_SMARTHOLIDAY SRL_IAS_30M"/>
    <s v="CABRERA, JOSE VICTOR - EJEC. DE CUENTAS - NEG - SC          "/>
    <x v="0"/>
    <x v="0"/>
    <s v="cabreraj@tigo.net.bo"/>
    <s v="OCTAVO ANILLO  Y CANAL PEDRO VELEZ "/>
    <s v="  17°42'48.28&quot;S  ;   63°10'33.98&quot;O"/>
    <s v="MARCO ARTEAGA - 72123231"/>
    <x v="0"/>
    <d v="2021-05-01T00:00:00"/>
    <d v="2021-06-01T00:00:00"/>
    <x v="1"/>
    <m/>
    <m/>
    <x v="349"/>
    <s v="SU"/>
    <s v="(en blanco)"/>
    <s v="Internet Asimetrico 1"/>
    <b v="1"/>
    <s v="(en blanco)"/>
    <b v="0"/>
    <s v="TELEVENTAS                                                  "/>
    <b v="0"/>
    <e v="#N/A"/>
    <e v="#N/A"/>
    <m/>
  </r>
  <r>
    <x v="3"/>
    <d v="2019-05-29T00:00:00"/>
    <s v="Internet Asimetrico 1"/>
    <n v="33955"/>
    <x v="576"/>
    <s v="15298135_33955__SCZ_MERCADO BELEN_PERINAT SRL_IAS_30M"/>
    <s v="ESPINOZA LEANOS, MAYRA CRISTINA - EMP - SCZ                 "/>
    <x v="0"/>
    <x v="0"/>
    <s v="espinozamay@tigo.net.bo"/>
    <s v="CALLE 2 GUILLERMO BURTON N19 BARRIO MAC DONALD "/>
    <s v=" 17°46'3.71&quot;S  63°11'18.30&quot;O"/>
    <s v="JUAN TALAVERA - 72666477"/>
    <x v="0"/>
    <d v="2021-05-01T00:00:00"/>
    <d v="2021-06-01T00:00:00"/>
    <x v="1"/>
    <m/>
    <m/>
    <x v="349"/>
    <s v="AC"/>
    <s v="AC"/>
    <s v="Internet Asimetrico 1"/>
    <b v="1"/>
    <s v="15298135_33955__SCZ_MERCADO BELEN_PERINAT SRL_IAS_30M"/>
    <b v="1"/>
    <s v="ALVAREZ CABEZAS, SAUL ALEJANDRO - TEMP                      "/>
    <b v="0"/>
    <e v="#N/A"/>
    <e v="#N/A"/>
    <m/>
  </r>
  <r>
    <x v="3"/>
    <d v="2019-06-27T00:00:00"/>
    <s v="Internet Asimetrico 1"/>
    <n v="34183"/>
    <x v="577"/>
    <s v="11235655_34183_LPZ_Rio Seco_COMPANEX BOLIVIA SA_IAS_30M"/>
    <s v="PEREZ CABALLERO, ADRIANA - EMP - LPZ                        "/>
    <x v="1"/>
    <x v="0"/>
    <s v="perezad@tigo.net.bo"/>
    <s v="Av. 2 de Febrero esq.C. Incaroca # 400"/>
    <s v=" 16°29'19.73&quot;S;  68°13'11.10&quot;O"/>
    <s v="RUBEN MACHACA - 75852232_x0009_"/>
    <x v="0"/>
    <d v="2021-05-01T00:00:00"/>
    <d v="2021-06-01T00:00:00"/>
    <x v="1"/>
    <m/>
    <m/>
    <x v="410"/>
    <s v="AC"/>
    <s v="AC"/>
    <s v="Internet Asimetrico 8"/>
    <b v="0"/>
    <s v="11235655_34183_LPZ_Rio Seco_COMPANEX BOLIVIA SA_IAS_105M"/>
    <b v="0"/>
    <s v="LEON ROSAS, JOSUE ISMAEL - EMP - LPZ                        "/>
    <b v="0"/>
    <e v="#N/A"/>
    <e v="#N/A"/>
    <m/>
  </r>
  <r>
    <x v="3"/>
    <d v="2019-06-29T00:00:00"/>
    <s v="Internet Asimetrico 1"/>
    <n v="34194"/>
    <x v="578"/>
    <s v="10060230_34194__SCZ_30_DE_MBELEN_URRUTIBEHETY LTDA._IAS_30M"/>
    <s v="MORALES RIVAS, FERNANDO - EMP - SCZ                         "/>
    <x v="0"/>
    <x v="0"/>
    <s v="moralesf@tigo.net.bo"/>
    <s v="AV. BENI 6TO ANILLO CALLE 10 DE NOVIEMBRE #6156 "/>
    <s v="  17°43'53.84&quot;S  ;      63° 9'23.97&quot;O"/>
    <s v="REMY TERCEROS - 78465553"/>
    <x v="0"/>
    <d v="2021-05-01T00:00:00"/>
    <d v="2021-06-01T00:00:00"/>
    <x v="1"/>
    <m/>
    <m/>
    <x v="416"/>
    <s v="AC"/>
    <s v="AC"/>
    <s v="Internet Asimetrico 1"/>
    <b v="1"/>
    <s v="10060230_34194__SCZ_7MO ANILLO/2DE AGOSTO_URRUTIBEHETY LTDA_IAS_30M"/>
    <b v="0"/>
    <s v="PARADA SAUCEDO, ALEJANDRA - EMP - SCZ                       "/>
    <b v="0"/>
    <e v="#N/A"/>
    <e v="#N/A"/>
    <m/>
  </r>
  <r>
    <x v="3"/>
    <d v="2020-01-31T00:00:00"/>
    <s v="Internet Asimetrico 1"/>
    <n v="35054"/>
    <x v="579"/>
    <s v="14984844_35054__SCZ_MBelen_MEDIAPRODUCCION BOLIVIA SRL_IAS_30M"/>
    <s v="NUNEZ CASCALES, CARLOS ROMARIO - EMP - SCZ                  "/>
    <x v="0"/>
    <x v="0"/>
    <s v="nunezro@tigo.net.bo"/>
    <s v="ZONA CENTRO EMPRESARIAL EQUIPETROL 4TO ANILLO EDIFICIO EL CUBO II PISO 4"/>
    <s v="17°45'39.90&quot;S  63°12'6.84&quot;O"/>
    <s v="CLAUDIO MARTINS  - 77666819"/>
    <x v="0"/>
    <d v="2021-05-01T00:00:00"/>
    <d v="2021-06-01T00:00:00"/>
    <x v="1"/>
    <m/>
    <m/>
    <x v="393"/>
    <s v="AC"/>
    <s v="AC"/>
    <s v="Internet Asimetrico 5"/>
    <b v="0"/>
    <s v="14984844_35054__SCZ_MBelen_MEDIAPRODUCCION BOLIVIA SRL_IAS_75M"/>
    <b v="0"/>
    <s v="NUNEZ CASCALES, CARLOS ROMARIO - EMP - SCZ                  "/>
    <b v="1"/>
    <e v="#N/A"/>
    <e v="#N/A"/>
    <m/>
  </r>
  <r>
    <x v="0"/>
    <d v="2021-01-27T00:00:00"/>
    <s v="Internet Asimetrico 1"/>
    <n v="35846"/>
    <x v="580"/>
    <s v="15545749_35846__SCZ_SAN RAMON_INDUSTRIA MADERERA JBM S.R.L._IAS_30M_CONCEPCION"/>
    <s v="AÑEZ LOPEZ, LILIANA - EJEC. DE CUENTAS - NEG - SC           "/>
    <x v="0"/>
    <x v="1"/>
    <s v="anezha@tigo.net.bo"/>
    <s v="3 KM ANTES DE CONCEPCION EMPRESA MADERERA JBM SRL"/>
    <s v="-16.133942,-62.049399"/>
    <s v="SAIDA CONTRERAS - 76395323"/>
    <x v="0"/>
    <d v="2021-05-01T00:00:00"/>
    <d v="2021-06-01T00:00:00"/>
    <x v="2"/>
    <m/>
    <m/>
    <x v="1"/>
    <s v="AC"/>
    <s v="(en blanco)"/>
    <s v="Internet Asimetrico 1"/>
    <b v="1"/>
    <s v="(en blanco)"/>
    <b v="0"/>
    <s v="AÑEZ LOPEZ, LILIANA - EJEC. DE CUENTAS - NEG - SC           "/>
    <b v="1"/>
    <e v="#N/A"/>
    <e v="#N/A"/>
    <m/>
  </r>
  <r>
    <x v="3"/>
    <d v="2021-02-03T00:00:00"/>
    <s v="Internet Asimetrico 1"/>
    <n v="35881"/>
    <x v="581"/>
    <s v="15551744_35881__SCZ_TAJIBOS_SANY LTDA_IAS_30M_SIRANI"/>
    <s v="GARAY, ANGEL NICOLAS - EMP - SCZ                            "/>
    <x v="0"/>
    <x v="0"/>
    <s v="garaya@tigo.net.bo"/>
    <s v="B/ SIRARI CALLE CALLE LOS CLAVELES A 30 METROS DE LA RADIAL "/>
    <s v=" 17°45'59.19&quot;S  63°12'13.94&quot;O"/>
    <s v="Pablo Valdivia - 78089198"/>
    <x v="0"/>
    <d v="2021-05-01T00:00:00"/>
    <d v="2021-06-01T00:00:00"/>
    <x v="1"/>
    <m/>
    <m/>
    <x v="403"/>
    <s v="SU"/>
    <s v="AC"/>
    <s v="Internet Asimetrico 1"/>
    <b v="1"/>
    <s v="15551744_35881_SCZ_Tajibos_SANY_IAS_30M_SIRANI"/>
    <b v="0"/>
    <s v="GARAY, ANGEL NICOLAS - EMP - SCZ                            "/>
    <b v="1"/>
    <e v="#N/A"/>
    <e v="#N/A"/>
    <m/>
  </r>
  <r>
    <x v="3"/>
    <d v="2021-02-08T00:00:00"/>
    <s v="Internet Asimetrico 1"/>
    <n v="35888"/>
    <x v="582"/>
    <s v="14904_35888__SCZ_Hamacas_INDUSTRIAS OLEAGINOSAS_IAS_30M"/>
    <s v="MORALES RIVAS, FERNANDO - EMP - SCZ                         "/>
    <x v="0"/>
    <x v="0"/>
    <s v="moralesf@tigo.net.bo"/>
    <s v="AV. BANZER 4TO Y 5TO ANILLO, ANTES DE LLEGAR AL 5TO ANILLO CASA BLANCA NRO 44"/>
    <s v=" 17°44'31.73&quot;S  63°10'17.53&quot;O"/>
    <s v="ELIAS ARAUZ - 72133510"/>
    <x v="0"/>
    <d v="2021-05-01T00:00:00"/>
    <d v="2021-06-01T00:00:00"/>
    <x v="1"/>
    <m/>
    <m/>
    <x v="414"/>
    <s v="AC"/>
    <s v="AC"/>
    <s v="Internet Asimetrico 1"/>
    <b v="1"/>
    <s v="14904_35888__SCZ_Hamacas_INDUSTRIAS OLEAGINOSAS_IAS_30M"/>
    <b v="1"/>
    <s v="VACA DIEZ, WALTER - EMP - SCZ                               "/>
    <b v="0"/>
    <e v="#N/A"/>
    <e v="#N/A"/>
    <m/>
  </r>
  <r>
    <x v="1"/>
    <d v="2021-02-27T00:00:00"/>
    <s v="Internet Asimetrico 1"/>
    <n v="35914"/>
    <x v="583"/>
    <s v="13402935_35914_LPZ_HUMBOLT_CAPITAL+SAFI S.A._IAS_30M"/>
    <s v="ZAVALETA ALIPAZ, MARIANA - CORP - LPZ                       "/>
    <x v="1"/>
    <x v="0"/>
    <s v="zavaletam@tigo.net.bo"/>
    <s v="Ed. Titanium, Piso 6, Of. 601, calle 23 esq. Adrian Patiño N°105, CALACOTO"/>
    <s v="16°32´27.36,68°04´34.89”O"/>
    <s v="Fidel Vera - 77579931        "/>
    <x v="0"/>
    <d v="2021-05-01T00:00:00"/>
    <d v="2021-06-01T00:00:00"/>
    <x v="1"/>
    <m/>
    <m/>
    <x v="417"/>
    <s v="AC"/>
    <s v="(en blanco)"/>
    <s v="Internet Dedicado 3"/>
    <b v="0"/>
    <s v="(en blanco)"/>
    <b v="0"/>
    <s v="LEON ROSAS, JOSUE ISMAEL - EMP - LPZ                        "/>
    <b v="0"/>
    <e v="#N/A"/>
    <e v="#N/A"/>
    <m/>
  </r>
  <r>
    <x v="4"/>
    <d v="2021-02-26T00:00:00"/>
    <s v="Internet Asimetrico 1"/>
    <n v="35937"/>
    <x v="478"/>
    <s v="15555015_35937__SCZ_ESPAA_LABORATORIO DE ANALISIS CLINICOS DR ZUNA SRL_IAS_30M"/>
    <s v="MIYASHIRO VELEZ, JAIRTJHON - EJEC. DE CUENTAS - NEG - SC    "/>
    <x v="0"/>
    <x v="0"/>
    <s v="miyashiroj@tigo.net.bo"/>
    <s v=" Calle Rafael Peña # 262 1er anillo entre las calles España y 21 de Mayo,  a media cuadra de emergencias de la CPS - SITIO 3"/>
    <s v=" 17°46'40.15&quot;S  63°11'5.69&quot;O"/>
    <s v="YIMY FERNANDEZ - 72139780"/>
    <x v="0"/>
    <d v="2021-05-01T00:00:00"/>
    <d v="2021-06-01T00:00:00"/>
    <x v="1"/>
    <m/>
    <m/>
    <x v="364"/>
    <s v="AC"/>
    <s v="AC"/>
    <s v="Internet Asimetrico 1"/>
    <b v="1"/>
    <s v="15555015_35937__SCZ_ESPAA_LABORATORIO DE ANALISIS CLINICOS DR ZUNA SRL_IAS_30M"/>
    <b v="1"/>
    <s v="MIYASHIRO VELEZ, JAIRTJHON - EMP - SCZ                      "/>
    <b v="0"/>
    <e v="#N/A"/>
    <e v="#N/A"/>
    <m/>
  </r>
  <r>
    <x v="4"/>
    <d v="2021-02-26T00:00:00"/>
    <s v="Internet Asimetrico 1"/>
    <n v="35938"/>
    <x v="478"/>
    <s v="15555015_35938__SCZ_REFINERIA_LABORATORIO DE ANALISIS CLINICOS DR ZUNA SRL_IAS_3"/>
    <s v="MIYASHIRO VELEZ, JAIRTJHON - EJEC. DE CUENTAS - NEG - SC    "/>
    <x v="0"/>
    <x v="0"/>
    <s v="miyashiroj@tigo.net.bo"/>
    <s v="Calle Tiluchi # 10 Av. Santos Dumond, entre 6to y 7mo anillo -  SITIO 4"/>
    <s v=" 17°51'22.11&quot;S  63°11'14.17&quot;O"/>
    <s v="YIMY FERNANDEZ - 72139780"/>
    <x v="0"/>
    <d v="2021-05-01T00:00:00"/>
    <d v="2021-06-01T00:00:00"/>
    <x v="1"/>
    <m/>
    <m/>
    <x v="364"/>
    <s v="AC"/>
    <s v="AC"/>
    <s v="Internet Asimetrico 1"/>
    <b v="1"/>
    <s v="15555015_35938__SCZ_REFINERIA_LABORATORIO DE ANALISIS CLINICOS DR ZUNA SRL_IAS_3"/>
    <b v="1"/>
    <s v="MIYASHIRO VELEZ, JAIRTJHON - EMP - SCZ                      "/>
    <b v="0"/>
    <e v="#N/A"/>
    <e v="#N/A"/>
    <m/>
  </r>
  <r>
    <x v="4"/>
    <d v="2021-03-18T00:00:00"/>
    <s v="Internet Asimetrico 1"/>
    <n v="36009"/>
    <x v="584"/>
    <s v="15516022_36009__SCZ_TUSEQUIS_FREMAR LTDA_IAS_30M_BARRIO TOTAI"/>
    <s v="VEGA, PAMELA TANIA - EJEC. DE VENTAS - NEG - SC             "/>
    <x v="0"/>
    <x v="0"/>
    <s v="valenzuelap@tigo.net.bo"/>
    <s v="AV BAZER KM  7, ENTRE 6 Y 7 ANILLO, TIENDA FREMAR "/>
    <s v=" 17°42'38.90&quot;S  63° 9'38.28&quot;O"/>
    <s v="IVE RIVERO - 76051592"/>
    <x v="0"/>
    <d v="2021-05-01T00:00:00"/>
    <d v="2021-06-01T00:00:00"/>
    <x v="1"/>
    <m/>
    <m/>
    <x v="372"/>
    <s v="AC"/>
    <s v="AC"/>
    <s v="Internet Asimetrico 1"/>
    <b v="1"/>
    <s v="15516022_36009__SCZ_TUSEQUIS_FREMAR LTDA_IAS_30M_BARRIO TOTAI"/>
    <b v="1"/>
    <s v="MARQUINAS, HELEN - EJEC. DE CUENTAS - NEG - SC              "/>
    <b v="0"/>
    <e v="#N/A"/>
    <e v="#N/A"/>
    <m/>
  </r>
  <r>
    <x v="3"/>
    <d v="2021-03-31T00:00:00"/>
    <s v="Internet Asimetrico 1"/>
    <n v="36012"/>
    <x v="585"/>
    <s v="11460334_36012__SCZ_ARENAL_ELECTRO HOGAR SRL_IAS_30M"/>
    <s v="PARADA SAUCEDO, ALEJANDRA - EMP - SCZ                       "/>
    <x v="0"/>
    <x v="0"/>
    <s v="paradaal@tigo.net.bo"/>
    <s v="CALLE 21 DE MAYO # 666"/>
    <s v="17.776565525059777, 63.1840997797045"/>
    <s v="PABLO TORRICOS - 73107224"/>
    <x v="0"/>
    <d v="2021-05-01T00:00:00"/>
    <d v="2021-06-01T00:00:00"/>
    <x v="1"/>
    <m/>
    <m/>
    <x v="418"/>
    <s v="AC"/>
    <s v="AC"/>
    <s v="Internet Asimetrico 1"/>
    <b v="1"/>
    <s v="11460334_36012__SCZ_ARENAL_ELECTRO HOGAR SRL_IAS_30M"/>
    <b v="1"/>
    <s v="PARADA SAUCEDO, ALEJANDRA - EMP - SCZ                       "/>
    <b v="1"/>
    <e v="#N/A"/>
    <e v="#N/A"/>
    <m/>
  </r>
  <r>
    <x v="3"/>
    <d v="2021-03-31T00:00:00"/>
    <s v="Internet Asimetrico 1"/>
    <n v="36014"/>
    <x v="303"/>
    <s v="1674499_36014__LPZ_ SOPOCACHI_DICOM DISTRIBUIDORES DEL ORIENTE S.R.L_IAS_30M"/>
    <s v="NUÑEZ ENCINAS, CARLOS FERNANDO - EMP - SCZ                  "/>
    <x v="1"/>
    <x v="0"/>
    <s v="nunezca@tigo.net.bo"/>
    <s v="CALLE JAUREGUI 2255 ENTRE AV 6 DE AGOSTO Y AV 20 DE OCTUBRE"/>
    <s v=" 16°30'29.51&quot;S  68° 7'39.23&quot;O"/>
    <s v="EDGAR FUNES -75017209-77392332"/>
    <x v="0"/>
    <d v="2021-05-01T00:00:00"/>
    <d v="2021-06-01T00:00:00"/>
    <x v="1"/>
    <s v="21/09: El servicio estaba CANCELADO, pero como se contacto al cliente para recertificar otros enlaces, el cliente solicitó incluir el servicio en las visitas de calidad. 20/04: Se intentó comunicar con el cliente en varias oportunidades y no respondió las llamadas ni coordinaciones, por lo que se cancela para no insistir al cliente y causar molestia._x000a_11/03: Se confirmo con ejecutivo, recién se hizo cambio de equipo con el cliente, es por eso que se posterga un mes para hacer la gestión de la visita._x000a_10/02: Se actualizó el teléfono y correo del contacto. // Confirmar Angel_x000a_16/08: Se contacto al ejecutivo, actualizó un nuevo nùmero de contacto 77392332. 15/06: El contacto desconoce de la dirección de la sucursal ya que el esta encargado de la ciudad de santa cruz. Sin embargo proporcionó un numero para la ciudad de La Paz  el cual no contesta."/>
    <m/>
    <x v="17"/>
    <s v="SU"/>
    <s v="AC"/>
    <s v="Internet Asimetrico 1"/>
    <b v="1"/>
    <s v="1674499_36014__LPZ_LIRA_DICOM DISTRIBUIDORES DEL ORIENTE S.R.L_IAS_30M"/>
    <b v="0"/>
    <s v="NUÑEZ ENCINAS, CARLOS FERNANDO - EMP - SCZ                  "/>
    <b v="1"/>
    <e v="#N/A"/>
    <e v="#N/A"/>
    <m/>
  </r>
  <r>
    <x v="3"/>
    <d v="2021-03-29T00:00:00"/>
    <s v="Internet Asimetrico 1"/>
    <n v="36045"/>
    <x v="208"/>
    <s v="12066735_36045__SCZ_TANQUE URUBO_TELCHI LITEL LTDA_IAS_30M"/>
    <s v="VELARDE VARGAS, MARIO - EMP - SCZ                           "/>
    <x v="0"/>
    <x v="0"/>
    <s v="velardem@tigo.net.bo"/>
    <s v="Plaza Urubo (al lado del Sofia al paso) atrás del Radisson Hotel"/>
    <s v="17°45'9.54&quot;S 63°13'2.76&quot;O"/>
    <s v="Luis Vasquez - 76308308"/>
    <x v="0"/>
    <d v="2021-05-01T00:00:00"/>
    <d v="2021-06-01T00:00:00"/>
    <x v="0"/>
    <s v="08/11: Se contacto al Sr Luis Vazques el 29/10/2021. señala que no dispone de un horario apropiado para poder cortar este servicio para las mediciones. Y no puede interrumpirlo ya que no cuenta con un enlace de respaldo"/>
    <s v="Cliente indica imposible desconectar red"/>
    <x v="1"/>
    <e v="#N/A"/>
    <e v="#N/A"/>
    <e v="#N/A"/>
    <e v="#N/A"/>
    <e v="#N/A"/>
    <e v="#N/A"/>
    <e v="#N/A"/>
    <e v="#N/A"/>
    <e v="#N/A"/>
    <e v="#N/A"/>
    <m/>
  </r>
  <r>
    <x v="1"/>
    <d v="2021-03-29T00:00:00"/>
    <s v="Internet Asimetrico 1"/>
    <n v="36053"/>
    <x v="586"/>
    <s v="15559625_36053_LPZ_BOLOGNIA_MARIA MARTA AZCUI GAMARRA_IAS_30M"/>
    <s v="CHACON CENTELLAS, MARIA DEL PILAR - CORP - LPZ              "/>
    <x v="1"/>
    <x v="0"/>
    <s v="chaconm@tigo.net.bo"/>
    <s v=" URBANIZACION SAN ALBERTO CALLE D N B12 ZONA BELLA VISTA"/>
    <s v=" 16°31'54.82&quot;S 68° 5'29.51&quot;O"/>
    <s v="MARTA AZCUI - 78899100"/>
    <x v="0"/>
    <d v="2021-05-01T00:00:00"/>
    <d v="2021-06-01T00:00:00"/>
    <x v="0"/>
    <s v="01/11: se mando correo al ejecutivo, indica que es un enlace no corporativo y que puede cancelarse, ya que no es prioritario. 16/08: Se contacto al ejecutivo este no responde. Contacto no responde"/>
    <s v="Cliente incontactable"/>
    <x v="1"/>
    <s v="AC"/>
    <s v="AC"/>
    <s v="Internet Asimetrico 1"/>
    <b v="1"/>
    <s v="15559625_36053_LPZ_BOLOGNIA_MARIA MARTA AZCUI GAMARRA_IAS_30M"/>
    <b v="1"/>
    <s v="CHAMAS, SERGIO FERNANDO - EJEC. DE CUENTAS - NEG - LP       "/>
    <b v="0"/>
    <e v="#N/A"/>
    <e v="#N/A"/>
    <m/>
  </r>
  <r>
    <x v="3"/>
    <d v="2021-03-31T00:00:00"/>
    <s v="Internet Asimetrico 1"/>
    <n v="36055"/>
    <x v="363"/>
    <s v="15274031_36055_LPZ_MIRADOR_LABORATORIOS INDUSTRIAL FARMACEUTICOS FARCOS LTDA._IA"/>
    <s v="ESPINOZA LEANOS, MAYRA CRISTINA - EMP - SCZ                 "/>
    <x v="1"/>
    <x v="0"/>
    <s v="espinozamay@tigo.net.bo"/>
    <s v="AVENIDA ABEL ITURRALDE Y AV SAN SALVADOR  -  SITIO 7"/>
    <s v=" 16°29'40.00&quot;S  68° 7'27.80&quot;O"/>
    <s v="PABLO PRUDENCIO  - 72126945"/>
    <x v="0"/>
    <d v="2021-05-01T00:00:00"/>
    <d v="2021-06-01T00:00:00"/>
    <x v="1"/>
    <s v="15/06: El contacto menciona que por razon de la pandemia no estan permitiendo el ingreso de personal en sus instalaciones."/>
    <m/>
    <x v="419"/>
    <s v="AC"/>
    <s v="AC"/>
    <s v="Internet Asimetrico 1"/>
    <b v="1"/>
    <s v="15274031_36055_LPZ_MIRADOR_LABORATORIOS INDUSTRIAL FARMACEUTICOS FARCOS LTDA._IA"/>
    <b v="1"/>
    <s v="ALVAREZ CABEZAS, SAUL ALEJANDRO - TEMP                      "/>
    <b v="0"/>
    <e v="#N/A"/>
    <e v="#N/A"/>
    <m/>
  </r>
  <r>
    <x v="3"/>
    <d v="2021-03-31T00:00:00"/>
    <s v="Internet Asimetrico 1"/>
    <n v="36056"/>
    <x v="363"/>
    <s v="15274031_36056__SCZ_TAJIBOS_ LABORATORIOS INDUSTRIAL FARMACEUTICOS FARCOS SRL _I"/>
    <s v="ESPINOZA LEANOS, MAYRA CRISTINA - EMP - SCZ                 "/>
    <x v="0"/>
    <x v="0"/>
    <s v="espinozamay@tigo.net.bo"/>
    <s v="Av. Marcelo Terceros (3er anillo Ext)"/>
    <s v="17° 45'42.57&quot;S  63°11'39.71&quot;W"/>
    <s v="PABLO PRUDENCIO  - 72126945"/>
    <x v="0"/>
    <d v="2021-05-01T00:00:00"/>
    <d v="2021-06-01T00:00:00"/>
    <x v="1"/>
    <s v="30/07: se hizo la coordinacion tanto para santa cruz y la paz, sin embargo el noc nos informa que los servicios se hallan en mora. 15/06: el cliente solicta que se lo contacte mas adelante, cuando los casos por COVID se reduzcan"/>
    <m/>
    <x v="420"/>
    <s v="AC"/>
    <s v="AC"/>
    <s v="Internet Asimetrico 3"/>
    <b v="0"/>
    <s v="15274031_36056__SCZ_TAJIBOS_ LABORATORIOS INDUSTRIAL FARMACEUTICOS FARCOS SRL _I"/>
    <b v="1"/>
    <s v="ALVAREZ CABEZAS, SAUL ALEJANDRO - TEMP                      "/>
    <b v="0"/>
    <e v="#N/A"/>
    <e v="#N/A"/>
    <m/>
  </r>
  <r>
    <x v="1"/>
    <d v="2021-03-31T00:00:00"/>
    <s v="Internet Asimetrico 1"/>
    <n v="36059"/>
    <x v="587"/>
    <s v="12660943_36059__LPZ_OBRAJES_LABORATORIOS VITA S.A._IAS_40M"/>
    <s v="ZAVALETA ALIPAZ, MARIANA - CORP - LPZ                       "/>
    <x v="1"/>
    <x v="0"/>
    <s v="zavaletam@tigo.net.bo"/>
    <s v="Av. Héctor Ormache a No. 320, esquina calle 1 OBRAJES"/>
    <s v="16°31'25.79&quot;S, 68° 06'48.43&quot;O"/>
    <s v="ROBERTO CASTILLO - 69732010"/>
    <x v="0"/>
    <d v="2021-05-01T00:00:00"/>
    <d v="2021-06-01T00:00:00"/>
    <x v="1"/>
    <s v="07/09: El servicio ya no se encuentra en mora por lo que se procedio a contactar nuevamente al cliente sin embago no contesta._x000a_15/06: El contacto postergo la visita que se tenía que llevar a cabo el dia 18/6/2021."/>
    <m/>
    <x v="421"/>
    <s v="AC"/>
    <s v="AC"/>
    <s v="Internet Asimetrico 4"/>
    <b v="0"/>
    <s v="12660943_36059__LPZ_OBRAJES_LABORATORIOS VITA S.A._IAS_65M"/>
    <b v="0"/>
    <s v="PEREIRA AREVALO, AHYRAN DREICK - CORP - LPZ                 "/>
    <b v="0"/>
    <e v="#N/A"/>
    <e v="#N/A"/>
    <m/>
  </r>
  <r>
    <x v="1"/>
    <d v="2021-03-31T00:00:00"/>
    <s v="Internet Asimetrico 1"/>
    <n v="36061"/>
    <x v="587"/>
    <s v="12660943_36061_7moAnillo__LABORATORIOS VITA S.A._IAS_30M"/>
    <s v="ZAVALETA ALIPAZ, MARIANA - CORP - LPZ                       "/>
    <x v="0"/>
    <x v="0"/>
    <s v="zavaletam@tigo.net.bo"/>
    <s v="Av. 2 de Agosto"/>
    <s v="17°44'21.11&quot;S, 63° 08'49.55&quot;O"/>
    <s v="ROBERTO CASTILLO - 69732010"/>
    <x v="0"/>
    <d v="2021-05-01T00:00:00"/>
    <d v="2021-06-01T00:00:00"/>
    <x v="0"/>
    <s v="05/10: Se hizo la consulta al NOC, el servicio lleva varios meses en mora por lo que se cancela la visita. 07/09: se hizo la coordinacion tanto para santa cruz y la paz, sin embargo el noc nos informa que los servicios se hallan en mora"/>
    <s v="Servicio en Mora"/>
    <x v="1"/>
    <s v="SU"/>
    <s v="(en blanco)"/>
    <s v="Internet Asimetrico 1"/>
    <b v="1"/>
    <s v="(en blanco)"/>
    <b v="0"/>
    <s v="PEREIRA AREVALO, AHYRAN DREICK - CORP - LPZ                 "/>
    <b v="0"/>
    <e v="#N/A"/>
    <e v="#N/A"/>
    <m/>
  </r>
  <r>
    <x v="3"/>
    <d v="2021-03-31T00:00:00"/>
    <s v="Internet Asimetrico 1"/>
    <n v="36064"/>
    <x v="588"/>
    <s v="14270805_36064__LPZ_YUNGAS_SOCIEDAD AGROINDUSTRIAL DEL VALLE LTDA SAIV LTDA_IAS_"/>
    <s v="PARADA SAUCEDO, ALEJANDRA - EMP - SCZ                       "/>
    <x v="1"/>
    <x v="0"/>
    <s v="paradaal@tigo.net.bo"/>
    <s v="AV. ESTADOS UNIDOS, ENTRE PANAMA Y HEROES DEL PACIFICO"/>
    <s v="16°2944.99 S; 68°719.03 O"/>
    <s v="JAVIER TRIGO - 67370713 // Gustavo Cordova- 67702091"/>
    <x v="0"/>
    <d v="2021-05-01T00:00:00"/>
    <d v="2021-06-01T00:00:00"/>
    <x v="1"/>
    <s v="08/11: Esperando un contacto para la ciudad de La Paz, la ejecutiva actualizo un solo contacto para las ciudades de La Paz y Santa Cruz. 04/11: ejecutiva actualizo numero de contacto Gustavo Cordova- 67702091"/>
    <m/>
    <x v="422"/>
    <s v="AC"/>
    <s v="AC"/>
    <s v="Internet Asimetrico 1"/>
    <b v="1"/>
    <s v="14270805_36064__LPZ_YUNGAS_SOCIEDAD AGROINDUSTRIAL DEL VALLE LTDA SAIV LTDA_IAS_"/>
    <b v="1"/>
    <s v="PARADA SAUCEDO, ALEJANDRA - EMP - SCZ                       "/>
    <b v="1"/>
    <e v="#N/A"/>
    <e v="#N/A"/>
    <m/>
  </r>
  <r>
    <x v="3"/>
    <d v="2021-03-31T00:00:00"/>
    <s v="Internet Asimetrico 6"/>
    <n v="36065"/>
    <x v="588"/>
    <s v="14270805_36065__SCZ_7MO ANILLO_SOCIEDAD AGROINDUSTRIAL DEL VALLE LTDA SAIV LTDA_"/>
    <s v="PARADA SAUCEDO, ALEJANDRA - EMP - SCZ                       "/>
    <x v="0"/>
    <x v="0"/>
    <s v="paradaal@tigo.net.bo"/>
    <s v="AV. BANZER ENTRE 6TO Y 7MO ANILLO"/>
    <s v="17°4337.96 S; 63°959.66 O"/>
    <s v="JAVIER TRIGO - 67370713"/>
    <x v="0"/>
    <d v="2021-05-01T00:00:00"/>
    <d v="2021-06-01T00:00:00"/>
    <x v="1"/>
    <s v="15/06: el cliente solicta que se lo contacte mas adelante, cuando los casos por COVID se reduzcan"/>
    <m/>
    <x v="422"/>
    <s v="AC"/>
    <s v="AC"/>
    <s v="Internet Asimetrico 6"/>
    <b v="1"/>
    <s v="14270805_36065__SCZ_7MO ANILLO_SOCIEDAD AGROINDUSTRIAL DEL VALLE LTDA SAIV LTDA_"/>
    <b v="1"/>
    <s v="PARADA SAUCEDO, ALEJANDRA - EMP - SCZ                       "/>
    <b v="1"/>
    <e v="#N/A"/>
    <e v="#N/A"/>
    <m/>
  </r>
  <r>
    <x v="3"/>
    <d v="2021-04-05T00:00:00"/>
    <s v="Internet Dedicado 2"/>
    <n v="36075"/>
    <x v="589"/>
    <s v="15290615_36075__LPZ_PEREZ_EMSITEL SRL_IDD_40M"/>
    <s v="NEMTALA FERRUFINO, LUIS MIGUEL - EMP - LPZ                  "/>
    <x v="1"/>
    <x v="0"/>
    <s v="nemtalal@tigo.net.bo"/>
    <s v="Calle Colón esquina Indaburo, Zona Central Edificio Contraloria General del Estado -  SITIO 1"/>
    <n v="0"/>
    <s v="Jimmy Suxo - 76788244"/>
    <x v="2"/>
    <d v="2021-05-01T00:00:00"/>
    <d v="2021-06-01T00:00:00"/>
    <x v="1"/>
    <m/>
    <m/>
    <x v="411"/>
    <s v="EL"/>
    <s v="(en blanco)"/>
    <s v="Internet Dedicado 2"/>
    <b v="1"/>
    <s v="(en blanco)"/>
    <b v="0"/>
    <s v="NEMTALA FERRUFINO, LUIS MIGUEL - EMP - LPZ                  "/>
    <b v="1"/>
    <e v="#N/A"/>
    <e v="#N/A"/>
    <m/>
  </r>
  <r>
    <x v="3"/>
    <d v="2021-04-05T00:00:00"/>
    <s v="Business Online 15 Mb"/>
    <n v="36079"/>
    <x v="589"/>
    <s v="15290615_36079__SCZ_ALEMANA_EMSITEL SRL_BOL_15M"/>
    <s v="NEMTALA FERRUFINO, LUIS MIGUEL - EMP - LPZ                  "/>
    <x v="0"/>
    <x v="0"/>
    <s v="nemtalal@tigo.net.bo"/>
    <s v="2do Anillo, Av. Trinidad Nº 706. Edificio Contraloria General del Estado -  SITIO 3"/>
    <n v="0"/>
    <s v="Jimmy Suxo - 76788244"/>
    <x v="2"/>
    <d v="2021-05-01T00:00:00"/>
    <d v="2021-06-01T00:00:00"/>
    <x v="0"/>
    <s v="17/03: Ejecutivo indica que el cliente ya no cuenta con el servicio en la ciudad de Santa Cruz._x000a_esperando confirmación por correo"/>
    <s v="Servicio Suspendido / Eliminado"/>
    <x v="1"/>
    <s v="EL"/>
    <s v="(en blanco)"/>
    <s v="BUSINESS ONLINE 4"/>
    <b v="0"/>
    <s v="(en blanco)"/>
    <b v="0"/>
    <s v="NEMTALA FERRUFINO, LUIS MIGUEL - EMP - LPZ                  "/>
    <b v="1"/>
    <e v="#N/A"/>
    <e v="#N/A"/>
    <m/>
  </r>
  <r>
    <x v="1"/>
    <d v="2021-04-30T00:00:00"/>
    <s v="Internet Asimetrico 1"/>
    <n v="36114"/>
    <x v="365"/>
    <s v="15370329_36114__SCZ_23 DE DICIEMBRE_CLINICA METROPOLITANA DE LAS AMERICAS SA_IAS"/>
    <s v="SUAREZ CADARIO, ROBERTO JAVIER - CORP - SCZ                 "/>
    <x v="0"/>
    <x v="0"/>
    <s v="suarezrj@tigo.net.bo"/>
    <s v="Parque industrial,  CONECTA"/>
    <s v="17°44'3.44&quot;S  63° 9'45.86&quot;O"/>
    <s v="Elmer Banegas - 69218215"/>
    <x v="2"/>
    <d v="2021-05-01T00:00:00"/>
    <d v="2021-06-01T00:00:00"/>
    <x v="1"/>
    <m/>
    <m/>
    <x v="304"/>
    <s v="SU"/>
    <s v="(en blanco)"/>
    <s v="Internet Asimetrico 6"/>
    <b v="0"/>
    <s v="(en blanco)"/>
    <b v="0"/>
    <s v="MONTERO LEDESMA, JAVIER - CORP - SCZ                        "/>
    <b v="0"/>
    <e v="#N/A"/>
    <e v="#N/A"/>
    <m/>
  </r>
  <r>
    <x v="3"/>
    <d v="2021-04-30T00:00:00"/>
    <s v="Internet Asimetrico 3"/>
    <n v="36154"/>
    <x v="590"/>
    <s v="15081463_36154_SCZ_EL-PARI_SHOPPING TV CABLE BOLIVIA SRL_IAS_50M"/>
    <s v="RUEDA PERALTA, ANIBAL - EMP - SCZ                           "/>
    <x v="0"/>
    <x v="0"/>
    <s v="ruedaa@tigo.net.bo"/>
    <s v="CALLE MONSEÑOR SANTIESTEBAN NRO 452 BARRIO MILITAR "/>
    <s v=" 17°47'45.31&quot;S  63°10'43.82&quot;O"/>
    <s v="DAVID SUAREZ - 76000042"/>
    <x v="2"/>
    <d v="2021-05-01T00:00:00"/>
    <d v="2021-06-01T00:00:00"/>
    <x v="0"/>
    <s v="04/10: Se consulto al ejecutivo, indica que el servicio fue cancelado._x000a_30/07: el señor david suarez nos informa que los dueños de la  empresa han decidido cancelar sus servicios de internet"/>
    <s v="Servicio Suspendido / Eliminado"/>
    <x v="1"/>
    <s v="SU"/>
    <s v="(en blanco)"/>
    <s v="Internet Asimetrico 3"/>
    <b v="1"/>
    <s v="(en blanco)"/>
    <b v="0"/>
    <s v="RUEDA PERALTA, ANIBAL - EMP - SCZ                           "/>
    <b v="1"/>
    <e v="#N/A"/>
    <e v="#N/A"/>
    <m/>
  </r>
  <r>
    <x v="3"/>
    <d v="2017-11-30T00:00:00"/>
    <s v="Internet Asimetrico 1"/>
    <n v="31562"/>
    <x v="514"/>
    <s v="12694254_31562_CBA_Circunvalacion_PAGOS_IAS_30M"/>
    <s v="MORALES RIVAS, FERNANDO - EMP - SCZ                         "/>
    <x v="2"/>
    <x v="0"/>
    <s v="moralesf@tigo.net.bo"/>
    <s v=" Av. libertador bolívar No 1386 entre Tarija y Adela Zamudio "/>
    <s v=" 17°22'33.69&quot;S  66° 9'41.27&quot;O"/>
    <s v="FERNANDO VALENZUELA 78441534/ JESUS BAUTISTA 69152333"/>
    <x v="0"/>
    <d v="2021-05-01T00:00:00"/>
    <d v="2021-06-01T00:00:00"/>
    <x v="1"/>
    <s v="01/06: Validar la dirección cuando se realice el contacto."/>
    <m/>
    <x v="182"/>
    <s v="AC"/>
    <s v="AC"/>
    <s v="Internet Asimetrico 1"/>
    <b v="1"/>
    <s v="12694254_31562__CBA_Tumusla_PAGOS_IAS_30M"/>
    <b v="0"/>
    <s v="VACA DIEZ, WALTER - EMP - SCZ                               "/>
    <b v="0"/>
    <e v="#N/A"/>
    <e v="#N/A"/>
    <m/>
  </r>
  <r>
    <x v="1"/>
    <d v="2021-03-17T00:00:00"/>
    <s v="Business Asimetric"/>
    <n v="36021"/>
    <x v="172"/>
    <s v="1765387_36021_SCZ_7mo anillo/2 de Agosto_UNIVALLE S.A._BAS_1GB"/>
    <s v="PORRO SAAVEDRA, CAROLINA - TEMP1 - CORP - CBBA              "/>
    <x v="0"/>
    <x v="0"/>
    <s v="porroc@tigo.net.bo"/>
    <s v="Santa Cruz - Séptimo anillo y Av. Juan Pablo II"/>
    <s v="17°43'21.34&quot;S  63°10'30.66&quot;W"/>
    <s v="Christian García - 73185222"/>
    <x v="3"/>
    <d v="2021-03-01T00:00:00"/>
    <d v="2021-04-01T00:00:00"/>
    <x v="4"/>
    <s v="01/06: Dada las observaciones de la medición, Factory debe definir las correcciones que aplicará para que el servicio llegue a los SLAs del plan contratado."/>
    <m/>
    <x v="357"/>
    <s v="AC"/>
    <s v="AC"/>
    <s v="PLAN CORPORATE - 1124"/>
    <b v="0"/>
    <s v="1765387_36021_SCZ_7mo anillo/2 de Agosto_UNIVALLE S.A._BAS_1GB"/>
    <b v="1"/>
    <s v="VIDAL CANEDO, LEONARDO ANDRES - CORP - CBBA                 "/>
    <b v="0"/>
    <e v="#N/A"/>
    <e v="#N/A"/>
    <m/>
  </r>
  <r>
    <x v="3"/>
    <d v="2017-12-19T00:00:00"/>
    <s v="Internet Asimetrico 3"/>
    <n v="31716"/>
    <x v="495"/>
    <s v="11178826_31716_SCZ_ALEMANA_LABORATORIOS IFA S.A._IAS_50M"/>
    <s v="GARAY, ANGEL NICOLAS - EMP - SCZ                            "/>
    <x v="0"/>
    <x v="0"/>
    <s v="garaya@tigo.net.bo"/>
    <s v="EDIF NUEVO - Calle Achachairú s/n"/>
    <s v=" 17°46'5.61&quot;S  63°10'36.70&quot;O"/>
    <s v="ALEJANDRO VACADIEZ - 67899044"/>
    <x v="0"/>
    <d v="2021-04-01T00:00:00"/>
    <d v="2021-04-01T00:00:00"/>
    <x v="4"/>
    <s v="01/06: Se debe repetir la medición con el servicio correcto del cliente"/>
    <m/>
    <x v="423"/>
    <s v="AC"/>
    <s v="AC"/>
    <s v="Internet Asimetrico 4"/>
    <b v="0"/>
    <s v="11178826_31716_SCZ_ALEMANA_LABORATORIOS IFA S.A._IAS_65M"/>
    <b v="0"/>
    <s v="GARAY, ANGEL NICOLAS - EMP - SCZ                            "/>
    <b v="1"/>
    <e v="#N/A"/>
    <e v="#N/A"/>
    <m/>
  </r>
  <r>
    <x v="2"/>
    <d v="2015-05-04T00:00:00"/>
    <s v="Internet Dedicado 3"/>
    <n v="29602"/>
    <x v="35"/>
    <s v="14529365_29602_SCZ_PARAGUA_SIKA BOLIVIA SA_IOL_2M"/>
    <s v="PONCE DE LEON, MONICA - MNC - SCZ                           "/>
    <x v="0"/>
    <x v="0"/>
    <s v="ponceb@tigo.net.bo"/>
    <s v="Km. 11, carretera a Cotoca. Zona Industrial Guapilo"/>
    <s v="16°30'50.18&quot;S 68° 7'17.80&quot;O"/>
    <s v="Luis Carvajal - 65051550"/>
    <x v="0"/>
    <d v="2021-06-01T00:00:00"/>
    <d v="2021-08-01T00:00:00"/>
    <x v="1"/>
    <m/>
    <m/>
    <x v="424"/>
    <s v="SU"/>
    <s v="(en blanco)"/>
    <s v="Internet Dedicado 3"/>
    <b v="1"/>
    <s v="(en blanco)"/>
    <b v="0"/>
    <s v="RUCK SUAREZ, FERNANDA - MNC - SCZ                           "/>
    <b v="0"/>
    <e v="#N/A"/>
    <e v="#N/A"/>
    <m/>
  </r>
  <r>
    <x v="2"/>
    <d v="2015-10-01T00:00:00"/>
    <s v="Business Online 50 Mb"/>
    <n v="29650"/>
    <x v="242"/>
    <s v="14467127_29650_SCZ_PARAGUA_YANBAL DE BOLIVIA S.A._IOL_20M"/>
    <s v="PONCE DE LEON, MONICA - MNC - SCZ                           "/>
    <x v="0"/>
    <x v="0"/>
    <s v="ponceb@tigo.net.bo"/>
    <s v="parque Industrial  Mz 29 A "/>
    <s v="  17°45'16.09&quot;S  63° 8'37.25&quot;O"/>
    <s v="Alejandro Ayoroa - 72132504"/>
    <x v="0"/>
    <d v="2021-06-01T00:00:00"/>
    <d v="2021-08-01T00:00:00"/>
    <x v="1"/>
    <m/>
    <m/>
    <x v="425"/>
    <s v="AC"/>
    <s v="AC"/>
    <s v="BUSINESS ONLINE 11"/>
    <b v="0"/>
    <s v="14467127_29650_SCZ_PARAGUA_YANBAL DE BOLIVIA_IOL_75M"/>
    <b v="0"/>
    <s v="RUCK SUAREZ, FERNANDA - MNC - SCZ                           "/>
    <b v="0"/>
    <e v="#N/A"/>
    <e v="#N/A"/>
    <m/>
  </r>
  <r>
    <x v="2"/>
    <d v="2016-06-03T00:00:00"/>
    <s v="Business Online 15 Mb"/>
    <n v="30165"/>
    <x v="591"/>
    <s v="14935416_30165_LPZ_San Miguel_OPS/OMS_IOL_3M"/>
    <s v="PONCE DE LEON, MONICA - MNC - SCZ                           "/>
    <x v="1"/>
    <x v="0"/>
    <s v="ponceb@tigo.net.bo"/>
    <s v="CALLE 18 No 8022, EDIF PARQUE 18 PISO 2 "/>
    <s v=" 16°32'23.63&quot;S   68° 4'50.98&quot;O"/>
    <s v="Roger Antezana - 70621018"/>
    <x v="0"/>
    <d v="2021-06-01T00:00:00"/>
    <d v="2021-08-01T00:00:00"/>
    <x v="1"/>
    <s v="17/08: Se actualizó persona de contacto por ejecutivo, ya que no se podía ubicar en el número fijo."/>
    <m/>
    <x v="426"/>
    <s v="AC"/>
    <s v="(en blanco)"/>
    <s v="BUSINESS ONLINE 4"/>
    <b v="0"/>
    <s v="(en blanco)"/>
    <b v="0"/>
    <s v="RUCK SUAREZ, FERNANDA - MNC - SCZ                           "/>
    <b v="0"/>
    <e v="#N/A"/>
    <e v="#N/A"/>
    <m/>
  </r>
  <r>
    <x v="3"/>
    <d v="2017-05-29T00:00:00"/>
    <s v="Business Online 12 Mb"/>
    <n v="31118"/>
    <x v="464"/>
    <s v="14280985_31118_SCZ_BRIGIDA_LOGICALIS ANDINA BOLIVIA LAB LTDA._IEL_6M"/>
    <s v="ARREDONDO ARAMBULA, BARBARA ANAHI - EMP - SCZ               "/>
    <x v="0"/>
    <x v="0"/>
    <s v="arredondob@tigo.net.bo"/>
    <s v="AV. 4TO ANILLO Y SAN MARTIN EDIF. TORRE DUO OFICINA B PISO 10 "/>
    <s v="17°45'19.10&quot;S   63°11'53.96&quot;O"/>
    <s v="Miguel Angel Vilchez - 71625312"/>
    <x v="0"/>
    <d v="2021-06-01T00:00:00"/>
    <d v="2021-08-01T00:00:00"/>
    <x v="1"/>
    <m/>
    <m/>
    <x v="427"/>
    <s v="AC"/>
    <s v="AC"/>
    <s v="BUSINESS ONLINE 3"/>
    <b v="0"/>
    <s v="14280985_31118_SCZ_BRIGIDA_LOGICALIS ANDINA BOLIVIA LAB LTDA._BOL_18M"/>
    <b v="0"/>
    <s v="MIYASHIRO VELEZ, JAIRTJHON - EMP - SCZ                      "/>
    <b v="0"/>
    <e v="#N/A"/>
    <e v="#N/A"/>
    <m/>
  </r>
  <r>
    <x v="4"/>
    <d v="2018-03-07T00:00:00"/>
    <s v="Internet Asimetrico 11"/>
    <n v="32027"/>
    <x v="592"/>
    <s v="15275654_32027__SCZ_SAN RAMON_VALENTIN ZAMBRANA_BAS_10M"/>
    <s v="PINTO VÁSQUEZ, ROXANA - EJEC. DE CUENTAS - NEG - SC         "/>
    <x v="0"/>
    <x v="1"/>
    <s v="ponceb@tigo.net.bo"/>
    <s v="Calle Moxos esquina calle German Bush, AL LADO DEL MERCADO 24 DE SEPTIEMBRE - SAN JAVIER"/>
    <s v=" 16°16'24.93&quot;S  62°30'4.65&quot;O"/>
    <s v="Valentin Zambrana - 77087167"/>
    <x v="0"/>
    <d v="2021-06-01T00:00:00"/>
    <d v="2021-08-01T00:00:00"/>
    <x v="0"/>
    <m/>
    <s v="Servicio en Mora"/>
    <x v="1"/>
    <s v="MO"/>
    <s v="(en blanco)"/>
    <s v="Internet Asimetrico 1"/>
    <b v="0"/>
    <s v="(en blanco)"/>
    <b v="0"/>
    <s v="PINTO VÁSQUEZ, ROXANA - EJEC. DE CUENTAS - NEG - SC         "/>
    <b v="1"/>
    <e v="#N/A"/>
    <e v="#N/A"/>
    <m/>
  </r>
  <r>
    <x v="3"/>
    <d v="2018-03-19T00:00:00"/>
    <s v="Business Asimetric 20 Mb"/>
    <n v="32083"/>
    <x v="593"/>
    <s v="15279024_32083__SCZ_Roca Coronado_LICEO FRANCES DE SANTA CRUZ BOLIVIA_BAS_20M"/>
    <s v="VARGAS MENDEZ, JORGE - EJEC. DE CUENTAS - NEG - SC          "/>
    <x v="0"/>
    <x v="0"/>
    <s v="vargasjor@tigo.net.bo"/>
    <s v="AVENIDA DOMINGO BANEGAS SN  BARRIO LOS MILAGROS"/>
    <s v=" 17°47'0.67&quot;S  ;    63°12'57.05&quot;O"/>
    <s v="WEIMAR FLORES - 3147001 - INT 109"/>
    <x v="0"/>
    <d v="2021-06-01T00:00:00"/>
    <d v="2021-08-01T00:00:00"/>
    <x v="1"/>
    <m/>
    <m/>
    <x v="428"/>
    <s v="AC"/>
    <s v="AC"/>
    <s v="Internet Asimetrico 1"/>
    <b v="0"/>
    <s v="15279024_32083_SCZ_Roco Coronado_LICEO FRANCES DE SANTA CRUZ BOLIVIA_IAS_30M"/>
    <b v="0"/>
    <s v="PARADA SAUCEDO, ALEJANDRA - EMP - SCZ                       "/>
    <b v="0"/>
    <e v="#N/A"/>
    <e v="#N/A"/>
    <m/>
  </r>
  <r>
    <x v="3"/>
    <d v="2018-06-30T00:00:00"/>
    <s v="Business Asimetric 25 Mb"/>
    <n v="32603"/>
    <x v="594"/>
    <s v="11185767_32603__SCZ_Roca y Coronado_BOLPEGAS _BAS_25M"/>
    <s v="VELARDE VARGAS, MARIO - EMP - SCZ                           "/>
    <x v="0"/>
    <x v="0"/>
    <s v="velardem@tigo.net.bo"/>
    <s v="AVENIDA ROCA Y CORONADO ENTRE 3 Y 4 ANILLO"/>
    <s v=" 17°47'11.40&quot;S     63°12'28.23&quot;O"/>
    <s v="ERWIN QUIROZ - 76399165"/>
    <x v="0"/>
    <d v="2021-06-01T00:00:00"/>
    <d v="2021-08-01T00:00:00"/>
    <x v="1"/>
    <m/>
    <m/>
    <x v="429"/>
    <s v="AC"/>
    <s v="AC"/>
    <s v="Business Asimetric 9"/>
    <b v="0"/>
    <s v="11185767_32603_SCZ_Roca y Coronado_BOLPEGAS_BAS_50M"/>
    <b v="0"/>
    <s v="VAZQUEZ VALDIVIA, LEONARDO - EMP - SCZ                      "/>
    <b v="0"/>
    <e v="#N/A"/>
    <e v="#N/A"/>
    <m/>
  </r>
  <r>
    <x v="3"/>
    <d v="2018-10-17T00:00:00"/>
    <s v="Internet Asimetrico 6"/>
    <n v="33061"/>
    <x v="260"/>
    <s v="11230066_33061_LPZ_MIRADOR_LAQFAGA SRL_IAS_90M"/>
    <s v="NEMTALA FERRUFINO, LUIS MIGUEL - EMP - LPZ                  "/>
    <x v="1"/>
    <x v="0"/>
    <s v="nemtalal@tigo.net.bo"/>
    <s v="Av. Hugo Estrada No. 78, Zona Miraflores "/>
    <s v="16°29'53.88&quot;S  68° 7'21.23&quot;O"/>
    <s v="Claudia Girón - 77565052"/>
    <x v="0"/>
    <d v="2021-06-01T00:00:00"/>
    <d v="2021-08-01T00:00:00"/>
    <x v="1"/>
    <s v="16/08: Se encontró un problema con el cliente, el CH no se encontraba registrado en ningún sistema. Mantenía un código con otro servicio de otro cliente, se efctuaron las correcciones necesarias y se programará una nueva visita, ya que el cliente quedo suceptible con el servicio."/>
    <m/>
    <x v="430"/>
    <s v="AC"/>
    <s v="AC"/>
    <s v="Internet Asimetrico 6"/>
    <b v="1"/>
    <s v="11230066_33061_LPZ_MIRADOR_LAQFAGA SRL_IAS_90M"/>
    <b v="1"/>
    <s v="GUTIERREZ AYLLÓN, ALVARO - EMP - LPZ                        "/>
    <b v="0"/>
    <e v="#N/A"/>
    <e v="#N/A"/>
    <m/>
  </r>
  <r>
    <x v="4"/>
    <d v="2019-01-31T00:00:00"/>
    <s v="Internet Dedicado 3"/>
    <n v="33472"/>
    <x v="595"/>
    <s v="14541460_33472__SCZ_BRIGIDA_GREENANDES BOLIVIA S.A._IDD_25M"/>
    <s v="PINTO VÁSQUEZ, ROXANA - EJEC. DE CUENTAS - NEG - SC         "/>
    <x v="0"/>
    <x v="0"/>
    <s v="pintod@tigo.net.bo"/>
    <s v="TORRE DUO PISO 11 OFICINA A - AL FRENTE DEL VENTURA MALL"/>
    <n v="0"/>
    <s v="Claudia Coimbra Paz - 67706557"/>
    <x v="0"/>
    <d v="2021-06-01T00:00:00"/>
    <d v="2021-08-01T00:00:00"/>
    <x v="1"/>
    <m/>
    <m/>
    <x v="431"/>
    <s v="MO"/>
    <s v="SU"/>
    <s v="Internet Asimetrico 1"/>
    <b v="0"/>
    <s v="***MO***14541460_33472_SCZ_BRIGIDA_GREENANDES BOLIVIA S.A._IAS_30M"/>
    <b v="0"/>
    <s v="PINTO VÁSQUEZ, ROXANA - EJEC. DE CUENTAS - NEG - SC         "/>
    <b v="1"/>
    <e v="#N/A"/>
    <e v="#N/A"/>
    <m/>
  </r>
  <r>
    <x v="2"/>
    <d v="2019-05-29T00:00:00"/>
    <s v="Internet Dedicado 4"/>
    <n v="33925"/>
    <x v="596"/>
    <s v="15398301_33925__SCZ_ROCA Y CORONADO_SHELL BOLIVIA CORPORATION, SUCURAL BOLIVIA_IDD_50M"/>
    <s v="PONCE DE LEON, MONICA - MNC - SCZ                           "/>
    <x v="0"/>
    <x v="0"/>
    <s v="ponceb@tigo.net.bo"/>
    <s v="Cuarto Anillo entre Av. Roca y Coronado y Av. El Palmar  De la roca y coronado a la av el palmar 2 cuadra a mano derecha "/>
    <s v=" 17°47'20.54&quot;S            63°13'3.18&quot;O"/>
    <s v="Yohans Caballero - 67895015"/>
    <x v="0"/>
    <d v="2021-06-01T00:00:00"/>
    <d v="2021-08-01T00:00:00"/>
    <x v="1"/>
    <m/>
    <m/>
    <x v="432"/>
    <s v="SU"/>
    <s v="(en blanco)"/>
    <s v="Internet Dedicado 4"/>
    <b v="1"/>
    <s v="(en blanco)"/>
    <b v="0"/>
    <s v="RUCK SUAREZ, FERNANDA - MNC - SCZ                           "/>
    <b v="0"/>
    <e v="#N/A"/>
    <e v="#N/A"/>
    <m/>
  </r>
  <r>
    <x v="3"/>
    <d v="2021-02-02T00:00:00"/>
    <s v="Internet Dedicado 3"/>
    <n v="35885"/>
    <x v="476"/>
    <s v="15360687_35885__SCZ_PARAGUA_DROGUERIA INTI S.A._IDD_50M"/>
    <s v="NEMTALA FERRUFINO, LUIS MIGUEL - EMP - LPZ                  "/>
    <x v="0"/>
    <x v="0"/>
    <s v="nemtalal@tigo.net.bo"/>
    <s v=" Parque Industrial PL 20-B, FRENTE AVESCA -POLLOS IMBA "/>
    <s v="17°45'33.47&quot;S 63° 8'11.42&quot;O"/>
    <s v="LUIS ACOSTA  - 71526549"/>
    <x v="0"/>
    <d v="2021-06-01T00:00:00"/>
    <d v="2021-08-01T00:00:00"/>
    <x v="1"/>
    <s v="esperando confirmación por correo"/>
    <m/>
    <x v="422"/>
    <s v="AC"/>
    <s v="AC"/>
    <s v="Internet Dedicado 3"/>
    <b v="1"/>
    <s v="15360687_35885_SCZ_PARAGUA_DROGUERIA INTI S.A._IDD_50M"/>
    <b v="0"/>
    <s v="MIRANDA URQUIZO, DANIEL - CORP - LPZ                        "/>
    <b v="0"/>
    <e v="#N/A"/>
    <e v="#N/A"/>
    <m/>
  </r>
  <r>
    <x v="1"/>
    <d v="2021-06-30T00:00:00"/>
    <s v="Internet Dedicado 8"/>
    <n v="36352"/>
    <x v="63"/>
    <s v="11283694_36352__LPZ_MALLASA_BANCO SOL S.A._IDD_105M"/>
    <s v="CHACON CENTELLAS, MARIA DEL PILAR - CORP - LPZ              "/>
    <x v="1"/>
    <x v="0"/>
    <s v="chaconm@tigo.net.bo"/>
    <s v="Zona de San Pedro Nicolás Acosta 289,"/>
    <s v=" 16°30'8.92&quot;S 68° 8'4.41&quot;O"/>
    <s v="Hugo DURAN - 78899196"/>
    <x v="2"/>
    <d v="2021-06-01T00:00:00"/>
    <d v="2021-08-01T00:00:00"/>
    <x v="1"/>
    <m/>
    <m/>
    <x v="426"/>
    <s v="AC"/>
    <s v="AC"/>
    <s v="Internet Dedicado 8"/>
    <b v="1"/>
    <s v="11283694_36352__LPZ_MALLASA_BANCO SOL S.A._IDD_105M"/>
    <b v="1"/>
    <s v="MEAVE IBANEZ, HENRY - CORP - LPZ                            "/>
    <b v="0"/>
    <e v="#N/A"/>
    <e v="#N/A"/>
    <m/>
  </r>
  <r>
    <x v="1"/>
    <d v="2021-06-30T00:00:00"/>
    <s v="Internet Dedicado 13"/>
    <n v="36355"/>
    <x v="63"/>
    <s v="11283694_36355__LPZ_MALLASA_BANCO SOL S.A._IDD_210M"/>
    <s v="CHACON CENTELLAS, MARIA DEL PILAR - CORP - LPZ              "/>
    <x v="1"/>
    <x v="0"/>
    <s v="chaconm@tigo.net.bo"/>
    <s v="Zona de San Pedro Nicolás Acosta 289,"/>
    <s v=" 16°30'8.92&quot;S 68° 8'4.41&quot;O"/>
    <s v="Hugo DURAN - 78899196"/>
    <x v="2"/>
    <d v="2021-06-01T00:00:00"/>
    <d v="2021-08-01T00:00:00"/>
    <x v="1"/>
    <m/>
    <m/>
    <x v="426"/>
    <s v="AC"/>
    <s v="AC"/>
    <s v="Internet Dedicado 13"/>
    <b v="1"/>
    <s v="11283694_36355__LPZ_MALLASA_BANCO SOL S.A._IDD_210M"/>
    <b v="1"/>
    <s v="MEAVE IBANEZ, HENRY - CORP - LPZ                            "/>
    <b v="0"/>
    <e v="#N/A"/>
    <e v="#N/A"/>
    <m/>
  </r>
  <r>
    <x v="3"/>
    <d v="2021-06-30T00:00:00"/>
    <s v="Internet Asimetrico 6"/>
    <n v="36367"/>
    <x v="597"/>
    <s v="15123602_36367__LPZ_SAN MIGUEL_DELTACOM SRL_IAS_90M_ATN HOTEL CASA GRANDE"/>
    <s v="CAMPUZANO SAAVEDRA, SORAYA JACQUELINE - EMP - LPZ           "/>
    <x v="1"/>
    <x v="0"/>
    <s v="campuzanos@tigo.net.bo"/>
    <s v="CLACOTO CALLE 15 N° 8054 EDIFICIO PLAZA 15"/>
    <s v=" 16°32'27.53&quot;S  68° 5'2.95&quot;O"/>
    <s v="Dorian Parrado - 72513310"/>
    <x v="2"/>
    <d v="2021-06-01T00:00:00"/>
    <d v="2021-08-01T00:00:00"/>
    <x v="1"/>
    <s v="01/11: se envio correo a la ejecutiva. Esperando confirmación por correo"/>
    <m/>
    <x v="208"/>
    <s v="AC"/>
    <s v="AC"/>
    <s v="Internet Asimetrico 6"/>
    <b v="1"/>
    <s v="15123602_36367__LPZ_9 DE ABRIL_DELTACOM_IAS_90M_AV CIVICA"/>
    <b v="0"/>
    <s v="GUTIERREZ AYLLÓN, ALVARO - EMP - LPZ                        "/>
    <b v="0"/>
    <e v="#N/A"/>
    <e v="#N/A"/>
    <m/>
  </r>
  <r>
    <x v="1"/>
    <d v="2016-06-03T00:00:00"/>
    <s v="Business Online 8 Mb"/>
    <n v="30171"/>
    <x v="395"/>
    <s v="14906806_30171_SCZ_Paragua_GRUPO GEO_IOL_5M"/>
    <s v="SUAREZ CADARIO, ROBERTO JAVIER - CORP - SCZ                 "/>
    <x v="0"/>
    <x v="0"/>
    <s v="suarezrj@tigo.net.bo"/>
    <s v="PARQUE INDUSTRIAL MZ 4"/>
    <s v=" 17°46'30.77&quot;S   63° 8'42.19&quot;O"/>
    <s v="ERICK VALVERDE - 68922411"/>
    <x v="0"/>
    <d v="2021-07-01T00:00:00"/>
    <d v="2021-08-01T00:00:00"/>
    <x v="1"/>
    <m/>
    <m/>
    <x v="425"/>
    <s v="SU"/>
    <s v="(en blanco)"/>
    <s v="BUSINESS ONLINE 1"/>
    <b v="0"/>
    <s v="(en blanco)"/>
    <b v="0"/>
    <s v="MERCADO ANEZ, JAVIER - CORP - SCZ                           "/>
    <b v="0"/>
    <e v="#N/A"/>
    <e v="#N/A"/>
    <m/>
  </r>
  <r>
    <x v="3"/>
    <d v="2017-10-31T00:00:00"/>
    <s v="Internet Asimetrico 5"/>
    <n v="31510"/>
    <x v="542"/>
    <s v="15241936_31510_SCZ_PARAGUA_CAMSA INDUSTRIA Y COMERCIO_IAS_75M"/>
    <s v="RUEDA PERALTA, ANIBAL - EMP - SCZ                           "/>
    <x v="0"/>
    <x v="0"/>
    <s v="ruedaa@tigo.net.bo"/>
    <s v="AVENIDA PARAGUA ENTRE 4TO Y QUINTO ANILLO ZONA PARQUE INDUSTRIAL PASANDO LA UPSA"/>
    <s v="  17°45'33.37&quot;S ;  63° 8'43.12&quot;O"/>
    <s v="JOSE LUIS MARCHETTI - 77461034"/>
    <x v="0"/>
    <d v="2021-07-01T00:00:00"/>
    <d v="2021-08-01T00:00:00"/>
    <x v="1"/>
    <s v="esperando confirmación por correo"/>
    <m/>
    <x v="433"/>
    <s v="AC"/>
    <s v="AC"/>
    <s v="Internet Dedicado 11"/>
    <b v="0"/>
    <s v="15241936_31510_SCZ_PARAGUA_CAMSA INDUSTRIA Y COMERCIO_IDD_165M"/>
    <b v="0"/>
    <s v="RUEDA PERALTA, ANIBAL - EMP - SCZ                           "/>
    <b v="1"/>
    <e v="#N/A"/>
    <e v="#N/A"/>
    <m/>
  </r>
  <r>
    <x v="3"/>
    <d v="2018-04-30T00:00:00"/>
    <s v="Internet Asimetrico 13"/>
    <n v="32278"/>
    <x v="598"/>
    <s v="1716437_32278_SCZ_Gilberto ParejaCLINICA ANGEL FOIANINI_IAS_210M"/>
    <s v="GARAY, ANGEL NICOLAS - EMP - SCZ                            "/>
    <x v="0"/>
    <x v="0"/>
    <s v="garaya@tigo.net.bo"/>
    <s v="Av Las Americas n 137 Clinica Foianini"/>
    <s v=" 16°31'1.32&quot;S  68° 7'54.29&quot;O"/>
    <s v="Elvio Escobar Foianini - 75021544; elvio.escobar@clinicafoianini.com"/>
    <x v="0"/>
    <d v="2021-07-01T00:00:00"/>
    <d v="2021-08-01T00:00:00"/>
    <x v="1"/>
    <s v="07/04: la visita se llevo a cabo. Pero hubo problemas con el computador que se estaba usando para las mediciones. Se procedera hacer una nueva coordinacion._x000a_16/02: Se tiene el mismo número, se actualizó el correo, para intentar comunicarse por ese medio. //Confirmar Sergio_x000a_10/02: Ejecutivo de vacaciones, comunicarse el lunes 14/02."/>
    <m/>
    <x v="434"/>
    <s v="AC"/>
    <s v="AC"/>
    <s v="Internet Asimetrico 13"/>
    <b v="1"/>
    <s v="1716437_32278_SCZ_Gilberto ParejaCLINICA ANGEL FOIANINI_IAS_210M"/>
    <b v="1"/>
    <s v="GARAY, ANGEL NICOLAS - EMP - SCZ                            "/>
    <b v="1"/>
    <e v="#N/A"/>
    <e v="#N/A"/>
    <m/>
  </r>
  <r>
    <x v="3"/>
    <d v="2018-08-30T00:00:00"/>
    <s v="Internet Asimetrico 5"/>
    <n v="32586"/>
    <x v="559"/>
    <s v="15302706_32586_SCZ_BRIGIDA_ROHLIG TRANSPORTE Y LOGISTICA_BAS_BAS_15M"/>
    <s v="NUNEZ CASCALES, CARLOS ROMARIO - EMP - SCZ                  "/>
    <x v="0"/>
    <x v="0"/>
    <s v="nunezro@tigo.net.bo"/>
    <s v="AV. LAS RAMBLAS EDIFICIO TACUARAL II PISO 3 OFICINA 302"/>
    <s v=" 17°45'18.93&quot;S  63°11'53.65&quot;O"/>
    <s v="RONALD HURTADO - 61527965"/>
    <x v="0"/>
    <d v="2021-07-01T00:00:00"/>
    <d v="2021-08-01T00:00:00"/>
    <x v="1"/>
    <m/>
    <m/>
    <x v="428"/>
    <s v="AC"/>
    <s v="AC"/>
    <s v="Internet Asimetrico 5"/>
    <b v="1"/>
    <s v="15302706_32586_SCZ_Brigida_ROHLIG TRANSPORTE Y LOGISTICA_IAS_75M"/>
    <b v="0"/>
    <s v="NUNEZ CASCALES, CARLOS ROMARIO - EMP - SCZ                  "/>
    <b v="1"/>
    <e v="#N/A"/>
    <e v="#N/A"/>
    <m/>
  </r>
  <r>
    <x v="3"/>
    <d v="2021-05-19T00:00:00"/>
    <s v="Internet Asimetrico 5"/>
    <n v="36026"/>
    <x v="599"/>
    <s v="15558680_36026__SCZ_UAGRM_IMPORTACIONES Y TIENDAS T.A.J.J. S.R.L._IAS_75M"/>
    <s v="MIYASHIRO VELEZ, JAIRTJHON - EJEC. DE CUENTAS - NEG - SC    "/>
    <x v="0"/>
    <x v="0"/>
    <s v="miyashiroj@tigo.net.bo"/>
    <s v="avenida cañoto esquina calle florida nro 176, COSMET CENTRAL - SITIO 1"/>
    <s v="17°46´55.51&quot; S   63°11´21.15&quot; O"/>
    <s v="ORLANDO PEÑA MALDONADO - 3333456"/>
    <x v="2"/>
    <d v="2021-07-01T00:00:00"/>
    <d v="2021-08-01T00:00:00"/>
    <x v="1"/>
    <m/>
    <m/>
    <x v="391"/>
    <s v="AC"/>
    <s v="AC"/>
    <s v="Internet Asimetrico 5"/>
    <b v="1"/>
    <s v="15558680_36026__SCZ_UAGRM_IMPORTACIONES Y TIENDAS T.A.J.J. S.R.L._IAS_75M"/>
    <b v="1"/>
    <s v="MIYASHIRO VELEZ, JAIRTJHON - EMP - SCZ                      "/>
    <b v="0"/>
    <e v="#N/A"/>
    <e v="#N/A"/>
    <m/>
  </r>
  <r>
    <x v="0"/>
    <d v="2021-07-05T00:00:00"/>
    <s v="Internet Dedicado 8"/>
    <n v="36339"/>
    <x v="600"/>
    <s v="15570111_36339__SCZ_COTOCA_VALLEVISION SRL _IDD_105M_COTOCA3"/>
    <s v="MIRANDA, JAVIER RENE - EJEC. DE VENTAS - NEG - SC           "/>
    <x v="0"/>
    <x v="0"/>
    <s v="mirandajv@tigo.net.bo"/>
    <s v="AVENIDA SANTA CRUZ ENTRE CALLE AYACUCHO Y DEAN TOLEDO PIMENTEL "/>
    <s v="17°45'15.7&quot;S 62°59'39.5&quot;W"/>
    <s v="JHON VERASTEGUI CARBALLO - 73110090"/>
    <x v="2"/>
    <d v="2021-07-01T00:00:00"/>
    <d v="2021-08-01T00:00:00"/>
    <x v="0"/>
    <s v="16/02: Se cancela la visita, ya que el ejecutivo indica que el cliente le notificó que esta cerrando la empresa este mes."/>
    <s v="Servicio Suspendido / Eliminado"/>
    <x v="1"/>
    <s v="MO"/>
    <s v="(en blanco)"/>
    <s v="Internet Dedicado 8"/>
    <b v="1"/>
    <s v="(en blanco)"/>
    <b v="0"/>
    <s v="MIRANDA, JAVIER RENE - EJEC. DE VENTAS - NEG - SC           "/>
    <b v="1"/>
    <e v="#N/A"/>
    <e v="#N/A"/>
    <m/>
  </r>
  <r>
    <x v="1"/>
    <d v="2021-07-07T00:00:00"/>
    <s v="Internet Dedicado 4"/>
    <n v="36363"/>
    <x v="191"/>
    <s v="28386_36363__LPZ_SOPOCACHI_BISA SEGUROS Y REASEGUROS S.A_IDD_65M"/>
    <s v="ZAVALETA ALIPAZ, MARIANA - CORP - LPZ                       "/>
    <x v="1"/>
    <x v="0"/>
    <s v="zavaletam@tigo.net.bo"/>
    <s v="AV. ARCE NO. 2631 TORRE MULTICINE PISO 14"/>
    <s v=" 16°30'39.68&quot;S 68° 7'20.78&quot;O"/>
    <s v="EBERTH MAZUELOS - 2177000 Int: 1092"/>
    <x v="2"/>
    <d v="2021-07-01T00:00:00"/>
    <d v="2021-08-01T00:00:00"/>
    <x v="1"/>
    <m/>
    <m/>
    <x v="428"/>
    <s v="AC"/>
    <s v="AC"/>
    <s v="Internet Dedicado 4"/>
    <b v="1"/>
    <s v="28386_36363__LPZ_SOPOCACHI_BISA SEGUROS Y REASEGUROS S.A_IDD_65M"/>
    <b v="1"/>
    <s v="PEREIRA AREVALO, AHYRAN DREICK - CORP - LPZ                 "/>
    <b v="0"/>
    <s v="Realizada"/>
    <e v="#REF!"/>
    <m/>
  </r>
  <r>
    <x v="1"/>
    <d v="2021-07-23T00:00:00"/>
    <s v="Internet Dedicado 4"/>
    <n v="36462"/>
    <x v="191"/>
    <s v="28386_36462__SCZ_SAGUAPAC_BISA SEGUROS Y REASEGUROS S A_IDD_65M"/>
    <s v="ZAVALETA ALIPAZ, MARIANA - CORP - LPZ                       "/>
    <x v="0"/>
    <x v="0"/>
    <s v="zavaletam@tigo.net.bo"/>
    <s v="Av. El Trompillo No. 632 "/>
    <s v="17°48'1.27&quot;S ; 63°10'55.50&quot;O"/>
    <s v="EBERTH MAZUELOS - 72062576"/>
    <x v="2"/>
    <d v="2021-07-01T00:00:00"/>
    <d v="2021-08-01T00:00:00"/>
    <x v="1"/>
    <m/>
    <m/>
    <x v="364"/>
    <s v="AC"/>
    <s v="AC"/>
    <s v="Internet Dedicado 4"/>
    <b v="1"/>
    <s v="28386_36462__SCZ_SAGUAPAC_BISA SEGUROS Y REASEGUROS S A_IDD_65M"/>
    <b v="1"/>
    <s v="PEREIRA AREVALO, AHYRAN DREICK - CORP - LPZ                 "/>
    <b v="0"/>
    <s v="Realizada recertificacion"/>
    <e v="#REF!"/>
    <m/>
  </r>
  <r>
    <x v="3"/>
    <d v="2015-04-14T00:00:00"/>
    <s v="Internet Dedicado 2"/>
    <n v="29503"/>
    <x v="481"/>
    <s v="14504774_29503_SCZ_Urbari_AJ VIERCI SRL_IOL_8M"/>
    <s v="RUEDA PERALTA, ANIBAL - EMP - SCZ                           "/>
    <x v="0"/>
    <x v="0"/>
    <s v="ruckf@tigo.net.bo"/>
    <s v="3er Anillo Externo casi doble via "/>
    <s v="17°48'12.30&quot;S     63°11'59.93&quot;O"/>
    <s v="ARIEL CALLEJA - 72130983"/>
    <x v="0"/>
    <d v="2021-07-01T00:00:00"/>
    <d v="2021-08-01T00:00:00"/>
    <x v="1"/>
    <m/>
    <m/>
    <x v="435"/>
    <s v="AC"/>
    <s v="(en blanco)"/>
    <s v="Internet Dedicado 3"/>
    <b v="0"/>
    <s v="(en blanco)"/>
    <b v="0"/>
    <s v="RUEDA PERALTA, ANIBAL - EMP - SCZ                           "/>
    <b v="1"/>
    <e v="#N/A"/>
    <e v="#N/A"/>
    <m/>
  </r>
  <r>
    <x v="3"/>
    <d v="2015-09-01T00:00:00"/>
    <s v="Internet Asimetrico 1"/>
    <n v="29714"/>
    <x v="95"/>
    <s v="14631429_29714_SCZ_BELEN_RODUGA INVERSIONES_IAS_30M"/>
    <s v="LEON ROSAS, JOSUE ISMAEL - EMP - LPZ                   "/>
    <x v="0"/>
    <x v="0"/>
    <s v="leonjo@tigo.net.bo"/>
    <s v="AV CRISTO REDENTOR Y CUARTO ANILLO CENTRO COMERCIAL LAS BRISAS"/>
    <s v="17°44'57.15&quot;S 63°10'34.10&quot;O"/>
    <s v="Marcelo Suarez 65174454"/>
    <x v="0"/>
    <d v="2021-07-01T00:00:00"/>
    <d v="2021-08-01T00:00:00"/>
    <x v="1"/>
    <s v="17/12: Se actualizó contacto y plan con el ejecutivo."/>
    <m/>
    <x v="436"/>
    <s v="AC"/>
    <s v="AC"/>
    <s v="Internet Asimetrico 1"/>
    <b v="1"/>
    <s v="14631429_29714_SCZ_BELEN_RODUGA INVERSIONES_IAS_75M"/>
    <b v="0"/>
    <s v="LEON ROSAS, JOSUE ISMAEL - EMP - LPZ                        "/>
    <b v="0"/>
    <e v="#N/A"/>
    <e v="#N/A"/>
    <m/>
  </r>
  <r>
    <x v="3"/>
    <d v="2016-07-06T00:00:00"/>
    <s v="Internet Asimetrico 1"/>
    <n v="30218"/>
    <x v="601"/>
    <s v="1785454_30218_SCZ_LA TRANCA_CONTINENTAL INSPECTION SERVICE S.A._IOL_4M"/>
    <s v="PARADA SAUCEDO, ALEJANDRA - EMP - SCZ                       "/>
    <x v="0"/>
    <x v="0"/>
    <s v="paradan@tigo.net.bo"/>
    <s v="Avenida Gualberto Villarroel, Km 9 Doble Via A La Guardia N° S/n Zona: El Carmen, Km 9"/>
    <s v=" 17°51'55.77&quot;S   63°14'38.44&quot;O"/>
    <s v="Rene Perez - 71033186"/>
    <x v="0"/>
    <d v="2021-07-01T00:00:00"/>
    <d v="2021-08-01T00:00:00"/>
    <x v="1"/>
    <m/>
    <m/>
    <x v="376"/>
    <s v="AC"/>
    <s v="(en blanco)"/>
    <s v="Internet Asimetrico 1"/>
    <b v="1"/>
    <s v="(en blanco)"/>
    <b v="0"/>
    <s v="PARADA SAUCEDO, ALEJANDRA - EMP - SCZ                       "/>
    <b v="1"/>
    <e v="#N/A"/>
    <e v="#N/A"/>
    <m/>
  </r>
  <r>
    <x v="3"/>
    <d v="2016-07-19T00:00:00"/>
    <s v="Internet Dedicado 2"/>
    <n v="30263"/>
    <x v="602"/>
    <s v="11867707_30263_SCZ_Brigida_TIENDA AMIGA_IDD_40M"/>
    <s v="NUNEZ CASCALES, CARLOS ROMARIO - EMP - SCZ                  "/>
    <x v="0"/>
    <x v="0"/>
    <s v="nunezro@tigo.net.bo"/>
    <s v="4to anillo lado Bufalo Park"/>
    <n v="0"/>
    <s v="Ismael Ortiz 77677444"/>
    <x v="0"/>
    <d v="2021-07-01T00:00:00"/>
    <d v="2021-08-01T00:00:00"/>
    <x v="1"/>
    <s v="08/11: Esperando confirmación por correo."/>
    <m/>
    <x v="437"/>
    <s v="AC"/>
    <s v="AC"/>
    <s v="Internet Dedicado 2"/>
    <b v="1"/>
    <s v="11867707_30263_SCZ_Brigida_TIENDA AMIGA_IDD_40M_Temp_105M"/>
    <b v="0"/>
    <s v="NUNEZ CASCALES, CARLOS ROMARIO - EMP - SCZ                  "/>
    <b v="1"/>
    <e v="#N/A"/>
    <e v="#N/A"/>
    <m/>
  </r>
  <r>
    <x v="3"/>
    <d v="2016-11-23T00:00:00"/>
    <s v="Internet Dedicado 1"/>
    <n v="30560"/>
    <x v="136"/>
    <s v="11175832_30560_SCZ_PARAGUA_AMERICAN CHEMICAL COMPANY SRL _IEL_5M"/>
    <s v="MORALES RIVAS, FERNANDO - EMP - SCZ                         "/>
    <x v="0"/>
    <x v="0"/>
    <s v="moralesro@tigo.net.bo"/>
    <s v="PARQUE INDUSTRIAL C/VIA DIAGINAL COMERCIANTE "/>
    <s v=" 17°45'9.92&quot;S  63° 8'38.15&quot;O"/>
    <s v="GARY PERAL TA  - 77360800"/>
    <x v="0"/>
    <d v="2021-07-01T00:00:00"/>
    <d v="2021-08-01T00:00:00"/>
    <x v="1"/>
    <m/>
    <m/>
    <x v="373"/>
    <s v="AC"/>
    <s v="(en blanco)"/>
    <s v="Internet Dedicado 1"/>
    <b v="1"/>
    <s v="(en blanco)"/>
    <b v="0"/>
    <s v="VACA DIEZ, WALTER - EMP - SCZ                               "/>
    <b v="0"/>
    <e v="#N/A"/>
    <e v="#N/A"/>
    <m/>
  </r>
  <r>
    <x v="1"/>
    <d v="2017-05-30T00:00:00"/>
    <s v="Internet Asimetrico 1"/>
    <n v="31076"/>
    <x v="603"/>
    <s v="11261478_31076_SCZ_HAMACAS_FRIGORIFICO DEL ORIENTE SA FRIDOSA_IEL_4M"/>
    <s v="PARADA ROCA, NOELIA - CORP - SCZ                            "/>
    <x v="0"/>
    <x v="0"/>
    <s v="paradan@tigo.net.bo"/>
    <s v="Av. Beni 4to anillo calle Adela Salmon"/>
    <s v=" 17°45'2.16&quot;S  63°10'5.83&quot;O"/>
    <s v="Oscar Aguilera - 70841441"/>
    <x v="0"/>
    <d v="2021-07-01T00:00:00"/>
    <d v="2021-08-01T00:00:00"/>
    <x v="1"/>
    <m/>
    <m/>
    <x v="438"/>
    <s v="AC"/>
    <s v="AC"/>
    <s v="Internet Asimetrico 1"/>
    <b v="1"/>
    <s v="11261478_31076_SCZ_ParaguaA_FRIGORIFICO DEL ORIENTE_IAS_30M"/>
    <b v="0"/>
    <s v="PARADA ROCA, NOELIA - CORP - SCZ                            "/>
    <b v="1"/>
    <e v="#N/A"/>
    <e v="#N/A"/>
    <m/>
  </r>
  <r>
    <x v="1"/>
    <d v="2017-07-11T00:00:00"/>
    <s v="Plan Internet Empresarial 1.1"/>
    <n v="31214"/>
    <x v="604"/>
    <s v="11184619_31214_SCZ_Brigida_AIR BP BOLIVIA SA_IEL_4M"/>
    <s v="BANEGAS CHAVEZ, MARIA FERNANDA - CORP - SCZ                 "/>
    <x v="0"/>
    <x v="0"/>
    <s v="arredondob@tigo.net.bo"/>
    <s v="Av San Martin # 1700 centro empresarial equipetrol piso 8, casi 4to anillo."/>
    <s v="17°45'37.0&quot;S 63°11'58.6&quot;W"/>
    <s v="Tito Gandarillas - 72133463"/>
    <x v="0"/>
    <d v="2021-07-01T00:00:00"/>
    <d v="2021-08-01T00:00:00"/>
    <x v="1"/>
    <m/>
    <m/>
    <x v="376"/>
    <s v="AC"/>
    <s v="AC"/>
    <s v="Plan Internet Empresarial 1.1"/>
    <b v="1"/>
    <s v="11184619_31214_SCZ_Brigida_AIR BP BOLIVIA_IEL_8M"/>
    <b v="0"/>
    <s v="MONTERO LEDESMA, JAVIER - CORP - SCZ                        "/>
    <b v="0"/>
    <e v="#N/A"/>
    <e v="#N/A"/>
    <m/>
  </r>
  <r>
    <x v="3"/>
    <d v="2017-07-27T00:00:00"/>
    <s v="Internet Dedicado 2"/>
    <n v="31256"/>
    <x v="605"/>
    <s v="15177611_31256_SCZ_PARAGUA_COMPAÑÍA DE PLASTICOS ART LTDA_IEL_4M"/>
    <s v="ARREDONDO ARAMBULA, BARBARA ANAHI - EMP - SCZ               "/>
    <x v="0"/>
    <x v="0"/>
    <s v="anezha@tigo.net.bo"/>
    <s v="AV  Transversal Parque Industrial PI 23"/>
    <s v=" 17°45'42.8.&quot;S ; 63°08'37.5&quot;O"/>
    <s v="Denis Gareca - 75022846"/>
    <x v="0"/>
    <d v="2021-07-01T00:00:00"/>
    <d v="2021-08-01T00:00:00"/>
    <x v="1"/>
    <m/>
    <m/>
    <x v="439"/>
    <s v="AC"/>
    <s v="AC"/>
    <s v="Internet Dedicado 2"/>
    <b v="1"/>
    <s v="15177611_31256_SCZ_PARAGUA_COMPAA DE PLASTICOS ART_IDD_40M"/>
    <b v="0"/>
    <s v="NUÑEZ ENCINAS, CARLOS FERNANDO - EMP - SCZ                  "/>
    <b v="0"/>
    <e v="#N/A"/>
    <e v="#N/A"/>
    <m/>
  </r>
  <r>
    <x v="3"/>
    <d v="2018-02-28T00:00:00"/>
    <s v="Business Asimetric 10 Mb"/>
    <n v="31993"/>
    <x v="606"/>
    <s v="1700873_31993_SCZ_Paragua_CORIMEXO_BAS_10M_TEMP_IAS_30M"/>
    <s v="NUNEZ CASCALES, CARLOS ROMARIO - EMP - SCZ                  "/>
    <x v="0"/>
    <x v="0"/>
    <s v="nunezro@tigo.net.bo"/>
    <s v="  CALLE S/N PARQUE INDUSTRIAL MZ OPI 5"/>
    <s v=" 17°46'22.08&quot;S /  63° 8'39.27&quot;O"/>
    <s v="MIGUEL ONTIVEROS - 60912063"/>
    <x v="0"/>
    <d v="2021-07-01T00:00:00"/>
    <d v="2021-08-01T00:00:00"/>
    <x v="1"/>
    <s v="esperando confirmación por correo"/>
    <m/>
    <x v="339"/>
    <s v="AC"/>
    <s v="AC"/>
    <s v="Business Asimetric 1"/>
    <b v="0"/>
    <s v="1700873_31993_SCZ_Paragua_CORIMEXO_BAS_10M_TEMP_IAS_30M"/>
    <b v="1"/>
    <s v="NUNEZ CASCALES, CARLOS ROMARIO - EMP - SCZ                  "/>
    <b v="1"/>
    <e v="#N/A"/>
    <e v="#N/A"/>
    <m/>
  </r>
  <r>
    <x v="3"/>
    <d v="2018-03-23T00:00:00"/>
    <s v="Internet Asimetrico 1"/>
    <n v="32099"/>
    <x v="42"/>
    <s v="14128656_32099_SCZ_Paragua_J E TIERRAZUL EMPRESAS AGROPECUARIAS_IAS_30M"/>
    <s v="VELARDE VARGAS, MARIO - EMP - SCZ                           "/>
    <x v="0"/>
    <x v="0"/>
    <s v="velardem@tigo.net.bo"/>
    <s v="Carretera Cotoca km. 12"/>
    <s v=" 17°45'53.34&quot;S  63° 1'56.37&quot;O"/>
    <s v="Jaqueline Barja - 75005331"/>
    <x v="0"/>
    <d v="2021-07-01T00:00:00"/>
    <d v="2021-08-01T00:00:00"/>
    <x v="1"/>
    <m/>
    <m/>
    <x v="440"/>
    <s v="AC"/>
    <s v="AC"/>
    <s v="Internet Asimetrico 1"/>
    <b v="1"/>
    <s v="14128656_32099_SCZ_Paragua_J E TIERRAZUL EMPRESAS AGROPECUARIAS_IAS_30M"/>
    <b v="1"/>
    <s v="VAZQUEZ VALDIVIA, LEONARDO - EMP - SCZ                      "/>
    <b v="0"/>
    <e v="#N/A"/>
    <e v="#N/A"/>
    <m/>
  </r>
  <r>
    <x v="5"/>
    <d v="2018-04-09T00:00:00"/>
    <s v="Business Asimetric 10 Mb"/>
    <n v="32152"/>
    <x v="607"/>
    <s v="11249441_32152__SCZ_PARAGUA_EMACRUZ_BAS_10M"/>
    <s v="MORRO NUNEZ, BERNARDO - GOB - LPZ - TEMP                    "/>
    <x v="0"/>
    <x v="0"/>
    <s v="morrob@tigo.net.bo"/>
    <s v="PARQUE INDUSTRIAL 4TO ANILLO AV. PARAGUA DETRÁS DE LA  UNIVERSIDAD UPSA"/>
    <s v="17°45'33.83&quot;S   63° 8'53.37&quot;O"/>
    <s v="WILLAN FARELL - 67822673"/>
    <x v="0"/>
    <d v="2021-07-01T00:00:00"/>
    <d v="2021-08-01T00:00:00"/>
    <x v="1"/>
    <m/>
    <m/>
    <x v="441"/>
    <s v="AC"/>
    <s v="AC"/>
    <s v="Business Asimetric 1"/>
    <b v="0"/>
    <s v="11249441_32152_SCZ_Paragua_EMACRUZ_BAS_15M"/>
    <b v="0"/>
    <s v="MORRO NUNEZ, BERNARDO - GOB - LPZ                           "/>
    <b v="0"/>
    <e v="#N/A"/>
    <e v="#N/A"/>
    <m/>
  </r>
  <r>
    <x v="3"/>
    <d v="2018-08-31T00:00:00"/>
    <s v="Business Asimetric 10 Mb"/>
    <n v="32849"/>
    <x v="608"/>
    <s v="12212579_32849__SCZ_Melchor Pinto_SERVICIOS AVANZADOS DE MONITOREO Y CONTROL SAMCO _BAS_10M"/>
    <s v="NUÑEZ ENCINAS, CARLOS FERNANDO - EMP - SCZ                  "/>
    <x v="0"/>
    <x v="0"/>
    <s v="nunezro@tigo.net.bo"/>
    <s v="C/ PROLONGACION ÑUFLO DE CHAVEZ N° 1176 ZONA: 2º ANILLO"/>
    <s v=" 17°47'4.50&quot;S  63° 9'53.58&quot;O"/>
    <s v="Pedro Algarañas - 3397777 - 70099973 - 70831500"/>
    <x v="0"/>
    <d v="2021-07-01T00:00:00"/>
    <d v="2021-08-01T00:00:00"/>
    <x v="1"/>
    <m/>
    <m/>
    <x v="374"/>
    <s v="AC"/>
    <s v="AC"/>
    <s v="Business Asimetric 1"/>
    <b v="0"/>
    <s v="12212579_32849_SCZ_Melchor Pinto_SERVICIOS AVANZADOS DE MONITOREO Y CONTROL SAMC"/>
    <b v="0"/>
    <s v="NUÑEZ ENCINAS, CARLOS FERNANDO - EMP - SCZ                  "/>
    <b v="1"/>
    <e v="#N/A"/>
    <e v="#N/A"/>
    <m/>
  </r>
  <r>
    <x v="3"/>
    <d v="2019-02-28T00:00:00"/>
    <s v="Internet Asimetrico 1"/>
    <n v="33643"/>
    <x v="609"/>
    <s v="1729951_33643__SCZ_PARAGUA_ALIMENTATARIA SRL_IAS_30M"/>
    <s v="VELARDE VARGAS, MARIO - EMP - SCZ                           "/>
    <x v="0"/>
    <x v="0"/>
    <s v="velardem@tigo.net.bo"/>
    <s v="Parque Industrial, P.I. 46 Mza. 1 "/>
    <s v="17°45'03.2&quot;S 63°08'07.4&quot;W"/>
    <s v="PEDRO JIMENEZ - 76006720"/>
    <x v="0"/>
    <d v="2021-07-01T00:00:00"/>
    <d v="2021-08-01T00:00:00"/>
    <x v="1"/>
    <m/>
    <m/>
    <x v="376"/>
    <s v="AC"/>
    <s v="AC"/>
    <s v="Internet Asimetrico 1"/>
    <b v="1"/>
    <s v="1729951_33643_SCZ_PARAGUA_ALIMENTATARIA SRL_IAS_30M"/>
    <b v="0"/>
    <s v="VAZQUEZ VALDIVIA, LEONARDO - EMP - SCZ                      "/>
    <b v="0"/>
    <e v="#N/A"/>
    <e v="#N/A"/>
    <m/>
  </r>
  <r>
    <x v="3"/>
    <d v="2019-02-28T00:00:00"/>
    <s v="Internet Asimetrico 1"/>
    <n v="33644"/>
    <x v="609"/>
    <s v="1729951_33644__SCZ_PARAGUA_ALIMENTATARIA SRL_IAS_30M"/>
    <s v="VELARDE VARGAS, MARIO - EMP - SCZ                           "/>
    <x v="0"/>
    <x v="0"/>
    <s v="velardem@tigo.net.bo"/>
    <s v="Parque Industrial, P.I. 46 Mza 2"/>
    <s v="17°45'09.5&quot;S 63°07'59.8&quot;W"/>
    <s v="PEDRO JIMENEZ - 76006720"/>
    <x v="0"/>
    <d v="2021-07-01T00:00:00"/>
    <d v="2021-08-01T00:00:00"/>
    <x v="1"/>
    <m/>
    <m/>
    <x v="376"/>
    <s v="AC"/>
    <s v="AC"/>
    <s v="Internet Asimetrico 1"/>
    <b v="1"/>
    <s v="1729951_33644_SCZ_PARAGUA_ALIMENTATARIA SRL_IAS_30M"/>
    <b v="0"/>
    <s v="VAZQUEZ VALDIVIA, LEONARDO - EMP - SCZ                      "/>
    <b v="0"/>
    <e v="#N/A"/>
    <e v="#N/A"/>
    <m/>
  </r>
  <r>
    <x v="3"/>
    <d v="2017-03-27T00:00:00"/>
    <s v="Internet Dedicado 1"/>
    <n v="30897"/>
    <x v="131"/>
    <s v="11215040_30897_LPZ_Av America_ALGAR_IDD_30M"/>
    <s v="ESPINOZA LEANOS, MAYRA CRISTINA - EMP - SCZ                 "/>
    <x v="1"/>
    <x v="0"/>
    <s v="espinozamay@tigo.net.bo"/>
    <s v="A una cuadra del Cuartel Regimiento Ingavi   entre Av. Arica y Av. 6 de Marzo"/>
    <s v="  16°31'52.56&quot;S  Lon:  68°10'10.48&quot;O"/>
    <s v="REGIS VELASCO - 78463795, RVelasco@sinteplast.com.bo"/>
    <x v="0"/>
    <d v="2021-07-01T00:00:00"/>
    <d v="2021-08-01T00:00:00"/>
    <x v="1"/>
    <s v="17/12: Se consulto a ejecutivo, contacto cliente, tiene el mismo número se intentará comunicarse por correo. _x000a_08/11: Se volverá a contactar al cliente el mes de noviembre, ya que el encargado del área menciona que la sucursal cambiará de ubicación. Una vez se haya realizado el cambio de ubicación se podría realizar la visita.07/09: El contacto menciona que el control de calidad se podría llevar a cabo a partir del 5/9/2021 pide se lo vuelva a contactar en esa fecha."/>
    <m/>
    <x v="442"/>
    <s v="AC"/>
    <s v="AC"/>
    <s v="Internet Dedicado 1"/>
    <b v="1"/>
    <s v="11215040_30897_LPZ_Av America_ALGAR_IDD_30M"/>
    <b v="1"/>
    <s v="ALVAREZ CABEZAS, SAUL ALEJANDRO - TEMP                      "/>
    <b v="0"/>
    <e v="#N/A"/>
    <e v="#N/A"/>
    <m/>
  </r>
  <r>
    <x v="4"/>
    <d v="2018-08-15T00:00:00"/>
    <s v="Internet Asimetrico 3"/>
    <n v="32760"/>
    <x v="610"/>
    <s v="14713338_32760__LPZ_San Miguel_IPAS_BAS_10M"/>
    <s v="MONJE ARANIBAR, PAOLA - EJEC. DE CUENTAS - NEG - LP         "/>
    <x v="1"/>
    <x v="0"/>
    <s v="monjepa@tigo.net.bo"/>
    <s v="Z. CALACOTO CALLE 18, Edificio Parque 18 Piso 1"/>
    <s v="16°32'23.93&quot;S  68° 4'51.55&quot;O  "/>
    <s v="Jose Luis Castellon 76789704"/>
    <x v="0"/>
    <d v="2021-07-01T00:00:00"/>
    <d v="2021-08-01T00:00:00"/>
    <x v="1"/>
    <s v="04/10: Se consulto con el ejecutivo, y el cliente esta activo. La persona de contacto ya no trabaja en la empresa, se actualizo persona de contacto._x000a_07/09: El contacto menciona que no tiene servicios TIGO."/>
    <m/>
    <x v="207"/>
    <s v="AC"/>
    <s v="(en blanco)"/>
    <s v="Internet Asimetrico 3"/>
    <b v="1"/>
    <s v="(en blanco)"/>
    <b v="0"/>
    <s v="MONJE ARANIBAR, PAOLA - EJEC. DE CUENTAS - NEG - LP         "/>
    <b v="1"/>
    <e v="#N/A"/>
    <e v="#N/A"/>
    <m/>
  </r>
  <r>
    <x v="3"/>
    <d v="2018-09-14T00:00:00"/>
    <s v="Internet Asimetrico 1"/>
    <n v="32891"/>
    <x v="562"/>
    <s v="11082911_32891__LPZ_MIRADOR_FUNDACION INFOCAL LA PAZ_BOL_12M"/>
    <s v="LEON ROSAS, JOSUE ISMAEL - EMP - LPZ                   "/>
    <x v="1"/>
    <x v="0"/>
    <s v="leonjo@tigo.net.bo"/>
    <s v="Zona Miraflores,  Calle Chichas Nº 1280"/>
    <s v="16°30'20.01&quot;S  68° 7'19.77&quot;O"/>
    <s v="Wilmer Aguilera - 69701282"/>
    <x v="3"/>
    <d v="2021-07-01T00:00:00"/>
    <d v="2021-08-01T00:00:00"/>
    <x v="1"/>
    <s v="El contacto menciona que no se puede desconectar el servicio de INTERNET."/>
    <m/>
    <x v="443"/>
    <s v="AC"/>
    <s v="AC"/>
    <s v="Internet Dedicado 3"/>
    <b v="0"/>
    <s v="11082911_32891_LPZ_Yungas_FUNDACION INFOCAL LA PAZ_IDD_50M_ParqueTriangular"/>
    <b v="0"/>
    <s v="LEON ROSAS, JOSUE ISMAEL - EMP - LPZ                        "/>
    <b v="0"/>
    <e v="#N/A"/>
    <e v="#N/A"/>
    <m/>
  </r>
  <r>
    <x v="1"/>
    <d v="2019-02-28T00:00:00"/>
    <s v="Internet Dedicado 1"/>
    <n v="33668"/>
    <x v="23"/>
    <s v="14023657_33668__LPZ_SAN MIGUEL_AMASZONAS S.A._IDD_15M"/>
    <s v="SUAREZ CADARIO, ROBERTO JAVIER - CORP - SCZ                 "/>
    <x v="1"/>
    <x v="0"/>
    <s v="suarezrj@tigo.net.bo"/>
    <s v="Avenida Sanchez Bustamante  esquina Calle12  Edificio GOGO  N°7992"/>
    <s v=" 16°32'27.21&quot;S   68° 5'14.36&quot;O"/>
    <s v="ROLANDO HINOJOSA - 68226707"/>
    <x v="0"/>
    <d v="2021-07-01T00:00:00"/>
    <d v="2021-08-01T00:00:00"/>
    <x v="0"/>
    <s v="07/09: El contacto menciona que no se puede desconectar el servicio de INTERNET."/>
    <s v="Cliente indica imposible desconectar red"/>
    <x v="1"/>
    <s v="AC"/>
    <s v="(en blanco)"/>
    <s v="Internet Dedicado 1"/>
    <b v="1"/>
    <s v="(en blanco)"/>
    <b v="0"/>
    <s v="MONTERO LEDESMA, JAVIER - CORP - SCZ                        "/>
    <b v="0"/>
    <e v="#N/A"/>
    <e v="#N/A"/>
    <m/>
  </r>
  <r>
    <x v="4"/>
    <d v="2019-04-30T00:00:00"/>
    <s v="Internet Asimetrico 1"/>
    <n v="33835"/>
    <x v="611"/>
    <s v="15394163_33835__LPZ_VILLA REMEDIOS_PRODUCTOS DE CALIDAD EMBUTIDOS BG SRL_IAS_30M"/>
    <s v="GUTIERREZ AYLLÓN, ALVARO - EJEC. DE CUENTAS - NEG - LP      "/>
    <x v="1"/>
    <x v="0"/>
    <s v="gonzalezm@tigo.net.bo"/>
    <s v="AV PERIFERICA Y CALLE 1 ZONA URB NUEVO AMANECER "/>
    <s v=" 16°33'58.33&quot;S  68°12'45.25&quot;O"/>
    <s v="ALEX  - 77779389"/>
    <x v="0"/>
    <d v="2021-07-01T00:00:00"/>
    <d v="2021-08-01T00:00:00"/>
    <x v="1"/>
    <m/>
    <m/>
    <x v="386"/>
    <s v="AC"/>
    <s v="AC"/>
    <s v="Internet Asimetrico 1"/>
    <b v="1"/>
    <s v="15394163_33835__LPZ_VILLA REMEDIOS_PRODUCTOS DE CALIDAD EMBUTIDOS BG SRL_IAS_30M"/>
    <b v="1"/>
    <s v="ITURRICHA, PAMELA - EJEC. DE CUENTAS - NEG - LP             "/>
    <b v="0"/>
    <e v="#N/A"/>
    <e v="#N/A"/>
    <m/>
  </r>
  <r>
    <x v="3"/>
    <d v="2019-05-23T00:00:00"/>
    <s v="Internet Asimetrico 1"/>
    <n v="33892"/>
    <x v="474"/>
    <s v="2602566_33892_LPZ_LOS PINOS_EMPRESA HOTELERA CALACOTO LTDA_IAS_30M"/>
    <s v="CAMPUZANO SAAVEDRA, SORAYA JACQUELINE - EMP - LPZ           "/>
    <x v="1"/>
    <x v="0"/>
    <s v="campuzanos@tigo.net.bo"/>
    <s v="Calacoto, Av Sanchez Bustamante "/>
    <s v=" 16°32'26.79&quot;S  68° 5'9.16&quot;O"/>
    <s v="Nelson Ledezma - 69412009"/>
    <x v="0"/>
    <d v="2021-07-01T00:00:00"/>
    <d v="2021-08-01T00:00:00"/>
    <x v="0"/>
    <s v="03/12: El cliente indica que no se puede desconectar el servicio de la red. 08/11: Se volvió a contactar al cliente quien menciona que por el momento no se puede desconectar el servicio de internet y que se lo pueda contactar a mitad del mes de noviembre._x000a_05/10: Se consulto al ejecutivo y al NOC, el NOC actualiza el CH del cliente, e indica que el servicio esta habilitado.  Logicalis indica que el cliente comenta que el servicio se encuentra desabilitado 07/09: verificar CH de acuerdo plan de 30M"/>
    <s v="Cliente indica imposible desconectar red"/>
    <x v="1"/>
    <s v="AC"/>
    <s v="AC"/>
    <s v="Internet Dedicado 8"/>
    <b v="0"/>
    <s v="12602566_33892_LPZ_LOS PINOS_EMPRESA HOTELERA CALACOTO LTDA_IDD_105M_Temp_165M"/>
    <b v="0"/>
    <s v="GUTIERREZ AYLLÓN, ALVARO - EMP - LPZ                        "/>
    <b v="0"/>
    <e v="#N/A"/>
    <e v="#N/A"/>
    <m/>
  </r>
  <r>
    <x v="3"/>
    <d v="2019-05-30T00:00:00"/>
    <s v="Internet Asimetrico 4"/>
    <n v="33998"/>
    <x v="612"/>
    <s v="15403190_33998__LPZ_SAN MIGUEL_KETAL S.A._IAS_65M"/>
    <s v="PEREIRA AREVALO, AHYRAN DREICK - EMP - LPZ                  "/>
    <x v="1"/>
    <x v="0"/>
    <s v="pereiraah@tigo.net.bo"/>
    <s v="CALACOTO CALLE JOSE PATIÑO ENTRE CALLES 15 Y 16"/>
    <s v="16°32'23.10&quot;S 68° 5'2.25&quot;O"/>
    <s v="Oscar Castro - 77266665, ocastro@ketal.com.bo"/>
    <x v="0"/>
    <d v="2021-07-01T00:00:00"/>
    <d v="2021-08-01T00:00:00"/>
    <x v="1"/>
    <s v="07/09: se actualizó número de contacto con ejecutivo."/>
    <m/>
    <x v="405"/>
    <s v="AC"/>
    <s v="(en blanco)"/>
    <s v="Internet Asimetrico 6"/>
    <b v="0"/>
    <s v="(en blanco)"/>
    <b v="0"/>
    <s v="NEMTALA FERRUFINO, LUIS MIGUEL - EMP - LPZ                  "/>
    <b v="0"/>
    <e v="#N/A"/>
    <e v="#N/A"/>
    <m/>
  </r>
  <r>
    <x v="4"/>
    <d v="2019-07-19T00:00:00"/>
    <s v="Internet Asimetrico 2"/>
    <n v="34137"/>
    <x v="613"/>
    <s v="15412181_34137__LPZ_SAN MIGUEL_ALFONSO LOPEZ DEL SOLAR ARCE_IAS_20M"/>
    <s v="CHUQUIMIA, HECTOR HENRY - EJEC. DE CUENTAS - NEG - LP       "/>
    <x v="1"/>
    <x v="0"/>
    <s v="chaconm@tigo.net.bo"/>
    <s v="C. 15 DE CALACOTO, EDIFICIO FERGAL, PISO 2, OFICINA 2-C"/>
    <s v=" 16°32'26.84&quot;S ;   68° 5'0.86&quot;O"/>
    <s v="ALFONSO LOPEZ DEL SOLAR - 2337196 - 72033388"/>
    <x v="0"/>
    <d v="2021-07-01T00:00:00"/>
    <d v="2021-08-01T00:00:00"/>
    <x v="1"/>
    <m/>
    <m/>
    <x v="376"/>
    <s v="SU"/>
    <s v="(en blanco)"/>
    <s v="Internet Asimetrico 2"/>
    <b v="1"/>
    <s v="(en blanco)"/>
    <b v="0"/>
    <s v="TELEVENTAS                                                  "/>
    <b v="0"/>
    <e v="#N/A"/>
    <e v="#N/A"/>
    <m/>
  </r>
  <r>
    <x v="4"/>
    <d v="2019-06-28T00:00:00"/>
    <s v="Internet Asimetrico 2"/>
    <n v="34169"/>
    <x v="614"/>
    <s v="15413868_34169__LPZ_SAN MIGUEL_HOTELERA ZEGARRA S.R.L_ALEX ZEGARRA RODRIGUEZ_IAS_65M"/>
    <s v="GUTIERREZ AYLLÓN, ALVARO - EJEC. DE CUENTAS - NEG - LP      "/>
    <x v="1"/>
    <x v="0"/>
    <s v="gonzalezm@tigo.net.bo"/>
    <s v="Calle 5 Achumani Nº 586, La Paz"/>
    <s v=" 16°32'9.18&quot;S  68° 4'44.52&quot;O"/>
    <s v="ALEX ZEGARRA RODRIGUEZ - 67001111"/>
    <x v="0"/>
    <d v="2021-07-01T00:00:00"/>
    <d v="2021-08-01T00:00:00"/>
    <x v="1"/>
    <s v="Programada para 06/09"/>
    <m/>
    <x v="444"/>
    <s v="SU"/>
    <s v="(en blanco)"/>
    <s v="Internet Asimetrico 2"/>
    <b v="1"/>
    <s v="(en blanco)"/>
    <b v="0"/>
    <s v="ESPADA, MAURICIO - EJEC. DE CUENTAS - NEG - LP              "/>
    <b v="0"/>
    <e v="#N/A"/>
    <e v="#N/A"/>
    <m/>
  </r>
  <r>
    <x v="3"/>
    <d v="2020-01-02T00:00:00"/>
    <s v="Internet Asimetrico 1"/>
    <n v="34950"/>
    <x v="101"/>
    <s v="15298501_34950__LPZ_SAN MIGUEL_MULTICENTER SRL_IAS_15M"/>
    <s v="NUNEZ CASCALES, CARLOS ROMARIO - EMP - SCZ                  "/>
    <x v="1"/>
    <x v="0"/>
    <s v="nunezro@tigo.net.bo"/>
    <s v="AVENIDA MONTENEGRO N 930 MEDIA CUADRA ANTES DE LLEGAR COLEGIO LORETO "/>
    <s v=" 16°32'38.35&quot;S  68° 4'41.13&quot;O"/>
    <s v="Mauricio Candia - 77006334"/>
    <x v="0"/>
    <d v="2021-07-01T00:00:00"/>
    <d v="2021-08-01T00:00:00"/>
    <x v="1"/>
    <s v="05/10: Se contacto al ejecutivo, indica que ese es el número que tiene registrado. Contacto equivocado"/>
    <m/>
    <x v="445"/>
    <s v="AC"/>
    <s v="(en blanco)"/>
    <s v="Internet Asimetrico 1"/>
    <b v="1"/>
    <s v="(en blanco)"/>
    <b v="0"/>
    <s v="NUNEZ CASCALES, CARLOS ROMARIO - EMP - SCZ                  "/>
    <b v="1"/>
    <e v="#N/A"/>
    <e v="#N/A"/>
    <m/>
  </r>
  <r>
    <x v="3"/>
    <d v="2020-01-31T00:00:00"/>
    <s v="Internet Asimetrico 2"/>
    <n v="35034"/>
    <x v="209"/>
    <s v="14668667_35034__LPZ_SAN MIGUEL_XEROGRAFIA BOLIVIANA_IAS_40M"/>
    <s v="LEON ROSAS, JOSUE ISMAEL - EMP - LPZ                   "/>
    <x v="1"/>
    <x v="0"/>
    <s v="leonjo@tigo.net.bo"/>
    <s v="Zona San Miguel, Calle Adrián Patiño # 8300"/>
    <s v="16°32'28.89&quot;S  68° 4'37.60&quot;O"/>
    <s v="Fernando Flores - 77528577"/>
    <x v="0"/>
    <d v="2021-07-01T00:00:00"/>
    <d v="2021-08-01T00:00:00"/>
    <x v="1"/>
    <m/>
    <m/>
    <x v="446"/>
    <s v="AC"/>
    <s v="(en blanco)"/>
    <s v="Internet Asimetrico 1"/>
    <b v="0"/>
    <s v="(en blanco)"/>
    <b v="0"/>
    <s v="LEON ROSAS, JOSUE ISMAEL - EMP - LPZ                        "/>
    <b v="0"/>
    <e v="#N/A"/>
    <e v="#N/A"/>
    <m/>
  </r>
  <r>
    <x v="1"/>
    <d v="2017-10-31T00:00:00"/>
    <s v="Internet Dedicado 20 Mbps"/>
    <n v="31448"/>
    <x v="540"/>
    <s v="15232720_31448_SCZ_MATADERO_COMPAA DE ALIMENTOS AVESCA SA_IDD_20M"/>
    <s v="SUAREZ CADARIO, ROBERTO JAVIER - CORP - SCZ                 "/>
    <x v="0"/>
    <x v="0"/>
    <s v="suarezrj@tigo.net.bo"/>
    <s v="PARQUE INDUSTRIAL"/>
    <s v="17°45'40.00&quot;S; 63° 8'20.04&quot;O"/>
    <s v="DANIEL QUISPE - 75002503"/>
    <x v="3"/>
    <d v="2021-07-01T00:00:00"/>
    <d v="2021-08-01T00:00:00"/>
    <x v="1"/>
    <s v="21/08: Este es el servicio activo del cliente. No se realizó repetición del enlace, el otro servicio con el mismo código es el servicio de respaldo del cliente."/>
    <m/>
    <x v="391"/>
    <s v="AC"/>
    <s v="AC"/>
    <s v="Internet Dedicado 2"/>
    <b v="0"/>
    <s v="15232720_31448_SCZ_23 DE DICIEMBRE_COMPAA DE ALIMENTOS AVESCA SA_IDD_40M_PROTECC"/>
    <b v="0"/>
    <s v="SALLES GUZMAN, PAOLA KARINA - CORP - SCZ                    "/>
    <b v="0"/>
    <e v="#N/A"/>
    <e v="#N/A"/>
    <m/>
  </r>
  <r>
    <x v="1"/>
    <d v="2018-04-30T00:00:00"/>
    <s v="Internet Dedicado 2"/>
    <n v="32338"/>
    <x v="400"/>
    <s v="20625_32338_SCZ_PARAGUA_PROESA_IDD_40M"/>
    <s v="ANDIA ALVAREZ, LUIS ENRIQUE - CORP - LPZ                    "/>
    <x v="0"/>
    <x v="0"/>
    <s v="andial@tigo.net.bo"/>
    <s v="AVENIDA VIRGEN DE GUADALUPE"/>
    <s v=" 17°43'53.36&quot;S -  63° 7'24.51&quot;O"/>
    <s v="RODOLFO GUTIERREZ - 76796818"/>
    <x v="0"/>
    <d v="2021-08-01T00:00:00"/>
    <d v="2021-09-01T00:00:00"/>
    <x v="1"/>
    <m/>
    <m/>
    <x v="447"/>
    <s v="AC"/>
    <s v="(en blanco)"/>
    <s v="Internet Dedicado 2"/>
    <b v="1"/>
    <s v="(en blanco)"/>
    <b v="0"/>
    <s v="MIRANDA URQUIZO, DANIEL - CORP - LPZ                        "/>
    <b v="0"/>
    <e v="#N/A"/>
    <e v="#N/A"/>
    <m/>
  </r>
  <r>
    <x v="3"/>
    <d v="2018-05-30T00:00:00"/>
    <s v="Internet Asimetrico 2"/>
    <n v="32417"/>
    <x v="615"/>
    <s v="12208948_32417__SCZ_BRIGIDA_INVERSIONES VETERINARIAS SA._IAS_40M"/>
    <s v="ARREDONDO ARAMBULA, BARBARA ANAHI - EMP - SCZ               "/>
    <x v="0"/>
    <x v="0"/>
    <s v="arredondob@tigo.net.bo"/>
    <s v="CALLE DR. JAIME ROMAN NRO. 90 B. GUAPAY"/>
    <s v="16°32'29.81&quot;S ;  68° 5'25.30&quot;O"/>
    <s v="Leonardo Carrillo - 75042187"/>
    <x v="0"/>
    <d v="2021-08-01T00:00:00"/>
    <d v="2021-09-01T00:00:00"/>
    <x v="1"/>
    <m/>
    <m/>
    <x v="374"/>
    <s v="AC"/>
    <s v="AC"/>
    <s v="Internet Asimetrico 2"/>
    <b v="1"/>
    <s v="12208948_32417__SCZ_BRIGIDA_INVERSIONES VETERINARIAS SA._IAS_40M"/>
    <b v="1"/>
    <s v="MIYASHIRO VELEZ, JAIRTJHON - EMP - SCZ                      "/>
    <b v="0"/>
    <e v="#N/A"/>
    <e v="#N/A"/>
    <m/>
  </r>
  <r>
    <x v="1"/>
    <d v="2018-07-27T00:00:00"/>
    <s v="Internet Dedicado 1"/>
    <n v="32695"/>
    <x v="23"/>
    <s v="14023657_32695_SCZ_Brigida_AEREO AMASZONAS_IDD_30M"/>
    <s v="SUAREZ CADARIO, ROBERTO JAVIER - CORP - SCZ                 "/>
    <x v="0"/>
    <x v="0"/>
    <s v="suarezrj@tigo.net.bo"/>
    <s v="Oficinas Amaszonas Santa Cruz -  Edificio Torre Alas Piso 5"/>
    <s v=" 17°45'35.84&quot;S  63°12'2.98&quot;O"/>
    <s v="ROLANDO HINOJOSA - 68226707"/>
    <x v="0"/>
    <d v="2021-08-01T00:00:00"/>
    <d v="2021-09-01T00:00:00"/>
    <x v="1"/>
    <m/>
    <m/>
    <x v="448"/>
    <s v="AC"/>
    <s v="AC"/>
    <s v="Internet Dedicado 1"/>
    <b v="1"/>
    <s v="14023657_32695_SCZ_Brigida_AEREO AMASZONAS_IDD_30M"/>
    <b v="1"/>
    <s v="MONTERO LEDESMA, JAVIER - CORP - SCZ                        "/>
    <b v="0"/>
    <e v="#N/A"/>
    <e v="#N/A"/>
    <m/>
  </r>
  <r>
    <x v="1"/>
    <d v="2018-11-26T00:00:00"/>
    <s v="Internet Asimetrico 2"/>
    <n v="33088"/>
    <x v="49"/>
    <s v="15333708_33088_SCZ_PARAGUA_COMERCIALIZADORA RETAIL LIDER S.A._BAS_40M"/>
    <s v="BANEGAS CHAVEZ, MARIA FERNANDA - CORP - SCZ                 "/>
    <x v="0"/>
    <x v="0"/>
    <s v="banegasma@tigo.net.bo"/>
    <s v="AV. 4TO ANILLO ENTRE AV PARAGUA Y AV. TRANSVERSAL 1"/>
    <s v="   17°45'54.68&quot;S;     63° 8'50.73&quot;O"/>
    <s v="Siimar Paredes 74162931"/>
    <x v="0"/>
    <d v="2021-08-01T00:00:00"/>
    <d v="2021-09-01T00:00:00"/>
    <x v="1"/>
    <s v="17/12: Se consulto al ejecutivo actualización de datos del cliente, se actualizó el número de contacto."/>
    <m/>
    <x v="449"/>
    <s v="AC"/>
    <s v="AC"/>
    <s v="Internet Asimetrico 3"/>
    <b v="0"/>
    <s v="15333708_33088_SCZ_PARAGUA_COMERCIALIZADORA RETAIL LIDER S.A._BAS_50M"/>
    <b v="0"/>
    <s v="MONTERO LEDESMA, JAVIER - CORP - SCZ                        "/>
    <b v="0"/>
    <e v="#N/A"/>
    <e v="#N/A"/>
    <m/>
  </r>
  <r>
    <x v="3"/>
    <d v="2020-01-31T00:00:00"/>
    <s v="Internet Asimetrico 4"/>
    <n v="35067"/>
    <x v="616"/>
    <s v="11119248_35067__SCZ_MATADERO_CRAFT SRL_IAS_30M"/>
    <s v="PARADA SAUCEDO, ALEJANDRA - EMP - SCZ                       "/>
    <x v="0"/>
    <x v="0"/>
    <s v="paradaal@tigo.net.bo"/>
    <s v="AV PERIMETRAL - ZONA PARQUE INDUSTRIAL"/>
    <s v=" 17°45'29.64&quot;S  63° 9'3.94&quot;W"/>
    <s v="HUGO PATON - 33571738"/>
    <x v="0"/>
    <d v="2021-08-01T00:00:00"/>
    <d v="2021-09-01T00:00:00"/>
    <x v="1"/>
    <s v="16/09: el ancho de banda no era el que corresponde la plan contratado, se hablo con la ejecutiva y no habia syshelp cargado para actualizarlo en ese momento. Una vez se efectuen las correcciones necesarias, se coodinará con el cliente para repetir la medicion"/>
    <m/>
    <x v="441"/>
    <s v="SU"/>
    <s v="(en blanco)"/>
    <s v="Internet Asimetrico 4"/>
    <b v="1"/>
    <s v="(en blanco)"/>
    <b v="0"/>
    <s v="PARADA SAUCEDO, ALEJANDRA - EMP - SCZ                       "/>
    <b v="1"/>
    <e v="#N/A"/>
    <e v="#N/A"/>
    <m/>
  </r>
  <r>
    <x v="3"/>
    <d v="2020-05-29T00:00:00"/>
    <s v="Internet Asimetrico 2"/>
    <n v="35337"/>
    <x v="159"/>
    <s v="11693185_35337__SCZ_PARAGUA_CERAMICA DEL ESTE SRL._IAS_40M_FRIDOSA"/>
    <s v="ESPINOZA LEANOS, MAYRA CRISTINA - EMP - SCZ                 "/>
    <x v="0"/>
    <x v="0"/>
    <s v="espinozamay@tigo.net.bo"/>
    <s v="DOBLE VIA COTOCA KM 14 1/2 -  SITIO 2"/>
    <s v=" 17°24'26.45&quot;S    63°12'19.25&quot;O"/>
    <s v="MARCO ANTONIO RIOS - 69209678"/>
    <x v="0"/>
    <d v="2021-08-01T00:00:00"/>
    <d v="2021-09-01T00:00:00"/>
    <x v="1"/>
    <m/>
    <m/>
    <x v="421"/>
    <s v="AC"/>
    <s v="AC"/>
    <s v="Internet Asimetrico 2"/>
    <b v="1"/>
    <s v="11693185_35337__SCZ_PARAGUA_CERAMICA DEL ESTE SRL._IAS_40M_FRIDOSA"/>
    <b v="1"/>
    <s v="ALVAREZ CABEZAS, SAUL ALEJANDRO - TEMP                      "/>
    <b v="0"/>
    <e v="#N/A"/>
    <e v="#N/A"/>
    <m/>
  </r>
  <r>
    <x v="4"/>
    <d v="2020-09-11T00:00:00"/>
    <s v="Internet Asimetrico 3"/>
    <n v="35485"/>
    <x v="617"/>
    <s v="15395503_35485_SCZ_MATADERO_IDEAS DEL ORIENTE SRL_IAS_50M"/>
    <s v="VARGAS MENDEZ, JORGE - EJEC. DE CUENTAS - NEG - SC          "/>
    <x v="0"/>
    <x v="0"/>
    <s v="vargasjor@tigo.net.bo"/>
    <s v="6to anillo entre av mutualista y av virgen de lujan a 1 cuadra del cambodromo"/>
    <s v=" 17°44'44.48&quot;S -  63° 8'21.79&quot;O  "/>
    <s v="GONZALO FERNANDO AMELLER TERRAZAS - 75317766"/>
    <x v="0"/>
    <d v="2021-08-01T00:00:00"/>
    <d v="2021-09-01T00:00:00"/>
    <x v="1"/>
    <m/>
    <m/>
    <x v="450"/>
    <s v="AC"/>
    <s v="(en blanco)"/>
    <s v="Internet Asimetrico 5"/>
    <b v="0"/>
    <s v="(en blanco)"/>
    <b v="0"/>
    <s v="VACA DIEZ, WALTER - EMP - SCZ                               "/>
    <b v="0"/>
    <e v="#N/A"/>
    <e v="#N/A"/>
    <m/>
  </r>
  <r>
    <x v="3"/>
    <d v="2021-05-17T00:00:00"/>
    <s v="Internet Asimetrico 4"/>
    <n v="35949"/>
    <x v="618"/>
    <s v="12365890_35949__SCZ_PARAGUA_WEIDLING SA_IAS_65M_RBS LAS TACUARAS"/>
    <s v="GARAY, ANGEL NICOLAS - EMP - SCZ                            "/>
    <x v="0"/>
    <x v="0"/>
    <s v="garaya@tigo.net.bo"/>
    <s v="AV BANZER KM 8 1/2, INGRESANDO POR LA CHONTA A 200MTS GALPON WEIDLING -  SITIO 1"/>
    <s v=" 17°42'3.72&quot;S  63° 8'58.23&quot;O"/>
    <s v="Alfonso Peña - 78009419"/>
    <x v="0"/>
    <d v="2021-08-01T00:00:00"/>
    <d v="2021-09-01T00:00:00"/>
    <x v="1"/>
    <m/>
    <m/>
    <x v="447"/>
    <s v="AC"/>
    <s v="(en blanco)"/>
    <s v="Internet Asimetrico 4"/>
    <b v="1"/>
    <s v="(en blanco)"/>
    <b v="0"/>
    <s v="GARAY, ANGEL NICOLAS - EMP - SCZ                            "/>
    <b v="1"/>
    <e v="#N/A"/>
    <e v="#N/A"/>
    <m/>
  </r>
  <r>
    <x v="3"/>
    <d v="2021-04-30T00:00:00"/>
    <s v="Internet Asimetrico 2"/>
    <n v="36177"/>
    <x v="619"/>
    <s v="15563531_36177_SCZ_B30 AGOSTO_SARUMADI SRL_IAS_40M_RBS AV G77"/>
    <s v="GONZALEZ ANTEZANA, MAURICIO ABEL - EMP - CBB                "/>
    <x v="0"/>
    <x v="0"/>
    <s v="gonzalezm@tigo.net.bo"/>
    <s v="Avenida G77 (CHINA) Nr0 S/N Barrio Libertad Norte UV:221 MZA:000"/>
    <s v=" 17°41'59.70&quot;S  63° 7'35.30&quot;W"/>
    <s v="Mauricio Oddo - 78077119"/>
    <x v="0"/>
    <d v="2021-08-01T00:00:00"/>
    <d v="2021-09-01T00:00:00"/>
    <x v="1"/>
    <m/>
    <m/>
    <x v="407"/>
    <s v="AC"/>
    <s v="AC"/>
    <s v="Internet Asimetrico 2"/>
    <b v="1"/>
    <s v="15563531_36177_SCZ_B30 AGOSTO_SARUMADI SRL_IAS_40M_RBS AV G77"/>
    <b v="1"/>
    <s v="GONZALEZ ANTEZANA, MAURICIO ABEL - EMP - CBBA               "/>
    <b v="0"/>
    <e v="#N/A"/>
    <e v="#N/A"/>
    <m/>
  </r>
  <r>
    <x v="3"/>
    <d v="2021-04-30T00:00:00"/>
    <s v="Internet Dedicado 1"/>
    <n v="36188"/>
    <x v="620"/>
    <s v="15563954_36188__SCZ_MATADERO_FERCOGAN SRL_IDD_30M"/>
    <s v="VELARDE VARGAS, MARIO - EMP - SCZ                           "/>
    <x v="0"/>
    <x v="0"/>
    <s v="velardem@tigo.net.bo"/>
    <s v="Carretera a Cotoca, antes de llegar al trillo"/>
    <s v="17°49'11.70&quot;S 63°13'19.75&quot;O      "/>
    <s v="Oscar Ardaya - 70951664"/>
    <x v="0"/>
    <d v="2021-08-01T00:00:00"/>
    <d v="2021-09-01T00:00:00"/>
    <x v="1"/>
    <m/>
    <m/>
    <x v="450"/>
    <s v="AC"/>
    <s v="(en blanco)"/>
    <s v="Internet Dedicado 1"/>
    <b v="1"/>
    <s v="(en blanco)"/>
    <b v="0"/>
    <s v="VAZQUEZ VALDIVIA, LEONARDO - EMP - SCZ                      "/>
    <b v="0"/>
    <e v="#N/A"/>
    <e v="#N/A"/>
    <m/>
  </r>
  <r>
    <x v="1"/>
    <d v="2021-05-31T00:00:00"/>
    <s v="Internet Asimetrico 3"/>
    <n v="36249"/>
    <x v="621"/>
    <s v="14851688_36249__SCZ_LA GUARDIA_MI RANCHO SRL_IAS_50M_ATN SANTA MARTA"/>
    <s v="SUAREZ CADARIO, ROBERTO JAVIER - CORP - SCZ                 "/>
    <x v="0"/>
    <x v="0"/>
    <s v="suarezrj@tigo.net.bo"/>
    <s v="DOBLE VIA LA GUARDIA ANTES DE LLEGAR A QUEBRADA SECA "/>
    <s v="17°54'27.1&quot;S 63°20'09.9&quot;W"/>
    <s v="MARCOS GAGREDA - 75001432_x0009_ "/>
    <x v="0"/>
    <d v="2021-08-01T00:00:00"/>
    <d v="2021-09-01T00:00:00"/>
    <x v="1"/>
    <m/>
    <m/>
    <x v="451"/>
    <s v="SU"/>
    <s v="AC"/>
    <s v="Internet Asimetrico 3"/>
    <b v="1"/>
    <s v="14851688_36249__SCZ_LA GUARDIA_MI RANCHO SRL_IAS_50M_SANTA MARTA"/>
    <b v="0"/>
    <s v="MONTERO LEDESMA, JAVIER - CORP - SCZ                        "/>
    <b v="0"/>
    <e v="#N/A"/>
    <e v="#N/A"/>
    <m/>
  </r>
  <r>
    <x v="4"/>
    <d v="2021-05-28T00:00:00"/>
    <s v="Internet Dedicado 1"/>
    <n v="36287"/>
    <x v="622"/>
    <s v="15566349_36287__SCZ_HAMACAS_GLODBOLIVIA SRL_IDD_30M"/>
    <s v="AÑEZ LOPEZ, LILIANA - EJEC. DE CUENTAS - NEG - SC           "/>
    <x v="0"/>
    <x v="0"/>
    <s v="anezha@tigo.net.bo"/>
    <s v="AVENIDA JAPON NRO 3330 3ER ANILLO EXTERNO ENTRE ALEMANA Y MUTUALISTA"/>
    <s v=" 17°45'38.53&quot;S 63° 9'51.04&quot;O"/>
    <s v="FABIAN - 75371480"/>
    <x v="0"/>
    <d v="2021-08-01T00:00:00"/>
    <d v="2021-09-01T00:00:00"/>
    <x v="1"/>
    <m/>
    <m/>
    <x v="447"/>
    <s v="AC"/>
    <s v="AC"/>
    <s v="Internet Dedicado 1"/>
    <b v="1"/>
    <s v="15566349_36287__SCZ_HAMACAS_GLODBOLIVIA SRL_IDD_30M"/>
    <b v="1"/>
    <s v="AÑEZ LOPEZ, LILIANA - EJEC. DE CUENTAS - NEG - SC           "/>
    <b v="1"/>
    <e v="#N/A"/>
    <e v="#N/A"/>
    <m/>
  </r>
  <r>
    <x v="3"/>
    <d v="2021-07-26T00:00:00"/>
    <s v="Internet Asimetrico 4"/>
    <n v="36357"/>
    <x v="173"/>
    <s v="14231155_36357__SCZ_B30Agosto_SINOHYDRO CORPORATION LIMITED - SUCURSAL BOLIVIA_I"/>
    <s v="ESPINOZA LEANOS, MAYRA CRISTINA - EMP - SCZ                 "/>
    <x v="0"/>
    <x v="0"/>
    <s v="espinozamay@tigo.net.bo"/>
    <s v="av BANZER 7MO ANILLO "/>
    <n v="0"/>
    <s v="FABIANA LINARES - 78000782"/>
    <x v="0"/>
    <d v="2021-08-01T00:00:00"/>
    <d v="2021-09-01T00:00:00"/>
    <x v="1"/>
    <m/>
    <m/>
    <x v="407"/>
    <s v="AC"/>
    <s v="AC"/>
    <s v="Internet Asimetrico 4"/>
    <b v="1"/>
    <s v="14231155_36357__SCZ_B30Agosto_SINOHYDRO CORPORATION LIMITED - SUCURSAL BOLIVIA_I"/>
    <b v="1"/>
    <s v="ALVAREZ CABEZAS, SAUL ALEJANDRO - TEMP                      "/>
    <b v="0"/>
    <e v="#N/A"/>
    <e v="#N/A"/>
    <m/>
  </r>
  <r>
    <x v="0"/>
    <d v="2021-07-06T00:00:00"/>
    <s v="Internet Asimetrico 2"/>
    <n v="36373"/>
    <x v="623"/>
    <s v="13060904_36373__SCZ_Arenal_ENDOGENETICA SANTA CRUZ SRL_IAS_40M"/>
    <s v="VACA, ADRIANA PAOLA - EJEC. DE VENTAS - NEG - SC            "/>
    <x v="0"/>
    <x v="0"/>
    <s v="vacaap@tigo.net.bo"/>
    <s v="CALLE SARA ENTRE CUELLAR Y SEOANE"/>
    <s v="-17.7800300418166, -63.18744587395442"/>
    <s v="BENJAMIN FLORES - 75631813"/>
    <x v="0"/>
    <d v="2021-08-01T00:00:00"/>
    <d v="2021-09-01T00:00:00"/>
    <x v="1"/>
    <m/>
    <m/>
    <x v="441"/>
    <s v="AC"/>
    <s v="AC"/>
    <s v="Internet Asimetrico 2"/>
    <b v="1"/>
    <s v="13060904_36373__SCZ_Arenal_ENDOGENETICA SANTA CRUZ SRL_IAS_40M"/>
    <b v="1"/>
    <s v="ARGANI QUISPE, GENARO - EJEC. DE VENTAS - NEG - LP          "/>
    <b v="0"/>
    <e v="#N/A"/>
    <e v="#N/A"/>
    <m/>
  </r>
  <r>
    <x v="4"/>
    <d v="2021-07-31T00:00:00"/>
    <s v="Internet Asimetrico 2"/>
    <n v="36479"/>
    <x v="624"/>
    <s v="15554851_36479__SCZ_ARENAL_NBNLIVING BOLIVIA SRL _IAS_40M_COPY COLOR"/>
    <s v="QUENTA, BETTY - EJEC. DE VENTAS - NEG - SC                  "/>
    <x v="0"/>
    <x v="0"/>
    <s v="quentab@tigo.net.bo"/>
    <s v="BARRIO FORTINES AV BUSCH ENTRE 1ER Y 2DO ANILLO CALLE FORTIN CORRALES NRO 176 CASI ESQUINA CAÑADA STRONGEST"/>
    <s v="17°46'22.9&quot;S  63°11'06.9&quot;W"/>
    <s v="CLAUDIO AVILA - 67801522"/>
    <x v="0"/>
    <d v="2021-08-01T00:00:00"/>
    <d v="2021-09-01T00:00:00"/>
    <x v="1"/>
    <m/>
    <m/>
    <x v="374"/>
    <s v="SU"/>
    <s v="AC"/>
    <s v="Internet Asimetrico 2"/>
    <b v="1"/>
    <s v="15554851_36479__SCZ_ARENAL_NBNLIVING BOLIVIA SRL _IAS_40M_COPY COLOR"/>
    <b v="1"/>
    <s v="COVARRUBIAS CHAVEZ, CORAL - EJEC. DE VENTAS - NEG - SC      "/>
    <b v="0"/>
    <e v="#N/A"/>
    <e v="#N/A"/>
    <m/>
  </r>
  <r>
    <x v="4"/>
    <d v="2021-07-31T00:00:00"/>
    <s v="Internet Asimetrico 2"/>
    <n v="36489"/>
    <x v="625"/>
    <s v="15577377_36489__SCZ_MATADERO_AVGRUP S.R.L._IAS_40M"/>
    <s v="AÑEZ LOPEZ, LILIANA - EJEC. DE CUENTAS - NEG - SC           "/>
    <x v="0"/>
    <x v="0"/>
    <s v="anezha@tigo.net.bo"/>
    <s v="Parque Industrial, Manzana 8 A PI 8A ,canal cotoca 4to anillo"/>
    <s v="-17.774015,-63.141811"/>
    <s v="Denar Numberg - 78001174"/>
    <x v="0"/>
    <d v="2021-08-01T00:00:00"/>
    <d v="2021-09-01T00:00:00"/>
    <x v="1"/>
    <m/>
    <m/>
    <x v="438"/>
    <s v="AC"/>
    <s v="(en blanco)"/>
    <s v="Internet Asimetrico 2"/>
    <b v="1"/>
    <s v="(en blanco)"/>
    <b v="0"/>
    <s v="AÑEZ LOPEZ, LILIANA - EJEC. DE CUENTAS - NEG - SC           "/>
    <b v="1"/>
    <e v="#N/A"/>
    <e v="#N/A"/>
    <m/>
  </r>
  <r>
    <x v="3"/>
    <d v="2021-08-30T00:00:00"/>
    <s v="Internet Asimetrico 4"/>
    <n v="36516"/>
    <x v="626"/>
    <s v="11200468_36516__SCZ_LOS ANDES_CAMARA DECOMERCIO TURISMO S.A_IAS_65M"/>
    <s v="MORALES RIVAS, FERNANDO - EMP - SCZ                         "/>
    <x v="0"/>
    <x v="0"/>
    <s v="moralesf@tigo.net.bo"/>
    <s v="AV. IRALA NRO 7 CENTRO CULTURAL CAINCO VILLA 1RO DE MAYO AV. PANAMERICANA 7MO ANILLO 2 CUADRAS ANTES DE AV 3 PASOS AL FRENTE"/>
    <s v=" 17°48'11.72&quot;S   63° 7'5.44&quot;O"/>
    <s v="Alan Toledo - 77886231"/>
    <x v="2"/>
    <d v="2021-08-01T00:00:00"/>
    <d v="2021-09-01T00:00:00"/>
    <x v="1"/>
    <m/>
    <m/>
    <x v="452"/>
    <s v="SU"/>
    <s v="(en blanco)"/>
    <s v="Internet Asimetrico 4"/>
    <b v="1"/>
    <s v="(en blanco)"/>
    <b v="0"/>
    <s v="GARAY, ANGEL NICOLAS - EMP - SCZ                            "/>
    <b v="0"/>
    <e v="#N/A"/>
    <e v="#N/A"/>
    <m/>
  </r>
  <r>
    <x v="6"/>
    <d v="2021-08-30T00:00:00"/>
    <s v="Internet Dedicado 1"/>
    <n v="36534"/>
    <x v="627"/>
    <s v="15200295_36534__SCZ_HAMACAS_EMPRESA CONSTRUCTORA DE CIUDADES INTELIGENTES SRL_ID"/>
    <s v="VILLARROEL CLAVIJO, KAREN VANESSA          "/>
    <x v="0"/>
    <x v="0"/>
    <s v="villarroelk@tigo.net.bo"/>
    <s v=" Av. Alemana calle Mapajo  (entre 3er anillo interno y externo)"/>
    <s v="17°45'35.3&quot;S 63°10'08.0&quot;W"/>
    <s v="Glen Llanos Castel - 67853306"/>
    <x v="2"/>
    <d v="2021-08-01T00:00:00"/>
    <d v="2021-09-01T00:00:00"/>
    <x v="0"/>
    <s v="03/12: Indica que el equipo se encuentra en instalaciones de otra empresa, y no se tiene acceso."/>
    <s v="Cliente incontactable"/>
    <x v="1"/>
    <s v="AC"/>
    <s v="AC"/>
    <s v="Internet Dedicado 1"/>
    <b v="1"/>
    <s v="15200295_36534__SCZ_HAMACAS_EMPRESA CONSTRUCTORA DE CIUDADES INTELIGENTES SRL_ID"/>
    <b v="1"/>
    <s v="VILLARROEL, KAREN - EJEC. DE CUENTAS - NEG - SC             "/>
    <b v="0"/>
    <e v="#N/A"/>
    <e v="#N/A"/>
    <m/>
  </r>
  <r>
    <x v="4"/>
    <d v="2021-08-30T00:00:00"/>
    <s v="Internet Dedicado 2"/>
    <n v="36543"/>
    <x v="628"/>
    <s v="15523883_36543_SCZ_GILBERTO PAREJAS_CENTRO MEDICO FOIANINI S.A._IDD_40M"/>
    <s v="CUELLAR, CESAR RUBEN - EJEC. DE VENTAS - NEG - SC           "/>
    <x v="0"/>
    <x v="0"/>
    <s v="cuellarce@tigo.net.bo"/>
    <s v="CALLE RENE MORENO ENTRE AV IRALA Y CALLE LA RIVA"/>
    <s v="17°47&quot;29.1&quot;S 63&quot;10'50.0&quot;W"/>
    <s v="ING LUIS HERBAS - 78121123"/>
    <x v="2"/>
    <d v="2021-08-01T00:00:00"/>
    <d v="2021-09-01T00:00:00"/>
    <x v="1"/>
    <m/>
    <m/>
    <x v="453"/>
    <s v="AC"/>
    <s v="AC"/>
    <s v="Internet Dedicado 2"/>
    <b v="1"/>
    <s v="15523883_36543_SCZ_GILBERTO PAREJAS_CENTRO MEDICO FOIANINI S.A._IDD_40M"/>
    <b v="1"/>
    <s v="GARAY, ANGEL NICOLAS - EMP - SCZ                            "/>
    <b v="0"/>
    <e v="#N/A"/>
    <e v="#N/A"/>
    <m/>
  </r>
  <r>
    <x v="3"/>
    <d v="2021-05-18T00:00:00"/>
    <s v="Internet Asimetrico 3"/>
    <n v="36138"/>
    <x v="476"/>
    <s v="15360687_36138_LPZ_MIRADOR_DROGUERIA INTI S.A._IAS_50M"/>
    <s v="NEMTALA FERRUFINO, LUIS MIGUEL - EMP - LPZ                  "/>
    <x v="1"/>
    <x v="0"/>
    <s v="nemtalal@tigo.net.bo"/>
    <s v="CALLE LUCAS JAIME NO. 1959  MIRAFLORES"/>
    <s v="16°30'7.83&quot;S 68° 7'2.59&quot;O"/>
    <s v="LUIS ACOSTA - 71526549"/>
    <x v="0"/>
    <d v="2021-08-01T00:00:00"/>
    <d v="2021-09-01T00:00:00"/>
    <x v="1"/>
    <m/>
    <m/>
    <x v="448"/>
    <s v="AC"/>
    <s v="AC"/>
    <s v="Internet Asimetrico 3"/>
    <b v="1"/>
    <s v="15360687_36138_LPZ_MIRADOR_DROGUERIA INTI S.A._IAS_50M"/>
    <b v="1"/>
    <s v="MIRANDA URQUIZO, DANIEL - CORP - LPZ                        "/>
    <b v="0"/>
    <e v="#N/A"/>
    <e v="#N/A"/>
    <m/>
  </r>
  <r>
    <x v="1"/>
    <d v="2021-04-29T00:00:00"/>
    <s v="Internet Dedicado 2"/>
    <n v="36157"/>
    <x v="63"/>
    <s v="11283694_36157__LPZ_MALLASA_BANCO SOL S.A._IDD_40M"/>
    <s v="CHACON CENTELLAS, MARIA DEL PILAR - CORP - LPZ              "/>
    <x v="1"/>
    <x v="0"/>
    <s v="chaconm@tigo.net.bo"/>
    <s v="CALLE NICOLAS ACOSTA NRO. 289 ZONA SAN PEDRO"/>
    <s v="16°30'8.77&quot;S  68° 8'3.99&quot;O"/>
    <s v="HUGO DURAN - 78899196"/>
    <x v="0"/>
    <d v="2021-08-01T00:00:00"/>
    <d v="2021-09-01T00:00:00"/>
    <x v="1"/>
    <s v="05/10: la visita se encuentra programada para el día 02/10/21"/>
    <m/>
    <x v="454"/>
    <s v="AC"/>
    <s v="AC"/>
    <s v="Internet Dedicado 2"/>
    <b v="1"/>
    <s v="11283694_36157__LPZ_MALLASA_BANCO SOL S.A._IDD_40M"/>
    <b v="1"/>
    <s v="MEAVE IBANEZ, HENRY - CORP - LPZ                            "/>
    <b v="0"/>
    <e v="#N/A"/>
    <e v="#N/A"/>
    <m/>
  </r>
  <r>
    <x v="3"/>
    <d v="2021-05-18T00:00:00"/>
    <s v="Internet Dedicado 1"/>
    <n v="36245"/>
    <x v="562"/>
    <s v="11082911_36245_LPZ_6 DE MARZO_FUNDACION INFOCAL LA PAZ_IDD_30M"/>
    <s v="LEON ROSAS, JOSUE ISMAEL - EMP - LPZ                        "/>
    <x v="1"/>
    <x v="0"/>
    <s v="leonjo@tigo.net.bo"/>
    <s v="Av. 6 de Marzo No 340 El Alto"/>
    <s v="17°25'43.39&quot;S  66° 7'0.21&quot;O    "/>
    <s v="Armando Mendoza - 77559583"/>
    <x v="0"/>
    <d v="2021-08-01T00:00:00"/>
    <d v="2021-09-01T00:00:00"/>
    <x v="1"/>
    <m/>
    <m/>
    <x v="441"/>
    <s v="AC"/>
    <s v="AC"/>
    <s v="Internet Dedicado 3"/>
    <b v="0"/>
    <s v="11082911_36245_LPZ_6 DE MARZO_FUNDACION INFOCAL LA PAZ_IDD_50M"/>
    <b v="0"/>
    <s v="LEON ROSAS, JOSUE ISMAEL - EMP - LPZ                        "/>
    <b v="1"/>
    <e v="#N/A"/>
    <e v="#N/A"/>
    <m/>
  </r>
  <r>
    <x v="3"/>
    <d v="2021-06-18T00:00:00"/>
    <s v="Internet Asimetrico 1"/>
    <n v="36266"/>
    <x v="55"/>
    <s v="11193841_36266__LPZ_HUMBOLT_SCHMIDTS PHARMA S.R.L._IAS_30M"/>
    <s v="NEMTALA FERRUFINO, LUIS MIGUEL - EMP - LPZ                  "/>
    <x v="1"/>
    <x v="0"/>
    <s v="nemtalal@tigo.net.bo"/>
    <s v="C. 10 de Calacoto y Sanchez Bustamante Edif. Vitruvio Lexus Torre 3 Subsuelo 2"/>
    <s v=" 16°32'28.59&quot;S  68° 5'20.20&quot;O"/>
    <s v="XIMENA HELGUERO - 69829587"/>
    <x v="0"/>
    <d v="2021-08-01T00:00:00"/>
    <d v="2021-09-01T00:00:00"/>
    <x v="1"/>
    <s v="08/11: Programada, El contacto menciona que la visita se puede llevar a cabo el día 5/11/2021._x000a_05/10: Se le envio un correo electronico al contacto ya que no responde la llamada."/>
    <m/>
    <x v="455"/>
    <s v="SU"/>
    <s v="(en blanco)"/>
    <s v="Internet Asimetrico 1"/>
    <b v="1"/>
    <s v="(en blanco)"/>
    <b v="0"/>
    <s v="NEMTALA FERRUFINO, LUIS MIGUEL - EMP - LPZ                  "/>
    <b v="1"/>
    <e v="#N/A"/>
    <e v="#N/A"/>
    <m/>
  </r>
  <r>
    <x v="4"/>
    <d v="2021-07-02T00:00:00"/>
    <s v="Internet Asimetrico 1"/>
    <n v="36300"/>
    <x v="629"/>
    <s v="15506727_36300_LPZ_AV CHACALTAYA_FUNDACION MUNASIM KULLAKITA_IAS_30M"/>
    <s v="AGUILAR, MARCELO DAVID - EJEC. DE VENTAS - NEG - LP         "/>
    <x v="1"/>
    <x v="0"/>
    <s v="aguilarm@tigo.net.bo"/>
    <s v="El Alto  Z. Ferropetrol, C. 7 &quot;La Plata&quot; Nº 1324 "/>
    <s v="-16.5039680, -68.1661376"/>
    <s v="Celvi Alanes - 65101236"/>
    <x v="0"/>
    <d v="2021-08-01T00:00:00"/>
    <d v="2021-09-01T00:00:00"/>
    <x v="1"/>
    <m/>
    <m/>
    <x v="440"/>
    <s v="SU"/>
    <s v="(en blanco)"/>
    <s v="Internet Asimetrico 1"/>
    <b v="1"/>
    <s v="(en blanco)"/>
    <b v="0"/>
    <s v="TELEVENTAS                                                  "/>
    <b v="0"/>
    <e v="#N/A"/>
    <e v="#N/A"/>
    <m/>
  </r>
  <r>
    <x v="1"/>
    <d v="2021-05-31T00:00:00"/>
    <s v="Internet Asimetrico 1"/>
    <n v="36313"/>
    <x v="383"/>
    <s v="15133182_36313__LPZ_Planta Senkata_CIA IND COMERCIAL HNOS VICENTE SRL_IAS_30M"/>
    <s v="SALLES GUZMAN, PAOLA KARINA - CORP - SCZ                    "/>
    <x v="1"/>
    <x v="0"/>
    <s v="sallesp@tigo.net.bo"/>
    <s v="Av. 6 de marzo Ruta a Oruro, Pasando el cruce Achocalla - Mallasa, Fabrica FAMOSA."/>
    <s v=" 16°33'41.15&quot;S;  68°11'0.69&quot;O"/>
    <s v="Juan Carlos Alba - 75647073"/>
    <x v="0"/>
    <d v="2021-08-01T00:00:00"/>
    <d v="2021-09-01T00:00:00"/>
    <x v="1"/>
    <s v="08/11: Se aguarda una respuesta para que el contacto quien es el encargado de la ciudad de Santa Cruz proporcione un contacto para la ciudad de La Paz."/>
    <m/>
    <x v="420"/>
    <s v="AC"/>
    <s v="AC"/>
    <s v="Internet Dedicado 1"/>
    <b v="0"/>
    <s v="15133182_36313__LPZ_Planta Senkata_CIA IND COMERCIAL HNOS VICENTE SRL_IDD_30M"/>
    <b v="0"/>
    <s v="SALLES GUZMAN, PAOLA KARINA - CORP - SCZ                    "/>
    <b v="1"/>
    <e v="#N/A"/>
    <e v="#N/A"/>
    <m/>
  </r>
  <r>
    <x v="1"/>
    <d v="2021-05-31T00:00:00"/>
    <s v="Internet Dedicado 1"/>
    <n v="36315"/>
    <x v="64"/>
    <s v="7233_36315_LPZ_HANSA_BANCO NACIONAL DE BOLIVIA_IDD_30M"/>
    <s v="ZAVALETA ALIPAZ, MARIANA - CORP - LPZ                       "/>
    <x v="1"/>
    <x v="0"/>
    <s v="zavaletam@tigo.net.bo"/>
    <s v="AV CAMACHO ESQ COLON NRO 1296"/>
    <s v=" 16°29'56.28&quot;S;  68° 8'3.51&quot;O"/>
    <s v="Jose Miguel Gutierrez - 69896378"/>
    <x v="0"/>
    <d v="2021-08-01T00:00:00"/>
    <d v="2021-09-01T00:00:00"/>
    <x v="1"/>
    <m/>
    <m/>
    <x v="456"/>
    <s v="AC"/>
    <s v="AC"/>
    <s v="Internet Dedicado 1"/>
    <b v="1"/>
    <s v="7233_36315_LPZ_HANSA_BANCO NACIONAL DE BOLIVIA_IDD_30M"/>
    <b v="1"/>
    <s v="MIRANDA URQUIZO, DANIEL - CORP - LPZ                        "/>
    <b v="0"/>
    <e v="#N/A"/>
    <e v="#N/A"/>
    <m/>
  </r>
  <r>
    <x v="3"/>
    <d v="2021-06-15T00:00:00"/>
    <s v="Internet Asimetrico 1"/>
    <n v="36321"/>
    <x v="630"/>
    <s v="11282043_36321_LPZ_FLORIDA_MOLINO ANDINO S.A._IAS_30M"/>
    <s v="LEON ROSAS, JOSUE ISMAEL - EMP - LPZ                        "/>
    <x v="1"/>
    <x v="0"/>
    <s v="leonjo@tigo.net.bo"/>
    <s v="Calle 18 de Calocoto Edificio Parque 18 Piso 4"/>
    <s v="16°32'23.74&quot;S  68° 4'52.03&quot;O"/>
    <s v="Efrain Capqueque - 70520529"/>
    <x v="0"/>
    <d v="2021-08-01T00:00:00"/>
    <d v="2021-09-01T00:00:00"/>
    <x v="0"/>
    <s v="25/02: El cliente menciona que el servicio no puede ser desconectado._x000a_08/11: Se volvió a contactar con el encargado del área quien manifiesta que se responderá mediante correo."/>
    <s v="Cliente indica imposible desconectar red"/>
    <x v="1"/>
    <s v="AC"/>
    <s v="AC"/>
    <s v="Internet Asimetrico 2"/>
    <b v="0"/>
    <s v="11282043_36321_LPZ_FLORIDA_MOLINO ANDINO S.A._IAS_40M"/>
    <b v="0"/>
    <s v="GUTIERREZ AYLLÓN, ALVARO - EMP - LPZ                        "/>
    <b v="0"/>
    <e v="#N/A"/>
    <e v="#N/A"/>
    <m/>
  </r>
  <r>
    <x v="3"/>
    <d v="2021-06-30T00:00:00"/>
    <s v="Internet Asimetrico 1"/>
    <n v="36329"/>
    <x v="631"/>
    <s v="14953751_36329_LPZ_MIRADOR_SERVICIOS DE SEGURIDAD PRIVADA THORPROTECTION SRL_IAS"/>
    <s v="CAMPUZANO SAAVEDRA, SORAYA JACQUELINE - EMP - LPZ           "/>
    <x v="1"/>
    <x v="0"/>
    <s v="campuzanos@tigo.net.bo"/>
    <s v="Av. Libertador Nro. 10, Casa blanca con rejas, entre la estación del Teleferico Amarillo de la Curva de Olguin y la Gruta de la Virgen "/>
    <s v="16°30'58.6&quot;S 68°07'01.2&quot;W "/>
    <s v="CLAUDIA TABOADA - 77577730"/>
    <x v="0"/>
    <d v="2021-08-01T00:00:00"/>
    <d v="2021-09-01T00:00:00"/>
    <x v="1"/>
    <s v="01/11: se envio correo a la ejecutiva. 04/10: Se contacto al ejecutivo, indica que ese es el número de encargado. Contacto equivocado"/>
    <m/>
    <x v="457"/>
    <s v="AC"/>
    <s v="AC"/>
    <s v="Internet Asimetrico 1"/>
    <b v="1"/>
    <s v="14953751_36329_LPZ_MIRADOR_SERVICIOS DE SEGURIDAD PRIVADA THORPROTECTION SRL_IAS"/>
    <b v="1"/>
    <s v="GUTIERREZ AYLLÓN, ALVARO - EMP - LPZ                        "/>
    <b v="0"/>
    <e v="#N/A"/>
    <e v="#N/A"/>
    <m/>
  </r>
  <r>
    <x v="3"/>
    <d v="2021-07-29T00:00:00"/>
    <s v="Internet Asimetrico 1"/>
    <n v="36430"/>
    <x v="632"/>
    <s v="14637705_36430__LPZ_AV AMERICA_ALMACENERA BOLIVIANA SA_IAS_30M"/>
    <s v="PEREIRA AREVALO, AHYRAN DREICK - EMP - LPZ                  "/>
    <x v="1"/>
    <x v="0"/>
    <s v="pereiraah@tigo.net.bo"/>
    <s v="Aeropuerto El Alto"/>
    <s v="16°30'28.17&quot;S  68°10'42.05&quot;O"/>
    <s v="Abraham Umiri Arroba - 73012619"/>
    <x v="0"/>
    <d v="2021-08-01T00:00:00"/>
    <d v="2021-09-01T00:00:00"/>
    <x v="1"/>
    <m/>
    <m/>
    <x v="432"/>
    <s v="AC"/>
    <s v="AC"/>
    <s v="Internet Asimetrico 1"/>
    <b v="1"/>
    <s v="14637705_36430__LPZ_AV AMERICA_ALMACENERA BOLIVIANA SA_IAS_30M"/>
    <b v="1"/>
    <s v="GUTIERREZ AYLLÓN, ALVARO - EMP - LPZ                        "/>
    <b v="0"/>
    <e v="#N/A"/>
    <e v="#N/A"/>
    <m/>
  </r>
  <r>
    <x v="3"/>
    <d v="2021-07-30T00:00:00"/>
    <s v="Internet Asimetrico 2"/>
    <n v="36474"/>
    <x v="341"/>
    <s v="13820241_36474__LPZ_Florida_GUEVARA Y GUTIERREZ SERVICIOS LEGALES SRL_IAS_40M"/>
    <s v="CAMPUZANO SAAVEDRA, SORAYA JACQUELINE - EMP - LPZ           "/>
    <x v="1"/>
    <x v="0"/>
    <s v="campuzanos@tigo.net.bo"/>
    <s v="Calle 15 Calacoto Torre Ketal Ofi. 402"/>
    <s v="16°32'22.69&quot;S  68° 5'2.02&quot;O"/>
    <s v="Jésus Bautista - 69152333"/>
    <x v="0"/>
    <d v="2021-08-01T00:00:00"/>
    <d v="2021-09-01T00:00:00"/>
    <x v="1"/>
    <s v="08/11: Se conculto nuevamente a la ejecutiva. 04/10:Se contacto al ejecutivo, nos proporcionó otro numero 2770808 Lisette Ochoa la Gerente Administrativa, lochoa@gg-lex.com, se paso el contacto a Logicalis. Contacto equivocado."/>
    <m/>
    <x v="455"/>
    <s v="AC"/>
    <s v="AC"/>
    <s v="Internet Asimetrico 2"/>
    <b v="1"/>
    <s v="13820241_36474__LPZ_Florida_GUEVARA Y GUTIERREZ SERVICIOS LEGALES SRL_IAS_40M"/>
    <b v="1"/>
    <s v="NEMTALA FERRUFINO, LUIS MIGUEL - EMP - LPZ                  "/>
    <b v="0"/>
    <e v="#N/A"/>
    <e v="#N/A"/>
    <m/>
  </r>
  <r>
    <x v="3"/>
    <d v="2021-08-30T00:00:00"/>
    <s v="Internet Asimetrico 3"/>
    <n v="36494"/>
    <x v="633"/>
    <s v="11390439_36494_LPZ_FLORIDA_COMERCIALIZADORA DE MINERALES VIACHA SA._IAS_50M"/>
    <s v="CAMPUZANO SAAVEDRA, SORAYA JACQUELINE - EMP - LPZ           "/>
    <x v="1"/>
    <x v="0"/>
    <s v="campuzanos@tigo.net.bo"/>
    <s v="Calle 18 de Calacoto. Edificio Parque 18 # 8022, Piso 4"/>
    <s v=" 16°32'23.72&quot;S  68° 4'51.22&quot;O"/>
    <s v="Ruben Cerón - 77790019;  rubenceron@mineralesviacha.com"/>
    <x v="2"/>
    <d v="2021-08-01T00:00:00"/>
    <d v="2021-09-01T00:00:00"/>
    <x v="1"/>
    <s v="01/11: se envio correo a la ejecutiva. 05/10: Se le envio un correo electronico al contacto ya que no responde la llamada."/>
    <m/>
    <x v="458"/>
    <s v="AC"/>
    <s v="AC"/>
    <s v="Internet Asimetrico 3"/>
    <b v="1"/>
    <s v="11390439_36494_LPZ_FLORIDA_COMERCIALIZADORA DE MINERALES VIACHA SA._IAS_50M"/>
    <b v="1"/>
    <s v="GUTIERREZ AYLLÓN, ALVARO - EMP - LPZ                        "/>
    <b v="0"/>
    <e v="#N/A"/>
    <e v="#N/A"/>
    <m/>
  </r>
  <r>
    <x v="3"/>
    <d v="2021-08-30T00:00:00"/>
    <s v="Internet Dedicado 1"/>
    <n v="36500"/>
    <x v="634"/>
    <s v="11235982_36500__LPZ_LIRA_ASOCIACION NACIONAL DE ALDEAS SOS BOLIVIA_IDD_30M"/>
    <s v="PEREIRA AREVALO, AHYRAN DREICK - EMP - LPZ                  "/>
    <x v="1"/>
    <x v="0"/>
    <s v="pereiraah@tigo.net.bo"/>
    <s v="Mendez Arcos esq. Miguel de Cervantes Nro.776 Oficinas Regional La Paz Aldeas Infantiles SOS, a una cuadra de la plaza España al frente de la estación del Teleferico Amarillo de la zona de Sopocachi"/>
    <s v=" 16°30'53.09&quot;S  68° 7'47.56&quot;O"/>
    <s v="Amy Sarmiento - 69555004"/>
    <x v="2"/>
    <d v="2021-08-01T00:00:00"/>
    <d v="2021-09-01T00:00:00"/>
    <x v="1"/>
    <m/>
    <m/>
    <x v="447"/>
    <s v="AC"/>
    <s v="AC"/>
    <s v="Internet Dedicado 1"/>
    <b v="1"/>
    <s v="11235982_36500__LPZ_LIRA_ASOCIACION NACIONAL DE ALDEAS SOS BOLIVIA_IDD_30M"/>
    <b v="1"/>
    <s v="GUTIERREZ AYLLÓN, ALVARO - EMP - LPZ                        "/>
    <b v="0"/>
    <e v="#N/A"/>
    <e v="#N/A"/>
    <m/>
  </r>
  <r>
    <x v="2"/>
    <d v="2021-08-26T00:00:00"/>
    <s v="Internet Dedicado 8"/>
    <n v="36542"/>
    <x v="635"/>
    <s v="11181719_36542__LPZ_VICTORIA_SOCIEDAD BOLIVIANA DE CEMENTO SA_IDD_105M"/>
    <s v="ZAVALETA ALIPAZ, MARIANA - CORP - LPZ                       "/>
    <x v="1"/>
    <x v="0"/>
    <s v="zavaletam@tigo.net.bo"/>
    <s v="Av. Arce, Condominio Torres del Poeta No. 2519 "/>
    <s v=" 16°30'33.68&quot;S;  68° 7'24.74&quot;O"/>
    <s v="JOSE DINO JORGE BARRON - 77794100"/>
    <x v="2"/>
    <d v="2021-08-01T00:00:00"/>
    <d v="2021-09-01T00:00:00"/>
    <x v="1"/>
    <s v="08/11: Se realizó la gestión mediante el ejecutivo, se aguarda respuesta del cliente."/>
    <m/>
    <x v="325"/>
    <s v="AC"/>
    <s v="AC"/>
    <s v="Internet Dedicado 8"/>
    <b v="1"/>
    <s v="11181719_36542__LPZ_VICTORIA_SOCIEDAD BOLIVIANA DE CEMENTO SA_IDD_105M"/>
    <b v="1"/>
    <s v="MEAVE IBANEZ, HENRY - CORP - LPZ                            "/>
    <b v="0"/>
    <e v="#N/A"/>
    <e v="#N/A"/>
    <m/>
  </r>
  <r>
    <x v="0"/>
    <d v="2021-08-31T00:00:00"/>
    <s v="Internet Dedicado 1"/>
    <n v="36551"/>
    <x v="636"/>
    <s v="15383286_36551__LPZ_Obrajes_FES_IDD_30M"/>
    <s v="_x000a_MONASTERIO JALDIN, MARGOTH     "/>
    <x v="1"/>
    <x v="0"/>
    <s v="monasteriom@tigo.net.bo"/>
    <s v=" AVENIDA HERNANDO SILES, EDIFICIO FES PISO PB NRO 5998 ZONA OBRAJES  "/>
    <s v="-16.528648,-68.104117"/>
    <s v="BERNABE LECOÑA - 2 2750005 - 71900598"/>
    <x v="2"/>
    <d v="2021-08-01T00:00:00"/>
    <d v="2021-09-01T00:00:00"/>
    <x v="1"/>
    <m/>
    <m/>
    <x v="459"/>
    <s v="AC"/>
    <s v="AC"/>
    <s v="Internet Dedicado 1"/>
    <b v="1"/>
    <s v="15383286_36551__LPZ_Obrajes_FES_IDD_30M"/>
    <b v="1"/>
    <s v="ITURRICHA, PAMELA - EJEC. DE CUENTAS - NEG - LP             "/>
    <b v="0"/>
    <e v="#N/A"/>
    <e v="#N/A"/>
    <m/>
  </r>
  <r>
    <x v="3"/>
    <d v="2020-01-31T00:00:00"/>
    <s v="Internet Asimetrico 4"/>
    <n v="35067"/>
    <x v="616"/>
    <s v="11119248_35067__SCZ_MATADERO_CRAFT SRL_IAS_30M"/>
    <s v="PARADA SAUCEDO, ALEJANDRA - EMP - SCZ                       "/>
    <x v="0"/>
    <x v="0"/>
    <s v="paradaal@tigo.net.bo"/>
    <s v="AV PERIMETRAL - ZONA PARQUE INDUSTRIAL"/>
    <s v=" 17°45'29.64&quot;S  63° 9'3.94&quot;W"/>
    <s v="HUGO PATON - 33571738"/>
    <x v="3"/>
    <d v="2021-09-01T00:00:00"/>
    <d v="2021-09-01T00:00:00"/>
    <x v="4"/>
    <m/>
    <m/>
    <x v="438"/>
    <s v="SU"/>
    <s v="(en blanco)"/>
    <s v="Internet Asimetrico 4"/>
    <b v="1"/>
    <s v="(en blanco)"/>
    <b v="0"/>
    <s v="PARADA SAUCEDO, ALEJANDRA - EMP - SCZ                       "/>
    <b v="1"/>
    <e v="#N/A"/>
    <e v="#N/A"/>
    <m/>
  </r>
  <r>
    <x v="3"/>
    <d v="2021-04-30T00:00:00"/>
    <s v="Internet Asimetrico 1"/>
    <n v="36189"/>
    <x v="620"/>
    <s v="15563954_36189__SCZ_MATADERO_FERCOGAN SRL_IAS_30M"/>
    <s v="VELARDE VARGAS, MARIO - EMP - SCZ                           "/>
    <x v="0"/>
    <x v="0"/>
    <s v="velardem@tigo.net.bo"/>
    <s v="Carretera a Cotoca, antes de llegar al trillo"/>
    <s v="17°49'11.70&quot;S 63°13'19.75&quot;O      "/>
    <s v="Oscar Ardaya - 70951664"/>
    <x v="3"/>
    <d v="2021-09-01T00:00:00"/>
    <d v="2021-09-01T00:00:00"/>
    <x v="1"/>
    <m/>
    <m/>
    <x v="450"/>
    <s v="AC"/>
    <s v="(en blanco)"/>
    <s v="Internet Asimetrico 1"/>
    <b v="1"/>
    <s v="(en blanco)"/>
    <b v="0"/>
    <s v="VAZQUEZ VALDIVIA, LEONARDO - EMP - SCZ                      "/>
    <b v="0"/>
    <e v="#N/A"/>
    <e v="#N/A"/>
    <m/>
  </r>
  <r>
    <x v="3"/>
    <d v="2020-10-31T00:00:00"/>
    <s v="Internet Asimetrico 6"/>
    <n v="35611"/>
    <x v="344"/>
    <s v="12510326_35611__LPZ_CRUCE RIO SECO_JACHA INTI INDUSTRIAL S.A._IAS_90M"/>
    <s v="NEMTALA FERRUFINO, LUIS MIGUEL - EMP - LPZ                  "/>
    <x v="1"/>
    <x v="0"/>
    <s v="nemtalal@tigo.net.bo"/>
    <s v="AV.PANAMERICANA NO.14A. ZONA PUERTO MEJILLONES ENTRE "/>
    <s v=" 16°29'14.96&quot;S   68°12'59.27&quot;O"/>
    <s v="FLAVIO MAMANI - 76288593"/>
    <x v="3"/>
    <d v="2021-09-01T00:00:00"/>
    <d v="2021-09-01T00:00:00"/>
    <x v="4"/>
    <m/>
    <m/>
    <x v="450"/>
    <s v="AC"/>
    <s v="AC"/>
    <s v="Internet Asimetrico 6"/>
    <b v="1"/>
    <s v="12510326_35611__LPZ_CRUCE RIO SECO_JACHA INTI INDUSTRIAL S.A._IAS_90M"/>
    <b v="1"/>
    <s v="NEMTALA FERRUFINO, LUIS MIGUEL - EMP - LPZ                  "/>
    <b v="1"/>
    <e v="#N/A"/>
    <e v="#N/A"/>
    <m/>
  </r>
  <r>
    <x v="3"/>
    <d v="2021-09-22T00:00:00"/>
    <s v="Internet Asimetrico 14"/>
    <n v="36605"/>
    <x v="637"/>
    <s v="15559760_36605__LPZ_HUMBOLT_ORGANIZACIÓN EDUCACIONAL BOLIVIANA SAINT ANDREWS_IAS_250M"/>
    <s v="ESPADA, MAURICIO - EJEC. DE VENTAS - NEG - LP               "/>
    <x v="1"/>
    <x v="0"/>
    <s v="espadam@tigo.net.bo"/>
    <s v="C. Man Cespeb 8698, La Paz"/>
    <n v="0"/>
    <s v="Roberto Valdivia - 72078095"/>
    <x v="3"/>
    <d v="2021-09-01T00:00:00"/>
    <d v="2021-09-01T00:00:00"/>
    <x v="1"/>
    <m/>
    <m/>
    <x v="460"/>
    <s v="AC"/>
    <s v="(en blanco)"/>
    <s v="Internet Asimetrico 14"/>
    <b v="1"/>
    <s v="(en blanco)"/>
    <b v="0"/>
    <s v="NEMTALA FERRUFINO, LUIS MIGUEL - EMP - LPZ                  "/>
    <b v="0"/>
    <e v="#N/A"/>
    <e v="#N/A"/>
    <m/>
  </r>
  <r>
    <x v="3"/>
    <d v="2018-05-30T00:00:00"/>
    <s v="Internet Asimetrico 2"/>
    <n v="32417"/>
    <x v="615"/>
    <s v="12208948_32417__SCZ_BRIGIDA_INVERSIONES VETERINARIAS SA._IAS_40M"/>
    <s v="ARREDONDO ARAMBULA, BARBARA ANAHI - EMP - SCZ               "/>
    <x v="0"/>
    <x v="0"/>
    <s v="arredondob@tigo.net.bo"/>
    <s v="CALLE DR. JAIME ROMAN NRO. 90 B. GUAPAY"/>
    <s v="16°32'29.81&quot;S ;  68° 5'25.30&quot;O"/>
    <s v="Leonardo Carrillo - 75042187"/>
    <x v="0"/>
    <d v="2021-09-01T00:00:00"/>
    <d v="2021-09-01T00:00:00"/>
    <x v="4"/>
    <s v="Programada para 05/10"/>
    <m/>
    <x v="461"/>
    <s v="AC"/>
    <s v="AC"/>
    <s v="Internet Asimetrico 2"/>
    <b v="1"/>
    <s v="12208948_32417__SCZ_BRIGIDA_INVERSIONES VETERINARIAS SA._IAS_40M"/>
    <b v="1"/>
    <s v="MIYASHIRO VELEZ, JAIRTJHON - EMP - SCZ                      "/>
    <b v="0"/>
    <e v="#N/A"/>
    <e v="#N/A"/>
    <m/>
  </r>
  <r>
    <x v="3"/>
    <d v="2017-12-29T00:00:00"/>
    <s v="Business Asimetric 10 Mb"/>
    <n v="31813"/>
    <x v="638"/>
    <s v="15230116_31813_SCZ_Brigida_CONCENTRA ASISTENCIA SA_BAS_10M"/>
    <s v="NUÑEZ ENCINAS, CARLOS FERNANDO - EMP - SCZ                  "/>
    <x v="0"/>
    <x v="0"/>
    <s v="nunezca@tigo.net.bo"/>
    <s v="AV. SAN MARTIN NRO. 150 EDIF. COLOR BLANCO PLANTA ALTA OFICINAS DE AMERICAN ASSIST"/>
    <s v=" 17°46'9.01&quot;S   63°11'33.31&quot;O"/>
    <s v="FABIOLA JUSTINIANO - 77377167"/>
    <x v="0"/>
    <d v="2021-09-01T00:00:00"/>
    <d v="2021-10-01T00:00:00"/>
    <x v="1"/>
    <m/>
    <m/>
    <x v="458"/>
    <s v="SU"/>
    <s v="(en blanco)"/>
    <s v="Business Asimetric 1"/>
    <b v="0"/>
    <s v="(en blanco)"/>
    <b v="0"/>
    <s v="NUÑEZ ENCINAS, CARLOS FERNANDO - EMP - SCZ                  "/>
    <b v="1"/>
    <e v="#N/A"/>
    <e v="#N/A"/>
    <m/>
  </r>
  <r>
    <x v="4"/>
    <d v="2018-04-27T00:00:00"/>
    <s v="Internet Asimetrico 1"/>
    <n v="32320"/>
    <x v="639"/>
    <s v="15290437_32320_SCZ_BRIGIDA_LCA CONTABLE_IAS_30M"/>
    <s v="PINTO VÁSQUEZ, ROXANA - EJEC. DE CUENTAS - NEG - SC         "/>
    <x v="0"/>
    <x v="0"/>
    <s v="pintod@tigo.net.bo"/>
    <s v="AVENIDA LAS RAMBLAS EDIFICIO TACUARAL"/>
    <s v=" 17°45'33.99&quot;S  63°12'0.29&quot;O"/>
    <s v="DANIELA PAREDES - 75648188"/>
    <x v="0"/>
    <d v="2021-09-01T00:00:00"/>
    <d v="2021-10-01T00:00:00"/>
    <x v="1"/>
    <m/>
    <m/>
    <x v="457"/>
    <s v="AC"/>
    <s v="AC"/>
    <s v="Internet Asimetrico 1"/>
    <b v="1"/>
    <s v="15290437_32320_SCZ_BRIGIDA_LCA CONTABLE_IAS_30M"/>
    <b v="1"/>
    <s v="PINTO VÁSQUEZ, ROXANA - EJEC. DE CUENTAS - NEG - SC         "/>
    <b v="1"/>
    <e v="#N/A"/>
    <e v="#N/A"/>
    <m/>
  </r>
  <r>
    <x v="4"/>
    <d v="2019-02-28T00:00:00"/>
    <s v="Internet Asimetrico 1"/>
    <n v="33559"/>
    <x v="640"/>
    <s v="15376878_33559__SCZ_BRIGIDA_ALTIUS SRL_BOL_15M"/>
    <s v="CESPEDES FRANCO, RICARDO SEBASTIÁN - EJEC. DE CUENTAS - NEG - SC          "/>
    <x v="0"/>
    <x v="0"/>
    <s v="cespedesr@tigo.net.bo"/>
    <s v="EDIFICIO TACUARAL 1- CENTRO EMPRESARIAL EQUIPETROL 4TO ANILLO"/>
    <s v="17°45'33.76&quot;S    63°11'59.81&quot;O"/>
    <s v="Javier -Numero de Telefono 77661101"/>
    <x v="0"/>
    <d v="2021-09-01T00:00:00"/>
    <d v="2021-10-01T00:00:00"/>
    <x v="1"/>
    <s v="13/10: Se actualizó numero de contacto por el ejecutivo."/>
    <m/>
    <x v="462"/>
    <s v="AC"/>
    <s v="AC"/>
    <s v="Internet Asimetrico 1"/>
    <b v="1"/>
    <s v="15376878_33559__SCZ_BRIGIDA_ALTIUS SRL_BOL_15M"/>
    <b v="1"/>
    <s v="SALAS, TOINETTE ALEXIA - EJEC. DE CUENTAS - NEG - SC        "/>
    <b v="0"/>
    <e v="#N/A"/>
    <e v="#N/A"/>
    <m/>
  </r>
  <r>
    <x v="4"/>
    <d v="2019-04-29T00:00:00"/>
    <s v="Internet Asimetrico 1"/>
    <n v="33862"/>
    <x v="641"/>
    <s v="15394873_33862_SCZ_BRIGIDA_SOUTH CROSS LOGISTICS_IAS_30M"/>
    <s v="MIYASHIRO VELEZ, JAIRTJHON - EJEC. DE CUENTAS - NEG - SC    "/>
    <x v="0"/>
    <x v="0"/>
    <s v="miyashiroj@tigo.net.bo"/>
    <s v="Equipetrol Norte Calle J 120 - Edificio Rolea Center Piso 3"/>
    <s v=" 17°45'26.04&quot;S  63°11'55.17&quot;W"/>
    <s v="Juan David Sanchez - 78183537"/>
    <x v="0"/>
    <d v="2021-09-01T00:00:00"/>
    <d v="2021-10-01T00:00:00"/>
    <x v="1"/>
    <m/>
    <m/>
    <x v="457"/>
    <s v="AC"/>
    <s v="AC"/>
    <s v="Internet Asimetrico 1"/>
    <b v="1"/>
    <s v="15394873_33862_SCZ_BRIGIDA_SOUTH CROSS LOGISTICS_IAS_30M"/>
    <b v="1"/>
    <s v="MARTINEZ, JAVIER HERNAN - EJEC. DE CUENTAS - NEG - SC       "/>
    <b v="0"/>
    <e v="#N/A"/>
    <e v="#N/A"/>
    <m/>
  </r>
  <r>
    <x v="3"/>
    <d v="2021-03-30T00:00:00"/>
    <s v="Internet Asimetrico 1"/>
    <n v="36019"/>
    <x v="642"/>
    <s v="15125100_36019___23Diciembre_JORGE CABRERA SANGUINO_IAS_30M"/>
    <s v="NUÑEZ ENCINAS, CARLOS FERNANDO - EMP - SCZ                  "/>
    <x v="0"/>
    <x v="0"/>
    <s v="nunezca@tigo.net.bo"/>
    <s v="Industrias Alimenticias Cabrera Parque Industrial Manzano 11 "/>
    <s v="17°46'3.07&quot;S 63° 8'26.49&quot;O"/>
    <s v="Moises Ovales - 76003023"/>
    <x v="0"/>
    <d v="2021-09-01T00:00:00"/>
    <d v="2021-10-01T00:00:00"/>
    <x v="0"/>
    <s v="06/05: El contacto que se tiene en la empresa, indica que es externo y lleva solicitando el permiso para llevar a cabo la medición pero no tiene respuesta. No se tiene otro contacto por el ejecutivo, por lo que se cancela el servicio."/>
    <s v="Cliente no acepta la medición"/>
    <x v="1"/>
    <s v="AC"/>
    <s v="AC"/>
    <s v="Internet Asimetrico 1"/>
    <b v="1"/>
    <s v="15125100_36019___23Diciembre_JORGE CABRERA SANGUINO_IAS_30M"/>
    <b v="1"/>
    <s v="MIYASHIRO VELEZ, JAIRTJHON - EMP - SCZ                      "/>
    <b v="0"/>
    <e v="#N/A"/>
    <e v="#N/A"/>
    <m/>
  </r>
  <r>
    <x v="3"/>
    <d v="2021-04-30T00:00:00"/>
    <s v="Internet Asimetrico 1"/>
    <n v="36155"/>
    <x v="643"/>
    <s v="15563018_36155__SCZ_CENTENARIO_CETNOC SRL_IAS_30M"/>
    <s v="NUÑEZ ENCINAS, CARLOS FERNANDO - EMP - SCZ                  "/>
    <x v="0"/>
    <x v="0"/>
    <s v="nunezca@tigo.net.bo"/>
    <s v="AV JOSE ESTENSSORO 250"/>
    <s v=" 17°47'15.69&quot;S   63°12'22.33&quot;O"/>
    <s v="ERNESTO NUÑEZ - 76662124"/>
    <x v="0"/>
    <d v="2021-09-01T00:00:00"/>
    <d v="2021-10-01T00:00:00"/>
    <x v="1"/>
    <m/>
    <m/>
    <x v="462"/>
    <s v="AC"/>
    <s v="AC"/>
    <s v="Internet Asimetrico 1"/>
    <b v="1"/>
    <s v="15563018_36155__SCZ_CENTENARIO_CETNOC SRL_IAS_30M"/>
    <b v="1"/>
    <s v="NUÑEZ ENCINAS, CARLOS FERNANDO - EMP - SCZ                  "/>
    <b v="1"/>
    <e v="#N/A"/>
    <e v="#N/A"/>
    <m/>
  </r>
  <r>
    <x v="3"/>
    <d v="2021-07-31T00:00:00"/>
    <s v="Internet Asimetrico 1"/>
    <n v="36444"/>
    <x v="644"/>
    <s v="15341886_36444__SCZ_Berea_INDUSTRIAS CORPORACION DIRECTO SA_IAS_30M"/>
    <s v="PARADA SAUCEDO, ALEJANDRA - EMP - SCZ                       "/>
    <x v="0"/>
    <x v="0"/>
    <s v="paradaal@tigo.net.bo"/>
    <s v="Km 6 1/2 pasando  30 mt del surtidor yotau - Sitio 7"/>
    <s v="17.83242058017077, -63.23196040154855"/>
    <s v="Edgar Vargas - 67898131 /// 70493226"/>
    <x v="0"/>
    <d v="2021-09-01T00:00:00"/>
    <d v="2021-10-01T00:00:00"/>
    <x v="1"/>
    <s v="18/10: Ejecutivo actualizó número de contacto."/>
    <m/>
    <x v="463"/>
    <s v="AC"/>
    <s v="AC"/>
    <s v="Internet Asimetrico 1"/>
    <b v="1"/>
    <s v="15341886_36444__SCZ_Berea_INDUSTRIAS CORPORACION DIRECTO SA_IAS_30M"/>
    <b v="1"/>
    <s v="PARADA SAUCEDO, ALEJANDRA - EMP - SCZ                       "/>
    <b v="1"/>
    <e v="#N/A"/>
    <e v="#N/A"/>
    <m/>
  </r>
  <r>
    <x v="4"/>
    <d v="2021-08-26T00:00:00"/>
    <s v="Internet Asimetrico 1"/>
    <n v="36517"/>
    <x v="645"/>
    <s v="14195808_36517_SCZ_ARENAL_AIR EUROPA LINEAS AEREAS SAU_IAS_30M_LEGAL CONSULT"/>
    <s v="AÑEZ LOPEZ, LILIANA - EJEC. DE CUENTAS - NEG - SC           "/>
    <x v="0"/>
    <x v="0"/>
    <s v="anezha@tigo.net.bo"/>
    <s v="Av. Cristóbal de Mendoza Nro. 230 (2do. Anillo)"/>
    <s v="17.7712708,-63.1858022"/>
    <s v="AMAURI MOSQUERA - Gunther - 76675885 -  77640024_x0009_ "/>
    <x v="0"/>
    <d v="2021-09-01T00:00:00"/>
    <d v="2021-10-01T00:00:00"/>
    <x v="1"/>
    <m/>
    <m/>
    <x v="457"/>
    <s v="AC"/>
    <s v="(en blanco)"/>
    <s v="Internet Asimetrico 1"/>
    <b v="1"/>
    <s v="(en blanco)"/>
    <b v="0"/>
    <s v="AÑEZ LOPEZ, LILIANA - EJEC. DE CUENTAS - NEG - SC           "/>
    <b v="1"/>
    <e v="#N/A"/>
    <e v="#N/A"/>
    <m/>
  </r>
  <r>
    <x v="3"/>
    <d v="2017-12-20T00:00:00"/>
    <s v="Internet Asimetrico 1"/>
    <n v="31602"/>
    <x v="646"/>
    <s v="15242702_31602_SCZ_TAROPE_JUGOS BOLIVIANOS SRL_IAS_30M"/>
    <s v="ARREDONDO ARAMBULA, BARBARA ANAHI - EMP - SCZ               "/>
    <x v="0"/>
    <x v="0"/>
    <s v="arredondob@tigo.net.bo"/>
    <s v="Carretera a cotoca KM 14 alado del surtidor Virgen de Cotoca - sitio 2"/>
    <s v=" 17°48'14.84&quot;S  63°13'28.00&quot;O"/>
    <s v="NELSON ROJAS  - 78009031"/>
    <x v="0"/>
    <d v="2021-09-01T00:00:00"/>
    <d v="2021-10-01T00:00:00"/>
    <x v="1"/>
    <m/>
    <m/>
    <x v="464"/>
    <s v="AC"/>
    <s v="AC"/>
    <s v="Internet Asimetrico 1"/>
    <b v="1"/>
    <s v="15242702_31602_SCZ_TAROPE_JUGOS BOLIVIANOS SRL_IAS_30M"/>
    <b v="1"/>
    <s v="MIYASHIRO VELEZ, JAIRTJHON - EMP - SCZ                      "/>
    <b v="0"/>
    <e v="#N/A"/>
    <e v="#N/A"/>
    <m/>
  </r>
  <r>
    <x v="3"/>
    <d v="2017-12-30T00:00:00"/>
    <s v="Business Asimetric 10 Mb"/>
    <n v="31794"/>
    <x v="38"/>
    <s v="2181_31794_SCZ_Roca y Coronado_CONSULTORA ARAMAYO ASOCIADOS_BAS_10M  "/>
    <s v="NUÑEZ ENCINAS, CARLOS FERNANDO - EMP - SCZ                  "/>
    <x v="0"/>
    <x v="0"/>
    <s v="nunezca@tigo.net.bo"/>
    <s v="AVENIDA JOSE ESTENSORO NRO 250 3 ANILLO EXTERNO ENTRE ROCA Y CORONADO Y AVENIDA EL PALMAR ( CHIRIGUANO)"/>
    <s v=" 17°47'15.30&quot;S     63°12'21.12&quot;O"/>
    <s v="ERNESTO NUÑEZ - 70820018"/>
    <x v="0"/>
    <d v="2021-09-01T00:00:00"/>
    <d v="2021-10-01T00:00:00"/>
    <x v="1"/>
    <m/>
    <m/>
    <x v="462"/>
    <s v="AC"/>
    <s v="AC"/>
    <s v="Internet Asimetrico 4"/>
    <b v="0"/>
    <s v="2181_31794_SCZ_Roca y Coronado_CONSULTORA ARAMAYO ASOCIADOS_IAS_65M"/>
    <b v="0"/>
    <s v="NUÑEZ ENCINAS, CARLOS FERNANDO - EMP - SCZ                  "/>
    <b v="1"/>
    <e v="#N/A"/>
    <e v="#N/A"/>
    <m/>
  </r>
  <r>
    <x v="3"/>
    <d v="2018-02-28T00:00:00"/>
    <s v="Business Asimetric 10 Mb"/>
    <n v="31991"/>
    <x v="647"/>
    <s v="1704646_31991_SCZ_SANTA ROSITA_BIOTECNO LTDA_BAS_10M          "/>
    <s v="ESPINOZA LEANOS, MAYRA CRISTINA - EMP - SCZ                 "/>
    <x v="0"/>
    <x v="0"/>
    <s v="espinozamay@tigo.net.bo"/>
    <s v="Av. 26 de Febrero Nro. 652, UV30 MANZ.P1  B/ Santa Rosita entre C/ Robore y 2do anillo  "/>
    <s v="  17°47'11.65&quot;S  63°11'43.23&quot;O"/>
    <s v="HENRY LOZA - 702 02446 "/>
    <x v="0"/>
    <d v="2021-09-01T00:00:00"/>
    <d v="2021-10-01T00:00:00"/>
    <x v="1"/>
    <m/>
    <m/>
    <x v="457"/>
    <s v="AC"/>
    <s v="AC"/>
    <s v="Internet Asimetrico 1"/>
    <b v="0"/>
    <s v="1704646_31991_SCZ_SANTA ROSITA_BIOTECNO LTDA_IAS_30M"/>
    <b v="0"/>
    <s v="ALVAREZ CABEZAS, SAUL ALEJANDRO - TEMP                      "/>
    <b v="0"/>
    <e v="#N/A"/>
    <e v="#N/A"/>
    <m/>
  </r>
  <r>
    <x v="4"/>
    <d v="2018-04-30T00:00:00"/>
    <s v="Business Asimetric 10 Mb"/>
    <n v="32256"/>
    <x v="648"/>
    <s v="11201950_32256_SCZ_WARNES_ATNZONA FRANCA_EXPRINTER LIFTVANS BOLIVIA_BAS_10M"/>
    <s v="VILLARROEL, KAREN - EJEC. DE CUENTAS - NEG - SC             "/>
    <x v="0"/>
    <x v="0"/>
    <s v="villarroelk@tigo.net.bo"/>
    <s v="PARQUE INDUSTRIAL LATINO AMERICANO"/>
    <s v="17°32'52.50&quot;S 63° 7'30.30&quot;O"/>
    <s v="GARY GARCIA - 71071010         "/>
    <x v="0"/>
    <d v="2021-09-01T00:00:00"/>
    <d v="2021-10-01T00:00:00"/>
    <x v="1"/>
    <s v="Visita programada para noviembre"/>
    <m/>
    <x v="420"/>
    <s v="AC"/>
    <s v="AC"/>
    <s v="Business Asimetric 1"/>
    <b v="0"/>
    <s v="11201950_32256_SCZ_WARNES_ATNZONA FRANCA_EXPRINTER LIFTVANS BOLIVIA_BAS_15M"/>
    <b v="0"/>
    <s v="VILLARROEL, KAREN - EJEC. DE CUENTAS - NEG - SC             "/>
    <b v="1"/>
    <e v="#N/A"/>
    <e v="#N/A"/>
    <m/>
  </r>
  <r>
    <x v="3"/>
    <d v="2018-10-15T00:00:00"/>
    <s v="Internet Asimetrico 1"/>
    <n v="33081"/>
    <x v="649"/>
    <s v="15200771_33081__SCZ_MATADERO_CURTIEMBRE TAURO LTDA_IAS_30M"/>
    <s v="ARREDONDO ARAMBULA, BARBARA ANAHI - EMP - SCZ               "/>
    <x v="0"/>
    <x v="0"/>
    <s v="arredondob@tigo.net.bo"/>
    <s v="PARQUE INDUSTRIAL  MANZANA PI-44 OFICINA CURTIEMBRE TAURO LTDA"/>
    <s v=" 17°45'3.90&quot;S   63° 8'28.64&quot;O"/>
    <s v="JUAN DE DIOS -DIEGO ANTEZANA - 78560220-3461600-70750550"/>
    <x v="0"/>
    <d v="2021-09-01T00:00:00"/>
    <d v="2021-10-01T00:00:00"/>
    <x v="1"/>
    <s v="08/11: Esperando confirmación por correo."/>
    <m/>
    <x v="465"/>
    <s v="AC"/>
    <s v="(en blanco)"/>
    <s v="Internet Asimetrico 1"/>
    <b v="1"/>
    <s v="(en blanco)"/>
    <b v="0"/>
    <s v="ALVAREZ CABEZAS, SAUL ALEJANDRO - TEMP                      "/>
    <b v="0"/>
    <e v="#N/A"/>
    <e v="#N/A"/>
    <m/>
  </r>
  <r>
    <x v="3"/>
    <d v="2018-11-30T00:00:00"/>
    <s v="Business Asimetric 10 Mb"/>
    <n v="33306"/>
    <x v="650"/>
    <s v="1785308_33306__SCZ_TORRE TIGO_FUNDACION COLONIA PIRAI_BAS_10M"/>
    <s v="PARADA SAUCEDO, ALEJANDRA - EMP - SCZ                       "/>
    <x v="0"/>
    <x v="0"/>
    <s v="paradaal@tigo.net.bo"/>
    <s v="AV. DOBLE VIA LA GUARDIA KM. 13,5"/>
    <s v=" 17°51'54.68&quot;S  63°16'26.98&quot;O"/>
    <s v="Milton Cordova - 75009201"/>
    <x v="0"/>
    <d v="2021-09-01T00:00:00"/>
    <d v="2021-10-01T00:00:00"/>
    <x v="1"/>
    <m/>
    <m/>
    <x v="466"/>
    <s v="AC"/>
    <s v="(en blanco)"/>
    <s v="Business Asimetric 1"/>
    <b v="0"/>
    <s v="(en blanco)"/>
    <b v="0"/>
    <s v="PARADA SAUCEDO, ALEJANDRA - EMP - SCZ                       "/>
    <b v="1"/>
    <e v="#N/A"/>
    <e v="#N/A"/>
    <m/>
  </r>
  <r>
    <x v="3"/>
    <d v="2019-01-30T00:00:00"/>
    <s v="Internet Asimetrico 1"/>
    <n v="33464"/>
    <x v="651"/>
    <s v="11325143_33464_SCZ_Warnes_EMPRESA AGROPECUARIA AGROMEL_IAS_30M"/>
    <s v="GARAY, ANGEL NICOLAS - EMP - SCZ                            "/>
    <x v="0"/>
    <x v="0"/>
    <s v="garaya@tigo.net.bo"/>
    <s v="PARQUE LATINOAMERICANO MZA 4 LOTE 18 ZONA MOTACU  UV 110"/>
    <s v="17°34'13.58&quot;S  63° 8'18.53&quot;O"/>
    <s v="María Ysabel Perez 71011307"/>
    <x v="0"/>
    <d v="2021-09-01T00:00:00"/>
    <d v="2021-10-01T00:00:00"/>
    <x v="1"/>
    <s v="17/12: Se consultó al ejecutivo actualización de contacto."/>
    <m/>
    <x v="366"/>
    <s v="AC"/>
    <s v="AC"/>
    <s v="Internet Asimetrico 1"/>
    <b v="1"/>
    <s v="11325143_33464_SCZ_Warnes_EMPRESA AGROPECUARIA AGROMEL_IAS_30M"/>
    <b v="1"/>
    <s v="GARAY, ANGEL NICOLAS - EMP - SCZ                            "/>
    <b v="1"/>
    <e v="#N/A"/>
    <e v="#N/A"/>
    <m/>
  </r>
  <r>
    <x v="3"/>
    <d v="2020-01-31T00:00:00"/>
    <s v="Internet Asimetrico 1"/>
    <n v="35045"/>
    <x v="652"/>
    <s v="15474751_35045__SCZ_MATADERO_INAL PLAS_IAS_30M         "/>
    <s v="MORALES RIVAS, FERNANDO - EMP - SCZ                         "/>
    <x v="0"/>
    <x v="0"/>
    <s v="moralesf@tigo.net.bo"/>
    <s v="PARQUE INDUSTRIAL ENTRE 4TO Y 5TO ANILLO  PARALELA A AV.PERIMETRAL FABRICA COMIC PLAS"/>
    <s v=" 17°45'11.34&quot;S   63° 8'41.28&quot;O"/>
    <s v="VERONICA KUNSTEK - 76007014"/>
    <x v="0"/>
    <d v="2021-09-01T00:00:00"/>
    <d v="2021-10-01T00:00:00"/>
    <x v="1"/>
    <m/>
    <m/>
    <x v="467"/>
    <s v="AC"/>
    <s v="(en blanco)"/>
    <s v="Internet Asimetrico 3"/>
    <b v="0"/>
    <s v="(en blanco)"/>
    <b v="0"/>
    <s v="VACA DIEZ, WALTER - EMP - SCZ                               "/>
    <b v="0"/>
    <e v="#N/A"/>
    <e v="#N/A"/>
    <m/>
  </r>
  <r>
    <x v="3"/>
    <d v="2020-09-11T00:00:00"/>
    <s v="Internet Asimetrico 1"/>
    <n v="35500"/>
    <x v="653"/>
    <s v="15516647_35500__SCZ_MATADERO_GERARDO LANDIVAR VILAR_IAS_30M"/>
    <s v="VELARDE VARGAS, MARIO - EMP - SCZ                           "/>
    <x v="0"/>
    <x v="0"/>
    <s v="velardem@tigo.net.bo"/>
    <s v="Avenida Virgen de Cotoca, entre 4 y 5 anillo, al frente de Carlos Caballero, dentro de las Almaceneras Albo"/>
    <s v=" 17°46'30.79&quot;S  63° 7'48.90&quot;O"/>
    <s v="Francisco - 75019804"/>
    <x v="0"/>
    <d v="2021-09-01T00:00:00"/>
    <d v="2021-10-01T00:00:00"/>
    <x v="1"/>
    <s v="16/02: Ejecutivo actualizó el contacto. //Confirmar Sergio_x000a_10/02: Ejecutivo de vacaciones, comunicarse el lunes 14/02."/>
    <m/>
    <x v="468"/>
    <s v="AC"/>
    <s v="(en blanco)"/>
    <s v="Internet Asimetrico 1"/>
    <b v="1"/>
    <s v="(en blanco)"/>
    <b v="0"/>
    <s v="VAZQUEZ VALDIVIA, LEONARDO - EMP - SCZ                      "/>
    <b v="0"/>
    <e v="#N/A"/>
    <e v="#N/A"/>
    <m/>
  </r>
  <r>
    <x v="3"/>
    <d v="2021-02-26T00:00:00"/>
    <s v="Internet Asimetrico 4"/>
    <n v="35892"/>
    <x v="654"/>
    <s v="15317483_35892__SCZ_MERCADO_INMOBILIARIA MI LOTE S.A._IAS_65M"/>
    <s v="NUNEZ CASCALES, CARLOS ROMARIO - EMP - SCZ                  "/>
    <x v="0"/>
    <x v="0"/>
    <s v="nunezro@tigo.net.bo"/>
    <s v="AV IRALA #620 CASI ESQUINA VALLEGRANDE ZONA CENTRO"/>
    <s v=" 17°47'34.37&quot;S  63°11'3.07&quot;O"/>
    <s v="Alvaro Espinoza - 74165496"/>
    <x v="0"/>
    <d v="2021-09-01T00:00:00"/>
    <d v="2021-10-01T00:00:00"/>
    <x v="1"/>
    <s v="08/11: Esperando confirmación por correo.  "/>
    <m/>
    <x v="469"/>
    <s v="AC"/>
    <s v="(en blanco)"/>
    <s v="Internet Asimetrico 7"/>
    <b v="0"/>
    <s v="(en blanco)"/>
    <b v="0"/>
    <s v="NUNEZ CASCALES, CARLOS ROMARIO - EMP - SCZ                  "/>
    <b v="1"/>
    <e v="#N/A"/>
    <e v="#N/A"/>
    <m/>
  </r>
  <r>
    <x v="3"/>
    <d v="2021-02-26T00:00:00"/>
    <s v="Internet Asimetrico 1"/>
    <n v="35928"/>
    <x v="655"/>
    <s v="14388937_35928__SCZ_MATADERO_PUBLICARTE SRL_IAS_30M                            "/>
    <s v="MARQUINAS, HELEN - EJEC. DE CUENTAS - NEG - SC              "/>
    <x v="0"/>
    <x v="0"/>
    <s v="marquinash@tigo.net.bo"/>
    <s v="ZONA PARQUE INDUSTRIAL, AV PARAGUA CUARTO ANILLO 1 CUADRA Y MEDIA ENTRANDOO AL FRENTE DE LA UNIVERSIDAD UPSA"/>
    <s v="17°45'47.7&quot;S -  63° 08'50.2&quot;O"/>
    <s v="MONICA MIRANDA - 69250570"/>
    <x v="0"/>
    <d v="2021-09-01T00:00:00"/>
    <d v="2021-10-01T00:00:00"/>
    <x v="1"/>
    <m/>
    <m/>
    <x v="470"/>
    <s v="AC"/>
    <s v="(en blanco)"/>
    <s v="Internet Asimetrico 3"/>
    <b v="0"/>
    <s v="(en blanco)"/>
    <b v="0"/>
    <s v="VACA DIEZ, WALTER - EMP - SCZ                               "/>
    <b v="0"/>
    <e v="#N/A"/>
    <e v="#N/A"/>
    <m/>
  </r>
  <r>
    <x v="3"/>
    <d v="2021-02-28T00:00:00"/>
    <s v="Internet Dedicado 1"/>
    <n v="35929"/>
    <x v="656"/>
    <s v="15554958_35929__SCZ_MERCADO BELEN_BACKUP SRL_IDD_30M"/>
    <s v="ARREDONDO ARAMBULA, BARBARA ANAHI - EMP - SCZ               "/>
    <x v="0"/>
    <x v="0"/>
    <s v="arredondob@tigo.net.bo"/>
    <s v="AV LA SALLE ENTRE 2DO Y 3ER ANILLO BARRIO MACDONALD CALLE ROGER MERCADO"/>
    <s v=" 17°46'2.65&quot;S  63°11'23.72&quot;O        "/>
    <s v="HAROLD MAURICIO LINARES - 75912533"/>
    <x v="0"/>
    <d v="2021-09-01T00:00:00"/>
    <d v="2021-10-01T00:00:00"/>
    <x v="1"/>
    <m/>
    <m/>
    <x v="471"/>
    <s v="AC"/>
    <s v="(en blanco)"/>
    <s v="Internet Dedicado 1"/>
    <b v="1"/>
    <s v="(en blanco)"/>
    <b v="0"/>
    <s v="MIYASHIRO VELEZ, JAIRTJHON - EMP - SCZ                      "/>
    <b v="0"/>
    <e v="#N/A"/>
    <e v="#N/A"/>
    <m/>
  </r>
  <r>
    <x v="4"/>
    <d v="2021-04-30T00:00:00"/>
    <s v="Internet Asimetrico 1"/>
    <n v="36196"/>
    <x v="657"/>
    <s v="5848_36196__SCZ_MATADERO_AMERIX LTDA_IAS_30M                           "/>
    <s v="MARQUINAS, HELEN - EJEC. DE CUENTAS - NEG - SC              "/>
    <x v="0"/>
    <x v="0"/>
    <s v="marquinash@tigo.net.bo"/>
    <s v="ZONA PARQUE INDUSTRIAL,ENTRE 4 Y 5 ANILLO  FRENTE A LA EMPRESA YANBAL "/>
    <s v=" 17°45'20.7&quot;S -  63° 08'37.5&quot;W"/>
    <s v="ANITA BURSZTYN -- 77398790"/>
    <x v="0"/>
    <d v="2021-09-01T00:00:00"/>
    <d v="2021-10-01T00:00:00"/>
    <x v="1"/>
    <m/>
    <m/>
    <x v="471"/>
    <s v="AC"/>
    <s v="(en blanco)"/>
    <s v="Internet Asimetrico 1"/>
    <b v="1"/>
    <s v="(en blanco)"/>
    <b v="0"/>
    <s v="MARQUINAS, HELEN - EJEC. DE CUENTAS - NEG - SC              "/>
    <b v="1"/>
    <e v="#N/A"/>
    <e v="#N/A"/>
    <m/>
  </r>
  <r>
    <x v="1"/>
    <d v="2021-05-25T00:00:00"/>
    <s v="Internet Dedicado 1"/>
    <n v="36251"/>
    <x v="273"/>
    <s v="**EQUPO NO HOMOLOGADO**11188401_36251__SCZ_MATADERO_INDUSTRIAS VENADO SA_IDD_30M         "/>
    <s v="MERCADO ANEZ, JAVIER - CORP - SCZ                           "/>
    <x v="0"/>
    <x v="0"/>
    <s v="mercadoja@tigo.net.bo"/>
    <s v="Parque Industrial av 4to anilo,  esquina calle Kriss, al frente de Industrias SER"/>
    <s v="17°46'18.0&quot;S 63°08'47.8&quot;W"/>
    <s v="Freddy Garavito - 77331293"/>
    <x v="0"/>
    <d v="2021-09-01T00:00:00"/>
    <d v="2021-10-01T00:00:00"/>
    <x v="1"/>
    <s v="Programado para noviembre"/>
    <m/>
    <x v="472"/>
    <s v="SU"/>
    <s v="(en blanco)"/>
    <s v="Internet Dedicado 1"/>
    <b v="1"/>
    <s v="(en blanco)"/>
    <b v="0"/>
    <s v="MERCADO ANEZ, JAVIER - CORP - SCZ                           "/>
    <b v="1"/>
    <e v="#N/A"/>
    <e v="#N/A"/>
    <m/>
  </r>
  <r>
    <x v="1"/>
    <d v="2021-05-25T00:00:00"/>
    <s v="Internet Dedicado 1"/>
    <n v="36252"/>
    <x v="273"/>
    <s v="11188401_36252__SCZ_WARNES_INDUSTRIAS VENADO SA_IDD_30M "/>
    <s v="MERCADO ANEZ, JAVIER - CORP - SCZ                           "/>
    <x v="0"/>
    <x v="0"/>
    <s v="mercadoja@tigo.net.bo"/>
    <s v="Carretera al norte pasando la tranca, fabrica de industrias venado -  WARNES"/>
    <s v="17°32'43.6&quot;S 63°09'39.2&quot;W"/>
    <s v="Freddy Garavito - 77331293"/>
    <x v="0"/>
    <d v="2021-09-01T00:00:00"/>
    <d v="2021-10-01T00:00:00"/>
    <x v="1"/>
    <s v="Programado para noviembre"/>
    <m/>
    <x v="472"/>
    <s v="SU"/>
    <s v="AC"/>
    <s v="Internet Dedicado 8"/>
    <b v="0"/>
    <s v="11188401_36252__SCZ_WARNES_INDUSTRIAS VENADO SA_IDD_105M"/>
    <b v="0"/>
    <s v="MERCADO ANEZ, JAVIER - CORP - SCZ                           "/>
    <b v="1"/>
    <e v="#N/A"/>
    <e v="#N/A"/>
    <m/>
  </r>
  <r>
    <x v="3"/>
    <d v="2021-05-31T00:00:00"/>
    <s v="Internet Asimetrico 1"/>
    <n v="36289"/>
    <x v="658"/>
    <s v="15567349_36289__SCZ_TANQUE URUBO_DOPAMINA SRL_IAS_30M  ATN ColinasDelUrubo                      "/>
    <s v="ESPINOZA LEANOS, MAYRA CRISTINA - EMP - SCZ                 "/>
    <x v="0"/>
    <x v="0"/>
    <s v="espinozamay@tigo.net.bo"/>
    <s v="Dentro del condominio Playa Turquesa - Casa 6A (urubo)"/>
    <s v=" 17°42'25.01&quot;S  63°13'27.25&quot;O"/>
    <s v="SOFIA GUTIERREZ  - 76686861"/>
    <x v="0"/>
    <d v="2021-09-01T00:00:00"/>
    <d v="2021-10-01T00:00:00"/>
    <x v="1"/>
    <m/>
    <m/>
    <x v="461"/>
    <s v="AC"/>
    <s v="AC"/>
    <s v="Internet Asimetrico 1"/>
    <b v="1"/>
    <s v="15567349_36289__SCZ_TANQUE URUBO_DOPAMINA SRL_IAS_30M  ATN ColinasDelUrubo"/>
    <b v="0"/>
    <s v="ALVAREZ CABEZAS, SAUL ALEJANDRO - TEMP                      "/>
    <b v="0"/>
    <e v="#N/A"/>
    <e v="#N/A"/>
    <m/>
  </r>
  <r>
    <x v="3"/>
    <d v="2021-05-31T00:00:00"/>
    <s v="Internet Asimetrico 1"/>
    <n v="36290"/>
    <x v="658"/>
    <s v="15567349_36290__SCZ_TANQUE URUBO_DOPAMINA SRL_IAS_30M    "/>
    <s v="ESPINOZA LEANOS, MAYRA CRISTINA - EMP - SCZ                 "/>
    <x v="0"/>
    <x v="0"/>
    <s v="espinozamay@tigo.net.bo"/>
    <s v="Dentro del condominio Playa Turquesa - Casa  6B(URUBO)"/>
    <s v=" 17°42'25.01&quot;S  63°13'27.25&quot;O"/>
    <s v="SOFIA GUTIERREZ - 76686861         "/>
    <x v="0"/>
    <d v="2021-09-01T00:00:00"/>
    <d v="2021-10-01T00:00:00"/>
    <x v="1"/>
    <m/>
    <m/>
    <x v="461"/>
    <s v="AC"/>
    <s v="AC"/>
    <s v="Internet Asimetrico 1"/>
    <b v="1"/>
    <s v="15567349_36290__SCZ_TANQUE URUBO_DOPAMINA SRL_IAS_30M"/>
    <b v="0"/>
    <s v="ALVAREZ CABEZAS, SAUL ALEJANDRO - TEMP                      "/>
    <b v="0"/>
    <e v="#N/A"/>
    <e v="#N/A"/>
    <m/>
  </r>
  <r>
    <x v="3"/>
    <d v="2019-06-28T00:00:00"/>
    <s v="BUSINESS ONLINE 1"/>
    <n v="34190"/>
    <x v="659"/>
    <s v="15415365_34190__LPZ_SAN MIGUEL_EMBAJADA TURQUIA_BOL_12M"/>
    <s v="CAMPUZANO SAAVEDRA, SORAYA JACQUELINE - EMP - LPZ           "/>
    <x v="1"/>
    <x v="0"/>
    <s v="campuzanos@tigo.net.bo"/>
    <s v="CALACOTO CALLE 8 ESQ ABRAHAM L"/>
    <s v=" 16°32'38.64&quot;S, 68° 5'26.48&quot;O"/>
    <s v="MARIA JOSE ARZE - 69908580"/>
    <x v="0"/>
    <d v="2021-09-01T00:00:00"/>
    <d v="2021-10-01T00:00:00"/>
    <x v="1"/>
    <m/>
    <m/>
    <x v="346"/>
    <s v="AC"/>
    <s v="(en blanco)"/>
    <s v="BUSINESS ONLINE 6"/>
    <b v="0"/>
    <s v="(en blanco)"/>
    <b v="0"/>
    <s v="GUTIERREZ AYLLÓN, ALVARO - EMP - LPZ                        "/>
    <b v="0"/>
    <e v="#N/A"/>
    <e v="#N/A"/>
    <m/>
  </r>
  <r>
    <x v="2"/>
    <d v="2017-07-01T00:00:00"/>
    <s v="PLAN CORPORATE - 1124"/>
    <n v="31205"/>
    <x v="660"/>
    <s v="443083_31205_LPZ_Lira_EMBAJADA AMERICANA_BOL_50M"/>
    <s v="PONCE DE LEON, MONICA - MNC - SCZ                           "/>
    <x v="1"/>
    <x v="0"/>
    <s v="ponceb@tigo.net.bo"/>
    <s v="AV ARCE ESQ CORDERO "/>
    <s v="16°30'46.01&quot;S  68° 7'17.31&quot;O"/>
    <s v="Carolina Pereira - 61273581"/>
    <x v="0"/>
    <d v="2021-09-01T00:00:00"/>
    <d v="2021-10-01T00:00:00"/>
    <x v="1"/>
    <s v="08/11: Esperando confirmación por correo. 12/10: Se consulto número actualizado al ejecutivo."/>
    <m/>
    <x v="347"/>
    <s v="AC"/>
    <s v="AC"/>
    <s v="PLAN CORPORATE - 1124"/>
    <b v="1"/>
    <s v="443083_31205_LPZ_Sopocachi_EMBAJADA AMERICANA_BOL_60M"/>
    <b v="0"/>
    <s v="RUCK SUAREZ, FERNANDA - MNC - SCZ                           "/>
    <b v="0"/>
    <e v="#N/A"/>
    <e v="#N/A"/>
    <m/>
  </r>
  <r>
    <x v="3"/>
    <d v="2020-11-26T00:00:00"/>
    <s v="PLAN CORPORATE - 1124"/>
    <n v="35733"/>
    <x v="326"/>
    <s v="11358862_35733__LPZ_SOPOCACHI_EMBAJADA DE SUECIA_IDD_105M"/>
    <s v="CAMPUZANO SAAVEDRA, SORAYA JACQUELINE - EMP - LPZ           "/>
    <x v="1"/>
    <x v="0"/>
    <s v="campuzanos@tigo.net.bo"/>
    <s v="AV ARCE EDF MULTICINE # 2631 PISO 11"/>
    <n v="0"/>
    <s v="PAULA BALLIVIAN - 76799107"/>
    <x v="0"/>
    <d v="2021-09-01T00:00:00"/>
    <d v="2021-10-01T00:00:00"/>
    <x v="1"/>
    <m/>
    <m/>
    <x v="473"/>
    <s v="AC"/>
    <s v="AC"/>
    <s v="PLAN CORPORATE - 1124"/>
    <b v="1"/>
    <s v="11358862_35733__LPZ_SOPOCACHI_EMBAJADA DE SUECIA_IDD_105M"/>
    <b v="1"/>
    <s v="GUTIERREZ AYLLÓN, ALVARO - EMP - LPZ                        "/>
    <b v="0"/>
    <e v="#N/A"/>
    <e v="#N/A"/>
    <m/>
  </r>
  <r>
    <x v="3"/>
    <d v="2020-11-30T00:00:00"/>
    <s v="PLAN CORPORATE - 1124"/>
    <n v="35754"/>
    <x v="326"/>
    <s v="11358862_35754__LPZ_SOPOCACHI_EMBAJADA DE SUECIA_IDD_75M"/>
    <s v="CAMPUZANO SAAVEDRA, SORAYA JACQUELINE - EMP - LPZ           "/>
    <x v="1"/>
    <x v="0"/>
    <s v="campuzanos@tigo.net.bo"/>
    <s v="AV ARCE EDF MULTICINE # 2631 PISO 11"/>
    <n v="0"/>
    <s v="PAULA BALLIVIAN - 76799107"/>
    <x v="0"/>
    <d v="2021-09-01T00:00:00"/>
    <d v="2021-10-01T00:00:00"/>
    <x v="1"/>
    <m/>
    <m/>
    <x v="473"/>
    <s v="AC"/>
    <s v="AC"/>
    <s v="PLAN CORPORATE - 1124"/>
    <b v="1"/>
    <s v="11358862_35754__LPZ_SOPOCACHI_EMBAJADA DE SUECIA_IDD_75M"/>
    <b v="1"/>
    <s v="GUTIERREZ AYLLÓN, ALVARO - EMP - LPZ                        "/>
    <b v="0"/>
    <e v="#N/A"/>
    <e v="#N/A"/>
    <m/>
  </r>
  <r>
    <x v="3"/>
    <d v="2021-09-23T00:00:00"/>
    <s v="Internet Asimetrico 2"/>
    <n v="36518"/>
    <x v="661"/>
    <s v="15579372_36518__LPZ_HUMBOLT_GONIMONIG S.R.L._IAS_40M_ATN LIPARI"/>
    <s v="PEREIRA AREVALO, AHYRAN DREICK                              "/>
    <x v="1"/>
    <x v="0"/>
    <s v="pereiraah@tigo.net.bo"/>
    <s v="Carretera Principal a Río Abajo # 555, Zona Huajchilla"/>
    <s v="´-16.6249432,-68.0548117"/>
    <s v="Emanuel Garcia -  69710836"/>
    <x v="2"/>
    <d v="2021-09-01T00:00:00"/>
    <d v="2021-10-01T00:00:00"/>
    <x v="1"/>
    <m/>
    <m/>
    <x v="453"/>
    <s v="MO"/>
    <s v="SU"/>
    <s v="Internet Asimetrico 2"/>
    <b v="1"/>
    <s v="**MO**15579372_36518__LPZ_HUMBOLT_GONIMONIG S.R.L._IAS_40M_ATN LIPARI"/>
    <b v="0"/>
    <s v="LEON GALARZA, GABRIELA - EJEC. DE VENTAS - NEG - SC         "/>
    <b v="0"/>
    <e v="#N/A"/>
    <e v="#N/A"/>
    <m/>
  </r>
  <r>
    <x v="2"/>
    <d v="2020-01-31T00:00:00"/>
    <s v="PLAN CORPORATE - 1124"/>
    <n v="35079"/>
    <x v="231"/>
    <s v="14572978_35079__LPZ_SAN MIGUEL_UNICEF_IDD_30M            "/>
    <s v="PONCE DE LEON, MONICA - MNC - SCZ                           "/>
    <x v="1"/>
    <x v="0"/>
    <s v="ponceb@tigo.net.bo"/>
    <s v="AV. FUERZA NAVAL ESQUINA CALLE 20 DE CALACOTO # 7720"/>
    <s v="16°32'14.19&quot;S  68° 4'43.96&quot;O"/>
    <s v="Leonardo Gonzales - 72007843"/>
    <x v="0"/>
    <d v="2021-09-01T00:00:00"/>
    <d v="2021-10-01T00:00:00"/>
    <x v="1"/>
    <m/>
    <m/>
    <x v="461"/>
    <s v="SU"/>
    <s v="(en blanco)"/>
    <s v="PLAN CORPORATE - 1124"/>
    <b v="1"/>
    <s v="(en blanco)"/>
    <b v="0"/>
    <s v="RUCK SUAREZ, FERNANDA - MNC - SCZ                           "/>
    <b v="0"/>
    <e v="#N/A"/>
    <e v="#N/A"/>
    <m/>
  </r>
  <r>
    <x v="3"/>
    <d v="2021-05-19T00:00:00"/>
    <s v="Internet Asimetrico 1"/>
    <n v="36036"/>
    <x v="599"/>
    <s v="15558680_36036__LPZ_San Miguel_IMPORTACIONES Y TIENDAS T.A.J.J. S.R.L._IAS_30M_Hotel Casa Grande    "/>
    <s v="MIYASHIRO VELEZ, JAIRTJHON - EJEC. DE CUENTAS - NEG - SC    "/>
    <x v="1"/>
    <x v="0"/>
    <s v="miyashiroj@tigo.net.bo"/>
    <s v="AVENIDA MONTENEGRO NRO 764 ZONA SAN MIGUEL, COSMET LA PAZ ZONA SAN MIGUEL - SITIO 5"/>
    <s v="16°32´28.40&quot; S   68°04´42.55&quot; O"/>
    <s v="Pedro Calderón - 78529103"/>
    <x v="0"/>
    <d v="2021-09-01T00:00:00"/>
    <d v="2021-10-01T00:00:00"/>
    <x v="1"/>
    <s v="14/10: El ejecutivo actualizó el contacto del cliente."/>
    <m/>
    <x v="464"/>
    <s v="AC"/>
    <s v="(en blanco)"/>
    <s v="Internet Asimetrico 1"/>
    <b v="1"/>
    <s v="(en blanco)"/>
    <b v="0"/>
    <s v="MIYASHIRO VELEZ, JAIRTJHON - EMP - SCZ                      "/>
    <b v="0"/>
    <e v="#N/A"/>
    <e v="#N/A"/>
    <m/>
  </r>
  <r>
    <x v="1"/>
    <d v="2021-08-31T00:00:00"/>
    <s v="Internet Dedicado 4"/>
    <n v="36495"/>
    <x v="662"/>
    <s v="15341123_36495__SCZ_PARAGUA_PRO MUJER IFD_IDD_65M_ DATACENTER TIGO KM9  "/>
    <s v="CHACON CENTELLAS, MARIA DEL PILAR - CORP - LPZ              "/>
    <x v="0"/>
    <x v="0"/>
    <s v="chaconm@tigo.net.bo"/>
    <s v="Calle Triana Oeste  (Ingreso a la Universidad Católica)"/>
    <s v="17°41'44.30&quot;S63° 9'17.74&quot;O"/>
    <s v="David Lima - 75207071"/>
    <x v="0"/>
    <d v="2021-09-01T00:00:00"/>
    <d v="2021-10-01T00:00:00"/>
    <x v="1"/>
    <s v="Programado para noviembre"/>
    <m/>
    <x v="360"/>
    <s v="AC"/>
    <s v="(en blanco)"/>
    <s v="Tigo Cloud 1"/>
    <b v="0"/>
    <s v="(en blanco)"/>
    <b v="0"/>
    <s v="MEAVE IBANEZ, HENRY - CORP - LPZ                            "/>
    <b v="0"/>
    <e v="#N/A"/>
    <e v="#N/A"/>
    <m/>
  </r>
  <r>
    <x v="1"/>
    <d v="2017-10-31T00:00:00"/>
    <s v="Plan Internet Empresarial 2.2"/>
    <n v="31509"/>
    <x v="442"/>
    <s v="15241822_31509_CBA_JUAN PABLO II SUD_IMBA_IEL_20M"/>
    <s v="SUAREZ CADARIO, ROBERTO JAVIER - CORP - SCZ                 "/>
    <x v="2"/>
    <x v="0"/>
    <s v="suarezrj@tigo.net.bo"/>
    <s v="AV SEGUNDA  ENTRE ALEXANDER FLEMING Y ARQUIMEDES"/>
    <s v=" 17°23'51.10&quot;S;  66°11'52.54&quot;O"/>
    <s v="Marco Valda - 74162466 marco_valda@imba.com.bo"/>
    <x v="3"/>
    <d v="2021-08-01T00:00:00"/>
    <d v="2021-08-01T00:00:00"/>
    <x v="4"/>
    <m/>
    <m/>
    <x v="207"/>
    <s v="SU"/>
    <s v="(en blanco)"/>
    <s v="Plan Internet Empresarial 2.2"/>
    <b v="1"/>
    <s v="(en blanco)"/>
    <b v="0"/>
    <s v="SALLES GUZMAN, PAOLA KARINA - CORP - SCZ                    "/>
    <b v="0"/>
    <e v="#N/A"/>
    <e v="#N/A"/>
    <m/>
  </r>
  <r>
    <x v="3"/>
    <d v="2021-06-30T00:00:00"/>
    <s v="Internet Asimetrico 6"/>
    <n v="36367"/>
    <x v="597"/>
    <s v="15123602_36367__LPZ_SAN MIGUEL_DELTACOM SRL_IAS_90M_ATN HOTEL CASA GRANDE"/>
    <s v="CAMPUZANO SAAVEDRA, SORAYA JACQUELINE - EMP - LPZ           "/>
    <x v="1"/>
    <x v="0"/>
    <s v="campuzanos@tigo.net.bo"/>
    <s v="CLACOTO CALLE 15 N° 8054 EDIFICIO PLAZA 15"/>
    <s v=" 16°32'27.53&quot;S  68° 5'2.95&quot;O"/>
    <s v="Dorian Parrado - 72513310"/>
    <x v="3"/>
    <d v="2021-10-01T00:00:00"/>
    <d v="2021-10-01T00:00:00"/>
    <x v="4"/>
    <m/>
    <m/>
    <x v="474"/>
    <s v="AC"/>
    <s v="AC"/>
    <s v="Internet Asimetrico 6"/>
    <b v="1"/>
    <s v="15123602_36367__LPZ_9 DE ABRIL_DELTACOM_IAS_90M_AV CIVICA"/>
    <b v="0"/>
    <s v="GUTIERREZ AYLLÓN, ALVARO - EMP - LPZ                        "/>
    <b v="0"/>
    <e v="#N/A"/>
    <e v="#N/A"/>
    <m/>
  </r>
  <r>
    <x v="3"/>
    <d v="2018-10-17T00:00:00"/>
    <s v="Internet Asimetrico 6"/>
    <n v="33061"/>
    <x v="260"/>
    <s v="11230066_33061_LPZ_MIRADOR_LAQFAGA SRL_IAS_90M"/>
    <s v="NEMTALA FERRUFINO, LUIS MIGUEL - EMP - LPZ                  "/>
    <x v="1"/>
    <x v="0"/>
    <s v="nemtalal@tigo.net.bo"/>
    <s v="Av. Hugo Estrada No. 78, Zona Miraflores "/>
    <s v="16°29'53.88&quot;S  68° 7'21.23&quot;O"/>
    <s v="Claudia Girón - 77565052"/>
    <x v="3"/>
    <d v="2021-08-01T00:00:00"/>
    <d v="2021-08-01T00:00:00"/>
    <x v="4"/>
    <m/>
    <m/>
    <x v="475"/>
    <s v="AC"/>
    <s v="AC"/>
    <s v="Internet Asimetrico 6"/>
    <b v="1"/>
    <s v="11230066_33061_LPZ_MIRADOR_LAQFAGA SRL_IAS_90M"/>
    <b v="1"/>
    <s v="GUTIERREZ AYLLÓN, ALVARO - EMP - LPZ                        "/>
    <b v="0"/>
    <e v="#N/A"/>
    <e v="#N/A"/>
    <m/>
  </r>
  <r>
    <x v="1"/>
    <d v="2019-10-08T00:00:00"/>
    <s v="Internet Dedicado 2"/>
    <n v="34472"/>
    <x v="117"/>
    <s v="11297837_34472__SCZ_HAMACAS_FARMAVAL BOLIVIA SRL_IDD_20M"/>
    <s v="VELARDE VARGAS, MARIO - EMP - SCZ                           "/>
    <x v="0"/>
    <x v="0"/>
    <s v="velardem@tigo.net.bo"/>
    <s v="CALLE MARIA LUISA CASTRO ENTRE BENI Y BANZER ENTRE 4 Y 5 ANILLO NRO 28"/>
    <s v="17°44'44.38&quot;S 63°10'6.57&quot;O"/>
    <s v="LUIS SILES - 71093141"/>
    <x v="3"/>
    <d v="2021-10-01T00:00:00"/>
    <d v="2021-10-01T00:00:00"/>
    <x v="4"/>
    <s v="08/11: Solicitud de repetir visita por el NOC y comercial"/>
    <m/>
    <x v="466"/>
    <s v="AC"/>
    <s v="AC"/>
    <s v="Internet Dedicado 2"/>
    <b v="1"/>
    <s v="11297837_34472__SCZ_HAMACAS_FARMAVAL BOLIVIA SRL_IDD_40M"/>
    <b v="0"/>
    <s v="VACA DIEZ, WALTER - EMP - SCZ                               "/>
    <b v="0"/>
    <e v="#N/A"/>
    <e v="#N/A"/>
    <m/>
  </r>
  <r>
    <x v="4"/>
    <d v="2019-03-30T00:00:00"/>
    <s v="Internet Asimetrico 3"/>
    <n v="33817"/>
    <x v="520"/>
    <s v="15390830_33817__SCZ_EL PARI_GROVER QUINTEROS ORELLANA_IAS_50M"/>
    <s v="VARGAS MENDEZ, JORGE - EJEC. DE CUENTAS - NEG - SC          "/>
    <x v="0"/>
    <x v="0"/>
    <s v="vargasjor@tigo.net.bo"/>
    <s v="AV. EL TROMPILLO N° 1141 ZONA: B/ LOS CHOFERES 2DO ANILLO FRENTE AL PERIODICO EL DEBER "/>
    <s v=" 17°47'54.71&quot;S  63°10'12.20&quot;O"/>
    <s v="ROBERTO ARIAS - 78005301"/>
    <x v="3"/>
    <d v="2021-10-01T00:00:00"/>
    <d v="2021-10-01T00:00:00"/>
    <x v="4"/>
    <m/>
    <m/>
    <x v="453"/>
    <s v="AC"/>
    <s v="AC"/>
    <s v="Internet Asimetrico 3"/>
    <b v="1"/>
    <s v="15390830_33817__SCZ_EL PARI_GROVER QUINTEROS ORELLANA_IAS_50M"/>
    <b v="1"/>
    <s v="MARISCAL SALINAS, BLANCA - EJEC. DE CUENTAS - NEG - SC      "/>
    <b v="0"/>
    <e v="#N/A"/>
    <e v="#N/A"/>
    <m/>
  </r>
  <r>
    <x v="3"/>
    <d v="2014-05-01T00:00:00"/>
    <s v="PLAN CORPORATE - 1124"/>
    <n v="28881"/>
    <x v="663"/>
    <s v="11233882_28881_SCZ_BRIGIDA_TECNA BOLIVIA SA_IDD_30M"/>
    <s v="VELARDE VARGAS, MARIO - EMP - SCZ                           "/>
    <x v="0"/>
    <x v="0"/>
    <s v="velardem@tigo.net.bo"/>
    <s v="Av. Las Americas # 7 Edificio Torre Cainco piso 10"/>
    <n v="0"/>
    <s v="Xavier Michel Mercado 689-20597; xmichel@tecna-corp.com"/>
    <x v="0"/>
    <d v="2021-10-01T00:00:00"/>
    <d v="2021-11-01T00:00:00"/>
    <x v="1"/>
    <s v="06/05: Cliente no responde las llamadas. Se consultó al ejecutivo por actualización de número. Tiene el mismo contacto, se intentará por correo."/>
    <m/>
    <x v="476"/>
    <s v="AC"/>
    <s v="(en blanco)"/>
    <s v="PLAN CORPORATE - 1124"/>
    <b v="1"/>
    <s v="(en blanco)"/>
    <b v="0"/>
    <s v="VAZQUEZ VALDIVIA, LEONARDO - EMP - SCZ                      "/>
    <b v="0"/>
    <e v="#N/A"/>
    <e v="#N/A"/>
    <m/>
  </r>
  <r>
    <x v="3"/>
    <d v="2016-07-05T00:00:00"/>
    <s v="PLAN CORPORATE - 1124"/>
    <n v="30241"/>
    <x v="664"/>
    <s v="11890711_30241_SCZ_Brigida_TENARIS GLOBAL SERVICES DE BOLIVIA S.R.L_IDD_75M"/>
    <s v="ARREDONDO ARAMBULA, BARBARA ANAHI - EMP - SCZ               "/>
    <x v="0"/>
    <x v="0"/>
    <s v="arredondob@tigo.net.bo"/>
    <s v="Edificio ALAS piso, 7. (Equipetrol y 4° anillo) "/>
    <n v="0"/>
    <s v="Gustavo Silva - 72121061"/>
    <x v="0"/>
    <d v="2021-10-01T00:00:00"/>
    <d v="2021-11-01T00:00:00"/>
    <x v="1"/>
    <m/>
    <m/>
    <x v="477"/>
    <s v="AC"/>
    <s v="AC"/>
    <s v="PLAN CORPORATE - 1124"/>
    <b v="1"/>
    <s v="11890711_30241_SCZ_Brigida_TENARIS GLOBAL SERVICES DE BOLIVIA S.R.L_IDD_75M"/>
    <b v="1"/>
    <s v="MIYASHIRO VELEZ, JAIRTJHON - EMP - SCZ                      "/>
    <b v="0"/>
    <e v="#N/A"/>
    <e v="#N/A"/>
    <m/>
  </r>
  <r>
    <x v="4"/>
    <d v="2019-01-31T00:00:00"/>
    <s v="Internet Asimetrico 1"/>
    <n v="33457"/>
    <x v="665"/>
    <s v="14113152_33457_SCZ_BRIGIDA_IPE BOLIVIA SRL_IAS_30M"/>
    <s v="AÑEZ LOPEZ, LILIANA - EJEC. DE CUENTAS - NEG - SC           "/>
    <x v="0"/>
    <x v="0"/>
    <s v="anezha@tigo.net.bo"/>
    <s v="B/Guapay C/Fermin Peralta Edificio Torres Delta Piso 1 Oficina 1 B"/>
    <s v="17°45'35.26&quot;S  63°11'47.42&quot;O"/>
    <s v="Marco Arteaga - 72123231"/>
    <x v="0"/>
    <d v="2021-10-01T00:00:00"/>
    <d v="2021-11-01T00:00:00"/>
    <x v="1"/>
    <m/>
    <m/>
    <x v="117"/>
    <s v="AC"/>
    <s v="AC"/>
    <s v="Internet Asimetrico 1"/>
    <b v="1"/>
    <s v="14113152_33457_SCZ_BRIGIDA_IPE BOLIVIA SRL_IAS_30M"/>
    <b v="1"/>
    <s v="AÑEZ LOPEZ, LILIANA - EJEC. DE CUENTAS - NEG - SC           "/>
    <b v="1"/>
    <e v="#N/A"/>
    <e v="#N/A"/>
    <m/>
  </r>
  <r>
    <x v="4"/>
    <d v="2019-07-29T00:00:00"/>
    <s v="PLAN CORPORATE - 1124"/>
    <n v="34343"/>
    <x v="666"/>
    <s v="15409955_34343_SCZ_CENTENARIO_HINTER BOLIVIA SRL_IDD_20M"/>
    <s v="MARQUINAS, HELEN - EJEC. DE CUENTAS - NEG - SC              "/>
    <x v="0"/>
    <x v="0"/>
    <s v="marquinash@tigo.net.bo"/>
    <s v="Avenida SAN MARTIN, Esquina Manuel Guemes"/>
    <s v=" 17°46'13.59&quot;S  63°11'32.37&quot;O"/>
    <s v="MOISES RUIZ - +(52)15541614228"/>
    <x v="0"/>
    <d v="2021-10-01T00:00:00"/>
    <d v="2021-11-01T00:00:00"/>
    <x v="0"/>
    <s v="06/05: El contacto no responde a los mensajes. Dado que es un contacto del exterior, no se tiene contacto en Bolivia por el momento, se coordino con el ejecutivo que cuando el cliente desee la medición lo solicite por el ejecutivo._x000a_19/11: Ejecutiva indica que no hay  contacto del cliente en Bolivia, que se intente comunicar por whattsapp para programar la visita."/>
    <s v="Cliente incontactable"/>
    <x v="1"/>
    <s v="AC"/>
    <s v="AC"/>
    <s v="PLAN CORPORATE - 1124"/>
    <b v="1"/>
    <s v="15409955_34343_SCZ_CENTENARIO_HINTER BOLIVIA SRL_IDD_20M"/>
    <b v="1"/>
    <s v="RUCK SUAREZ, FERNANDA - MNC - SCZ                           "/>
    <b v="0"/>
    <e v="#N/A"/>
    <e v="#N/A"/>
    <m/>
  </r>
  <r>
    <x v="1"/>
    <d v="2021-05-25T00:00:00"/>
    <s v="Internet Dedicado 1"/>
    <n v="36250"/>
    <x v="273"/>
    <s v="**EQUIPO NO HOMOLOGADO**11188401_36250__SCZ_B/30 AGOSTO_INDUSTRIAS VENADO SA_IDD"/>
    <s v="MERCADO ANEZ, JAVIER - CORP - SCZ                           "/>
    <x v="0"/>
    <x v="0"/>
    <s v="mercadoja@tigo.net.bo"/>
    <s v="Carretera al Norte y 10 anilllo, entrando por ingreso a la pradera, una cuadra y media, oficinas de Dizcruz"/>
    <s v="17°42'03.0&quot;S 63°09'49.6&quot;W"/>
    <s v="Freddy Garavito - 77331293"/>
    <x v="0"/>
    <d v="2021-10-01T00:00:00"/>
    <d v="2021-11-01T00:00:00"/>
    <x v="1"/>
    <m/>
    <m/>
    <x v="262"/>
    <s v="SU"/>
    <s v="AC"/>
    <s v="Internet Dedicado 1"/>
    <b v="1"/>
    <s v="**EQUIPO NO HOMOLOGADO**11188401_36250__SCZ_B/30 AGOSTO_INDUSTRIAS VENADO SA_IDD"/>
    <b v="1"/>
    <s v="MERCADO ANEZ, JAVIER - CORP - SCZ                           "/>
    <b v="1"/>
    <e v="#N/A"/>
    <e v="#N/A"/>
    <m/>
  </r>
  <r>
    <x v="3"/>
    <d v="2014-06-17T00:00:00"/>
    <s v="Internet Dedicado 1"/>
    <n v="29144"/>
    <x v="667"/>
    <s v="14068383_29144_SCZ_Roca y Coronado_WORLDWIDE SECURITY CORPORATION_IDD_30M"/>
    <s v="MORALES RIVAS, FERNANDO - EMP - SCZ                         "/>
    <x v="0"/>
    <x v="0"/>
    <s v="moralesf@tigo.net.bo"/>
    <s v="CALLE MAMORECILLO ENTRE USURI Y YAPICUANA, A DOS CUADRAS DEL TERCER ANILLO EXTERNO : Full Assistance S.R.L.. Barrio Villa Mercedes"/>
    <n v="0"/>
    <s v="Mauricio Cabrera 77311949"/>
    <x v="0"/>
    <d v="2021-10-01T00:00:00"/>
    <d v="2021-11-01T00:00:00"/>
    <x v="1"/>
    <m/>
    <m/>
    <x v="478"/>
    <s v="AC"/>
    <s v="AC"/>
    <s v="Internet Dedicado 1"/>
    <b v="1"/>
    <s v="14068383_29144_SCZ_Roca y Coronado_WORLDWIDE SECURITY CORPORATION_IDD_30M"/>
    <b v="1"/>
    <s v="VACA DIEZ, WALTER - EMP - SCZ                               "/>
    <b v="0"/>
    <e v="#N/A"/>
    <e v="#N/A"/>
    <m/>
  </r>
  <r>
    <x v="3"/>
    <d v="2017-09-30T00:00:00"/>
    <s v="Internet Dedicado 1"/>
    <n v="31420"/>
    <x v="668"/>
    <s v="1701567_31420_SCZ_LA-TRANCA_EMPRESA DE TRANSFORMACION AGROINDUSTRIAL S.A(ETASA)_IDD_30M                "/>
    <s v="GARAY, ANGEL NICOLAS - EMP - SCZ                            "/>
    <x v="0"/>
    <x v="0"/>
    <s v="garaya@tigo.net.bo"/>
    <s v="CARRETERA ANTIGUA A COCHABAMBA KM 11"/>
    <s v=" 17°51'31.99&quot;S"/>
    <s v="JOSE DAVALO - 60096406 - 2281468"/>
    <x v="0"/>
    <d v="2021-10-01T00:00:00"/>
    <d v="2021-11-01T00:00:00"/>
    <x v="1"/>
    <m/>
    <m/>
    <x v="373"/>
    <s v="AC"/>
    <s v="(en blanco)"/>
    <s v="Internet Dedicado 1"/>
    <b v="1"/>
    <s v="(en blanco)"/>
    <b v="0"/>
    <s v="GARAY, ANGEL NICOLAS - EMP - SCZ                            "/>
    <b v="1"/>
    <e v="#N/A"/>
    <e v="#N/A"/>
    <m/>
  </r>
  <r>
    <x v="3"/>
    <d v="2018-10-30T00:00:00"/>
    <s v="Business Asimetric 3"/>
    <n v="33080"/>
    <x v="437"/>
    <s v="12890763_33080_SCZ_PARAGUA_EXOMAD_BAS_20M_ATN COTOCA              "/>
    <s v="VELARDE VARGAS, MARIO - EMP - SCZ                           "/>
    <x v="0"/>
    <x v="0"/>
    <s v="velardem@tigo.net.bo"/>
    <s v=" CIRCUNVALACION DE COTOCA, POR LA RUTA NACIONAL 4 "/>
    <s v=" 17°46'13.32&quot;S ;     62°59'54.62&quot;O"/>
    <s v="Javier Inturias Melean - 78512401"/>
    <x v="0"/>
    <d v="2021-10-01T00:00:00"/>
    <d v="2021-11-01T00:00:00"/>
    <x v="1"/>
    <m/>
    <m/>
    <x v="477"/>
    <s v="AC"/>
    <s v="(en blanco)"/>
    <s v="Business Asimetric 3"/>
    <b v="1"/>
    <s v="(en blanco)"/>
    <b v="0"/>
    <s v="VAZQUEZ VALDIVIA, LEONARDO - EMP - SCZ                      "/>
    <b v="0"/>
    <e v="#N/A"/>
    <e v="#N/A"/>
    <m/>
  </r>
  <r>
    <x v="4"/>
    <d v="2021-03-31T00:00:00"/>
    <s v="Internet Asimetrico 2"/>
    <n v="36023"/>
    <x v="669"/>
    <s v="15342143_36023__SCZ_COTOCA_INDUSTRIA TEXTIL TSM SA_IAS_40M_COTOCA 3                              "/>
    <s v="MENDOZA, LINZAY - EJEC. DE VENTAS - NEG - SC                "/>
    <x v="0"/>
    <x v="0"/>
    <s v="mendozali@tigo.net.bo"/>
    <s v="CARRETERA A COTOCA KM 18"/>
    <s v=" 17°45'26.50&quot;S  63° 0'51.06&quot;O"/>
    <s v="MELVY SALAZAR - 721 35223"/>
    <x v="0"/>
    <d v="2021-10-01T00:00:00"/>
    <d v="2021-11-01T00:00:00"/>
    <x v="1"/>
    <m/>
    <m/>
    <x v="477"/>
    <s v="AC"/>
    <s v="(en blanco)"/>
    <s v="Internet Asimetrico 2"/>
    <b v="1"/>
    <s v="(en blanco)"/>
    <b v="0"/>
    <s v="MENDOZA, LINZAY - EJEC. DE VENTAS - NEG - SC                "/>
    <b v="1"/>
    <e v="#N/A"/>
    <e v="#N/A"/>
    <m/>
  </r>
  <r>
    <x v="1"/>
    <d v="2021-04-30T00:00:00"/>
    <s v="Internet Dedicado 1"/>
    <n v="36049"/>
    <x v="670"/>
    <s v="11197342_36049__SCZ_CATOLICA_SOUTH AMERICAN EXPRESS S.A - SAE_IDD_30M"/>
    <s v="SUAREZ CADARIO, ROBERTO JAVIER - CORP - SCZ                 "/>
    <x v="0"/>
    <x v="0"/>
    <s v="suarezrj@tigo.net.bo"/>
    <s v="Carretera Norte, parque coronado 1, manzana 1 Frente Aidisa"/>
    <s v="17°40'29.0&quot;S 63°09'09.2&quot;W"/>
    <s v="Mario Gumiel -72152388"/>
    <x v="0"/>
    <d v="2021-10-01T00:00:00"/>
    <d v="2021-11-01T00:00:00"/>
    <x v="1"/>
    <m/>
    <m/>
    <x v="479"/>
    <s v="AC"/>
    <s v="(en blanco)"/>
    <s v="Internet Dedicado 1"/>
    <b v="1"/>
    <s v="(en blanco)"/>
    <b v="0"/>
    <s v="PARADA SAUCEDO, ALEJANDRA - EMP - SCZ                       "/>
    <b v="0"/>
    <e v="#N/A"/>
    <e v="#N/A"/>
    <m/>
  </r>
  <r>
    <x v="3"/>
    <d v="2021-06-30T00:00:00"/>
    <s v="Internet Asimetrico 1"/>
    <n v="36342"/>
    <x v="159"/>
    <s v="11693185_36342__SCZ_WARNES_CERAMICA DEL ESTE SRL._IAS_30M_RBS NARANJAL"/>
    <s v="ESPINOZA LEANOS, MAYRA CRISTINA - EMP - SCZ                 "/>
    <x v="0"/>
    <x v="0"/>
    <s v="espinozamay@tigo.net.bo"/>
    <s v="CARRETERA NORTE KM 42"/>
    <s v="17°24'26.45&quot;S    63°12'19.25&quot;O"/>
    <s v="JOSE LUIS HERRERA - 70009146"/>
    <x v="0"/>
    <d v="2021-10-01T00:00:00"/>
    <d v="2021-11-01T00:00:00"/>
    <x v="1"/>
    <m/>
    <m/>
    <x v="480"/>
    <s v="AC"/>
    <s v="AC"/>
    <s v="Internet Asimetrico 1"/>
    <b v="1"/>
    <s v="11693185_36342__SCZ_WARNES_CERAMICA DEL ESTE SRL._IAS_30M_RBS NARANJAL"/>
    <b v="1"/>
    <s v="ALVAREZ CABEZAS, SAUL ALEJANDRO - TEMP                      "/>
    <b v="0"/>
    <e v="#N/A"/>
    <e v="#N/A"/>
    <m/>
  </r>
  <r>
    <x v="3"/>
    <d v="2021-07-31T00:00:00"/>
    <s v="Internet Asimetrico 2"/>
    <n v="36425"/>
    <x v="671"/>
    <s v="15574867_36425_SCZ_PETROLERO_TUJURE SRL_IAS_40M                "/>
    <s v="GONZALEZ ANTEZANA, MAURICIO ABEL - EMP - CBB                "/>
    <x v="0"/>
    <x v="0"/>
    <s v="gonzalezm@tigo.net.bo"/>
    <s v="AV. BENI Y CALLE LOS LIMOS NRO. 3240_x0009_"/>
    <s v=" 17°45'39.03&quot;S   63°10'30.20&quot;O"/>
    <s v="ANA MARIA RAMIREZ SOLIZ - 67702710"/>
    <x v="0"/>
    <d v="2021-10-01T00:00:00"/>
    <d v="2021-11-01T00:00:00"/>
    <x v="1"/>
    <m/>
    <m/>
    <x v="469"/>
    <s v="AC"/>
    <s v="(en blanco)"/>
    <s v="Internet Asimetrico 2"/>
    <b v="1"/>
    <s v="(en blanco)"/>
    <b v="0"/>
    <s v="GONZALEZ ANTEZANA, MAURICIO ABEL - EMP - CBBA               "/>
    <b v="0"/>
    <e v="#N/A"/>
    <e v="#N/A"/>
    <m/>
  </r>
  <r>
    <x v="3"/>
    <d v="2021-08-26T00:00:00"/>
    <s v="Internet Dedicado 4"/>
    <n v="36487"/>
    <x v="672"/>
    <s v="13850780_36487__SCZ_CATOLICA_ MEGALABS BOLIVIA SRL_IDD_65M"/>
    <s v="RUEDA PERALTA, ANIBAL - EMP - SCZ                           "/>
    <x v="0"/>
    <x v="0"/>
    <s v="ruedaa@tigo.net.bo"/>
    <s v="AV. INTERNACIONAL BIOCEANICA G77 PARQUE EMPRESARIAL PEC2"/>
    <s v=" 17°40'30.95&quot;S  63° 8'54.55&quot;O"/>
    <s v="ADHEMAR SORIA GALVARRO - 72166979"/>
    <x v="0"/>
    <d v="2021-10-01T00:00:00"/>
    <d v="2021-11-01T00:00:00"/>
    <x v="1"/>
    <m/>
    <m/>
    <x v="469"/>
    <s v="AC"/>
    <s v="(en blanco)"/>
    <s v="Internet Dedicado 4"/>
    <b v="1"/>
    <s v="(en blanco)"/>
    <b v="0"/>
    <s v="RUEDA PERALTA, ANIBAL - EMP - SCZ                           "/>
    <b v="1"/>
    <e v="#N/A"/>
    <e v="#N/A"/>
    <m/>
  </r>
  <r>
    <x v="3"/>
    <d v="2021-08-27T00:00:00"/>
    <s v="Internet Asimetrico 1"/>
    <n v="36505"/>
    <x v="673"/>
    <s v="15191192_36505__SCZ_TANQUE URUBO_AGXPLORE INTERNACIONAL SRL_IAS_30M_COLINAS URUBO"/>
    <s v="STEHLI PARADA CARLA - TEAM LEADER- NEG - SC                  "/>
    <x v="0"/>
    <x v="0"/>
    <s v="stehlic@tigo.net.bo"/>
    <s v="URUBO URBANIZACION PLAYA TURQUESA CARRETERA A LA BELGICA,  6KM DEL PUENTE FOIANINI"/>
    <s v="17°42'22.71&quot;S - 63°13'38.73&quot;O"/>
    <s v="MARTIN ASCARRUNZ - 71090103"/>
    <x v="0"/>
    <d v="2021-10-01T00:00:00"/>
    <d v="2021-11-01T00:00:00"/>
    <x v="1"/>
    <m/>
    <m/>
    <x v="422"/>
    <s v="AC"/>
    <s v="AC"/>
    <s v="Internet Asimetrico 1"/>
    <b v="1"/>
    <s v="15191192_36505__SCZ_TANQUE URUBO_AGXPLORE INTERNACIONAL SRL_IAS_30M_COLINAS URUB"/>
    <b v="0"/>
    <s v="PARADA SAUCEDO, ALEJANDRA - EMP - SCZ                       "/>
    <b v="0"/>
    <e v="#N/A"/>
    <e v="#N/A"/>
    <m/>
  </r>
  <r>
    <x v="1"/>
    <d v="2021-09-20T00:00:00"/>
    <s v="Internet Dedicado 8"/>
    <n v="36521"/>
    <x v="674"/>
    <s v="15579441_36521__SCZ_SAGUAPAC_HERBALIFE BOLIVIA LTDA_IDD_105M"/>
    <s v="SUAREZ CADARIO, ROBERTO JAVIER - CORP - SCZ                 "/>
    <x v="0"/>
    <x v="0"/>
    <s v="suarezrj@tigo.net.bo"/>
    <s v="Av. Grigota Doble via la Guardia entre 3° y 4° anillo"/>
    <s v="-17.80958602189003, -63.205421795017166"/>
    <s v="Rolando Valdez - 77859338"/>
    <x v="0"/>
    <d v="2021-10-01T00:00:00"/>
    <d v="2021-11-01T00:00:00"/>
    <x v="0"/>
    <m/>
    <s v="Servicio Suspendido / Eliminado"/>
    <x v="1"/>
    <s v="SU"/>
    <s v="(en blanco)"/>
    <s v="Internet Dedicado 8"/>
    <b v="1"/>
    <s v="(en blanco)"/>
    <b v="0"/>
    <s v="SALLES GUZMAN, PAOLA KARINA - CORP - SCZ                    "/>
    <b v="0"/>
    <e v="#N/A"/>
    <e v="#N/A"/>
    <m/>
  </r>
  <r>
    <x v="3"/>
    <d v="2021-08-30T00:00:00"/>
    <s v="Internet Asimetrico 1"/>
    <n v="36535"/>
    <x v="675"/>
    <s v="11752821_36535__SCZ_MERCADO OKINAWA_MOTOLAND IMPORTACIONES S.A._IAS_30M "/>
    <s v="MORALES RIVAS, FERNANDO - EMP - SCZ                         "/>
    <x v="0"/>
    <x v="0"/>
    <s v="moralesf@tigo.net.bo"/>
    <s v="AV. CRISTOBAL DE MENDOZA ESQUINA CARMELO LLANOS"/>
    <s v=" 17°46'14.10&quot;S  63°10'38.99&quot;O"/>
    <s v="JONNATHAN BARRERO - 75666872"/>
    <x v="0"/>
    <d v="2021-10-01T00:00:00"/>
    <d v="2021-11-01T00:00:00"/>
    <x v="1"/>
    <m/>
    <m/>
    <x v="325"/>
    <s v="AC"/>
    <s v="AC"/>
    <s v="Internet Asimetrico 1"/>
    <b v="1"/>
    <s v="11752821_36535__SCZ_MERCADO OKINAWA_MOTOLAND IMPORTACIONES S.A._IAS_30M"/>
    <b v="0"/>
    <s v="VACA DIEZ, WALTER - EMP - SCZ                               "/>
    <b v="0"/>
    <e v="#N/A"/>
    <e v="#N/A"/>
    <m/>
  </r>
  <r>
    <x v="3"/>
    <d v="2021-08-31T00:00:00"/>
    <s v="Internet Dedicado 3"/>
    <n v="36548"/>
    <x v="514"/>
    <s v="12694254_36548__SCZ_TAJIBOS_PAGOS SRL_IDD_50M_ATN SIRARI         "/>
    <s v="MORALES RIVAS, FERNANDO - EMP - SCZ                         "/>
    <x v="0"/>
    <x v="0"/>
    <s v="moralesf@tigo.net.bo"/>
    <s v="AV LAS RAMBLAS #300 "/>
    <s v=" 17°45'36.31&quot;S  63°12'4.61&quot;O"/>
    <s v="Jesus Bautista - 69152333"/>
    <x v="0"/>
    <d v="2021-10-01T00:00:00"/>
    <d v="2021-11-01T00:00:00"/>
    <x v="1"/>
    <m/>
    <m/>
    <x v="8"/>
    <s v="SU"/>
    <s v="(en blanco)"/>
    <s v="Internet Dedicado 3"/>
    <b v="1"/>
    <s v="(en blanco)"/>
    <b v="0"/>
    <s v="VACA DIEZ, WALTER - EMP - SCZ                               "/>
    <b v="0"/>
    <e v="#N/A"/>
    <e v="#N/A"/>
    <s v="Visita programada Agosto"/>
  </r>
  <r>
    <x v="3"/>
    <d v="2021-08-31T00:00:00"/>
    <s v="Internet Asimetrico 1"/>
    <n v="36571"/>
    <x v="20"/>
    <s v="13646854_36571__LPZ_COTA COTA_PUNTOMAQ_IAS_30M_LAS REMATAS"/>
    <s v="CAMPUZANO SAAVEDRA, SORAYA JACQUELINE - EMP - LPZ           "/>
    <x v="1"/>
    <x v="0"/>
    <s v="campuzanos@tigo.net.bo"/>
    <s v="OFICINAS DE ADMINISTRACION CALLE 30 Cota Cota Ref Taller "/>
    <s v=" 17°45'55.67&quot;S  63°11'36.59&quot;O"/>
    <s v="ESPERANZA SALAS - 69790002"/>
    <x v="0"/>
    <d v="2021-10-01T00:00:00"/>
    <d v="2021-11-01T00:00:00"/>
    <x v="1"/>
    <m/>
    <m/>
    <x v="481"/>
    <s v="SU"/>
    <s v="(en blanco)"/>
    <s v="Internet Asimetrico 1"/>
    <b v="1"/>
    <s v="(en blanco)"/>
    <b v="0"/>
    <s v="GUTIERREZ AYLLÓN, ALVARO - EMP - LPZ                        "/>
    <b v="0"/>
    <e v="#N/A"/>
    <e v="#N/A"/>
    <m/>
  </r>
  <r>
    <x v="4"/>
    <d v="2021-08-31T00:00:00"/>
    <s v="Business Asimetric 1"/>
    <n v="36572"/>
    <x v="676"/>
    <s v="1736025_36572__LPZ_LOS PINOS_ALMACENES PACIFICO SUR S.A._BAS_15M"/>
    <s v="CHUQUIMIA, HECTOR HENRY - EJEC. DE CUENTAS - NEG - LP       "/>
    <x v="1"/>
    <x v="0"/>
    <s v="chuquimiah@tigo.net.bo"/>
    <s v="Federico Zuazo, La Paz"/>
    <n v="0"/>
    <s v="RENE ALPASUR - 76223163 "/>
    <x v="0"/>
    <d v="2021-10-01T00:00:00"/>
    <d v="2021-11-01T00:00:00"/>
    <x v="1"/>
    <s v="08/03: Ejecutivo me comenta que le cambiaron de cartera, ahora el ejecutivo es Eduardo Ameller (amellere@tigo.net.bo), se contacto al nuevo ejecutivo pero indica que no tiene otro contacto del cliente, y que tampo él se puede contactar con el mismo por lo que se cancela la visita. Logicalis indica que el personal que se tiene en la base contestó e indico que ya no trabaja en la empresa."/>
    <m/>
    <x v="482"/>
    <s v="AC"/>
    <s v="AC"/>
    <s v="Internet Asimetrico 2"/>
    <b v="0"/>
    <s v="1736025_36572__LPZ_LOS PINOS_ALMACENES PACIFICO SUR S.A._IAS_40M"/>
    <b v="0"/>
    <s v="GUTIERREZ AYLLÓN, ALVARO - EMP - LPZ                        "/>
    <b v="0"/>
    <e v="#N/A"/>
    <e v="#N/A"/>
    <m/>
  </r>
  <r>
    <x v="1"/>
    <d v="2021-09-23T00:00:00"/>
    <s v="Internet Dedicado 1"/>
    <n v="36573"/>
    <x v="223"/>
    <s v="15496584_36573_SCZ_HIPERMAXI_COINSE SRL_IDD_30M"/>
    <s v="MERCADO ANEZ, JAVIER - CORP - SCZ                           "/>
    <x v="0"/>
    <x v="0"/>
    <s v="mercadoja@tigo.net.bo"/>
    <s v="Av. Cristo Redentor Cond. Torres Gemelas entre 2do y 3er Anillo"/>
    <s v="17°45'51.01&quot;S  63°10'52.33&quot;W"/>
    <s v="Jorge Soruco - 74161555"/>
    <x v="0"/>
    <d v="2021-10-01T00:00:00"/>
    <d v="2021-11-01T00:00:00"/>
    <x v="1"/>
    <m/>
    <m/>
    <x v="141"/>
    <s v="AC"/>
    <s v="AC"/>
    <s v="Internet Dedicado 1"/>
    <b v="1"/>
    <s v="15496584_36573_SCZ_HIPERMAXI_COINSE SRL_IDD_30M"/>
    <b v="1"/>
    <s v="MERCADO ANEZ, JAVIER - CORP - SCZ                           "/>
    <b v="1"/>
    <e v="#N/A"/>
    <e v="#N/A"/>
    <m/>
  </r>
  <r>
    <x v="1"/>
    <d v="2021-09-23T00:00:00"/>
    <s v="Internet Dedicado 1"/>
    <n v="36574"/>
    <x v="223"/>
    <s v="15496584_36574__LPZ_LOS PINOS_COINSE SRL_IDD_30M"/>
    <s v="MERCADO ANEZ, JAVIER - CORP - SCZ                           "/>
    <x v="1"/>
    <x v="0"/>
    <s v="mercadoja@tigo.net.bo"/>
    <s v="Final Calle 21Calacoto, Edificio Larrea Sur – PB"/>
    <s v="16°32'46.60&quot;S  68° 4'35.94&quot;W"/>
    <s v="Jorge Soruco - 74161555"/>
    <x v="0"/>
    <d v="2021-10-01T00:00:00"/>
    <d v="2021-11-01T00:00:00"/>
    <x v="1"/>
    <m/>
    <m/>
    <x v="478"/>
    <s v="AC"/>
    <s v="AC"/>
    <s v="Internet Dedicado 1"/>
    <b v="1"/>
    <s v="15496584_36574__LPZ_LOS PINOS_COINSE SRL_IDD_30M"/>
    <b v="1"/>
    <s v="MERCADO ANEZ, JAVIER - CORP - SCZ                           "/>
    <b v="1"/>
    <e v="#N/A"/>
    <e v="#N/A"/>
    <m/>
  </r>
  <r>
    <x v="1"/>
    <d v="2021-09-23T00:00:00"/>
    <s v="Internet Dedicado 1"/>
    <n v="36575"/>
    <x v="223"/>
    <s v="15496584_36575__LPZ_AV AMERICA_COINSE SRL_IDD_30M"/>
    <s v="MERCADO ANEZ, JAVIER - CORP - SCZ                           "/>
    <x v="1"/>
    <x v="0"/>
    <s v="mercadoja@tigo.net.bo"/>
    <s v="Av. 6 de Marzo No.144 Galería La Urbana"/>
    <s v="16°29'25.49&quot;S 68°10'20.60&quot;W"/>
    <s v="Jorge Soruco - 74161555"/>
    <x v="0"/>
    <d v="2021-10-01T00:00:00"/>
    <d v="2021-11-01T00:00:00"/>
    <x v="1"/>
    <m/>
    <m/>
    <x v="373"/>
    <s v="AC"/>
    <s v="AC"/>
    <s v="Internet Dedicado 1"/>
    <b v="1"/>
    <s v="15496584_36575__LPZ_AV AMERICA_COINSE SRL_IDD_30M"/>
    <b v="1"/>
    <s v="MERCADO ANEZ, JAVIER - CORP - SCZ                           "/>
    <b v="1"/>
    <e v="#N/A"/>
    <e v="#N/A"/>
    <m/>
  </r>
  <r>
    <x v="1"/>
    <d v="2021-09-30T00:00:00"/>
    <s v="Internet Asimetrico 7"/>
    <n v="36667"/>
    <x v="64"/>
    <s v="7233_36667__LPZ_HUMBOLT_BANCO NACIONAL DE BOLIVIA S.A._IAS_95M"/>
    <s v="ZAVALETA ALIPAZ, MARIANA - CORP - LPZ                       "/>
    <x v="1"/>
    <x v="0"/>
    <s v="zavaletam@tigo.net.bo"/>
    <s v="Av. Los Sauces Nro.189, La Florida"/>
    <s v=" 16°32'41.63&quot;S;  68° 5'28.97&quot;O"/>
    <s v="Jose Miguel Gutierrez - 69896378"/>
    <x v="0"/>
    <d v="2021-10-01T00:00:00"/>
    <d v="2021-11-01T00:00:00"/>
    <x v="1"/>
    <m/>
    <m/>
    <x v="151"/>
    <s v="AC"/>
    <s v="(en blanco)"/>
    <s v="Internet Asimetrico 7"/>
    <b v="1"/>
    <s v="(en blanco)"/>
    <b v="0"/>
    <s v="MIRANDA URQUIZO, DANIEL - CORP - LPZ                        "/>
    <b v="0"/>
    <e v="#N/A"/>
    <e v="#N/A"/>
    <m/>
  </r>
  <r>
    <x v="3"/>
    <d v="2021-09-30T00:00:00"/>
    <s v="Internet Asimetrico 8"/>
    <n v="36684"/>
    <x v="677"/>
    <s v="14051158_36684_LPZ_VICTORIA_CAJA DE SALUD DE BANCA PRIVADA _IAS_105M_REDUNDANCIA"/>
    <s v="CAMPUZANO SAAVEDRA, SORAYA JACQUELINE - EMP - LPZ           "/>
    <x v="1"/>
    <x v="0"/>
    <s v="campuzanos@tigo.net.bo"/>
    <s v="Calle Federico Zuazo esquina reyes Ortiz, Edificio Gundlach Torre Oeste Piso 2 - OFICINA NACIONAL CSBP"/>
    <s v=" 16°30'7.12&quot;S;  68° 7'51.62&quot;O "/>
    <s v="Juan Carlos Mendoza - 70126529"/>
    <x v="0"/>
    <d v="2021-10-01T00:00:00"/>
    <d v="2021-11-01T00:00:00"/>
    <x v="1"/>
    <s v="09/05: Cliente menciona que  no se puede desconectar el servicio, sin embargo pidio que se lo contacte a mediados de mes para ver si se podrá programar la visita._x000a_03/12: El cliente indica que se esta trasladando, que el proximo vez se programe la visita, en el nuevo lugar."/>
    <m/>
    <x v="483"/>
    <s v="AC"/>
    <s v="AC"/>
    <s v="Internet Asimetrico 8"/>
    <b v="1"/>
    <s v="14051158_36684_LPZ_VICTORIA_CAJA DE SALUD DE BANCA PRIVADA _IAS_105M"/>
    <b v="0"/>
    <s v="GUTIERREZ AYLLÓN, ALVARO - EMP - LPZ                        "/>
    <b v="0"/>
    <s v="Realizada"/>
    <e v="#REF!"/>
    <m/>
  </r>
  <r>
    <x v="3"/>
    <d v="2021-09-30T00:00:00"/>
    <s v="Internet Asimetrico 8"/>
    <n v="36685"/>
    <x v="677"/>
    <s v="14051158_36685__LPZ_VICTORIA_CAJA DE SALUD DE BANCA PRIVADA _IAS_105M"/>
    <s v="CAMPUZANO SAAVEDRA, SORAYA JACQUELINE - EMP - LPZ           "/>
    <x v="1"/>
    <x v="0"/>
    <s v="campuzanos@tigo.net.bo"/>
    <s v="Calle Capitán Ravelo esquina Montevideo Edificio  Policonsultorio - Central  de  Policonsultorio"/>
    <s v=" 16°30'20.02&quot;S;  68° 7'40.70&quot;O"/>
    <s v="Juan Carlos Mendoza - 70126529"/>
    <x v="0"/>
    <d v="2021-10-01T00:00:00"/>
    <d v="2021-11-01T00:00:00"/>
    <x v="1"/>
    <m/>
    <m/>
    <x v="469"/>
    <s v="AC"/>
    <s v="AC"/>
    <s v="Internet Asimetrico 8"/>
    <b v="1"/>
    <s v="14051158_36685__LPZ_VICTORIA_CAJA DE SALUD DE BANCA PRIVADA _IAS_105M"/>
    <b v="1"/>
    <s v="GUTIERREZ AYLLÓN, ALVARO - EMP - LPZ                        "/>
    <b v="0"/>
    <s v="Realizada"/>
    <e v="#REF!"/>
    <m/>
  </r>
  <r>
    <x v="2"/>
    <d v="2021-10-29T00:00:00"/>
    <s v="Internet Dedicado 1"/>
    <n v="36967"/>
    <x v="259"/>
    <s v="15509838_36967_LPZ_SOPOCACHI_DELOITTE BOLIVIA LTDA_IDD_30M"/>
    <s v="PONCE DE LEON, MONICA - MNC - SCZ                           "/>
    <x v="1"/>
    <x v="0"/>
    <s v="ponceb@tigo.net.bo"/>
    <s v="Av. 6 de Agosto N° 2700 "/>
    <s v=" 16°30'46.43&quot;S: 68° 7'21.28&quot;O"/>
    <s v="FRANCISCO MORALES OLVERA - .+525537174418"/>
    <x v="0"/>
    <d v="2021-10-01T00:00:00"/>
    <d v="2021-11-01T00:00:00"/>
    <x v="0"/>
    <s v="03/12: El cliente se encuentra fuera del país indica que no hay nadie en Bolivia que pueda atenderlos."/>
    <s v="Cliente incontactable"/>
    <x v="1"/>
    <s v="AC"/>
    <s v="AC"/>
    <s v="Internet Dedicado 1"/>
    <b v="1"/>
    <s v="15509838_36967_LPZ_SOPOCACHI_DELOITTE BOLIVIA LTDA_IDD_30M"/>
    <b v="1"/>
    <s v="RUCK SUAREZ, FERNANDA - MNC - SCZ                           "/>
    <b v="0"/>
    <e v="#N/A"/>
    <e v="#N/A"/>
    <m/>
  </r>
  <r>
    <x v="1"/>
    <d v="2021-10-28T00:00:00"/>
    <s v="Internet Asimetrico 1"/>
    <n v="36908"/>
    <x v="678"/>
    <s v="11683_36908__LPZ_MIRADOR_ECOR LTDA. CANAL 9 TELEORIENTE_IAS_30M"/>
    <s v="SALLES GUZMAN, PAOLA KARINA - CORP - SCZ                    "/>
    <x v="1"/>
    <x v="0"/>
    <s v="sallesp@tigo.net.bo"/>
    <s v="Av. Carrasco, Pasaje 1388, #1736, Zona Miraflores"/>
    <s v=" 16°29'59.51&quot;S;  68° 7'17.72&quot;O"/>
    <s v="Jose Luis Calvimonte - 72166664"/>
    <x v="0"/>
    <d v="2021-10-01T00:00:00"/>
    <d v="2021-11-01T00:00:00"/>
    <x v="1"/>
    <m/>
    <m/>
    <x v="484"/>
    <s v="AC"/>
    <s v="AC"/>
    <s v="Internet Asimetrico 1"/>
    <b v="1"/>
    <s v="11683_36908__LPZ_MIRADOR_ECOR LTDA. CANAL 9 TELEORIENTE_IAS_30M"/>
    <b v="1"/>
    <s v="SALLES GUZMAN, PAOLA KARINA - CORP - SCZ                    "/>
    <b v="1"/>
    <e v="#N/A"/>
    <e v="#N/A"/>
    <m/>
  </r>
  <r>
    <x v="1"/>
    <d v="2015-05-15T00:00:00"/>
    <s v="Internet Dedicado 1"/>
    <n v="29579"/>
    <x v="2"/>
    <s v="11474451_29579_ORU_DALENCE_CERVECERIA BOLIVIANA NACIONAL_IDD_30M"/>
    <s v="ANDIA ALVAREZ, LUIS ENRIQUE - CORP - LPZ                    "/>
    <x v="4"/>
    <x v="0"/>
    <s v="andial@tigo.net.bo"/>
    <s v="Av. 24 de Julio Km. 3 ½. Carretera Vinto"/>
    <s v=" 19° 0'40.38&quot;S  66°46'49.47&quot;O"/>
    <s v="Antonio Ibañez - 72209637"/>
    <x v="3"/>
    <d v="2021-11-01T00:00:00"/>
    <d v="2021-12-01T00:00:00"/>
    <x v="4"/>
    <m/>
    <m/>
    <x v="125"/>
    <s v="AC"/>
    <s v="(en blanco)"/>
    <s v="Internet Dedicado 1"/>
    <b v="1"/>
    <s v="(en blanco)"/>
    <b v="0"/>
    <s v="MIRANDA URQUIZO, DANIEL - CORP - LPZ                        "/>
    <b v="0"/>
    <e v="#N/A"/>
    <e v="#N/A"/>
    <m/>
  </r>
  <r>
    <x v="1"/>
    <d v="2019-10-30T00:00:00"/>
    <s v="Internet Dedicado 1"/>
    <n v="34620"/>
    <x v="2"/>
    <s v="11474451_34620__ORU_INDUSTRIAL_CERVECERIA BOLIVIANA NACIONAL_IDD_30M"/>
    <s v="ANDIA ALVAREZ, LUIS ENRIQUE - CORP - LPZ                    "/>
    <x v="4"/>
    <x v="0"/>
    <s v="andial@tigo.net.bo"/>
    <s v="Prolongación Velasco Galvarro  y Av. Sargento Flores"/>
    <m/>
    <s v="ANOTONIO IBAÑEZ - 72209637"/>
    <x v="3"/>
    <d v="2021-11-01T00:00:00"/>
    <d v="2021-12-01T00:00:00"/>
    <x v="4"/>
    <m/>
    <m/>
    <x v="125"/>
    <s v="AC"/>
    <s v="AC"/>
    <s v="Internet Dedicado 1"/>
    <b v="1"/>
    <s v="11474451_34620__ORU_INDUSTRIAL_CERVECERIA BOLIVIANA NACIONAL_IDD_30M"/>
    <b v="1"/>
    <s v="MIRANDA URQUIZO, DANIEL - CORP - LPZ                        "/>
    <b v="0"/>
    <e v="#N/A"/>
    <e v="#N/A"/>
    <m/>
  </r>
  <r>
    <x v="3"/>
    <d v="2017-12-30T00:00:00"/>
    <s v="Business Asimetric 10 Mb"/>
    <n v="31688"/>
    <x v="367"/>
    <s v="14115787_31688_SCZ_CHARCAS_DIGITAL CORPORACION DIGICORP_IAS_40M"/>
    <s v="VELARDE VARGAS, MARIO - EMP - SCZ                           "/>
    <x v="0"/>
    <x v="0"/>
    <s v="velardem@tigo.net.bo"/>
    <s v="CALLLE CHARCAS ENTRE 1ER Y 2DO ANILLO"/>
    <s v=" 17°46'47.30&quot;S  63°10'4.53&quot;O"/>
    <s v="CARLOS ERICK CANSECO - 78454684"/>
    <x v="3"/>
    <d v="2021-11-01T00:00:00"/>
    <d v="2021-12-01T00:00:00"/>
    <x v="4"/>
    <m/>
    <m/>
    <x v="117"/>
    <s v="AC"/>
    <s v="AC"/>
    <s v="Internet Asimetrico 4"/>
    <b v="0"/>
    <s v="14115787_31688_SCZ_CHARCAS_DIGITAL CORPORACION DIGICORP_IAS_65M"/>
    <b v="0"/>
    <s v="VAZQUEZ VALDIVIA, LEONARDO - EMP - SCZ                      "/>
    <b v="0"/>
    <e v="#N/A"/>
    <e v="#N/A"/>
    <m/>
  </r>
  <r>
    <x v="1"/>
    <d v="2017-11-30T00:00:00"/>
    <s v="PLAN CORPORATE - 1124"/>
    <n v="31622"/>
    <x v="206"/>
    <s v="5114717_31622_SCZ_Montero_SEGUROS Y REASEGUROS PERSONALES UNIVIDA S.A._BOL_15M"/>
    <s v="ANDIA ALVAREZ, LUIS ENRIQUE - CORP - LPZ                    "/>
    <x v="0"/>
    <x v="0"/>
    <s v="andial@tigo.net.bo"/>
    <s v="Urbanizacion  Centro Historico  Zona Sur Oeste  Distrito  2 Manzana No.27 Calle 1° De Mayo S/N Entre Calle Sucre y Calle Ayacucho"/>
    <s v="17°20'37.09&quot;S     63°15'23.64&quot;O"/>
    <s v="Juan Carlos Gonzales - 69837741"/>
    <x v="0"/>
    <d v="2021-12-01T00:00:00"/>
    <d v="2022-01-01T00:00:00"/>
    <x v="1"/>
    <s v="25/03: Logicalis indica que el contacto ya no trabaja en la empresa, se consulto al ejecutivo para que actualice el contacto."/>
    <m/>
    <x v="485"/>
    <s v="AC"/>
    <s v="AC"/>
    <s v="PLAN CORPORATE - 1124"/>
    <b v="1"/>
    <s v="5114717_31622_SCZ_Montero_SEGUROS Y REASEGUROS PERSONALES UNIVIDA S.A._BOL_15M"/>
    <b v="1"/>
    <s v="MIRANDA URQUIZO, DANIEL - CORP - LPZ                        "/>
    <b v="0"/>
    <e v="#N/A"/>
    <e v="#N/A"/>
    <m/>
  </r>
  <r>
    <x v="3"/>
    <d v="2021-07-15T00:00:00"/>
    <s v="Internet Dedicado 1"/>
    <n v="36385"/>
    <x v="620"/>
    <s v="15563954_36385__SCZ_SANTA ROSITA_FERCOGAN SRL_IDD_30M"/>
    <s v="VELARDE VARGAS, MARIO - EMP - SCZ                           "/>
    <x v="0"/>
    <x v="0"/>
    <s v="velardem@tigo.net.bo"/>
    <s v="Av. Roca y Coronado entre 2do y 3er anillo esq. Saipina "/>
    <s v="17°47'7.19&quot;S 63°11'52.81&quot;O"/>
    <s v="Charly Hurtado - 75306137"/>
    <x v="0"/>
    <d v="2021-12-01T00:00:00"/>
    <d v="2022-01-01T00:00:00"/>
    <x v="0"/>
    <s v="25/02:  El NOC y el ejecutivo indica que el servicio se encuentra en mora."/>
    <s v="Servicio en Mora"/>
    <x v="1"/>
    <s v="AC"/>
    <s v="AC"/>
    <s v="Internet Dedicado 1"/>
    <b v="1"/>
    <s v="15563954_36385__SCZ_ROCA Y CORONADO_FERCOGAN SRL_IDD_30M"/>
    <b v="0"/>
    <s v="VAZQUEZ VALDIVIA, LEONARDO - EMP - SCZ                      "/>
    <b v="0"/>
    <e v="#N/A"/>
    <e v="#N/A"/>
    <m/>
  </r>
  <r>
    <x v="5"/>
    <d v="2018-08-02T00:00:00"/>
    <s v="PLAN CORPORATE - 1124"/>
    <n v="32727"/>
    <x v="679"/>
    <s v="15312333_32727_LPZ_UrbEcologica_AGENCIA BOLIVIANA ESPACIAL_IDD_150M"/>
    <s v="SANABRIA GARCIA, VANESA LISSETT - GOB - LPZ                 "/>
    <x v="1"/>
    <x v="0"/>
    <s v="sanabriav@tigo.net.bo"/>
    <s v="Calle 14 de Calacoto #8164 Edificio ABE"/>
    <s v="Latitud:  16°30'23.05&quot;S  Longitud: 68° 7'40.57&quot;O "/>
    <s v="Pedro Camargo Mamani, Cel. 72560382, mail: pedro.camargo@abe.bo"/>
    <x v="0"/>
    <d v="2021-12-01T00:00:00"/>
    <d v="2022-01-01T00:00:00"/>
    <x v="1"/>
    <m/>
    <m/>
    <x v="486"/>
    <s v="AC"/>
    <s v="AC"/>
    <s v="PLAN CORPORATE - 1124"/>
    <b v="1"/>
    <s v="15312333_32727_LPZ_UrbEcologica_AGENCIA BOLIVIANA ESPACIAL_IDD_150M"/>
    <b v="1"/>
    <s v="SANABRIA GARCIA, VANESA LISSETT - GOB - LPZ                 "/>
    <b v="1"/>
    <e v="#N/A"/>
    <e v="#N/A"/>
    <m/>
  </r>
  <r>
    <x v="3"/>
    <d v="2021-09-30T00:00:00"/>
    <s v="Internet Dedicado 1"/>
    <n v="36673"/>
    <x v="680"/>
    <s v="1644613_36673_SCZ_EL PARI_AGROCENTRO S.A._IDD_30M"/>
    <s v="ALVAREZ CABEZAS, SAUL ALEJANDRO - TEMP2                     "/>
    <x v="0"/>
    <x v="0"/>
    <s v="alvarezs@tigo.net.bo"/>
    <s v="Av. Ejercito Nacional 230"/>
    <s v=" 17°47'42.93&quot;S  63°10'54.85&quot;O"/>
    <s v="FABIO LACIO - 71350490"/>
    <x v="0"/>
    <d v="2021-12-01T00:00:00"/>
    <d v="2022-01-01T00:00:00"/>
    <x v="1"/>
    <m/>
    <m/>
    <x v="487"/>
    <s v="AC"/>
    <s v="AC"/>
    <s v="Internet Dedicado 1"/>
    <b v="1"/>
    <s v="1644613_36673_SCZ_EL PARI_AGROCENTRO S.A._IDD_30M"/>
    <b v="1"/>
    <s v="MIYASHIRO VELEZ, JAIRTJHON - EMP - SCZ                      "/>
    <b v="0"/>
    <e v="#N/A"/>
    <e v="#N/A"/>
    <m/>
  </r>
  <r>
    <x v="3"/>
    <d v="2021-09-27T00:00:00"/>
    <s v="Internet Asimetrico 2"/>
    <n v="36682"/>
    <x v="681"/>
    <s v="11159205_36682_SCZ_BELEN_ ASOCIACION UNIVERSIDAD NUR_IAS_40M"/>
    <s v="RUEDA PERALTA, ANIBAL - EMP - SCZ                           "/>
    <x v="0"/>
    <x v="0"/>
    <s v="ruedaa@tigo.net.bo"/>
    <s v="AV. CRISTO REDENTOR NRO 100"/>
    <s v=" 17°46'8.33&quot;S  63°10'58.22&quot;O"/>
    <s v="JULIO CESAR PORCEL  - 76392490"/>
    <x v="2"/>
    <d v="2021-12-01T00:00:00"/>
    <d v="2022-01-01T00:00:00"/>
    <x v="1"/>
    <m/>
    <m/>
    <x v="437"/>
    <s v="AC"/>
    <s v="AC"/>
    <s v="Internet Asimetrico 2"/>
    <b v="1"/>
    <s v="11159205_36682_SCZ_BELEN_ ASOCIACION UNIVERSIDAD NUR_IAS_40M"/>
    <b v="1"/>
    <s v="RUEDA PERALTA, ANIBAL - EMP - SCZ                           "/>
    <b v="1"/>
    <e v="#N/A"/>
    <e v="#N/A"/>
    <m/>
  </r>
  <r>
    <x v="3"/>
    <d v="2021-10-29T00:00:00"/>
    <s v="Internet Asimetrico 6"/>
    <n v="36733"/>
    <x v="417"/>
    <s v="14520411_36733_SCZ_HAMACAS_FAIR PLAY_OFICINA CENTRAL SANTA CRUZ_IAS_90M"/>
    <s v="CASTILLO VERGARA, BEATRIZ - EMP - TRJ                       "/>
    <x v="0"/>
    <x v="0"/>
    <s v="castillob@tigo.net.bo"/>
    <s v="TERCER ANILLO INTERNO, AV. PEDRO RIBERA ESQ. CHIRIBITAL"/>
    <s v="17°45'35.74&quot;S 63°10'13.58&quot;O"/>
    <s v="MARCELO CAMPUZANO - 77777043"/>
    <x v="2"/>
    <d v="2021-12-01T00:00:00"/>
    <d v="2022-01-01T00:00:00"/>
    <x v="1"/>
    <m/>
    <m/>
    <x v="436"/>
    <s v="AC"/>
    <s v="AC"/>
    <s v="Internet Asimetrico 6"/>
    <b v="1"/>
    <s v="14520411_36733_SCZ_HAMACAS_FAIR PLAY_OFICINA CENTRAL SANTA CRUZ_IAS_90M"/>
    <b v="1"/>
    <s v="GUAYGUA, DANIEL CRISTHIAN - EMP - TRJ                       "/>
    <b v="0"/>
    <e v="#N/A"/>
    <e v="#N/A"/>
    <m/>
  </r>
  <r>
    <x v="3"/>
    <d v="2021-10-28T00:00:00"/>
    <s v="Internet Asimetrico 8"/>
    <n v="36802"/>
    <x v="682"/>
    <s v="11235982_36802_SCZ_BEREA_ASOCIACION NACIONAL DE ALDEAS SOS BOLIVIA_IAS_105M"/>
    <s v="PEREIRA AREVALO, AHYRAN DREICK - EMP - LPZ                  "/>
    <x v="0"/>
    <x v="0"/>
    <s v="pereiraah@tigo.net.bo"/>
    <s v="Radial 17 1/2 UV 139"/>
    <s v="  -17825578, -63236010"/>
    <s v="Raul bautista - 74260538"/>
    <x v="2"/>
    <d v="2021-12-01T00:00:00"/>
    <d v="2022-01-01T00:00:00"/>
    <x v="0"/>
    <s v="25/02: El Sr. Raul Bautista dice que no es posible interrumpir el servicio y que no podría brindarnos el acceso"/>
    <s v="Cliente indica imposible desconectar red"/>
    <x v="1"/>
    <s v="AC"/>
    <s v="AC"/>
    <s v="Internet Asimetrico 8"/>
    <b v="1"/>
    <s v="11235982_36802_SCZ_BEREA_ASOCIACION NACIONAL DE ALDEAS SOS BOLIVIA_IAS_105M"/>
    <b v="1"/>
    <s v="GUTIERREZ AYLLÓN, ALVARO - EMP - LPZ                        "/>
    <b v="0"/>
    <e v="#N/A"/>
    <e v="#N/A"/>
    <m/>
  </r>
  <r>
    <x v="0"/>
    <d v="2021-10-14T00:00:00"/>
    <s v="Internet Asimetrico 2"/>
    <n v="36846"/>
    <x v="683"/>
    <s v="11151174_36846__SCZ_ALEMANA_FUNDACION UNIVERSITARIA IBEROAMERICA_IAS_40M"/>
    <s v="RIBERA, ERNESTO - EJEC. DE VENTAS - NEG - SC                "/>
    <x v="0"/>
    <x v="0"/>
    <s v="riberaer@tigo.net.bo"/>
    <s v="AV. ALEMANIA ENTRE 2DO ANILLO Y 3ER ANILLO, CALLE MAJO NRO. 58"/>
    <s v="17°45'43.7&quot;S 63°10'06.9&quot;W"/>
    <s v="MABELIA TICLLA - 70065985"/>
    <x v="2"/>
    <d v="2021-12-01T00:00:00"/>
    <d v="2022-01-01T00:00:00"/>
    <x v="1"/>
    <m/>
    <m/>
    <x v="362"/>
    <s v="AC"/>
    <s v="AC"/>
    <s v="Internet Asimetrico 2"/>
    <b v="1"/>
    <s v="11151174_36846__SCZ_ALEMANA_FUNDACION UNIVERSITARIA IBEROAMERICA_IAS_40M"/>
    <b v="1"/>
    <s v="AÑEZ LOPEZ, LILIANA - EJEC. DE CUENTAS - NEG - SC           "/>
    <b v="0"/>
    <e v="#N/A"/>
    <e v="#N/A"/>
    <m/>
  </r>
  <r>
    <x v="1"/>
    <d v="2021-11-30T00:00:00"/>
    <s v="Internet Dedicado 14"/>
    <n v="36898"/>
    <x v="313"/>
    <s v="1678889_36898 _SCZ_Urbari_MADISA S.A._IDD_250MB"/>
    <s v="PARADA ROCA, NOELIA - CORP - SCZ                            "/>
    <x v="0"/>
    <x v="0"/>
    <s v="paradan@tigo.net.bo"/>
    <s v="Av Banzer entre 9 no y 10 mo anillo, entrando por Av. Milton Parra "/>
    <n v="0"/>
    <s v="RODNY CHALAR - 78000378"/>
    <x v="2"/>
    <d v="2021-12-01T00:00:00"/>
    <d v="2022-01-01T00:00:00"/>
    <x v="1"/>
    <s v="03/06: Se proporcionó otro contacto de la empresa a Logicalis. Se espera que se lo contacte nuevamente."/>
    <m/>
    <x v="488"/>
    <s v="AC"/>
    <s v="AC"/>
    <s v="Internet Dedicado 10"/>
    <b v="0"/>
    <s v="1678889_36898 _SCZ_Urbari_MADISA S.A._IDD_145MB"/>
    <b v="0"/>
    <s v="PARADA ROCA, NOELIA - CORP - SCZ                            "/>
    <b v="1"/>
    <e v="#N/A"/>
    <e v="#N/A"/>
    <m/>
  </r>
  <r>
    <x v="1"/>
    <d v="2021-10-30T00:00:00"/>
    <s v="Internet Asimetrico 1"/>
    <n v="36902"/>
    <x v="193"/>
    <s v="11561245_36902__SCZ_Palmasola_BANCO PYME ECOFUTURO S.A._IAS_30M"/>
    <s v="ANDIA ALVAREZ, LUIS ENRIQUE - CORP - LPZ                    "/>
    <x v="0"/>
    <x v="0"/>
    <s v="andial@tigo.net.bo"/>
    <s v="avenida nuevo palmar -esquina calle frente a medicruz "/>
    <s v="17°51'50.9&quot;S 63°10'13.8&quot;W"/>
    <s v="Mijares J. Sanchez Rivadeneira - 78968464"/>
    <x v="2"/>
    <d v="2021-12-01T00:00:00"/>
    <d v="2022-01-01T00:00:00"/>
    <x v="0"/>
    <s v="23/03: Cliente indica que no puede desconectar el servicio para la medición, se intento habilitar otro puerto para realizar la medición ya que eran varios enlaces del cliente pero el NOC indicó que no tiene más puertos habilitados, el servicio queda cancelado hasta que el cliente lo solicite."/>
    <s v="Cliente indica imposible desconectar red"/>
    <x v="1"/>
    <s v="AC"/>
    <s v="AC"/>
    <s v="Internet Asimetrico 1"/>
    <b v="1"/>
    <s v="11561245_36902__SCZ_Palmasola_BANCO PYME ECOFUTURO S.A._IAS_30M"/>
    <b v="1"/>
    <s v="MIRANDA URQUIZO, DANIEL - CORP - LPZ                        "/>
    <b v="0"/>
    <e v="#N/A"/>
    <e v="#N/A"/>
    <m/>
  </r>
  <r>
    <x v="4"/>
    <d v="2021-10-28T00:00:00"/>
    <s v="Internet Dedicado 1"/>
    <n v="36962"/>
    <x v="684"/>
    <s v="15589055_36962__SCZ_B/30 AGOSTO_CERVEYA SRL_IDD_30M_CATALUA"/>
    <s v="MIRANDA, JAVIER RENE - EJEC. DE VENTAS - NEG - SC           "/>
    <x v="0"/>
    <x v="0"/>
    <s v="mirandajv@tigo.net.bo"/>
    <s v="8VO ANILLO AVENIDA BANZER SUCURSAL DE TIENDASYA"/>
    <s v="17°43'01.4&quot;S 63°09'46.5&quot;W"/>
    <s v="JAIME VACA - 70200261"/>
    <x v="2"/>
    <d v="2021-12-01T00:00:00"/>
    <d v="2022-01-01T00:00:00"/>
    <x v="1"/>
    <m/>
    <m/>
    <x v="489"/>
    <s v="AC"/>
    <s v="AC"/>
    <s v="Internet Dedicado 1"/>
    <b v="1"/>
    <s v="15589055_36962__SCZ_B/30 AGOSTO_CERVEYA SRL_IDD_30M_CATALUA"/>
    <b v="1"/>
    <s v="MIRANDA, JAVIER RENE - EJEC. DE VENTAS - NEG - SC           "/>
    <b v="1"/>
    <e v="#N/A"/>
    <e v="#N/A"/>
    <m/>
  </r>
  <r>
    <x v="1"/>
    <d v="2021-10-29T00:00:00"/>
    <s v="Internet Asimetrico 3"/>
    <n v="36963"/>
    <x v="278"/>
    <s v="1659979_36963__SCZ_VIRU VIRU_NIBOL LTDA_DIVISION CAMIONES_IAS_50M"/>
    <s v="MERCADO ANEZ, JAVIER - CORP - SCZ                           "/>
    <x v="0"/>
    <x v="0"/>
    <s v="mercadoja@tigo.net.bo"/>
    <s v="Carretera al norte, al lado del hotel SUN Nibol division camiones"/>
    <s v="17°39'14.5&quot;S 63°09'30.6&quot;W"/>
    <s v="Rolando Ticona - 78002202"/>
    <x v="2"/>
    <d v="2021-12-01T00:00:00"/>
    <d v="2022-01-01T00:00:00"/>
    <x v="1"/>
    <s v="04/03: Se solicito a ejecutivo actualización de contacto indica que es correcto."/>
    <m/>
    <x v="490"/>
    <s v="AC"/>
    <s v="AC"/>
    <s v="Internet Asimetrico 3"/>
    <b v="1"/>
    <s v="1659979_36963__SCZ_VIRU VIRU_NIBOL LTDA_DIVISION CAMIONES_IAS_50M_TEMP_105M"/>
    <b v="0"/>
    <s v="MERCADO ANEZ, JAVIER - CORP - SCZ                           "/>
    <b v="1"/>
    <e v="#N/A"/>
    <e v="#N/A"/>
    <m/>
  </r>
  <r>
    <x v="3"/>
    <d v="2021-10-30T00:00:00"/>
    <s v="Internet Asimetrico 2"/>
    <n v="36969"/>
    <x v="685"/>
    <s v="11238542_36969__SCZ_TUSEQUIS_GRUPO EMPRESARIAL MAXIKING SRL_IAS_40M"/>
    <s v="ALVAREZ CABEZAS, SAUL ALEJANDRO - TEMP2                     "/>
    <x v="0"/>
    <x v="0"/>
    <s v="alvarezs@tigo.net.bo"/>
    <s v="AV MUTUALISTA SOBRE EL 6TO ANILLO CALLE TRANSVERSAL 14"/>
    <s v=" 17°44'37.73&quot;S   63° 8'37.89&quot;O"/>
    <s v="YASMANY CABRAL - 78178948"/>
    <x v="2"/>
    <d v="2021-12-01T00:00:00"/>
    <d v="2022-01-01T00:00:00"/>
    <x v="1"/>
    <m/>
    <m/>
    <x v="491"/>
    <s v="AC"/>
    <s v="AC"/>
    <s v="Internet Asimetrico 2"/>
    <b v="1"/>
    <s v="11238542_36969__SCZ_TUSEQUIS_GRUPO EMPRESARIAL MAXIKING SRL_IAS_40M"/>
    <b v="1"/>
    <s v="MIYASHIRO VELEZ, JAIRTJHON - EMP - SCZ                      "/>
    <b v="0"/>
    <e v="#N/A"/>
    <e v="#N/A"/>
    <m/>
  </r>
  <r>
    <x v="1"/>
    <d v="2021-10-29T00:00:00"/>
    <s v="Plan Internet Empresarial 1.1"/>
    <n v="36977"/>
    <x v="194"/>
    <s v="1640537_36977_SCZ_7mo Anillo_HANSA LTDA_IEL_8M_LosSauces"/>
    <s v="CHACON CENTELLAS, MARIA DEL PILAR - CORP - LPZ              "/>
    <x v="0"/>
    <x v="0"/>
    <s v="chaconm@tigo.net.bo"/>
    <s v="AV. CRISTO REDENTOR ANTES DE SEXTO ANILLO"/>
    <s v=" 17°43'58.28&quot;S 63°10'7.91&quot;O"/>
    <s v="ORLANDO OJEDA - 76556785"/>
    <x v="2"/>
    <d v="2021-12-01T00:00:00"/>
    <d v="2022-01-01T00:00:00"/>
    <x v="1"/>
    <m/>
    <m/>
    <x v="492"/>
    <s v="AC"/>
    <s v="AC"/>
    <s v="Plan Internet Empresarial 1.1"/>
    <b v="1"/>
    <s v="1640537_36977_SCZ_7mo Anillo_HANSA LTDA_IEL_8M_LosSauces"/>
    <b v="1"/>
    <s v="MEAVE IBANEZ, HENRY - CORP - LPZ                            "/>
    <b v="0"/>
    <e v="#N/A"/>
    <e v="#N/A"/>
    <m/>
  </r>
  <r>
    <x v="3"/>
    <d v="2021-10-30T00:00:00"/>
    <s v="Internet Asimetrico 4"/>
    <n v="36986"/>
    <x v="686"/>
    <s v="15589731_36986__SCZ_HIPERMAXI_NITRO GRUPO DE SEGURIDAD SRL_IAS_65M"/>
    <s v="ESPINOZA LEANOS, MAYRA CRISTINA - EMP - SCZ                 "/>
    <x v="0"/>
    <x v="0"/>
    <s v="espinozamay@tigo.net.bo"/>
    <s v="calle Cástulo Chavez, al frente de la cancha deportiva pedro rivero, al lado del edificio EL CRISTO, entre 2do y 3er anillo"/>
    <s v=" 17°45'58.32&quot;S   63°11'4.58&quot;O"/>
    <s v="CESAR RODRIGUEZ - 75635827"/>
    <x v="2"/>
    <d v="2021-12-01T00:00:00"/>
    <d v="2022-01-01T00:00:00"/>
    <x v="1"/>
    <m/>
    <m/>
    <x v="489"/>
    <s v="AC"/>
    <s v="AC"/>
    <s v="Internet Asimetrico 4"/>
    <b v="1"/>
    <s v="15589731_36986__SCZ_HIPERMAXI_NITRO GRUPO DE SEGURIDAD SRL_IAS_65M"/>
    <b v="1"/>
    <s v="ALVAREZ CABEZAS, SAUL ALEJANDRO - TEMP                      "/>
    <b v="0"/>
    <e v="#N/A"/>
    <e v="#N/A"/>
    <m/>
  </r>
  <r>
    <x v="3"/>
    <d v="2021-11-01T00:00:00"/>
    <s v="Internet Dedicado 5"/>
    <n v="36991"/>
    <x v="327"/>
    <s v="15325807_36991__SCZ_CAINCO_ASOBAN_IDD_75M"/>
    <s v="NEMTALA FERRUFINO, LUIS MIGUEL - EMP - LPZ                  "/>
    <x v="0"/>
    <x v="0"/>
    <s v="nemtalal@tigo.net.bo"/>
    <s v="RENE MORENO ENTRE SUAREZ Y FIGUEROA "/>
    <n v="0"/>
    <s v="Oscar Claros - 77700977"/>
    <x v="2"/>
    <d v="2021-12-01T00:00:00"/>
    <d v="2022-01-01T00:00:00"/>
    <x v="1"/>
    <m/>
    <m/>
    <x v="387"/>
    <s v="AC"/>
    <s v="AC"/>
    <s v="Internet Dedicado 5"/>
    <b v="1"/>
    <s v="15325807_36991__SCZ_CAINCO_ASOBAN_IDD_75M"/>
    <b v="1"/>
    <s v="NEMTALA FERRUFINO, LUIS MIGUEL - EMP - LPZ                  "/>
    <b v="1"/>
    <e v="#N/A"/>
    <e v="#N/A"/>
    <m/>
  </r>
  <r>
    <x v="2"/>
    <d v="2021-11-26T00:00:00"/>
    <s v="Internet Dedicado 1"/>
    <n v="37003"/>
    <x v="102"/>
    <s v="11641592_37003_SCZ_MERCADO BELEN_DHL BOLIVIA SRL_IDD_30M"/>
    <s v="ORTIZ ORTIZ, ROBERTO - MNC - SCZ                            "/>
    <x v="0"/>
    <x v="0"/>
    <s v="ortizro@tigo.net.bo"/>
    <s v="BODEGAS DE CARGA DHL AEROPUERTO  VIRU VIRU, OFICINA DHL"/>
    <s v="17°39'10.9&quot;S 63°08'10.0&quot;W"/>
    <s v="JOSE ORIAS - 77793000"/>
    <x v="2"/>
    <d v="2021-12-01T00:00:00"/>
    <d v="2022-01-01T00:00:00"/>
    <x v="1"/>
    <m/>
    <m/>
    <x v="196"/>
    <s v="AC"/>
    <s v="AC"/>
    <s v="Internet Dedicado 1"/>
    <b v="1"/>
    <s v="11641592_37003_SCZ_MERCADO BELEN_DHL BOLIVIA SRL_IDD_30M"/>
    <b v="1"/>
    <s v="RUCK SUAREZ, FERNANDA - MNC - SCZ                           "/>
    <b v="0"/>
    <e v="#N/A"/>
    <e v="#N/A"/>
    <m/>
  </r>
  <r>
    <x v="1"/>
    <d v="2021-11-30T00:00:00"/>
    <s v="Internet Dedicado 2"/>
    <n v="37010"/>
    <x v="687"/>
    <s v="11288391_37010__SCZ_PARAGUA_MINOIL SA_IDD_40M"/>
    <s v="BANEGAS CHAVEZ, MARIA FERNANDA - CORP - SCZ                 "/>
    <x v="0"/>
    <x v="0"/>
    <s v="banegasma@tigo.net.bo"/>
    <s v="Parque industrial Manzana 24, Zona Noreste Villa transversal 2."/>
    <s v="17°46'00.3&quot;S 63°08'39.7&quot;W"/>
    <s v="Marcos Gagreda - 75001432_x0009_ "/>
    <x v="2"/>
    <d v="2021-12-01T00:00:00"/>
    <d v="2022-01-01T00:00:00"/>
    <x v="1"/>
    <m/>
    <m/>
    <x v="493"/>
    <s v="AC"/>
    <s v="AC"/>
    <s v="Internet Dedicado 2"/>
    <b v="1"/>
    <s v="11288391_37010__SCZ_PARAGUA_MINOIL SA_IDD_40M"/>
    <b v="1"/>
    <s v="MONTERO LEDESMA, JAVIER - CORP - SCZ                        "/>
    <b v="0"/>
    <e v="#N/A"/>
    <e v="#N/A"/>
    <m/>
  </r>
  <r>
    <x v="3"/>
    <d v="2021-11-30T00:00:00"/>
    <s v="Internet Dedicado 3"/>
    <n v="37037"/>
    <x v="688"/>
    <s v="11245548_37037__SCZ_ElPari_CORIMEX LTDA_IDD_50M"/>
    <s v="ALVAREZ CABEZAS, SAUL ALEJANDRO - TEMP2                     "/>
    <x v="0"/>
    <x v="0"/>
    <s v="alvarezs@tigo.net.bo"/>
    <s v="2DO ANILLO AV EL TROMPILLO FRENTE A EL DEBER AL LADO DE LAS HAMBURGUESAS EL TREN ROJO - Sitio1"/>
    <s v="17°47'54.78&quot;S  63°10'11.42&quot;O"/>
    <s v="GERALD LOPEZ - 69051566"/>
    <x v="2"/>
    <d v="2021-12-01T00:00:00"/>
    <d v="2022-01-01T00:00:00"/>
    <x v="1"/>
    <m/>
    <m/>
    <x v="491"/>
    <s v="AC"/>
    <s v="AC"/>
    <s v="Internet Dedicado 3"/>
    <b v="1"/>
    <s v="11245548_37037__SCZ_ElPari_CORIMEX LTDA_IDD_50M"/>
    <b v="1"/>
    <s v="MIYASHIRO VELEZ, JAIRTJHON - EMP - SCZ                      "/>
    <b v="0"/>
    <e v="#N/A"/>
    <e v="#N/A"/>
    <m/>
  </r>
  <r>
    <x v="4"/>
    <d v="2021-11-29T00:00:00"/>
    <s v="Internet Asimetrico 2"/>
    <n v="37053"/>
    <x v="689"/>
    <s v="11698167_37053__SCZ_SAGUAPAC_IND METALMECANICA Y SERV AGROIND E INTEGRALES SAN JORGE_IAS_40M"/>
    <s v="PERDRIEL, LUIS CESAR - EJEC. DE CUENTAS - NEG - SC          "/>
    <x v="0"/>
    <x v="0"/>
    <s v="perdriell@tigo.net.bo"/>
    <s v="Zona Sur, Av. 3er Anillo Externo entre Radial 13 y Av. Gral. David Terrazas. Cerca Zona Barrio Aeronautico. A 1 cuadra de la pista del Aeropuerto El Trompillo."/>
    <s v="&quot; (-17.810684, -63.174108)&quot;"/>
    <s v="Victor Raul Alvarez - 75318898"/>
    <x v="2"/>
    <d v="2021-12-01T00:00:00"/>
    <d v="2022-01-01T00:00:00"/>
    <x v="1"/>
    <m/>
    <m/>
    <x v="387"/>
    <s v="AC"/>
    <s v="AC"/>
    <s v="Internet Asimetrico 2"/>
    <b v="1"/>
    <s v="11698167_37053__SCZ_SAGUAPAC_IND METALMECANICA Y SERV AGROIND E INTEGRALES SAN J"/>
    <b v="0"/>
    <s v="PERDRIEL, LUIS CESAR - EJEC. DE CUENTAS - NEG - SC          "/>
    <b v="1"/>
    <e v="#N/A"/>
    <e v="#N/A"/>
    <m/>
  </r>
  <r>
    <x v="3"/>
    <d v="2021-11-01T00:00:00"/>
    <s v="Internet Dedicado 5"/>
    <n v="36989"/>
    <x v="327"/>
    <s v="15325807_36989__LPZ_MALLASA_ASOBAN_IDD_75M"/>
    <s v="NEMTALA FERRUFINO, LUIS MIGUEL - EMP - LPZ                  "/>
    <x v="1"/>
    <x v="0"/>
    <s v="nemtalal@tigo.net.bo"/>
    <s v="Av Mariscal Sta Cruz Nro 1392"/>
    <n v="0"/>
    <s v="Oscar Claros - 77700977, oclaros@asoban.bo"/>
    <x v="2"/>
    <d v="2021-12-01T00:00:00"/>
    <d v="2022-01-01T00:00:00"/>
    <x v="1"/>
    <m/>
    <m/>
    <x v="494"/>
    <s v="AC"/>
    <s v="AC"/>
    <s v="Internet Dedicado 5"/>
    <b v="1"/>
    <s v="15325807_36989__LPZ_MALLASA_ASOBAN_IDD_75M"/>
    <b v="1"/>
    <s v="NEMTALA FERRUFINO, LUIS MIGUEL - EMP - LPZ                  "/>
    <b v="1"/>
    <e v="#N/A"/>
    <e v="#N/A"/>
    <m/>
  </r>
  <r>
    <x v="1"/>
    <d v="2021-11-29T00:00:00"/>
    <s v="Internet Dedicado 1"/>
    <n v="36996"/>
    <x v="687"/>
    <s v="11295887_36996_LPZ_VILLA ADELA_MINOIL SA_IDD_30M_ATN VILLA SANTIAGO"/>
    <s v="BANEGAS CHAVEZ, MARIA FERNANDA - CORP - SCZ                 "/>
    <x v="1"/>
    <x v="0"/>
    <s v="banegasma@tigo.net.bo"/>
    <s v="Avenida Martin Cardenas , oficinas MINOIL EL ALTO"/>
    <s v="16°31'50.4&quot;S 68°10'24.5&quot;W"/>
    <s v="Marcos Gagreda - 75001432_x0009_ "/>
    <x v="2"/>
    <d v="2021-12-01T00:00:00"/>
    <d v="2022-01-01T00:00:00"/>
    <x v="1"/>
    <m/>
    <m/>
    <x v="436"/>
    <s v="AC"/>
    <s v="AC"/>
    <s v="Internet Dedicado 1"/>
    <b v="1"/>
    <s v="11295887_36996_LPZ_VILLA ADELA_MINOIL SA_IDD_30M_ATN VILLA SANTIAGO"/>
    <b v="1"/>
    <s v="MONTERO LEDESMA, JAVIER - CORP - SCZ                        "/>
    <b v="0"/>
    <e v="#N/A"/>
    <e v="#N/A"/>
    <m/>
  </r>
  <r>
    <x v="1"/>
    <d v="2021-11-29T00:00:00"/>
    <s v="Internet Dedicado 1"/>
    <n v="37012"/>
    <x v="687"/>
    <s v="11288391_37012__LPZ_VICTORIA_MINOIL SA_IDD_30M"/>
    <s v="BANEGAS CHAVEZ, MARIA FERNANDA - CORP - SCZ                 "/>
    <x v="1"/>
    <x v="0"/>
    <s v="banegasma@tigo.net.bo"/>
    <s v="Av. Arce esq. Rosendo Gutierrez #2219 / Edif. Multicentro Piso 8, Ofi 802, Torre B"/>
    <s v="16°30'26.5&quot;S 68°07'33.7&quot;W"/>
    <s v="Marcos Gagreda - 75001432_x0009_ "/>
    <x v="2"/>
    <d v="2021-12-01T00:00:00"/>
    <d v="2022-01-01T00:00:00"/>
    <x v="1"/>
    <m/>
    <m/>
    <x v="492"/>
    <s v="AC"/>
    <s v="AC"/>
    <s v="Internet Dedicado 1"/>
    <b v="1"/>
    <s v="11288391_37012__LPZ_VICTORIA_MINOIL SA_IDD_30M"/>
    <b v="1"/>
    <s v="MONTERO LEDESMA, JAVIER - CORP - SCZ                        "/>
    <b v="0"/>
    <e v="#N/A"/>
    <e v="#N/A"/>
    <m/>
  </r>
  <r>
    <x v="3"/>
    <d v="2021-11-30T00:00:00"/>
    <s v="Internet Dedicado 3"/>
    <n v="37038"/>
    <x v="688"/>
    <s v="11245548_37038__LPZ_Victoria_CORIMEX LTDA_IDD_50M"/>
    <s v="ALVAREZ CABEZAS, SAUL ALEJANDRO - TEMP2                     "/>
    <x v="1"/>
    <x v="0"/>
    <s v="alvarezs@tigo.net.bo"/>
    <s v="Calle Montevideo Nro. 130 Edif. Requima - Sitio2"/>
    <s v="16°30'21.70&quot;S  68° 7'39.24&quot;O"/>
    <s v="GERALD LOPEZ - 69051566"/>
    <x v="2"/>
    <d v="2021-12-01T00:00:00"/>
    <d v="2022-01-01T00:00:00"/>
    <x v="1"/>
    <m/>
    <m/>
    <x v="495"/>
    <s v="AC"/>
    <s v="(en blanco)"/>
    <s v="Internet Dedicado 3"/>
    <b v="1"/>
    <s v="(en blanco)"/>
    <b v="0"/>
    <s v="MIYASHIRO VELEZ, JAIRTJHON - EMP - SCZ                      "/>
    <b v="0"/>
    <e v="#N/A"/>
    <e v="#N/A"/>
    <m/>
  </r>
  <r>
    <x v="3"/>
    <d v="2021-11-30T00:00:00"/>
    <s v="Internet Asimetrico 1"/>
    <n v="37077"/>
    <x v="255"/>
    <s v="13780824_37077__LPZ_SOPOCACHI_IDEPRO DESARROLLO EMPRESARIAL_IAS_30M"/>
    <s v="LEON ROSAS, JOSUE ISMAEL - EMP - LPZ                        "/>
    <x v="1"/>
    <x v="0"/>
    <s v="leonjo@tigo.net.bo"/>
    <s v="Calle Campos esquina AV/ Arce Nº 132, San Jorge "/>
    <s v="16°30'42.30&quot;S   68° 7'18.02&quot;O"/>
    <s v="Diego Meave 78983477 - dmeave@idepro.com.bo"/>
    <x v="2"/>
    <d v="2021-12-01T00:00:00"/>
    <d v="2022-01-01T00:00:00"/>
    <x v="0"/>
    <s v="25/03: El ejecutivo nos proporcionó el contacto del cliente, se tuvo un primer contacto pero no se tuvo respuesta. Se pidió al ejecutivo su ayuda con la gestión pero indica que el cliente tampoco le responde las llamadas ni comunicaciones, por lo que el servicio queda cancelado. Se acordó con el ejecutivo para no insistir y molestar al cliente, indicarle que cuando desee agendar la visita de control de calidad lo coordine a través del ejecutivo._x000a_07/02: Se actualizó contacto con ejecutivo. "/>
    <s v="Cliente incontactable"/>
    <x v="1"/>
    <s v="AC"/>
    <s v="AC"/>
    <s v="Internet Asimetrico 5"/>
    <b v="0"/>
    <s v="13780824_37077__LPZ_SOPOCACHI_IDEPRO DESARROLLO EMPRESARIAL_IAS_75M"/>
    <b v="0"/>
    <s v="LEON ROSAS, JOSUE ISMAEL - EMP - LPZ                        "/>
    <b v="1"/>
    <e v="#N/A"/>
    <e v="#N/A"/>
    <m/>
  </r>
  <r>
    <x v="3"/>
    <d v="2021-11-30T00:00:00"/>
    <s v="Internet Asimetrico 1"/>
    <n v="37090"/>
    <x v="633"/>
    <s v="11390439_37090__LPZ_FLORIDA_COMERCIALIZADORA DE MINERALES VIACHA SA_IAS_30M"/>
    <s v="CAMPUZANO SAAVEDRA, SORAYA JACQUELINE - EMP - LPZ           "/>
    <x v="1"/>
    <x v="0"/>
    <s v="campuzanos@tigo.net.bo"/>
    <s v="CALACOTO CALLE 10 SUITES CAMINO REAL"/>
    <n v="0"/>
    <s v="Rubén Ceron - 77790019"/>
    <x v="2"/>
    <d v="2021-12-01T00:00:00"/>
    <d v="2022-01-01T00:00:00"/>
    <x v="1"/>
    <s v="24/01: Se actualizó contacto con el ejecutivo de ventas. "/>
    <m/>
    <x v="362"/>
    <s v="AC"/>
    <s v="AC"/>
    <s v="Internet Asimetrico 1"/>
    <b v="1"/>
    <s v="11390439_37090__LPZ_FLORIDA_COMERCIALIZADORA DE MINERALES VIACHA SA_IAS_30M"/>
    <b v="1"/>
    <s v="GUTIERREZ AYLLÓN, ALVARO - EMP - LPZ                        "/>
    <b v="0"/>
    <e v="#N/A"/>
    <e v="#N/A"/>
    <m/>
  </r>
  <r>
    <x v="3"/>
    <d v="2021-12-03T00:00:00"/>
    <s v="Internet Dedicado 5"/>
    <n v="37130"/>
    <x v="690"/>
    <s v="11291639_37130_LPZ_OBRAJES_VISION MUNDIAL BOLIVIA_IDD_75M"/>
    <s v="NEMTALA FERRUFINO, LUIS MIGUEL - EMP - LPZ                  "/>
    <x v="1"/>
    <x v="0"/>
    <s v="nemtalal@tigo.net.bo"/>
    <s v="AV. HERNANDO SILES NO. 6023 ESQ. CALLE 15 ZONA OBRAJES"/>
    <s v="16°31'43.48&quot;S  68° 6'11.53&quot;O"/>
    <s v="GERHARD ARNSDORFF - 71545143"/>
    <x v="2"/>
    <d v="2021-12-01T00:00:00"/>
    <d v="2022-01-01T00:00:00"/>
    <x v="0"/>
    <s v="25/02: El cliente comenta que por motivos de la pandemia no se podrá realizar la visita. _x000a_10/02: Volver a consultar este mes, de lo contrario cancelar visita."/>
    <s v="Caso gestión comercial"/>
    <x v="1"/>
    <s v="AC"/>
    <s v="AC"/>
    <s v="Internet Dedicado 5"/>
    <b v="1"/>
    <s v="11291639_37130_LPZ_OBRAJES_VISION MUNDIAL BOLIVIA_IDD_75M"/>
    <b v="1"/>
    <s v="NEMTALA FERRUFINO, LUIS MIGUEL - EMP - LPZ                  "/>
    <b v="1"/>
    <e v="#N/A"/>
    <e v="#N/A"/>
    <m/>
  </r>
  <r>
    <x v="7"/>
    <d v="2021-12-27T00:00:00"/>
    <s v="Internet Asimetrico 3"/>
    <n v="37134"/>
    <x v="691"/>
    <s v="14041927_37134__LPZ_FLORIDA_INTERAL TELECOMUNICACIONES S.R.L_IAS_50M"/>
    <s v="PEREZ DZIUK, ALVARO - WHS                                   "/>
    <x v="1"/>
    <x v="0"/>
    <s v="perezal@tigo.net.bo"/>
    <s v="AV. AREQUIPA CASI AV. COSTANERA"/>
    <s v="19°02'52.1&quot;S 65°14'54.3&quot;W"/>
    <s v="Vlady Oscar Flores  - 76505774"/>
    <x v="2"/>
    <d v="2021-12-01T00:00:00"/>
    <d v="2022-01-01T00:00:00"/>
    <x v="1"/>
    <s v="01/01: Se actualizó contacto con la ejecutiva. "/>
    <m/>
    <x v="487"/>
    <s v="AC"/>
    <s v="AC"/>
    <s v="PLAN 1117 - WHOLESALE"/>
    <b v="0"/>
    <s v="14041927_37134__LPZ_FLORIDA_INTERAL TELECOMUNICACIONES S.R.L_IAS_210M"/>
    <b v="0"/>
    <s v="PEREZ DZIUK, ALVARO - WHS                                   "/>
    <b v="1"/>
    <e v="#N/A"/>
    <e v="#N/A"/>
    <m/>
  </r>
  <r>
    <x v="1"/>
    <d v="2021-12-31T00:00:00"/>
    <s v="Internet Dedicado 1"/>
    <n v="37198"/>
    <x v="44"/>
    <s v="13709711_37198__LPZ_AvAmerica_CROWN LTDA_IDD_30M_Tarapaca"/>
    <s v="SALLES GUZMAN, PAOLA KARINA - CORP - SCZ                    "/>
    <x v="1"/>
    <x v="0"/>
    <s v="sallesp@tigo.net.bo"/>
    <s v="AV TIAWANACU AL FRENTE ALA ADUANA EL ALTO, OFICINAS TOYOSA/CROWN"/>
    <s v=" 16°31'14.76&quot;S:  68°10'5.08&quot;O"/>
    <s v="ARIEL MEJIA - 69820013"/>
    <x v="2"/>
    <d v="2021-12-01T00:00:00"/>
    <d v="2022-01-01T00:00:00"/>
    <x v="1"/>
    <m/>
    <m/>
    <x v="491"/>
    <s v="AC"/>
    <s v="AC"/>
    <s v="Internet Dedicado 1"/>
    <b v="1"/>
    <s v="13709711_37198__LPZ_AvAmerica_CROWN LTDA_IDD_30M_Tarapaca"/>
    <b v="1"/>
    <s v="SALLES GUZMAN, PAOLA KARINA - CORP - SCZ                    "/>
    <b v="1"/>
    <e v="#N/A"/>
    <e v="#N/A"/>
    <m/>
  </r>
  <r>
    <x v="3"/>
    <d v="2021-12-31T00:00:00"/>
    <s v="Business Asimetric 1"/>
    <n v="37229"/>
    <x v="692"/>
    <s v="42331_37229_LPZ_SOPOCACHI_AUTOMOVIL CLUB BOLIVIANO_BAS_15M"/>
    <s v="PEREZ CABALLERO, ADRIANA - EMP - LPZ                        "/>
    <x v="1"/>
    <x v="0"/>
    <s v="perezad@tigo.net.bo"/>
    <s v="av arce ingreso san Jorge, Surtidor ACB, diagonal a la casa presidencial "/>
    <s v="16°30'54.44&quot;S 68° 7'11.42&quot;O"/>
    <s v=" JIMMY PATON BUSTILLOS - 77795630"/>
    <x v="2"/>
    <d v="2021-12-01T00:00:00"/>
    <d v="2022-01-01T00:00:00"/>
    <x v="1"/>
    <m/>
    <m/>
    <x v="423"/>
    <s v="EL"/>
    <s v="(en blanco)"/>
    <s v="Business Asimetric 1"/>
    <b v="1"/>
    <s v="(en blanco)"/>
    <b v="0"/>
    <s v="GUTIERREZ AYLLÓN, ALVARO - EMP - LPZ                        "/>
    <b v="0"/>
    <e v="#N/A"/>
    <e v="#N/A"/>
    <m/>
  </r>
  <r>
    <x v="3"/>
    <d v="2021-10-22T00:00:00"/>
    <s v="Internet Asimetrico 2"/>
    <n v="36897"/>
    <x v="693"/>
    <s v="14906379_36897__LPZ_LOS PINOS_EMPRESA FERROVIARIA ANDINA S.A. F.C.A. S.A._IAS_40"/>
    <s v="LEON ROSAS, JOSUE ISMAEL - EMP - LPZ                        "/>
    <x v="1"/>
    <x v="0"/>
    <s v="leonjo@tigo.net.bo"/>
    <s v="Calle 1 – Juan de Dios Delgado Nro 156, esq. Avenida Tomasa Murillo"/>
    <n v="0"/>
    <s v="Bladimir Choquetijlla - 72040215"/>
    <x v="2"/>
    <d v="2021-12-01T00:00:00"/>
    <d v="2022-01-01T00:00:00"/>
    <x v="1"/>
    <s v="27/01: Se actualizó el correo del contacto de ejecutivo: bchoqueticlla@fca.com.bo"/>
    <m/>
    <x v="145"/>
    <s v="AC"/>
    <s v="AC"/>
    <s v="Internet Asimetrico 2"/>
    <b v="1"/>
    <s v="14906379_36897__LPZ_LOS PINOS_EMPRESA FERROVIARIA ANDINA S.A. F.C.A. S.A._IAS_40"/>
    <b v="1"/>
    <s v="LEON ROSAS, JOSUE ISMAEL - EMP - LPZ                        "/>
    <b v="1"/>
    <e v="#N/A"/>
    <e v="#N/A"/>
    <m/>
  </r>
  <r>
    <x v="2"/>
    <d v="2021-10-31T00:00:00"/>
    <s v="Internet Dedicado 15"/>
    <n v="36863"/>
    <x v="2"/>
    <s v="11474451_36863__LPZ_UYUSTUS_CERVECERIA BOLIVIANA NACIONAL SA_IDD_320M"/>
    <s v="ANDIA ALVAREZ, LUIS ENRIQUE - CORP - LPZ                    "/>
    <x v="1"/>
    <x v="0"/>
    <s v="andial@tigo.net.bo"/>
    <s v="Av. Montes #400 - MONTES  LPZ - SITIO 8"/>
    <s v=" 16°29'20.71&quot;S  68° 8'37.95&quot;O"/>
    <s v="ANTONIO IBAÑEZ - 72209637"/>
    <x v="2"/>
    <d v="2021-12-01T00:00:00"/>
    <d v="2022-01-01T00:00:00"/>
    <x v="1"/>
    <m/>
    <m/>
    <x v="356"/>
    <s v="AC"/>
    <s v="AC"/>
    <s v="Internet Dedicado 15"/>
    <b v="1"/>
    <s v="11474451_36863__LPZ_UYUSTUS_CERVECERIA BOLIVIANA NACIONAL SA_IDD_320M"/>
    <b v="1"/>
    <s v="MIRANDA URQUIZO, DANIEL - CORP - LPZ                        "/>
    <b v="0"/>
    <e v="#N/A"/>
    <e v="#N/A"/>
    <m/>
  </r>
  <r>
    <x v="2"/>
    <d v="2021-11-29T00:00:00"/>
    <s v="Internet Dedicado 10"/>
    <n v="36869"/>
    <x v="2"/>
    <s v="11474451_36869__LPZ_FLORIDA_CERVECERIA BOLIVIANA NACIONAL SA_CALACOTO EL DORIAL_"/>
    <s v="ANDIA ALVAREZ, LUIS ENRIQUE - CORP - LPZ                    "/>
    <x v="1"/>
    <x v="0"/>
    <s v="andial@tigo.net.bo"/>
    <s v="AVENIDA BALLIVIAN ENTRE CALLE 11 Y 12 EDIFICIO EL DORIAL Sitio No. 11 CALACOTO EL DORIAL"/>
    <s v=" 16°32'24.00&quot;S  68° 5'16.79&quot;O"/>
    <s v="ANTONIO IBAÑEZ - 72209637"/>
    <x v="2"/>
    <d v="2021-12-01T00:00:00"/>
    <d v="2022-01-01T00:00:00"/>
    <x v="1"/>
    <m/>
    <m/>
    <x v="134"/>
    <s v="AC"/>
    <s v="AC"/>
    <s v="Internet Dedicado 10"/>
    <b v="1"/>
    <s v="11474451_36869__LPZ_FLORIDA_CERVECERIA BOLIVIANA NACIONAL SA_CALACOTO EL DORIAL_"/>
    <b v="1"/>
    <s v="MIRANDA URQUIZO, DANIEL - CORP - LPZ                        "/>
    <b v="0"/>
    <e v="#N/A"/>
    <e v="#N/A"/>
    <m/>
  </r>
  <r>
    <x v="2"/>
    <d v="2021-12-07T00:00:00"/>
    <s v="Internet Dedicado 10"/>
    <n v="36871"/>
    <x v="2"/>
    <s v="11474451_36871__LPZ_16deJulio_CERVECERIA BOLIVIANA NACIONAL SA_SD EL ALTO_IDD_14"/>
    <s v="ANDIA ALVAREZ, LUIS ENRIQUE - CORP - LPZ                    "/>
    <x v="1"/>
    <x v="0"/>
    <s v="andial@tigo.net.bo"/>
    <s v="Av. 6 de Marzo Frente al Regimiento Ingavi Sitio No. 12 CD EL ALTO"/>
    <s v=" 16°31'42.87&quot;S  68°10'19.51&quot;O"/>
    <s v="ANTONIO IBAÑEZ - 72209637"/>
    <x v="2"/>
    <d v="2021-12-01T00:00:00"/>
    <d v="2022-01-01T00:00:00"/>
    <x v="1"/>
    <m/>
    <m/>
    <x v="355"/>
    <s v="AC"/>
    <s v="AC"/>
    <s v="Internet Dedicado 10"/>
    <b v="1"/>
    <s v="11474451_36871__LPZ_16deJulio_CERVECERIA BOLIVIANA NACIONAL SA_SD EL ALTO_IDD_14"/>
    <b v="1"/>
    <s v="MIRANDA URQUIZO, DANIEL - CORP - LPZ                        "/>
    <b v="0"/>
    <e v="#N/A"/>
    <e v="#N/A"/>
    <m/>
  </r>
  <r>
    <x v="2"/>
    <d v="2021-12-07T00:00:00"/>
    <s v="Internet Dedicado 10"/>
    <n v="36872"/>
    <x v="2"/>
    <s v="11474451_36872__LPZ_VillaAdela_CERVECERIA BOLIVIANA NACIONAL SA_CD EL ALTO_IDD_1"/>
    <s v="ANDIA ALVAREZ, LUIS ENRIQUE - CORP - LPZ                    "/>
    <x v="1"/>
    <x v="0"/>
    <s v="andial@tigo.net.bo"/>
    <s v="RIO SECO AVENIDA PANAMERICANA LADO DE EMBOL  Sitio No13 SD EL ALTO"/>
    <s v=" 16°29'19.83&quot;S  68°12'42.25&quot;O"/>
    <s v="ANTONIO IBAÑEZ - 72209637"/>
    <x v="2"/>
    <d v="2021-12-01T00:00:00"/>
    <d v="2022-01-01T00:00:00"/>
    <x v="1"/>
    <m/>
    <m/>
    <x v="496"/>
    <s v="AC"/>
    <s v="AC"/>
    <s v="Internet Dedicado 10"/>
    <b v="1"/>
    <s v="11474451_36872__LPZ_VillaAdela_CERVECERIA BOLIVIANA NACIONAL SA_CD EL ALTO_IDD_1"/>
    <b v="1"/>
    <s v="MIRANDA URQUIZO, DANIEL - CORP - LPZ                        "/>
    <b v="0"/>
    <e v="#N/A"/>
    <e v="#N/A"/>
    <m/>
  </r>
  <r>
    <x v="3"/>
    <d v="2021-12-31T00:00:00"/>
    <s v="Internet Dedicado 1"/>
    <n v="37227"/>
    <x v="692"/>
    <s v="42331_37227_LPZ_LOS PINOS_AUTOMOVIL CLUB BOLIVIANO_IDD_30M"/>
    <s v="PEREZ CABALLERO, ADRIANA - EMP - LPZ                        "/>
    <x v="1"/>
    <x v="0"/>
    <s v="perezad@tigo.net.bo"/>
    <s v="Calacoto"/>
    <n v="0"/>
    <s v=" JIMMY PATON BUSTILLOS - 77795630"/>
    <x v="2"/>
    <d v="2021-12-01T00:00:00"/>
    <d v="2022-01-01T00:00:00"/>
    <x v="1"/>
    <m/>
    <m/>
    <x v="495"/>
    <s v="EL"/>
    <s v="(en blanco)"/>
    <s v="Internet Dedicado 1"/>
    <b v="1"/>
    <s v="(en blanco)"/>
    <b v="0"/>
    <s v="GUTIERREZ AYLLÓN, ALVARO - EMP - LPZ                        "/>
    <b v="0"/>
    <e v="#N/A"/>
    <e v="#N/A"/>
    <m/>
  </r>
  <r>
    <x v="1"/>
    <d v="2021-03-17T00:00:00"/>
    <s v="Business Online"/>
    <n v="36020"/>
    <x v="172"/>
    <s v="1765387_36020_SCZ_7mo anillo/2 de Agosto_UNIVALLE S.A._BOL_100M_TMP_BAS_500M"/>
    <s v="PORRO SAAVEDRA, CAROLINA - TEMP1 - CORP - CBBA              "/>
    <x v="0"/>
    <x v="0"/>
    <s v="porroc@tigo.net.bo"/>
    <s v="Santa Cruz - Séptimo anillo y Av. Juan Pablo II"/>
    <s v="17°43'21.34&quot;S  63°10'30.66&quot;W"/>
    <s v="Christian García - 73185222"/>
    <x v="3"/>
    <d v="2022-01-01T00:00:00"/>
    <d v="2022-01-01T00:00:00"/>
    <x v="4"/>
    <s v="07/02: 2da visita,  (se realizó la certificación con Tier 3)"/>
    <m/>
    <x v="492"/>
    <s v="AC"/>
    <s v="AC"/>
    <s v="PLAN CORPORATE - 1124"/>
    <b v="0"/>
    <s v="1765387_36020__SCZ_7mo anillo/2 de Agosto_UNIVALLE S.A._BAS_500M"/>
    <b v="0"/>
    <s v="VIDAL CANEDO, LEONARDO ANDRES - CORP - CBBA                 "/>
    <b v="0"/>
    <e v="#N/A"/>
    <e v="#N/A"/>
    <m/>
  </r>
  <r>
    <x v="1"/>
    <d v="2019-12-20T00:00:00"/>
    <s v="Business Online 100Mb"/>
    <n v="29684"/>
    <x v="172"/>
    <s v="1765387_29684_LPZ_Mirador_UNIVALLE S.A._BOL_100M_TMP_BAS_1000M"/>
    <s v="PORRO SAAVEDRA, CAROLINA - TEMP1 - CORP - CBBA              "/>
    <x v="1"/>
    <x v="0"/>
    <s v="porroc@tigo.net.bo"/>
    <s v="Av. Argentina entre Nicaragua y Villalobos"/>
    <s v="16º30'12.93''S 68º7'11.65''W"/>
    <s v="Manuel Molina - 76219899"/>
    <x v="3"/>
    <d v="2022-01-01T00:00:00"/>
    <d v="2022-01-01T00:00:00"/>
    <x v="4"/>
    <s v="07/02: 3ra visita, (se realizó la certificación con Tier 3)"/>
    <m/>
    <x v="497"/>
    <s v="AC"/>
    <s v="(en blanco)"/>
    <s v="PLAN CORPORATE - 1124"/>
    <b v="0"/>
    <s v="(en blanco)"/>
    <b v="0"/>
    <s v="VIDAL CANEDO, LEONARDO ANDRES - CORP - CBBA                 "/>
    <b v="0"/>
    <e v="#N/A"/>
    <e v="#N/A"/>
    <m/>
  </r>
  <r>
    <x v="1"/>
    <d v="2019-12-20T00:00:00"/>
    <s v="Business Asimetric 1Gb"/>
    <n v="34984"/>
    <x v="172"/>
    <s v="1765387_35016_CBA_Temporal_UNIVALLE S.A._BOL_500M_TMP_BOL_1000M"/>
    <s v="PORRO SAAVEDRA, CAROLINA - TEMP1 - CORP - CBBA              "/>
    <x v="2"/>
    <x v="0"/>
    <s v="porroc@tigo.net.bo"/>
    <s v="Av. América entre C. Tarija y C. Libertador"/>
    <s v="17°22'20.85&quot;S 66° 9'41.49&quot;W"/>
    <s v="Julio Chura 68530820"/>
    <x v="3"/>
    <d v="2022-01-01T00:00:00"/>
    <d v="2022-01-01T00:00:00"/>
    <x v="4"/>
    <s v="07/02: 4ta visita, (se realizó la certificación con Tier 3)"/>
    <m/>
    <x v="196"/>
    <s v="AC"/>
    <s v="(en blanco)"/>
    <s v="PLAN CORPORATE - 1124"/>
    <b v="0"/>
    <s v="(en blanco)"/>
    <b v="0"/>
    <s v="VIDAL CANEDO, LEONARDO ANDRES - CORP - CBBA                 "/>
    <b v="0"/>
    <e v="#N/A"/>
    <e v="#N/A"/>
    <m/>
  </r>
  <r>
    <x v="1"/>
    <d v="2019-12-20T00:00:00"/>
    <s v="Business Online 100Mb"/>
    <n v="29686"/>
    <x v="172"/>
    <s v="1765387_29686_CHU_Patria_UNIVALLE S.A._BOL_100M_TMP_BAS_500M"/>
    <s v="PORRO SAAVEDRA, CAROLINA - TEMP1 - CORP - CBBA              "/>
    <x v="5"/>
    <x v="0"/>
    <s v="porroc@tigo.net.bo"/>
    <s v="Campus Las Delicias. Sucre, Chuquisaca"/>
    <s v="19º1'38.62''S 65º15'36.35''W"/>
    <s v="Hugo Mendoza – 72880377"/>
    <x v="3"/>
    <d v="2022-01-01T00:00:00"/>
    <d v="2022-01-01T00:00:00"/>
    <x v="4"/>
    <s v="07/02: 3ra visita, (se realizó la certificación con Tier 3)"/>
    <m/>
    <x v="145"/>
    <s v="AC"/>
    <s v="(en blanco)"/>
    <s v="PLAN CORPORATE - 1124"/>
    <b v="0"/>
    <s v="(en blanco)"/>
    <b v="0"/>
    <s v="VIDAL CANEDO, LEONARDO ANDRES - CORP - CBBA                 "/>
    <b v="0"/>
    <e v="#N/A"/>
    <e v="#N/A"/>
    <m/>
  </r>
  <r>
    <x v="1"/>
    <d v="2019-12-20T00:00:00"/>
    <s v="Business Online 100Mb"/>
    <n v="29688"/>
    <x v="172"/>
    <s v="1765387_29688_BEN_Trinidad_UNIVALLE S.A._BOL_100M_TMP_BAS_500M"/>
    <s v="PORRO SAAVEDRA, CAROLINA - TEMP1 - CORP - CBBA              "/>
    <x v="7"/>
    <x v="0"/>
    <s v="porroc@tigo.net.bo"/>
    <s v="Av. Reyes s/n &quot;Campus Gran Paititi&quot;"/>
    <s v="14º49'37.28''S 64º53'20.38''W"/>
    <s v="Darwin Gil – 71143321"/>
    <x v="3"/>
    <d v="2022-01-01T00:00:00"/>
    <d v="2022-01-01T00:00:00"/>
    <x v="4"/>
    <s v="07/02: 2da visita,  (se realizó la certificación con Tier 3)"/>
    <m/>
    <x v="165"/>
    <s v="AC"/>
    <s v="AC"/>
    <s v="PLAN CORPORATE - 1124"/>
    <b v="0"/>
    <s v="1765387_29688_BEN_Trinidad_UNIVALLE S.A._BAS_1000M"/>
    <b v="0"/>
    <s v="VIDAL CANEDO, LEONARDO ANDRES - CORP - CBBA                 "/>
    <b v="0"/>
    <e v="#N/A"/>
    <e v="#N/A"/>
    <m/>
  </r>
  <r>
    <x v="3"/>
    <d v="2016-11-17T00:00:00"/>
    <s v="PLAN CORPORATE - 1124"/>
    <n v="30584"/>
    <x v="694"/>
    <s v="11297892_30584_SCZ_ViruViru_ACRICOLOR ALMACEN GRAFICO_IDD_30M"/>
    <s v="VELARDE VARGAS, MARIO - EMP - SCZ                           "/>
    <x v="0"/>
    <x v="0"/>
    <s v="velardem@tigo.net.bo"/>
    <s v="Av banzer esquina 3er anillo externo"/>
    <s v=" 17°45'36.27&quot;S,  63°10'47.50&quot;O"/>
    <s v="Teodomiro Pardo - 77056911"/>
    <x v="0"/>
    <d v="2022-01-01T00:00:00"/>
    <d v="2022-02-01T00:00:00"/>
    <x v="1"/>
    <s v="16/02: Se actualizó contacto con el cliente."/>
    <m/>
    <x v="437"/>
    <s v="AC"/>
    <s v="AC"/>
    <s v="PLAN CORPORATE - 1124"/>
    <b v="1"/>
    <s v="11297892_30584_SCZ_ViruViru_ACRICOLOR ALMACEN GRAFICO_IDD_30M"/>
    <b v="1"/>
    <s v="VAZQUEZ VALDIVIA, LEONARDO - EMP - SCZ                      "/>
    <b v="0"/>
    <e v="#N/A"/>
    <e v="#N/A"/>
    <m/>
  </r>
  <r>
    <x v="1"/>
    <d v="2018-06-30T00:00:00"/>
    <s v="PLAN CORPORATE - 1124"/>
    <n v="32597"/>
    <x v="380"/>
    <s v="15303606_32597_SCZ_MONTERO_BANCO DE DESARROLLO PRODUCTIVO BDP_IEL_4M"/>
    <s v="CHACON CENTELLAS, MARIA DEL PILAR - CORP - LPZ              "/>
    <x v="0"/>
    <x v="0"/>
    <s v="chaconm@tigo.net.bo"/>
    <s v="AVENIDA CIRCUNVALACION ENTRE CALLES EZEQUIEL SAUCEDO Y LUCIANO PAZ"/>
    <s v="  17°20'42.90&quot;S  63°14'49.42&quot;O"/>
    <s v="ALFREDO QUISBERTH - 22157176"/>
    <x v="0"/>
    <d v="2022-01-01T00:00:00"/>
    <d v="2022-02-01T00:00:00"/>
    <x v="1"/>
    <m/>
    <m/>
    <x v="485"/>
    <s v="AC"/>
    <s v="AC"/>
    <s v="PLAN CORPORATE - 1124"/>
    <b v="1"/>
    <s v="15303606_32597_SCZ_MONTERO_BANCO DE DESARROLLO PRODUCTIVO BDP_IEL_4M"/>
    <b v="1"/>
    <s v="MEAVE IBANEZ, HENRY - CORP - LPZ                            "/>
    <b v="0"/>
    <e v="#N/A"/>
    <e v="#N/A"/>
    <m/>
  </r>
  <r>
    <x v="1"/>
    <d v="2021-05-31T00:00:00"/>
    <s v="BUSINESS ONLINE 1"/>
    <n v="36121"/>
    <x v="662"/>
    <s v="15341123_36121__SCZ_MONTERO_PRO MUJER IFD_BOL_12M"/>
    <s v="CHACON CENTELLAS, MARIA DEL PILAR - CORP - LPZ              "/>
    <x v="0"/>
    <x v="0"/>
    <s v="chaconm@tigo.net.bo"/>
    <s v="Calle Mariscal Santa Cruz s/n, Zona Sur -  MONTERO - SITIO 3"/>
    <s v=" 17°20'42.69&quot;S 63°15'12.10&quot;O"/>
    <s v="David Lima - 75207073"/>
    <x v="0"/>
    <d v="2022-01-01T00:00:00"/>
    <d v="2022-02-01T00:00:00"/>
    <x v="1"/>
    <m/>
    <m/>
    <x v="498"/>
    <s v="AC"/>
    <s v="AC"/>
    <s v="BUSINESS ONLINE 1"/>
    <b v="1"/>
    <s v="15341123_36121__SCZ_MONTERO_PRO MUJER IFD_BOL_12M"/>
    <b v="1"/>
    <s v="MEAVE IBANEZ, HENRY - CORP - LPZ                            "/>
    <b v="0"/>
    <e v="#N/A"/>
    <e v="#N/A"/>
    <m/>
  </r>
  <r>
    <x v="3"/>
    <d v="2021-07-31T00:00:00"/>
    <s v="Internet Asimetrico 2"/>
    <n v="36413"/>
    <x v="370"/>
    <s v="15443901_36413_SCZ_Warnes_INDUSTRIAS RAVI S.A._IAS_40M_UrbGranPaititi"/>
    <s v="GONZALEZ ANTEZANA, MAURICIO ABEL - EMP - CBB                "/>
    <x v="0"/>
    <x v="0"/>
    <s v="gonzalezm@tigo.net.bo"/>
    <s v="PARQUE INDUSTRIAL LATINOAMERICANO (BRIGHT PACKAGING)"/>
    <s v=" 17°32'0.79&quot;S   63° 7'45.15&quot;O"/>
    <s v="FRANZ BUSTILLOS - 70737347"/>
    <x v="0"/>
    <d v="2022-01-01T00:00:00"/>
    <d v="2022-02-01T00:00:00"/>
    <x v="1"/>
    <m/>
    <m/>
    <x v="480"/>
    <s v="SU"/>
    <s v="SU"/>
    <s v="Internet Asimetrico 2"/>
    <b v="1"/>
    <s v="**SU**15443901_36413_SCZ_Warnes_INDUSTRIAS RAVI S.A._IAS_40M_UrbGranPaititi"/>
    <b v="0"/>
    <s v="GONZALEZ ANTEZANA, MAURICIO ABEL - EMP - CBBA               "/>
    <b v="0"/>
    <e v="#N/A"/>
    <e v="#N/A"/>
    <m/>
  </r>
  <r>
    <x v="1"/>
    <d v="2015-01-02T00:00:00"/>
    <s v="Internet Asimetrico 13"/>
    <n v="29408"/>
    <x v="239"/>
    <s v="11705708_29408_LPZ_VILLA-NUEVA-POTOSI_ALEXANDER COFFEE SHOP_IAS_210M"/>
    <s v="NEMTALA FERRUFINO, LUIS MIGUEL - EMP - LPZ                  "/>
    <x v="1"/>
    <x v="0"/>
    <s v="nemtalal@tigo.net.bo"/>
    <s v="Calle Juan de Vargas Nº 2370"/>
    <m/>
    <s v="Vladimir Durán - 78855996"/>
    <x v="1"/>
    <d v="2022-01-01T00:00:00"/>
    <d v="2022-02-01T00:00:00"/>
    <x v="3"/>
    <m/>
    <m/>
    <x v="499"/>
    <s v="AC"/>
    <s v="AC"/>
    <s v="Internet Asimetrico 15"/>
    <b v="0"/>
    <s v="11705708_29408_LPZ_VILLA-NUEVA-POTOSI_ALEXANDER COFFEE SHOP_IAS_210M"/>
    <b v="1"/>
    <s v="NEMTALA FERRUFINO, LUIS MIGUEL - EMP - LPZ                  "/>
    <b v="1"/>
    <e v="#N/A"/>
    <e v="#N/A"/>
    <m/>
  </r>
  <r>
    <x v="1"/>
    <d v="2018-05-30T00:00:00"/>
    <s v="BUSINESS ONLINE 9"/>
    <n v="32463"/>
    <x v="92"/>
    <s v="6089_32463_LPZ_HANSA_ANTENA UNO CANAL 6 SRL_BOL_60M"/>
    <s v="MERCADO ANEZ, JAVIER - CORP - SCZ                           "/>
    <x v="1"/>
    <x v="0"/>
    <s v="mercadoja@tigo.net.bo"/>
    <s v="CALLE SOCABAYA SHOPPING NORTE 6TO PISO"/>
    <s v="16° 29' 48”     68° 08' 5"/>
    <s v="Edwin Vera Fernandez edwin.vera@redbolivision.tv.bo 76700013_x000a_Juan Carlos Barrero Rios juan.barrero@redbolivision.tv.bo"/>
    <x v="1"/>
    <d v="2022-01-01T00:00:00"/>
    <d v="2022-02-01T00:00:00"/>
    <x v="3"/>
    <m/>
    <m/>
    <x v="500"/>
    <s v="AC"/>
    <s v="AC"/>
    <s v="BUSINESS ONLINE 9"/>
    <b v="1"/>
    <s v="6089_32463_LPZ_HANSA_ANTENA UNO CANAL 6 SRL_BOL_60M"/>
    <b v="1"/>
    <s v="MERCADO ANEZ, JAVIER - CORP - SCZ                           "/>
    <b v="1"/>
    <e v="#N/A"/>
    <e v="#N/A"/>
    <m/>
  </r>
  <r>
    <x v="1"/>
    <d v="2018-05-30T00:00:00"/>
    <s v="BUSINESS ONLINE 5"/>
    <n v="32401"/>
    <x v="92"/>
    <s v="6089_32401__SCZ_HANSA_ANTENA UNO CANAL  6 SRL_BOL_30M"/>
    <s v="MERCADO ANEZ, JAVIER - CORP - SCZ                           "/>
    <x v="1"/>
    <x v="0"/>
    <s v="mercadoja@tigo.net.bo"/>
    <s v="CALLE SOCABAYA SHOPPING NORTE 6TO PISO"/>
    <s v="16° 29' 48”     68° 08' 5"/>
    <s v="Edwin Vera Fernandez edwin.vera@redbolivision.tv.bo 76700013_x000a_Juan Carlos Barrero Rios juan.barrero@redbolivision.tv.bo"/>
    <x v="1"/>
    <d v="2022-01-01T00:00:00"/>
    <d v="2022-02-01T00:00:00"/>
    <x v="3"/>
    <m/>
    <m/>
    <x v="500"/>
    <s v="AC"/>
    <s v="AC"/>
    <s v="BUSINESS ONLINE 5"/>
    <b v="1"/>
    <s v="6089_32401__SCZ_HANSA_ANTENA UNO CANAL  6 SRL_BOL_30M"/>
    <b v="1"/>
    <s v="MERCADO ANEZ, JAVIER - CORP - SCZ                           "/>
    <b v="1"/>
    <e v="#N/A"/>
    <e v="#N/A"/>
    <m/>
  </r>
  <r>
    <x v="1"/>
    <d v="2016-09-29T00:00:00"/>
    <s v="Internet Dedicado 4"/>
    <n v="30479"/>
    <x v="92"/>
    <s v="6089_30479_SCZ_Paragua_ANTENA UNO CANAL 6_IDD_65M"/>
    <s v="MERCADO ANEZ, JAVIER - CORP - SCZ                           "/>
    <x v="0"/>
    <x v="0"/>
    <s v="mercadoja@tigo.net.bo"/>
    <s v="2DO ANILLO Y 3 PASOS AL FRENTE"/>
    <s v=" 17°47'44.25&quot;S     63° 9'57.78&quot;O"/>
    <s v="ORLANDO CORDOBA - 78128489"/>
    <x v="1"/>
    <d v="2022-01-01T00:00:00"/>
    <d v="2022-02-01T00:00:00"/>
    <x v="3"/>
    <m/>
    <m/>
    <x v="501"/>
    <s v="AC"/>
    <s v="AC"/>
    <s v="Internet Dedicado 4"/>
    <b v="1"/>
    <s v="6089_30479_SCZ_Paragua_ANTENA UNO CANAL 6_IDD_65M"/>
    <b v="1"/>
    <s v="MERCADO ANEZ, JAVIER - CORP - SCZ                           "/>
    <b v="1"/>
    <e v="#N/A"/>
    <e v="#N/A"/>
    <m/>
  </r>
  <r>
    <x v="1"/>
    <d v="2019-01-31T00:00:00"/>
    <s v="Internet Dedicado 4"/>
    <n v="33390"/>
    <x v="3"/>
    <s v="11187342_33390_SCZ_HAMACAS_BANCO PARA EL FOMENTO A INICIATIVAS ECONOMICAS S.A_ID"/>
    <s v="ANDIA ALVAREZ, LUIS ENRIQUE - CORP - LPZ                    "/>
    <x v="0"/>
    <x v="0"/>
    <s v="andial@tigo.net.bo"/>
    <s v="Av. Bánzer y Quinto Anillo - SITIO 1"/>
    <s v=" 17°44'25.06&quot;S  63°10'15.88&quot;O"/>
    <s v="Roberto Valle CEL: 7899009"/>
    <x v="1"/>
    <d v="2022-01-01T00:00:00"/>
    <d v="2022-02-01T00:00:00"/>
    <x v="0"/>
    <s v="17/03: Ejecutivo indica que ahora se están haciendo cambios en facturas y enlaces del cliente. La visita se cancela para más adelante, se ofrecio al equipo cambiar de equipo pero no quizo por no desconectar su red._x000a_17/03: Se pidió al ejecutivo que se comunique con el cliente, si desea programar la visita o caso contrario queda cancelada. En espera coordinación ejecutivo."/>
    <s v="Cliente indica imposible desconectar red"/>
    <x v="0"/>
    <s v="AC"/>
    <s v="AC"/>
    <s v="Internet Dedicado 4"/>
    <b v="1"/>
    <s v="11187342_33390_SCZ_HAMACAS_BANCO PARA EL FOMENTO A INICIATIVAS ECONOMICAS S.A_ID"/>
    <b v="1"/>
    <s v="PEREIRA AREVALO, AHYRAN DREICK - CORP - LPZ                 "/>
    <b v="0"/>
    <e v="#N/A"/>
    <e v="#N/A"/>
    <m/>
  </r>
  <r>
    <x v="1"/>
    <d v="2015-02-13T00:00:00"/>
    <s v="Internet Dedicado 1"/>
    <n v="29469"/>
    <x v="204"/>
    <s v="14121475_29469_SCZ_Santa Rosita_BANCO PYME DE LA COMUNIDAD SA_IDD30M"/>
    <s v="VIDAL CANEDO, LEONARDO ANDRES - CORP - CBBA                 "/>
    <x v="0"/>
    <x v="0"/>
    <s v="vidall@tigo.net.bo"/>
    <s v="Av. Roque Aguilera entre Pico de Monte y Av. Pirai"/>
    <m/>
    <s v="LUIS MELGAR 71743725"/>
    <x v="1"/>
    <d v="2022-01-01T00:00:00"/>
    <d v="2022-02-01T00:00:00"/>
    <x v="3"/>
    <m/>
    <m/>
    <x v="468"/>
    <s v="AC"/>
    <s v="AC"/>
    <s v="PLAN CORPORATE - 1124"/>
    <b v="0"/>
    <s v="14121475_29469_SCZ_Santa Rosita_BANCO PYME DE LA COMUNIDAD SA_IDD65M"/>
    <b v="0"/>
    <s v="VIDAL CANEDO, LEONARDO ANDRES - CORP - CBBA                 "/>
    <b v="1"/>
    <e v="#N/A"/>
    <e v="#N/A"/>
    <m/>
  </r>
  <r>
    <x v="1"/>
    <d v="2015-02-13T00:00:00"/>
    <s v="Internet Dedicado 1"/>
    <n v="29470"/>
    <x v="204"/>
    <s v="14121475_29470_LPZ_LOS PINOS_BANCO PYME DE LA COMUNIDAD SA_IDD_30M"/>
    <s v="VIDAL CANEDO, LEONARDO ANDRES - CORP - CBBA                 "/>
    <x v="1"/>
    <x v="0"/>
    <s v="vidall@tigo.net.bo"/>
    <s v="Av. 20 de Octubre entre Rosendo Gutierrez y Belisario Salinas"/>
    <m/>
    <s v="LUIS MELGAR 71743725"/>
    <x v="1"/>
    <d v="2022-01-01T00:00:00"/>
    <d v="2022-02-01T00:00:00"/>
    <x v="3"/>
    <m/>
    <m/>
    <x v="502"/>
    <s v="AC"/>
    <s v="AC"/>
    <s v="PLAN CORPORATE - 1124"/>
    <b v="0"/>
    <s v="14121475_29470_LPZ_LOS PINOS_BANCO PYME DE LA COMUNIDAD SA_IDD_65M"/>
    <b v="0"/>
    <s v="VIDAL CANEDO, LEONARDO ANDRES - CORP - CBBA                 "/>
    <b v="1"/>
    <e v="#N/A"/>
    <e v="#N/A"/>
    <m/>
  </r>
  <r>
    <x v="1"/>
    <d v="2016-11-29T00:00:00"/>
    <s v="Internet Asimetrico 1"/>
    <n v="30602"/>
    <x v="193"/>
    <s v="11561245_30602_SCZ_HAMACAS_BANCO PYME ECOFUTURO SA_IAS_30M"/>
    <s v="ANDIA ALVAREZ, LUIS ENRIQUE - CORP - LPZ                    "/>
    <x v="0"/>
    <x v="0"/>
    <s v="andial@tigo.net.bo"/>
    <s v="AVENIDA MUTUALISTA Y TERCER ANILLO EXTERNO"/>
    <s v=" 17°45'46.46&quot;S   63° 9'37.02&quot;O"/>
    <s v="Boris Rodriguez - 78968402"/>
    <x v="1"/>
    <d v="2022-01-01T00:00:00"/>
    <d v="2022-02-01T00:00:00"/>
    <x v="3"/>
    <m/>
    <m/>
    <x v="503"/>
    <s v="SU"/>
    <s v="SU"/>
    <s v="Internet Asimetrico 1"/>
    <b v="1"/>
    <s v="**SU**11561245_30602_SCZ_HAMACAS_BANCO PYME ECOFUTURO SA_IAS_30M"/>
    <b v="0"/>
    <s v="MIRANDA URQUIZO, DANIEL - CORP - LPZ                        "/>
    <b v="0"/>
    <e v="#N/A"/>
    <e v="#N/A"/>
    <m/>
  </r>
  <r>
    <x v="1"/>
    <d v="2016-10-31T00:00:00"/>
    <s v="Internet Asimetrico 1"/>
    <n v="30531"/>
    <x v="193"/>
    <s v="11561245_30531_LPZ_Villa Adela_BANCO PYME ECOFUTURO SA_IAS_30M"/>
    <s v="ANDIA ALVAREZ, LUIS ENRIQUE - CORP - LPZ                    "/>
    <x v="1"/>
    <x v="0"/>
    <s v="andial@tigo.net.bo"/>
    <s v="CRUCE VILLA ADELA Carretera a Viacha Nº 15 entre avenida Bolivia y calle Sucre"/>
    <s v=" 16°31'27.60&quot;S   68°12'6.53&quot;O"/>
    <s v="Boris Rodriguez - 78968402"/>
    <x v="1"/>
    <d v="2022-01-01T00:00:00"/>
    <d v="2022-02-01T00:00:00"/>
    <x v="0"/>
    <s v="23/03: Cliente indica que no puede desconectar el servicio para la medición, se intento habilitar otro puerto para realizar la medición ya que eran varios enlaces del cliente pero el NOC indicó que no tiene más puertos habilitados, el servicio queda cancelado hasta que el cliente lo solicite."/>
    <s v="Cliente indica imposible desconectar red"/>
    <x v="0"/>
    <s v="SU"/>
    <s v="SU"/>
    <s v="Internet Asimetrico 1"/>
    <b v="1"/>
    <s v="**SU**11561245_30531_LPZ_Villa Adela_BANCO PYME ECOFUTURO SA_IAS_30M"/>
    <b v="0"/>
    <s v="MIRANDA URQUIZO, DANIEL - CORP - LPZ                        "/>
    <b v="0"/>
    <e v="#N/A"/>
    <e v="#N/A"/>
    <m/>
  </r>
  <r>
    <x v="1"/>
    <d v="2016-11-29T00:00:00"/>
    <s v="Internet Asimetrico 1"/>
    <n v="30522"/>
    <x v="193"/>
    <s v="11561245_30522_SCZ_La Curva_BANCO PYME ECOFUTURO SA_IAS_30M"/>
    <s v="ANDIA ALVAREZ, LUIS ENRIQUE - CORP - LPZ                    "/>
    <x v="0"/>
    <x v="0"/>
    <s v="andial@tigo.net.bo"/>
    <s v="PLAN 3000 Av. San Aurelio s/n esquina Prolongacion Av. Che Guevara, 6to. Anillo-Zona Plan 3000"/>
    <s v=" 17°49'20.80&quot;S  63° 8'42.81&quot;O"/>
    <s v="Boris Rodriguez - 78968402"/>
    <x v="1"/>
    <d v="2022-01-01T00:00:00"/>
    <d v="2022-02-01T00:00:00"/>
    <x v="0"/>
    <s v="23/03: Cliente indica que no puede desconectar el servicio para la medición, se intento habilitar otro puerto para realizar la medición ya que eran varios enlaces del cliente pero el NOC indicó que no tiene más puertos habilitados, el servicio queda cancelado hasta que el cliente lo solicite."/>
    <s v="Cliente indica imposible desconectar red"/>
    <x v="0"/>
    <s v="SU"/>
    <s v="SU"/>
    <s v="Internet Asimetrico 1"/>
    <b v="1"/>
    <s v="**SU**11561245_30522_SCZ_La Curva_BANCO PYME ECOFUTURO SA_IAS_30M"/>
    <b v="0"/>
    <s v="MIRANDA URQUIZO, DANIEL - CORP - LPZ                        "/>
    <b v="0"/>
    <e v="#N/A"/>
    <e v="#N/A"/>
    <m/>
  </r>
  <r>
    <x v="1"/>
    <d v="2017-12-29T00:00:00"/>
    <s v="Internet Dedicado 2"/>
    <n v="31814"/>
    <x v="63"/>
    <s v="11283694_31814_LPZ_MALLASA_BANCOSOL SA_IDD_40M"/>
    <s v="CHACON CENTELLAS, MARIA DEL PILAR - CORP - LPZ              "/>
    <x v="1"/>
    <x v="0"/>
    <s v="chaconm@tigo.net.bo"/>
    <s v="CALLE NICOLAS ACOSTA ESQ PLAZA SUCRE AGENCIA CENTRAL BANCO SOL  "/>
    <n v="0"/>
    <s v="HUGO DURAN - 78899196"/>
    <x v="1"/>
    <d v="2022-01-01T00:00:00"/>
    <d v="2022-02-01T00:00:00"/>
    <x v="3"/>
    <m/>
    <m/>
    <x v="501"/>
    <s v="AC"/>
    <s v="AC"/>
    <s v="Internet Dedicado 2"/>
    <b v="1"/>
    <s v="11283694_31814_LPZ_MALLASA_BANCOSOL SA_IDD_40M"/>
    <b v="1"/>
    <s v="MEAVE IBANEZ, HENRY - CORP - LPZ                            "/>
    <b v="0"/>
    <e v="#N/A"/>
    <e v="#N/A"/>
    <m/>
  </r>
  <r>
    <x v="1"/>
    <d v="2020-03-25T00:00:00"/>
    <s v="Internet Dedicado 8"/>
    <n v="35276"/>
    <x v="63"/>
    <s v="11283694_35276_LPZ_MALLASA_BANCO SOL S.A._IDD_105M"/>
    <s v="CHACON CENTELLAS, MARIA DEL PILAR - CORP - LPZ              "/>
    <x v="1"/>
    <x v="0"/>
    <s v="chaconm@tigo.net.bo"/>
    <s v="Calle Nicolas Acosta nro. 289 Zona San Pedro"/>
    <s v="16°30'8.77&quot;S  68° 8'3.99&quot;O"/>
    <s v="Hugo Duran - 78899196"/>
    <x v="1"/>
    <d v="2022-01-01T00:00:00"/>
    <d v="2022-02-01T00:00:00"/>
    <x v="3"/>
    <m/>
    <m/>
    <x v="501"/>
    <s v="AC"/>
    <s v="AC"/>
    <s v="Internet Dedicado 8"/>
    <b v="1"/>
    <s v="11283694_35276_LPZ_MALLASA_BANCO SOL S.A._IDD_105M"/>
    <b v="1"/>
    <s v="MEAVE IBANEZ, HENRY - CORP - LPZ                            "/>
    <b v="0"/>
    <e v="#N/A"/>
    <e v="#N/A"/>
    <m/>
  </r>
  <r>
    <x v="1"/>
    <d v="2020-03-25T00:00:00"/>
    <s v="Internet Dedicado 8"/>
    <n v="35277"/>
    <x v="63"/>
    <s v="11283694_35277_LPZ_MALLASA_BANCO SOL S.A._IDD_105M"/>
    <s v="CHACON CENTELLAS, MARIA DEL PILAR - CORP - LPZ              "/>
    <x v="1"/>
    <x v="0"/>
    <s v="chaconm@tigo.net.bo"/>
    <s v="Calle Nicolas Acosta nro. 289 Zona San Pedro"/>
    <s v="16°30'8.77&quot;S  68° 8'3.99&quot;O"/>
    <s v="Hugo Duran - 78899196"/>
    <x v="1"/>
    <d v="2022-01-01T00:00:00"/>
    <d v="2022-02-01T00:00:00"/>
    <x v="3"/>
    <m/>
    <m/>
    <x v="501"/>
    <s v="AC"/>
    <s v="AC"/>
    <s v="Internet Dedicado 8"/>
    <b v="1"/>
    <s v="11283694_35277_LPZ_MALLASA_BANCO SOL S.A._IDD_105M"/>
    <b v="1"/>
    <s v="MEAVE IBANEZ, HENRY - CORP - LPZ                            "/>
    <b v="0"/>
    <e v="#N/A"/>
    <e v="#N/A"/>
    <m/>
  </r>
  <r>
    <x v="1"/>
    <d v="2018-02-28T00:00:00"/>
    <s v="Internet Dedicado 14"/>
    <n v="32045"/>
    <x v="192"/>
    <s v="1774809_32045_SCZ_Tajibos_BBVA PREVISION AFP_IDD_250MB"/>
    <s v="ORTIZ ORTIZ, ROBERTO - MNC - SCZ                            "/>
    <x v="0"/>
    <x v="0"/>
    <s v="ortizro@tigo.net.bo"/>
    <s v="Av. San Martin y 2do anillo N° 1 - Edif. Torre Equipetrol 1er piso"/>
    <s v="17°46'20.53&quot;S 63°11'25.61&quot;O"/>
    <s v="Martin Silva - 71625144"/>
    <x v="1"/>
    <d v="2022-01-01T00:00:00"/>
    <d v="2022-02-01T00:00:00"/>
    <x v="3"/>
    <m/>
    <m/>
    <x v="485"/>
    <s v="AC"/>
    <s v="AC"/>
    <s v="Internet Dedicado 14"/>
    <b v="1"/>
    <s v="1774809_32045_SCZ_Tajibos_BBVA PREVISION AFP_IDD_250MB"/>
    <b v="1"/>
    <s v="RUCK SUAREZ, FERNANDA - MNC - SCZ                           "/>
    <b v="0"/>
    <e v="#N/A"/>
    <e v="#N/A"/>
    <m/>
  </r>
  <r>
    <x v="1"/>
    <d v="2017-02-24T00:00:00"/>
    <s v="Internet Dedicado 9"/>
    <n v="30878"/>
    <x v="191"/>
    <s v="28386_30878_LPZ_Sopocachi_BISA SEGUROS Y REASEGUROS_IDD_125M"/>
    <s v="ZAVALETA ALIPAZ, MARIANA - CORP - LPZ                       "/>
    <x v="1"/>
    <x v="0"/>
    <s v="zavaletam@tigo.net.bo"/>
    <s v="Av. Arce N° 2631 Edificio Multicine Piso 14"/>
    <s v=" 16°30'39.28&quot;S  68° 7'20.56&quot;O"/>
    <s v="EBERTH MAZUELOS - 72062576"/>
    <x v="1"/>
    <d v="2022-01-01T00:00:00"/>
    <d v="2022-02-01T00:00:00"/>
    <x v="3"/>
    <m/>
    <m/>
    <x v="504"/>
    <s v="AC"/>
    <s v="AC"/>
    <s v="Internet Dedicado 9"/>
    <b v="1"/>
    <s v="28386_30878_LPZ_Sopocachi_BISA SEGUROS Y REASEGUROS_IDD_125M"/>
    <b v="1"/>
    <s v="PEREIRA AREVALO, AHYRAN DREICK - CORP - LPZ                 "/>
    <b v="0"/>
    <s v="Realizada"/>
    <e v="#REF!"/>
    <m/>
  </r>
  <r>
    <x v="1"/>
    <d v="2019-01-31T00:00:00"/>
    <s v="Internet Dedicado 3"/>
    <n v="33451"/>
    <x v="191"/>
    <s v="28386_33451_LPZ_YUNGAS_BISA SEGUROS Y REASEGUROS S.A._IDD_50M"/>
    <s v="ZAVALETA ALIPAZ, MARIANA - CORP - LPZ                       "/>
    <x v="1"/>
    <x v="0"/>
    <s v="zavaletam@tigo.net.bo"/>
    <s v="CALLE LOAYZA EDIFICIO DE UGARTE INGENIERIA ENTRE MERCADO Y CAMACHO"/>
    <s v=" 16° 29'55.25&quot;S   68°07'58.96&quot;O"/>
    <s v="EBERTH MAZUELOS - 72062576"/>
    <x v="1"/>
    <d v="2022-01-01T00:00:00"/>
    <d v="2022-02-01T00:00:00"/>
    <x v="3"/>
    <m/>
    <m/>
    <x v="437"/>
    <s v="SU"/>
    <s v="SU"/>
    <s v="Internet Dedicado 3"/>
    <b v="1"/>
    <s v="**SU**28386_33451_LPZ_SOPOCACHI__BISA SEGUROS Y REASEGUROS S.A._IDD_50M"/>
    <b v="0"/>
    <s v="PEREIRA AREVALO, AHYRAN DREICK - CORP - LPZ                 "/>
    <b v="0"/>
    <e v="#N/A"/>
    <e v="#N/A"/>
    <m/>
  </r>
  <r>
    <x v="1"/>
    <d v="2013-02-01T00:00:00"/>
    <s v="Internet Dedicado 7"/>
    <n v="28284"/>
    <x v="191"/>
    <s v="28386_28284_LPZ_Sopocachi_BISA SEGUROS Y REASEGUROS SA_IDD_95M"/>
    <s v="ZAVALETA ALIPAZ, MARIANA - CORP - LPZ                       "/>
    <x v="1"/>
    <x v="0"/>
    <s v="zavaletam@tigo.net.bo"/>
    <s v="AV ARCE TORRE MULTICINE"/>
    <m/>
    <s v="EBERTH MAZUELOS - 72062576"/>
    <x v="1"/>
    <d v="2022-01-01T00:00:00"/>
    <d v="2022-02-01T00:00:00"/>
    <x v="3"/>
    <m/>
    <m/>
    <x v="504"/>
    <s v="AC"/>
    <s v="AC"/>
    <s v="Internet Dedicado 7"/>
    <b v="1"/>
    <s v="28386_28284_LPZ_Sopocachi_BISA SEGUROS Y REASEGUROS SA_IDD_95M"/>
    <b v="1"/>
    <s v="PEREIRA AREVALO, AHYRAN DREICK - CORP - LPZ                 "/>
    <b v="0"/>
    <e v="#N/A"/>
    <e v="#N/A"/>
    <m/>
  </r>
  <r>
    <x v="1"/>
    <d v="2018-05-30T00:00:00"/>
    <s v="Internet Dedicado 3"/>
    <n v="32384"/>
    <x v="191"/>
    <s v="28386_32384_SCZ_SAGUAPAC_BISA SEGUROS Y REASEGUROS_IDD_50M"/>
    <s v="ZAVALETA ALIPAZ, MARIANA - CORP - LPZ                       "/>
    <x v="0"/>
    <x v="0"/>
    <s v="zavaletam@tigo.net.bo"/>
    <s v="SANTA CRUZ - AV. EL TROMPILLO "/>
    <s v=" 17°48'0.46&quot;S   -    63°10'55.68&quot;O"/>
    <s v="EBERTH MAZUELOS - 72062576"/>
    <x v="1"/>
    <d v="2022-01-01T00:00:00"/>
    <d v="2022-02-01T00:00:00"/>
    <x v="3"/>
    <m/>
    <m/>
    <x v="490"/>
    <s v="AC"/>
    <s v="AC"/>
    <s v="Internet Dedicado 3"/>
    <b v="1"/>
    <s v="28386_32384_SCZ_SAGUAPAC_BISA SEGUROS Y REASEGUROS_IDD_50M"/>
    <b v="1"/>
    <s v="PEREIRA AREVALO, AHYRAN DREICK - CORP - LPZ                 "/>
    <b v="0"/>
    <s v="Realizada recertificacion"/>
    <e v="#REF!"/>
    <m/>
  </r>
  <r>
    <x v="1"/>
    <d v="2018-12-01T00:00:00"/>
    <s v="Plan Internet Empresarial 1.1"/>
    <n v="33325"/>
    <x v="182"/>
    <s v="14023649_33325__SCZ_PAJONAL_BOLIVIANA DE AVIACION BOA_IEL_8M"/>
    <s v="VIDAL CANEDO, LEONARDO ANDRES - CORP - CBBA                 "/>
    <x v="0"/>
    <x v="0"/>
    <s v="vidall@tigo.net.bo"/>
    <s v="Av. Santa Cruz (2do. Anillo), entre Av. San Aurelio y 3 Pasos al Frente"/>
    <s v="17°47'52.8&quot;S 63°10'02.1&quot;W"/>
    <s v="Víctor Ávila - 72242720"/>
    <x v="1"/>
    <d v="2022-01-01T00:00:00"/>
    <d v="2022-02-01T00:00:00"/>
    <x v="3"/>
    <s v="08/02: Se actualizó contacto con el ejecutivo."/>
    <m/>
    <x v="503"/>
    <s v="SU"/>
    <s v="(en blanco)"/>
    <s v="Plan Internet Empresarial 1.1"/>
    <b v="1"/>
    <s v="(en blanco)"/>
    <b v="0"/>
    <s v="VIDAL CANEDO, LEONARDO ANDRES - CORP - CBBA                 "/>
    <b v="1"/>
    <e v="#N/A"/>
    <e v="#N/A"/>
    <m/>
  </r>
  <r>
    <x v="1"/>
    <d v="2014-05-01T00:00:00"/>
    <s v="Plan Internet Empresarial 2.1"/>
    <n v="28910"/>
    <x v="182"/>
    <s v="14023649_28910_LPZ_6 de Marzo_BOLIVIANA DE AVIACION_IEL_16M"/>
    <s v="VIDAL CANEDO, LEONARDO ANDRES - CORP - CBBA                 "/>
    <x v="1"/>
    <x v="0"/>
    <s v="vidall@tigo.net.bo"/>
    <s v="OFICINA AEROPUERTO EL ALTOLA PAZ"/>
    <m/>
    <s v="Diego Hinojosa-72207071"/>
    <x v="1"/>
    <d v="2022-01-01T00:00:00"/>
    <d v="2022-02-01T00:00:00"/>
    <x v="3"/>
    <m/>
    <m/>
    <x v="505"/>
    <s v="SU"/>
    <s v="(en blanco)"/>
    <s v="Plan Internet Empresarial 2.1"/>
    <b v="1"/>
    <s v="(en blanco)"/>
    <b v="0"/>
    <s v="VIDAL CANEDO, LEONARDO ANDRES - CORP - CBBA                 "/>
    <b v="1"/>
    <e v="#N/A"/>
    <e v="#N/A"/>
    <m/>
  </r>
  <r>
    <x v="1"/>
    <d v="2014-05-01T00:00:00"/>
    <s v="Plan Internet Empresarial 2.1"/>
    <n v="28911"/>
    <x v="182"/>
    <s v="14023649_28911_SCZ_Viru Viru_BOLIVIANA DE AVIACION BOA_IEL_16M"/>
    <s v="VIDAL CANEDO, LEONARDO ANDRES - CORP - CBBA                 "/>
    <x v="0"/>
    <x v="0"/>
    <s v="vidall@tigo.net.bo"/>
    <s v="OFICINA AEROPUERTO VIRU VIRUSCZ"/>
    <m/>
    <s v="Diego Hinojosa-72207071"/>
    <x v="1"/>
    <d v="2022-01-01T00:00:00"/>
    <d v="2022-02-01T00:00:00"/>
    <x v="3"/>
    <m/>
    <m/>
    <x v="505"/>
    <s v="SU"/>
    <s v="(en blanco)"/>
    <s v="Plan Internet Empresarial 2.1"/>
    <b v="1"/>
    <s v="(en blanco)"/>
    <b v="0"/>
    <s v="VIDAL CANEDO, LEONARDO ANDRES - CORP - CBBA                 "/>
    <b v="1"/>
    <e v="#N/A"/>
    <e v="#N/A"/>
    <m/>
  </r>
  <r>
    <x v="1"/>
    <d v="2017-12-27T00:00:00"/>
    <s v="Internet Asimetrico 2"/>
    <n v="31782"/>
    <x v="249"/>
    <s v="1759225_31782_SCZ_WARNES_COPELME SA_IAS_40M"/>
    <s v="GONZALEZ ANTEZANA, MAURICIO ABEL - EMP - CBB                "/>
    <x v="0"/>
    <x v="0"/>
    <s v="gonzalezm@tigo.net.bo"/>
    <s v="PROVINCIA WARNES LLEGAR AL PARQUE INDUSTRIAL WARNES "/>
    <s v=" 17°32'1.37&quot;S  63° 8'5.49&quot;O"/>
    <s v="JESUS TORREZ - 67402405"/>
    <x v="1"/>
    <d v="2022-02-01T00:00:00"/>
    <d v="2022-03-01T00:00:00"/>
    <x v="3"/>
    <m/>
    <m/>
    <x v="506"/>
    <s v="AC"/>
    <s v="AC"/>
    <s v="Internet Asimetrico 2"/>
    <b v="1"/>
    <s v="1759225_31782_SCZ_WARNES_COPELME SA_IAS_40M"/>
    <b v="1"/>
    <s v="GONZALEZ ANTEZANA, MAURICIO ABEL - EMP - CBBA               "/>
    <b v="0"/>
    <e v="#N/A"/>
    <e v="#N/A"/>
    <m/>
  </r>
  <r>
    <x v="1"/>
    <d v="2019-07-31T00:00:00"/>
    <s v="Internet Asimetrico 2"/>
    <n v="34286"/>
    <x v="249"/>
    <s v="1759225_34286__SCZ_PARAGUA_COPELME SA_IAS_40M"/>
    <s v="GONZALEZ ANTEZANA, MAURICIO ABEL - EMP - CBB                "/>
    <x v="0"/>
    <x v="0"/>
    <s v="gonzalezm@tigo.net.bo"/>
    <s v="AVENIDA PERIMETRAL"/>
    <s v="17°45'15.75&quot;S 63° 8'45.33&quot;O"/>
    <s v="JESUS TORREZ - 67402405"/>
    <x v="1"/>
    <d v="2022-02-01T00:00:00"/>
    <d v="2022-03-01T00:00:00"/>
    <x v="3"/>
    <m/>
    <m/>
    <x v="507"/>
    <s v="AC"/>
    <s v="AC"/>
    <s v="Internet Asimetrico 2"/>
    <b v="1"/>
    <s v="1759225_34286__SCZ_PARAGUA_COPELME SA_IAS_40M"/>
    <b v="1"/>
    <s v="GONZALEZ ANTEZANA, MAURICIO ABEL - EMP - CBBA               "/>
    <b v="0"/>
    <e v="#N/A"/>
    <e v="#N/A"/>
    <m/>
  </r>
  <r>
    <x v="1"/>
    <d v="2016-06-30T00:00:00"/>
    <s v="BUSINESS ONLINE 13"/>
    <n v="30223"/>
    <x v="203"/>
    <s v="8192_30223_SCZ_Petrolero_CRE_BOL_100M"/>
    <s v="MERCADO ANEZ, JAVIER - CORP - SCZ                           "/>
    <x v="0"/>
    <x v="0"/>
    <s v="mercadoja@tigo.net.bo"/>
    <s v="HONDURAS AV. BUSH (CRE)"/>
    <s v="17°46'23.26&quot;S  63°11'21.65&quot;O"/>
    <s v="DANIEL JUSTINIANO - 77015957"/>
    <x v="1"/>
    <d v="2022-02-01T00:00:00"/>
    <d v="2022-03-01T00:00:00"/>
    <x v="3"/>
    <m/>
    <m/>
    <x v="262"/>
    <s v="AC"/>
    <s v="(en blanco)"/>
    <s v="BUSINESS ONLINE 13"/>
    <b v="1"/>
    <s v="(en blanco)"/>
    <b v="0"/>
    <s v="MERCADO ANEZ, JAVIER - CORP - SCZ                           "/>
    <b v="1"/>
    <e v="#N/A"/>
    <e v="#N/A"/>
    <m/>
  </r>
  <r>
    <x v="1"/>
    <d v="2013-03-01T00:00:00"/>
    <s v="Internet Dedicado 8"/>
    <n v="28321"/>
    <x v="202"/>
    <s v="1696564_28321_LPZ_Obrajes_CREDITO CON EDUCACION RURAL_IDD_105M"/>
    <s v="CHACON CENTELLAS, MARIA DEL PILAR - CORP - LPZ              "/>
    <x v="1"/>
    <x v="0"/>
    <s v="chaconm@tigo.net.bo"/>
    <s v="CALLE DEMETRIO CANELAS N 27 ENTRE 16 Y 17 DE OBRAJES "/>
    <m/>
    <s v="Juan Carlos Ovando - 67197067 - 70554215 "/>
    <x v="1"/>
    <d v="2022-02-01T00:00:00"/>
    <d v="2022-03-01T00:00:00"/>
    <x v="0"/>
    <s v="07/04: Cliente indica que no es posible realizar la medición ya que no puede desconectar el servicio."/>
    <s v="Cliente indica imposible desconectar red"/>
    <x v="0"/>
    <s v="AC"/>
    <s v="AC"/>
    <s v="Internet Dedicado 11"/>
    <b v="0"/>
    <s v="1696564_28321_LPZ_Obrajes_CREDITO CON EDUCACION RURAL_IDD_165M"/>
    <b v="0"/>
    <s v="PEREIRA AREVALO, AHYRAN DREICK - CORP - LPZ                 "/>
    <b v="0"/>
    <e v="#N/A"/>
    <e v="#N/A"/>
    <m/>
  </r>
  <r>
    <x v="1"/>
    <d v="2017-02-24T00:00:00"/>
    <s v="Internet Dedicado 11"/>
    <n v="30881"/>
    <x v="81"/>
    <s v="11210298_30881_SCZ_GILBERTO PAREJAS_DATEC_IDD_165M"/>
    <s v="PERCY AÑEZ CASTEDO - TEMP                                   "/>
    <x v="0"/>
    <x v="0"/>
    <s v="anezpe@tigo.net.bo"/>
    <s v="calle Velasco  # 213 y Suarez de Figueroa"/>
    <s v=" 17°47'11.31&quot;S  63°11'0.90&quot;O"/>
    <s v="RICARDO CHUMACERO - 76631331"/>
    <x v="1"/>
    <d v="2022-02-01T00:00:00"/>
    <d v="2022-03-01T00:00:00"/>
    <x v="3"/>
    <m/>
    <m/>
    <x v="508"/>
    <s v="AC"/>
    <s v="AC"/>
    <s v="Internet Dedicado 11"/>
    <b v="1"/>
    <s v="11210298_30881_SCZ_GILBERTO PAREJAS_DATEC_IDD_165M"/>
    <b v="1"/>
    <s v="PARADA ROCA, NOELIA - CORP - SCZ                            "/>
    <b v="0"/>
    <e v="#N/A"/>
    <e v="#N/A"/>
    <m/>
  </r>
  <r>
    <x v="1"/>
    <d v="2012-12-01T00:00:00"/>
    <s v="Internet Dedicado 9"/>
    <n v="28221"/>
    <x v="81"/>
    <s v="11210298_28221_SCZ_CGPAREJA_DATEC LTDA_IDD_125M"/>
    <s v="PERCY AÑEZ CASTEDO - TEMP                                   "/>
    <x v="0"/>
    <x v="0"/>
    <s v="anezpe@tigo.net.bo"/>
    <s v="calle Velasco  # 213 y Suarez de Figueroa"/>
    <s v="17°47'11.31&quot;S  63°11'0.90&quot;O"/>
    <s v="RICARDO CHUMACERO - 76631331"/>
    <x v="1"/>
    <d v="2022-02-01T00:00:00"/>
    <d v="2022-03-01T00:00:00"/>
    <x v="3"/>
    <m/>
    <m/>
    <x v="508"/>
    <s v="AC"/>
    <s v="AC"/>
    <s v="Internet Dedicado 9"/>
    <b v="1"/>
    <s v="11210298_28221_SCZ_CGPAREJA_DATEC LTDA_IDD_125M"/>
    <b v="1"/>
    <s v="PARADA ROCA, NOELIA - CORP - SCZ                            "/>
    <b v="0"/>
    <e v="#N/A"/>
    <e v="#N/A"/>
    <m/>
  </r>
  <r>
    <x v="1"/>
    <d v="2012-12-01T00:00:00"/>
    <s v="Internet Dedicado 6"/>
    <n v="28222"/>
    <x v="81"/>
    <s v="11210298_28222_LPZ_Lira_DATEC LTDA_IDD_40M"/>
    <s v="PERCY AÑEZ CASTEDO - TEMP                                   "/>
    <x v="1"/>
    <x v="0"/>
    <s v="anezpe@tigo.net.bo"/>
    <n v="0"/>
    <n v="0"/>
    <s v="RICARDO CHUMACERO - 76631331"/>
    <x v="1"/>
    <d v="2022-02-01T00:00:00"/>
    <d v="2022-03-01T00:00:00"/>
    <x v="3"/>
    <m/>
    <m/>
    <x v="449"/>
    <s v="AC"/>
    <s v="(en blanco)"/>
    <s v="Internet Dedicado 6"/>
    <b v="1"/>
    <s v="(en blanco)"/>
    <b v="0"/>
    <s v="PARADA ROCA, NOELIA - CORP - SCZ                            "/>
    <b v="0"/>
    <e v="#N/A"/>
    <e v="#N/A"/>
    <m/>
  </r>
  <r>
    <x v="1"/>
    <d v="2018-09-29T00:00:00"/>
    <s v="Internet Dedicado 9"/>
    <n v="33003"/>
    <x v="81"/>
    <s v="11210298_33003_LPZ_LIRA_DATEC LTDA_IDD_60M"/>
    <s v="PERCY AÑEZ CASTEDO - TEMP                                   "/>
    <x v="1"/>
    <x v="0"/>
    <s v="anezpe@tigo.net.bo"/>
    <s v="CALLE ROSENDO GUTIERREZ"/>
    <s v=" 16°30'42.52&quot;S    68° 7'49.70&quot;O"/>
    <s v="RICARDO CHUMACERO - 76631331"/>
    <x v="1"/>
    <d v="2022-02-01T00:00:00"/>
    <d v="2022-03-01T00:00:00"/>
    <x v="3"/>
    <m/>
    <m/>
    <x v="449"/>
    <s v="AC"/>
    <s v="(en blanco)"/>
    <s v="Internet Dedicado 9"/>
    <b v="1"/>
    <s v="(en blanco)"/>
    <b v="0"/>
    <s v="PARADA ROCA, NOELIA - CORP - SCZ                            "/>
    <b v="0"/>
    <e v="#N/A"/>
    <e v="#N/A"/>
    <m/>
  </r>
  <r>
    <x v="1"/>
    <d v="2019-12-30T00:00:00"/>
    <s v="Internet Asimetrico 1"/>
    <n v="34856"/>
    <x v="56"/>
    <s v="11257784_34856__SCZ_LaCurva_DIACONIA_IAS_30M"/>
    <s v="CAMPUZANO SAAVEDRA, SORAYA JACQUELINE - EMP - LPZ           "/>
    <x v="0"/>
    <x v="0"/>
    <s v="campuzanos@tigo.net.bo"/>
    <s v="Avenida Paurito, Nº 5250, UV ET-53, Manzana 2, Zona Plan 3000"/>
    <s v=" 17°49'9.42&quot;S  63° 8'53.50&quot;O"/>
    <s v="Erick Alarcón  -  71532654 - 72105996"/>
    <x v="1"/>
    <d v="2022-02-01T00:00:00"/>
    <d v="2022-03-01T00:00:00"/>
    <x v="3"/>
    <m/>
    <m/>
    <x v="509"/>
    <s v="AC"/>
    <s v="AC"/>
    <s v="Internet Asimetrico 1"/>
    <b v="1"/>
    <s v="11257784_34856__SCZ_LaCurva_DIACONIA_IAS_30M"/>
    <b v="1"/>
    <s v="GUTIERREZ AYLLÓN, ALVARO - EMP - LPZ                        "/>
    <b v="0"/>
    <e v="#N/A"/>
    <e v="#N/A"/>
    <m/>
  </r>
  <r>
    <x v="1"/>
    <d v="2019-12-30T00:00:00"/>
    <s v="Internet Asimetrico 1"/>
    <n v="34801"/>
    <x v="56"/>
    <s v="11257784_34801__SCZ_FATIMA_DIACONIA_IAS_30M"/>
    <s v="CAMPUZANO SAAVEDRA, SORAYA JACQUELINE - EMP - LPZ           "/>
    <x v="0"/>
    <x v="0"/>
    <s v="campuzanos@tigo.net.bo"/>
    <s v="Av. Grigotá No.622 UV-10, Manzana 11, entre Segundo Anillo y Calle La Guardia, Frente a la Plazuela Fatima"/>
    <m/>
    <s v="Fernando Castillo - 67011572"/>
    <x v="1"/>
    <d v="2022-02-01T00:00:00"/>
    <d v="2022-03-01T00:00:00"/>
    <x v="3"/>
    <m/>
    <m/>
    <x v="509"/>
    <s v="AC"/>
    <s v="AC"/>
    <s v="Internet Asimetrico 1"/>
    <b v="1"/>
    <s v="11257784_34801__SCZ_FATIMA_DIACONIA_IAS_30M"/>
    <b v="1"/>
    <s v="GUTIERREZ AYLLÓN, ALVARO - EMP - LPZ                        "/>
    <b v="0"/>
    <e v="#N/A"/>
    <e v="#N/A"/>
    <m/>
  </r>
  <r>
    <x v="1"/>
    <d v="2019-12-30T00:00:00"/>
    <s v="Internet Asimetrico 6"/>
    <n v="34798"/>
    <x v="56"/>
    <s v="11257784_34798__LPZ_YACIMIENTOS_11257784_34798__LPZ_IAS_90M"/>
    <s v="CAMPUZANO SAAVEDRA, SORAYA JACQUELINE - EMP - LPZ           "/>
    <x v="1"/>
    <x v="0"/>
    <s v="campuzanos@tigo.net.bo"/>
    <s v="Av. Juan Pablo II No.125 esq. calle sbtte. Jorge Eulert, "/>
    <m/>
    <s v="Fernando Castillo - 67011572"/>
    <x v="1"/>
    <d v="2022-02-01T00:00:00"/>
    <d v="2022-03-01T00:00:00"/>
    <x v="3"/>
    <m/>
    <m/>
    <x v="510"/>
    <s v="AC"/>
    <s v="AC"/>
    <s v="Internet Asimetrico 6"/>
    <b v="1"/>
    <s v="11257784_34798__LPZ_YACIMIENTOS_11257784_34798__LPZ_IAS_90M"/>
    <b v="1"/>
    <s v="GUTIERREZ AYLLÓN, ALVARO - EMP - LPZ                        "/>
    <b v="0"/>
    <e v="#N/A"/>
    <e v="#N/A"/>
    <m/>
  </r>
  <r>
    <x v="1"/>
    <d v="2014-05-01T00:00:00"/>
    <s v="Internet Dedicado 13"/>
    <n v="28967"/>
    <x v="94"/>
    <s v="11429402_28967_SCZ_26Enero_ECOR CANAL 9 TELEORIENTE_IDD_210M"/>
    <s v="SALLES GUZMAN, PAOLA KARINA - CORP - SCZ                    "/>
    <x v="0"/>
    <x v="0"/>
    <s v="sallesp@tigo.net.bo"/>
    <s v="Doble Via"/>
    <m/>
    <s v="ARTURO PINTO - 72156753"/>
    <x v="1"/>
    <d v="2022-02-01T00:00:00"/>
    <d v="2022-03-01T00:00:00"/>
    <x v="3"/>
    <m/>
    <m/>
    <x v="511"/>
    <s v="AC"/>
    <s v="AC"/>
    <s v="Internet Dedicado 13"/>
    <b v="1"/>
    <s v="11429402_28967_SCZ_26Enero_ECOR CANAL 9 TELEORIENTE_IDD_350M"/>
    <b v="0"/>
    <s v="SALLES GUZMAN, PAOLA KARINA - CORP - SCZ                    "/>
    <b v="1"/>
    <e v="#N/A"/>
    <e v="#N/A"/>
    <m/>
  </r>
  <r>
    <x v="1"/>
    <d v="2019-11-30T00:00:00"/>
    <s v="Internet Asimetrico 1"/>
    <n v="34759"/>
    <x v="150"/>
    <s v="15187210_34759_SCZ_TAJIBOS_EMPRESA HOTELERA ICON S.A._IAS_30M"/>
    <s v="PERCY AÑEZ CASTEDO - TEMP                                   "/>
    <x v="0"/>
    <x v="0"/>
    <s v="anezpe@tigo.net.bo"/>
    <s v="ZONA EQUIPETROL NORTE, 4TO. ANILLO ESQUINA LAS RAMBLAS"/>
    <s v=" 17°45'40.57&quot;S;  63°12'7.45&quot;O"/>
    <s v="LUCAS ALCALA - 77304796"/>
    <x v="1"/>
    <d v="2022-02-01T00:00:00"/>
    <d v="2022-03-01T00:00:00"/>
    <x v="3"/>
    <m/>
    <m/>
    <x v="512"/>
    <s v="AC"/>
    <s v="AC"/>
    <s v="Internet Asimetrico 1"/>
    <b v="1"/>
    <s v="15187210_34759_SCZ_TAJIBOS_EMPRESA HOTELERA ICON S.A._IAS_30M"/>
    <b v="1"/>
    <s v="MERCADO ANEZ, JAVIER - CORP - SCZ                           "/>
    <b v="0"/>
    <e v="#N/A"/>
    <e v="#N/A"/>
    <m/>
  </r>
  <r>
    <x v="1"/>
    <d v="2014-06-16T00:00:00"/>
    <s v="Plan Internet Empresarial 5.6"/>
    <n v="29140"/>
    <x v="254"/>
    <s v="13980128_29140_SCZ_TAJIBOS_ERICSSON-DE-BOLIVIA-TELECOMUNICACIONES-SA_IOL_90M"/>
    <s v="ORTIZ ORTIZ, ROBERTO - MNC - SCZ                            "/>
    <x v="0"/>
    <x v="0"/>
    <s v="ortizro@tigo.net.bo"/>
    <s v="4to anillo Torre DUO Piso 16"/>
    <n v="0"/>
    <s v="Elena Villarroel-3124887"/>
    <x v="1"/>
    <d v="2022-02-01T00:00:00"/>
    <d v="2022-03-01T00:00:00"/>
    <x v="3"/>
    <m/>
    <m/>
    <x v="262"/>
    <s v="AC"/>
    <s v="AC"/>
    <s v="Plan Internet Empresarial 3.1"/>
    <b v="0"/>
    <s v="13980128_29140_SCZ_TAJIBOS_ERICSSON-DE-BOLIVIA-TELECOMUNICACIONES-SA_IOL_30M"/>
    <b v="0"/>
    <s v="RUCK SUAREZ, FERNANDA - MNC - SCZ                           "/>
    <b v="0"/>
    <e v="#N/A"/>
    <e v="#N/A"/>
    <m/>
  </r>
  <r>
    <x v="1"/>
    <d v="2014-08-22T00:00:00"/>
    <s v="Plan Internet Empresarial 5.3"/>
    <n v="29230"/>
    <x v="254"/>
    <s v="13980128_29230_LPZ_Victoria_ERICSSON DE BOLIVIA TELECOMUNICACIONES_IEL_60M"/>
    <s v="ORTIZ ORTIZ, ROBERTO - MNC - SCZ                            "/>
    <x v="1"/>
    <x v="0"/>
    <s v="ortizro@tigo.net.bo"/>
    <s v="Av. Arce 2299 - Edificio Multicentro Torre B - Piso 9 Of B"/>
    <n v="0"/>
    <s v="Ma. Elena Villarroel - 721 02587"/>
    <x v="1"/>
    <d v="2022-02-01T00:00:00"/>
    <d v="2022-03-01T00:00:00"/>
    <x v="3"/>
    <m/>
    <m/>
    <x v="262"/>
    <s v="AC"/>
    <s v="(en blanco)"/>
    <s v="Plan Internet Empresarial 5.1"/>
    <b v="0"/>
    <s v="(en blanco)"/>
    <b v="0"/>
    <s v="RUCK SUAREZ, FERNANDA - MNC - SCZ                           "/>
    <b v="0"/>
    <e v="#N/A"/>
    <e v="#N/A"/>
    <m/>
  </r>
  <r>
    <x v="1"/>
    <d v="2015-11-27T00:00:00"/>
    <s v="Internet Dedicado 12"/>
    <n v="29866"/>
    <x v="86"/>
    <s v="11761026_29866_SCZ_ViruViru_EXTERRAN_IDD_185M"/>
    <s v="PERCY AÑEZ CASTEDO - TEMP                                   "/>
    <x v="0"/>
    <x v="0"/>
    <s v="anezpe@tigo.net.bo"/>
    <s v="AV. BANZER KM 9 1/2"/>
    <s v=" 17°41'4.87&quot;S   63° 9'34.44&quot;O"/>
    <s v="GONZALO CARDENAS - 78562414"/>
    <x v="1"/>
    <d v="2022-02-01T00:00:00"/>
    <d v="2022-03-01T00:00:00"/>
    <x v="3"/>
    <m/>
    <m/>
    <x v="511"/>
    <s v="AC"/>
    <s v="AC"/>
    <s v="Internet Dedicado 12"/>
    <b v="1"/>
    <s v="11761026_29866_SCZ_ViruViru_EXTERRAN_IDD_185M"/>
    <b v="1"/>
    <s v="PARADA ROCA, NOELIA - CORP - SCZ                            "/>
    <b v="0"/>
    <e v="#N/A"/>
    <e v="#N/A"/>
    <m/>
  </r>
  <r>
    <x v="1"/>
    <d v="2019-02-28T00:00:00"/>
    <s v="Internet Asimetrico 5"/>
    <n v="33624"/>
    <x v="66"/>
    <s v="13929074_33624_LPZ_Yungas_FARMACIA CHAVEZ SRL_IAS_75M"/>
    <s v="PARADA ROCA, NOELIA - CORP - SCZ                            "/>
    <x v="1"/>
    <x v="0"/>
    <s v="paradan@tigo.net.bo"/>
    <s v="Av. 6 de Agosto esq. Pinilla Edit. Inti Wara - Sucursal Farmacia Chavez"/>
    <s v="16°30'40.63&quot;S 68° 7'26.32&quot;O"/>
    <s v="Grover Quina  69203031"/>
    <x v="1"/>
    <d v="2022-02-01T00:00:00"/>
    <d v="2022-03-01T00:00:00"/>
    <x v="3"/>
    <m/>
    <m/>
    <x v="449"/>
    <s v="AC"/>
    <s v="AC"/>
    <s v="Internet Asimetrico 5"/>
    <b v="1"/>
    <s v="13929074_33624_LPZ_Yungas_FARMACIA CHAVEZ SRL_IAS_75M"/>
    <b v="1"/>
    <s v="PARADA ROCA, NOELIA - CORP - SCZ                            "/>
    <b v="1"/>
    <e v="#N/A"/>
    <e v="#N/A"/>
    <m/>
  </r>
  <r>
    <x v="1"/>
    <d v="2018-01-25T00:00:00"/>
    <s v="Internet Dedicado 13"/>
    <n v="31837"/>
    <x v="66"/>
    <s v="13929074_31837_SCZ_HAMACAS_FARMACIA CHAVEZ SRL_IDD_210M"/>
    <s v="PARADA ROCA, NOELIA - CORP - SCZ                            "/>
    <x v="0"/>
    <x v="0"/>
    <s v="paradan@tigo.net.bo"/>
    <s v="Av. Cristo Redentor entre 4to y 5to anillo esq Calle 8"/>
    <s v="17°44'42.16&quot;S 63°10'22.31&quot;O"/>
    <s v="Grover Quina  69203031"/>
    <x v="1"/>
    <d v="2022-02-01T00:00:00"/>
    <d v="2022-03-01T00:00:00"/>
    <x v="3"/>
    <m/>
    <m/>
    <x v="513"/>
    <s v="AC"/>
    <s v="AC"/>
    <s v="Internet Dedicado 13"/>
    <b v="1"/>
    <s v="13929074_31837_SCZ_HAMACAS_FARMACIA CHAVEZ SRL_IDD_210M"/>
    <b v="1"/>
    <s v="PARADA ROCA, NOELIA - CORP - SCZ                            "/>
    <b v="1"/>
    <e v="#N/A"/>
    <e v="#N/A"/>
    <m/>
  </r>
  <r>
    <x v="1"/>
    <d v="2018-02-28T00:00:00"/>
    <s v="Business Asimetric 3"/>
    <n v="32033"/>
    <x v="194"/>
    <s v="1640537_32033_SCZ_Petrolero_HANSA LTDA_BAS_20M"/>
    <s v="CHACON CENTELLAS, MARIA DEL PILAR - CORP - LPZ              "/>
    <x v="0"/>
    <x v="0"/>
    <s v="chaconm@tigo.net.bo"/>
    <s v="Av. Banzer Nro. 470 entre 2do y 3er Anillo, esq. A.D. Canelas UV: 36, Manzano: 46"/>
    <s v=" 17°45'48.94&quot;S -  63°10'52.40&quot;O"/>
    <s v="RAMON YUJRA - 76777035"/>
    <x v="1"/>
    <d v="2022-02-01T00:00:00"/>
    <d v="2022-03-01T00:00:00"/>
    <x v="3"/>
    <m/>
    <m/>
    <x v="514"/>
    <s v="AC"/>
    <s v="(en blanco)"/>
    <s v="Internet Dedicado 1"/>
    <b v="0"/>
    <s v="(en blanco)"/>
    <b v="0"/>
    <s v="MEAVE IBANEZ, HENRY - CORP - LPZ                            "/>
    <b v="0"/>
    <e v="#N/A"/>
    <e v="#N/A"/>
    <m/>
  </r>
  <r>
    <x v="1"/>
    <d v="2014-05-23T00:00:00"/>
    <s v="Internet Dedicado 6"/>
    <n v="29010"/>
    <x v="194"/>
    <s v="1640537_29010_LPZ_Hansa_HANSA LTDA._IDD_90M"/>
    <s v="CHACON CENTELLAS, MARIA DEL PILAR - CORP - LPZ              "/>
    <x v="1"/>
    <x v="0"/>
    <s v="chaconm@tigo.net.bo"/>
    <s v="Calle Yanacocha esq.Mercado Nro.1004 Edif.Hansa"/>
    <m/>
    <s v="Alvaro Villegas Cel.:76201293"/>
    <x v="1"/>
    <d v="2022-02-01T00:00:00"/>
    <d v="2022-03-01T00:00:00"/>
    <x v="3"/>
    <m/>
    <m/>
    <x v="515"/>
    <s v="AC"/>
    <s v="AC"/>
    <s v="Internet Dedicado 8"/>
    <b v="0"/>
    <s v="1640537_29010_LPZ_Hansa_HANSA LTDA._IDD_105M"/>
    <b v="0"/>
    <s v="MEAVE IBANEZ, HENRY - CORP - LPZ                            "/>
    <b v="0"/>
    <e v="#N/A"/>
    <e v="#N/A"/>
    <m/>
  </r>
  <r>
    <x v="3"/>
    <d v="2020-07-31T00:00:00"/>
    <s v="Internet Asimetrico 4"/>
    <n v="35400"/>
    <x v="256"/>
    <s v="14526170_35400_SCZ_AV BRASIL_TOTES LTDA_IAS_30M"/>
    <s v="LEON ROSAS, JOSUE ISMAEL - EMP - LPZ                        "/>
    <x v="0"/>
    <x v="0"/>
    <s v="leonjo@tigo.net.bo"/>
    <s v="Av. Teniente Vega Nro 227 Entre Roberto Cuellar y "/>
    <n v="0"/>
    <s v="Pablo Barrientos - 70530834"/>
    <x v="3"/>
    <d v="2022-02-01T00:00:00"/>
    <d v="2022-03-01T00:00:00"/>
    <x v="4"/>
    <m/>
    <m/>
    <x v="516"/>
    <s v="EL"/>
    <s v="(en blanco)"/>
    <s v="Internet Asimetrico 1"/>
    <b v="0"/>
    <s v="(en blanco)"/>
    <b v="0"/>
    <s v="LEON ROSAS, JOSUE ISMAEL - EMP - LPZ                        "/>
    <b v="1"/>
    <e v="#N/A"/>
    <e v="#N/A"/>
    <m/>
  </r>
  <r>
    <x v="3"/>
    <d v="2020-07-31T00:00:00"/>
    <s v="Internet Asimetrico 4"/>
    <n v="35398"/>
    <x v="256"/>
    <s v="14526170_35398__LPZ_OBRAJES_TOTES LTDA_IAS_65M"/>
    <s v="LEON ROSAS, JOSUE ISMAEL - EMP - LPZ                        "/>
    <x v="1"/>
    <x v="0"/>
    <s v="leonjo@tigo.net.bo"/>
    <s v="Av Roma Nro 6815 Obrajes_x0009_"/>
    <m/>
    <s v="Pablo Barrientos - 70530834"/>
    <x v="3"/>
    <d v="2022-02-01T00:00:00"/>
    <d v="2022-03-01T00:00:00"/>
    <x v="4"/>
    <m/>
    <m/>
    <x v="516"/>
    <s v="EL"/>
    <s v="(en blanco)"/>
    <s v="Internet Asimetrico 4"/>
    <b v="1"/>
    <s v="(en blanco)"/>
    <b v="0"/>
    <s v="LEON ROSAS, JOSUE ISMAEL - EMP - LPZ                        "/>
    <b v="1"/>
    <e v="#N/A"/>
    <e v="#N/A"/>
    <m/>
  </r>
  <r>
    <x v="6"/>
    <d v="2019-11-29T00:00:00"/>
    <s v="Internet Asimetrico 8"/>
    <n v="34749"/>
    <x v="165"/>
    <s v="15457667_34749_SCZ_MATADERO_INDUSTRIAS AJEBOLIVIA S.A._IAS_105M"/>
    <s v="SANJINES, MARIA PAULA - EJEC. DE CUENTAS - NEG - SC         "/>
    <x v="0"/>
    <x v="0"/>
    <s v="sanjinesm@tigo.net.bo"/>
    <s v="Parque Industrial Manzana 45"/>
    <s v="17°45'09.9&quot;S 63°08'20.1&quot;W"/>
    <s v="Dulfredo Calderon - 71312471"/>
    <x v="3"/>
    <d v="2022-03-01T00:00:00"/>
    <d v="2022-03-01T00:00:00"/>
    <x v="4"/>
    <s v="16/03: El ejecutivo solicita por correo certificar el enlace del cliente."/>
    <m/>
    <x v="503"/>
    <s v="AC"/>
    <s v="(en blanco)"/>
    <s v="Internet Asimetrico 8"/>
    <b v="1"/>
    <s v="(en blanco)"/>
    <b v="0"/>
    <s v="VAZQUEZ VALDIVIA, LEONARDO - EMP - SCZ                      "/>
    <b v="0"/>
    <e v="#N/A"/>
    <e v="#N/A"/>
    <m/>
  </r>
  <r>
    <x v="2"/>
    <d v="2021-11-29T00:00:00"/>
    <s v="Internet Dedicado 10"/>
    <n v="36858"/>
    <x v="2"/>
    <s v="11474451_36858_ORU_CHALLAPATA_CERVECERIA BOLIVIANA NACIONAL SA_IDD_145M_SANTIAGO DE HUARI"/>
    <s v="ANDIA ALVAREZ, LUIS ENRIQUE - CORP - LPZ                    "/>
    <x v="4"/>
    <x v="0"/>
    <s v="andial@tigo.net.bo"/>
    <s v="Av. 24 de Julio Km. 3 ½. Carretera Vinto"/>
    <s v=" 19° 0'40.38&quot;S  66°46'49.47&quot;O"/>
    <s v="Antonio Ibañez - 72209637"/>
    <x v="3"/>
    <d v="2022-03-01T00:00:00"/>
    <d v="2022-03-01T00:00:00"/>
    <x v="1"/>
    <s v="22/03: Como se está coordinado con el cliente realizar la medición a sus enlaces en Huari, el cliente solicitó incluir este servicio."/>
    <m/>
    <x v="125"/>
    <s v="AC"/>
    <s v="(en blanco)"/>
    <s v="Internet Dedicado 10"/>
    <b v="1"/>
    <s v="(en blanco)"/>
    <b v="0"/>
    <s v="MIRANDA URQUIZO, DANIEL - CORP - LPZ                        "/>
    <b v="0"/>
    <e v="#N/A"/>
    <e v="#N/A"/>
    <m/>
  </r>
  <r>
    <x v="1"/>
    <d v="2021-09-06T00:00:00"/>
    <s v="Internet Dedicado 1"/>
    <n v="36582"/>
    <x v="397"/>
    <s v="11365486_36582__SCZ__LA BOLIVIANA CIACRUZ DE SEGUROS Y REASEGUROS SA_IDD_30M"/>
    <s v="ZAVALETA ALIPAZ, MARIANA - CORP - LPZ                       "/>
    <x v="0"/>
    <x v="0"/>
    <s v="zavaletam@tigo.net.bo"/>
    <s v="Cuarto anillo No. 3260 Entre Av. Roca y Coronado"/>
    <s v=" 17°46'53.37&quot;S;  63°12'58.42&quot;O"/>
    <s v="Nino Bustillos - 71551857"/>
    <x v="0"/>
    <d v="2022-03-01T00:00:00"/>
    <d v="2022-04-01T00:00:00"/>
    <x v="1"/>
    <m/>
    <m/>
    <x v="355"/>
    <s v="AC"/>
    <s v="AC"/>
    <s v="Internet Dedicado 3"/>
    <b v="0"/>
    <s v="1365486_36582__SCZ_MERCADO BELEN_LA BOLIVIANA CIACRUZ DE SEGUROS Y REASEGUROS SA"/>
    <b v="0"/>
    <s v="PEREIRA AREVALO, AHYRAN DREICK - CORP - LPZ                 "/>
    <b v="0"/>
    <e v="#N/A"/>
    <e v="#N/A"/>
    <m/>
  </r>
  <r>
    <x v="3"/>
    <d v="2021-09-28T00:00:00"/>
    <s v="Internet Dedicado 1"/>
    <n v="36611"/>
    <x v="695"/>
    <s v="11767319_36611_SCZ_BEREA_WEATHERFORD LATIN AMERICA INC.SUC BOLIVIA_IDD_30M"/>
    <s v="GARAY, ANGEL NICOLAS - EMP - SCZ                            "/>
    <x v="0"/>
    <x v="0"/>
    <s v="garaya@tigo.net.bo"/>
    <s v="AV doble via la guardia jm 7.5 av berea, empresa Weatherford, al lado de 3M"/>
    <s v=" 17°49'10.00&quot;S  63°13'2.21&quot;O"/>
    <s v="Eddy Robles - 78006150"/>
    <x v="0"/>
    <d v="2022-03-01T00:00:00"/>
    <d v="2022-04-01T00:00:00"/>
    <x v="1"/>
    <m/>
    <m/>
    <x v="517"/>
    <s v="AC"/>
    <s v="AC"/>
    <s v="Internet Dedicado 1"/>
    <b v="1"/>
    <s v="11767319_36611_SCZ_BEREA_WEATHERFORD LATIN AMERICA INC.SUC BOLIVIA_IDD_30M"/>
    <b v="1"/>
    <s v="GARAY, ANGEL NICOLAS - EMP - SCZ                            "/>
    <b v="1"/>
    <e v="#N/A"/>
    <e v="#N/A"/>
    <m/>
  </r>
  <r>
    <x v="3"/>
    <d v="2021-09-30T00:00:00"/>
    <s v="Internet Asimetrico 8"/>
    <n v="36686"/>
    <x v="677"/>
    <s v="14051158_36686__CBA_TUMUSLA_CAJA DE SALUD DE BANCA PRIVADA _IAS_105M"/>
    <s v="CAMPUZANO SAAVEDRA, SORAYA JACQUELINE - EMP - LPZ           "/>
    <x v="2"/>
    <x v="0"/>
    <s v="campuzanos@tigo.net.bo"/>
    <s v="Calle Hamiraya Nro 356, entre Jordán y Santivañez - Policonsultorio Central CBBA"/>
    <s v=" 17°23'44.55&quot;S;  66° 9'38.20&quot;O "/>
    <s v="Yblin Vargas - 70737230"/>
    <x v="0"/>
    <d v="2022-03-01T00:00:00"/>
    <d v="2022-04-01T00:00:00"/>
    <x v="1"/>
    <m/>
    <m/>
    <x v="185"/>
    <s v="AC"/>
    <s v="AC"/>
    <s v="Internet Asimetrico 8"/>
    <b v="1"/>
    <s v="14051158_36686__CBA_TUMUSLA_CAJA DE SALUD DE BANCA PRIVADA _IAS_105M"/>
    <b v="1"/>
    <s v="GUTIERREZ AYLLÓN, ALVARO - EMP - LPZ                        "/>
    <b v="0"/>
    <e v="#N/A"/>
    <e v="#N/A"/>
    <m/>
  </r>
  <r>
    <x v="3"/>
    <d v="2021-09-30T00:00:00"/>
    <s v="Internet Asimetrico 12"/>
    <n v="36687"/>
    <x v="677"/>
    <s v="14051158_36687__SCZ_ARENAL_CAJA DE SALUD DE BANCA PRIVADA _IAS_185M"/>
    <s v="CAMPUZANO SAAVEDRA, SORAYA JACQUELINE - EMP - LPZ           "/>
    <x v="0"/>
    <x v="0"/>
    <s v="campuzanos@tigo.net.bo"/>
    <s v="Calle España Nro. 688 entre Andrés Ibañez y Rafael Peña. - Policonsultorio Central SCZ"/>
    <s v=" 17°46'36.89&quot;S;  63°11'7.16&quot;O"/>
    <s v="Ana Maria Chavez - 70876966"/>
    <x v="0"/>
    <d v="2022-03-01T00:00:00"/>
    <d v="2022-04-01T00:00:00"/>
    <x v="1"/>
    <m/>
    <m/>
    <x v="518"/>
    <s v="AC"/>
    <s v="AC"/>
    <s v="Internet Asimetrico 12"/>
    <b v="1"/>
    <s v="14051158_36687__SCZ_ARENAL_CAJA DE SALUD DE BANCA PRIVADA _IAS_185M"/>
    <b v="1"/>
    <s v="GUTIERREZ AYLLÓN, ALVARO - EMP - LPZ                        "/>
    <b v="0"/>
    <s v="Realizada recertificacion"/>
    <e v="#REF!"/>
    <m/>
  </r>
  <r>
    <x v="1"/>
    <d v="2021-10-30T00:00:00"/>
    <s v="Internet Dedicado 1"/>
    <n v="36950"/>
    <x v="273"/>
    <s v="11188401_36950__LPZ_AvAmerica_INDUSTRIAS VENADO SA_IDD_30M"/>
    <s v="MERCADO ANEZ, JAVIER - CORP - SCZ                           "/>
    <x v="1"/>
    <x v="0"/>
    <s v="mercadoja@tigo.net.bo"/>
    <s v="Ruta Nacional 1 pasando 1 cuadra la av Achacolla, doblar a la derecha por planta agricafe y luego avanzar 1 cuadra a la izq"/>
    <s v="16°32'02.0&quot;S 68°10'12.3&quot;W"/>
    <s v="Gary Rocha - 78561669"/>
    <x v="0"/>
    <d v="2022-03-01T00:00:00"/>
    <d v="2022-04-01T00:00:00"/>
    <x v="1"/>
    <m/>
    <m/>
    <x v="519"/>
    <s v="SU"/>
    <s v="AC"/>
    <s v="Internet Dedicado 1"/>
    <b v="1"/>
    <s v="11188401_36950__LPZ_AvAmerica_INDUSTRIAS VENADO SA_IDD_30M"/>
    <b v="1"/>
    <s v="MERCADO ANEZ, JAVIER - CORP - SCZ                           "/>
    <b v="1"/>
    <e v="#N/A"/>
    <e v="#N/A"/>
    <m/>
  </r>
  <r>
    <x v="1"/>
    <d v="2021-11-30T00:00:00"/>
    <s v="Internet Dedicado 1"/>
    <n v="37017"/>
    <x v="61"/>
    <s v="11711216_37017_LPZ_Bolognia_ENDE TRANSMISION S.A._IDD_30M"/>
    <s v="VIDAL CANEDO, LEONARDO ANDRES - CORP - CBBA                 "/>
    <x v="1"/>
    <x v="0"/>
    <s v="vidall@tigo.net.bo"/>
    <s v="IRPAVI CALLE VILLEGAS ENTRE CALLE 1 Y CALLE 2"/>
    <s v="16°31'46.35&quot;S - 68° 5'0.06&quot;O"/>
    <s v="ALBERTO VARGAS - 71729710"/>
    <x v="0"/>
    <d v="2022-03-01T00:00:00"/>
    <d v="2022-04-01T00:00:00"/>
    <x v="1"/>
    <m/>
    <m/>
    <x v="517"/>
    <s v="AC"/>
    <s v="AC"/>
    <s v="Internet Dedicado 1"/>
    <b v="1"/>
    <s v="11711216_37017_LPZ_Bolognia_ENDE TRANSMISION S.A._IDD_30M"/>
    <b v="1"/>
    <s v="VIDAL CANEDO, LEONARDO ANDRES - CORP - CBBA                 "/>
    <b v="1"/>
    <e v="#N/A"/>
    <e v="#N/A"/>
    <m/>
  </r>
  <r>
    <x v="3"/>
    <d v="2021-11-29T00:00:00"/>
    <s v="Internet Dedicado 5"/>
    <n v="37066"/>
    <x v="696"/>
    <s v="15275683_37066__SCZ_26 DE ENERO_24 HS SRL._IDD_75M_BARRIO PERIODISTA"/>
    <s v="NUÑEZ ENCINAS, CARLOS FERNANDO - EMP - SCZ                  "/>
    <x v="0"/>
    <x v="0"/>
    <s v="nunezca@tigo.net.bo"/>
    <s v="Av Pirai entre 6to y 7mo anillo. Diagonal al campus de la UPB"/>
    <s v="17°49'08.5&quot;S 63°13'57.9&quot;W"/>
    <s v="Victor Avila - 76735010"/>
    <x v="0"/>
    <d v="2022-03-01T00:00:00"/>
    <d v="2022-04-01T00:00:00"/>
    <x v="1"/>
    <m/>
    <m/>
    <x v="520"/>
    <s v="AC"/>
    <s v="AC"/>
    <s v="Internet Dedicado 5"/>
    <b v="1"/>
    <s v="15275683_37066__SCZ_26 DE ENERO_24 HS SRL._IDD_75M_BARRIO PERIODISTA"/>
    <b v="1"/>
    <s v="NUÑEZ ENCINAS, CARLOS FERNANDO - EMP - SCZ                  "/>
    <b v="1"/>
    <e v="#N/A"/>
    <e v="#N/A"/>
    <m/>
  </r>
  <r>
    <x v="2"/>
    <d v="2021-11-24T00:00:00"/>
    <s v="Internet Dedicado 5"/>
    <n v="37082"/>
    <x v="697"/>
    <s v="11625616_37082__SCZ_TUSEQUIS_FINNING BOLIVIA S.A.__IDD_75M"/>
    <s v="RUCK SUAREZ, FERNANDA - WHS                                 "/>
    <x v="0"/>
    <x v="0"/>
    <s v="ruckf@tigo.net.bo"/>
    <s v="Av. Banzer y Quinto Anillo Km 3,5 al Norte_x000a_Santa Cruz,"/>
    <n v="0"/>
    <s v="Luis Vallejos, 76354982, luis.vallejos@finning.com"/>
    <x v="0"/>
    <d v="2022-03-01T00:00:00"/>
    <d v="2022-04-01T00:00:00"/>
    <x v="1"/>
    <m/>
    <m/>
    <x v="185"/>
    <s v="AC"/>
    <s v="AC"/>
    <s v="Internet Dedicado 5"/>
    <b v="1"/>
    <s v="11625616_37082__SCZ_TUSEQUIS_FINNING BOLIVIA S.A.__IDD_75M"/>
    <b v="1"/>
    <s v="RUCK SUAREZ, FERNANDA - MNC - SCZ                           "/>
    <b v="0"/>
    <e v="#N/A"/>
    <e v="#N/A"/>
    <m/>
  </r>
  <r>
    <x v="3"/>
    <d v="2022-01-27T00:00:00"/>
    <s v="Internet Asimetrico 1"/>
    <n v="37275"/>
    <x v="698"/>
    <s v="11233706_37275__SCZ_CENTENARIO_FEXPOCRUZ_IAS_30M"/>
    <s v="PARADA SAUCEDO, ALEJANDRA - EMP - SCZ                       "/>
    <x v="0"/>
    <x v="0"/>
    <s v="paradaal@tigo.net.bo"/>
    <s v="Avenida Roca y Coronado entre 3er y 4to anillo (Predio Ferial), esquina tercer anillo externo, Pabellon de la Unión Europea"/>
    <s v="17.783167819802056, -63.20628205401775"/>
    <s v="Darling Satonaka - 353-3535 "/>
    <x v="0"/>
    <d v="2022-03-01T00:00:00"/>
    <d v="2022-04-01T00:00:00"/>
    <x v="1"/>
    <m/>
    <m/>
    <x v="521"/>
    <s v="AC"/>
    <s v="AC"/>
    <s v="Internet Asimetrico 1"/>
    <b v="1"/>
    <s v="11233706_37275__SCZ_CENTENARIO_FEXPOCRUZ_IAS_30M"/>
    <b v="1"/>
    <s v="PARADA SAUCEDO, ALEJANDRA - EMP - SCZ                       "/>
    <b v="1"/>
    <e v="#N/A"/>
    <e v="#N/A"/>
    <m/>
  </r>
  <r>
    <x v="1"/>
    <d v="2017-12-30T00:00:00"/>
    <s v="Business Asimetric 1"/>
    <n v="31686"/>
    <x v="60"/>
    <s v="39424_31686_SCZ_SAGUAPAC_HIPERMAXI_BAS_15M"/>
    <s v="BANEGAS CHAVEZ, MARIA FERNANDA - CORP - SCZ                 "/>
    <x v="0"/>
    <x v="0"/>
    <s v="banegasma@tigo.net.bo"/>
    <s v="Av 3 anillo interno Santos Dumont  - SITIO 5"/>
    <s v="17°48'47.06&quot;S  63°10'48.87&quot;O"/>
    <s v="FRANCISCO PENA  - 77690873"/>
    <x v="1"/>
    <d v="2022-03-01T00:00:00"/>
    <d v="2022-04-01T00:00:00"/>
    <x v="3"/>
    <m/>
    <m/>
    <x v="522"/>
    <s v="AC"/>
    <s v="AC"/>
    <s v="Business Asimetric 1"/>
    <b v="1"/>
    <s v="39424_31686_SCZ_SAGUAPAC_HIPERMAXI_BAS_15M"/>
    <b v="1"/>
    <s v="MONTERO LEDESMA, JAVIER - CORP - SCZ                        "/>
    <b v="0"/>
    <e v="#N/A"/>
    <e v="#N/A"/>
    <m/>
  </r>
  <r>
    <x v="1"/>
    <d v="2017-12-30T00:00:00"/>
    <s v="Business Asimetric 1"/>
    <n v="31684"/>
    <x v="60"/>
    <s v="39424_31684_SCZ_7mo Anillo_HIPERMAXI_BAS_10M"/>
    <s v="BANEGAS CHAVEZ, MARIA FERNANDA - CORP - SCZ                 "/>
    <x v="0"/>
    <x v="0"/>
    <s v="banegasma@tigo.net.bo"/>
    <s v="Hipermaxi Av Banzer 6to anillo - SITIO 3"/>
    <s v="17°43'43.29&quot;S  63° 9'58.46&quot;O"/>
    <s v="FRANCISCO PENA  - 77690871"/>
    <x v="1"/>
    <d v="2022-03-01T00:00:00"/>
    <d v="2022-04-01T00:00:00"/>
    <x v="3"/>
    <m/>
    <m/>
    <x v="523"/>
    <s v="AC"/>
    <s v="AC"/>
    <s v="Business Asimetric 1"/>
    <b v="1"/>
    <s v="39424_31684_SCZ_TUSEQUIS_HIPERMAXI_BAS_10M"/>
    <b v="0"/>
    <s v="MONTERO LEDESMA, JAVIER - CORP - SCZ                        "/>
    <b v="0"/>
    <e v="#N/A"/>
    <e v="#N/A"/>
    <m/>
  </r>
  <r>
    <x v="1"/>
    <d v="2017-11-30T00:00:00"/>
    <s v="Business Asimetric 1"/>
    <n v="31586"/>
    <x v="60"/>
    <s v="39424_31586_SCZ_Doble Via_HIPERMAXI_BAS_15M"/>
    <s v="BANEGAS CHAVEZ, MARIA FERNANDA - CORP - SCZ                 "/>
    <x v="0"/>
    <x v="0"/>
    <s v="banegasma@tigo.net.bo"/>
    <s v="hipermaxi av grigota 4to anillo barrio las palmas "/>
    <s v=" 17°48'37.20&quot;S 63°12'30.56&quot;O"/>
    <s v="FRANCISCO PENA  - 77690870"/>
    <x v="1"/>
    <d v="2022-03-01T00:00:00"/>
    <d v="2022-04-01T00:00:00"/>
    <x v="3"/>
    <m/>
    <m/>
    <x v="524"/>
    <s v="AC"/>
    <s v="AC"/>
    <s v="Business Asimetric 1"/>
    <b v="1"/>
    <s v="39424_31586_SCZ_Doble Via_HIPERMAXI_BAS_15M"/>
    <b v="1"/>
    <s v="MONTERO LEDESMA, JAVIER - CORP - SCZ                        "/>
    <b v="0"/>
    <e v="#N/A"/>
    <e v="#N/A"/>
    <m/>
  </r>
  <r>
    <x v="1"/>
    <d v="2017-11-30T00:00:00"/>
    <s v="Business Asimetric 1"/>
    <n v="31584"/>
    <x v="60"/>
    <s v="39424_31584_SCZ_Petrolero_HIPERMAXI_BAS_15M"/>
    <s v="BANEGAS CHAVEZ, MARIA FERNANDA - CORP - SCZ                 "/>
    <x v="0"/>
    <x v="0"/>
    <s v="banegasma@tigo.net.bo"/>
    <s v="HIPERMAXI AV BANZER 3 ANILLO INTERNO"/>
    <s v=" 17°45'35.84&quot;S  63°10'47.16&quot;O"/>
    <s v="FRANCISCO PENA  - 77690870"/>
    <x v="1"/>
    <d v="2022-03-01T00:00:00"/>
    <d v="2022-04-01T00:00:00"/>
    <x v="3"/>
    <m/>
    <m/>
    <x v="524"/>
    <s v="AC"/>
    <s v="(en blanco)"/>
    <s v="Business Asimetric 1"/>
    <b v="1"/>
    <s v="(en blanco)"/>
    <b v="0"/>
    <s v="MONTERO LEDESMA, JAVIER - CORP - SCZ                        "/>
    <b v="0"/>
    <e v="#N/A"/>
    <e v="#N/A"/>
    <m/>
  </r>
  <r>
    <x v="1"/>
    <d v="2017-11-30T00:00:00"/>
    <s v="Business Asimetric 1"/>
    <n v="31583"/>
    <x v="60"/>
    <s v="39424_31583_SCZ_Mercado Belen_HIPERMAXI_BAS_15M"/>
    <s v="BANEGAS CHAVEZ, MARIA FERNANDA - CORP - SCZ                 "/>
    <x v="0"/>
    <x v="0"/>
    <s v="banegasma@tigo.net.bo"/>
    <s v="HIPERMAXI AV SAN MARTIN 4TO ANILLO BARRIO EQUIPETROL"/>
    <s v=" 17°45'24.26&quot;S  63°11'59.85&quot;O"/>
    <s v="FRANCISCO PENA  - 77690870"/>
    <x v="1"/>
    <d v="2022-03-01T00:00:00"/>
    <d v="2022-04-01T00:00:00"/>
    <x v="3"/>
    <m/>
    <m/>
    <x v="524"/>
    <s v="AC"/>
    <s v="AC"/>
    <s v="Business Asimetric 1"/>
    <b v="1"/>
    <s v="39424_31583_SCZ_Mercado Belen_HIPERMAXI_BAS_15M"/>
    <b v="1"/>
    <s v="MONTERO LEDESMA, JAVIER - CORP - SCZ                        "/>
    <b v="0"/>
    <e v="#N/A"/>
    <e v="#N/A"/>
    <m/>
  </r>
  <r>
    <x v="1"/>
    <d v="2017-12-30T00:00:00"/>
    <s v="Business Asimetric 1"/>
    <n v="31683"/>
    <x v="60"/>
    <s v="39424_31683_SCZ_23 DE DICIEMBRE_HIPERMAXI_BAS_15M"/>
    <s v="BANEGAS CHAVEZ, MARIA FERNANDA - CORP - SCZ                 "/>
    <x v="0"/>
    <x v="0"/>
    <s v="banegasma@tigo.net.bo"/>
    <s v="hipermaxi pampa de la isla, 6to anillo av virgen de cotoca - SITIO 2"/>
    <s v="17°46'18.32&quot;S  63° 7'28.36&quot;O"/>
    <s v="FRANCISCO PENA  - 77690870"/>
    <x v="1"/>
    <d v="2022-03-01T00:00:00"/>
    <d v="2022-04-01T00:00:00"/>
    <x v="3"/>
    <m/>
    <m/>
    <x v="525"/>
    <s v="AC"/>
    <s v="AC"/>
    <s v="Business Asimetric 1"/>
    <b v="1"/>
    <s v="39424_31683_SCZ_23 DE DICIEMBRE_HIPERMAXI_BAS_15M"/>
    <b v="1"/>
    <s v="MONTERO LEDESMA, JAVIER - CORP - SCZ                        "/>
    <b v="0"/>
    <e v="#N/A"/>
    <e v="#N/A"/>
    <m/>
  </r>
  <r>
    <x v="1"/>
    <d v="2017-07-31T00:00:00"/>
    <s v="Internet Asimetrico 3"/>
    <n v="31267"/>
    <x v="60"/>
    <s v="39424_31267_LPZ_Los Pinos_HIPERMAXI_IAS_50M"/>
    <s v="BANEGAS CHAVEZ, MARIA FERNANDA - CORP - SCZ                 "/>
    <x v="1"/>
    <x v="0"/>
    <s v="banegasma@tigo.net.bo"/>
    <s v="av jose aguirre acha C. 8 LOS PINOS"/>
    <s v="  16°32'45.11&quot;S,   68° 4'13.43&quot;O"/>
    <s v="CARLOS GAINZA - 69134643"/>
    <x v="1"/>
    <d v="2022-03-01T00:00:00"/>
    <d v="2022-04-01T00:00:00"/>
    <x v="3"/>
    <m/>
    <m/>
    <x v="523"/>
    <s v="AC"/>
    <s v="AC"/>
    <s v="Internet Asimetrico 3"/>
    <b v="1"/>
    <s v="39424_31267_LPZ_Los Pinos_HIPERMAXI_IAS_50M"/>
    <b v="1"/>
    <s v="MONTERO LEDESMA, JAVIER - CORP - SCZ                        "/>
    <b v="0"/>
    <e v="#N/A"/>
    <e v="#N/A"/>
    <m/>
  </r>
  <r>
    <x v="1"/>
    <d v="2018-11-30T00:00:00"/>
    <s v="Business Asimetric 1"/>
    <n v="33285"/>
    <x v="60"/>
    <s v="39424_33285__SCZ_CAMPANA_HIPERMAXI SA_BAS_15M"/>
    <s v="BANEGAS CHAVEZ, MARIA FERNANDA - CORP - SCZ                 "/>
    <x v="0"/>
    <x v="0"/>
    <s v="banegasma@tigo.net.bo"/>
    <s v="AV. PAURITO ENTRE 19 DE MARZO Y 3 DE JUNIO PLAN 3000"/>
    <s v=" 17°50'8.09&quot;S 63° 7'56.16&quot;O"/>
    <s v="FRANCISCO PEÑA - 77690870"/>
    <x v="1"/>
    <d v="2022-03-01T00:00:00"/>
    <d v="2022-04-01T00:00:00"/>
    <x v="3"/>
    <m/>
    <m/>
    <x v="525"/>
    <s v="SU"/>
    <s v="SU"/>
    <s v="Business Asimetric 1"/>
    <b v="1"/>
    <s v="**SU**39424_33285__SCZ_CAMPANA_HIPERMAXI SA_BAS_15M"/>
    <b v="0"/>
    <s v="MONTERO LEDESMA, JAVIER - CORP - SCZ                        "/>
    <b v="0"/>
    <e v="#N/A"/>
    <e v="#N/A"/>
    <m/>
  </r>
  <r>
    <x v="1"/>
    <d v="2017-12-30T00:00:00"/>
    <s v="Business Asimetric 1"/>
    <n v="31685"/>
    <x v="60"/>
    <s v="39424_31685_SCZ_CAMPANA_HIPERMAXI_BAS_15M"/>
    <s v="BANEGAS CHAVEZ, MARIA FERNANDA - CORP - SCZ                 "/>
    <x v="0"/>
    <x v="0"/>
    <s v="banegasma@tigo.net.bo"/>
    <s v="hipermaxi,  plan tres mil  av paurito  - SITIO 4"/>
    <s v=" 17°50'8.53&quot;S   63° 9'58.46&quot;O"/>
    <s v="FRANCISCO PENA  - 77690872"/>
    <x v="1"/>
    <d v="2022-03-01T00:00:00"/>
    <d v="2022-04-01T00:00:00"/>
    <x v="3"/>
    <m/>
    <m/>
    <x v="525"/>
    <s v="AC"/>
    <s v="AC"/>
    <s v="Business Asimetric 1"/>
    <b v="1"/>
    <s v="39424_31685_SCZ_CAMPANA_HIPERMAXI_BAS_15M"/>
    <b v="1"/>
    <s v="MONTERO LEDESMA, JAVIER - CORP - SCZ                        "/>
    <b v="0"/>
    <e v="#N/A"/>
    <e v="#N/A"/>
    <m/>
  </r>
  <r>
    <x v="1"/>
    <d v="2017-11-30T00:00:00"/>
    <s v="Business Asimetric 1"/>
    <n v="31585"/>
    <x v="60"/>
    <s v="39424_31585_SCZ_Av Libertador_HIPERMAXI_BAS_15M"/>
    <s v="BANEGAS CHAVEZ, MARIA FERNANDA - CORP - SCZ                 "/>
    <x v="0"/>
    <x v="0"/>
    <s v="banegasma@tigo.net.bo"/>
    <s v="HIPERMAXI  VILLA PRIMERO DE MAYO"/>
    <s v=" 17°47'52.73&quot;S  63° 8'3.09&quot;O"/>
    <s v="FRANCISCO PENA  - 77690870"/>
    <x v="1"/>
    <d v="2022-03-01T00:00:00"/>
    <d v="2022-04-01T00:00:00"/>
    <x v="3"/>
    <m/>
    <m/>
    <x v="525"/>
    <s v="AC"/>
    <s v="AC"/>
    <s v="Business Asimetric 1"/>
    <b v="1"/>
    <s v="39424_31585_SCZ_Av Libertador_HIPERMAXI_BAS_15M"/>
    <b v="1"/>
    <s v="MONTERO LEDESMA, JAVIER - CORP - SCZ                        "/>
    <b v="0"/>
    <e v="#N/A"/>
    <e v="#N/A"/>
    <m/>
  </r>
  <r>
    <x v="1"/>
    <d v="2017-12-30T00:00:00"/>
    <s v="Business Asimetric 1"/>
    <n v="31682"/>
    <x v="60"/>
    <s v="39424_31682_SCZ_MONTERO_HIPERMAXI_BAS_15M"/>
    <s v="BANEGAS CHAVEZ, MARIA FERNANDA - CORP - SCZ                 "/>
    <x v="0"/>
    <x v="0"/>
    <s v="banegasma@tigo.net.bo"/>
    <s v="Hipermaxi Monterio, Av Circunvalacion - MONTERO SITIO 1"/>
    <s v="17°19'58.66&quot;S  63°15'21.15&quot;O"/>
    <s v="FRANCISCO PENA  - 77690870"/>
    <x v="1"/>
    <d v="2022-03-01T00:00:00"/>
    <d v="2022-04-01T00:00:00"/>
    <x v="3"/>
    <m/>
    <m/>
    <x v="526"/>
    <s v="AC"/>
    <s v="AC"/>
    <s v="Business Asimetric 1"/>
    <b v="1"/>
    <s v="39424_31682_SCZ_MONTERO_HIPERMAXI_BAS_15M"/>
    <b v="1"/>
    <s v="MONTERO LEDESMA, JAVIER - CORP - SCZ                        "/>
    <b v="0"/>
    <e v="#N/A"/>
    <e v="#N/A"/>
    <m/>
  </r>
  <r>
    <x v="1"/>
    <d v="2017-12-30T00:00:00"/>
    <s v="Business Asimetric 1"/>
    <n v="31687"/>
    <x v="60"/>
    <s v="39424_31687_SCZ_PETROLERO SUR_HIPERMAXI S.A_BAS_15M"/>
    <s v="BANEGAS CHAVEZ, MARIA FERNANDA - CORP - SCZ                 "/>
    <x v="0"/>
    <x v="0"/>
    <s v="banegasma@tigo.net.bo"/>
    <s v="hipermaxi, Av 3 anillo tres pasos al frente - SITIO 6"/>
    <s v="17°47'43.57&quot;S  63° 9'38.85&quot;O"/>
    <s v="FRANCISCO PENA  - 77690874"/>
    <x v="1"/>
    <d v="2022-03-01T00:00:00"/>
    <d v="2022-04-01T00:00:00"/>
    <x v="3"/>
    <m/>
    <m/>
    <x v="522"/>
    <s v="AC"/>
    <s v="AC"/>
    <s v="Business Asimetric 1"/>
    <b v="1"/>
    <s v="39424_31687_SCZ_PETROLERO SUR_HIPERMAXI S.A_BAS_15M"/>
    <b v="1"/>
    <s v="MONTERO LEDESMA, JAVIER - CORP - SCZ                        "/>
    <b v="0"/>
    <e v="#N/A"/>
    <e v="#N/A"/>
    <m/>
  </r>
  <r>
    <x v="1"/>
    <d v="2019-08-16T00:00:00"/>
    <s v="Internet Asimetrico 1"/>
    <n v="34408"/>
    <x v="60"/>
    <s v="39424_34408__SCZ_PARAGUA_HIPERMAXI SA_IAS_30M"/>
    <s v="BANEGAS CHAVEZ, MARIA FERNANDA - CORP - SCZ                 "/>
    <x v="0"/>
    <x v="0"/>
    <s v="banegasma@tigo.net.bo"/>
    <s v="Hipermaxi Mutualista. 3er anillo externo entre Mutualista y Paraguá"/>
    <s v=" 17°45'58.30&quot;S   63°9'28.80&quot;O"/>
    <s v="BENJO VERA - 69051965"/>
    <x v="1"/>
    <d v="2022-03-01T00:00:00"/>
    <d v="2022-04-01T00:00:00"/>
    <x v="3"/>
    <m/>
    <m/>
    <x v="524"/>
    <s v="AC"/>
    <s v="AC"/>
    <s v="Internet Asimetrico 1"/>
    <b v="1"/>
    <s v="39424_34408__SCZ_PARAGUA_HIPERMAXI SA_IAS_30M"/>
    <b v="1"/>
    <s v="MONTERO LEDESMA, JAVIER - CORP - SCZ                        "/>
    <b v="0"/>
    <e v="#N/A"/>
    <e v="#N/A"/>
    <m/>
  </r>
  <r>
    <x v="1"/>
    <d v="2020-08-28T00:00:00"/>
    <s v="Internet Dedicado 13"/>
    <n v="35437"/>
    <x v="60"/>
    <s v="39424_35437__SCZ_ROCA Y CORONADO_HIPERMAXI SA_IDD_210M"/>
    <s v="BANEGAS CHAVEZ, MARIA FERNANDA - CORP - SCZ                 "/>
    <x v="0"/>
    <x v="0"/>
    <s v="banegasma@tigo.net.bo"/>
    <s v="Av. Roca y Coronado #800 HIPERMAXI Roca y Coronado"/>
    <s v="17°47'05.0&quot;S 63°12'42.7&quot;W"/>
    <s v="Pavel Arias - 721-09296"/>
    <x v="1"/>
    <d v="2022-03-01T00:00:00"/>
    <d v="2022-04-01T00:00:00"/>
    <x v="3"/>
    <m/>
    <m/>
    <x v="526"/>
    <s v="AC"/>
    <s v="AC"/>
    <s v="Internet Dedicado 13"/>
    <b v="1"/>
    <s v="39424_35437__SCZ_ROCA Y CORONADO_HIPERMAXI SA_IDD_210M"/>
    <b v="1"/>
    <s v="MONTERO LEDESMA, JAVIER - CORP - SCZ                        "/>
    <b v="0"/>
    <e v="#N/A"/>
    <e v="#N/A"/>
    <m/>
  </r>
  <r>
    <x v="1"/>
    <d v="2017-11-30T00:00:00"/>
    <s v="Business Asimetric 1"/>
    <n v="31581"/>
    <x v="60"/>
    <s v="39424_31581_SCZ_Roca y Coronado_HIPERMAXI_BAS_15M"/>
    <s v="BANEGAS CHAVEZ, MARIA FERNANDA - CORP - SCZ                 "/>
    <x v="0"/>
    <x v="0"/>
    <s v="banegasma@tigo.net.bo"/>
    <s v="AV ROCA Y CORONADO ENTRE 3 Y 4 ANILLO HIIPERMAXI"/>
    <s v=" 17°47'6.10&quot;S   63°12'42.55&quot;O"/>
    <s v="FRANCISCO PENA  - 77690870"/>
    <x v="1"/>
    <d v="2022-03-01T00:00:00"/>
    <d v="2022-04-01T00:00:00"/>
    <x v="3"/>
    <m/>
    <m/>
    <x v="526"/>
    <s v="AC"/>
    <s v="AC"/>
    <s v="Business Asimetric 1"/>
    <b v="1"/>
    <s v="39424_31581_SCZ_Roca y Coronado_HIPERMAXI_BAS_15M"/>
    <b v="1"/>
    <s v="MONTERO LEDESMA, JAVIER - CORP - SCZ                        "/>
    <b v="0"/>
    <e v="#N/A"/>
    <e v="#N/A"/>
    <m/>
  </r>
  <r>
    <x v="1"/>
    <d v="2019-01-21T00:00:00"/>
    <s v="Business Asimetric 1"/>
    <n v="33422"/>
    <x v="60"/>
    <s v="39424_33422__SCZ_MATADERO_HIPERMAXI SA_BAS_15M"/>
    <s v="BANEGAS CHAVEZ, MARIA FERNANDA - CORP - SCZ                 "/>
    <x v="0"/>
    <x v="0"/>
    <s v="banegasma@tigo.net.bo"/>
    <s v="AV. VIRGEN DE COTOCA esq. 6to ANILLO"/>
    <s v="17°46'17.72&quot;S  63° 7'28.10&quot;W"/>
    <s v="FRANCISO PEÑA - 77690870"/>
    <x v="1"/>
    <d v="2022-03-01T00:00:00"/>
    <d v="2022-04-01T00:00:00"/>
    <x v="3"/>
    <m/>
    <m/>
    <x v="526"/>
    <s v="SU"/>
    <s v="(en blanco)"/>
    <s v="Business Asimetric 1"/>
    <b v="1"/>
    <s v="(en blanco)"/>
    <b v="0"/>
    <s v="MONTERO LEDESMA, JAVIER - CORP - SCZ                        "/>
    <b v="0"/>
    <e v="#N/A"/>
    <e v="#N/A"/>
    <m/>
  </r>
  <r>
    <x v="1"/>
    <d v="2019-02-28T00:00:00"/>
    <s v="Internet Asimetrico 8"/>
    <n v="33667"/>
    <x v="60"/>
    <s v="39424_33667_SCZ_ROCA Y CORONADO_HIPERMAXI SA_IAS_105M"/>
    <s v="BANEGAS CHAVEZ, MARIA FERNANDA - CORP - SCZ                 "/>
    <x v="0"/>
    <x v="0"/>
    <s v="banegasma@tigo.net.bo"/>
    <s v="AV. ROCA Y CORONADO ENTRE 3ER Y 4TO ANILLO"/>
    <s v=" 17°47'5.07&quot;S  63°12'43.85&quot;W "/>
    <s v="FRANCISO PEÑA - 77690870"/>
    <x v="1"/>
    <d v="2022-03-01T00:00:00"/>
    <d v="2022-04-01T00:00:00"/>
    <x v="3"/>
    <m/>
    <m/>
    <x v="527"/>
    <s v="AC"/>
    <s v="(en blanco)"/>
    <s v="Internet Asimetrico 8"/>
    <b v="1"/>
    <s v="(en blanco)"/>
    <b v="0"/>
    <s v="MONTERO LEDESMA, JAVIER - CORP - SCZ                        "/>
    <b v="0"/>
    <e v="#N/A"/>
    <e v="#N/A"/>
    <m/>
  </r>
  <r>
    <x v="1"/>
    <d v="2014-04-01T00:00:00"/>
    <s v="Internet Dedicado 6"/>
    <n v="28849"/>
    <x v="200"/>
    <s v="11194911_28849_SCZ_Alemana_IDUSTRIAS FERROTODO LTDA_IDD_90M"/>
    <s v="MERCADO ANEZ, JAVIER - CORP - SCZ                           "/>
    <x v="0"/>
    <x v="0"/>
    <s v="mercadoja@tigo.net.bo"/>
    <s v="3er Anillo Interno entre Av. Mutualista y Av. Alemana"/>
    <n v="0"/>
    <s v="LUIS REVILLA - 72188679"/>
    <x v="1"/>
    <d v="2022-03-01T00:00:00"/>
    <d v="2022-04-01T00:00:00"/>
    <x v="3"/>
    <m/>
    <m/>
    <x v="521"/>
    <s v="AC"/>
    <s v="AC"/>
    <s v="Internet Dedicado 6"/>
    <b v="1"/>
    <s v="11194911_28849_SCZ_Alemana_IDUSTRIAS FERROTODO LTDA_IDD_90M"/>
    <b v="1"/>
    <s v="MERCADO ANEZ, JAVIER - CORP - SCZ                           "/>
    <b v="1"/>
    <e v="#N/A"/>
    <e v="#N/A"/>
    <m/>
  </r>
  <r>
    <x v="1"/>
    <d v="2016-03-24T00:00:00"/>
    <s v="Internet Dedicado 4"/>
    <n v="30017"/>
    <x v="79"/>
    <s v="14576037_30017_SCZ_MERCADO BELEN_ITACAMBA CEMENTO SA_IDD_65M"/>
    <s v="BANEGAS CHAVEZ, MARIA FERNANDA - CORP - SCZ                 "/>
    <x v="0"/>
    <x v="0"/>
    <s v="banegasma@tigo.net.bo"/>
    <s v="Canal Isuto 3º anillo externo, calle Bernardo Cadario # 3060, Edificio Sobode, 2º Piso."/>
    <s v=" 17°45'34.37&quot;S   63°11'32.90&quot;O"/>
    <s v="EDSON DAZA - 69202460"/>
    <x v="1"/>
    <d v="2022-03-01T00:00:00"/>
    <d v="2022-04-01T00:00:00"/>
    <x v="3"/>
    <m/>
    <m/>
    <x v="527"/>
    <s v="AC"/>
    <s v="AC"/>
    <s v="Internet Dedicado 4"/>
    <b v="1"/>
    <s v="14576037_30017_SCZ_MERCADO BELEN_ITACAMBA CEMENTO SA_IDD_90M"/>
    <b v="0"/>
    <s v="MONTERO LEDESMA, JAVIER - CORP - SCZ                        "/>
    <b v="0"/>
    <e v="#N/A"/>
    <e v="#N/A"/>
    <m/>
  </r>
  <r>
    <x v="1"/>
    <d v="2016-03-24T00:00:00"/>
    <s v="Internet Dedicado 1"/>
    <n v="30019"/>
    <x v="79"/>
    <s v="14576037_30019_SCZ_Guaracachi_ITACAMBA CEMENTO SA_IDD_30M"/>
    <s v="BANEGAS CHAVEZ, MARIA FERNANDA - CORP - SCZ                 "/>
    <x v="0"/>
    <x v="0"/>
    <s v="banegasma@tigo.net.bo"/>
    <s v=" 3er Anillo Av. Brasil -  Parque Industrial Liviano"/>
    <s v=" 17°47'29.23&quot;S    63° 9'30.46&quot;O"/>
    <s v="EDSON DAZA - 69202460"/>
    <x v="1"/>
    <d v="2022-03-01T00:00:00"/>
    <d v="2022-04-01T00:00:00"/>
    <x v="3"/>
    <m/>
    <m/>
    <x v="526"/>
    <s v="AC"/>
    <s v="AC"/>
    <s v="Internet Dedicado 1"/>
    <b v="1"/>
    <s v="14576037_30019_SCZ_Guaracachi_ITACAMBA CEMENTO SA_IDD_40M"/>
    <b v="0"/>
    <s v="MONTERO LEDESMA, JAVIER - CORP - SCZ                        "/>
    <b v="0"/>
    <e v="#N/A"/>
    <e v="#N/A"/>
    <m/>
  </r>
  <r>
    <x v="1"/>
    <d v="2019-05-31T00:00:00"/>
    <s v="Internet Dedicado 2"/>
    <n v="34043"/>
    <x v="198"/>
    <s v="13589064_34043__SCZ_B/ 30 DE AGOSTO_LABORATORIOS BAGO DE BOLIVIA S.A._IDD_40M"/>
    <s v="RUCK SUAREZ, FERNANDA - WHS                                 "/>
    <x v="0"/>
    <x v="0"/>
    <s v="ruckf@tigo.net.bo"/>
    <s v="Av. Prolongación Beni, Banzer - SITIO 3"/>
    <s v=" 17°42'52.61&quot;S 63° 8'59.72&quot;O"/>
    <s v="Edwin Veliz - 2770110- 76201457"/>
    <x v="1"/>
    <d v="2022-03-01T00:00:00"/>
    <d v="2022-04-01T00:00:00"/>
    <x v="3"/>
    <m/>
    <m/>
    <x v="185"/>
    <s v="AC"/>
    <s v="AC"/>
    <s v="Internet Dedicado 8"/>
    <b v="0"/>
    <s v="13589064_34043__SCZ_B/ 30 DE AGOSTO_LABORATORIOS BAGO DE BOLIVIA S.A._IDD_105M"/>
    <b v="0"/>
    <s v="RUCK SUAREZ, FERNANDA - MNC - SCZ                           "/>
    <b v="0"/>
    <e v="#N/A"/>
    <e v="#N/A"/>
    <m/>
  </r>
  <r>
    <x v="1"/>
    <d v="2014-11-04T00:00:00"/>
    <s v="Internet Dedicado 9"/>
    <n v="29319"/>
    <x v="78"/>
    <s v="11503117_29319_LPZ_ACHUMANI_PRENDAMAS_IDD_125M"/>
    <s v="CHACON CENTELLAS, MARIA DEL PILAR - CORP - LPZ              "/>
    <x v="1"/>
    <x v="0"/>
    <s v="chaconm@tigo.net.bo"/>
    <s v="C. 16 de Calacoto Entre Julio Patiño y Calle B"/>
    <m/>
    <s v="Luis Perez Najaya - 69720263"/>
    <x v="1"/>
    <d v="2022-03-01T00:00:00"/>
    <d v="2022-04-01T00:00:00"/>
    <x v="3"/>
    <m/>
    <m/>
    <x v="528"/>
    <s v="AC"/>
    <s v="AC"/>
    <s v="Internet Dedicado 9"/>
    <b v="1"/>
    <s v="11503117_29319_LPZ_ACHUMANI_PRENDAMAS_IDD_125M"/>
    <b v="1"/>
    <s v="MEAVE IBANEZ, HENRY - CORP - LPZ                            "/>
    <b v="0"/>
    <e v="#N/A"/>
    <e v="#N/A"/>
    <m/>
  </r>
  <r>
    <x v="1"/>
    <d v="2019-06-29T00:00:00"/>
    <s v="Internet Dedicado 3"/>
    <n v="34180"/>
    <x v="251"/>
    <s v="11892161_34180_LPZ_SOPOCACHI_PRICE WATERHOUSE COOPERS_IDD_50M"/>
    <s v="PONCE DE LEON, MONICA - MNC - SCZ                           "/>
    <x v="1"/>
    <x v="0"/>
    <s v="ponceb@tigo.net.bo"/>
    <s v="AV CAMPOS Y 20 DE OCTUBRE EDIFICIO ANA MARIA "/>
    <s v="16°30'48.05&quot;S  68° 7'22.50&quot;O"/>
    <s v="JAVIER VELEZ - 71538649"/>
    <x v="1"/>
    <d v="2022-03-01T00:00:00"/>
    <d v="2022-04-01T00:00:00"/>
    <x v="3"/>
    <m/>
    <m/>
    <x v="526"/>
    <s v="AC"/>
    <s v="AC"/>
    <s v="Internet Dedicado 3"/>
    <b v="1"/>
    <s v="11892161_34180_LPZ_SOPOCACHI_PRICE WATERHOUSE COOPERS_IDD_50M"/>
    <b v="1"/>
    <s v="RUCK SUAREZ, FERNANDA - MNC - SCZ                           "/>
    <b v="0"/>
    <e v="#N/A"/>
    <e v="#N/A"/>
    <m/>
  </r>
  <r>
    <x v="1"/>
    <d v="2016-02-24T00:00:00"/>
    <s v="Internet Dedicado 9"/>
    <n v="29884"/>
    <x v="251"/>
    <s v="11892161_29884_LPZ_Mirador_PRICEWATERHOUSECOOPERS SRL_IDD_125M"/>
    <s v="PONCE DE LEON, MONICA - MNC - SCZ                           "/>
    <x v="1"/>
    <x v="0"/>
    <s v="ponceb@tigo.net.bo"/>
    <s v="Edificio Ana Maria, Piso 1,2 y 3, Pasaje Villegas N° 383 San Jorge"/>
    <s v="16°30'48.23&quot;S 68° 7'22.59&quot;O"/>
    <s v="JAVIER VELEZ - 71538649"/>
    <x v="1"/>
    <d v="2022-03-01T00:00:00"/>
    <d v="2022-04-01T00:00:00"/>
    <x v="3"/>
    <m/>
    <m/>
    <x v="526"/>
    <s v="AC"/>
    <s v="AC"/>
    <s v="Internet Dedicado 9"/>
    <b v="1"/>
    <s v="11892161_29884_LPZ_Mirador_PRICEWATERHOUSECOOPERS SRL_IDD_125M"/>
    <b v="1"/>
    <s v="RUCK SUAREZ, FERNANDA - MNC - SCZ                           "/>
    <b v="0"/>
    <e v="#N/A"/>
    <e v="#N/A"/>
    <m/>
  </r>
  <r>
    <x v="1"/>
    <d v="2019-06-29T00:00:00"/>
    <s v="Internet Dedicado 3"/>
    <n v="34179"/>
    <x v="251"/>
    <s v="11892161_34179_SCZ_CENTENARIO_PRICE WATERHOUSE COOPERS_IDD_50M"/>
    <s v="PONCE DE LEON, MONICA - MNC - SCZ                           "/>
    <x v="0"/>
    <x v="0"/>
    <s v="ponceb@tigo.net.bo"/>
    <s v="CALLE DR VIADOR PINTO EDIFICIO OMNIA"/>
    <s v=" 17°45'25.30&quot;S  63°11'49.67&quot;O"/>
    <s v="JAVIER VELEZ - 71538649"/>
    <x v="1"/>
    <d v="2022-03-01T00:00:00"/>
    <d v="2022-04-01T00:00:00"/>
    <x v="3"/>
    <m/>
    <m/>
    <x v="527"/>
    <s v="AC"/>
    <s v="AC"/>
    <s v="Internet Dedicado 3"/>
    <b v="1"/>
    <s v="11892161_34179_SCZ_CENTENARIO_PRICE WATERHOUSE COOPERS_IDD_50M"/>
    <b v="1"/>
    <s v="RUCK SUAREZ, FERNANDA - MNC - SCZ                           "/>
    <b v="0"/>
    <e v="#N/A"/>
    <e v="#N/A"/>
    <m/>
  </r>
  <r>
    <x v="1"/>
    <d v="2019-05-31T00:00:00"/>
    <s v="Internet Dedicado 9"/>
    <n v="34088"/>
    <x v="251"/>
    <s v="11892161_34088_SCZ_BRIGIDA_PRICE WATERHOUSE COOPERS_IDD_125M"/>
    <s v="PONCE DE LEON, MONICA - MNC - SCZ                           "/>
    <x v="0"/>
    <x v="0"/>
    <s v="ponceb@tigo.net.bo"/>
    <s v="Edifi. Omnia Dei - Piso 1 Calle l - Esq. Viador Pinto Equipetrol Norte"/>
    <s v=" 17°45'25.30&quot;S  63°11'49.67&quot;O"/>
    <s v="JAVIER VELEZ - 71538649"/>
    <x v="1"/>
    <d v="2022-03-01T00:00:00"/>
    <d v="2022-04-01T00:00:00"/>
    <x v="3"/>
    <m/>
    <m/>
    <x v="527"/>
    <s v="AC"/>
    <s v="AC"/>
    <s v="Internet Dedicado 9"/>
    <b v="1"/>
    <s v="11892161_34088_SCZ_BRIGIDA_PRICE WATERHOUSE COOPERS_IDD_125M"/>
    <b v="1"/>
    <s v="RUCK SUAREZ, FERNANDA - MNC - SCZ                           "/>
    <b v="0"/>
    <e v="#N/A"/>
    <e v="#N/A"/>
    <m/>
  </r>
  <r>
    <x v="1"/>
    <d v="2017-04-28T00:00:00"/>
    <s v="Internet Dedicado 3"/>
    <n v="30963"/>
    <x v="298"/>
    <s v="1680073_30963_SCZ_7mo Anillo_BIS OVERSEAS BOLIVIA SRL_IDD_50M"/>
    <s v="PARADA ROCA, NOELIA - CORP - SCZ                            "/>
    <x v="0"/>
    <x v="0"/>
    <s v="paradan@tigo.net.bo"/>
    <s v="Av. Cristo Redentor 6to anillo #100"/>
    <s v=" 17°43'53.03&quot;S  63°10'6.08&quot;O"/>
    <s v="PABLO COCA - 75530966"/>
    <x v="4"/>
    <d v="2022-04-01T00:00:00"/>
    <d v="2022-05-01T00:00:00"/>
    <x v="3"/>
    <m/>
    <m/>
    <x v="529"/>
    <s v="AC"/>
    <s v="AC"/>
    <s v="Internet Dedicado 3"/>
    <b v="1"/>
    <s v="1680073_30963_SCZ_7mo Anillo_BIS OVERSEAS BOLIVIA SRL_IDD_50M"/>
    <b v="1"/>
    <s v="PARADA ROCA, NOELIA - CORP - SCZ                            "/>
    <b v="1"/>
    <e v="#N/A"/>
    <e v="#N/A"/>
    <m/>
  </r>
  <r>
    <x v="1"/>
    <d v="2017-10-30T00:00:00"/>
    <s v="Internet Dedicado 8"/>
    <n v="31493"/>
    <x v="298"/>
    <s v="1680073_31493_SCZ_Mercado Belen_BIS OVERSEAS BOLIVIA_IDD_105M"/>
    <s v="PARADA ROCA, NOELIA - CORP - SCZ                            "/>
    <x v="0"/>
    <x v="0"/>
    <s v="paradan@tigo.net.bo"/>
    <s v="4to anillo de equipetrol Edificio Torre DUO Piso 15"/>
    <s v="17°45'18.69&quot;S 63°11'54.22&quot;O"/>
    <s v="PABLO COCA - 75530966"/>
    <x v="4"/>
    <d v="2022-04-01T00:00:00"/>
    <d v="2022-05-01T00:00:00"/>
    <x v="3"/>
    <m/>
    <m/>
    <x v="530"/>
    <s v="AC"/>
    <s v="AC"/>
    <s v="Internet Dedicado 8"/>
    <b v="1"/>
    <s v="1680073_31493_SCZ_Mercado Belen_BIS OVERSEAS BOLIVIA_IDD_105M"/>
    <b v="1"/>
    <s v="PARADA ROCA, NOELIA - CORP - SCZ                            "/>
    <b v="1"/>
    <e v="#N/A"/>
    <e v="#N/A"/>
    <m/>
  </r>
  <r>
    <x v="1"/>
    <d v="2018-07-31T00:00:00"/>
    <s v="Internet Dedicado 3"/>
    <n v="32680"/>
    <x v="298"/>
    <s v="1680073_32680_LPZ_Florida_BIS OVERSEAS_IDD_50M"/>
    <s v="PARADA ROCA, NOELIA - CORP - SCZ                            "/>
    <x v="1"/>
    <x v="0"/>
    <s v="paradan@tigo.net.bo"/>
    <s v="Zona Calacoto Av. Ballivian Calle 11"/>
    <s v="16°32'23.87&quot;S   68° 5'18.72&quot;O"/>
    <s v="Stivens Cazasola - 77222613"/>
    <x v="4"/>
    <d v="2022-04-01T00:00:00"/>
    <d v="2022-05-01T00:00:00"/>
    <x v="3"/>
    <m/>
    <m/>
    <x v="530"/>
    <s v="AC"/>
    <s v="AC"/>
    <s v="Internet Dedicado 3"/>
    <b v="1"/>
    <s v="1680073_32680_LPZ_Florida_BIS OVERSEAS_IDD_50M"/>
    <b v="1"/>
    <s v="PARADA ROCA, NOELIA - CORP - SCZ                            "/>
    <b v="1"/>
    <e v="#N/A"/>
    <e v="#N/A"/>
    <m/>
  </r>
  <r>
    <x v="3"/>
    <d v="2021-12-01T00:00:00"/>
    <s v="Internet Dedicado 1"/>
    <n v="37089"/>
    <x v="699"/>
    <s v="11471033_37089__SCZ_CAINCO_BURO DE INFORMACION INFOCENTER S.A._IDD_30M"/>
    <s v="MORALES RIVAS, FERNANDO - EMP - SCZ                         "/>
    <x v="0"/>
    <x v="0"/>
    <s v="moralesf@tigo.net.bo"/>
    <s v="Av. Las Américas N° 7, Oficina CAINCO - Sitio 1"/>
    <s v=" 17°47'26.02&quot;S  63°10'40.30&quot;O"/>
    <s v="MARIELA ROJAS - 72157238"/>
    <x v="0"/>
    <d v="2022-04-01T00:00:00"/>
    <d v="2022-05-01T00:00:00"/>
    <x v="1"/>
    <m/>
    <m/>
    <x v="531"/>
    <s v="AC"/>
    <s v="AC"/>
    <s v="Internet Dedicado 1"/>
    <b v="1"/>
    <s v="11471033_37089__SCZ_CAINCO_BURO DE INFORMACION INFOCENTER S.A._IDD_30M"/>
    <b v="1"/>
    <s v="VACA DIEZ, WALTER - EMP - SCZ                               "/>
    <b v="0"/>
    <e v="#N/A"/>
    <e v="#N/A"/>
    <m/>
  </r>
  <r>
    <x v="1"/>
    <d v="2021-11-29T00:00:00"/>
    <s v="Internet Dedicado 1"/>
    <n v="37092"/>
    <x v="700"/>
    <s v="15489170_37092__SCZ_PARAGUA_BATEBOL S.A._IDD_30M"/>
    <s v="MERCADO ANEZ, JAVIER - CORP - SCZ                           "/>
    <x v="0"/>
    <x v="0"/>
    <s v="mercadoja@tigo.net.bo"/>
    <s v="PARQUE IND. MZA 4"/>
    <s v=" 17°46'30.3&quot;S  63° 08'40.7&quot;W"/>
    <s v="Decner Foronda - 75303353"/>
    <x v="0"/>
    <d v="2022-04-01T00:00:00"/>
    <d v="2022-05-01T00:00:00"/>
    <x v="1"/>
    <m/>
    <m/>
    <x v="532"/>
    <s v="AC"/>
    <s v="AC"/>
    <s v="Internet Dedicado 1"/>
    <b v="1"/>
    <s v="15489170_37092__SCZ_PARAGUA_BATEBOL S.A._IDD_30M"/>
    <b v="1"/>
    <s v="MERCADO ANEZ, JAVIER - CORP - SCZ                           "/>
    <b v="1"/>
    <e v="#N/A"/>
    <e v="#N/A"/>
    <m/>
  </r>
  <r>
    <x v="3"/>
    <d v="2021-12-28T00:00:00"/>
    <s v="Internet Asimetrico 1"/>
    <n v="37100"/>
    <x v="285"/>
    <s v="13647368_37100__SCZ_MONTERO_DISTRIBUIDORA MAKIRO SRL_IAS_30M"/>
    <s v="NUÑEZ ENCINAS, CARLOS FERNANDO - EMP - SCZ                  "/>
    <x v="0"/>
    <x v="0"/>
    <s v="nunezca@tigo.net.bo"/>
    <s v="Calle Arenles entre 19 de agosto y litoral a 1 cuadra y media de la plaza principal  -  MONTERO"/>
    <s v="17°20'25.4&quot;S 63°15'15.5&quot;W"/>
    <s v="Victor Avila - 76735010"/>
    <x v="0"/>
    <d v="2022-04-01T00:00:00"/>
    <d v="2022-05-01T00:00:00"/>
    <x v="1"/>
    <m/>
    <m/>
    <x v="533"/>
    <s v="AC"/>
    <s v="AC"/>
    <s v="Internet Asimetrico 1"/>
    <b v="1"/>
    <s v="13647368_37100__SCZ_MONTERO_DISTRIBUIDORA MAKIRO SRL_IAS_30M"/>
    <b v="1"/>
    <s v="NUÑEZ ENCINAS, CARLOS FERNANDO - EMP - SCZ                  "/>
    <b v="1"/>
    <e v="#N/A"/>
    <e v="#N/A"/>
    <m/>
  </r>
  <r>
    <x v="4"/>
    <d v="2021-12-07T00:00:00"/>
    <s v="Internet Asimetrico 2"/>
    <n v="37121"/>
    <x v="701"/>
    <s v="12488804_37121__SCZ_EL PARI_PASTELERIA KARAMELLE SRL_IAS_65M"/>
    <s v="MARISCAL SALINAS, BLANCA - EJEC. DE CUENTAS - NEG - SC      "/>
    <x v="0"/>
    <x v="0"/>
    <s v="mariscalb@tigo.net.bo"/>
    <s v="Av. Argentina # 240, entre 1er y 2do anillo."/>
    <s v="17°47'46.75&quot;S 63°10'28.71&quot;O"/>
    <s v="SILVIA PAZ - 77002200"/>
    <x v="0"/>
    <d v="2022-04-01T00:00:00"/>
    <d v="2022-05-01T00:00:00"/>
    <x v="1"/>
    <m/>
    <m/>
    <x v="534"/>
    <s v="AC"/>
    <s v="AC"/>
    <s v="Internet Asimetrico 2"/>
    <b v="1"/>
    <s v="12488804_37121__SCZ_EL PARI_PASTELERIA KARAMELLE SRL_IAS_65M"/>
    <b v="1"/>
    <s v="MARISCAL SALINAS, BLANCA - EJEC. DE CUENTAS - NEG - SC      "/>
    <b v="1"/>
    <e v="#N/A"/>
    <e v="#N/A"/>
    <m/>
  </r>
  <r>
    <x v="3"/>
    <d v="2021-12-22T00:00:00"/>
    <s v="Internet Asimetrico 2"/>
    <n v="37149"/>
    <x v="702"/>
    <s v="15593213_37149_SCZ_TAJIBOS_PRIME INVESTMENTS SANTA CRUZ AGENCIA DE BOLSA S.A._IAS_40M"/>
    <s v="VELARDE VARGAS, MARIO - EMP - SCZ                           "/>
    <x v="0"/>
    <x v="0"/>
    <s v="velardem@tigo.net.bo"/>
    <s v="Edificio de Previsión AFP Bolivia (Av. San Martín, esq. 2do. Anillo, Av. Cristóbal De Mendoza, Santa Cruz de la Sierra)  piso 7. "/>
    <s v="17°46'19.95&quot;S 63°11'26.13&quot;O"/>
    <s v="Eduardo Garcia - 70495410; eduardo.garcia@primebolsa.com.bo_x000a_"/>
    <x v="0"/>
    <d v="2022-04-01T00:00:00"/>
    <d v="2022-05-01T00:00:00"/>
    <x v="1"/>
    <m/>
    <m/>
    <x v="531"/>
    <e v="#N/A"/>
    <e v="#N/A"/>
    <e v="#N/A"/>
    <e v="#N/A"/>
    <e v="#N/A"/>
    <e v="#N/A"/>
    <e v="#N/A"/>
    <e v="#N/A"/>
    <e v="#N/A"/>
    <e v="#N/A"/>
    <m/>
  </r>
  <r>
    <x v="3"/>
    <d v="2021-12-29T00:00:00"/>
    <s v="Internet Dedicado 3"/>
    <n v="37183"/>
    <x v="497"/>
    <s v="15269076_37183_SCZ_TAJIBOS_BTOCC BUSINESS PARTNER SRL_IDD_50M_SIRARI"/>
    <s v="NEMTALA FERRUFINO, LUIS MIGUEL - EMP - LPZ                  "/>
    <x v="0"/>
    <x v="0"/>
    <s v="nemtalal@tigo.net.bo"/>
    <s v="Calle Los Lirios esquina Calle Los Flamboyanos, Edificio Los Lirios Piso 2"/>
    <s v=" 17°45'42.32&quot;S  63°12'5.58&quot;O"/>
    <s v="Juan Carlos Mamani - 63250123"/>
    <x v="0"/>
    <d v="2022-04-01T00:00:00"/>
    <d v="2022-05-01T00:00:00"/>
    <x v="1"/>
    <m/>
    <m/>
    <x v="535"/>
    <s v="AC"/>
    <s v="AC"/>
    <s v="Internet Asimetrico 8"/>
    <b v="0"/>
    <s v="15269076_37183_SCZ_TAJIBOS_BTOCC BUSINESS PARTNER SRL_IAS_105M_SIRARI"/>
    <b v="0"/>
    <s v="NEMTALA FERRUFINO, LUIS MIGUEL - EMP - LPZ                  "/>
    <b v="1"/>
    <e v="#N/A"/>
    <e v="#N/A"/>
    <m/>
  </r>
  <r>
    <x v="3"/>
    <d v="2021-12-30T00:00:00"/>
    <s v="Internet Asimetrico 1"/>
    <n v="37199"/>
    <x v="703"/>
    <s v="11231302_37199_SCZ_B30 DE AGOSTO_INBOLPACK SRL_IAS_30M_LA CHONTA"/>
    <s v="NUÑEZ ENCINAS, CARLOS FERNANDO - EMP - SCZ                  "/>
    <x v="0"/>
    <x v="0"/>
    <s v="nunezca@tigo.net.bo"/>
    <s v="AV. BANZER KM 10 - DIAGONAL A LA CHONTA, A 100 mts DEL CONDOMINIO VERSALLES"/>
    <s v=" 17°41'59.45&quot;S  63° 9'49.03&quot;O"/>
    <s v="Tanihuzka Limpias - Enc. De Sistemas - 72127022"/>
    <x v="0"/>
    <d v="2022-04-01T00:00:00"/>
    <d v="2022-05-01T00:00:00"/>
    <x v="1"/>
    <m/>
    <m/>
    <x v="536"/>
    <s v="AC"/>
    <s v="AC"/>
    <s v="Internet Asimetrico 2"/>
    <b v="0"/>
    <s v="11231302_37199_SCZ_B30 DE AGOSTO_INBOLPACK SRL_IAS_40M_LA CHONTA"/>
    <b v="0"/>
    <s v="NUÑEZ ENCINAS, CARLOS FERNANDO - EMP - SCZ                  "/>
    <b v="1"/>
    <e v="#N/A"/>
    <e v="#N/A"/>
    <m/>
  </r>
  <r>
    <x v="4"/>
    <d v="2021-12-30T00:00:00"/>
    <s v="Internet Asimetrico 1"/>
    <n v="37202"/>
    <x v="704"/>
    <s v="15559316_37202__SCZ_SANTA ROSITA_LABORATORIO DE GENETICA AVANZADA GENES SRL_IAS_30M"/>
    <s v="SALAS, TOINETTE ALEXIA - EJEC. DE VENTAS - NEG - SC         "/>
    <x v="0"/>
    <x v="0"/>
    <e v="#N/A"/>
    <s v="Calle Robore #31, Edificio Biotecno, Pisos  #2 y #3"/>
    <s v="-17.786548°, -63.195458°"/>
    <s v="Mario Landivar - 71019276"/>
    <x v="0"/>
    <d v="2022-04-01T00:00:00"/>
    <d v="2022-05-01T00:00:00"/>
    <x v="1"/>
    <m/>
    <m/>
    <x v="534"/>
    <s v="AC"/>
    <s v="AC"/>
    <s v="Internet Asimetrico 1"/>
    <b v="1"/>
    <s v="15559316_37202__SCZ_SANTA ROSITA_LABORATORIO DE GENETICA AVANZADA GENES SRL_IAS_"/>
    <b v="0"/>
    <s v="PERDRIEL, LUIS CESAR - EJEC. DE CUENTAS - NEG - SC          "/>
    <b v="0"/>
    <e v="#N/A"/>
    <e v="#N/A"/>
    <m/>
  </r>
  <r>
    <x v="4"/>
    <d v="2021-12-31T00:00:00"/>
    <s v="Internet Asimetrico 3"/>
    <n v="37244"/>
    <x v="705"/>
    <s v="15595392_37244__LPZ_VICTORIA_INVERSIONESREALES SRL _IAS_50M"/>
    <s v="ESPADA, MAURICIO - EJEC. DE VENTAS - NEG - LP               "/>
    <x v="1"/>
    <x v="0"/>
    <s v="espadam@tigo.net.bo"/>
    <s v="AV ARCE ENRE C/ FERNADO GUACHALLA Y CAPITAN RAVELO  AL FRENTE DE LA PLAZA BOLIVIA"/>
    <s v="Latitud  16°30'24.34&quot;S Longitud  68° 7'38.60&quot;O"/>
    <s v="JUAN CARLOS PACHECO GRISI - 70112456"/>
    <x v="0"/>
    <d v="2022-04-01T00:00:00"/>
    <d v="2022-05-01T00:00:00"/>
    <x v="1"/>
    <m/>
    <m/>
    <x v="534"/>
    <s v="AC"/>
    <s v="AC"/>
    <s v="Internet Asimetrico 3"/>
    <b v="1"/>
    <s v="15595392_37244__LPZ_VICTORIA_INVERSIONESREALES SRL _IAS_50M"/>
    <b v="1"/>
    <s v="TELEVENTAS                                                  "/>
    <b v="0"/>
    <e v="#N/A"/>
    <e v="#N/A"/>
    <m/>
  </r>
  <r>
    <x v="3"/>
    <d v="2022-01-30T00:00:00"/>
    <s v="Internet Asimetrico 1"/>
    <n v="37319"/>
    <x v="706"/>
    <s v="15598017_37319__SCZ_ARENAL_GRUPO INMOBILIARIO SANTALUZ SRL _IAS_30M_COPY COLOR"/>
    <s v="RUEDA PERALTA, ANIBAL - EMP - SCZ                           "/>
    <x v="0"/>
    <x v="0"/>
    <s v="ruedaa@tigo.net.bo"/>
    <s v="2DO ANILLO RADIAL 26 AV OVIDEO BARBERY  INSTALACION EN LA OFICINAS DE REEMAX EN PICO DE PLANCHA DEL COMOMANDO EN ESQUINA"/>
    <s v=" 17°46'11.99&quot;S  63°11'5.69&quot;O"/>
    <s v="JESSICA BARBERY - 76370100"/>
    <x v="0"/>
    <d v="2022-04-01T00:00:00"/>
    <d v="2022-05-01T00:00:00"/>
    <x v="1"/>
    <m/>
    <m/>
    <x v="537"/>
    <s v="AC"/>
    <s v="AC"/>
    <s v="Internet Asimetrico 1"/>
    <b v="1"/>
    <s v="15598017_37319__SCZ_ARENAL_GRUPO INMOBILIARIO SANTALUZ SRL _IAS_30M_COPY COLOR"/>
    <b v="1"/>
    <s v="NUÑEZ ENCINAS, CARLOS FERNANDO - EMP - SCZ                  "/>
    <b v="0"/>
    <e v="#N/A"/>
    <e v="#N/A"/>
    <m/>
  </r>
  <r>
    <x v="3"/>
    <d v="2022-01-30T00:00:00"/>
    <s v="Internet Asimetrico 1"/>
    <n v="37320"/>
    <x v="706"/>
    <s v="15598017_37320__SCZ_MONTERO_GRUPO INMOBILIARIO SANTALUZ SRL _IAS_30M"/>
    <s v="RUEDA PERALTA, ANIBAL - EMP - SCZ                           "/>
    <x v="0"/>
    <x v="0"/>
    <s v="ruedaa@tigo.net.bo"/>
    <s v="CALLE AMADOR PARADA Y BUENOS AIRES, ALADO DEL COLEGIO DOMINGO SAVIO EN ESQUINA"/>
    <s v=" 17°20'44.01&quot;S  63°15'2.56&quot;O"/>
    <s v="JESSICA BARBERY - 76370100"/>
    <x v="0"/>
    <d v="2022-04-01T00:00:00"/>
    <d v="2022-05-01T00:00:00"/>
    <x v="1"/>
    <m/>
    <m/>
    <x v="537"/>
    <s v="AC"/>
    <s v="AC"/>
    <s v="Internet Asimetrico 1"/>
    <b v="1"/>
    <s v="15598017_37320__SCZ_MONTERO_GRUPO INMOBILIARIO SANTALUZ SRL _IAS_30M"/>
    <b v="1"/>
    <s v="NUÑEZ ENCINAS, CARLOS FERNANDO - EMP - SCZ                  "/>
    <b v="0"/>
    <e v="#N/A"/>
    <e v="#N/A"/>
    <m/>
  </r>
  <r>
    <x v="3"/>
    <d v="2022-01-31T00:00:00"/>
    <s v="Internet Asimetrico 8"/>
    <n v="37348"/>
    <x v="707"/>
    <s v="11291859_37348__LPZ_AV AMERICA_LA PAPELERA SA_IAS_105M"/>
    <s v="LEON ROSAS, JOSUE ISMAEL - EMP - LPZ                        "/>
    <x v="1"/>
    <x v="0"/>
    <s v="leonjo@tigo.net.bo"/>
    <s v="POLIGONO INDUSTRIAL CALLE 138 CARRETERA A VIACHA LADISLAO CABRERA"/>
    <s v=" 16°31'25.36&quot;S  68°11'9.29&quot;O"/>
    <s v="PATRICIA MANJON - 71530043"/>
    <x v="0"/>
    <d v="2022-04-01T00:00:00"/>
    <d v="2022-05-01T00:00:00"/>
    <x v="1"/>
    <m/>
    <m/>
    <x v="538"/>
    <s v="AC"/>
    <s v="AC"/>
    <s v="Internet Asimetrico 5"/>
    <b v="0"/>
    <s v="11291859_37348__LPZ_AV AMERICA_LA PAPELERA SA_IAS_75M"/>
    <b v="0"/>
    <s v="LEON ROSAS, JOSUE ISMAEL - EMP - LPZ                        "/>
    <b v="1"/>
    <e v="#N/A"/>
    <e v="#N/A"/>
    <m/>
  </r>
  <r>
    <x v="3"/>
    <d v="2022-01-31T00:00:00"/>
    <s v="Internet Asimetrico 8"/>
    <n v="37349"/>
    <x v="707"/>
    <s v="11291859_37349__SCZ_PARAGUA_LA PAPELERA SA_IAS_105M"/>
    <s v="LEON ROSAS, JOSUE ISMAEL - EMP - LPZ                        "/>
    <x v="0"/>
    <x v="0"/>
    <s v="leonjo@tigo.net.bo"/>
    <s v="PARQUE INDUSTRIAN MANZANO 7 SANTA CRUZ"/>
    <n v="0"/>
    <s v="JORGE CENTELLAS - 71521020"/>
    <x v="0"/>
    <d v="2022-04-01T00:00:00"/>
    <d v="2022-05-01T00:00:00"/>
    <x v="1"/>
    <m/>
    <m/>
    <x v="538"/>
    <s v="AC"/>
    <s v="AC"/>
    <s v="Internet Asimetrico 13"/>
    <b v="0"/>
    <s v="11291859_37349__SCZ_PARAGUA_LA PAPELERA SA_IAS_210M"/>
    <b v="0"/>
    <s v="LEON ROSAS, JOSUE ISMAEL - EMP - LPZ                        "/>
    <b v="1"/>
    <e v="#N/A"/>
    <e v="#N/A"/>
    <m/>
  </r>
  <r>
    <x v="3"/>
    <d v="2022-01-31T00:00:00"/>
    <s v="Internet Asimetrico 1"/>
    <n v="37351"/>
    <x v="707"/>
    <s v="11291859_37351__LPZ_LOS PINOS_LA PAPELERA SA_IAS_30M"/>
    <s v="LEON ROSAS, JOSUE ISMAEL - EMP - LPZ                        "/>
    <x v="1"/>
    <x v="0"/>
    <s v="leonjo@tigo.net.bo"/>
    <s v="AV. CLEMENTE INOFUENTES NRO 836 ENTRE CALLE 14 Y 15 DE CALACOTO"/>
    <n v="0"/>
    <s v="JORGE CENTELLAS - 71521020"/>
    <x v="0"/>
    <d v="2022-04-01T00:00:00"/>
    <d v="2022-05-01T00:00:00"/>
    <x v="1"/>
    <m/>
    <m/>
    <x v="539"/>
    <s v="AC"/>
    <s v="AC"/>
    <s v="Internet Asimetrico 3"/>
    <b v="0"/>
    <s v="11291859_37351__LPZ_LOS PINOS_LA PAPELERA SA_IAS_50M"/>
    <b v="0"/>
    <s v="LEON ROSAS, JOSUE ISMAEL - EMP - LPZ                        "/>
    <b v="1"/>
    <e v="#N/A"/>
    <e v="#N/A"/>
    <m/>
  </r>
  <r>
    <x v="3"/>
    <d v="2022-01-31T00:00:00"/>
    <s v="Internet Asimetrico 1"/>
    <n v="37352"/>
    <x v="707"/>
    <s v="11291859_37352__SCZ_MATADERO_LA PAPELERA SA_IAS_30M"/>
    <s v="LEON ROSAS, JOSUE ISMAEL - EMP - LPZ                        "/>
    <x v="0"/>
    <x v="0"/>
    <s v="leonjo@tigo.net.bo"/>
    <s v="PARQUE INDUSTRIAN MANZANO 40 SANTA CRUZ"/>
    <n v="0"/>
    <s v="JORGE CENTELLAS - 71521020"/>
    <x v="0"/>
    <d v="2022-04-01T00:00:00"/>
    <d v="2022-05-01T00:00:00"/>
    <x v="1"/>
    <m/>
    <m/>
    <x v="540"/>
    <s v="AC"/>
    <s v="(en blanco)"/>
    <s v="Business Asimetric 1"/>
    <b v="0"/>
    <s v="(en blanco)"/>
    <b v="0"/>
    <s v="LEON ROSAS, JOSUE ISMAEL - EMP - LPZ                        "/>
    <b v="1"/>
    <e v="#N/A"/>
    <e v="#N/A"/>
    <m/>
  </r>
  <r>
    <x v="3"/>
    <d v="2022-02-25T00:00:00"/>
    <s v="Internet Dedicado 6"/>
    <n v="37465"/>
    <x v="708"/>
    <s v="13458718_37465__LPZ_LIRA_LABORATORIOS DELTA S.A._IDD_90M"/>
    <s v="NEMTALA FERRUFINO, LUIS MIGUEL - EMP - LPZ                  "/>
    <x v="1"/>
    <x v="0"/>
    <s v="nemtalal@tigo.net.bo"/>
    <s v="Calle Presbitero Medina esq. Pasaje Taltal No.2. Zona Sopocachi"/>
    <s v=" 16°30'55.37&quot;S   68° 7'33.74&quot;O"/>
    <s v="Juan Carlos López - 73021517"/>
    <x v="0"/>
    <d v="2022-04-01T00:00:00"/>
    <d v="2022-05-01T00:00:00"/>
    <x v="1"/>
    <m/>
    <m/>
    <x v="531"/>
    <s v="AC"/>
    <s v="AC"/>
    <s v="Internet Dedicado 6"/>
    <b v="1"/>
    <s v="13458718_37465__LPZ_LIRA_LABORATORIOS DELTA S.A._IDD_90M"/>
    <b v="1"/>
    <s v="NEMTALA FERRUFINO, LUIS MIGUEL - EMP - LPZ                  "/>
    <b v="1"/>
    <e v="#N/A"/>
    <e v="#N/A"/>
    <m/>
  </r>
  <r>
    <x v="3"/>
    <d v="2022-03-31T00:00:00"/>
    <s v="Internet Dedicado 1"/>
    <n v="37486"/>
    <x v="495"/>
    <s v="11178826_37486_LPZ_HUMBOLT_ LABORATORIOS IFA S.A._IDD_30M"/>
    <s v="GARAY, ANGEL NICOLAS - EMP - SCZ                            "/>
    <x v="1"/>
    <x v="0"/>
    <s v="garaya@tigo.net.bo"/>
    <s v="Sucre a en la esquina de pajitas motors, al este pasando el cementerio general"/>
    <s v=" 16°32'25.06&quot;S 68° 5'41.45&quot;O"/>
    <s v="MARCOS GONZALES - 77330383"/>
    <x v="0"/>
    <d v="2022-04-01T00:00:00"/>
    <d v="2022-05-01T00:00:00"/>
    <x v="1"/>
    <m/>
    <m/>
    <x v="538"/>
    <s v="AC"/>
    <s v="(en blanco)"/>
    <s v="Internet Dedicado 1"/>
    <b v="1"/>
    <s v="(en blanco)"/>
    <b v="0"/>
    <s v="GARAY, ANGEL NICOLAS - EMP - SCZ                            "/>
    <b v="1"/>
    <e v="#N/A"/>
    <e v="#N/A"/>
    <m/>
  </r>
  <r>
    <x v="1"/>
    <d v="2022-03-29T00:00:00"/>
    <s v="Internet Dedicado 1"/>
    <n v="37516"/>
    <x v="23"/>
    <s v="14023657_37516__LPZ_6 DE MARZO_CIA DE SERV. DE TRANS. AEREO AMASZONAS S.A._IDD_3"/>
    <s v="BANEGAS CHAVEZ, MARIA FERNANDA - CORP - SCZ                 "/>
    <x v="1"/>
    <x v="0"/>
    <s v="banegasma@tigo.net.bo"/>
    <s v="AEROPUERTO EL ALTO"/>
    <s v=" 16°30'36.62&quot;S 68°11'17.21&quot;O"/>
    <s v="Rolando Hinojosa Ticona - 68226707"/>
    <x v="0"/>
    <d v="2022-04-01T00:00:00"/>
    <d v="2022-05-01T00:00:00"/>
    <x v="1"/>
    <m/>
    <m/>
    <x v="534"/>
    <s v="AC"/>
    <s v="AC"/>
    <s v="Internet Dedicado 1"/>
    <b v="1"/>
    <s v="14023657_37516__LPZ_6 DE MARZO_CIA DE SERV. DE TRANS. AEREO AMASZONAS S.A._IDD_3"/>
    <b v="1"/>
    <s v="MONTERO LEDESMA, JAVIER - CORP - SCZ                        "/>
    <b v="0"/>
    <e v="#N/A"/>
    <e v="#N/A"/>
    <m/>
  </r>
  <r>
    <x v="2"/>
    <d v="2022-03-31T00:00:00"/>
    <s v="Internet Asimetrico 1"/>
    <n v="37591"/>
    <x v="709"/>
    <s v="15603626_37591__LPZ_VILLA ADELA_DISTRIBUIDORA ROMABEHR SRL_IAS_30M_FABRICA DELIZ"/>
    <s v="RUCK SUAREZ, FERNANDA - WHS                                 "/>
    <x v="1"/>
    <x v="0"/>
    <s v="ruckf@tigo.net.bo"/>
    <s v="Av. Tiahuanacuy 21 de septiembre bodega de Alicorp -  EL ALTO"/>
    <s v="16°33'04.7&quot;S 68°12'29.4&quot;W"/>
    <s v="Martin Behr - +51973957429 (solo wapp)"/>
    <x v="0"/>
    <d v="2022-04-01T00:00:00"/>
    <d v="2022-05-01T00:00:00"/>
    <x v="1"/>
    <m/>
    <m/>
    <x v="541"/>
    <s v="AC"/>
    <s v="AC"/>
    <s v="Internet Asimetrico 1"/>
    <b v="1"/>
    <s v="15603626_37591__LPZ_VILLA ADELA_DISTRIBUIDORA ROMABEHR SRL_IAS_30M_FABRICA DELIZ"/>
    <b v="1"/>
    <s v="RUCK SUAREZ, FERNANDA - MNC - SCZ                           "/>
    <b v="0"/>
    <e v="#N/A"/>
    <e v="#N/A"/>
    <m/>
  </r>
  <r>
    <x v="1"/>
    <d v="2014-06-02T00:00:00"/>
    <s v="Internet Dedicado 8"/>
    <n v="29119"/>
    <x v="85"/>
    <s v="12022523_29119_LPZ_Obrajes_PRO MUJER_IDD_105M"/>
    <s v="CHACON CENTELLAS, MARIA DEL PILAR - CORP - LPZ              "/>
    <x v="1"/>
    <x v="0"/>
    <s v="chaconm@tigo.net.bo"/>
    <s v="Av. Hernando Siles Nro. 5411 Edificilio Loyola"/>
    <n v="0"/>
    <s v="David Lima - 75207071"/>
    <x v="1"/>
    <d v="2022-04-01T00:00:00"/>
    <d v="2022-05-01T00:00:00"/>
    <x v="4"/>
    <m/>
    <m/>
    <x v="542"/>
    <s v="AC"/>
    <s v="SU"/>
    <s v="Internet Dedicado 8"/>
    <b v="1"/>
    <s v="12022523_29119_LPZ_Obrajes_PRO MUJER_IDD_105M"/>
    <b v="1"/>
    <s v="MEAVE IBANEZ, HENRY - CORP - LPZ                            "/>
    <b v="0"/>
    <e v="#N/A"/>
    <e v="#N/A"/>
    <m/>
  </r>
  <r>
    <x v="1"/>
    <d v="2018-07-31T00:00:00"/>
    <s v="BUSINESS ONLINE 2"/>
    <n v="32646"/>
    <x v="84"/>
    <s v="11629358_32646__SCZ_Paragua_TOTAI CITRUS_BOL_15M"/>
    <s v="PARADA ROCA, NOELIA - CORP - SCZ                            "/>
    <x v="0"/>
    <x v="0"/>
    <s v="paradan@tigo.net.bo"/>
    <s v="PARQUE INDUSTRIAL MANZANA 34 LOTE 5 ATRÁS DE LA UPSA OFICINAS  TOTAI CITRUS"/>
    <s v=" 17°45'30.29&quot;S  63° 8'53.55&quot;O"/>
    <s v="DARIO FARFAN  - 76005829"/>
    <x v="1"/>
    <d v="2022-04-01T00:00:00"/>
    <d v="2022-05-01T00:00:00"/>
    <x v="3"/>
    <m/>
    <m/>
    <x v="517"/>
    <s v="AC"/>
    <s v="AC"/>
    <s v="BUSINESS ONLINE 2"/>
    <b v="1"/>
    <s v="11629358_32646__SCZ_Paragua_TOTAI CITRUS_BOL_15M"/>
    <b v="1"/>
    <s v="PARADA ROCA, NOELIA - CORP - SCZ                            "/>
    <b v="1"/>
    <e v="#N/A"/>
    <e v="#N/A"/>
    <m/>
  </r>
  <r>
    <x v="1"/>
    <d v="2019-09-30T00:00:00"/>
    <s v="PLAN CORPORATE - 1124"/>
    <n v="34509"/>
    <x v="106"/>
    <s v="11231558_34509__SCZ_BRIGIDA_TOTAL E&amp;P BOLIVIE_BOL_60MRBS_EQUIPETROL NORTE_PROTEC"/>
    <s v="RUCK SUAREZ, FERNANDA - WHS                                 "/>
    <x v="0"/>
    <x v="0"/>
    <s v="ruckf@tigo.net.bo"/>
    <s v="Av. Las Ramblas #40 Edificio Arcus"/>
    <s v=" 17°45'35.71&quot;S / 63°12'1.59&quot;O "/>
    <s v="JOAN LATORRE - 78513300"/>
    <x v="1"/>
    <d v="2022-04-01T00:00:00"/>
    <d v="2022-05-01T00:00:00"/>
    <x v="3"/>
    <s v="13/07: Se consultó con el ejecutivo, indica que cliente no permite desconectar el servicio, se indicó que cuando el cliente lo solicité se podrá agragar a la base."/>
    <s v="Cliente no puede desconectar la red."/>
    <x v="543"/>
    <s v="AC"/>
    <s v="AC"/>
    <s v="PLAN CORPORATE - 1124"/>
    <b v="1"/>
    <s v="11231558_34509__SCZ_BRIGIDA_TOTAL E&amp;P BOLIVIE_BOL_60MRBS_EQUIPETROL NORTE_PROTEC"/>
    <b v="1"/>
    <s v="RUCK SUAREZ, FERNANDA - MNC - SCZ                           "/>
    <b v="0"/>
    <e v="#N/A"/>
    <e v="#N/A"/>
    <m/>
  </r>
  <r>
    <x v="1"/>
    <d v="2019-12-10T00:00:00"/>
    <s v="PLAN CORPORATE - 1124"/>
    <n v="34508"/>
    <x v="106"/>
    <s v="11231558_34508__SCZ_TAJIBOS_TOTAL E&amp;P BOLIVIE_BOL_60M_PRINCIPAL"/>
    <s v="RUCK SUAREZ, FERNANDA - WHS                                 "/>
    <x v="0"/>
    <x v="0"/>
    <s v="ruckf@tigo.net.bo"/>
    <s v="Av. Las Ramblas #40 Edificio Arcus"/>
    <s v=" 17°45'35.71&quot;S / 63°12'1.59&quot;O "/>
    <s v="JOAN LATORRE - 78513300"/>
    <x v="1"/>
    <d v="2022-04-01T00:00:00"/>
    <d v="2022-05-01T00:00:00"/>
    <x v="3"/>
    <s v="13/07: Se consultó con el ejecutivo, indica que cliente no permite desconectar el servicio, se indicó que cuando el cliente lo solicité se podrá agragar a la base."/>
    <s v="Cliente no puede desconectar la red."/>
    <x v="543"/>
    <s v="AC"/>
    <s v="SU"/>
    <s v="PLAN CORPORATE - 1124"/>
    <b v="1"/>
    <s v="11231558_34508__SCZ_TAJIBOS_TOTAL E&amp;P BOLIVIE_BOL_60M_PRINCIPAL"/>
    <b v="1"/>
    <s v="RUCK SUAREZ, FERNANDA - MNC - SCZ                           "/>
    <b v="0"/>
    <e v="#N/A"/>
    <e v="#N/A"/>
    <m/>
  </r>
  <r>
    <x v="1"/>
    <d v="2018-06-29T00:00:00"/>
    <s v="Internet Dedicado 1"/>
    <n v="32585"/>
    <x v="235"/>
    <s v="11343776_32585_SCZ_Tajibo_TOYOSA SA_IDD_30M"/>
    <s v="SALLES GUZMAN, PAOLA KARINA - CORP - SCZ                    "/>
    <x v="0"/>
    <x v="0"/>
    <s v="sallesp@tigo.net.bo"/>
    <s v="AV CANAL ISUTO ESQ MANUEL GÜEMES ENTRE 2DO Y 3ER ANILLO"/>
    <s v="17°46'10.55&quot;S  63°11'24.94&quot;O"/>
    <s v="Manuel Díaz Portillo - 78998008; manuel.diaz@toyosa.com"/>
    <x v="1"/>
    <d v="2022-04-01T00:00:00"/>
    <d v="2022-05-01T00:00:00"/>
    <x v="3"/>
    <m/>
    <m/>
    <x v="115"/>
    <s v="SU"/>
    <s v="AC"/>
    <s v="Internet Dedicado 1"/>
    <b v="1"/>
    <s v="11343776_32585_SCZ_Tajibo_TOYOSA SA_IDD_30M_TEMP_50M"/>
    <b v="0"/>
    <s v="SALLES GUZMAN, PAOLA KARINA - CORP - SCZ                    "/>
    <b v="1"/>
    <e v="#N/A"/>
    <e v="#N/A"/>
    <m/>
  </r>
  <r>
    <x v="1"/>
    <d v="2018-01-31T00:00:00"/>
    <s v="Internet Dedicado 11"/>
    <n v="31891"/>
    <x v="235"/>
    <s v="11343776_31891_LPZ_Victoria_TOYOSA_IDD_165M"/>
    <s v="SALLES GUZMAN, PAOLA KARINA - CORP - SCZ                    "/>
    <x v="1"/>
    <x v="0"/>
    <s v="sallesp@tigo.net.bo"/>
    <s v="La Paz Av 16 de Julio  oficinas Toyosa"/>
    <s v=" 16°30'1.97&quot;S   68° 8'0.54&quot;O"/>
    <s v="Manuel Díaz Portillo - 78998008; manuel.diaz@toyosa.com"/>
    <x v="1"/>
    <d v="2022-04-01T00:00:00"/>
    <d v="2022-05-01T00:00:00"/>
    <x v="3"/>
    <m/>
    <m/>
    <x v="544"/>
    <s v="SU"/>
    <s v="AC"/>
    <s v="Internet Dedicado 11"/>
    <b v="1"/>
    <s v="11343776_31891_LPZ_Victoria_TOYOSA_IDD_165M"/>
    <b v="1"/>
    <s v="SALLES GUZMAN, PAOLA KARINA - CORP - SCZ                    "/>
    <b v="1"/>
    <e v="#N/A"/>
    <e v="#N/A"/>
    <m/>
  </r>
  <r>
    <x v="1"/>
    <d v="2018-01-31T00:00:00"/>
    <s v="Internet Dedicado 11"/>
    <n v="31889"/>
    <x v="235"/>
    <s v="11343776_31889_SCZ_Belen_TOYOSA_IDD_165M"/>
    <s v="SALLES GUZMAN, PAOLA KARINA - CORP - SCZ                    "/>
    <x v="0"/>
    <x v="0"/>
    <s v="sallesp@tigo.net.bo"/>
    <s v="AV BANZER entre 3 y 4 anilo oficinas Toyosa"/>
    <s v="7°45'14.21&quot;S  63°10'38.71&quot;O"/>
    <s v="Manuel Díaz Portillo - 78998008; manuel.diaz@toyosa.com"/>
    <x v="1"/>
    <d v="2022-04-01T00:00:00"/>
    <d v="2022-05-01T00:00:00"/>
    <x v="3"/>
    <m/>
    <m/>
    <x v="115"/>
    <s v="SU"/>
    <s v="AC"/>
    <s v="Internet Dedicado 11"/>
    <b v="1"/>
    <s v="11343776_31889_SCZ_Belen_TOYOSA_IDD_165M_TEMP_210M"/>
    <b v="0"/>
    <s v="SALLES GUZMAN, PAOLA KARINA - CORP - SCZ                    "/>
    <b v="1"/>
    <e v="#N/A"/>
    <e v="#N/A"/>
    <m/>
  </r>
  <r>
    <x v="1"/>
    <d v="2018-04-30T00:00:00"/>
    <s v="Internet Dedicado 1"/>
    <n v="32082"/>
    <x v="235"/>
    <s v="11343776_32082_SCZ_LA-TRANCA_TOYOSA SA_IDD_30M"/>
    <s v="SALLES GUZMAN, PAOLA KARINA - CORP - SCZ                    "/>
    <x v="0"/>
    <x v="0"/>
    <s v="sallesp@tigo.net.bo"/>
    <s v="OFICINAS KAIZEN AV GRIGOTA KM 10"/>
    <s v=" 17°51'17.85&quot;S  63°15'28.62&quot;O"/>
    <s v="Manuel Díaz Portillo - 78998008; manuel.diaz@toyosa.com"/>
    <x v="1"/>
    <d v="2022-04-01T00:00:00"/>
    <d v="2022-05-01T00:00:00"/>
    <x v="3"/>
    <s v="REALIZADA RECERTIFICACIÓN"/>
    <s v="REALIZADA RECERTIFICACIÓN"/>
    <x v="545"/>
    <s v="AC"/>
    <s v="(en blanco)"/>
    <s v="Internet Dedicado 1"/>
    <b v="1"/>
    <s v="(en blanco)"/>
    <b v="0"/>
    <s v="SALLES GUZMAN, PAOLA KARINA - CORP - SCZ                    "/>
    <b v="1"/>
    <e v="#N/A"/>
    <e v="#N/A"/>
    <m/>
  </r>
  <r>
    <x v="1"/>
    <d v="2018-03-21T00:00:00"/>
    <s v="Internet Dedicado 1"/>
    <n v="32135"/>
    <x v="235"/>
    <s v="11343776_32135_SCZ_PARAGUA_ALEMANA_TOYOSA SA_IDD_30M"/>
    <s v="SALLES GUZMAN, PAOLA KARINA - CORP - SCZ                    "/>
    <x v="0"/>
    <x v="0"/>
    <s v="sallesp@tigo.net.bo"/>
    <s v="VOLVO,  KM 10 AL NORTE FRENTE AL CEMENTERIO LAS MISIONES - SITIO 8"/>
    <s v=" 17°41'2.07&quot;S  63° 9'28.47&quot;O"/>
    <s v="Manuel Díaz Portillo - 78998008; manuel.diaz@toyosa.com"/>
    <x v="1"/>
    <d v="2022-04-01T00:00:00"/>
    <d v="2022-05-01T00:00:00"/>
    <x v="4"/>
    <s v="30/05: Se realizó la visita, sin embargo debe repetirse ya que el CH estaba con un plan erróneo, se realizó la gestión de actualización con el ejecutivo y debe recertificarse nuevamente."/>
    <m/>
    <x v="533"/>
    <s v="SU"/>
    <s v="(en blanco)"/>
    <s v="Internet Dedicado 1"/>
    <b v="1"/>
    <s v="(en blanco)"/>
    <b v="0"/>
    <s v="SALLES GUZMAN, PAOLA KARINA - CORP - SCZ                    "/>
    <b v="1"/>
    <e v="#N/A"/>
    <e v="#N/A"/>
    <m/>
  </r>
  <r>
    <x v="1"/>
    <d v="2019-12-19T00:00:00"/>
    <s v="Internet Dedicado 12"/>
    <n v="34758"/>
    <x v="93"/>
    <s v="2181551_34758_SCZ_DOBLE VIA_UNIVERSIDAD PRIVADA BOLIVIANA UPB_IDD_185M"/>
    <s v="VIDAL CANEDO, LEONARDO ANDRES - CORP - CBBA                 "/>
    <x v="0"/>
    <x v="0"/>
    <s v="vidall@tigo.net.bo"/>
    <s v="Av. Kuljis en sexto y séptimo anillo"/>
    <s v="17°49'9.46''S 63°14'2.54''O"/>
    <s v="Marcelo Angulo - 67405300"/>
    <x v="1"/>
    <d v="2022-04-01T00:00:00"/>
    <d v="2022-05-01T00:00:00"/>
    <x v="3"/>
    <m/>
    <m/>
    <x v="546"/>
    <s v="AC"/>
    <s v="AC"/>
    <s v="Internet Dedicado 12"/>
    <b v="1"/>
    <s v="2181551_34758_SCZ_DOBLE VIA_UNIVERSIDAD PRIVADA BOLIVIANA UPB_IDD_185M"/>
    <b v="1"/>
    <s v="VIDAL CANEDO, LEONARDO ANDRES - CORP - CBBA                 "/>
    <b v="1"/>
    <e v="#N/A"/>
    <e v="#N/A"/>
    <m/>
  </r>
  <r>
    <x v="1"/>
    <d v="2016-09-02T00:00:00"/>
    <s v="Internet Dedicado 10"/>
    <n v="30408"/>
    <x v="93"/>
    <s v="12181551_30408_LPZ_Obrajes_UNIVERSIDAD PRIVADA BOLIVIANA_IDD_145M"/>
    <s v="VIDAL CANEDO, LEONARDO ANDRES - CORP - CBBA                 "/>
    <x v="1"/>
    <x v="0"/>
    <s v="vidall@tigo.net.bo"/>
    <s v="Av Hernando Siles "/>
    <s v="16°31'29.43&quot;S 68° 6'37.61&quot;O"/>
    <s v="Marcelo Angulo  - 67405300"/>
    <x v="1"/>
    <d v="2022-04-01T00:00:00"/>
    <d v="2022-05-01T00:00:00"/>
    <x v="3"/>
    <m/>
    <m/>
    <x v="546"/>
    <s v="AC"/>
    <s v="AC"/>
    <s v="Internet Dedicado 10"/>
    <b v="1"/>
    <s v="12181551_30408_LPZ_Obrajes_UNIVERSIDAD PRIVADA BOLIVIANA_IDD_145M"/>
    <b v="1"/>
    <s v="VIDAL CANEDO, LEONARDO ANDRES - CORP - CBBA                 "/>
    <b v="1"/>
    <e v="#N/A"/>
    <e v="#N/A"/>
    <m/>
  </r>
  <r>
    <x v="1"/>
    <d v="2013-10-01T00:00:00"/>
    <s v="Internet Dedicado 14"/>
    <n v="28527"/>
    <x v="93"/>
    <s v="12181551_28527_LPZ_Florida_UNIVERSIDAD PRIVADA BOLIVIANA UPB_IDD_250M"/>
    <s v="VIDAL CANEDO, LEONARDO ANDRES - CORP - CBBA                 "/>
    <x v="1"/>
    <x v="0"/>
    <s v="vidall@tigo.net.bo"/>
    <s v="Av Achocalla Km 3/5 "/>
    <s v="16°34'29.47&quot;S 68° 7'36.23&quot;O"/>
    <s v="Marcelo Angulo - 67405300"/>
    <x v="1"/>
    <d v="2022-04-01T00:00:00"/>
    <d v="2022-05-01T00:00:00"/>
    <x v="3"/>
    <m/>
    <m/>
    <x v="546"/>
    <s v="AC"/>
    <s v="AC"/>
    <s v="Internet Dedicado 14"/>
    <b v="1"/>
    <s v="12181551_28527_LPZ_Florida_UNIVERSIDAD PRIVADA BOLIVIANA UPB_IDD_250M"/>
    <b v="1"/>
    <s v="VIDAL CANEDO, LEONARDO ANDRES - CORP - CBBA                 "/>
    <b v="1"/>
    <e v="#N/A"/>
    <e v="#N/A"/>
    <m/>
  </r>
  <r>
    <x v="1"/>
    <d v="2020-03-27T00:00:00"/>
    <s v="Internet Dedicado 2"/>
    <n v="35262"/>
    <x v="69"/>
    <s v="11476617_35262_SCZ_Hipermaxi_UNIVERSIDAD PRIVADA DOMINGO SAVIO S.A._IDD_40M"/>
    <s v="SALLES GUZMAN, PAOLA KARINA - CORP - SCZ                    "/>
    <x v="0"/>
    <x v="0"/>
    <s v="sallesp@tigo.net.bo"/>
    <s v="AV. Japon entre Av. Beni y Av. Banzer"/>
    <s v="17°45'28.34&quot;S  63°10'33.49&quot;W"/>
    <s v="Wilmer Cerruto – 75115321; wilmer.cerruto@upds.edu.bo"/>
    <x v="1"/>
    <d v="2022-04-01T00:00:00"/>
    <d v="2022-05-01T00:00:00"/>
    <x v="3"/>
    <m/>
    <m/>
    <x v="538"/>
    <s v="AC"/>
    <s v="AC"/>
    <s v="Internet Dedicado 2"/>
    <b v="1"/>
    <s v="11476617_35262_SCZ_Hipermaxi_UNIVERSIDAD PRIVADA DOMINGO SAVIO S.A._IDD_40M"/>
    <b v="1"/>
    <s v="SALLES GUZMAN, PAOLA KARINA - CORP - SCZ                    "/>
    <b v="1"/>
    <e v="#N/A"/>
    <e v="#N/A"/>
    <m/>
  </r>
  <r>
    <x v="1"/>
    <d v="2015-04-10T00:00:00"/>
    <s v="Internet Asimetrico 9"/>
    <n v="29532"/>
    <x v="69"/>
    <s v="11476617_29532_SCZ_Hipermaxi_UNIVERSIDAD PRIVADA DOMINGO SAVIO_IAS_125M"/>
    <s v="SALLES GUZMAN, PAOLA KARINA - CORP - SCZ                    "/>
    <x v="0"/>
    <x v="0"/>
    <s v="sallesp@tigo.net.bo"/>
    <s v="AV. JAPON ESQUINA AV.BENI "/>
    <m/>
    <s v="Wilmer Cerruto – 75115321; wilmer.cerruto@upds.edu.bo"/>
    <x v="1"/>
    <d v="2022-04-01T00:00:00"/>
    <d v="2022-05-01T00:00:00"/>
    <x v="3"/>
    <m/>
    <m/>
    <x v="538"/>
    <s v="AC"/>
    <s v="AC"/>
    <s v="Internet Asimetrico 9"/>
    <b v="1"/>
    <s v="11476617_29532_SCZ_Hipermaxi_UNIVERSIDAD PRIVADA DOMINGO SAVIO_IAS_125M"/>
    <b v="1"/>
    <s v="SALLES GUZMAN, PAOLA KARINA - CORP - SCZ                    "/>
    <b v="1"/>
    <e v="#N/A"/>
    <e v="#N/A"/>
    <m/>
  </r>
  <r>
    <x v="1"/>
    <d v="2016-07-25T00:00:00"/>
    <s v="Internet Asimetrico 4"/>
    <n v="30194"/>
    <x v="69"/>
    <s v="11476617_30194_SCZ_Hamacas_UNIVERSIDAD PRIVADA DOMINGO SAVIO_IAS_65M"/>
    <s v="SALLES GUZMAN, PAOLA KARINA - CORP - SCZ                    "/>
    <x v="0"/>
    <x v="0"/>
    <s v="sallesp@tigo.net.bo"/>
    <s v="Av. Japon entre Av. Beni Y Av. Banzer "/>
    <s v=" 17°45'28.34&quot;S 63°10'33.69&quot;O"/>
    <s v="Wilmer Cerruto – 75115321; wilmer.cerruto@upds.edu.bo"/>
    <x v="1"/>
    <d v="2022-04-01T00:00:00"/>
    <d v="2022-05-01T00:00:00"/>
    <x v="3"/>
    <m/>
    <m/>
    <x v="538"/>
    <s v="AC"/>
    <s v="AC"/>
    <s v="Internet Asimetrico 4"/>
    <b v="1"/>
    <s v="11476617_30194_SCZ_Hamacas_UNIVERSIDAD PRIVADA DOMINGO SAVIO_IAS_65M"/>
    <b v="1"/>
    <s v="SALLES GUZMAN, PAOLA KARINA - CORP - SCZ                    "/>
    <b v="1"/>
    <e v="#N/A"/>
    <e v="#N/A"/>
    <m/>
  </r>
  <r>
    <x v="3"/>
    <d v="2022-01-31T00:00:00"/>
    <s v="Internet Asimetrico 8"/>
    <n v="37348"/>
    <x v="707"/>
    <s v="11291859_37348__LPZ_AV AMERICA_LA PAPELERA SA_IAS_105M"/>
    <s v="LEON ROSAS, JOSUE ISMAEL - EMP - LPZ                        "/>
    <x v="1"/>
    <x v="0"/>
    <s v="leonjo@tigo.net.bo"/>
    <s v="POLIGONO INDUSTRIAL CALLE 138 CARRETERA A VIACHA LADISLAO CABRERA"/>
    <s v=" 16°31'25.36&quot;S  68°11'9.29&quot;O"/>
    <s v="PATRICIA MANJON - 71530043"/>
    <x v="3"/>
    <d v="2022-04-01T00:00:00"/>
    <d v="2022-05-01T00:00:00"/>
    <x v="4"/>
    <m/>
    <m/>
    <x v="537"/>
    <s v="AC"/>
    <s v="AC"/>
    <s v="Internet Asimetrico 5"/>
    <b v="0"/>
    <s v="11291859_37348__LPZ_AV AMERICA_LA PAPELERA SA_IAS_75M"/>
    <b v="0"/>
    <s v="LEON ROSAS, JOSUE ISMAEL - EMP - LPZ                        "/>
    <b v="1"/>
    <e v="#N/A"/>
    <e v="#N/A"/>
    <m/>
  </r>
  <r>
    <x v="1"/>
    <d v="2018-01-31T00:00:00"/>
    <s v="Internet Dedicado 3"/>
    <n v="31890"/>
    <x v="235"/>
    <s v="11343776_31890_CBA_Circunvalacion_TOYOSA_IDD_50M"/>
    <s v="SALLES GUZMAN, PAOLA KARINA - CORP - SCZ                    "/>
    <x v="2"/>
    <x v="0"/>
    <s v="sallesp@tigo.net.bo"/>
    <s v="CBBA av America esq Tupac Amaru oficinas toyosa"/>
    <s v=" 17°22'20.79&quot;S   66° 9'36.80&quot;O"/>
    <s v="Manuel Díaz Portillo - 78998008"/>
    <x v="1"/>
    <d v="2022-04-01T00:00:00"/>
    <d v="2022-05-01T00:00:00"/>
    <x v="3"/>
    <m/>
    <m/>
    <x v="115"/>
    <s v="SU"/>
    <s v="AC"/>
    <s v="Internet Dedicado 3"/>
    <b v="1"/>
    <s v="11343776_31890_CBA_Circunvalacion_TOYOSA_IDD_50M"/>
    <b v="1"/>
    <s v="SALLES GUZMAN, PAOLA KARINA - CORP - SCZ                    "/>
    <b v="1"/>
    <e v="#N/A"/>
    <e v="#N/A"/>
    <m/>
  </r>
  <r>
    <x v="1"/>
    <d v="2020-01-31T00:00:00"/>
    <s v="Internet Dedicado 3"/>
    <n v="35093"/>
    <x v="68"/>
    <s v="11300730_35093_LPZ_SOPOCACHI_BANCO FORTALEZA SA_IDD_50M"/>
    <s v="CHACON CENTELLAS, MARIA DEL PILAR - CORP - LPZ              "/>
    <x v="1"/>
    <x v="0"/>
    <s v="chaconm@tigo.net.bo"/>
    <s v="AV ARCE NRO 2802"/>
    <n v="0"/>
    <s v="LUIS COLQUE - 73033399"/>
    <x v="1"/>
    <d v="2022-05-01T00:00:00"/>
    <d v="2022-06-01T00:00:00"/>
    <x v="3"/>
    <m/>
    <m/>
    <x v="547"/>
    <s v="AC"/>
    <s v="AC"/>
    <s v="Internet Dedicado 3"/>
    <b v="1"/>
    <s v="11300730_35093_LPZ_SOPOCACHI_BANCO FORTALEZA SA_IDD_50M"/>
    <b v="1"/>
    <s v="MEAVE IBANEZ, HENRY - CORP - LPZ                            "/>
    <b v="0"/>
    <e v="#N/A"/>
    <e v="#N/A"/>
    <m/>
  </r>
  <r>
    <x v="1"/>
    <d v="2020-01-31T00:00:00"/>
    <s v="Internet Dedicado 4"/>
    <n v="35095"/>
    <x v="68"/>
    <s v="11300730_35095__LPZ_SOPOCACHI_BANCO FORTALEZA SA_IDD_65M"/>
    <s v="CHACON CENTELLAS, MARIA DEL PILAR - CORP - LPZ              "/>
    <x v="1"/>
    <x v="0"/>
    <s v="chaconm@tigo.net.bo"/>
    <s v="AV ARCE NRO 2804"/>
    <m/>
    <s v="LUIS COLQUE - 73033401"/>
    <x v="1"/>
    <d v="2022-05-01T00:00:00"/>
    <d v="2022-06-01T00:00:00"/>
    <x v="3"/>
    <m/>
    <m/>
    <x v="547"/>
    <s v="AC"/>
    <s v="AC"/>
    <s v="Internet Dedicado 4"/>
    <b v="1"/>
    <s v="11300730_35095__LPZ_SOPOCACHI_BANCO FORTALEZA SA_IDD_65M"/>
    <b v="1"/>
    <s v="MEAVE IBANEZ, HENRY - CORP - LPZ                            "/>
    <b v="0"/>
    <e v="#N/A"/>
    <e v="#N/A"/>
    <m/>
  </r>
  <r>
    <x v="1"/>
    <d v="2020-01-31T00:00:00"/>
    <s v="Internet Asimetrico 8"/>
    <n v="35090"/>
    <x v="68"/>
    <s v="11300730_35090__LPZ_VICTORIA_BANCO FORTALEZA SA_IAS_105M"/>
    <s v="CHACON CENTELLAS, MARIA DEL PILAR - CORP - LPZ              "/>
    <x v="1"/>
    <x v="0"/>
    <s v="chaconm@tigo.net.bo"/>
    <s v="AV ARCE NRO 2799"/>
    <m/>
    <s v="LUIS COLQUE - 73033399"/>
    <x v="1"/>
    <d v="2022-05-01T00:00:00"/>
    <d v="2022-06-01T00:00:00"/>
    <x v="3"/>
    <m/>
    <m/>
    <x v="547"/>
    <s v="AC"/>
    <s v="(en blanco)"/>
    <s v="Internet Asimetrico 4"/>
    <b v="0"/>
    <s v="(en blanco)"/>
    <b v="0"/>
    <s v="MEAVE IBANEZ, HENRY - CORP - LPZ                            "/>
    <b v="0"/>
    <e v="#N/A"/>
    <e v="#N/A"/>
    <m/>
  </r>
  <r>
    <x v="1"/>
    <d v="2020-11-25T00:00:00"/>
    <s v="Internet Dedicado 5"/>
    <n v="35692"/>
    <x v="153"/>
    <s v="11235092_35692_SCZ_BOLIVAR_BANGO GANADERO SA_IDD_75M"/>
    <s v="SALLES GUZMAN, PAOLA KARINA - CORP - SCZ                    "/>
    <x v="0"/>
    <x v="0"/>
    <s v="sallesp@tigo.net.bo"/>
    <s v="CALLE BOLIVAR NRO 99 "/>
    <s v="17°46'57.3&quot;S 63°10'50.3&quot;W"/>
    <s v="MARCO CALLAO  - 70852192"/>
    <x v="1"/>
    <d v="2022-05-01T00:00:00"/>
    <d v="2022-06-01T00:00:00"/>
    <x v="3"/>
    <m/>
    <m/>
    <x v="547"/>
    <s v="AC"/>
    <s v="AC"/>
    <s v="Internet Dedicado 5"/>
    <b v="1"/>
    <s v="11235092_35692_SCZ_MERCADO BELEN_BANGO GANADERO SA_IDD_75M_RADIAL 27"/>
    <b v="0"/>
    <s v="SALLES GUZMAN, PAOLA KARINA - CORP - SCZ                    "/>
    <b v="1"/>
    <e v="#N/A"/>
    <e v="#N/A"/>
    <m/>
  </r>
  <r>
    <x v="1"/>
    <d v="2015-03-02T00:00:00"/>
    <s v="BUSINESS ONLINE 7"/>
    <n v="29476"/>
    <x v="58"/>
    <s v="12603683_29476_LPZ_Hansa_BANCO MERCANTIL SANTA CRUZ_IEL_45M"/>
    <s v="PEREIRA AREVALO, AHYRAN DREICK - CORP - LPZ                 "/>
    <x v="1"/>
    <x v="0"/>
    <s v="terrazasca@tigo.net.bo"/>
    <s v="CALLE MERCADO ESQ AYACUCHO NRO 295"/>
    <s v=" 16°29'51.01&quot;S 68° 8'4.75&quot;O"/>
    <s v="Boris Mendoza 71550657- Fernando Maceda 71560714"/>
    <x v="1"/>
    <d v="2022-05-01T00:00:00"/>
    <d v="2022-06-01T00:00:00"/>
    <x v="0"/>
    <s v="27/07: Estaba pendiente repetir la visita debido a una observación encontrada en la 1ra visita, el ticket se cerró con autorización y solicitud del cliente, por procedimientos internos indica que no se pudo gestionar una VM en estos 3 meses, y que cuando se apruebe una fecha para una visita de manteniminto se notificará al NOC para la apertura de un nuevo ticket y se pueda realizar la corrección de la atenuación de fibra. Mientras no se ejecute la nueva visita y se realice la corrección observada no se podrá emitir el informe del sitio. //Se notificó al ejecutivo._x000a_09/06: Se tiene un ticket abierto por la revisión de FO de la visita identificada. Se encuentra en gestión del NOC y la visita se encuentra pendiente por definir por el cliente."/>
    <s v="Cliente no acepta la medición"/>
    <x v="0"/>
    <s v="AC"/>
    <s v="AC"/>
    <s v="BUSINESS ONLINE 7"/>
    <b v="1"/>
    <s v="12603683_29476_LPZ_Hansa_BANCO MERCANTIL SANTA CRUZ_IEL_45M"/>
    <b v="1"/>
    <s v="PEREIRA AREVALO, AHYRAN DREICK - CORP - LPZ                 "/>
    <b v="1"/>
    <e v="#N/A"/>
    <e v="#N/A"/>
    <m/>
  </r>
  <r>
    <x v="1"/>
    <d v="2020-12-10T00:00:00"/>
    <s v="Internet Asimetrico 7"/>
    <n v="35777"/>
    <x v="94"/>
    <s v="11683_35777__SCZ_26 DE ENERO_ECOR LTDA CANAL 9 TELEORIENTE_IAS_95M"/>
    <s v="SALLES GUZMAN, PAOLA KARINA - CORP - SCZ                    "/>
    <x v="0"/>
    <x v="0"/>
    <s v="sallesp@tigo.net.bo"/>
    <s v="KM 5 1/2 CARRETERA ANTIGUA A COCHABAMBA OFICINA UNITEL"/>
    <s v=" 17°49'16.36&quot;S  63°13'10.31&quot;W"/>
    <s v="Jose Luis Calvimontes - 72166664"/>
    <x v="1"/>
    <d v="2022-05-01T00:00:00"/>
    <d v="2022-06-01T00:00:00"/>
    <x v="3"/>
    <m/>
    <m/>
    <x v="548"/>
    <s v="AC"/>
    <s v="AC"/>
    <s v="Internet Asimetrico 7"/>
    <b v="1"/>
    <s v="11683_35777__SCZ_26 DE ENERO_ECOR LTDA CANAL 9 TELEORIENTE_IAS_95M"/>
    <b v="1"/>
    <s v="SALLES GUZMAN, PAOLA KARINA - CORP - SCZ                    "/>
    <b v="1"/>
    <e v="#N/A"/>
    <e v="#N/A"/>
    <m/>
  </r>
  <r>
    <x v="1"/>
    <d v="2018-05-30T00:00:00"/>
    <s v="Internet Asimetrico 1"/>
    <n v="32383"/>
    <x v="187"/>
    <s v="11696846_32383__LPZ_LIRA_NACIONAL SEGUROS VIDA Y SALUD SA_IAS_30M"/>
    <s v="BANEGAS CHAVEZ, MARIA FERNANDA - CORP - SCZ                 "/>
    <x v="1"/>
    <x v="0"/>
    <s v="banegasma@tigo.net.bo"/>
    <s v="C. Capitan Ravelo # 2334 esq. Rosendo Gutierrez"/>
    <s v=" 16°30'26.86&quot;S   68° 7'30.34&quot;O"/>
    <s v="ROBERTO KANTOR - 69234859"/>
    <x v="1"/>
    <d v="2022-05-01T00:00:00"/>
    <d v="2022-06-01T00:00:00"/>
    <x v="3"/>
    <m/>
    <m/>
    <x v="142"/>
    <s v="AC"/>
    <s v="(en blanco)"/>
    <s v="Internet Asimetrico 1"/>
    <b v="1"/>
    <s v="(en blanco)"/>
    <b v="0"/>
    <s v="MONTERO LEDESMA, JAVIER - CORP - SCZ                        "/>
    <b v="0"/>
    <e v="#N/A"/>
    <e v="#N/A"/>
    <m/>
  </r>
  <r>
    <x v="1"/>
    <d v="2018-09-29T00:00:00"/>
    <s v="Internet Dedicado 1"/>
    <n v="32994"/>
    <x v="187"/>
    <s v="11696846_32994_SCZ_SLAN_NACIONAL SEGUROS VIDA Y SALUD SA_IDD_30M"/>
    <s v="BANEGAS CHAVEZ, MARIA FERNANDA - CORP - SCZ                 "/>
    <x v="0"/>
    <x v="0"/>
    <s v="banegasma@tigo.net.bo"/>
    <s v="Av. Santa Cruz esq.C. Jauru Nº 333 (2º anillo entre Canal Cotoca y Paragua)"/>
    <s v="17°46'33.38&quot;S  63° 9'54.40&quot;O"/>
    <s v="ROBERTO KANTOR - 69234859"/>
    <x v="1"/>
    <d v="2022-05-01T00:00:00"/>
    <d v="2022-06-01T00:00:00"/>
    <x v="3"/>
    <m/>
    <m/>
    <x v="142"/>
    <s v="AC"/>
    <s v="AC"/>
    <s v="Internet Dedicado 1"/>
    <b v="1"/>
    <s v="11696846_32994_SCZ_SLAN_NACIONAL SEGUROS VIDA Y SALUD SA_IDD_30M"/>
    <b v="1"/>
    <s v="MONTERO LEDESMA, JAVIER - CORP - SCZ                        "/>
    <b v="0"/>
    <e v="#N/A"/>
    <e v="#N/A"/>
    <m/>
  </r>
  <r>
    <x v="1"/>
    <d v="2018-09-29T00:00:00"/>
    <s v="Internet Dedicado 1"/>
    <n v="32993"/>
    <x v="187"/>
    <s v="11696846_32993_SCZ_SLAN_NACIONAL SEGUROS VIDA Y SALUD SA_IDD_30M"/>
    <s v="BANEGAS CHAVEZ, MARIA FERNANDA - CORP - SCZ                 "/>
    <x v="0"/>
    <x v="0"/>
    <s v="banegasma@tigo.net.bo"/>
    <s v="Av. Santa Cruz esq.C. Jauru Nº 333 (2º anillo entre Canal Cotoca y Paragua)"/>
    <s v="17°46'33.38&quot;S  63° 9'54.40&quot;O"/>
    <s v="ROBERTO KANTOR - 69234859"/>
    <x v="1"/>
    <d v="2022-05-01T00:00:00"/>
    <d v="2022-06-01T00:00:00"/>
    <x v="3"/>
    <m/>
    <m/>
    <x v="142"/>
    <s v="AC"/>
    <s v="AC"/>
    <s v="Internet Dedicado 1"/>
    <b v="1"/>
    <s v="11696846_32993_SCZ_SLAN_NACIONAL SEGUROS VIDA Y SALUD SA_IDD_30M"/>
    <b v="1"/>
    <s v="MONTERO LEDESMA, JAVIER - CORP - SCZ                        "/>
    <b v="0"/>
    <e v="#N/A"/>
    <e v="#N/A"/>
    <m/>
  </r>
  <r>
    <x v="1"/>
    <d v="2018-05-30T00:00:00"/>
    <s v="Internet Asimetrico 1"/>
    <n v="32379"/>
    <x v="187"/>
    <s v="11696846_32379_SCZ_Slan_NACIONAL SEGUROS VIDA Y SALUD SA_IAS_30M"/>
    <s v="BANEGAS CHAVEZ, MARIA FERNANDA - CORP - SCZ                 "/>
    <x v="0"/>
    <x v="0"/>
    <s v="banegasma@tigo.net.bo"/>
    <s v="Av. Santa Cruz esq.C. Jauru Nº 333 (2º anillo entre Canal Cotoca y Paragua)"/>
    <s v="17°46'33.38&quot;S  63° 9'54.40&quot;O"/>
    <s v="ROBERTO KANTOR - 69234859"/>
    <x v="1"/>
    <d v="2022-05-01T00:00:00"/>
    <d v="2022-06-01T00:00:00"/>
    <x v="3"/>
    <m/>
    <m/>
    <x v="142"/>
    <s v="AC"/>
    <s v="AC"/>
    <s v="Internet Asimetrico 1"/>
    <b v="1"/>
    <s v="11696846_32379_SCZ_Slan_NACIONAL SEGUROS VIDA Y SALUD SA_IAS_30M"/>
    <b v="1"/>
    <s v="MONTERO LEDESMA, JAVIER - CORP - SCZ                        "/>
    <b v="0"/>
    <e v="#N/A"/>
    <e v="#N/A"/>
    <m/>
  </r>
  <r>
    <x v="1"/>
    <d v="2018-05-30T00:00:00"/>
    <s v="Internet Asimetrico 1"/>
    <n v="32378"/>
    <x v="187"/>
    <s v="11696846_32378__SCZ_Slan_NACIONAL SEGUROS VIDA Y SALUD SA_IAS_30M"/>
    <s v="BANEGAS CHAVEZ, MARIA FERNANDA - CORP - SCZ                 "/>
    <x v="0"/>
    <x v="0"/>
    <s v="banegasma@tigo.net.bo"/>
    <s v="Av. Santa Cruz esq.C. Jauru Nº 333 (2º anillo entre Canal Cotoca y Paragua)"/>
    <s v="17°46'33.38&quot;S  63° 9'54.40&quot;O"/>
    <s v="ROBERTO KANTOR - 69234859"/>
    <x v="1"/>
    <d v="2022-05-01T00:00:00"/>
    <d v="2022-06-01T00:00:00"/>
    <x v="3"/>
    <m/>
    <m/>
    <x v="142"/>
    <s v="AC"/>
    <s v="AC"/>
    <s v="Internet Asimetrico 1"/>
    <b v="1"/>
    <s v="11696846_32378__SCZ_Slan_NACIONAL SEGUROS VIDA Y SALUD SA_IAS_30M"/>
    <b v="1"/>
    <s v="MONTERO LEDESMA, JAVIER - CORP - SCZ                        "/>
    <b v="0"/>
    <e v="#N/A"/>
    <e v="#N/A"/>
    <m/>
  </r>
  <r>
    <x v="1"/>
    <d v="2018-04-30T00:00:00"/>
    <s v="Internet Dedicado 4"/>
    <n v="32317"/>
    <x v="187"/>
    <s v="11696846_32317__SCZ_SLAN_NACIONAL SEGUROS VIDA Y SALUD SA_IDD_65M"/>
    <s v="BANEGAS CHAVEZ, MARIA FERNANDA - CORP - SCZ                 "/>
    <x v="0"/>
    <x v="0"/>
    <s v="banegasma@tigo.net.bo"/>
    <s v="Av. Santa Cruz esq.C. Jauru Nº 333 (2º anillo entre Canal Cotoca y Paragua)"/>
    <s v="17°46'33.38&quot;S  63° 9'54.40&quot;O"/>
    <s v="ROBERTO KANTOR - 69234859"/>
    <x v="1"/>
    <d v="2022-05-01T00:00:00"/>
    <d v="2022-06-01T00:00:00"/>
    <x v="3"/>
    <m/>
    <m/>
    <x v="142"/>
    <s v="SU"/>
    <s v="(en blanco)"/>
    <s v="Internet Dedicado 4"/>
    <b v="1"/>
    <s v="(en blanco)"/>
    <b v="0"/>
    <s v="MONTERO LEDESMA, JAVIER - CORP - SCZ                        "/>
    <b v="0"/>
    <e v="#N/A"/>
    <e v="#N/A"/>
    <m/>
  </r>
  <r>
    <x v="1"/>
    <d v="2018-04-30T00:00:00"/>
    <s v="Internet Dedicado 4"/>
    <n v="32316"/>
    <x v="187"/>
    <s v="11696846_32316__SCZ_SLAN_NACIONAL SEGUROS VIDA Y SALUD SA_IDD_65M"/>
    <s v="BANEGAS CHAVEZ, MARIA FERNANDA - CORP - SCZ                 "/>
    <x v="0"/>
    <x v="0"/>
    <s v="banegasma@tigo.net.bo"/>
    <s v="Av. Santa Cruz esq.C. Jauru Nº 333 (2º anillo entre Canal Cotoca y Paragua)"/>
    <s v="17°46'33.38&quot;S  63° 9'54.40&quot;O"/>
    <s v="ROBERTO KANTOR - 69234859"/>
    <x v="1"/>
    <d v="2022-05-01T00:00:00"/>
    <d v="2022-06-01T00:00:00"/>
    <x v="3"/>
    <m/>
    <m/>
    <x v="142"/>
    <s v="AC"/>
    <s v="AC"/>
    <s v="Internet Dedicado 4"/>
    <b v="1"/>
    <s v="11696846_32316__SCZ_SLAN_NACIONAL SEGUROS VIDA Y SALUD SA_IDD_65M"/>
    <b v="1"/>
    <s v="MONTERO LEDESMA, JAVIER - CORP - SCZ                        "/>
    <b v="0"/>
    <e v="#N/A"/>
    <e v="#N/A"/>
    <m/>
  </r>
  <r>
    <x v="1"/>
    <d v="2016-09-29T00:00:00"/>
    <s v="Internet Asimetrico 1"/>
    <n v="30475"/>
    <x v="187"/>
    <s v="11696846_30475_SCZ_Slan_NACIONAL SEGUROS VIDA Y SALUD_IAS_30M"/>
    <s v="BANEGAS CHAVEZ, MARIA FERNANDA - CORP - SCZ                 "/>
    <x v="0"/>
    <x v="0"/>
    <s v="banegasma@tigo.net.bo"/>
    <s v=" Av. Paragua 2 anillo -  Av. Santa Cruz esq.C. Jauru Nº 333 (2º anillo entre Canal Cotoca y Paragua)"/>
    <s v="17°46'33.38&quot;S  63° 9'54.40&quot;O"/>
    <s v="ROBERTO KANTOR - 69234859"/>
    <x v="1"/>
    <d v="2022-05-01T00:00:00"/>
    <d v="2022-06-01T00:00:00"/>
    <x v="3"/>
    <m/>
    <m/>
    <x v="142"/>
    <s v="AC"/>
    <s v="AC"/>
    <s v="Internet Asimetrico 1"/>
    <b v="1"/>
    <s v="11696846_30475_SCZ_Slan_NACIONAL SEGUROS VIDA Y SALUD_IAS_30M"/>
    <b v="1"/>
    <s v="MONTERO LEDESMA, JAVIER - CORP - SCZ                        "/>
    <b v="0"/>
    <e v="#N/A"/>
    <e v="#N/A"/>
    <m/>
  </r>
  <r>
    <x v="1"/>
    <d v="2016-09-29T00:00:00"/>
    <s v="Internet Dedicado 1"/>
    <n v="30477"/>
    <x v="187"/>
    <s v="11696846_30477_SCZ_Slan_NACIONAL SEGUROS VIDA Y SALUD_IDD_30M"/>
    <s v="BANEGAS CHAVEZ, MARIA FERNANDA - CORP - SCZ                 "/>
    <x v="0"/>
    <x v="0"/>
    <s v="banegasma@tigo.net.bo"/>
    <s v=" Av. Paragua 2 anillo -  Av. Santa Cruz esq.C. Jauru Nº 333 (2º anillo entre Canal Cotoca y Paragua)"/>
    <s v="17°46'33.38&quot;S  63° 9'54.40&quot;O"/>
    <s v="ROBERTO KANTOR - 69234859"/>
    <x v="1"/>
    <d v="2022-05-01T00:00:00"/>
    <d v="2022-06-01T00:00:00"/>
    <x v="3"/>
    <m/>
    <m/>
    <x v="142"/>
    <s v="AC"/>
    <s v="AC"/>
    <s v="Internet Dedicado 1"/>
    <b v="1"/>
    <s v="11696846_30477_SCZ_Slan_NACIONAL SEGUROS VIDA Y SALUD_IDD_30M"/>
    <b v="1"/>
    <s v="MONTERO LEDESMA, JAVIER - CORP - SCZ                        "/>
    <b v="0"/>
    <e v="#N/A"/>
    <e v="#N/A"/>
    <m/>
  </r>
  <r>
    <x v="1"/>
    <d v="2016-09-29T00:00:00"/>
    <s v="Internet Dedicado 1"/>
    <n v="30476"/>
    <x v="187"/>
    <s v="11696846_30476_SCZ_Slan_NACIONAL SEGUROS VIDA Y SALUD_IDD_30M"/>
    <s v="BANEGAS CHAVEZ, MARIA FERNANDA - CORP - SCZ                 "/>
    <x v="0"/>
    <x v="0"/>
    <s v="banegasma@tigo.net.bo"/>
    <s v=" Av. Paragua 2 anillo -  Av. Santa Cruz esq.C. Jauru Nº 333 (2º anillo entre Canal Cotoca y Paragua)"/>
    <s v="17°46'33.38&quot;S  63° 9'54.40&quot;O"/>
    <s v="ROBERTO KANTOR - 69234859"/>
    <x v="1"/>
    <d v="2022-05-01T00:00:00"/>
    <d v="2022-06-01T00:00:00"/>
    <x v="3"/>
    <m/>
    <m/>
    <x v="142"/>
    <s v="AC"/>
    <s v="AC"/>
    <s v="Internet Dedicado 1"/>
    <b v="1"/>
    <s v="11696846_30476_SCZ_Slan_NACIONAL SEGUROS VIDA Y SALUD_IDD_30M"/>
    <b v="1"/>
    <s v="MONTERO LEDESMA, JAVIER - CORP - SCZ                        "/>
    <b v="0"/>
    <e v="#N/A"/>
    <e v="#N/A"/>
    <m/>
  </r>
  <r>
    <x v="3"/>
    <d v="2022-01-31T00:00:00"/>
    <s v="Internet Asimetrico 1"/>
    <n v="37328"/>
    <x v="710"/>
    <s v="14170663_37328__SCZ_B 30 DE AGOSTO_KARCHER BOLIVIA SRL_IAS_30M_CATALUA"/>
    <s v="PARADA SAUCEDO, ALEJANDRA - EMP - SCZ                       "/>
    <x v="0"/>
    <x v="0"/>
    <s v="paradaal@tigo.net.bo"/>
    <s v="AV CRISTO REDENTOR EDIF EL REMANSO ENTRE 7MO Y 8VO ANILLO AV BANZER ZONA DEL REMANZO"/>
    <s v="(-17.716946,-63.162796)"/>
    <s v="DIEGO MANSILLA-  76041000; DANIEL - 77050542-     77281001"/>
    <x v="0"/>
    <d v="2022-05-01T00:00:00"/>
    <d v="2022-06-01T00:00:00"/>
    <x v="1"/>
    <m/>
    <m/>
    <x v="549"/>
    <s v="AC"/>
    <s v="AC"/>
    <s v="Internet Asimetrico 1"/>
    <b v="1"/>
    <s v="14170663_37328__SCZ_B 30 DE AGOSTO_KARCHER BOLIVIA SRL_IAS_30M_CATALUA"/>
    <b v="1"/>
    <s v="PARADA SAUCEDO, ALEJANDRA - EMP - SCZ                       "/>
    <b v="1"/>
    <e v="#N/A"/>
    <e v="#N/A"/>
    <m/>
  </r>
  <r>
    <x v="3"/>
    <d v="2022-01-31T00:00:00"/>
    <s v="Internet Dedicado 1"/>
    <n v="37329"/>
    <x v="711"/>
    <s v="11162833_37329__SCZ_VIRU VIRU_ LABORATORIOS ABD LTDA._IDD_30M_SATELITE NORTE"/>
    <s v="RUEDA PERALTA, ANIBAL - EMP - SCZ                           "/>
    <x v="0"/>
    <x v="0"/>
    <s v="ruedaa@tigo.net.bo"/>
    <s v="CARRETERA AL NORTE WARNES KM 18"/>
    <s v=" 17°36'47.79&quot;S  63° 9'33.12&quot;O"/>
    <s v="JUAN PABLO CHAVEZ - 77617232"/>
    <x v="0"/>
    <d v="2022-05-01T00:00:00"/>
    <d v="2022-06-01T00:00:00"/>
    <x v="1"/>
    <m/>
    <m/>
    <x v="550"/>
    <s v="AC"/>
    <s v="(en blanco)"/>
    <s v="Internet Dedicado 1"/>
    <b v="1"/>
    <s v="(en blanco)"/>
    <b v="0"/>
    <s v="RUEDA PERALTA, ANIBAL - EMP - SCZ                           "/>
    <b v="1"/>
    <e v="#N/A"/>
    <e v="#N/A"/>
    <m/>
  </r>
  <r>
    <x v="3"/>
    <d v="2022-04-19T00:00:00"/>
    <s v="Internet Asimetrico 1"/>
    <n v="37616"/>
    <x v="22"/>
    <s v="15146691_37616__LPZ_OBRAJES_HP MEDICAL SRL_IAS_30M"/>
    <s v="VELARDE VARGAS, MARIO - EMP - SCZ                           "/>
    <x v="1"/>
    <x v="0"/>
    <s v="velardem@tigo.net.bo"/>
    <s v="Av. Hernando Siles, entre las calles 6 y 7, SUCURSAL HP MEDICAL "/>
    <s v="16°31'31.99&quot;S 68° 6'34.11&quot;O"/>
    <s v="RONALD HUYTA - 71083562"/>
    <x v="0"/>
    <d v="2022-05-01T00:00:00"/>
    <d v="2022-06-01T00:00:00"/>
    <x v="1"/>
    <m/>
    <m/>
    <x v="551"/>
    <s v="AC"/>
    <s v="AC"/>
    <s v="Internet Asimetrico 1"/>
    <b v="1"/>
    <s v="15146691_37616__LPZ_6 DE MARZO_HP MEDICAL SRL_IAS_30M"/>
    <b v="0"/>
    <s v="VAZQUEZ VALDIVIA, LEONARDO - EMP - SCZ                      "/>
    <b v="0"/>
    <e v="#N/A"/>
    <e v="#N/A"/>
    <m/>
  </r>
  <r>
    <x v="3"/>
    <d v="2022-02-08T00:00:00"/>
    <s v="Internet Asimetrico 1"/>
    <n v="37357"/>
    <x v="712"/>
    <s v="14605903_37357__SCZ_HAMACAS_AGROQUIMICA BOLIVIANA S.A_IAS_30M"/>
    <s v="PARADA SAUCEDO, ALEJANDRA - EMP - SCZ                       "/>
    <x v="0"/>
    <x v="0"/>
    <s v="paradaal@tigo.net.bo"/>
    <s v="AVA BANZER 4TO ANILLO AL LADO DE CONTENEDORES"/>
    <s v="17°45'00.4&quot;S 63°10'24.6&quot;W"/>
    <s v="SANDRO CARBALLO - 71159323"/>
    <x v="0"/>
    <d v="2022-05-01T00:00:00"/>
    <d v="2022-06-01T00:00:00"/>
    <x v="1"/>
    <m/>
    <m/>
    <x v="552"/>
    <s v="AC"/>
    <s v="AC"/>
    <s v="Internet Asimetrico 1"/>
    <b v="1"/>
    <s v="14605903_37357__SCZ_HAMACAS_AGROQUIMICA BOLIVIANA S.A_IAS_30M"/>
    <b v="1"/>
    <s v="PARADA SAUCEDO, ALEJANDRA - EMP - SCZ                       "/>
    <b v="1"/>
    <e v="#N/A"/>
    <e v="#N/A"/>
    <m/>
  </r>
  <r>
    <x v="1"/>
    <d v="2022-02-26T00:00:00"/>
    <s v="Plan Internet Empresarial 1.1"/>
    <n v="37368"/>
    <x v="78"/>
    <s v="11503117_37368__SCZ_Av Libertador_PRENDAMAS S.R.L._AGENCIA  VILLA 1RO DE MAYO_IE"/>
    <s v="CHACON CENTELLAS, MARIA DEL PILAR - CORP - LPZ              "/>
    <x v="0"/>
    <x v="0"/>
    <s v="chaconm@tigo.net.bo"/>
    <s v="Av. Principal Villa 1º de Mayo casi Esq. C. 12 Nº 1 , AGENCIA  VILLA 1º DE MAYO - 29298"/>
    <s v=" 17°47'59.04&quot;S 63° 7'39.35&quot;O"/>
    <s v="LUIS P. NAJAYA - 69720263"/>
    <x v="0"/>
    <d v="2022-05-01T00:00:00"/>
    <d v="2022-06-01T00:00:00"/>
    <x v="1"/>
    <m/>
    <m/>
    <x v="553"/>
    <s v="AC"/>
    <s v="AC"/>
    <s v="Plan Internet Empresarial 1.1"/>
    <b v="1"/>
    <s v="11503117_37368__SCZ_Av Libertador_PRENDAMAS S.R.L._AGENCIA  VILLA 1RO DE MAYO_IE"/>
    <b v="1"/>
    <s v="MEAVE IBANEZ, HENRY - CORP - LPZ                            "/>
    <b v="0"/>
    <e v="#N/A"/>
    <e v="#N/A"/>
    <m/>
  </r>
  <r>
    <x v="1"/>
    <d v="2022-02-26T00:00:00"/>
    <s v="Plan Internet Empresarial 1.1"/>
    <n v="37369"/>
    <x v="78"/>
    <s v="11503117_37369__SCZ_TAJIBOS_PRENDAMAS S.R.L._AGENCIA EQUIPETROL_IEL_8M"/>
    <s v="CHACON CENTELLAS, MARIA DEL PILAR - CORP - LPZ              "/>
    <x v="0"/>
    <x v="0"/>
    <s v="chaconm@tigo.net.bo"/>
    <s v="Av. San Martin s/n entre calles La Plata y 7 Este  AGENCIA EQUIPETROL - 36386"/>
    <s v=" 17°45'57.29&quot;S 63°11'41.92&quot;O"/>
    <s v="LUIS P. NAJAYA - 69720264"/>
    <x v="0"/>
    <d v="2022-05-01T00:00:00"/>
    <d v="2022-06-01T00:00:00"/>
    <x v="1"/>
    <m/>
    <m/>
    <x v="553"/>
    <s v="SU"/>
    <s v="(en blanco)"/>
    <s v="Plan Internet Empresarial 1.1"/>
    <b v="1"/>
    <s v="(en blanco)"/>
    <b v="0"/>
    <s v="MEAVE IBANEZ, HENRY - CORP - LPZ                            "/>
    <b v="0"/>
    <e v="#N/A"/>
    <e v="#N/A"/>
    <m/>
  </r>
  <r>
    <x v="1"/>
    <d v="2022-02-26T00:00:00"/>
    <s v="Plan Internet Empresarial 1.1"/>
    <n v="37370"/>
    <x v="78"/>
    <s v="11503117_37370__SCZ_Bolivar_PRENDAMAS S.R.L._AGENCIA BOLIVAR_IEL_8M"/>
    <s v="CHACON CENTELLAS, MARIA DEL PILAR - CORP - LPZ              "/>
    <x v="0"/>
    <x v="0"/>
    <s v="chaconm@tigo.net.bo"/>
    <s v="Calle Bolivar, entre Aroma y Murillo Nº 276, AGENCIA BOLIVAR- 29346"/>
    <s v="17°46'56.80&quot;S 63°10'44.63&quot;O"/>
    <s v="LUIS P. NAJAYA - 69720263"/>
    <x v="0"/>
    <d v="2022-05-01T00:00:00"/>
    <d v="2022-06-01T00:00:00"/>
    <x v="1"/>
    <m/>
    <m/>
    <x v="553"/>
    <s v="AC"/>
    <s v="AC"/>
    <s v="Plan Internet Empresarial 1.1"/>
    <b v="1"/>
    <s v="11503117_37370__SCZ_Bolivar_PRENDAMAS S.R.L._AGENCIA BOLIVAR_IEL_8M"/>
    <b v="1"/>
    <s v="MEAVE IBANEZ, HENRY - CORP - LPZ                            "/>
    <b v="0"/>
    <e v="#N/A"/>
    <e v="#N/A"/>
    <m/>
  </r>
  <r>
    <x v="1"/>
    <d v="2022-02-26T00:00:00"/>
    <s v="Plan Internet Empresarial 1.1"/>
    <n v="37371"/>
    <x v="78"/>
    <s v="11503117_37371__SCZ_PLAZUELA FATIMA_PRENDAMAS S.R.L._AGENCIA LA RAMADA_IEL_8M"/>
    <s v="CHACON CENTELLAS, MARIA DEL PILAR - CORP - LPZ              "/>
    <x v="0"/>
    <x v="0"/>
    <s v="chaconm@tigo.net.bo"/>
    <s v="Av. Grigota Nº 541 Esq. José Salvatierra- AGENCIA LA RAMADA - 29292"/>
    <s v="  17°47'48.64&quot;S 63°11'27.19&quot;O"/>
    <s v="LUIS P. NAJAYA - 69720265"/>
    <x v="0"/>
    <d v="2022-05-01T00:00:00"/>
    <d v="2022-06-01T00:00:00"/>
    <x v="1"/>
    <m/>
    <m/>
    <x v="553"/>
    <s v="AC"/>
    <s v="AC"/>
    <s v="Plan Internet Empresarial 1.1"/>
    <b v="1"/>
    <s v="11503117_37371__SCZ_PLAZUELA FATIMA_PRENDAMAS S.R.L._AGENCIA LA RAMADA_IEL_8M"/>
    <b v="1"/>
    <s v="MEAVE IBANEZ, HENRY - CORP - LPZ                            "/>
    <b v="0"/>
    <e v="#N/A"/>
    <e v="#N/A"/>
    <m/>
  </r>
  <r>
    <x v="3"/>
    <d v="2022-02-24T00:00:00"/>
    <s v="Internet Asimetrico 1"/>
    <n v="37406"/>
    <x v="713"/>
    <s v="15556168_37406__SCZ_ALEMANA_INDUALIMENTOS SRL_MEDINA PARADA JUAN CARLOS_IAS_30M"/>
    <s v="MIYASHIRO VELEZ, JAIRTJHON - EMP - SCZ                      "/>
    <x v="0"/>
    <x v="0"/>
    <s v="miyashiroj@tigo.net.bo"/>
    <s v="AVENIDA CRISTOBAL DE MENDOZA 2DO ANILLO ENTRE BENI Y ALEMANA CASA DEL CAMBA"/>
    <s v="17°46'12.07&quot;S  63°10'25.39&quot;O"/>
    <s v="MAITE MEDINA - 76003875"/>
    <x v="0"/>
    <d v="2022-05-01T00:00:00"/>
    <d v="2022-06-01T00:00:00"/>
    <x v="1"/>
    <m/>
    <m/>
    <x v="552"/>
    <s v="AC"/>
    <s v="AC"/>
    <s v="Internet Asimetrico 1"/>
    <b v="1"/>
    <s v="15556168_37406__SCZ_ALEMANA_INDUALIMENTOS SRL_MEDINA PARADA JUAN CARLOS_IAS_30M"/>
    <b v="1"/>
    <s v="MIYASHIRO VELEZ, JAIRTJHON - EMP - SCZ                      "/>
    <b v="1"/>
    <e v="#N/A"/>
    <e v="#N/A"/>
    <m/>
  </r>
  <r>
    <x v="3"/>
    <d v="2022-02-24T00:00:00"/>
    <s v="Internet Asimetrico 4"/>
    <n v="37407"/>
    <x v="713"/>
    <s v="15556168_37407__SCZ_ALEMANA_INDUALIMENTOS SRL_MEDINA PARADA JUAN CARLOS_IAS_65M"/>
    <s v="MIYASHIRO VELEZ, JAIRTJHON - EMP - SCZ                      "/>
    <x v="0"/>
    <x v="0"/>
    <s v="miyashiroj@tigo.net.bo"/>
    <s v="AVENIDA CRISTOBAL DE MENDOZA 2DO ANILLO ENTRE BENI Y ALEMANA CASA DEL CAMBA"/>
    <s v="17°46'12.07&quot;S  63°10'25.39&quot;O"/>
    <s v="MAITE MEDINA - 76003875"/>
    <x v="0"/>
    <d v="2022-05-01T00:00:00"/>
    <d v="2022-06-01T00:00:00"/>
    <x v="1"/>
    <m/>
    <m/>
    <x v="552"/>
    <s v="AC"/>
    <s v="AC"/>
    <s v="Internet Asimetrico 4"/>
    <b v="1"/>
    <s v="15556168_37407__SCZ_ALEMANA_INDUALIMENTOS SRL_MEDINA PARADA JUAN CARLOS_IAS_65M"/>
    <b v="1"/>
    <s v="MIYASHIRO VELEZ, JAIRTJHON - EMP - SCZ                      "/>
    <b v="1"/>
    <e v="#N/A"/>
    <e v="#N/A"/>
    <m/>
  </r>
  <r>
    <x v="4"/>
    <d v="2022-03-03T00:00:00"/>
    <s v="Internet Dedicado 10"/>
    <n v="37429"/>
    <x v="37"/>
    <s v="15601199_37429__LPZ_VICTORIA_IGLESIA EVANGELICA METODISTA EN BOLIVIA _IDD_145M"/>
    <s v="VARGAS, CLAUDIA MARIELA - EJEC. DE VENTAS - NEG - LP        "/>
    <x v="1"/>
    <x v="0"/>
    <s v="vargascm@tigo.net.bo"/>
    <s v="AV 20 DE OCTUBRE ESQ LANDAETA  ZONA SOPOCACHI"/>
    <s v=" 16°30'20.96&quot;S  68° 7'53.21&quot;O"/>
    <s v="ISRAEL SALAS - 69869374"/>
    <x v="0"/>
    <d v="2022-05-01T00:00:00"/>
    <d v="2022-06-01T00:00:00"/>
    <x v="1"/>
    <m/>
    <m/>
    <x v="476"/>
    <s v="EL"/>
    <s v="(en blanco)"/>
    <s v="Internet Dedicado 10"/>
    <b v="1"/>
    <s v="(en blanco)"/>
    <b v="0"/>
    <s v="TELEVENTAS                                                  "/>
    <b v="0"/>
    <e v="#N/A"/>
    <e v="#N/A"/>
    <m/>
  </r>
  <r>
    <x v="4"/>
    <d v="2022-03-03T00:00:00"/>
    <s v="Internet Dedicado 6"/>
    <n v="37430"/>
    <x v="37"/>
    <s v="15601199_37430__LPZ_VICTORIA_IGLESIA EVANGELICA METODISTA EN BOLIVIA _IDD_90M"/>
    <s v="VARGAS, CLAUDIA MARIELA - EJEC. DE VENTAS - NEG - LP        "/>
    <x v="1"/>
    <x v="0"/>
    <s v="vargascm@tigo.net.bo"/>
    <s v="AV LANDAETA  ESQ HEROES DEL ACRE ZONA SOPOCACHI"/>
    <s v=" 16°30'21.75&quot;S  68° 7'56.32&quot;O"/>
    <s v="ISRAEL SALAS - 69869374"/>
    <x v="0"/>
    <d v="2022-05-01T00:00:00"/>
    <d v="2022-06-01T00:00:00"/>
    <x v="1"/>
    <m/>
    <m/>
    <x v="554"/>
    <s v="SU"/>
    <s v="(en blanco)"/>
    <s v="Internet Dedicado 6"/>
    <b v="1"/>
    <s v="(en blanco)"/>
    <b v="0"/>
    <s v="TELEVENTAS                                                  "/>
    <b v="0"/>
    <e v="#N/A"/>
    <e v="#N/A"/>
    <m/>
  </r>
  <r>
    <x v="3"/>
    <d v="2022-03-28T00:00:00"/>
    <s v="Internet Asimetrico 3"/>
    <n v="37484"/>
    <x v="714"/>
    <s v="15603188_37484__SCZ_VIEDMA_HOSPITAL DEL OJO SRL_IAS_50M"/>
    <s v="NUNEZ CASCALES, CARLOS ROMARIO - EMP - SCZ                  "/>
    <x v="0"/>
    <x v="0"/>
    <s v="nunezro@tigo.net.bo"/>
    <s v="AV IRALA PRIMER ANILLO NRO 330 ENTRE CALLE LA PAZ Y COCHABAMBA"/>
    <s v="17°47'29.97&quot;S  63°10'37.58&quot;O"/>
    <s v="WEIMAR GONZALES - 78569407"/>
    <x v="0"/>
    <d v="2022-05-01T00:00:00"/>
    <d v="2022-06-01T00:00:00"/>
    <x v="1"/>
    <m/>
    <m/>
    <x v="551"/>
    <s v="AC"/>
    <s v="AC"/>
    <s v="Internet Asimetrico 6"/>
    <b v="0"/>
    <s v="15603188_37484__SCZ_VIEDMA_HOSPITAL DEL OJO SRL_IAS_90M"/>
    <b v="0"/>
    <s v="NUNEZ CASCALES, CARLOS ROMARIO - EMP - SCZ                  "/>
    <b v="1"/>
    <e v="#N/A"/>
    <e v="#N/A"/>
    <m/>
  </r>
  <r>
    <x v="3"/>
    <d v="2022-03-30T00:00:00"/>
    <s v="Internet Asimetrico 3"/>
    <n v="37525"/>
    <x v="713"/>
    <s v="15556168_37525_SCZ_TANQUE URUBO_INDUALIMENTOS SRL_IAS_50M_URUBO"/>
    <s v="MIYASHIRO VELEZ, JAIRTJHON - EMP - SCZ                      "/>
    <x v="0"/>
    <x v="0"/>
    <s v="miyashiroj@tigo.net.bo"/>
    <s v="COLINAS DEL URUBO ENTRADA A VILLA BONITA LADO BCO GANADERO"/>
    <s v="17°45'16.44&quot;S 63°13'18.64&quot;O"/>
    <s v="MAITE MEDINA - 76003875"/>
    <x v="0"/>
    <d v="2022-05-01T00:00:00"/>
    <d v="2022-06-01T00:00:00"/>
    <x v="1"/>
    <m/>
    <m/>
    <x v="555"/>
    <s v="AC"/>
    <s v="(en blanco)"/>
    <s v="Internet Asimetrico 3"/>
    <b v="1"/>
    <s v="(en blanco)"/>
    <b v="0"/>
    <s v="MIYASHIRO VELEZ, JAIRTJHON - EMP - SCZ                      "/>
    <b v="1"/>
    <e v="#N/A"/>
    <e v="#N/A"/>
    <m/>
  </r>
  <r>
    <x v="3"/>
    <d v="2022-03-31T00:00:00"/>
    <s v="Internet Asimetrico 2"/>
    <n v="37594"/>
    <x v="715"/>
    <s v="11369765_37594__SCZ_Hipermaxi_TOTAL QUALITY &amp; LOGISTICS S.R.L._IAS_40M"/>
    <s v="RUEDA PERALTA, ANIBAL - EMP - SCZ                           "/>
    <x v="0"/>
    <x v="0"/>
    <s v="ruedaa@tigo.net.bo"/>
    <s v="Av. Beni entre 3er y 4to Anillo Calle 7 Oeste Nro 7 "/>
    <s v="17°45'10.54&quot;S  63°10'17.67&quot;O"/>
    <s v="Hector Canedo - 72121240; VICTOR HUGO SILVA - 75647449"/>
    <x v="0"/>
    <d v="2022-05-01T00:00:00"/>
    <d v="2022-06-01T00:00:00"/>
    <x v="1"/>
    <s v="29/06: Logicalis indica que el contacto se encuentra apagado, se consultó al ejecutivo, intentó comunicarse pero no tuvo éxito. El cliente debe estar de viaje se intentará nuevamente la siguiente semana. Se proporcionó otro contacto de referencia."/>
    <m/>
    <x v="556"/>
    <s v="AC"/>
    <s v="AC"/>
    <s v="Internet Asimetrico 2"/>
    <b v="1"/>
    <s v="11369765_37594__SCZ_Hipermaxi_TOTAL QUALITY &amp; LOGISTICS S.R.L._IAS_40M"/>
    <b v="1"/>
    <s v="RUEDA PERALTA, ANIBAL - EMP - SCZ                           "/>
    <b v="1"/>
    <e v="#N/A"/>
    <e v="#N/A"/>
    <m/>
  </r>
  <r>
    <x v="0"/>
    <d v="2022-04-27T00:00:00"/>
    <s v="Internet Asimetrico 10"/>
    <n v="37611"/>
    <x v="716"/>
    <s v="15606815_37611__LPZ_PEREZ_FUNDACION EDUCATIVA PADRE PEDRO ARRUPE_IAS_145M"/>
    <s v="ESPADA, MAURICIO - EJEC. DE VENTAS - NEG - LP               "/>
    <x v="1"/>
    <x v="0"/>
    <s v="espadam@tigo.net.bo"/>
    <s v="CALLE INDABURO ESQ CALLE GENARO SANGINEZ A UNA CUADRA DEL TEATRO MUNICIPAL"/>
    <s v=" 16°29'36.37&quot;S  68° 8'5.29&quot;O"/>
    <s v="FABRICIO SANGINEZ - 78792680"/>
    <x v="0"/>
    <d v="2022-05-01T00:00:00"/>
    <d v="2022-06-01T00:00:00"/>
    <x v="1"/>
    <s v="08/07: Se aperturó ticket con el NOC ya que el servicio no llegaba al ancho de banda. Se tiene que agendar una nueva visita."/>
    <m/>
    <x v="553"/>
    <s v="AC"/>
    <s v="AC"/>
    <s v="Internet Asimetrico 10"/>
    <b v="1"/>
    <s v="15606815_37611__LPZ_PEREZ_FUNDACION EDUCATIVA PADRE PEDRO ARRUPE_IAS_145M"/>
    <b v="1"/>
    <s v="GIL, ALVARO HUGO - EJEC. DE VENTAS - NEG - LP               "/>
    <b v="0"/>
    <e v="#N/A"/>
    <e v="#N/A"/>
    <m/>
  </r>
  <r>
    <x v="4"/>
    <d v="2022-05-18T00:00:00"/>
    <s v="Internet Dedicado 10"/>
    <n v="37732"/>
    <x v="717"/>
    <s v="15510032_37732_LPZ_FLORIDA_AMERICAN EDUCATIONAL ASSOCIATION_IDD_145M"/>
    <s v="CHAMAS, SERGIO FERNANDO - EJEC. DE VENTAS - NEG - LP        "/>
    <x v="1"/>
    <x v="0"/>
    <s v="chamass@tigo.net.bo"/>
    <s v="C. Las Higueras y psje Kantutas zona Calacoto, Colegio Calvert"/>
    <s v="16.542687369522877, -68.08908949343684"/>
    <s v="Hianny Romero - 76760072"/>
    <x v="0"/>
    <d v="2022-05-01T00:00:00"/>
    <d v="2022-06-01T00:00:00"/>
    <x v="1"/>
    <m/>
    <m/>
    <x v="553"/>
    <s v="AC"/>
    <s v="AC"/>
    <s v="Internet Dedicado 10"/>
    <b v="1"/>
    <s v="15510032_37732_LPZ_FLORIDA_AMERICAN EDUCATIONAL ASSOCIATION_IDD_145M"/>
    <b v="1"/>
    <s v="ESCOBAR, MARICRUZ PAMELA - EJEC. DE VENTAS - NEG - LP       "/>
    <b v="0"/>
    <e v="#N/A"/>
    <e v="#N/A"/>
    <m/>
  </r>
  <r>
    <x v="4"/>
    <d v="2022-05-18T00:00:00"/>
    <s v="Internet Dedicado 9"/>
    <n v="37697"/>
    <x v="718"/>
    <s v="1237644_37697__LPZ_EL MAESTRO_HOSPITAL ARCO IRIS SRL_IDD_125M_HOSPITAL ARCO IRIS"/>
    <s v="URIARTE, ELIZABETH CONSUELO - EJEC. DE VENTAS - NEG - LP    "/>
    <x v="1"/>
    <x v="0"/>
    <s v="uriartee@tigo.net.bo"/>
    <s v="VILLA FATIMA, ENTRE EUSEBIO GUILARTE Y AV 15 DE ABRIL "/>
    <s v="16°29'02&quot;S  68° 07'13&quot;W"/>
    <s v="Ing Julio Alarcon - 76789932"/>
    <x v="0"/>
    <d v="2022-05-01T00:00:00"/>
    <d v="2022-06-01T00:00:00"/>
    <x v="1"/>
    <m/>
    <m/>
    <x v="552"/>
    <s v="AC"/>
    <s v="AC"/>
    <s v="Internet Dedicado 9"/>
    <b v="1"/>
    <s v="1237644_37697__LPZ_EL MAESTRO_HOSPITAL ARCO IRIS SRL_IDD_125M_HOSPITAL ARCO IRIS"/>
    <b v="1"/>
    <s v="URIARTE, ELIZABETH CONSUELO - EJEC. DE VENTAS - NEG - LP    "/>
    <b v="1"/>
    <e v="#N/A"/>
    <e v="#N/A"/>
    <m/>
  </r>
  <r>
    <x v="1"/>
    <d v="2014-06-02T00:00:00"/>
    <s v="Internet Dedicado 8"/>
    <n v="29119"/>
    <x v="85"/>
    <s v="12022523_29119_LPZ_Obrajes_PRO MUJER_IDD_105M"/>
    <s v="CHACON CENTELLAS, MARIA DEL PILAR - CORP - LPZ              "/>
    <x v="1"/>
    <x v="0"/>
    <s v="chaconm@tigo.net.bo"/>
    <s v="Av. Hernando Siles Nro. 5411 Edificilio Loyola"/>
    <n v="0"/>
    <s v="David Lima - 75207071"/>
    <x v="3"/>
    <d v="2022-05-01T00:00:00"/>
    <d v="2022-06-01T00:00:00"/>
    <x v="3"/>
    <m/>
    <m/>
    <x v="557"/>
    <s v="AC"/>
    <s v="SU"/>
    <s v="Internet Dedicado 8"/>
    <b v="1"/>
    <s v="12022523_29119_LPZ_Obrajes_PRO MUJER_IDD_105M"/>
    <b v="1"/>
    <s v="MEAVE IBANEZ, HENRY - CORP - LPZ                            "/>
    <b v="0"/>
    <e v="#N/A"/>
    <e v="#N/A"/>
    <m/>
  </r>
  <r>
    <x v="1"/>
    <d v="2018-03-21T00:00:00"/>
    <s v="Internet Dedicado 1"/>
    <n v="32135"/>
    <x v="235"/>
    <s v="11343776_32135_SCZ_PARAGUA_ALEMANA_TOYOSA SA_IDD_30M"/>
    <s v="SALLES GUZMAN, PAOLA KARINA - CORP - SCZ                    "/>
    <x v="0"/>
    <x v="0"/>
    <s v="sallesp@tigo.net.bo"/>
    <s v="VOLVO,  KM 10 AL NORTE FRENTE AL CEMENTERIO LAS MISIONES - SITIO 8"/>
    <s v=" 17°41'2.07&quot;S  63° 9'28.47&quot;O"/>
    <s v="Manuel Díaz Portillo - 78998008; manuel.diaz@toyosa.com"/>
    <x v="3"/>
    <d v="2022-05-01T00:00:00"/>
    <d v="2022-06-01T00:00:00"/>
    <x v="3"/>
    <m/>
    <s v=""/>
    <x v="553"/>
    <s v="SU"/>
    <s v="(en blanco)"/>
    <s v="Internet Dedicado 1"/>
    <b v="1"/>
    <s v="(en blanco)"/>
    <b v="0"/>
    <s v="SALLES GUZMAN, PAOLA KARINA - CORP - SCZ                    "/>
    <b v="1"/>
    <e v="#N/A"/>
    <e v="#N/A"/>
    <m/>
  </r>
  <r>
    <x v="0"/>
    <d v="2022-04-27T00:00:00"/>
    <s v="Internet Asimetrico 10"/>
    <n v="37611"/>
    <x v="716"/>
    <s v="15606815_37611__LPZ_PEREZ_FUNDACION EDUCATIVA PADRE PEDRO ARRUPE_IAS_145M"/>
    <s v="ESPADA, MAURICIO - EJEC. DE VENTAS - NEG - LP               "/>
    <x v="1"/>
    <x v="0"/>
    <s v="espadam@tigo.net.bo"/>
    <s v="CALLE INDABURO ESQ CALLE GENARO SANGINEZ A UNA CUADRA DEL TEATRO MUNICIPAL"/>
    <s v=" 16°29'36.37&quot;S  68° 8'5.29&quot;O"/>
    <s v="FABRICIO SANGINEZ - 78792680"/>
    <x v="3"/>
    <d v="2022-05-01T00:00:00"/>
    <d v="2022-06-01T00:00:00"/>
    <x v="4"/>
    <m/>
    <m/>
    <x v="550"/>
    <s v="AC"/>
    <s v="AC"/>
    <s v="Internet Asimetrico 10"/>
    <b v="1"/>
    <s v="15606815_37611__LPZ_PEREZ_FUNDACION EDUCATIVA PADRE PEDRO ARRUPE_IAS_145M"/>
    <b v="1"/>
    <s v="GIL, ALVARO HUGO - EJEC. DE VENTAS - NEG - LP               "/>
    <b v="0"/>
    <e v="#N/A"/>
    <e v="#N/A"/>
    <m/>
  </r>
  <r>
    <x v="4"/>
    <d v="2021-02-01T00:00:00"/>
    <s v="Internet Asimetrico 1"/>
    <n v="35857"/>
    <x v="122"/>
    <s v="15447309_35857__SCZ_SAGUAPAC_PAES  S.R.L._IAS_30M_LA MORITA"/>
    <s v="MARISCAL SALINAS, BLANCA - EJEC. DE CUENTAS - NEG - SC      "/>
    <x v="0"/>
    <x v="0"/>
    <s v="mariscalb@tigo.net.bo"/>
    <s v="AV. SANTOS DUMONT ESQUINA CALLE WENCESLAO HURTADO S/N"/>
    <s v="17.818177; 63.183318"/>
    <s v="JAZIEL VELASQUEZ - 77309827 // HAZEIL VELAZQUEZ MARTINEZ - 77309827"/>
    <x v="0"/>
    <d v="2022-06-01T00:00:00"/>
    <d v="2022-07-01T00:00:00"/>
    <x v="1"/>
    <m/>
    <m/>
    <x v="558"/>
    <s v="AC"/>
    <s v="AC"/>
    <s v="Internet Asimetrico 1"/>
    <b v="1"/>
    <s v="15447309_35857__SCZ_SAGUAPAC_PAES  S.R.L._IAS_30M_LA MORITA"/>
    <b v="1"/>
    <s v="MARISCAL SALINAS, BLANCA - EJEC. DE CUENTAS - NEG - SC      "/>
    <b v="1"/>
    <e v="#N/A"/>
    <e v="#N/A"/>
    <m/>
  </r>
  <r>
    <x v="1"/>
    <d v="2021-09-30T00:00:00"/>
    <s v="Internet Dedicado 1"/>
    <n v="36722"/>
    <x v="719"/>
    <s v="9712_36722__SCZ_MATADERO_CIA IND COMERCIAL HNOS VICENTE SRL_IDD_30M"/>
    <s v="SALLES GUZMAN, PAOLA KARINA - CORP - SCZ                    "/>
    <x v="0"/>
    <x v="0"/>
    <s v="sallesp@tigo.net.bo"/>
    <s v="PARQUE INDUSTRIAL MZ13 Y 14 FABRICA FAMOSA"/>
    <s v=" 17°45'55.18&quot;S;  63° 8'26.26&quot;O"/>
    <s v="JUAN CARLOS ALBA - 75647073"/>
    <x v="0"/>
    <d v="2022-06-01T00:00:00"/>
    <d v="2022-07-01T00:00:00"/>
    <x v="1"/>
    <m/>
    <m/>
    <x v="559"/>
    <s v="AC"/>
    <s v="(en blanco)"/>
    <s v="Internet Dedicado 1"/>
    <b v="1"/>
    <s v="(en blanco)"/>
    <b v="0"/>
    <s v="SALLES GUZMAN, PAOLA KARINA - CORP - SCZ                    "/>
    <b v="1"/>
    <e v="#N/A"/>
    <e v="#N/A"/>
    <m/>
  </r>
  <r>
    <x v="3"/>
    <d v="2021-10-29T00:00:00"/>
    <s v="Internet Asimetrico 1"/>
    <n v="36731"/>
    <x v="417"/>
    <s v="14520411_36731_LPZ_MALLASA_FAIR PLAY SRL_SUCURSAL LA CASONA_IAS_30M"/>
    <s v="CASTILLO VERGARA, BEATRIZ - EMP - TRJ                       "/>
    <x v="1"/>
    <x v="0"/>
    <s v="castillob@tigo.net.bo"/>
    <s v="AV.16 DE JULIO ,NRO: 1664  ZONA CENTRAL ,ENTRE CALLE MEXICO Y CALLE CABRERA ,FTE.COLISEO CERRADO JULIO BORELLI Y CERCA A LA PLAZA DEL ESTUDIANTE "/>
    <s v="16°30'9.57&quot;S 68° 7'55.90&quot;O"/>
    <s v="Hector Rodriguez - 72972428"/>
    <x v="0"/>
    <d v="2022-06-01T00:00:00"/>
    <d v="2022-07-01T00:00:00"/>
    <x v="1"/>
    <m/>
    <m/>
    <x v="560"/>
    <s v="AC"/>
    <s v="AC"/>
    <s v="Internet Asimetrico 1"/>
    <b v="1"/>
    <s v="14520411_36731_LPZ_MALLASA_FAIR PLAY SRL_SUCURSAL LA CASONA_IAS_30M"/>
    <b v="1"/>
    <s v="GUAYGUA, DANIEL CRISTHIAN - EMP - TRJ                       "/>
    <b v="0"/>
    <e v="#N/A"/>
    <e v="#N/A"/>
    <m/>
  </r>
  <r>
    <x v="0"/>
    <d v="2021-12-29T00:00:00"/>
    <s v="Internet Asimetrico 1"/>
    <n v="37085"/>
    <x v="720"/>
    <s v="15390401_37085__SCZ_PARAGUA B_MERQUIMIA BOLIVIA SRL_IAS_30_RBS CBN 2"/>
    <s v="MARTINEZ, JAVIER HERNAN - EJEC. DE CUENTAS - SC             "/>
    <x v="0"/>
    <x v="0"/>
    <s v="martinezjh@tigo.net.bo"/>
    <s v="CARRETERA ANTIGUA CBBA  MZA 0 SECCION7 DIST 12"/>
    <s v="17°52'59.7&quot;S 63°15'53.4&quot;W"/>
    <s v="JOHN JAIRO TIRADO DE LA ESPRELLA -77820307"/>
    <x v="0"/>
    <d v="2022-06-01T00:00:00"/>
    <d v="2022-07-01T00:00:00"/>
    <x v="1"/>
    <m/>
    <m/>
    <x v="561"/>
    <s v="AC"/>
    <s v="(en blanco)"/>
    <s v="Internet Asimetrico 1"/>
    <b v="1"/>
    <s v="(en blanco)"/>
    <b v="0"/>
    <s v="MARTINEZ, JAVIER HERNAN - EJEC. DE CUENTAS - NEG - SC       "/>
    <b v="0"/>
    <e v="#N/A"/>
    <e v="#N/A"/>
    <m/>
  </r>
  <r>
    <x v="5"/>
    <d v="2021-12-31T00:00:00"/>
    <s v="PLAN CORPORATE - 1124"/>
    <n v="37178"/>
    <x v="385"/>
    <s v="14760155_37178__LPZ_PEREZ_CONTRALORIA GENERAL DEL ESTADO_IDD_40M"/>
    <s v="MORRO NUNEZ, BERNARDO - GOB - LPZ                           "/>
    <x v="1"/>
    <x v="0"/>
    <s v="morrob@tigo.net.bo"/>
    <s v="Calle Colón esquina Indaburo"/>
    <s v=" 16°29'42.48&quot;S  68° 7'54.32&quot;O"/>
    <s v="Jan Perez - 72559388"/>
    <x v="0"/>
    <d v="2022-06-01T00:00:00"/>
    <d v="2022-07-01T00:00:00"/>
    <x v="1"/>
    <m/>
    <m/>
    <x v="561"/>
    <s v="AC"/>
    <s v="AC"/>
    <s v="PLAN CORPORATE - 1124"/>
    <b v="1"/>
    <s v="14760155_37178__LPZ_PEREZ_CONTRALORIA GENERAL DEL ESTADO_IDD_105M"/>
    <b v="0"/>
    <s v="MORRO NUNEZ, BERNARDO - GOB - LPZ                           "/>
    <b v="1"/>
    <e v="#N/A"/>
    <e v="#N/A"/>
    <m/>
  </r>
  <r>
    <x v="5"/>
    <d v="2021-12-31T00:00:00"/>
    <s v="PLAN CORPORATE - 1124"/>
    <n v="37180"/>
    <x v="385"/>
    <s v="14760155_37180__SCZ_ALEMANA_CONTRALORIA GENERAL DEL ESTADO_BOL_15M"/>
    <s v="MORRO NUNEZ, BERNARDO - GOB - LPZ                           "/>
    <x v="0"/>
    <x v="0"/>
    <s v="morrob@tigo.net.bo"/>
    <s v="2º Anillo/Av. Trinidad Nº 706"/>
    <s v=" 17°46'14.47&quot;S  63°10'16.97&quot;O"/>
    <s v="Jan Perez - 72559388"/>
    <x v="0"/>
    <d v="2022-06-01T00:00:00"/>
    <d v="2022-07-01T00:00:00"/>
    <x v="1"/>
    <m/>
    <m/>
    <x v="558"/>
    <s v="AC"/>
    <s v="AC"/>
    <s v="PLAN CORPORATE - 1124"/>
    <b v="1"/>
    <s v="14760155_37180__SCZ_ALEMANA_CONTRALORIA GENERAL DEL ESTADO_BOL_15M"/>
    <b v="1"/>
    <s v="MORRO NUNEZ, BERNARDO - GOB - LPZ                           "/>
    <b v="1"/>
    <e v="#N/A"/>
    <e v="#N/A"/>
    <m/>
  </r>
  <r>
    <x v="1"/>
    <d v="2022-02-26T00:00:00"/>
    <s v="Internet Asimetrico 1"/>
    <n v="37299"/>
    <x v="194"/>
    <s v="1640537_37299__SCZ_Guaracachi_HANSA LTDA_IAS_30M"/>
    <s v="CHACON CENTELLAS, MARIA DEL PILAR - CORP - LPZ              "/>
    <x v="0"/>
    <x v="0"/>
    <s v="chaconm@tigo.net.bo"/>
    <s v="GUARACHI FERIA BARRIO LINDO - FERIA BARRIO LINDO - PIL"/>
    <s v="17°47´19,30´´S63°9´16,30¨O"/>
    <s v="ORLANDO OJEDA - 76556785"/>
    <x v="0"/>
    <d v="2022-06-01T00:00:00"/>
    <d v="2022-07-01T00:00:00"/>
    <x v="1"/>
    <m/>
    <m/>
    <x v="560"/>
    <s v="AC"/>
    <s v="AC"/>
    <s v="Internet Asimetrico 1"/>
    <b v="1"/>
    <s v="1640537_37299__SCZ_Guaracachi_HANSA LTDA_IAS_30M"/>
    <b v="1"/>
    <s v="MEAVE IBANEZ, HENRY - CORP - LPZ                            "/>
    <b v="0"/>
    <e v="#N/A"/>
    <e v="#N/A"/>
    <m/>
  </r>
  <r>
    <x v="3"/>
    <d v="2022-01-28T00:00:00"/>
    <s v="Internet Asimetrico 1"/>
    <n v="37338"/>
    <x v="721"/>
    <s v="15598312_37338__SCZ_26 DE ENERO_MERCAGUSTO S.R.L_IAS_30M_BARRIO PERIODISTA"/>
    <s v="MIYASHIRO VELEZ, JAIRTJHON - EMP - SCZ                      "/>
    <x v="0"/>
    <x v="0"/>
    <s v="miyashiroj@tigo.net.bo"/>
    <s v="AVENIDA SEXTO ANILLO ESQUINA PROLONGACION PIRAI BARRIO EL RECREO LADO COLEGIO LAS PALMAS SCHOOL SUPERMERCADO SURTIDOR NUEVO"/>
    <s v=" 17°48'48.07&quot;S  63°13'50.53&quot;O"/>
    <s v="ANA PATRICIA MENACHO - 71696400"/>
    <x v="0"/>
    <d v="2022-06-01T00:00:00"/>
    <d v="2022-07-01T00:00:00"/>
    <x v="1"/>
    <m/>
    <m/>
    <x v="560"/>
    <s v="AC"/>
    <s v="AC"/>
    <s v="Internet Asimetrico 1"/>
    <b v="1"/>
    <s v="15598312_37338__SCZ_26 DE ENERO_MERCAGUSTO S.R.L_IAS_30M_BARRIO PERIODISTA"/>
    <b v="1"/>
    <s v="MIYASHIRO VELEZ, JAIRTJHON - EMP - SCZ                      "/>
    <b v="1"/>
    <e v="#N/A"/>
    <e v="#N/A"/>
    <m/>
  </r>
  <r>
    <x v="0"/>
    <d v="2022-02-25T00:00:00"/>
    <s v="Internet Dedicado 2"/>
    <n v="37440"/>
    <x v="722"/>
    <s v="15317473_37440__SCZ_ARENAL_EMPORIO SRL_IDD_40M_COPY COLOR"/>
    <s v="AGUILAR, TERESA LAURA - EJEC. DE CUENTAS - NEG - LP         "/>
    <x v="0"/>
    <x v="0"/>
    <s v="aguilart@tigo.net.bo"/>
    <s v="Av. Ovidio Barbery Nro. 495 Esq. Calle #2 (Celia Salmon) Lado Edificio La Salle"/>
    <s v="17°46'01.7&quot;S 63°11'16.2&quot;W"/>
    <s v="Rafael Paccieri - 75009433"/>
    <x v="0"/>
    <d v="2022-06-01T00:00:00"/>
    <d v="2022-07-01T00:00:00"/>
    <x v="1"/>
    <m/>
    <m/>
    <x v="562"/>
    <s v="AC"/>
    <s v="AC"/>
    <s v="Internet Dedicado 2"/>
    <b v="1"/>
    <s v="15317473_37440__SCZ_ARENAL_EMPORIO SRL_IDD_40M_COPY COLOR"/>
    <b v="1"/>
    <s v="AGUILAR, TERESA LAURA - EJEC. DE CUENTAS - NEG - LP         "/>
    <b v="1"/>
    <e v="#N/A"/>
    <e v="#N/A"/>
    <m/>
  </r>
  <r>
    <x v="3"/>
    <d v="2022-06-30T00:00:00"/>
    <s v="Internet Asimetrico 1"/>
    <n v="37582"/>
    <x v="723"/>
    <s v="13452064_37582__SCZ_DobleVia_BODEGAS Y VIEDOS LA CABAA SRL_IAS_30M"/>
    <s v="CASTILLO VERGARA, BEATRIZ - EMP - TRJ                       "/>
    <x v="0"/>
    <x v="0"/>
    <s v="castillob@tigo.net.bo"/>
    <s v="DIRECCION: 5TO ANILLO ENTRE AV. PIRAI Y RADIAL 17 1/2 #5800 OFICINAS Y DEPOSITOS BODEGAS LA CABAÑA - VINOS KOHLBERG"/>
    <s v="17°48'14.70&quot;S  63°13'33.00&quot;O"/>
    <s v="Katherine Justiniano - 78515004"/>
    <x v="3"/>
    <d v="2022-06-01T00:00:00"/>
    <d v="2022-07-01T00:00:00"/>
    <x v="1"/>
    <m/>
    <m/>
    <x v="562"/>
    <s v="AC"/>
    <s v="AC"/>
    <s v="Internet Asimetrico 1"/>
    <b v="1"/>
    <s v="13452064_37582__SCZ_DobleVia_BODEGAS Y VIEDOS LA CABAA SRL_IAS_30M"/>
    <b v="1"/>
    <s v="GUAYGUA, DANIEL CRISTHIAN - EMP - TRJ                       "/>
    <b v="0"/>
    <e v="#N/A"/>
    <e v="#N/A"/>
    <m/>
  </r>
  <r>
    <x v="1"/>
    <d v="2020-10-14T00:00:00"/>
    <s v="Internet Dedicado 10"/>
    <n v="35579"/>
    <x v="191"/>
    <s v="28386_35579__LPZ_SOPOCACHI_BISA SEGUROS Y REASEGUROS S.A._IDD_145M"/>
    <s v="PEREIRA AREVALO, AHYRAN DREICK - CORP - LPZ                 "/>
    <x v="1"/>
    <x v="0"/>
    <s v="pereiraah@tigo.net.bo"/>
    <s v="Av. Arce No. 2631, Torre Multicine Piso 13 Oficina Nacional de BISA Seguros"/>
    <s v="16°30´38.84,68°07´19.85”O"/>
    <s v="Eberth Mazuelos - 72062576"/>
    <x v="4"/>
    <d v="2022-06-01T00:00:00"/>
    <d v="2022-07-01T00:00:00"/>
    <x v="3"/>
    <m/>
    <m/>
    <x v="563"/>
    <s v="AC"/>
    <s v="AC"/>
    <s v="Internet Dedicado 10"/>
    <b v="1"/>
    <s v="28386_35579__LPZ_SOPOCACHI_BISA SEGUROS Y REASEGUROS S.A._IDD_145M"/>
    <b v="1"/>
    <s v="PEREIRA AREVALO, AHYRAN DREICK - CORP - LPZ                 "/>
    <b v="1"/>
    <s v="Realizada"/>
    <e v="#REF!"/>
    <m/>
  </r>
  <r>
    <x v="1"/>
    <d v="2018-06-25T00:00:00"/>
    <s v="Internet Asimetrico 2"/>
    <n v="32552"/>
    <x v="320"/>
    <s v="1741494_32552_LPZ_OBRAJES_SOCIEDAD ANONIMA COMERCIAL INDUSTRIAL_IAS_40M"/>
    <s v="PARADA ROCA, NOELIA - CORP - SCZ                            "/>
    <x v="1"/>
    <x v="0"/>
    <s v="paradan@tigo.net.bo"/>
    <s v="AV. HERNANDO SILES ENTRE CALLE 7 Y 8"/>
    <s v="16°31'33.62&quot;S  68° 6'29.44&quot;O"/>
    <s v="Roger Aliaga - 78515079"/>
    <x v="4"/>
    <d v="2022-06-01T00:00:00"/>
    <d v="2022-07-01T00:00:00"/>
    <x v="3"/>
    <m/>
    <m/>
    <x v="564"/>
    <s v="AC"/>
    <s v="AC"/>
    <s v="Internet Asimetrico 2"/>
    <b v="1"/>
    <s v="1741494_32552_LPZ_OBRAJES_SOCIEDAD ANONIMA COMERCIAL INDUSTRIAL_IAS_40M"/>
    <b v="1"/>
    <s v="PARADA ROCA, NOELIA - CORP - SCZ                            "/>
    <b v="1"/>
    <e v="#N/A"/>
    <e v="#N/A"/>
    <m/>
  </r>
  <r>
    <x v="1"/>
    <d v="2017-02-20T00:00:00"/>
    <s v="Internet Asimetrico 1"/>
    <n v="30850"/>
    <x v="320"/>
    <s v="1741494_30850_LPZ_Planta Senkata_SOCIEDAD ANONIMA COMERCIAL INDUSTRIAL_IAS_30M"/>
    <s v="PARADA ROCA, NOELIA - CORP - SCZ                            "/>
    <x v="1"/>
    <x v="0"/>
    <s v="paradan@tigo.net.bo"/>
    <s v="AV ANTOFAGASTA  - El Alto"/>
    <s v="16°33'07.0&quot;S 68°10'35.2&quot;W"/>
    <s v="FABRICIO CLAROS - 77697397"/>
    <x v="4"/>
    <d v="2022-06-01T00:00:00"/>
    <d v="2022-07-01T00:00:00"/>
    <x v="3"/>
    <m/>
    <m/>
    <x v="562"/>
    <s v="AC"/>
    <s v="AC"/>
    <s v="Internet Asimetrico 1"/>
    <b v="1"/>
    <s v="1741494_30850_LPZ_Planta Senkata_SOCIEDAD ANONIMA COMERCIAL INDUSTRIAL_IAS_30M"/>
    <b v="1"/>
    <s v="PARADA ROCA, NOELIA - CORP - SCZ                            "/>
    <b v="1"/>
    <e v="#N/A"/>
    <e v="#N/A"/>
    <m/>
  </r>
  <r>
    <x v="1"/>
    <d v="2016-12-29T00:00:00"/>
    <s v="Internet Dedicado 6"/>
    <n v="30649"/>
    <x v="50"/>
    <s v="11085817_30649_LPZ_Los Pinos_ALTA ESTETICA SRL_IDD_90M"/>
    <s v="ANDIA ALVAREZ, LUIS ENRIQUE - CORP - LPZ                    "/>
    <x v="1"/>
    <x v="0"/>
    <s v="andial@tigo.net.bo"/>
    <s v="SAN MIGUEL AV MONTENEGRO ESQ PANCARA "/>
    <s v=" 16°32'32.77&quot;S,  68° 4'41.51&quot;O"/>
    <s v="Marcelo subelza 77318414; msubelza@naturabo.net"/>
    <x v="4"/>
    <d v="2022-06-01T00:00:00"/>
    <d v="2022-07-01T00:00:00"/>
    <x v="3"/>
    <m/>
    <m/>
    <x v="565"/>
    <s v="AC"/>
    <s v="AC"/>
    <s v="Internet Asimetrico 8"/>
    <b v="0"/>
    <s v="11085817_30649_LPZ_Los Pinos_ALTA ESTETICA SRL_IAS_105M"/>
    <b v="0"/>
    <s v="MONTERO LEDESMA, JAVIER - CORP - SCZ                        "/>
    <b v="0"/>
    <e v="#N/A"/>
    <e v="#N/A"/>
    <m/>
  </r>
  <r>
    <x v="1"/>
    <d v="2017-05-31T00:00:00"/>
    <s v="Internet Dedicado 3"/>
    <n v="31115"/>
    <x v="311"/>
    <s v="13570950_31115_LPZ_Victoria_INMOBILIARIA KANTUTANI_IDD_50M"/>
    <s v="CHACON CENTELLAS, MARIA DEL PILAR - CORP - LPZ              "/>
    <x v="1"/>
    <x v="0"/>
    <s v="chaconm@tigo.net.bo"/>
    <s v="PSJE TIHUANACU EDIF. KANTUTANI ZONA CENTRAL"/>
    <s v="16°30'8.62&quot;S  68° 7'47.87&quot;O"/>
    <s v="Jose Luis Choque Gomez 61005421"/>
    <x v="4"/>
    <d v="2022-06-01T00:00:00"/>
    <d v="2022-07-01T00:00:00"/>
    <x v="3"/>
    <m/>
    <m/>
    <x v="566"/>
    <s v="AC"/>
    <s v="AC"/>
    <s v="Internet Dedicado 3"/>
    <b v="1"/>
    <s v="13570950_31115_LPZ_Victoria_INMOBILIARIA KANTUTANI_IDD_50M"/>
    <b v="1"/>
    <s v="MEAVE IBANEZ, HENRY - CORP - LPZ                            "/>
    <b v="0"/>
    <e v="#N/A"/>
    <e v="#N/A"/>
    <m/>
  </r>
  <r>
    <x v="1"/>
    <d v="2015-07-01T00:00:00"/>
    <s v="Internet Dedicado 7"/>
    <n v="29606"/>
    <x v="302"/>
    <s v="11724801_29606_LPZ_Sopocachi_LA VITALICIA SEGUROS Y REASEGUROS DE VIDA SA_IDD_95"/>
    <s v="PEREIRA AREVALO, AHYRAN DREICK - CORP - LPZ                 "/>
    <x v="1"/>
    <x v="0"/>
    <s v="pereiraah@tigo.net.bo"/>
    <s v="Av. 6 de Agosto Esq. Campos"/>
    <s v="16°30'50.18&quot;S 68° 7'17.80&quot;O"/>
    <s v="Wilson Mamani - 22157806"/>
    <x v="4"/>
    <d v="2022-06-01T00:00:00"/>
    <d v="2022-07-01T00:00:00"/>
    <x v="3"/>
    <m/>
    <m/>
    <x v="567"/>
    <s v="AC"/>
    <s v="AC"/>
    <s v="Internet Dedicado 7"/>
    <b v="1"/>
    <s v="11724801_29606_LPZ_Sopocachi_LA VITALICIA SEGUROS Y REASEGUROS DE VIDA SA_IDD_95"/>
    <b v="1"/>
    <s v="PEREIRA AREVALO, AHYRAN DREICK - CORP - LPZ                 "/>
    <b v="1"/>
    <e v="#N/A"/>
    <e v="#N/A"/>
    <m/>
  </r>
  <r>
    <x v="1"/>
    <d v="2016-03-01T00:00:00"/>
    <s v="Internet Dedicado 6"/>
    <n v="29987"/>
    <x v="294"/>
    <s v="14240422_29987_LPZ_Victoria_KPMG SRL_BOL_IDD_90M"/>
    <s v="PONCE DE LEON, MONICA - MNC - SCZ                           "/>
    <x v="1"/>
    <x v="0"/>
    <s v="ponceb@tigo.net.bo"/>
    <s v="calle Capitan Ravelo Nro. 2131 "/>
    <m/>
    <s v="Luis Candia  - 72523487"/>
    <x v="4"/>
    <d v="2022-06-01T00:00:00"/>
    <d v="2022-07-01T00:00:00"/>
    <x v="3"/>
    <m/>
    <m/>
    <x v="559"/>
    <s v="AC"/>
    <s v="AC"/>
    <s v="Internet Dedicado 6"/>
    <b v="1"/>
    <s v="14240422_29987_LPZ_Victoria_KPMG SRL_BOL_IDD_90M"/>
    <b v="1"/>
    <s v="RUCK SUAREZ, FERNANDA - MNC - SCZ                           "/>
    <b v="0"/>
    <e v="#N/A"/>
    <e v="#N/A"/>
    <m/>
  </r>
  <r>
    <x v="1"/>
    <d v="2015-11-24T00:00:00"/>
    <s v="Internet Dedicado 4"/>
    <n v="29792"/>
    <x v="330"/>
    <s v="14430825_29792_SCZ_Tajibos_MERINCO S.A._IDD_65M"/>
    <s v="PEREIRA AREVALO, AHYRAN DREICK - CORP - LPZ                 "/>
    <x v="0"/>
    <x v="0"/>
    <s v="banegasma@tigo.net.bo"/>
    <s v="Av. San Martin Barrio Equipetrol entre 3er y 4to anillo"/>
    <s v="17°45'38.99&quot;S   63°11'53.34&quot;O"/>
    <s v="Denis Mollinedo- Jefe de TI - 76064812"/>
    <x v="4"/>
    <d v="2022-06-01T00:00:00"/>
    <d v="2022-07-01T00:00:00"/>
    <x v="3"/>
    <m/>
    <m/>
    <x v="560"/>
    <s v="AC"/>
    <s v="AC"/>
    <s v="Internet Dedicado 5"/>
    <b v="0"/>
    <s v="14430825_29792_SCZ_Tajibos_MERINCO S.A._IDD_75M"/>
    <b v="0"/>
    <s v="PEREIRA AREVALO, AHYRAN DREICK - CORP - LPZ                 "/>
    <b v="1"/>
    <e v="#N/A"/>
    <e v="#N/A"/>
    <m/>
  </r>
  <r>
    <x v="1"/>
    <d v="2014-02-01T00:00:00"/>
    <s v="Internet Dedicado 6"/>
    <n v="28732"/>
    <x v="329"/>
    <s v="52557_28732_SCZ_Doble Via_QUIMIZA_IDD_90M"/>
    <s v="PARADA ROCA, NOELIA - CORP - SCZ                            "/>
    <x v="0"/>
    <x v="0"/>
    <s v="paradan@tigo.net.bo"/>
    <s v="Av. Grigota # 4085"/>
    <m/>
    <s v="Percy Soliz 76009945"/>
    <x v="4"/>
    <d v="2022-06-01T00:00:00"/>
    <d v="2022-07-01T00:00:00"/>
    <x v="3"/>
    <m/>
    <m/>
    <x v="568"/>
    <s v="AC"/>
    <s v="AC"/>
    <s v="Internet Dedicado 4"/>
    <b v="0"/>
    <s v="52557_28732_SCZ_Doble Via_QUIMIZA_IDD_65M"/>
    <b v="0"/>
    <s v="PARADA ROCA, NOELIA - CORP - SCZ                            "/>
    <b v="1"/>
    <e v="#N/A"/>
    <e v="#N/A"/>
    <m/>
  </r>
  <r>
    <x v="1"/>
    <d v="2016-01-28T00:00:00"/>
    <s v="Internet Dedicado 3"/>
    <n v="29971"/>
    <x v="323"/>
    <s v="11177344_29971_SCZ_SAGUAPAC_COOPERATIVA DE SERVICIOS PUBLICOS_IDD_50M"/>
    <s v="MERCADO ANEZ, JAVIER - CORP - SCZ                           "/>
    <x v="0"/>
    <x v="0"/>
    <s v="mercadoja@tigo.net.bo"/>
    <s v="B BRANIFF AV RIO GRANDE NO 2323"/>
    <s v="17°48'6.97&quot;S 63°11'10.05&quot;O"/>
    <s v="MARCO AYOROA - 76304999_x000a_"/>
    <x v="4"/>
    <d v="2022-06-01T00:00:00"/>
    <d v="2022-07-01T00:00:00"/>
    <x v="3"/>
    <m/>
    <m/>
    <x v="561"/>
    <s v="AC"/>
    <s v="AC"/>
    <s v="Internet Dedicado 3"/>
    <b v="1"/>
    <s v="11177344_29971_SCZ_SAGUAPAC_COOPERATIVA DE SERVICIOS PUBLICOS_IDD_50M"/>
    <b v="1"/>
    <s v="MERCADO ANEZ, JAVIER - CORP - SCZ                           "/>
    <b v="1"/>
    <e v="#N/A"/>
    <e v="#N/A"/>
    <m/>
  </r>
  <r>
    <x v="1"/>
    <d v="2014-07-25T00:00:00"/>
    <s v="Internet Dedicado 3"/>
    <n v="29198"/>
    <x v="323"/>
    <s v="11177344_29198_SCZ_Saguapac_COOPERATIVA DE SERVICIOS PUBLICOS_IDD_50M"/>
    <s v="MERCADO ANEZ, JAVIER - CORP - SCZ                           "/>
    <x v="0"/>
    <x v="0"/>
    <s v="mercadoja@tigo.net.bo"/>
    <s v="Av.Rio Grande Perimetral No.2323"/>
    <n v="0"/>
    <s v="Marco Ayoroa 3522323"/>
    <x v="4"/>
    <d v="2022-06-01T00:00:00"/>
    <d v="2022-07-01T00:00:00"/>
    <x v="3"/>
    <m/>
    <m/>
    <x v="561"/>
    <s v="AC"/>
    <s v="AC"/>
    <s v="Internet Dedicado 3"/>
    <b v="1"/>
    <s v="11177344_29198_SCZ_Saguapac_COOPERATIVA DE SERVICIOS PUBLICOS_IDD_50M"/>
    <b v="1"/>
    <s v="MERCADO ANEZ, JAVIER - CORP - SCZ                           "/>
    <b v="1"/>
    <e v="#N/A"/>
    <e v="#N/A"/>
    <m/>
  </r>
  <r>
    <x v="1"/>
    <d v="2016-11-30T00:00:00"/>
    <s v="Internet Asimetrico 1"/>
    <n v="30592"/>
    <x v="320"/>
    <s v="1741494_30592_SCZ_BELEN_SACI_IAS_30M"/>
    <s v="PARADA ROCA, NOELIA - CORP - SCZ                            "/>
    <x v="0"/>
    <x v="0"/>
    <s v="paradan@tigo.net.bo"/>
    <s v="AV BANZER 4TO ANILLO          "/>
    <s v="17°45'4.77&quot;S,  63°10'33.79&quot;O          "/>
    <s v="FABRICIO CLAROS - 77697397"/>
    <x v="4"/>
    <d v="2022-06-01T00:00:00"/>
    <d v="2022-07-01T00:00:00"/>
    <x v="3"/>
    <m/>
    <m/>
    <x v="568"/>
    <s v="AC"/>
    <s v="AC"/>
    <s v="Internet Asimetrico 1"/>
    <b v="1"/>
    <s v="1741494_30592_SCZ_BELEN_SACI_IAS_30M"/>
    <b v="1"/>
    <s v="PARADA ROCA, NOELIA - CORP - SCZ                            "/>
    <b v="1"/>
    <e v="#N/A"/>
    <e v="#N/A"/>
    <m/>
  </r>
  <r>
    <x v="1"/>
    <d v="2017-05-31T00:00:00"/>
    <s v="Internet Dedicado 4"/>
    <n v="31066"/>
    <x v="50"/>
    <s v="11085817_31066_SCZ_TAJIBOS_ALTA ESTETICA_IDD_65M"/>
    <s v="ANDIA ALVAREZ, LUIS ENRIQUE - CORP - LPZ                    "/>
    <x v="0"/>
    <x v="0"/>
    <s v="andial@tigo.net.bo"/>
    <s v="AV LA SALLE CASI ESQ LUGONES "/>
    <s v="17°45'59.67&quot;S  63°11'29.10&quot;O"/>
    <s v="Marcelo subelza 77318414; msubelza@naturabo.net"/>
    <x v="4"/>
    <d v="2022-06-01T00:00:00"/>
    <d v="2022-07-01T00:00:00"/>
    <x v="3"/>
    <m/>
    <m/>
    <x v="565"/>
    <s v="EL"/>
    <s v="(en blanco)"/>
    <s v="Internet Dedicado 4"/>
    <b v="1"/>
    <s v="(en blanco)"/>
    <b v="0"/>
    <s v="MONTERO LEDESMA, JAVIER - CORP - SCZ                        "/>
    <b v="0"/>
    <e v="#N/A"/>
    <e v="#N/A"/>
    <m/>
  </r>
  <r>
    <x v="1"/>
    <d v="2018-01-31T00:00:00"/>
    <s v="BUSINESS ONLINE 5"/>
    <n v="31851"/>
    <x v="289"/>
    <s v="14471096_31851_SCZ_Corte_EMPRESA DE SERVICIOS DELOSUR_BOL_30M"/>
    <s v="MERCADO ANEZ, JAVIER - CORP - SCZ                           "/>
    <x v="0"/>
    <x v="0"/>
    <s v="mercadoja@tigo.net.bo"/>
    <s v="Av. Cristobal de Mendoza esq Canada (Starbucks coffee)"/>
    <s v=" 17°46'20.49&quot;S  63°11'17.43&quot;O"/>
    <s v="ANDRES TORQUATO - 76732055"/>
    <x v="4"/>
    <d v="2022-06-01T00:00:00"/>
    <d v="2022-07-01T00:00:00"/>
    <x v="3"/>
    <m/>
    <m/>
    <x v="569"/>
    <s v="AC"/>
    <s v="AC"/>
    <s v="Internet Dedicado 4"/>
    <b v="0"/>
    <s v="14471096_31851_SCZ_Corte_EMPRESA DE SERVICIOS DELOSUR_IDD_65M_TEMP_105M"/>
    <b v="0"/>
    <s v="MERCADO ANEZ, JAVIER - CORP - SCZ                           "/>
    <b v="1"/>
    <e v="#N/A"/>
    <e v="#N/A"/>
    <m/>
  </r>
  <r>
    <x v="1"/>
    <d v="2017-01-26T00:00:00"/>
    <s v="BUSINESS ONLINE 2"/>
    <n v="30753"/>
    <x v="279"/>
    <s v="11175584_30753_LPZ_16 de Julio_IMPORTADORA Y EXPORTADORA MONTERREY SRL_IEL_15M"/>
    <s v="MERCADO ANEZ, JAVIER - CORP - SCZ                           "/>
    <x v="1"/>
    <x v="0"/>
    <s v="mercadoja@tigo.net.bo"/>
    <s v="Avenida Juan Pablo II, casi calle Belgrano3"/>
    <s v=" 16°29'27.48&quot;S 68°12'5.75&quot;O"/>
    <s v="MARIO CORTEZ - 75561346"/>
    <x v="4"/>
    <d v="2022-07-01T00:00:00"/>
    <d v="2022-08-01T00:00:00"/>
    <x v="3"/>
    <m/>
    <m/>
    <x v="570"/>
    <s v="SU"/>
    <s v="(en blanco)"/>
    <s v="BUSINESS ONLINE 2"/>
    <b v="1"/>
    <s v="(en blanco)"/>
    <b v="0"/>
    <s v="MERCADO ANEZ, JAVIER - CORP - SCZ                           "/>
    <b v="1"/>
    <e v="#N/A"/>
    <e v="#N/A"/>
    <m/>
  </r>
  <r>
    <x v="1"/>
    <d v="2018-04-30T00:00:00"/>
    <s v="Internet Asimetrico 1"/>
    <n v="32280"/>
    <x v="277"/>
    <s v="15288992_32280__LPZ_Mallasa_TECHO_IAS_30M"/>
    <s v="BANEGAS CHAVEZ, MARIA FERNANDA - CORP - SCZ                 "/>
    <x v="1"/>
    <x v="0"/>
    <s v="banegasma@tigo.net.bo"/>
    <s v="Av. Mariscal Santa Cruz Entre Oruro y Colon"/>
    <s v="17°46'20.53&quot;S 63°11'25.61&quot;O"/>
    <s v="Hernan Rodriguez - 72191884"/>
    <x v="4"/>
    <d v="2022-07-01T00:00:00"/>
    <d v="2022-08-01T00:00:00"/>
    <x v="3"/>
    <m/>
    <m/>
    <x v="571"/>
    <s v="AC"/>
    <s v="AC"/>
    <s v="Internet Asimetrico 1"/>
    <b v="1"/>
    <s v="15288992_32280__LPZ_Mallasa_TECHO_IAS_30M"/>
    <b v="1"/>
    <s v="MONTERO LEDESMA, JAVIER - CORP - SCZ                        "/>
    <b v="0"/>
    <e v="#N/A"/>
    <e v="#N/A"/>
    <m/>
  </r>
  <r>
    <x v="1"/>
    <d v="2018-04-30T00:00:00"/>
    <s v="Internet Asimetrico 8"/>
    <n v="32240"/>
    <x v="46"/>
    <s v="13321668_32240_LPZ_VICTORIA_CORPORACION DE AQUINO BOLIVIA SA_IAS_105M"/>
    <s v="SALLES GUZMAN, PAOLA KARINA - CORP - SCZ                    "/>
    <x v="1"/>
    <x v="0"/>
    <s v="sallesp@tigo.net.bo"/>
    <s v="Calle Capitán Ravelo pasaje Isaac Eduardo - Sitio2"/>
    <s v=" 16°30'19.68&quot;S   68° 7'36.68&quot;O"/>
    <s v="Roberto Peredo - 70827875"/>
    <x v="4"/>
    <d v="2022-07-01T00:00:00"/>
    <d v="2022-08-01T00:00:00"/>
    <x v="3"/>
    <m/>
    <m/>
    <x v="572"/>
    <s v="AC"/>
    <s v="AC"/>
    <s v="Internet Asimetrico 8"/>
    <b v="1"/>
    <s v="13321668_32240_LPZ_VICTORIA_CORPORACION DE AQUINO BOLIVIA SA_IAS_105M"/>
    <b v="1"/>
    <s v="SALLES GUZMAN, PAOLA KARINA - CORP - SCZ                    "/>
    <b v="1"/>
    <e v="#N/A"/>
    <e v="#N/A"/>
    <m/>
  </r>
  <r>
    <x v="1"/>
    <d v="2013-10-01T00:00:00"/>
    <s v="Internet Dedicado 2"/>
    <n v="28511"/>
    <x v="274"/>
    <s v="11264622_28511_LPZ_Sopocachi_ALIANZA COMPANIA DE SEGUROS_IDD_40M"/>
    <s v="MERCADO ANEZ, JAVIER - CORP - SCZ                           "/>
    <x v="1"/>
    <x v="0"/>
    <s v="mercadoja@tigo.net.bo"/>
    <m/>
    <s v="-16.513196, -68.123590"/>
    <s v="Leonardo Gonzales - 72193612"/>
    <x v="4"/>
    <d v="2022-07-01T00:00:00"/>
    <d v="2022-08-01T00:00:00"/>
    <x v="3"/>
    <m/>
    <m/>
    <x v="573"/>
    <s v="AC"/>
    <s v="AC"/>
    <s v="Internet Dedicado 2"/>
    <b v="1"/>
    <s v="11264622_28511_LPZ_Sopocachi_ALIANZA COMPANIA DE SEGUROS_IDD_40M"/>
    <b v="1"/>
    <s v="MERCADO ANEZ, JAVIER - CORP - SCZ                           "/>
    <b v="1"/>
    <e v="#N/A"/>
    <e v="#N/A"/>
    <m/>
  </r>
  <r>
    <x v="1"/>
    <d v="2018-07-31T00:00:00"/>
    <s v="Internet Dedicado 8"/>
    <n v="32689"/>
    <x v="273"/>
    <s v="11188401_32689__LPZ_PEREZ_INDUSTRIAS  VENADO  S.A._IDD_105M"/>
    <s v="MERCADO ANEZ, JAVIER - CORP - SCZ                           "/>
    <x v="1"/>
    <x v="0"/>
    <s v="mercadoja@tigo.net.bo"/>
    <s v="Calle Teniente Oquendo Nº 103"/>
    <s v="16°29'11.24&quot;S  68° 8'40.44&quot;O"/>
    <s v="Fredy Garavito - 77331293"/>
    <x v="4"/>
    <d v="2022-07-01T00:00:00"/>
    <d v="2022-08-01T00:00:00"/>
    <x v="3"/>
    <m/>
    <m/>
    <x v="574"/>
    <s v="SU"/>
    <s v="AC"/>
    <s v="Internet Dedicado 8"/>
    <b v="1"/>
    <s v="11188401_32689__LPZ_PEREZ_INDUSTRIAS  VENADO  S.A._IDD_105M_TEMP_210M"/>
    <b v="0"/>
    <s v="MERCADO ANEZ, JAVIER - CORP - SCZ                           "/>
    <b v="1"/>
    <e v="#N/A"/>
    <e v="#N/A"/>
    <m/>
  </r>
  <r>
    <x v="1"/>
    <d v="2016-09-13T00:00:00"/>
    <s v="BUSINESS ONLINE 3"/>
    <n v="30421"/>
    <x v="43"/>
    <s v="11648715_30421_LPZ_Achachicala_COMPANIA INDUSTRIAL DE TABACOS SA_IEL_18M"/>
    <s v="PARADA ROCA, NOELIA - CORP - SCZ                            "/>
    <x v="1"/>
    <x v="0"/>
    <s v="paradan@tigo.net.bo"/>
    <s v="AV. CHACALTAYA NRO. 2141"/>
    <s v="16°27'52.21&quot;S  68° 9'3.14&quot;O"/>
    <s v="JUAN CARLOS CARDONA - 67708374, jnavas@citbolivia.com"/>
    <x v="4"/>
    <d v="2022-07-01T00:00:00"/>
    <d v="2022-08-01T00:00:00"/>
    <x v="3"/>
    <s v="12/08: Se actualizó contacto de IT de la plataforma B2B 360"/>
    <m/>
    <x v="575"/>
    <s v="AC"/>
    <s v="AC"/>
    <s v="BUSINESS ONLINE 3"/>
    <b v="1"/>
    <s v="11648715_30421_LPZ_Achachicala_COMPANIA INDUSTRIAL DE TABACOS SA_IEL_18M"/>
    <b v="1"/>
    <s v="PARADA ROCA, NOELIA - CORP - SCZ                            "/>
    <b v="1"/>
    <e v="#N/A"/>
    <e v="#N/A"/>
    <m/>
  </r>
  <r>
    <x v="1"/>
    <d v="2018-08-31T00:00:00"/>
    <s v="BUSINESS ONLINE 5"/>
    <n v="32880"/>
    <x v="279"/>
    <s v="11175584_32880__SCZ_MATADERO_IMPORTADORA Y EXPORTADORA MONTERREY SRL_BOL_30M"/>
    <s v="MERCADO ANEZ, JAVIER - CORP - SCZ                           "/>
    <x v="0"/>
    <x v="0"/>
    <s v="mercadoja@tigo.net.bo"/>
    <s v="CARRETERA A COTOCA ENTR 4TO Y 5TO ANILLO"/>
    <s v=" 17°46'35.62&quot;S    63° 8'22.96&quot;O"/>
    <s v="ROXANA JUSTINIANO - 72100591"/>
    <x v="4"/>
    <d v="2022-07-01T00:00:00"/>
    <d v="2022-08-01T00:00:00"/>
    <x v="3"/>
    <s v="REALIZADA RECERTIFICACIÓN"/>
    <s v="REALIZADA RECERTIFICACIÓN"/>
    <x v="570"/>
    <s v="SU"/>
    <s v="(en blanco)"/>
    <s v="BUSINESS ONLINE 5"/>
    <b v="1"/>
    <s v="(en blanco)"/>
    <b v="0"/>
    <s v="MERCADO ANEZ, JAVIER - CORP - SCZ                           "/>
    <b v="1"/>
    <e v="#N/A"/>
    <e v="#N/A"/>
    <m/>
  </r>
  <r>
    <x v="1"/>
    <d v="2018-12-31T00:00:00"/>
    <s v="Internet Asimetrico 3"/>
    <n v="33425"/>
    <x v="278"/>
    <s v="1659979_33425_SCZ_Viru Viru_NIBOL_IAS_50"/>
    <s v="MERCADO ANEZ, JAVIER - CORP - SCZ                           "/>
    <x v="0"/>
    <x v="0"/>
    <s v="mercadoja@tigo.net.bo"/>
    <s v="AV. CRISTO REDENTOR KM 10 - OFICINA JOHN DEERE "/>
    <s v=" 17°41'5.34&quot;S 63° 9'36.97&quot;O"/>
    <s v="SERGIO CHIRINOS  - 73167009 / 76690993"/>
    <x v="4"/>
    <d v="2022-07-01T00:00:00"/>
    <d v="2022-08-01T00:00:00"/>
    <x v="3"/>
    <m/>
    <m/>
    <x v="574"/>
    <s v="SU"/>
    <s v="AC"/>
    <s v="Internet Asimetrico 3"/>
    <b v="1"/>
    <s v="1659979_33425_SCZ_Viru Viru_NIBOL_IAS_50_TEMP_200M"/>
    <b v="0"/>
    <s v="MERCADO ANEZ, JAVIER - CORP - SCZ                           "/>
    <b v="1"/>
    <e v="#N/A"/>
    <e v="#N/A"/>
    <m/>
  </r>
  <r>
    <x v="1"/>
    <d v="2015-03-31T00:00:00"/>
    <s v="Internet Dedicado 2"/>
    <n v="29535"/>
    <x v="278"/>
    <s v="1659979_29535_SCZ_Tusequis_NIBOL LTDA._IDD_50M"/>
    <s v="MERCADO ANEZ, JAVIER - CORP - SCZ                           "/>
    <x v="0"/>
    <x v="0"/>
    <s v="mercadoja@tigo.net.bo"/>
    <s v="Av. Mutualista 4to anillo"/>
    <s v="17°45'26.56&quot;S 63°9'12.53&quot;O "/>
    <s v="Rolando Ticona - 76050259       _x000a_"/>
    <x v="4"/>
    <d v="2022-07-01T00:00:00"/>
    <d v="2022-08-01T00:00:00"/>
    <x v="3"/>
    <m/>
    <m/>
    <x v="576"/>
    <s v="SU"/>
    <s v="AC"/>
    <s v="Internet Dedicado 2"/>
    <b v="1"/>
    <s v="1659979_29535_SCZ_Tusequis_NIBOL LTDA._IDD_50M_TEMP_210M"/>
    <b v="0"/>
    <s v="MERCADO ANEZ, JAVIER - CORP - SCZ                           "/>
    <b v="1"/>
    <e v="#N/A"/>
    <e v="#N/A"/>
    <m/>
  </r>
  <r>
    <x v="1"/>
    <d v="2018-09-29T00:00:00"/>
    <s v="Internet Asimetrico 2"/>
    <n v="32713"/>
    <x v="277"/>
    <s v="15288992_32713_SCZ_Gilberto Pareja_TECHO_IAS_40M"/>
    <s v="BANEGAS CHAVEZ, MARIA FERNANDA - CORP - SCZ                 "/>
    <x v="0"/>
    <x v="0"/>
    <s v="banegasma@tigo.net.bo"/>
    <s v="Av. Cañoto  #838 - SITIO 9"/>
    <s v=" 17°47'29.70&quot;S   63°11'14.73&quot;O"/>
    <s v="Carlos Romaña - 71395550"/>
    <x v="4"/>
    <d v="2022-07-01T00:00:00"/>
    <d v="2022-08-01T00:00:00"/>
    <x v="3"/>
    <m/>
    <m/>
    <x v="577"/>
    <s v="AC"/>
    <s v="AC"/>
    <s v="Internet Asimetrico 2"/>
    <b v="1"/>
    <s v="15288992_32713_SCZ_Gilberto Pareja_TECHO_IAS_40M"/>
    <b v="1"/>
    <s v="MONTERO LEDESMA, JAVIER - CORP - SCZ                        "/>
    <b v="0"/>
    <e v="#N/A"/>
    <e v="#N/A"/>
    <m/>
  </r>
  <r>
    <x v="1"/>
    <d v="2013-08-01T00:00:00"/>
    <s v="Internet Dedicado 8"/>
    <n v="28454"/>
    <x v="274"/>
    <s v="11264622_28454_SCZ_TAJIBOS_ALIANZA COMPANIA DE SEGUROS_IDD_105M - Sirari"/>
    <s v="MERCADO ANEZ, JAVIER - CORP - SCZ                           "/>
    <x v="0"/>
    <x v="0"/>
    <s v="mercadoja@tigo.net.bo"/>
    <s v="Av. Roca y Coronado esquina tercer anillo interno"/>
    <s v="-17.785431, -63.206786"/>
    <s v="Leonardo Gonzales - 72193612"/>
    <x v="4"/>
    <d v="2022-07-01T00:00:00"/>
    <d v="2022-08-01T00:00:00"/>
    <x v="3"/>
    <s v="15/09: Se tuvo una observación durante la visita, no se llegó a la carga del plan. El NOC verificó el enlace y se reprogramará una nueva visita."/>
    <m/>
    <x v="573"/>
    <s v="AC"/>
    <s v="AC"/>
    <s v="Internet Dedicado 8"/>
    <b v="1"/>
    <s v="11264622_28454_SCZ_TAJIBOS_ALIANZA COMPANIA DE SEGUROS_IDD_105M - Sirari"/>
    <b v="1"/>
    <s v="MERCADO ANEZ, JAVIER - CORP - SCZ                           "/>
    <b v="1"/>
    <e v="#N/A"/>
    <e v="#N/A"/>
    <m/>
  </r>
  <r>
    <x v="1"/>
    <d v="2018-07-31T00:00:00"/>
    <s v="Internet Dedicado 8"/>
    <n v="32684"/>
    <x v="273"/>
    <s v="11188401_32684_SCZ_7mo anillo 2 de Agosto._INDUSTRIAS VENADO S.A._IDD_105M"/>
    <s v="MERCADO ANEZ, JAVIER - CORP - SCZ                           "/>
    <x v="0"/>
    <x v="0"/>
    <s v="mercadoja@tigo.net.bo"/>
    <s v="Av. Cristo Redentor entre 7mo y 8vo anillo"/>
    <s v=" 17°43'17.26&quot;S 63° 9'39.56&quot;O"/>
    <s v="Fredy Garavito - 77331293"/>
    <x v="4"/>
    <d v="2022-07-01T00:00:00"/>
    <d v="2022-08-01T00:00:00"/>
    <x v="3"/>
    <m/>
    <m/>
    <x v="571"/>
    <s v="SU"/>
    <s v="AC"/>
    <s v="Internet Dedicado 8"/>
    <b v="1"/>
    <s v="11188401_32684_SCZ_7mo anillo 2 de Agosto._INDUSTRIAS VENADO S.A._IDD_105M_TEMP_"/>
    <b v="0"/>
    <s v="MERCADO ANEZ, JAVIER - CORP - SCZ                           "/>
    <b v="1"/>
    <e v="#N/A"/>
    <e v="#N/A"/>
    <m/>
  </r>
  <r>
    <x v="5"/>
    <d v="2021-12-31T00:00:00"/>
    <s v="PLAN CORPORATE - 1124"/>
    <n v="37208"/>
    <x v="724"/>
    <s v="11294583_37208_LPZ_TEMBLADERANI_MINISTERIO DE ECONOMIA Y FINANZAS PUBLICAS_IDD_1"/>
    <s v="SANABRIA GARCIA, VANESA LISSETT - GOB - LPZ                 "/>
    <x v="1"/>
    <x v="0"/>
    <s v="sanabriav@tigo.net.bo"/>
    <s v="Calle Indaburo esquina Colón, Edif. Contraloría General del Estado Piso 6"/>
    <s v=" 16°29'43.04&quot;S    68° 7'54.33&quot;O"/>
    <s v="HERNAN ENRIQUEZ MAIDANA - 68225635"/>
    <x v="0"/>
    <d v="2022-07-01T00:00:00"/>
    <d v="2022-08-01T00:00:00"/>
    <x v="1"/>
    <m/>
    <m/>
    <x v="577"/>
    <s v="EL"/>
    <s v="(en blanco)"/>
    <s v="PLAN CORPORATE - 1124"/>
    <b v="1"/>
    <s v="(en blanco)"/>
    <b v="0"/>
    <s v="SANABRIA GARCIA, VANESA LISSETT - GOB - LPZ                 "/>
    <b v="1"/>
    <e v="#N/A"/>
    <e v="#N/A"/>
    <m/>
  </r>
  <r>
    <x v="5"/>
    <d v="2021-12-31T00:00:00"/>
    <s v="PLAN CORPORATE - 1124"/>
    <n v="37209"/>
    <x v="724"/>
    <s v="11294583_37209__LPZ_PEREZ_MINISTERIO DE ECONOMIA Y FINANZAS PUBLICAS_IDD_105M"/>
    <s v="SANABRIA GARCIA, VANESA LISSETT - GOB - LPZ                 "/>
    <x v="1"/>
    <x v="0"/>
    <s v="sanabriav@tigo.net.bo"/>
    <s v="Calle Indaburo esquina Colón, Edif. Contraloría General del Estado Piso 6"/>
    <s v=" 16°29'43.04&quot;S    68° 7'54.33&quot;O"/>
    <s v="HERNAN ENRIQUEZ MAIDANA - 68225635"/>
    <x v="0"/>
    <d v="2022-07-01T00:00:00"/>
    <d v="2022-08-01T00:00:00"/>
    <x v="1"/>
    <m/>
    <m/>
    <x v="577"/>
    <s v="EL"/>
    <s v="(en blanco)"/>
    <s v="PLAN CORPORATE - 1124"/>
    <b v="1"/>
    <s v="(en blanco)"/>
    <b v="0"/>
    <s v="SANABRIA GARCIA, VANESA LISSETT - GOB - LPZ                 "/>
    <b v="1"/>
    <e v="#N/A"/>
    <e v="#N/A"/>
    <m/>
  </r>
  <r>
    <x v="5"/>
    <d v="2021-12-31T00:00:00"/>
    <s v="PLAN CORPORATE - 1124"/>
    <n v="37250"/>
    <x v="725"/>
    <s v="11293089_37250__LPZ_Tembladerani_CAJA NACIONAL DE SALUD_IDD_90M"/>
    <s v="SANABRIA GARCIA, VANESA LISSETT - GOB - LPZ                 "/>
    <x v="1"/>
    <x v="0"/>
    <s v="sanabriav@tigo.net.bo"/>
    <s v="Av. Mariscal Santa Cruz esquina Almirante Grau - Sitio 1"/>
    <s v=" 16°29'59.18&quot;S    68° 8'5.17&quot;O"/>
    <s v="Ing. Daniela Berrios Aliaga - 72569725"/>
    <x v="0"/>
    <d v="2022-07-01T00:00:00"/>
    <d v="2022-08-01T00:00:00"/>
    <x v="1"/>
    <m/>
    <m/>
    <x v="574"/>
    <s v="AC"/>
    <s v="AC"/>
    <s v="PLAN CORPORATE - 1124"/>
    <b v="1"/>
    <s v="11293089_37250__LPZ_Tembladerani_CAJA NACIONAL DE SALUD_IDD_90M"/>
    <b v="1"/>
    <s v="SANABRIA GARCIA, VANESA LISSETT - GOB - LPZ                 "/>
    <b v="1"/>
    <e v="#N/A"/>
    <e v="#N/A"/>
    <m/>
  </r>
  <r>
    <x v="5"/>
    <d v="2021-12-31T00:00:00"/>
    <s v="PLAN CORPORATE - 1124"/>
    <n v="37197"/>
    <x v="726"/>
    <s v="11250110_37197__LPZ_HANSAB_RUAT_IDD_145M_BUENO"/>
    <s v="SANABRIA GARCIA, VANESA LISSETT - GOB - LPZ                 "/>
    <x v="1"/>
    <x v="0"/>
    <s v="sanabriav@tigo.net.bo"/>
    <s v="Calle Indaburo Esq. Colon Edificio de la Contraloría General del Estado piso 9. -  SITIO 1"/>
    <s v=" 16°29'43.04&quot;S    68° 7'54.33&quot;O"/>
    <s v="Lic. Geraldine Morales Barrientos - 2112727"/>
    <x v="0"/>
    <d v="2022-07-01T00:00:00"/>
    <d v="2022-08-01T00:00:00"/>
    <x v="0"/>
    <s v="25/08: Se contactó en 2 ocasiones al cliente, finalmente indicó que no se puede interrumpir el servicio, por lo tanto se cancela el servicio."/>
    <s v="Cliente indica imposible desconectar red"/>
    <x v="0"/>
    <s v="AC"/>
    <s v="AC"/>
    <s v="PLAN CORPORATE - 1124"/>
    <b v="1"/>
    <s v="11250110_37197__LPZ_HANSAB_RUAT_IDD_145M_BUENO"/>
    <b v="1"/>
    <s v="SANABRIA GARCIA, VANESA LISSETT - GOB - LPZ                 "/>
    <b v="1"/>
    <e v="#N/A"/>
    <e v="#N/A"/>
    <m/>
  </r>
  <r>
    <x v="0"/>
    <d v="2022-02-07T00:00:00"/>
    <s v="Internet Asimetrico 4"/>
    <n v="37360"/>
    <x v="727"/>
    <s v="15599389_37360__SCZ_B30Agosto_UNIDAD EDUCATIVA OXFORD SRL_IAS_65M_CATALUNA"/>
    <s v="TELEVENTAS/TEMP                                             "/>
    <x v="0"/>
    <x v="0"/>
    <m/>
    <s v="KM 8 AV BANZER FRENTE A BOLTRAC EX BLOSH"/>
    <s v="17°42'40.0&quot;S 63°09'35.4&quot;W"/>
    <s v="EDSON JOEL ALTAMIRANO - 72192600"/>
    <x v="0"/>
    <d v="2022-07-01T00:00:00"/>
    <d v="2022-08-01T00:00:00"/>
    <x v="1"/>
    <m/>
    <m/>
    <x v="570"/>
    <s v="AC"/>
    <s v="AC"/>
    <s v="Internet Asimetrico 4"/>
    <b v="1"/>
    <s v="15599389_37360__SCZ_B30Agosto_UNIDAD EDUCATIVA OXFORD SRL_IAS_65M_CATALUNA"/>
    <b v="1"/>
    <s v="TELEVENTAS                                                  "/>
    <b v="0"/>
    <e v="#N/A"/>
    <e v="#N/A"/>
    <m/>
  </r>
  <r>
    <x v="0"/>
    <d v="2022-03-11T00:00:00"/>
    <s v="Internet Asimetrico 1"/>
    <n v="37493"/>
    <x v="728"/>
    <s v="15289367_37493__SCZ_TanqueUrubo_IN TOWERS INVERSIONES SRL_IAS_30M"/>
    <s v="LOZANO, CECILIA ELIANA - EJEC. DE VENTAS - NEG - SC         "/>
    <x v="0"/>
    <x v="0"/>
    <s v="lozanoc@tigo.net.bo"/>
    <s v="AV CUARTA, FRENTE AL INGRES DEL SECTOR 1 DE LAS COLINAS DEL URUBO"/>
    <s v="17°47'36.83&quot;S 63°11'21,87&quot;W"/>
    <s v="MARISABEL VACA - 78477001"/>
    <x v="0"/>
    <d v="2022-07-01T00:00:00"/>
    <d v="2022-08-01T00:00:00"/>
    <x v="1"/>
    <m/>
    <m/>
    <x v="575"/>
    <s v="AC"/>
    <s v="AC"/>
    <s v="Internet Asimetrico 1"/>
    <b v="1"/>
    <s v="15289367_37493__SCZ_TanqueUrubo_IN TOWERS INVERSIONES SRL_IAS_30M"/>
    <b v="1"/>
    <s v="LAVADENZ VARGAS, LUIS ANDRES - EJEC. DE CUENTAS - NEG - SC  "/>
    <b v="0"/>
    <e v="#N/A"/>
    <e v="#N/A"/>
    <m/>
  </r>
  <r>
    <x v="3"/>
    <d v="2022-03-30T00:00:00"/>
    <s v="Internet Asimetrico 8"/>
    <n v="37545"/>
    <x v="477"/>
    <s v="12223705_37545_SCZ_CHARCAS_UNIVERSIDAD DE LOS ANDES SA_IAS_105M"/>
    <s v="MONTAÑO, LUIS FERNANDO - EMP - LPZ                          "/>
    <x v="0"/>
    <x v="0"/>
    <s v="montanolu@tigo.net.bo"/>
    <s v="Av. Suárez Arana Nº 230 (Entre 1er y 2ª Anillo)"/>
    <s v="´-17.77658, -63.17038"/>
    <s v="Ariel Torrico - 70900466"/>
    <x v="0"/>
    <d v="2022-07-01T00:00:00"/>
    <d v="2022-08-01T00:00:00"/>
    <x v="1"/>
    <m/>
    <m/>
    <x v="574"/>
    <s v="AC"/>
    <s v="AC"/>
    <s v="Internet Asimetrico 8"/>
    <b v="1"/>
    <s v="12223705_37545_SCZ_CHARCAS_UNIVERSIDAD DE LOS ANDES SA_IAS_105M"/>
    <b v="1"/>
    <s v="LEON ROSAS, JOSUE ISMAEL - EMP - LPZ                        "/>
    <b v="0"/>
    <e v="#N/A"/>
    <e v="#N/A"/>
    <m/>
  </r>
  <r>
    <x v="3"/>
    <d v="2022-03-31T00:00:00"/>
    <s v="Internet Asimetrico 4"/>
    <n v="37548"/>
    <x v="729"/>
    <s v="15551021_37548_SCZ_TanqueUrubo_LOSPARQUES SRL_IAS_65M_Guembe"/>
    <s v="ESPINOZA LEANOS, MAYRA CRISTINA - EMP - SCZ                 "/>
    <x v="0"/>
    <x v="0"/>
    <s v="espinozamay@tigo.net.bo"/>
    <s v="CAMINO URUBO PORONGO  KM2 LADO URBANIZACION MIRAGE, DENTRO DEL EDIFICIO JARDINES DEL URUBÓ"/>
    <s v="17°45'45.42&quot;S  63°14'2.79&quot;O"/>
    <s v="JUAN DE DIOS SANDOVAL - 75023257"/>
    <x v="0"/>
    <d v="2022-07-01T00:00:00"/>
    <d v="2022-08-01T00:00:00"/>
    <x v="1"/>
    <m/>
    <m/>
    <x v="578"/>
    <s v="AC"/>
    <s v="(en blanco)"/>
    <s v="Internet Asimetrico 4"/>
    <b v="1"/>
    <s v="(en blanco)"/>
    <b v="0"/>
    <s v="ALVAREZ CABEZAS, SAUL ALEJANDRO - TEMP                      "/>
    <b v="0"/>
    <e v="#N/A"/>
    <e v="#N/A"/>
    <m/>
  </r>
  <r>
    <x v="1"/>
    <d v="2022-04-27T00:00:00"/>
    <s v="Internet Asimetrico 1"/>
    <n v="37549"/>
    <x v="49"/>
    <s v="15333708_37549_SCZ_B30 DE AGOSTO_COMERCIALIZADORA RETAIL LIDER S.A._IAS_30M_RBS "/>
    <s v="BANEGAS CHAVEZ, MARIA FERNANDA - CORP - SCZ                 "/>
    <x v="0"/>
    <x v="0"/>
    <s v="banegasma@tigo.net.bo"/>
    <s v="Avenida Banzer KM 10 ingreso La Pradera MAKROPARQUE MAYORISTA -  SITIO 6"/>
    <s v="17°42'01.1&quot;S 63°09'38.0&quot;W"/>
    <s v="SIMAR PAREDES - 76635050"/>
    <x v="0"/>
    <d v="2022-07-01T00:00:00"/>
    <d v="2022-08-01T00:00:00"/>
    <x v="1"/>
    <m/>
    <m/>
    <x v="575"/>
    <s v="AC"/>
    <s v="AC"/>
    <s v="Internet Asimetrico 1"/>
    <b v="1"/>
    <s v="15333708_37549_SCZ_B30 DE AGOSTO_COMERCIALIZADORA RETAIL LIDER S.A._IAS_30M_RBS "/>
    <b v="1"/>
    <s v="MONTERO LEDESMA, JAVIER - CORP - SCZ                        "/>
    <b v="0"/>
    <e v="#N/A"/>
    <e v="#N/A"/>
    <m/>
  </r>
  <r>
    <x v="1"/>
    <d v="2022-04-28T00:00:00"/>
    <s v="Internet Asimetrico 1"/>
    <n v="37551"/>
    <x v="49"/>
    <s v="15333708_37551__SCZ_INTERNACIONAL_COMERCIALIZADORA RETAIL LIDER S.A._IAS_30M"/>
    <s v="BANEGAS CHAVEZ, MARIA FERNANDA - CORP - SCZ                 "/>
    <x v="0"/>
    <x v="0"/>
    <s v="banegasma@tigo.net.bo"/>
    <s v="Avenida 6to anillo zona el Palmar MAKROPARQUE MAYORISTA -  SITIO 7"/>
    <s v="17°50'10.6&quot;S 63°10'00.9&quot;W"/>
    <s v="SIMAR PAREDES - 76635050"/>
    <x v="0"/>
    <d v="2022-07-01T00:00:00"/>
    <d v="2022-08-01T00:00:00"/>
    <x v="1"/>
    <m/>
    <m/>
    <x v="142"/>
    <s v="AC"/>
    <s v="AC"/>
    <s v="Internet Asimetrico 1"/>
    <b v="1"/>
    <s v="15333708_37551__SCZ_INTERNACIONAL_COMERCIALIZADORA RETAIL LIDER S.A._IAS_30M"/>
    <b v="1"/>
    <s v="MONTERO LEDESMA, JAVIER - CORP - SCZ                        "/>
    <b v="0"/>
    <e v="#N/A"/>
    <e v="#N/A"/>
    <m/>
  </r>
  <r>
    <x v="1"/>
    <d v="2022-04-27T00:00:00"/>
    <s v="Internet Asimetrico 1"/>
    <n v="37553"/>
    <x v="49"/>
    <s v="15333708_37553__SCZ_SAGUAPAC_COMERCIALIZADORA RETAIL LIDER S.A._IAS_30M"/>
    <s v="BANEGAS CHAVEZ, MARIA FERNANDA - CORP - SCZ                 "/>
    <x v="0"/>
    <x v="0"/>
    <s v="banegasma@tigo.net.bo"/>
    <s v="Avenida Escruadrón Velasco entre 2do y tercer anillo TIENDAS k1 -  SITIO 10"/>
    <s v="17°48'12.8&quot;S 63°11'36.0&quot;W"/>
    <s v="SIMAR PAREDES - 76635050"/>
    <x v="0"/>
    <d v="2022-07-01T00:00:00"/>
    <d v="2022-08-01T00:00:00"/>
    <x v="1"/>
    <m/>
    <m/>
    <x v="576"/>
    <s v="SU"/>
    <s v="(en blanco)"/>
    <s v="Internet Asimetrico 1"/>
    <b v="1"/>
    <s v="(en blanco)"/>
    <b v="0"/>
    <s v="MONTERO LEDESMA, JAVIER - CORP - SCZ                        "/>
    <b v="0"/>
    <e v="#N/A"/>
    <e v="#N/A"/>
    <m/>
  </r>
  <r>
    <x v="2"/>
    <d v="2015-01-02T00:00:00"/>
    <s v="Internet Dedicado 4"/>
    <n v="29410"/>
    <x v="730"/>
    <s v="12915_29410_LPZ_San Miguel_FONDO DE POBLACION DE LAS NN.UU._IOL_5M"/>
    <s v="PONCE DE LEON, MONICA - MNC - SCZ                           "/>
    <x v="1"/>
    <x v="0"/>
    <s v="ponceb@tigo.net.bo"/>
    <s v="C. 18 de Calacoto Nro 8022"/>
    <n v="0"/>
    <s v="Richard Chipana - 2121693"/>
    <x v="0"/>
    <d v="2021-06-01T00:00:00"/>
    <d v="2021-08-01T00:00:00"/>
    <x v="1"/>
    <m/>
    <m/>
    <x v="428"/>
    <s v="AC"/>
    <s v="AC"/>
    <s v="Internet Dedicado 4"/>
    <b v="1"/>
    <s v="12915_29410_LPZ_FLORIDA_FONDO DE POBLACION DE LAS NNUU_IDD_65"/>
    <b v="0"/>
    <s v="RUCK SUAREZ, FERNANDA - MNC - SCZ                           "/>
    <b v="0"/>
    <e v="#N/A"/>
    <e v="#N/A"/>
    <m/>
  </r>
  <r>
    <x v="1"/>
    <d v="2018-05-22T00:00:00"/>
    <s v="Internet Asimetrico 3"/>
    <n v="32297"/>
    <x v="46"/>
    <s v="13321668_32297__LPZ_MALLASA_CORPORACION_DE_AQUINO_BOLIVIA_SA_IAS_50M"/>
    <s v="SALLES GUZMAN, PAOLA KARINA - CORP - SCZ                    "/>
    <x v="1"/>
    <x v="0"/>
    <s v="sallesp@tigo.net.bo"/>
    <s v="Av. Camacho Edif. Banco Ganadero Nro 1372 - SITIO 9"/>
    <s v=" 16°29'57.02&quot;S  68° 8'1.95&quot;O"/>
    <s v="Roberto Peredo - 70827875"/>
    <x v="4"/>
    <d v="2022-07-01T00:00:00"/>
    <d v="2022-08-01T00:00:00"/>
    <x v="3"/>
    <m/>
    <m/>
    <x v="579"/>
    <s v="AC"/>
    <s v="AC"/>
    <s v="Internet Asimetrico 3"/>
    <b v="1"/>
    <s v="13321668_32297__LPZ_MALLASA_CORPORACION_DE_AQUINO_BOLIVIA_SA_IAS_50M"/>
    <b v="1"/>
    <s v="SALLES GUZMAN, PAOLA KARINA - CORP - SCZ                    "/>
    <b v="1"/>
    <e v="#N/A"/>
    <e v="#N/A"/>
    <m/>
  </r>
  <r>
    <x v="1"/>
    <d v="2018-05-30T00:00:00"/>
    <s v="Internet Asimetrico 1"/>
    <n v="32406"/>
    <x v="9"/>
    <s v="11300032_32406__LPZ_Planta Senkata_FARMACIAS CORPORATIVA_BAS_10MPARA LA AGRICULT"/>
    <s v="SALLES GUZMAN, PAOLA KARINA - CORP - SCZ                    "/>
    <x v="1"/>
    <x v="0"/>
    <s v="sallesp@tigo.net.bo"/>
    <s v="Calle Martin Lutero"/>
    <s v=" 16°34'17.59&quot;S  68°11'5.92&quot;O"/>
    <s v="Daniel Escobar - 78444275"/>
    <x v="4"/>
    <d v="2022-07-01T00:00:00"/>
    <d v="2022-08-01T00:00:00"/>
    <x v="0"/>
    <m/>
    <s v="Servicio Suspendido / Eliminado"/>
    <x v="0"/>
    <s v="AC"/>
    <s v="AC"/>
    <s v="Internet Asimetrico 1"/>
    <b v="1"/>
    <s v="11300032_32406__LPZ_Planta Senkata_FARMACIAS CORPORATIVA_BAS_10MPARA LA AGRICULT"/>
    <b v="1"/>
    <s v="SALLES GUZMAN, PAOLA KARINA - CORP - SCZ                    "/>
    <b v="1"/>
    <e v="#N/A"/>
    <e v="#N/A"/>
    <m/>
  </r>
  <r>
    <x v="1"/>
    <d v="2018-07-31T00:00:00"/>
    <s v="Internet Asimetrico 2"/>
    <n v="32715"/>
    <x v="277"/>
    <s v="5288992_32715__SCZ_Plazuela Fatima_TECHO_IAS_40M"/>
    <s v="BANEGAS CHAVEZ, MARIA FERNANDA - CORP - SCZ                 "/>
    <x v="0"/>
    <x v="0"/>
    <s v="banegasma@tigo.net.bo"/>
    <s v="AV. GRIGOTA #620 entre 1er y 2do Anillo - SITIO 10"/>
    <s v=" 17°47'49.95&quot;S  63°11'31.25&quot;O"/>
    <s v="Carlos Romaña - 71395550"/>
    <x v="4"/>
    <d v="2022-07-01T00:00:00"/>
    <d v="2022-08-01T00:00:00"/>
    <x v="3"/>
    <m/>
    <m/>
    <x v="577"/>
    <s v="AC"/>
    <s v="AC"/>
    <s v="Internet Asimetrico 2"/>
    <b v="1"/>
    <s v="5288992_32715__SCZ_Plazuela Fatima_TECHO_IAS_40M"/>
    <b v="1"/>
    <s v="MONTERO LEDESMA, JAVIER - CORP - SCZ                        "/>
    <b v="0"/>
    <e v="#N/A"/>
    <e v="#N/A"/>
    <m/>
  </r>
  <r>
    <x v="1"/>
    <d v="2018-09-04T00:00:00"/>
    <s v="Internet Asimetrico 1"/>
    <n v="32897"/>
    <x v="46"/>
    <s v="13321668_32897__SCZ_URUBO_GPON_CORPORACION DE AQUINO BOLIVIA SA_BAS_10M"/>
    <s v="SALLES GUZMAN, PAOLA KARINA - CORP - SCZ                    "/>
    <x v="0"/>
    <x v="0"/>
    <s v="sallesp@tigo.net.bo"/>
    <s v="Urbanizacion Colinas del Urubo UV58 MZA0 "/>
    <s v=" 17°43'49.90&quot;S  63°13'3.54&quot;O"/>
    <s v="Roberto Peredo - 70827875"/>
    <x v="4"/>
    <d v="2022-07-01T00:00:00"/>
    <d v="2022-08-01T00:00:00"/>
    <x v="0"/>
    <m/>
    <s v="Servicio Suspendido / Eliminado"/>
    <x v="0"/>
    <s v="AC"/>
    <s v="(en blanco)"/>
    <s v="Internet Asimetrico 1"/>
    <b v="1"/>
    <s v="(en blanco)"/>
    <b v="0"/>
    <s v="SALLES GUZMAN, PAOLA KARINA - CORP - SCZ                    "/>
    <b v="1"/>
    <e v="#N/A"/>
    <e v="#N/A"/>
    <m/>
  </r>
  <r>
    <x v="1"/>
    <d v="2018-07-31T00:00:00"/>
    <s v="Internet Asimetrico 1"/>
    <n v="32746"/>
    <x v="2"/>
    <s v="11474451_32746_ORU_DALENCE_CERVECERIA BOLIVIANA NACIONAL_IAS_30"/>
    <s v="ANDIA ALVAREZ, LUIS ENRIQUE - CORP - LPZ                    "/>
    <x v="4"/>
    <x v="0"/>
    <s v="andial@tigo.net.bo"/>
    <s v="Av. 24 de Julio Km. 3 ½. Carretera Vinto"/>
    <s v=" 17°58'41.08&quot;S  67° 3'46.72&quot;O"/>
    <s v="ANTONIO IBAÑEZ - 72209637"/>
    <x v="1"/>
    <d v="2020-01-01T00:00:00"/>
    <d v="2020-02-01T00:00:00"/>
    <x v="1"/>
    <m/>
    <m/>
    <x v="477"/>
    <s v="AC"/>
    <s v="(en blanco)"/>
    <s v="Internet Asimetrico 1"/>
    <b v="1"/>
    <s v="(en blanco)"/>
    <b v="0"/>
    <s v="MIRANDA URQUIZO, DANIEL - CORP - LPZ                        "/>
    <b v="0"/>
    <e v="#N/A"/>
    <e v="#N/A"/>
    <m/>
  </r>
  <r>
    <x v="1"/>
    <d v="2015-05-15T00:00:00"/>
    <s v="Internet Dedicado 1"/>
    <n v="29579"/>
    <x v="2"/>
    <s v="11474451_29579_ORU_DALENCE_CERVECERIA BOLIVIANA NACIONAL_IDD_30M"/>
    <s v="ANDIA ALVAREZ, LUIS ENRIQUE - CORP - LPZ                    "/>
    <x v="4"/>
    <x v="0"/>
    <s v="andial@tigo.net.bo"/>
    <s v="Av. 24 de Julio Km. 3 ½. Carretera Vinto"/>
    <s v=" 19° 0'40.38&quot;S  66°46'49.47&quot;O"/>
    <s v="Antonio Ibañez - 72209637"/>
    <x v="1"/>
    <d v="2020-01-01T00:00:00"/>
    <d v="2020-04-01T00:00:00"/>
    <x v="4"/>
    <s v="01/11: Se actualizo el CH de acuerdo al plan contratado.Repetición de medición por no desconexión."/>
    <m/>
    <x v="477"/>
    <s v="AC"/>
    <s v="(en blanco)"/>
    <s v="Internet Dedicado 1"/>
    <b v="1"/>
    <s v="(en blanco)"/>
    <b v="0"/>
    <s v="MIRANDA URQUIZO, DANIEL - CORP - LPZ                        "/>
    <b v="0"/>
    <e v="#N/A"/>
    <e v="#N/A"/>
    <m/>
  </r>
  <r>
    <x v="1"/>
    <d v="2018-07-31T00:00:00"/>
    <s v="Internet Asimetrico 1"/>
    <n v="32747"/>
    <x v="2"/>
    <s v="11474451_32747_ORU_DALENCE_CERVECERIA BOLIVIANA NACIONAL_IAS_30M"/>
    <s v="ANDIA ALVAREZ, LUIS ENRIQUE - CORP - LPZ                    "/>
    <x v="4"/>
    <x v="0"/>
    <s v="andial@tigo.net.bo"/>
    <s v="Av. 24 de Junio km. 3,5 carretera a Vinto."/>
    <m/>
    <s v="ANTONIO IBAÑEZ - 72209638"/>
    <x v="1"/>
    <d v="2020-01-01T00:00:00"/>
    <d v="2020-04-01T00:00:00"/>
    <x v="4"/>
    <s v="Repetición de medición por no desconexión."/>
    <m/>
    <x v="477"/>
    <s v="SU"/>
    <s v="(en blanco)"/>
    <s v="Internet Asimetrico 1"/>
    <b v="1"/>
    <s v="(en blanco)"/>
    <b v="0"/>
    <s v="MIRANDA URQUIZO, DANIEL - CORP - LPZ                        "/>
    <b v="0"/>
    <e v="#N/A"/>
    <e v="#N/A"/>
    <m/>
  </r>
  <r>
    <x v="1"/>
    <d v="2015-05-15T00:00:00"/>
    <s v="Internet Dedicado 1"/>
    <n v="29575"/>
    <x v="2"/>
    <s v="11474451_29575_LPZ_AVLAS-AMERICAS_CERVECERIA BOLIVIANA NACIONAL_IDD_30M"/>
    <s v="ANDIA ALVAREZ, LUIS ENRIQUE - CORP - LPZ                    "/>
    <x v="1"/>
    <x v="0"/>
    <s v="andial@tigo.net.bo"/>
    <s v="Av. 6 de Marzo"/>
    <s v=" 16°31'43.08&quot;S  68°10'21.13&quot;O"/>
    <s v="Antonio Ibañez - 72209637"/>
    <x v="1"/>
    <d v="2020-07-01T00:00:00"/>
    <d v="2020-08-01T00:00:00"/>
    <x v="1"/>
    <s v="15/06: Se volvio a contactar al cliente, el cual pidio se le envie un nuevo correo para coordinar la visita. 04/06: Contacto Antonio Ibañez indicó: Sergio, por favor te pido realizar estas validaciones mas adelante, cuando bajen los contagios por la pandemia._x000a_20/05: Recordatorio a ejecutivo para que confirme los nuevos planes_x000a_13/05: Envié consulta al ejecutivo para que confirme los servicios del cliente._x000a_11/05: Envié correo de consulta al ejecutivo._x000a_16/04: Les comento que el cliente ha ido cambiando algunos servicios en este mes y estamos en ese proceso les pido nos puedan dar unos dias mas por favor ya que se esta haciendo esos ajustes aun._x000a_16/04: Envié consulta al ejecutivo._x000a_08/04: Ejecutivo indica que se han llevado a cabo una serie de cambios de los servicios del cliente que se encuentran siendo confirmados, pide unos días para que Antonio nos de su autorización._x000a_06/04: Envié consulta por correo al ejecutivo para su ayuda en la coordinación de las visitas o si es necesario reprogramarlas para meses posteriores._x000a_05/04: El contacto menciona que por el momento no estan dejando ingresar porsonal externo a sus instalaciones._x000a_11/01: Contactar nuevamente._x000a_16/12: Solicité a Logicalis intentar nuevamente._x000a_12/11: Se volvo a mandar un nuevo correo a peticion del cliente para poder agendar una visita (contacto 5/11/2020)_x000a_12/10: Volver a intentar la programación con este cliente._x000a_31/08: Indica que por la cuarentena es difícil movilizar su personal."/>
    <m/>
    <x v="496"/>
    <s v="AC"/>
    <s v="AC"/>
    <s v="Internet Dedicado 1"/>
    <b v="1"/>
    <s v="11474451_29575_LPZ_AVLAS-AMERICAS_CERVECERIA BOLIVIANA NACIONAL_IDD_30M"/>
    <b v="1"/>
    <s v="MIRANDA URQUIZO, DANIEL - CORP - LPZ                        "/>
    <b v="0"/>
    <e v="#N/A"/>
    <e v="#N/A"/>
    <m/>
  </r>
  <r>
    <x v="1"/>
    <d v="2016-04-01T00:00:00"/>
    <s v="Internet Dedicado 1"/>
    <n v="29795"/>
    <x v="2"/>
    <s v="11474451_29795_ORU_Dalence_CERVECERIA BOLIVIANA NACIONAL_IAS1_30M"/>
    <s v="ANDIA ALVAREZ, LUIS ENRIQUE - CORP - LPZ                    "/>
    <x v="4"/>
    <x v="0"/>
    <s v="andial@tigo.net.bo"/>
    <s v="Av. 24 de Julio Km. 3 ½. Carretera Vinto"/>
    <s v=" 17°58'41.08&quot;S  67° 3'46.72&quot;O"/>
    <s v="Pablo Cardenas - 67011807"/>
    <x v="1"/>
    <d v="2020-08-01T00:00:00"/>
    <d v="2020-09-01T00:00:00"/>
    <x v="4"/>
    <s v="01/11: Se actualizo el CH de acuerdo al plan contratado. 21/10: Ejecutivo nos indica nuevo CH y se actualizó en la BBDD, el cliente cambio de plan a partir de este mes."/>
    <m/>
    <x v="477"/>
    <s v="AC"/>
    <s v="(en blanco)"/>
    <s v="Internet Asimetrico 1"/>
    <b v="0"/>
    <s v="(en blanco)"/>
    <b v="0"/>
    <s v="MIRANDA URQUIZO, DANIEL - CORP - LPZ                        "/>
    <b v="0"/>
    <e v="#N/A"/>
    <e v="#N/A"/>
    <m/>
  </r>
  <r>
    <x v="1"/>
    <d v="2018-05-24T00:00:00"/>
    <s v="Internet Dedicado 1"/>
    <n v="32385"/>
    <x v="2"/>
    <s v="11474451_32385_LPZ_FLORIDA_CERVECERIA BOLIVIANA NACIONAL_IDD_30M"/>
    <s v="ANDIA ALVAREZ, LUIS ENRIQUE - CORP - LPZ                    "/>
    <x v="1"/>
    <x v="0"/>
    <s v="andial@tigo.net.bo"/>
    <s v="AVENIDA MONTES NRO 400"/>
    <s v=" 16°29'20.22&quot;S  68° 8'37.42&quot;O"/>
    <s v="ANTONIO IBAÑEZ - 72209637"/>
    <x v="1"/>
    <d v="2021-02-01T00:00:00"/>
    <d v="2021-03-01T00:00:00"/>
    <x v="4"/>
    <s v="08/12: Se actualizó el CH de accuerdo al cambio de plan._x000a_05/10: Se consulto con el ejecutivo, indica que Antonio el encargado se encuentra de vacaciones. Proporciono otro contacto Julio ayaviri 71545528. 15/06: El contacto menciona que por el momento no estan dejando. 08/04: Ejecutivo indica que se han llevado a cabo una serie de cambios de los servicios del cliente que se encuentran siendo confirmados, pide unos días para que Antonio nos de su autorización._x000a_Una vez confirme el NOC el cambio de equipo, se debe hacer la visita nuevamente."/>
    <m/>
    <x v="134"/>
    <s v="AC"/>
    <s v="AC"/>
    <s v="Internet Dedicado 1"/>
    <b v="1"/>
    <s v="11474451_32385_LPZ_FLORIDA_CERVECERIA BOLIVIANA NACIONAL_IDD_30M"/>
    <b v="1"/>
    <s v="MIRANDA URQUIZO, DANIEL - CORP - LPZ                        "/>
    <b v="0"/>
    <e v="#N/A"/>
    <e v="#N/A"/>
    <m/>
  </r>
  <r>
    <x v="1"/>
    <d v="2019-10-30T00:00:00"/>
    <s v="Internet Dedicado 1"/>
    <n v="34620"/>
    <x v="2"/>
    <s v="11474451_34620__ORU_INDUSTRIAL_CERVECERIA BOLIVIANA NACIONAL_IDD_30M"/>
    <s v="ANDIA ALVAREZ, LUIS ENRIQUE - CORP - LPZ                    "/>
    <x v="4"/>
    <x v="0"/>
    <s v="andial@tigo.net.bo"/>
    <s v="Prolongación Velasco Galvarro  y Av. Sargento Flores"/>
    <m/>
    <s v="ANOTONIO IBAÑEZ - 72209637"/>
    <x v="3"/>
    <d v="2021-03-01T00:00:00"/>
    <d v="2021-03-01T00:00:00"/>
    <x v="4"/>
    <s v="01/11: Se actualizo el CH de acuerdo al plan contratado.. 11/03: De acuerdo a lo indicado por el ejecutivo y Francisco, debido al upgrade de servicios realizados al cliente, deben hacerse nuevas mediciones."/>
    <m/>
    <x v="477"/>
    <s v="AC"/>
    <s v="AC"/>
    <s v="Internet Dedicado 1"/>
    <b v="1"/>
    <s v="11474451_34620__ORU_INDUSTRIAL_CERVECERIA BOLIVIANA NACIONAL_IDD_30M"/>
    <b v="1"/>
    <s v="MIRANDA URQUIZO, DANIEL - CORP - LPZ                        "/>
    <b v="0"/>
    <e v="#N/A"/>
    <e v="#N/A"/>
    <m/>
  </r>
  <r>
    <x v="1"/>
    <d v="2021-10-28T00:00:00"/>
    <s v="Internet Dedicado 1"/>
    <n v="36976"/>
    <x v="2"/>
    <s v="11474451_36976_ORU_HOTEL BOLIVIA_CERVECERIA BOLIVIANA NACIONAL SA_OFICINA VENTAS ORURO_IDD_65M"/>
    <s v="ANDIA ALVAREZ, LUIS ENRIQUE - CORP - LPZ                    "/>
    <x v="4"/>
    <x v="0"/>
    <s v="andial@tigo.net.bo"/>
    <s v="Prolongación Velasco Galvarro  y Av. Sargento Flores"/>
    <n v="0"/>
    <s v="Antonio Ibañez - 72209637"/>
    <x v="3"/>
    <d v="2021-10-01T00:00:00"/>
    <d v="2021-11-01T00:00:00"/>
    <x v="1"/>
    <m/>
    <m/>
    <x v="477"/>
    <s v="AC"/>
    <s v="AC"/>
    <s v="Internet Dedicado 4"/>
    <b v="0"/>
    <s v="11474451_36976_ORU_HOTEL BOLIVIA_CERVECERIA BOLIVIANA NACIONAL SA_OFICINA VENTAS"/>
    <b v="0"/>
    <s v="MIRANDA URQUIZO, DANIEL - CORP - LPZ                        "/>
    <b v="0"/>
    <e v="#N/A"/>
    <e v="#N/A"/>
    <m/>
  </r>
  <r>
    <x v="1"/>
    <d v="2021-11-29T00:00:00"/>
    <s v="Internet Dedicado 1"/>
    <n v="36856"/>
    <x v="2"/>
    <s v="11474451_36856__ORU_DALENCE_CERVECERIA BOLIVIANA NACIONAL SA_ENALBO ORURO _IDD_145M"/>
    <s v="ANDIA ALVAREZ, LUIS ENRIQUE - CORP - LPZ                    "/>
    <x v="4"/>
    <x v="0"/>
    <s v="andial@tigo.net.bo"/>
    <s v="Av. 24 de Julio Km. 3 ½. Carretera Vinto"/>
    <s v=" 17°58'41.08&quot;S  67° 3'46.72&quot;O"/>
    <s v="Antonio Ibañez - 72209637"/>
    <x v="3"/>
    <d v="2021-10-01T00:00:00"/>
    <d v="2021-11-01T00:00:00"/>
    <x v="1"/>
    <m/>
    <m/>
    <x v="477"/>
    <s v="AC"/>
    <s v="(en blanco)"/>
    <s v="Internet Dedicado 10"/>
    <b v="0"/>
    <s v="(en blanco)"/>
    <b v="0"/>
    <s v="MIRANDA URQUIZO, DANIEL - CORP - LPZ                        "/>
    <b v="0"/>
    <e v="#N/A"/>
    <e v="#N/A"/>
    <m/>
  </r>
  <r>
    <x v="1"/>
    <d v="2019-04-25T00:00:00"/>
    <s v="Internet Dedicado 1"/>
    <n v="33923"/>
    <x v="16"/>
    <s v="14808309_33923_SCZ_BRIGIDA_OVANDO SA_IDD_30M"/>
    <s v="PARADA SAUCEDO, ALEJANDRA - EMP - SCZ                       "/>
    <x v="0"/>
    <x v="0"/>
    <s v="paradaal@tigo.net.bo"/>
    <s v="Equipetrol norte, Calle Maria de Olivera entre Adolfo Flores y Barchilones "/>
    <s v="17°45'22.6&quot;S 63°11'44.2&quot;W"/>
    <s v="ALEJANDRO GUMIEL - 70334938"/>
    <x v="4"/>
    <d v="2022-07-01T00:00:00"/>
    <d v="2022-08-01T00:00:00"/>
    <x v="0"/>
    <s v="24/08: El servicio fue dado de baja debido aun traslado de oficinas por parte del cliente."/>
    <s v="Servicio Suspendido / Eliminado"/>
    <x v="0"/>
    <s v="SU"/>
    <s v="(en blanco)"/>
    <s v="Internet Dedicado 1"/>
    <b v="1"/>
    <s v="(en blanco)"/>
    <b v="0"/>
    <s v="PARADA SAUCEDO, ALEJANDRA - EMP - SCZ                       "/>
    <b v="1"/>
    <e v="#N/A"/>
    <e v="#N/A"/>
    <m/>
  </r>
  <r>
    <x v="1"/>
    <d v="2021-09-06T00:00:00"/>
    <s v="Internet Dedicado 1"/>
    <n v="36581"/>
    <x v="397"/>
    <s v="11365486_36581_LPZ_HANSA_LA BOLIVIANA CIACRUZ_IDD_30M"/>
    <s v="PEREIRA AREVALO, AHYRAN DREICK - CORP - LPZ                 "/>
    <x v="1"/>
    <x v="0"/>
    <s v="pereiraah@tigo.net.bo"/>
    <s v="Calle Colón No. 288 Oficinas de La Boliviana Ciacruz"/>
    <s v="  16°29'55.12&quot;S;  68° 8'1.61&quot;O"/>
    <s v="Nino Bustillos - 71551857"/>
    <x v="0"/>
    <d v="2022-07-01T00:00:00"/>
    <d v="2022-08-01T00:00:00"/>
    <x v="1"/>
    <m/>
    <m/>
    <x v="580"/>
    <s v="AC"/>
    <s v="AC"/>
    <s v="Internet Dedicado 3"/>
    <b v="0"/>
    <s v="11365486_36581_LPZ_HANSA_LA BOLIVIANA CIACRUZ_IDD_50M"/>
    <b v="0"/>
    <s v="PEREIRA AREVALO, AHYRAN DREICK - CORP - LPZ                 "/>
    <b v="1"/>
    <e v="#N/A"/>
    <e v="#N/A"/>
    <m/>
  </r>
  <r>
    <x v="3"/>
    <d v="2022-02-25T00:00:00"/>
    <s v="Internet Dedicado 15"/>
    <n v="37392"/>
    <x v="681"/>
    <s v="11159205_37392__SCZ_HIPERMAXI NUEVO_ ASOCIACION UNIVERSIDAD NUR_IDD_320M"/>
    <s v="RUEDA PERALTA, ANIBAL - EMP - SCZ                           "/>
    <x v="0"/>
    <x v="0"/>
    <s v="ruedaa@tigo.net.bo"/>
    <s v="AV. CRISTO REDENTOR NRO 100 ENTRE 2DO Y 3ER ANILLO UNIVERSIDAD NUR"/>
    <s v=" 17°46'8.33&quot;S  63°10'58.22&quot;O"/>
    <s v="JULIO PORCEL - 76392490_x0009_ "/>
    <x v="0"/>
    <d v="2022-07-01T00:00:00"/>
    <d v="2022-08-01T00:00:00"/>
    <x v="1"/>
    <s v="23/02: El servicio esta funcionando bien, sin embargo el cliente no esta ocupando este segmento. Esta ocupando otro el cual no tiene asiganado un CH. se coordina otra visita para revisar el otro servicio para el 24 de feb."/>
    <m/>
    <x v="581"/>
    <s v="AC"/>
    <s v="AC"/>
    <s v="Internet Dedicado 12"/>
    <b v="0"/>
    <s v="11159205_37392__SCZ_HIPERMAXI NUEVO_ ASOCIACION UNIVERSIDAD NUR_IDD_185M"/>
    <b v="0"/>
    <s v="RUEDA PERALTA, ANIBAL - EMP - SCZ                           "/>
    <b v="1"/>
    <e v="#N/A"/>
    <e v="#N/A"/>
    <m/>
  </r>
  <r>
    <x v="4"/>
    <d v="2022-02-23T00:00:00"/>
    <s v="Internet Asimetrico 4"/>
    <n v="37418"/>
    <x v="731"/>
    <s v="11432173_37418__SCZ_SAGUAPAC_FUNDACION PARA LA CONSERVACION DEL BOSQUE CHIQUITAN"/>
    <s v="VACA, JIMENA - EJEC. DE CUENTAS - NEG - SC                  "/>
    <x v="0"/>
    <x v="0"/>
    <s v="vacaj@tigo.net.bo"/>
    <s v="AV IBERICA CALLE 6 OESTE NRO 95 ESQ PUERTO BUSCH, BARRIO LAS PALMAS "/>
    <s v=" 17°48'8.21&quot;S 63°12'47.90&quot;O"/>
    <s v="MARCO LIMARINO  - 70937031"/>
    <x v="0"/>
    <d v="2022-07-01T00:00:00"/>
    <d v="2022-08-01T00:00:00"/>
    <x v="1"/>
    <m/>
    <m/>
    <x v="582"/>
    <s v="AC"/>
    <s v="AC"/>
    <s v="Internet Asimetrico 4"/>
    <b v="1"/>
    <s v="11432173_37418__SCZ_SAGUAPAC_FUNDACION PARA LA CONSERVACION DEL BOSQUE CHIQUITAN"/>
    <b v="1"/>
    <s v="VACA, JIMENA - EJEC. DE CUENTAS - NEG - SC                  "/>
    <b v="1"/>
    <e v="#N/A"/>
    <e v="#N/A"/>
    <m/>
  </r>
  <r>
    <x v="1"/>
    <d v="2017-10-30T00:00:00"/>
    <s v="Internet Asimetrico 5"/>
    <n v="31494"/>
    <x v="43"/>
    <s v="11648715_31494_SCZ_Warnes_COMPANIA INDUSTRIAL DE TABACOS_IAS_75M"/>
    <s v="PARADA ROCA, NOELIA - CORP - SCZ                            "/>
    <x v="0"/>
    <x v="0"/>
    <s v="paradan@tigo.net.bo"/>
    <s v="Carretera a Warnes, pasando La PIL"/>
    <s v=" 17°31'35.94&quot;S  63° 9'40.65&quot;O"/>
    <s v="Juan Carlos Cardona  - 67708374"/>
    <x v="4"/>
    <d v="2022-08-01T00:00:00"/>
    <d v="2022-09-01T00:00:00"/>
    <x v="3"/>
    <m/>
    <m/>
    <x v="17"/>
    <s v="AC"/>
    <s v="AC"/>
    <s v="Internet Asimetrico 5"/>
    <b v="1"/>
    <s v="11648715_31494_SCZ_Warnes_COMPANIA INDUSTRIAL DE TABACOS_IAS_75M"/>
    <b v="1"/>
    <s v="PARADA ROCA, NOELIA - CORP - SCZ                            "/>
    <b v="1"/>
    <e v="#N/A"/>
    <e v="#N/A"/>
    <m/>
  </r>
  <r>
    <x v="1"/>
    <d v="2017-04-13T00:00:00"/>
    <s v="BUSINESS ONLINE 4"/>
    <n v="30927"/>
    <x v="43"/>
    <s v="11648715_30927_SCZ_Paragua_COMPAA INDUSTRIAL DE TABACOS_IEL_23M"/>
    <s v="PARADA ROCA, NOELIA - CORP - SCZ                            "/>
    <x v="0"/>
    <x v="0"/>
    <s v="paradan@tigo.net.bo"/>
    <s v="Carretera a Warnes km 10 "/>
    <s v=" 17°40'32.89&quot;S  63° 9'20.07&quot;O"/>
    <s v="JUAN CARLOS CARDONA - 67708374"/>
    <x v="4"/>
    <d v="2022-08-01T00:00:00"/>
    <d v="2022-09-01T00:00:00"/>
    <x v="3"/>
    <m/>
    <m/>
    <x v="582"/>
    <s v="AC"/>
    <s v="(en blanco)"/>
    <s v="Internet Dedicado 6"/>
    <b v="0"/>
    <s v="(en blanco)"/>
    <b v="0"/>
    <s v="PARADA ROCA, NOELIA - CORP - SCZ                            "/>
    <b v="1"/>
    <e v="#N/A"/>
    <e v="#N/A"/>
    <m/>
  </r>
  <r>
    <x v="1"/>
    <d v="2017-05-25T00:00:00"/>
    <s v="Plan Internet Empresarial 5.2"/>
    <n v="31104"/>
    <x v="272"/>
    <s v="13667429_31104_SCZ_Refineria_YPFB REFINACION_IEL_50M"/>
    <s v="BANEGAS CHAVEZ, MARIA FERNANDA - CORP - SCZ                 "/>
    <x v="0"/>
    <x v="0"/>
    <s v="banegasma@tigo.net.bo"/>
    <s v="AV SANTOS DUMONT FINAL REFINERIA DE PALMASOLA"/>
    <s v=" 17°52'43.29&quot;S   63°11'46.72&quot;O"/>
    <s v="erick.ruiz@ypfblogistica.com.bo"/>
    <x v="4"/>
    <d v="2022-08-01T00:00:00"/>
    <d v="2022-09-01T00:00:00"/>
    <x v="2"/>
    <s v="Pendiente asiganción de nuevo ejecutivo"/>
    <m/>
    <x v="0"/>
    <s v="AC"/>
    <s v="AC"/>
    <s v="Plan Internet Empresarial 5.2"/>
    <b v="1"/>
    <s v="13667429_31104_SCZ_Refineria_YPFB REFINACION_IEL_50M"/>
    <b v="1"/>
    <s v="MONTERO LEDESMA, JAVIER - CORP - SCZ                        "/>
    <b v="0"/>
    <s v="aun sin contactar"/>
    <e v="#REF!"/>
    <s v="Contacto equivocado"/>
  </r>
  <r>
    <x v="1"/>
    <d v="2015-09-15T00:00:00"/>
    <s v="BUSINESS ONLINE 3"/>
    <n v="29729"/>
    <x v="266"/>
    <s v="3417_29729_SCZ_ROCA_CORONADO_AVICOLA SOFIA LTDA_BOL_18M"/>
    <s v="PARADA ROCA, NOELIA - CORP - SCZ                            "/>
    <x v="0"/>
    <x v="0"/>
    <s v="paradan@tigo.net.bo"/>
    <s v="Parque Industrial Mz 7 atrás de Coca Cola"/>
    <s v="Parque Industrial Mz 7 atrás de Coca Cola"/>
    <s v="Carlos Caballero - 76004570"/>
    <x v="4"/>
    <d v="2022-08-01T00:00:00"/>
    <d v="2022-09-01T00:00:00"/>
    <x v="3"/>
    <m/>
    <m/>
    <x v="583"/>
    <s v="SU"/>
    <s v="AC"/>
    <s v="BUSINESS ONLINE 3"/>
    <b v="1"/>
    <s v="3417_29729_SCZ_ROCA_CORONADO_AVICOLA SOFIA LTDA_BOL_18M"/>
    <b v="1"/>
    <s v="PARADA ROCA, NOELIA - CORP - SCZ                            "/>
    <b v="1"/>
    <e v="#N/A"/>
    <e v="#N/A"/>
    <m/>
  </r>
  <r>
    <x v="3"/>
    <d v="2018-02-22T00:00:00"/>
    <s v="Internet Asimetrico 4"/>
    <n v="31924"/>
    <x v="364"/>
    <s v="11145145_31924_LPZ_LIRA_CONSULTORA NACIONAL CONNAL_IAS_65M"/>
    <s v="NEMTALA FERRUFINO, LUIS MIGUEL - EMP - LPZ                  "/>
    <x v="1"/>
    <x v="0"/>
    <s v="nemtalal@tigo.net.bo"/>
    <s v="Calle Pedro Salazar No 677"/>
    <s v=" 16°30'47.58&quot;S   68° 7'43.44&quot;O"/>
    <s v="JAVIER VILLALPANDO - 76201303"/>
    <x v="4"/>
    <d v="2022-08-01T00:00:00"/>
    <d v="2022-09-01T00:00:00"/>
    <x v="3"/>
    <m/>
    <m/>
    <x v="584"/>
    <s v="AC"/>
    <s v="AC"/>
    <s v="Internet Asimetrico 4"/>
    <b v="1"/>
    <s v="11145145_31924_LPZ_LIRA_CONSULTORA NACIONAL CONNAL_IAS_65M"/>
    <b v="1"/>
    <s v="NEMTALA FERRUFINO, LUIS MIGUEL - EMP - LPZ                  "/>
    <b v="1"/>
    <e v="#N/A"/>
    <e v="#N/A"/>
    <m/>
  </r>
  <r>
    <x v="3"/>
    <d v="2014-12-26T00:00:00"/>
    <s v="BUSINESS ONLINE 11"/>
    <n v="29404"/>
    <x v="362"/>
    <s v="13625050_29404_LPZ_Los Pinos_TAIYO MOTORS S.A._BOL_50M"/>
    <s v="NEMTALA FERRUFINO, LUIS MIGUEL - EMP - LPZ                  "/>
    <x v="1"/>
    <x v="0"/>
    <s v="nemtalal@tigo.net.bo"/>
    <s v="AVENIDA COSTANERA ENTRE CALLE 24 Y 25 FRENTE AL COLEGIO MONTESORI Y UN POCO MAS ABAJO DEL SUPERMERCADO HIPERMAXI"/>
    <s v=" 16°32'35.30&quot;S  68° 5'29.46&quot;O"/>
    <s v="BORIS GUTIERREZ - 79675724"/>
    <x v="4"/>
    <d v="2022-08-01T00:00:00"/>
    <d v="2022-09-01T00:00:00"/>
    <x v="3"/>
    <m/>
    <m/>
    <x v="585"/>
    <s v="AC"/>
    <s v="AC"/>
    <s v="BUSINESS ONLINE 11"/>
    <b v="1"/>
    <s v="13625050_29404_LPZ_Los Pinos_TAIYO MOTORS S.A._BOL_50M"/>
    <b v="1"/>
    <s v="NEMTALA FERRUFINO, LUIS MIGUEL - EMP - LPZ                  "/>
    <b v="1"/>
    <e v="#N/A"/>
    <e v="#N/A"/>
    <m/>
  </r>
  <r>
    <x v="3"/>
    <d v="2019-02-28T00:00:00"/>
    <s v="Plan Internet Empresarial 1.1"/>
    <n v="33653"/>
    <x v="359"/>
    <s v="15372038_33653_LPZ_ALCOREZA_LABORATORIOS CRESPAL S.A._IEL_8M"/>
    <s v="NEMTALA FERRUFINO, LUIS MIGUEL - EMP - LPZ                  "/>
    <x v="1"/>
    <x v="0"/>
    <s v="nemtalal@tigo.net.bo"/>
    <s v="Calle Nicolas Acosta Nro 784 a media cuadra calle casimiro Olañeta zona San Pedro"/>
    <s v="16°30'21.80&quot;S 68° 8'22.10&quot;O"/>
    <s v="KEVIN ALTAMIRANO - 69769410, sistemas@crespal.com"/>
    <x v="4"/>
    <d v="2022-08-01T00:00:00"/>
    <d v="2022-09-01T00:00:00"/>
    <x v="3"/>
    <m/>
    <m/>
    <x v="586"/>
    <s v="AC"/>
    <s v="AC"/>
    <s v="Internet Asimetrico 1"/>
    <b v="0"/>
    <s v="15372038_33653_LPZ_ALCOREZA_LABORATORIOS CRESPAL S.A._IAS_30M"/>
    <b v="0"/>
    <s v="NEMTALA FERRUFINO, LUIS MIGUEL - EMP - LPZ                  "/>
    <b v="1"/>
    <e v="#N/A"/>
    <e v="#N/A"/>
    <m/>
  </r>
  <r>
    <x v="3"/>
    <d v="2019-01-31T00:00:00"/>
    <s v="Internet Dedicado 1"/>
    <n v="33490"/>
    <x v="359"/>
    <s v="15372038_33490_LPZ_PLANTA SENKATA_LABORATORIOS CRESPAL S.A._IDD_30M"/>
    <s v="NEMTALA FERRUFINO, LUIS MIGUEL - EMP - LPZ                  "/>
    <x v="1"/>
    <x v="0"/>
    <s v="nemtalal@tigo.net.bo"/>
    <s v="Calle La Paz nro 784 entre av Hilbo y 25 de Marzo"/>
    <s v="16°33'32.62&quot;S  68°11'23.72&quot;O "/>
    <s v="KEVIN ALTAMIRANO - 69769410, sistemas@crespal.com"/>
    <x v="4"/>
    <d v="2022-08-01T00:00:00"/>
    <d v="2022-09-01T00:00:00"/>
    <x v="3"/>
    <m/>
    <m/>
    <x v="587"/>
    <s v="AC"/>
    <s v="AC"/>
    <s v="Internet Dedicado 1"/>
    <b v="1"/>
    <s v="15372038_33490_LPZ_PLANTA SENKATA_LABORATORIOS CRESPAL S.A._IDD_30M"/>
    <b v="1"/>
    <s v="NEMTALA FERRUFINO, LUIS MIGUEL - EMP - LPZ                  "/>
    <b v="1"/>
    <e v="#N/A"/>
    <e v="#N/A"/>
    <m/>
  </r>
  <r>
    <x v="3"/>
    <d v="2017-05-31T00:00:00"/>
    <s v="Internet Dedicado 4"/>
    <n v="31111"/>
    <x v="357"/>
    <s v="15146341_31111_LPZ_SOPOCACHI_TUVES TV SATELITAL BOLIVIA S.A. - TUVES S.A._IDD_65"/>
    <s v="GARAY, ANGEL NICOLAS - EMP - SCZ                            "/>
    <x v="1"/>
    <x v="0"/>
    <s v="garaya@tigo.net.bo"/>
    <s v="Avenida Sánchez Lima N° 2329 Edificio Sky Tower Oficina 6-A"/>
    <s v="16°30'36.68&quot;S 68°7'40.50&quot;O "/>
    <s v="RODOLFO SUAREZ - 75684795"/>
    <x v="4"/>
    <d v="2022-08-01T00:00:00"/>
    <d v="2022-09-01T00:00:00"/>
    <x v="3"/>
    <m/>
    <m/>
    <x v="12"/>
    <s v="AC"/>
    <s v="AC"/>
    <s v="Internet Dedicado 4"/>
    <b v="1"/>
    <s v="15146341_31111_LPZ_SOPOCACHI_TUVES TV SATELITAL BOLIVIA S.A. - TUVES S.A._IDD_65"/>
    <b v="1"/>
    <s v="GARAY, ANGEL NICOLAS - EMP - SCZ                            "/>
    <b v="1"/>
    <e v="#N/A"/>
    <e v="#N/A"/>
    <m/>
  </r>
  <r>
    <x v="3"/>
    <d v="2015-10-20T00:00:00"/>
    <s v="Internet Dedicado 8"/>
    <n v="29803"/>
    <x v="328"/>
    <s v="13536_29803_LPZ_Los Pinos_ANTALIS BOLIVIA SRL_IDD_105M"/>
    <s v="MIYASHIRO VELEZ, JAIRTJHON - EMP - SCZ                      "/>
    <x v="1"/>
    <x v="0"/>
    <s v="miyashiroj@tigo.net.bo"/>
    <s v="KOANI CALLE 3 ENTRANDO A MANO DERECHA EMPRESA ANTALIS BOLIVIA"/>
    <n v="0"/>
    <s v="Eduardo Viscarra 67118589; eduviscarra@gmail.com"/>
    <x v="4"/>
    <d v="2022-08-01T00:00:00"/>
    <d v="2022-09-01T00:00:00"/>
    <x v="3"/>
    <s v="12/09: Se actualizó contactp con el ejecutivo."/>
    <m/>
    <x v="588"/>
    <s v="AC"/>
    <s v="AC"/>
    <s v="Internet Dedicado 8"/>
    <b v="1"/>
    <s v="13536_29803_LPZ_Los Pinos_ANTALIS BOLIVIA SRL_IDD_105M"/>
    <b v="1"/>
    <s v="GARAY, ANGEL NICOLAS - EMP - SCZ                            "/>
    <b v="0"/>
    <e v="#N/A"/>
    <e v="#N/A"/>
    <m/>
  </r>
  <r>
    <x v="3"/>
    <d v="2018-01-31T00:00:00"/>
    <s v="Internet Dedicado 4"/>
    <n v="31901"/>
    <x v="322"/>
    <s v="15268798_31901_LPZ_Los Pinos_EMBRIOVID_IDD_65M"/>
    <s v="NEMTALA FERRUFINO, LUIS MIGUEL - EMP - LPZ                  "/>
    <x v="1"/>
    <x v="0"/>
    <s v="nemtalal@tigo.net.bo"/>
    <s v="LA PAZ, Calle 21 de Calacoto # 8239"/>
    <s v="Latitud:  16°32'25.39&quot;S   Longitud:  68° 4'39.44&quot;O    "/>
    <s v="CARLOS CUEVAS - 72024013 2126006 INT 2"/>
    <x v="4"/>
    <d v="2022-08-01T00:00:00"/>
    <d v="2022-09-01T00:00:00"/>
    <x v="3"/>
    <m/>
    <m/>
    <x v="589"/>
    <s v="AC"/>
    <s v="AC"/>
    <s v="Internet Dedicado 4"/>
    <b v="1"/>
    <s v="15268798_31901_LPZ_Los Pinos_EMBRIOVID_IDD_65M"/>
    <b v="1"/>
    <s v="NEMTALA FERRUFINO, LUIS MIGUEL - EMP - LPZ                  "/>
    <b v="1"/>
    <e v="#N/A"/>
    <e v="#N/A"/>
    <m/>
  </r>
  <r>
    <x v="3"/>
    <d v="2019-01-31T00:00:00"/>
    <s v="Internet Dedicado 1"/>
    <n v="33520"/>
    <x v="309"/>
    <s v="14054983_33520_LPZ_Obrajes_EMPRESA DE TRANSPORTE DE VALORES_IDD_30M"/>
    <s v="MONTAÑO, LUIS FERNANDO - EMP - LPZ                          "/>
    <x v="1"/>
    <x v="0"/>
    <s v="montanolu@tigo.net.bo"/>
    <s v="AV HECTOR HORMACHEA NO 10 ENTRE CALLE 14 Y 15 OBRAJES"/>
    <s v="16°31'45.27&quot;S  68° 6'14.69&quot;O"/>
    <s v="Ivan Carvajal - 71526571"/>
    <x v="4"/>
    <d v="2022-08-01T00:00:00"/>
    <d v="2022-09-01T00:00:00"/>
    <x v="3"/>
    <m/>
    <m/>
    <x v="590"/>
    <s v="AC"/>
    <s v="AC"/>
    <s v="Internet Dedicado 1"/>
    <b v="1"/>
    <s v="14054983_33520_LPZ_Obrajes_EMPRESA DE TRANSPORTE DE VALORES_IDD_30M"/>
    <b v="1"/>
    <s v="LEON ROSAS, JOSUE ISMAEL - EMP - LPZ                        "/>
    <b v="0"/>
    <e v="#N/A"/>
    <e v="#N/A"/>
    <m/>
  </r>
  <r>
    <x v="3"/>
    <d v="2017-05-31T00:00:00"/>
    <s v="BUSINESS ONLINE 13"/>
    <n v="31085"/>
    <x v="305"/>
    <s v="1684993_31085_LPZ_Perez_RADIO FIDES SERVICIOS _BOL_150M"/>
    <s v="NEMTALA FERRUFINO, LUIS MIGUEL - EMP - LPZ                  "/>
    <x v="1"/>
    <x v="0"/>
    <s v="nemtalal@tigo.net.bo"/>
    <s v="Av. Sucre esq. Genaro Sanjines"/>
    <s v=" 16°29'34.51&quot;S  -   68° 8'3.45&quot;O"/>
    <s v="Grover Flores - 76200437"/>
    <x v="4"/>
    <d v="2022-08-01T00:00:00"/>
    <d v="2022-09-01T00:00:00"/>
    <x v="3"/>
    <m/>
    <m/>
    <x v="289"/>
    <s v="AC"/>
    <s v="AC"/>
    <s v="Internet Dedicado 11"/>
    <b v="0"/>
    <s v="1684993_31085_LPZ_Perez_RADIO FIDES SERVICIOS _BOL_165M"/>
    <b v="0"/>
    <s v="NEMTALA FERRUFINO, LUIS MIGUEL - EMP - LPZ                  "/>
    <b v="1"/>
    <e v="#N/A"/>
    <e v="#N/A"/>
    <m/>
  </r>
  <r>
    <x v="3"/>
    <d v="2014-06-05T00:00:00"/>
    <s v="Internet Dedicado 2"/>
    <n v="29130"/>
    <x v="304"/>
    <s v="11666407_29130_LPZ_Sopocachi_ALPHA SYSTEMS_IDD_40M"/>
    <s v="NUÑEZ ENCINAS, CARLOS FERNANDO - EMP - SCZ                  "/>
    <x v="1"/>
    <x v="0"/>
    <s v="nunezca@tigo.net.bo"/>
    <s v="Av. 6 de Agosto, entre calles Belisario Salinas y Pedro Salazar, zona de Sopocachi Ed Hilda Pb San Jorge, PISOS 7,8 Y 9. "/>
    <s v=" 16°30'34.39&quot;S 68°7'32.17&quot;O"/>
    <s v="Javier F. Berthin H. - 697 22 976"/>
    <x v="4"/>
    <d v="2022-08-01T00:00:00"/>
    <d v="2022-09-01T00:00:00"/>
    <x v="3"/>
    <m/>
    <m/>
    <x v="591"/>
    <s v="AC"/>
    <s v="AC"/>
    <s v="Internet Dedicado 2"/>
    <b v="1"/>
    <s v="11666407_29130_LPZ_Sopocachi_ALPHA SYSTEMS_IDD_40M"/>
    <b v="1"/>
    <s v="NUÑEZ ENCINAS, CARLOS FERNANDO - EMP - SCZ                  "/>
    <b v="1"/>
    <e v="#N/A"/>
    <e v="#N/A"/>
    <m/>
  </r>
  <r>
    <x v="3"/>
    <d v="2018-06-15T00:00:00"/>
    <s v="Internet Asimetrico 1"/>
    <n v="32549"/>
    <x v="303"/>
    <s v="1674499_32549__LPZ_SENKATA_DICOM DISTRIBUIDORES DEL ORIENTE SRL_IAS_30M"/>
    <s v="NUÑEZ ENCINAS, CARLOS FERNANDO - EMP - SCZ                  "/>
    <x v="1"/>
    <x v="0"/>
    <s v="nunezca@tigo.net.bo"/>
    <s v="TIAHUANACU 4314"/>
    <s v=" 16°33'8.64&quot;S  68°12'31.20&quot;O"/>
    <s v="EDGAR FUNES - 75017209"/>
    <x v="4"/>
    <d v="2022-08-01T00:00:00"/>
    <d v="2022-09-01T00:00:00"/>
    <x v="3"/>
    <m/>
    <m/>
    <x v="592"/>
    <s v="SU"/>
    <s v="AC"/>
    <s v="Internet Asimetrico 1"/>
    <b v="1"/>
    <s v="1674499_32549__LPZ_AV AMERICA_DICOM DISTRIBUIDORES DEL ORIENTE SRL_IAS_30M"/>
    <b v="0"/>
    <s v="NUÑEZ ENCINAS, CARLOS FERNANDO - EMP - SCZ                  "/>
    <b v="1"/>
    <e v="#N/A"/>
    <e v="#N/A"/>
    <m/>
  </r>
  <r>
    <x v="3"/>
    <d v="2018-05-30T00:00:00"/>
    <s v="Internet Dedicado 1"/>
    <n v="32435"/>
    <x v="300"/>
    <s v="11166118_32435__LPZ_VICTORIA_PLAN INTERNATIONAL _IDD_30M"/>
    <s v="MONTAÑO, LUIS FERNANDO - EMP - LPZ                          "/>
    <x v="1"/>
    <x v="0"/>
    <s v="montanolu@tigo.net.bo"/>
    <s v="CALLE CAPITAN RAVELO # 2329 EDIF EXCELSIOR PISO 4"/>
    <s v="  16°30'25.90&quot;S, 68° 7'30.00&quot;O"/>
    <s v="RAFAEL CALLISAYA - 72016297"/>
    <x v="4"/>
    <d v="2022-08-01T00:00:00"/>
    <d v="2022-09-01T00:00:00"/>
    <x v="3"/>
    <m/>
    <m/>
    <x v="591"/>
    <s v="AC"/>
    <s v="AC"/>
    <s v="Internet Dedicado 2"/>
    <b v="0"/>
    <s v="11166118_32435__LPZ_VICTORIA_PLAN INTERNATIONAL _IDD_40M"/>
    <b v="0"/>
    <s v="GUTIERREZ AYLLÓN, ALVARO - EMP - LPZ                        "/>
    <b v="0"/>
    <e v="#N/A"/>
    <e v="#N/A"/>
    <m/>
  </r>
  <r>
    <x v="3"/>
    <d v="2017-10-09T00:00:00"/>
    <s v="Internet Dedicado 2"/>
    <n v="31426"/>
    <x v="364"/>
    <s v="11145145_31426_SCZ_Roca y Coronado_CONSULTORA NACIONAL CONNAL_IDD_40M"/>
    <s v="NEMTALA FERRUFINO, LUIS MIGUEL - EMP - LPZ                  "/>
    <x v="0"/>
    <x v="0"/>
    <s v="nemtalal@tigo.net.bo"/>
    <s v="Av. Roca y Coronado Nº 998"/>
    <s v=" 17°47'9.51&quot;S   63°12'38.88&quot;O"/>
    <s v="JAVIER VILLALPANDO - 76201303"/>
    <x v="4"/>
    <d v="2022-08-01T00:00:00"/>
    <d v="2022-09-01T00:00:00"/>
    <x v="3"/>
    <m/>
    <m/>
    <x v="289"/>
    <s v="AC"/>
    <s v="AC"/>
    <s v="Internet Dedicado 2"/>
    <b v="1"/>
    <s v="11145145_31426_SCZ_Roca y Coronado_CONSULTORA NACIONAL CONNAL_IDD_40M"/>
    <b v="1"/>
    <s v="NEMTALA FERRUFINO, LUIS MIGUEL - EMP - LPZ                  "/>
    <b v="1"/>
    <e v="#N/A"/>
    <e v="#N/A"/>
    <m/>
  </r>
  <r>
    <x v="3"/>
    <d v="2019-02-28T00:00:00"/>
    <s v="Plan Internet Empresarial 1.1"/>
    <n v="33640"/>
    <x v="359"/>
    <s v="15372038_33640__SCZ_AV BRASIL_LABORATORIOS CRESPAL S.A._IEL_8M"/>
    <s v="NEMTALA FERRUFINO, LUIS MIGUEL - EMP - LPZ                  "/>
    <x v="0"/>
    <x v="0"/>
    <s v="nemtalal@tigo.net.bo"/>
    <s v="Av Viedma esquna Irala nro 800 edif Alpha System piso 2 zona barrio lindo 1er anillo - sitio 3"/>
    <s v="17°47'28.84&quot;S 63°10'26.55&quot;O"/>
    <s v="Silvia Suarez - 70518859"/>
    <x v="4"/>
    <d v="2022-08-01T00:00:00"/>
    <d v="2022-09-01T00:00:00"/>
    <x v="3"/>
    <m/>
    <m/>
    <x v="17"/>
    <s v="AC"/>
    <s v="AC"/>
    <s v="Internet Asimetrico 1"/>
    <b v="0"/>
    <s v="15372038_33640__SCZ_GUARACACHI_LABORATORIOS CRESPAL S.A_IAS_30M"/>
    <b v="0"/>
    <s v="NEMTALA FERRUFINO, LUIS MIGUEL - EMP - LPZ                  "/>
    <b v="1"/>
    <e v="#N/A"/>
    <e v="#N/A"/>
    <m/>
  </r>
  <r>
    <x v="3"/>
    <d v="2017-05-30T00:00:00"/>
    <s v="Internet Dedicado 5"/>
    <n v="31078"/>
    <x v="357"/>
    <s v="15146341_31078_SCZ_Gilberto Parejas_TUVES TV SATELITAL BOLIVIA_IDD_105M"/>
    <s v="GARAY, ANGEL NICOLAS - EMP - SCZ                            "/>
    <x v="0"/>
    <x v="0"/>
    <s v="garaya@tigo.net.bo"/>
    <s v="Calle René Moreno entre Moldes y Manuel Ignacio Salvatierra N° 528."/>
    <s v="   17°47'22.35&quot;S    63°10'50.84&quot;O"/>
    <s v="Rodolfo Suarez - 75684795"/>
    <x v="4"/>
    <d v="2022-08-01T00:00:00"/>
    <d v="2022-09-01T00:00:00"/>
    <x v="3"/>
    <m/>
    <m/>
    <x v="584"/>
    <s v="AC"/>
    <s v="AC"/>
    <s v="Internet Dedicado 5"/>
    <b v="1"/>
    <s v="15146341_31078_SCZ_Gilberto Parejas_TUVES TV SATELITAL BOLIVIA_IDD_75M"/>
    <b v="0"/>
    <s v="GARAY, ANGEL NICOLAS - EMP - SCZ                            "/>
    <b v="1"/>
    <e v="#N/A"/>
    <e v="#N/A"/>
    <m/>
  </r>
  <r>
    <x v="3"/>
    <d v="2018-11-30T00:00:00"/>
    <s v="BUSINESS ONLINE 3"/>
    <n v="33317"/>
    <x v="353"/>
    <s v="15351833_33317_SCZ_PARAGUA_RED AD VENIR S.A._BOL_18M"/>
    <s v="PARADA SAUCEDO, ALEJANDRA - EMP - SCZ                       "/>
    <x v="0"/>
    <x v="0"/>
    <s v="paradaal@tigo.net.bo"/>
    <s v="CARRETERA A CAMIRI KM 20, PASANDO CERÁMICA RAFAELA"/>
    <s v=" 17°54'58.13&quot;S  63°15'4.47&quot;O"/>
    <s v="KELVIN FLORES - 70091872"/>
    <x v="4"/>
    <d v="2022-08-01T00:00:00"/>
    <d v="2022-09-01T00:00:00"/>
    <x v="3"/>
    <m/>
    <m/>
    <x v="593"/>
    <s v="AC"/>
    <s v="(en blanco)"/>
    <s v="BUSINESS ONLINE 3"/>
    <b v="1"/>
    <s v="(en blanco)"/>
    <b v="0"/>
    <s v="PARADA SAUCEDO, ALEJANDRA - EMP - SCZ                       "/>
    <b v="1"/>
    <e v="#N/A"/>
    <e v="#N/A"/>
    <m/>
  </r>
  <r>
    <x v="3"/>
    <d v="2020-11-10T00:00:00"/>
    <s v="Internet Asimetrico 1"/>
    <n v="35616"/>
    <x v="351"/>
    <s v="15303570_35616__SCZ_MATADERO _FRIGORIFICO BFC S.A._IAS_30M_TMP_90M"/>
    <s v="VELARDE VARGAS, MARIO - EMP - SCZ                           "/>
    <x v="0"/>
    <x v="0"/>
    <s v="velardem@tigo.net.bo"/>
    <s v="5to anillo prolongacion Mutualista "/>
    <s v="17°44'59.65&quot;S 63° 8'41.42&quot;O"/>
    <s v="Richard Soliz - 77027737"/>
    <x v="4"/>
    <d v="2022-08-01T00:00:00"/>
    <d v="2022-09-01T00:00:00"/>
    <x v="0"/>
    <m/>
    <s v="Cliente no acepta la medición"/>
    <x v="0"/>
    <s v="AC"/>
    <s v="(en blanco)"/>
    <s v="Internet Asimetrico 9"/>
    <b v="0"/>
    <s v="(en blanco)"/>
    <b v="0"/>
    <s v="VAZQUEZ VALDIVIA, LEONARDO - EMP - SCZ                      "/>
    <b v="0"/>
    <e v="#N/A"/>
    <e v="#N/A"/>
    <m/>
  </r>
  <r>
    <x v="3"/>
    <d v="2018-10-31T00:00:00"/>
    <s v="Internet Asimetrico 13"/>
    <n v="33151"/>
    <x v="324"/>
    <s v="11887543_33151_SCZ_EVANGELICA_UNIVERSIDAD EVANGELICA BOLIVIANA_IAS_210"/>
    <s v="PARADA SAUCEDO, ALEJANDRA - EMP - SCZ                       "/>
    <x v="0"/>
    <x v="0"/>
    <s v="paradaal@tigo.net.bo"/>
    <s v="AVENIDA MOSCU 6TO ANILLO"/>
    <s v=" 17°46'2.07&quot;S   63°14'55.81&quot;O"/>
    <s v="ALEXANDER CARDOZO - 71068066"/>
    <x v="4"/>
    <d v="2022-08-01T00:00:00"/>
    <d v="2022-09-01T00:00:00"/>
    <x v="3"/>
    <m/>
    <m/>
    <x v="17"/>
    <s v="AC"/>
    <s v="AC"/>
    <s v="Internet Asimetrico 13"/>
    <b v="1"/>
    <s v="11887543_33151_SCZ_EVANGELICA_UNIVERSIDAD EVANGELICA BOLIVIANA_IAS_210"/>
    <b v="1"/>
    <s v="PARADA SAUCEDO, ALEJANDRA - EMP - SCZ                       "/>
    <b v="1"/>
    <e v="#N/A"/>
    <e v="#N/A"/>
    <m/>
  </r>
  <r>
    <x v="3"/>
    <d v="2016-08-09T00:00:00"/>
    <s v="Internet Asimetrico 7"/>
    <n v="30304"/>
    <x v="324"/>
    <s v="11887543_30304_SCZ_EVANGELICA_UNIVERSIDAD EVANGELICA BOLIVIANA_IAS_95M"/>
    <s v="PARADA SAUCEDO, ALEJANDRA - EMP - SCZ                       "/>
    <x v="0"/>
    <x v="0"/>
    <s v="paradaal@tigo.net.bo"/>
    <s v="Av. Moscú Entre 5to y 6to anillo"/>
    <s v="17°50'9.23&quot;S  63°12'17.88&quot;O"/>
    <s v="Alexander Cardozo  - 71068066"/>
    <x v="4"/>
    <d v="2022-08-01T00:00:00"/>
    <d v="2022-09-01T00:00:00"/>
    <x v="3"/>
    <m/>
    <m/>
    <x v="17"/>
    <s v="AC"/>
    <s v="AC"/>
    <s v="Internet Asimetrico 7"/>
    <b v="1"/>
    <s v="11887543_30304_SCZ_EVANGELICA_UNIVERSIDAD EVANGELICA BOLIVIANA_IAS_95M"/>
    <b v="1"/>
    <s v="PARADA SAUCEDO, ALEJANDRA - EMP - SCZ                       "/>
    <b v="1"/>
    <e v="#N/A"/>
    <e v="#N/A"/>
    <m/>
  </r>
  <r>
    <x v="3"/>
    <d v="2019-02-22T00:00:00"/>
    <s v="Internet Dedicado 1"/>
    <n v="33621"/>
    <x v="322"/>
    <s v="15268798_33621_SCZ_BRIGIDA_EMBRIOVID S.R.L._IDD_30M"/>
    <s v="NEMTALA FERRUFINO, LUIS MIGUEL - EMP - LPZ                  "/>
    <x v="0"/>
    <x v="0"/>
    <s v="nemtalal@tigo.net.bo"/>
    <s v="SANTA CRUZ, CALLE ENRIQUE FINOT NRO 340"/>
    <n v="0"/>
    <s v="Miguel Jallaza - 72580450"/>
    <x v="4"/>
    <d v="2022-08-01T00:00:00"/>
    <d v="2022-09-01T00:00:00"/>
    <x v="3"/>
    <m/>
    <m/>
    <x v="589"/>
    <s v="AC"/>
    <s v="AC"/>
    <s v="Internet Dedicado 1"/>
    <b v="1"/>
    <s v="15268798_33621_SCZ_BRIGIDA_EMBRIOVID S.R.L._IDD_30M"/>
    <b v="1"/>
    <s v="NEMTALA FERRUFINO, LUIS MIGUEL - EMP - LPZ                  "/>
    <b v="1"/>
    <e v="#N/A"/>
    <e v="#N/A"/>
    <m/>
  </r>
  <r>
    <x v="3"/>
    <d v="2018-12-01T00:00:00"/>
    <s v="Internet Dedicado 13"/>
    <n v="33308"/>
    <x v="315"/>
    <s v="11679853_33308_SCZ_TAJIBOS_FONPLATA_IDD_210M"/>
    <s v="MIYASHIRO VELEZ, JAIRTJHON - EMP - SCZ                      "/>
    <x v="0"/>
    <x v="0"/>
    <s v="miyashiroj@tigo.net.bo"/>
    <s v="AV SAN MARTIN ENTRE 2DO Y 3ER ANILLO "/>
    <s v=" 17°46'5.84&quot;S   63°11'37.80&quot;O"/>
    <s v="MATIUS SEELEND - 75078861"/>
    <x v="4"/>
    <d v="2022-08-01T00:00:00"/>
    <d v="2022-09-01T00:00:00"/>
    <x v="3"/>
    <s v="10/10: Las pruebas no salieron satisfactorias, se debe volver a realizar la visita."/>
    <m/>
    <x v="594"/>
    <s v="AC"/>
    <s v="AC"/>
    <s v="Internet Dedicado 13"/>
    <b v="1"/>
    <s v="11679853_33308_SCZ_TAJIBOS_FONPLATA_IDD_210M"/>
    <b v="1"/>
    <s v="MIYASHIRO VELEZ, JAIRTJHON - EMP - SCZ                      "/>
    <b v="1"/>
    <e v="#N/A"/>
    <e v="#N/A"/>
    <m/>
  </r>
  <r>
    <x v="3"/>
    <d v="2018-06-29T00:00:00"/>
    <s v="Internet Asimetrico 1"/>
    <n v="32604"/>
    <x v="309"/>
    <s v="14054983_32604__SCZ_MERCADO BELEN_EMPRESA DE TRANSPORTE DE VALORES_BAS_30M"/>
    <s v="MONTAÑO, LUIS FERNANDO - EMP - LPZ                          "/>
    <x v="0"/>
    <x v="0"/>
    <s v="montanolu@tigo.net.bo"/>
    <s v="Radial 27 antes de llegar al 5to anillo, distrito 5 MZ:005 UV ET-51"/>
    <n v="0"/>
    <s v="IVAN CARVAJAL - 71526571"/>
    <x v="4"/>
    <d v="2022-08-01T00:00:00"/>
    <d v="2022-09-01T00:00:00"/>
    <x v="3"/>
    <m/>
    <m/>
    <x v="590"/>
    <s v="AC"/>
    <s v="AC"/>
    <s v="Internet Asimetrico 1"/>
    <b v="1"/>
    <s v="14054983_32604__SCZ_MERCADO BELEN_EMPRESA DE TRANSPORTE DE VALORES_BAS_30M"/>
    <b v="1"/>
    <s v="LEON ROSAS, JOSUE ISMAEL - EMP - LPZ                        "/>
    <b v="0"/>
    <e v="#N/A"/>
    <e v="#N/A"/>
    <m/>
  </r>
  <r>
    <x v="3"/>
    <d v="2017-08-17T00:00:00"/>
    <s v="Plan Internet Empresarial 2.1"/>
    <n v="31319"/>
    <x v="308"/>
    <s v="11152065_31319_SCZ_LA GUARDIA_COOPERATIVA PROGRESO LTDA_IEL_16M"/>
    <s v="RUEDA PERALTA, ANIBAL - EMP - SCZ                           "/>
    <x v="0"/>
    <x v="0"/>
    <s v="ruedaa@tigo.net.bo"/>
    <s v="AGENCIA LA GUARDIA COOPERATIVA PROGRESO"/>
    <s v=" 17°53'36.59&quot;S  ;   63°19'48.46&quot;O"/>
    <s v="Francisco Muñoz 77347705 o este 76345210"/>
    <x v="4"/>
    <d v="2022-08-01T00:00:00"/>
    <d v="2022-09-01T00:00:00"/>
    <x v="3"/>
    <s v="Se actualizó contacto con el ejecutivo"/>
    <m/>
    <x v="595"/>
    <s v="AC"/>
    <s v="AC"/>
    <s v="Plan Internet Empresarial 2.1"/>
    <b v="1"/>
    <s v="11152065_31319_SCZ_LA GUARDIA_COOPERATIVA PROGRESO LTDA_IEL_16M"/>
    <b v="1"/>
    <s v="RUEDA PERALTA, ANIBAL - EMP - SCZ                           "/>
    <b v="1"/>
    <e v="#N/A"/>
    <e v="#N/A"/>
    <m/>
  </r>
  <r>
    <x v="3"/>
    <d v="2018-06-13T00:00:00"/>
    <s v="Internet Asimetrico 1"/>
    <n v="32473"/>
    <x v="303"/>
    <s v="1674499_32473__SCZ_MATADERO_DICOM DISTRIBUIDORES DEL ORIENTE SRL_IAS_30M"/>
    <s v="NUÑEZ ENCINAS, CARLOS FERNANDO - EMP - SCZ                  "/>
    <x v="0"/>
    <x v="0"/>
    <s v="nunezca@tigo.net.bo"/>
    <s v="PARQUE INDUSTRIAL"/>
    <s v="17°45’18.62”S 63°08’19.39”O"/>
    <s v="EDGAR FUNES - 75017209"/>
    <x v="4"/>
    <d v="2022-08-01T00:00:00"/>
    <d v="2022-09-01T00:00:00"/>
    <x v="3"/>
    <m/>
    <m/>
    <x v="588"/>
    <s v="SU"/>
    <s v="(en blanco)"/>
    <s v="Internet Asimetrico 1"/>
    <b v="1"/>
    <s v="(en blanco)"/>
    <b v="0"/>
    <s v="NUÑEZ ENCINAS, CARLOS FERNANDO - EMP - SCZ                  "/>
    <b v="1"/>
    <e v="#N/A"/>
    <e v="#N/A"/>
    <m/>
  </r>
  <r>
    <x v="3"/>
    <d v="2017-06-30T00:00:00"/>
    <s v="Internet Dedicado 3"/>
    <n v="31144"/>
    <x v="303"/>
    <s v="1674499_31144_SCZ_TUSEQUIS_DICOM_IDD_40M"/>
    <s v="NUÑEZ ENCINAS, CARLOS FERNANDO - EMP - SCZ                  "/>
    <x v="0"/>
    <x v="0"/>
    <s v="nunezca@tigo.net.bo"/>
    <s v="Av. Cristo Redentor  Km 4 ½ Nro. 554  Zona Villa Luz  frente a la UDI - OFICINAS DICOM"/>
    <s v="17º44' 04.03&quot; S; 63º 10' 07. 21&quot; O"/>
    <s v="EDGAR FUNE - 75017209"/>
    <x v="4"/>
    <d v="2022-08-01T00:00:00"/>
    <d v="2022-09-01T00:00:00"/>
    <x v="3"/>
    <m/>
    <m/>
    <x v="592"/>
    <s v="SU"/>
    <s v="AC"/>
    <s v="Internet Asimetrico 1"/>
    <b v="0"/>
    <s v="1674499_31144_SCZ_TUSEQUIS_DICOM_IDD_30M_ ip publica se traslado a la cuenta"/>
    <b v="0"/>
    <s v="NUÑEZ ENCINAS, CARLOS FERNANDO - EMP - SCZ                  "/>
    <b v="1"/>
    <e v="#N/A"/>
    <e v="#N/A"/>
    <m/>
  </r>
  <r>
    <x v="3"/>
    <d v="2022-02-25T00:00:00"/>
    <s v="Internet Asimetrico 1"/>
    <n v="37337"/>
    <x v="732"/>
    <s v="11261002_37337__SCZ_INTERNACIONAL_SICSA SRL _IAS_30M_26 DE MAYO"/>
    <s v="RUEDA PERALTA, ANIBAL - EMP - SCZ                           "/>
    <x v="0"/>
    <x v="0"/>
    <s v="ruedaa@tigo.net.bo"/>
    <s v="Avenida Nuevo Palmar, Municipio Santa Cruz de la Sierra km 10 Planta de alimentos balanceados empresa SICSA SRL --  SITIO 2"/>
    <s v="17°53'18.887&quot;S 63°8'48.43&quot;W"/>
    <s v="OMAR CASTRO  - 76002777"/>
    <x v="0"/>
    <d v="2022-08-01T00:00:00"/>
    <d v="2022-09-01T00:00:00"/>
    <x v="1"/>
    <m/>
    <m/>
    <x v="289"/>
    <s v="SU"/>
    <s v="(en blanco)"/>
    <s v="Internet Asimetrico 1"/>
    <b v="1"/>
    <s v="(en blanco)"/>
    <b v="0"/>
    <s v="RUEDA PERALTA, ANIBAL - EMP - SCZ                           "/>
    <b v="1"/>
    <e v="#N/A"/>
    <e v="#N/A"/>
    <m/>
  </r>
  <r>
    <x v="1"/>
    <d v="2022-02-26T00:00:00"/>
    <s v="BUSINESS ONLINE 1"/>
    <n v="37365"/>
    <x v="78"/>
    <s v="11503117_37365_SCZ_ALEMANA_PRENDAMAS SRL_Business Online1_12M"/>
    <s v="CHACON CENTELLAS, MARIA DEL PILAR - CORP - LPZ              "/>
    <x v="0"/>
    <x v="0"/>
    <s v="chaconm@tigo.net.bo"/>
    <s v="Av. Mutualista, Tercer Anillo Interno s/n,  OFICINA ´PRINCIPAL SCZ - 29337"/>
    <s v="17°45'54.05&quot;S 63° 9'40.88&quot;O"/>
    <s v="LUIS P. NAJAYA - 69720263"/>
    <x v="0"/>
    <d v="2022-08-01T00:00:00"/>
    <d v="2022-09-01T00:00:00"/>
    <x v="1"/>
    <m/>
    <m/>
    <x v="596"/>
    <s v="AC"/>
    <s v="AC"/>
    <s v="BUSINESS ONLINE 1"/>
    <b v="1"/>
    <s v="11503117_37365_SCZ_ALEMANA_PRENDAMAS SRL_Business Online1_12M"/>
    <b v="1"/>
    <s v="MEAVE IBANEZ, HENRY - CORP - LPZ                            "/>
    <b v="0"/>
    <e v="#N/A"/>
    <e v="#N/A"/>
    <m/>
  </r>
  <r>
    <x v="1"/>
    <d v="2022-02-26T00:00:00"/>
    <s v="Plan Internet Empresarial 1.1"/>
    <n v="37366"/>
    <x v="78"/>
    <s v="11503117_37366__SCZ_Montero_PRENDAMAS S.R.L._AGENCIA MONTERO_IEL_8M"/>
    <s v="CHACON CENTELLAS, MARIA DEL PILAR - CORP - LPZ              "/>
    <x v="0"/>
    <x v="0"/>
    <s v="chaconm@tigo.net.bo"/>
    <s v="Av. Circunvalación Este s/n, final calle Amador Parada. Zona, Mercado Germán Moreno AGENCIA MONTERO - 29299"/>
    <s v="17°20'39.15&quot;S 63°14'53.15&quot;O"/>
    <s v="LUIS P. NAJAYA - 69720263"/>
    <x v="0"/>
    <d v="2022-08-01T00:00:00"/>
    <d v="2022-09-01T00:00:00"/>
    <x v="1"/>
    <m/>
    <m/>
    <x v="587"/>
    <s v="AC"/>
    <s v="AC"/>
    <s v="Plan Internet Empresarial 1.1"/>
    <b v="1"/>
    <s v="11503117_37366__SCZ_Montero_PRENDAMAS S.R.L._AGENCIA MONTERO_IEL_8M"/>
    <b v="1"/>
    <s v="MEAVE IBANEZ, HENRY - CORP - LPZ                            "/>
    <b v="0"/>
    <e v="#N/A"/>
    <e v="#N/A"/>
    <m/>
  </r>
  <r>
    <x v="3"/>
    <d v="2022-02-21T00:00:00"/>
    <s v="Internet Asimetrico 6"/>
    <n v="37394"/>
    <x v="733"/>
    <s v="15559424_37394__SCZ_MONTERO_COSMOL RL _IAS_90M"/>
    <s v="GARAY, ANGEL NICOLAS - EMP - SCZ                            "/>
    <x v="0"/>
    <x v="0"/>
    <s v="garaya@tigo.net.bo"/>
    <s v="SUCURSAL PRINCIPAL: MONTERO/ C/ ISAIAS PARADA ESQUINA C/ SANTA CRUZ PASANDO LA PLAZA PRINCIPAL DE MONTERO 2 CUADRAS - SITIO 1"/>
    <s v="17º20'22&quot;S, 63º15'27&quot;W"/>
    <s v="ING. FRANCO MISERICORDIA - 70003204 - 70072373"/>
    <x v="0"/>
    <d v="2022-08-01T00:00:00"/>
    <d v="2022-09-01T00:00:00"/>
    <x v="1"/>
    <m/>
    <m/>
    <x v="587"/>
    <s v="AC"/>
    <s v="AC"/>
    <s v="Internet Asimetrico 6"/>
    <b v="1"/>
    <s v="15559424_37394__SCZ_MONTERO_COSMOL RL _IAS_90M"/>
    <b v="1"/>
    <s v="GARAY, ANGEL NICOLAS - EMP - SCZ                            "/>
    <b v="1"/>
    <e v="#N/A"/>
    <e v="#N/A"/>
    <m/>
  </r>
  <r>
    <x v="1"/>
    <d v="2022-03-31T00:00:00"/>
    <s v="Internet Dedicado 8"/>
    <n v="37458"/>
    <x v="734"/>
    <s v="11294081_37458__SCZ_TAJIBO_YPFB CHACO SA_IDD_105M_SIRARI"/>
    <s v="BANEGAS CHAVEZ, MARIA FERNANDA - CORP - SCZ                 "/>
    <x v="0"/>
    <x v="0"/>
    <s v="banegasma@tigo.net.bo"/>
    <s v="Centro empresarial Equipetrol .  Av. San Martín No.1700"/>
    <s v="(-17.760051),( -63.199676)"/>
    <s v="RAFAEL CASTRO - 71647815"/>
    <x v="0"/>
    <d v="2022-08-01T00:00:00"/>
    <d v="2022-09-01T00:00:00"/>
    <x v="2"/>
    <s v="Se interará nuevamente"/>
    <m/>
    <x v="0"/>
    <s v="AC"/>
    <s v="AC"/>
    <s v="Internet Dedicado 8"/>
    <b v="1"/>
    <s v="11294081_37458__SCZ_TAJIBO_YPFB CHACO SA_IDD_105M_SIRARI"/>
    <b v="1"/>
    <s v="MONTERO LEDESMA, JAVIER - CORP - SCZ                        "/>
    <b v="0"/>
    <s v="Esperando confirmacion por correo"/>
    <e v="#REF!"/>
    <m/>
  </r>
  <r>
    <x v="5"/>
    <d v="2022-04-01T00:00:00"/>
    <s v="PLAN CORPORATE - 1124"/>
    <n v="37541"/>
    <x v="118"/>
    <s v="13398094_37541__LPZ_BOLOGNIA_SEGIP_Oficina Nacional IRPAVI_IAS_185M"/>
    <s v="MORRO NUNEZ, BERNARDO - GOB - LPZ                           "/>
    <x v="1"/>
    <x v="0"/>
    <s v="morrob@tigo.net.bo"/>
    <s v="Oficina Nacional IRPAVI (Calle Altamirano Nro. 7021 entre calles 1 y 2, Zona Bajo Irpavi)"/>
    <s v=" 16°31'46.15&quot;S  68° 5'9.40&quot;O"/>
    <s v="JUAN PABLO GARCIA - 72538388, juan.garcia@segip.gob.bo // MARCO NINA - 71547127"/>
    <x v="0"/>
    <d v="2022-08-01T00:00:00"/>
    <d v="2022-09-01T00:00:00"/>
    <x v="1"/>
    <m/>
    <m/>
    <x v="597"/>
    <s v="EL"/>
    <s v="(en blanco)"/>
    <s v="PLAN CORPORATE - 1124"/>
    <b v="1"/>
    <s v="(en blanco)"/>
    <b v="0"/>
    <s v="MORRO NUNEZ, BERNARDO - GOB - LPZ                           "/>
    <b v="1"/>
    <e v="#N/A"/>
    <e v="#N/A"/>
    <m/>
  </r>
  <r>
    <x v="5"/>
    <d v="2022-04-01T00:00:00"/>
    <s v="PLAN CORPORATE - 1124"/>
    <n v="37542"/>
    <x v="118"/>
    <s v="13398094_37542__LPZ_LIRA_SEGIP_Oficina Nacional Sopocachi_IAS_165M"/>
    <s v="MORRO NUNEZ, BERNARDO - GOB - LPZ                           "/>
    <x v="1"/>
    <x v="0"/>
    <s v="morrob@tigo.net.bo"/>
    <s v="Oficina Nacional Sopocachi (Zona Sopocachi, Calle Muñoz Cornejo, esq. Vincenti Nro. 2808)"/>
    <s v=" 16°30'57.05&quot;S  68° 7'49.85&quot;O"/>
    <s v="JUAN PABLO GARCIA - 72538388, juan.garcia@segip.gob.bo // MARCO NINA - 71547128"/>
    <x v="0"/>
    <d v="2022-08-01T00:00:00"/>
    <d v="2022-09-01T00:00:00"/>
    <x v="1"/>
    <m/>
    <m/>
    <x v="598"/>
    <s v="EL"/>
    <s v="(en blanco)"/>
    <s v="PLAN CORPORATE - 1124"/>
    <b v="1"/>
    <s v="(en blanco)"/>
    <b v="0"/>
    <s v="MORRO NUNEZ, BERNARDO - GOB - LPZ                           "/>
    <b v="1"/>
    <e v="#N/A"/>
    <e v="#N/A"/>
    <m/>
  </r>
  <r>
    <x v="5"/>
    <d v="2022-04-01T00:00:00"/>
    <s v="PLAN CORPORATE - 1124"/>
    <n v="37543"/>
    <x v="118"/>
    <s v="13398094_37543__LPZ_TEMBLADERANI_SEGIP_Oficina Departamental La Paz_IAS_90M"/>
    <s v="MORRO NUNEZ, BERNARDO - GOB - LPZ                           "/>
    <x v="1"/>
    <x v="0"/>
    <s v="morrob@tigo.net.bo"/>
    <s v="Oficina Departamental La Paz: Z/central c/Bolivar, esq Sucre ExIdentificaciones"/>
    <s v=" 16°29'38.05&quot;S  68° 7'54.97&quot;O"/>
    <s v="JUAN PABLO GARCIA - 72538388, juan.garcia@segip.gob.bo // MARCO NINA - 71547129"/>
    <x v="0"/>
    <d v="2022-08-01T00:00:00"/>
    <d v="2022-09-01T00:00:00"/>
    <x v="1"/>
    <m/>
    <m/>
    <x v="599"/>
    <s v="EL"/>
    <s v="(en blanco)"/>
    <s v="PLAN CORPORATE - 1124"/>
    <b v="1"/>
    <s v="(en blanco)"/>
    <b v="0"/>
    <s v="MORRO NUNEZ, BERNARDO - GOB - LPZ                           "/>
    <b v="1"/>
    <e v="#N/A"/>
    <e v="#N/A"/>
    <m/>
  </r>
  <r>
    <x v="5"/>
    <d v="2022-04-01T00:00:00"/>
    <s v="PLAN CORPORATE - 1124"/>
    <n v="37544"/>
    <x v="118"/>
    <s v="13398094_37544__SCZ_SANTA ROSITA_SEGIP_Oficina Departamental Santa Cruz_IAS_90M"/>
    <s v="MORRO NUNEZ, BERNARDO - GOB - LPZ                           "/>
    <x v="0"/>
    <x v="0"/>
    <s v="morrob@tigo.net.bo"/>
    <s v="Oficina Departamental Santa Cruz: 3er anillo Av. Roque aguilera entre Av. Pirai y Av. Roca y coronado (ciudad indana)"/>
    <s v=" 17°47'33.55&quot;S  63°12'17.79&quot;O"/>
    <s v="JUAN PABLO GARCIA - 72538388, juan.garcia@segip.gob.bo // MARCO NINA - 71547130"/>
    <x v="0"/>
    <d v="2022-08-01T00:00:00"/>
    <d v="2022-09-01T00:00:00"/>
    <x v="1"/>
    <m/>
    <m/>
    <x v="597"/>
    <s v="EL"/>
    <s v="(en blanco)"/>
    <s v="PLAN CORPORATE - 1124"/>
    <b v="1"/>
    <s v="(en blanco)"/>
    <b v="0"/>
    <s v="MORRO NUNEZ, BERNARDO - GOB - LPZ                           "/>
    <b v="1"/>
    <e v="#N/A"/>
    <e v="#N/A"/>
    <m/>
  </r>
  <r>
    <x v="5"/>
    <d v="2022-04-01T00:00:00"/>
    <s v="PLAN CORPORATE - 1124"/>
    <n v="37554"/>
    <x v="118"/>
    <s v="13398094_37554__LPZ_BOLOGNIA_SEGIP_Oficina Nacional IRPAVI_BOL_150M"/>
    <s v="MORRO NUNEZ, BERNARDO - GOB - LPZ                           "/>
    <x v="1"/>
    <x v="0"/>
    <s v="morrob@tigo.net.bo"/>
    <s v="Oficina Nacional IRPAVI (Calle Altamirano Nro. 7021 entre calles 1 y 2, Zona Bajo Irpavi)"/>
    <s v=" 16°31'46.15&quot;S  68° 5'9.40&quot;O"/>
    <s v="JUAN PABLO GARCIA - 72538388, juan.garcia@segip.gob.bo // MARCO NINA - 71547131"/>
    <x v="0"/>
    <d v="2022-08-01T00:00:00"/>
    <d v="2022-09-01T00:00:00"/>
    <x v="1"/>
    <m/>
    <m/>
    <x v="597"/>
    <s v="EL"/>
    <s v="(en blanco)"/>
    <s v="PLAN CORPORATE - 1124"/>
    <b v="1"/>
    <s v="(en blanco)"/>
    <b v="0"/>
    <s v="MORRO NUNEZ, BERNARDO - GOB - LPZ                           "/>
    <b v="1"/>
    <e v="#N/A"/>
    <e v="#N/A"/>
    <m/>
  </r>
  <r>
    <x v="0"/>
    <d v="2022-03-31T00:00:00"/>
    <s v="Internet Dedicado 1"/>
    <n v="37555"/>
    <x v="735"/>
    <s v="15336896_37555_SCZ_HAMACAS_MAKITA PERU S.A. SUCURSAL BOLIVIA_IDD_30M"/>
    <s v="SALAS, TOINETTE ALEXIA - EJEC. DE CUENTAS - NEG - SC        "/>
    <x v="0"/>
    <x v="0"/>
    <s v="salast@tigo.net.bo"/>
    <s v="3 Anillo Externo entre Avenida Mutualista y Avenida Alemana, Lado del Centro Comercial Norte #3340 "/>
    <s v="17°45'39.3&quot;S 63°09'50.0&quot;W"/>
    <s v="Willy Bullain - 77617144"/>
    <x v="0"/>
    <d v="2022-08-01T00:00:00"/>
    <d v="2022-09-01T00:00:00"/>
    <x v="1"/>
    <m/>
    <m/>
    <x v="596"/>
    <s v="AC"/>
    <s v="AC"/>
    <s v="Internet Dedicado 1"/>
    <b v="1"/>
    <s v="15336896_37555_SCZ_HAMACAS_MAKITA PERU S.A. SUCURSAL BOLIVIA_IDD_30M"/>
    <b v="1"/>
    <s v="SALAS, TOINETTE ALEXIA - EJEC. DE CUENTAS - NEG - SC        "/>
    <b v="1"/>
    <e v="#N/A"/>
    <e v="#N/A"/>
    <m/>
  </r>
  <r>
    <x v="5"/>
    <d v="2022-04-01T00:00:00"/>
    <s v="PLAN CORPORATE - 1124"/>
    <n v="37556"/>
    <x v="118"/>
    <s v="13398094_37556__LPZ_LIRA_SEGIP_Oficina Nacional Sopocachi_BOL_150M"/>
    <s v="MORRO NUNEZ, BERNARDO - GOB - LPZ                           "/>
    <x v="1"/>
    <x v="0"/>
    <s v="morrob@tigo.net.bo"/>
    <s v="Oficina Nacional Sopocachi (Zona Sopocachi, Calle Muñoz Cornejo, esq. Vincenti Nro. 2808)"/>
    <s v=" 16°30'57.05&quot;S  68° 7'49.85&quot;O"/>
    <s v="JUAN PABLO GARCIA - 72538388, juan.garcia@segip.gob.bo // MARCO NINA - 71547131"/>
    <x v="0"/>
    <d v="2022-08-01T00:00:00"/>
    <d v="2022-09-01T00:00:00"/>
    <x v="1"/>
    <m/>
    <m/>
    <x v="598"/>
    <s v="EL"/>
    <s v="(en blanco)"/>
    <s v="PLAN CORPORATE - 1124"/>
    <b v="1"/>
    <s v="(en blanco)"/>
    <b v="0"/>
    <s v="MORRO NUNEZ, BERNARDO - GOB - LPZ                           "/>
    <b v="1"/>
    <e v="#N/A"/>
    <e v="#N/A"/>
    <m/>
  </r>
  <r>
    <x v="1"/>
    <d v="2013-08-01T00:00:00"/>
    <s v="Internet Dedicado 8"/>
    <n v="28454"/>
    <x v="274"/>
    <s v="11264622_28454_SCZ_TAJIBOS_ALIANZA COMPANIA DE SEGUROS_IDD_105M - Sirari"/>
    <s v="MERCADO ANEZ, JAVIER - CORP - SCZ                           "/>
    <x v="0"/>
    <x v="0"/>
    <s v="mercadoja@tigo.net.bo"/>
    <s v="Av. Roca y Coronado esquina tercer anillo interno"/>
    <s v="-17.785431, -63.206786"/>
    <s v="Leonardo Gonzales - 72193612"/>
    <x v="3"/>
    <d v="2022-08-01T00:00:00"/>
    <d v="2022-09-01T00:00:00"/>
    <x v="3"/>
    <s v="10/10: En la segunda visita, nuevamente se tuvo observación en el sitio. Las pruebas no salieron satisfactorias."/>
    <m/>
    <x v="594"/>
    <s v="AC"/>
    <s v="AC"/>
    <s v="Internet Dedicado 8"/>
    <b v="1"/>
    <s v="11264622_28454_SCZ_TAJIBOS_ALIANZA COMPANIA DE SEGUROS_IDD_105M - Sirari"/>
    <b v="1"/>
    <s v="MERCADO ANEZ, JAVIER - CORP - SCZ                           "/>
    <b v="1"/>
    <e v="#N/A"/>
    <e v="#N/A"/>
    <m/>
  </r>
  <r>
    <x v="3"/>
    <d v="2018-05-30T00:00:00"/>
    <s v="Internet Dedicado 3"/>
    <n v="32434"/>
    <x v="300"/>
    <s v="11166118_32434_LPZ_FLORIDA_PLAN INTERNATIONAL_IDD_50M"/>
    <s v="MONTAÑO, LUIS FERNANDO - EMP - LPZ                          "/>
    <x v="1"/>
    <x v="0"/>
    <s v="montanolu@tigo.net.bo"/>
    <s v="Av. Ballivian N° 555 , Edificio EL Dorial, Piso 8. "/>
    <s v="(-16.540087, -68.087804)"/>
    <s v="LIMBERT QUISPE - 67348015"/>
    <x v="4"/>
    <d v="2022-09-01T00:00:00"/>
    <d v="2022-10-01T00:00:00"/>
    <x v="3"/>
    <m/>
    <m/>
    <x v="599"/>
    <s v="AC"/>
    <s v="AC"/>
    <s v="Internet Dedicado 5"/>
    <b v="0"/>
    <s v="11166118_32434_LPZ_FLORIDA_PLAN INTERNATIONAL_IDD_75M"/>
    <b v="0"/>
    <s v="GUTIERREZ AYLLÓN, ALVARO - EMP - LPZ                        "/>
    <b v="0"/>
    <e v="#N/A"/>
    <e v="#N/A"/>
    <m/>
  </r>
  <r>
    <x v="3"/>
    <d v="2018-06-13T00:00:00"/>
    <s v="Business Asimetric 3"/>
    <n v="32395"/>
    <x v="288"/>
    <s v="11213051_32395__LPZ_FLORIDA_BUPA INSURANCE BOLIVIA S.A._BAS_30M"/>
    <s v="MIYASHIRO VELEZ, JAIRTJHON - EMP - SCZ                      "/>
    <x v="1"/>
    <x v="0"/>
    <s v="miyashiroj@tigo.net.bo"/>
    <s v="Calacoto Calle No. 9 Esq. Av. Sánchez Bustamante No. 7979 - Edificio Vitruvio II"/>
    <s v="16°32'29.81&quot;S ;  68° 5'25.30&quot;O"/>
    <s v="JORGE ROBLES - 69202599"/>
    <x v="4"/>
    <d v="2022-09-01T00:00:00"/>
    <d v="2022-10-01T00:00:00"/>
    <x v="3"/>
    <m/>
    <m/>
    <x v="598"/>
    <s v="SU"/>
    <s v="(en blanco)"/>
    <s v="Business Asimetric 3"/>
    <b v="1"/>
    <s v="(en blanco)"/>
    <b v="0"/>
    <s v="MIYASHIRO VELEZ, JAIRTJHON - EMP - SCZ                      "/>
    <b v="1"/>
    <e v="#N/A"/>
    <e v="#N/A"/>
    <m/>
  </r>
  <r>
    <x v="3"/>
    <d v="2017-04-28T00:00:00"/>
    <s v="Internet Dedicado 1"/>
    <n v="30957"/>
    <x v="287"/>
    <s v="13564816_30957_LPZ_Los Pinos_MEDITERRANEAN SHIPPING COMPANY_IDD_30M"/>
    <s v="NEMTALA FERRUFINO, LUIS MIGUEL - EMP - LPZ                  "/>
    <x v="1"/>
    <x v="0"/>
    <s v="nemtalal@tigo.net.bo"/>
    <s v="AV. JULIO PATIÑO ENTRE CALLES 13 Y 14. ZONA CALACOTO"/>
    <s v=" 16°32'31.75&quot;S   68° 5'6.88&quot;O"/>
    <s v="EDWIN SUXO -   2126604"/>
    <x v="4"/>
    <d v="2022-09-01T00:00:00"/>
    <d v="2022-10-01T00:00:00"/>
    <x v="3"/>
    <m/>
    <m/>
    <x v="20"/>
    <s v="AC"/>
    <s v="AC"/>
    <s v="Internet Dedicado 1"/>
    <b v="1"/>
    <s v="13564816_30957_LPZ_Los Pinos_MEDITERRANEAN SHIPPING COMPANY_IDD_30M"/>
    <b v="1"/>
    <s v="NEMTALA FERRUFINO, LUIS MIGUEL - EMP - LPZ                  "/>
    <b v="1"/>
    <e v="#N/A"/>
    <e v="#N/A"/>
    <m/>
  </r>
  <r>
    <x v="3"/>
    <d v="2019-05-31T00:00:00"/>
    <s v="Internet Dedicado 4"/>
    <n v="33982"/>
    <x v="282"/>
    <s v="2389_33982__LPZ_HUMBOLT_TECNOFARMA SA_IDD_65M"/>
    <s v="PARADA SAUCEDO, ALEJANDRA - EMP - SCZ                       "/>
    <x v="1"/>
    <x v="0"/>
    <s v="paradaal@tigo.net.bo"/>
    <s v="Calle 11 de Obrajes N°133 entre Av. Costanerita y Av.Ormachea"/>
    <s v=" 16°31'44.05&quot;S   68° 6'26.82&quot;O"/>
    <s v="DANNY FLORES - 77604406"/>
    <x v="4"/>
    <d v="2022-09-01T00:00:00"/>
    <d v="2022-10-01T00:00:00"/>
    <x v="3"/>
    <m/>
    <m/>
    <x v="586"/>
    <s v="AC"/>
    <s v="SU"/>
    <s v="Internet Dedicado 4"/>
    <b v="1"/>
    <s v="2389_33982__LPZ_HUMBOLT_TECNOFARMA SA_IDD_65M"/>
    <b v="1"/>
    <s v="PARADA SAUCEDO, ALEJANDRA - EMP - SCZ                       "/>
    <b v="1"/>
    <e v="#N/A"/>
    <e v="#N/A"/>
    <m/>
  </r>
  <r>
    <x v="3"/>
    <d v="2020-12-31T00:00:00"/>
    <s v="Internet Dedicado 4"/>
    <n v="35789"/>
    <x v="282"/>
    <s v="15416430_35789__SCZ_ MBelen_TECNOFARMA SA_IDD_65M"/>
    <s v="PARADA SAUCEDO, ALEJANDRA - EMP - SCZ                       "/>
    <x v="0"/>
    <x v="0"/>
    <s v="paradaal@tigo.net.bo"/>
    <s v="Calle Profesor Daría Castro y Av. Banzer "/>
    <s v="17°45'10.04&quot;S;  63°10'39.33&quot;O"/>
    <s v="Carla Jijena - 71363766"/>
    <x v="4"/>
    <d v="2022-09-01T00:00:00"/>
    <d v="2022-10-01T00:00:00"/>
    <x v="3"/>
    <m/>
    <m/>
    <x v="6"/>
    <s v="AC"/>
    <s v="AC"/>
    <s v="Internet Dedicado 4"/>
    <b v="1"/>
    <s v="15416430_35789__SCZ_ MBelen_TECNOFARMA SA_IDD_65M"/>
    <b v="1"/>
    <s v="PARADA SAUCEDO, ALEJANDRA - EMP - SCZ                       "/>
    <b v="1"/>
    <e v="#N/A"/>
    <e v="#N/A"/>
    <m/>
  </r>
  <r>
    <x v="3"/>
    <d v="2018-05-30T00:00:00"/>
    <s v="Internet Dedicado 1"/>
    <n v="32439"/>
    <x v="300"/>
    <s v="11166118_32439_SCZ_ESTACION DE BUSES_PLAN INTERNATIONAL_IDD_30M"/>
    <s v="MONTAÑO, LUIS FERNANDO - EMP - LPZ                          "/>
    <x v="0"/>
    <x v="0"/>
    <s v="montanolu@tigo.net.bo"/>
    <s v="AV SANTA CRUZ # 905 2 ANILLO"/>
    <s v=" 17°47'31.59&quot;S,  63° 9'55.60&quot;O"/>
    <s v="LIMBERT QUISPE - 67348015 - 2771610"/>
    <x v="4"/>
    <d v="2022-09-01T00:00:00"/>
    <d v="2022-10-01T00:00:00"/>
    <x v="3"/>
    <m/>
    <m/>
    <x v="20"/>
    <s v="AC"/>
    <s v="AC"/>
    <s v="Internet Dedicado 2"/>
    <b v="0"/>
    <s v="11166118_32439_SCZ_ESTACION DE BUSES_PLAN INTERNATIONAL_IDD_40M"/>
    <b v="0"/>
    <s v="GUTIERREZ AYLLÓN, ALVARO - EMP - LPZ                        "/>
    <b v="0"/>
    <e v="#N/A"/>
    <e v="#N/A"/>
    <m/>
  </r>
  <r>
    <x v="3"/>
    <d v="2018-01-26T00:00:00"/>
    <s v="Business Asimetric 1"/>
    <n v="31741"/>
    <x v="297"/>
    <s v="15259267_31741_SCZ_SLAN_FONDECO_BAS_15M"/>
    <s v="NUÑEZ ENCINAS, CARLOS FERNANDO - EMP - SCZ                  "/>
    <x v="0"/>
    <x v="0"/>
    <s v="nunezca@tigo.net.bo"/>
    <s v="AVENIDA PEDRO RIBERA MENDEZ ER ANILLO INTERNO ENTRE PARAGUA Y MUTUALISTA ESQ CHUVI  - SITIO 1"/>
    <s v=" 17°46'10.14&quot;S  63° 9'26.66&quot;O"/>
    <s v="MARCO ANTONIO FERNANDEZ - 3466070 INT 122"/>
    <x v="4"/>
    <d v="2022-09-01T00:00:00"/>
    <d v="2022-10-01T00:00:00"/>
    <x v="3"/>
    <m/>
    <m/>
    <x v="20"/>
    <s v="AC"/>
    <s v="AC"/>
    <s v="Business Asimetric 1"/>
    <b v="1"/>
    <s v="15259267_31741_SCZ_SLAN_FONDECO_BAS_15M"/>
    <b v="1"/>
    <s v="NUÑEZ ENCINAS, CARLOS FERNANDO - EMP - SCZ                  "/>
    <b v="1"/>
    <e v="#N/A"/>
    <e v="#N/A"/>
    <m/>
  </r>
  <r>
    <x v="3"/>
    <d v="2019-03-29T00:00:00"/>
    <s v="Internet Asimetrico 6"/>
    <n v="33775"/>
    <x v="296"/>
    <s v="1694139_33775__SCZ_SAGUAPAC_DISTRIBUIDOR MAYORISTA DE COMPUTADORAS DMC_IAS_90M"/>
    <s v="PARADA SAUCEDO, ALEJANDRA - EMP - SCZ                       "/>
    <x v="0"/>
    <x v="0"/>
    <s v="paradaal@tigo.net.bo"/>
    <s v="AV GRIGOTA 2 CUADRAS ANTES DEL 4TO ANILLO NRO 3800"/>
    <s v=" 17°48'36.33&quot;S        63°12'23.82&quot;O"/>
    <s v="RODRIGO CAERO - 75628533"/>
    <x v="4"/>
    <d v="2022-09-01T00:00:00"/>
    <d v="2022-10-01T00:00:00"/>
    <x v="3"/>
    <m/>
    <m/>
    <x v="600"/>
    <s v="AC"/>
    <s v="AC"/>
    <s v="Internet Asimetrico 6"/>
    <b v="1"/>
    <s v="1694139_33775__SCZ_SAGUAPAC_DISTRIBUIDOR MAYORISTA DE COMPUTADORAS DMC_IAS_90M"/>
    <b v="1"/>
    <s v="PARADA SAUCEDO, ALEJANDRA - EMP - SCZ                       "/>
    <b v="1"/>
    <e v="#N/A"/>
    <e v="#N/A"/>
    <m/>
  </r>
  <r>
    <x v="3"/>
    <d v="2017-01-30T00:00:00"/>
    <s v="Internet Dedicado 13"/>
    <n v="30792"/>
    <x v="296"/>
    <s v="1694139_30792_SCZ_Urbari_DISTRIBUIDOR MAYORISTA DE COMPUTADORAS DMC_IDD_210M"/>
    <s v="PARADA SAUCEDO, ALEJANDRA - EMP - SCZ                       "/>
    <x v="0"/>
    <x v="0"/>
    <s v="paradaal@tigo.net.bo"/>
    <s v="AV GRIGOTA 2 CUADRAS ANTES DEL 4TO ANILLO NRO 3800"/>
    <s v=" 17°48'36.33&quot;S   63°12'23.82&quot;O"/>
    <s v="RODRIGO CAERO - 75628533"/>
    <x v="4"/>
    <d v="2022-09-01T00:00:00"/>
    <d v="2022-10-01T00:00:00"/>
    <x v="3"/>
    <m/>
    <m/>
    <x v="600"/>
    <s v="AC"/>
    <s v="AC"/>
    <s v="Internet Dedicado 13"/>
    <b v="1"/>
    <s v="1694139_30792_SCZ_Urbari_DISTRIBUIDOR MAYORISTA DE COMPUTADORAS DMC_IDD_210M"/>
    <b v="1"/>
    <s v="PARADA SAUCEDO, ALEJANDRA - EMP - SCZ                       "/>
    <b v="1"/>
    <e v="#N/A"/>
    <e v="#N/A"/>
    <m/>
  </r>
  <r>
    <x v="3"/>
    <d v="2017-08-31T00:00:00"/>
    <s v="Internet Asimetrico 6"/>
    <n v="31324"/>
    <x v="292"/>
    <s v="15198718_31324_SCZ_HIPERMAXI_MULTIPARTES SANTA CRUZ SRL_IAS_90M"/>
    <s v="RUEDA PERALTA, ANIBAL - EMP - SCZ                           "/>
    <x v="0"/>
    <x v="0"/>
    <s v="ruedaa@tigo.net.bo"/>
    <s v="AV CRISTO REDENTOR ENTRE 3 Y 4 ANILLO SOBRE LA AVENIDA BANZER"/>
    <s v="17°45'57.8&quot;S        63°10'54.8&quot;W"/>
    <s v="CARLOS HANSLER - 78451644"/>
    <x v="4"/>
    <d v="2022-09-01T00:00:00"/>
    <d v="2022-10-01T00:00:00"/>
    <x v="3"/>
    <m/>
    <m/>
    <x v="601"/>
    <s v="AC"/>
    <s v="AC"/>
    <s v="Internet Asimetrico 6"/>
    <b v="1"/>
    <s v="15198718_31324_SCZ_HIPERMAXI_MULTIPARTES SANTA CRUZ SRL_IAS_90M"/>
    <b v="1"/>
    <s v="RUEDA PERALTA, ANIBAL - EMP - SCZ                           "/>
    <b v="1"/>
    <e v="#N/A"/>
    <e v="#N/A"/>
    <s v="Programado"/>
  </r>
  <r>
    <x v="3"/>
    <d v="2018-12-07T00:00:00"/>
    <s v="Internet Dedicado 4"/>
    <n v="33323"/>
    <x v="291"/>
    <s v="11413638_33323__SCZ_TUSEQUIS_CORPORACION UNAGRO S.A. CORPUNAGRO S.A._IDD_65M"/>
    <s v="NUÑEZ ENCINAS, CARLOS FERNANDO - EMP - SCZ                  "/>
    <x v="0"/>
    <x v="0"/>
    <s v="nunezca@tigo.net.bo"/>
    <s v="CORP UNAGRO - Av Banzer entre 5to y 6to anillo C/Av Leigue - SITIO 3"/>
    <s v=" 17°44'15.29&quot;S  63° 9'58.57&quot;O"/>
    <s v="ALEJANDRO MELGAR - 79892434"/>
    <x v="4"/>
    <d v="2022-09-01T00:00:00"/>
    <d v="2022-10-01T00:00:00"/>
    <x v="3"/>
    <m/>
    <m/>
    <x v="602"/>
    <s v="AC"/>
    <s v="AC"/>
    <s v="Internet Dedicado 4"/>
    <b v="1"/>
    <s v="11413638_33323__SCZ_TUSEQUIS_CORPORACION UNAGRO S.A. CORPUNAGRO S.A._IDD_65M"/>
    <b v="1"/>
    <s v="NUÑEZ ENCINAS, CARLOS FERNANDO - EMP - SCZ                  "/>
    <b v="1"/>
    <e v="#N/A"/>
    <e v="#N/A"/>
    <m/>
  </r>
  <r>
    <x v="3"/>
    <d v="2019-04-26T00:00:00"/>
    <s v="Business Asimetric 1"/>
    <n v="33322"/>
    <x v="291"/>
    <s v="11413638_33322_SCZ_TUSEQUIS_CORPORACION UNAGRO S.A. CORPUNAGRO S.A._BAS_15M"/>
    <s v="NUÑEZ ENCINAS, CARLOS FERNANDO - EMP - SCZ                  "/>
    <x v="0"/>
    <x v="0"/>
    <s v="nunezca@tigo.net.bo"/>
    <s v="KHOLVY - 4TO ANILLO P.I. PASANDO LA UPSA - SITIO 4"/>
    <s v=" 17°45'31.96&quot;S  63° 8'39.58&quot;O"/>
    <s v="ALEJANDRO MELGAR - 79892435"/>
    <x v="4"/>
    <d v="2022-09-01T00:00:00"/>
    <d v="2022-10-01T00:00:00"/>
    <x v="3"/>
    <m/>
    <m/>
    <x v="32"/>
    <s v="AC"/>
    <s v="AC"/>
    <s v="Internet Asimetrico 3"/>
    <b v="0"/>
    <s v="11413638_33322_SCZ_TUSEQUIS_CORPORACION UNAGRO S.A. CORPUNAGRO S.A._IAS_50M"/>
    <b v="0"/>
    <s v="NUÑEZ ENCINAS, CARLOS FERNANDO - EMP - SCZ                  "/>
    <b v="1"/>
    <e v="#N/A"/>
    <e v="#N/A"/>
    <m/>
  </r>
  <r>
    <x v="3"/>
    <d v="2018-12-07T00:00:00"/>
    <s v="Business Asimetric 1"/>
    <n v="33319"/>
    <x v="291"/>
    <s v="11413638_33319_SCZ_PETROLERO_CORPORACION UNAGRO S.A. CORPUNAGRO S.A._BAS_15M"/>
    <s v="NUÑEZ ENCINAS, CARLOS FERNANDO - EMP - SCZ                  "/>
    <x v="0"/>
    <x v="0"/>
    <s v="nunezca@tigo.net.bo"/>
    <s v="UNAGRO - 2DO ANILLO - 2do Anillo entre Av Banzer y Beni C/las Maras atrás de la iglesia la Santa Cruz - SITIO 2"/>
    <s v="17°46'08.7&quot;S 63°10'48.4&quot;W"/>
    <s v="ALEJANDRO MELGAR - 79892433"/>
    <x v="4"/>
    <d v="2022-09-01T00:00:00"/>
    <d v="2022-10-01T00:00:00"/>
    <x v="3"/>
    <m/>
    <m/>
    <x v="30"/>
    <s v="AC"/>
    <s v="(en blanco)"/>
    <s v="Business Asimetric 1"/>
    <b v="1"/>
    <s v="(en blanco)"/>
    <b v="0"/>
    <s v="NUÑEZ ENCINAS, CARLOS FERNANDO - EMP - SCZ                  "/>
    <b v="1"/>
    <e v="#N/A"/>
    <e v="#N/A"/>
    <m/>
  </r>
  <r>
    <x v="3"/>
    <d v="2017-02-24T00:00:00"/>
    <s v="Internet Dedicado 1"/>
    <n v="30825"/>
    <x v="287"/>
    <s v="13564816_30825_SCZ_Belen_MEDITERRANEAN SHIPPING COMPANY BOLIVIA_IDD_30M"/>
    <s v="NEMTALA FERRUFINO, LUIS MIGUEL - EMP - LPZ                  "/>
    <x v="0"/>
    <x v="0"/>
    <s v="nemtalal@tigo.net.bo"/>
    <s v="4to. Anillo # 4200 Centro Empresarial “TORRE DUO” P. 11 Of.11B Equipetrol Norte"/>
    <s v="17°45'19.16&quot;S  63°11'54.34&quot;O"/>
    <s v="MARCELO LORENTE - 3174810"/>
    <x v="4"/>
    <d v="2022-09-01T00:00:00"/>
    <d v="2022-10-01T00:00:00"/>
    <x v="3"/>
    <m/>
    <m/>
    <x v="599"/>
    <s v="AC"/>
    <s v="AC"/>
    <s v="Internet Dedicado 1"/>
    <b v="1"/>
    <s v="13564816_30825_SCZ_Belen_MEDITERRANEAN SHIPPING COMPANY BOLIVIA_IDD_30M"/>
    <b v="1"/>
    <s v="NEMTALA FERRUFINO, LUIS MIGUEL - EMP - LPZ                  "/>
    <b v="1"/>
    <e v="#N/A"/>
    <e v="#N/A"/>
    <m/>
  </r>
  <r>
    <x v="3"/>
    <d v="2018-08-31T00:00:00"/>
    <s v="BUSINESS ONLINE 1"/>
    <n v="32820"/>
    <x v="285"/>
    <s v="13647368_32820_SCZ_26 DE ENERO_DISTRIBUIDORA MAKIRO SRL_BOL_12M"/>
    <s v="NUÑEZ ENCINAS, CARLOS FERNANDO - EMP - SCZ                  "/>
    <x v="0"/>
    <x v="0"/>
    <s v="nunezca@tigo.net.bo"/>
    <s v="CALLE PERIMETRAL POR LA DOBLE VIA LA GUARDIA, ENTRE 4TO Y 5TO ANILLO"/>
    <s v=" 17°48'48.43&quot;S   63°12'42.39&quot;O"/>
    <s v="VALERIA OVANDO - 76004140"/>
    <x v="4"/>
    <d v="2022-09-01T00:00:00"/>
    <d v="2022-10-01T00:00:00"/>
    <x v="3"/>
    <m/>
    <m/>
    <x v="603"/>
    <s v="AC"/>
    <s v="AC"/>
    <s v="BUSINESS ONLINE 1"/>
    <b v="1"/>
    <s v="13647368_32820_SCZ_26 DE ENERO_DISTRIBUIDORA MAKIRO SRL_BOL_12M"/>
    <b v="1"/>
    <s v="NUÑEZ ENCINAS, CARLOS FERNANDO - EMP - SCZ                  "/>
    <b v="1"/>
    <e v="#N/A"/>
    <e v="#N/A"/>
    <m/>
  </r>
  <r>
    <x v="3"/>
    <d v="2017-03-24T00:00:00"/>
    <s v="Internet Dedicado 5"/>
    <n v="30898"/>
    <x v="285"/>
    <s v="13647368_30898_SCZ_SLAN_DISTRIBUIDORA MAKIRO SRL_IDD_75M"/>
    <s v="NUÑEZ ENCINAS, CARLOS FERNANDO - EMP - SCZ                  "/>
    <x v="0"/>
    <x v="0"/>
    <s v="nunezca@tigo.net.bo"/>
    <s v="Av Dpto Pando - 2do Anillo en la vereda del salon velatorio las MISIONES"/>
    <s v=" 17°46'33.16&quot;S   63° 9'52.65&quot;O"/>
    <s v="Mariela Ovando - 75020010"/>
    <x v="4"/>
    <d v="2022-09-01T00:00:00"/>
    <d v="2022-10-01T00:00:00"/>
    <x v="3"/>
    <m/>
    <m/>
    <x v="603"/>
    <s v="AC"/>
    <s v="AC"/>
    <s v="Internet Dedicado 5"/>
    <b v="1"/>
    <s v="13647368_30898_SCZ_SLAN_DISTRIBUIDORA MAKIRO SRL_IDD_75M"/>
    <b v="1"/>
    <s v="NUÑEZ ENCINAS, CARLOS FERNANDO - EMP - SCZ                  "/>
    <b v="1"/>
    <e v="#N/A"/>
    <e v="#N/A"/>
    <m/>
  </r>
  <r>
    <x v="3"/>
    <d v="2019-05-31T00:00:00"/>
    <s v="Internet Dedicado 12"/>
    <n v="33973"/>
    <x v="282"/>
    <s v="2389_33973__SCZ_EL PARI_TECNOFARMA SA_IDD_185M"/>
    <s v="PARADA SAUCEDO, ALEJANDRA - EMP - SCZ                       "/>
    <x v="0"/>
    <x v="0"/>
    <s v="paradaal@tigo.net.bo"/>
    <s v="AV VELARDE NRO 500 .ENTRE AV. EL TROMPILLO Y AV. ANA BARBA "/>
    <s v="17°47'55.10&quot;S 63°10'48.30&quot;O"/>
    <s v="DANNY FLORES - 77604406"/>
    <x v="4"/>
    <d v="2022-09-01T00:00:00"/>
    <d v="2022-10-01T00:00:00"/>
    <x v="3"/>
    <m/>
    <m/>
    <x v="604"/>
    <s v="AC"/>
    <s v="AC"/>
    <s v="Internet Dedicado 12"/>
    <b v="1"/>
    <s v="2389_33973__SCZ_EL PARI_TECNOFARMA SA_IDD_185M"/>
    <b v="1"/>
    <s v="PARADA SAUCEDO, ALEJANDRA - EMP - SCZ                       "/>
    <b v="1"/>
    <e v="#N/A"/>
    <e v="#N/A"/>
    <m/>
  </r>
  <r>
    <x v="2"/>
    <d v="2015-04-10T00:00:00"/>
    <s v="Internet Dedicado 1"/>
    <n v="29491"/>
    <x v="310"/>
    <s v="14262221_29491__LPZ_CruceRioSeco_TIGRE PLASMAR SA_IDD_30M"/>
    <s v="RUCK SUAREZ, FERNANDA - MNC - SCZ                           "/>
    <x v="1"/>
    <x v="0"/>
    <s v="ruckf@tigo.net.bo"/>
    <s v="Calle Alto de la Alianza"/>
    <s v="16°29'33.17&quot;S 68° 8'12.71&quot;O"/>
    <s v="Ivan Ortega- 78527832"/>
    <x v="4"/>
    <d v="2022-09-01T00:00:00"/>
    <d v="2022-10-01T00:00:00"/>
    <x v="3"/>
    <m/>
    <m/>
    <x v="605"/>
    <s v="AC"/>
    <s v="AC"/>
    <s v="Internet Dedicado 1"/>
    <b v="1"/>
    <s v="14262221_29491__LPZ_CruceRioSeco_TIGRE PLASMAR SA_IDD_30M"/>
    <b v="1"/>
    <s v="RUCK SUAREZ, FERNANDA - MNC - SCZ                           "/>
    <b v="1"/>
    <e v="#N/A"/>
    <e v="#N/A"/>
    <m/>
  </r>
  <r>
    <x v="2"/>
    <d v="2017-06-29T00:00:00"/>
    <s v="Internet Dedicado 4"/>
    <n v="31201"/>
    <x v="295"/>
    <s v="11358226_31201_LPZ_FLORIDA_OMNILIFE DE BOLIVIA S.A._IOL_10M"/>
    <s v="PONCE DE LEON, MONICA - MNC - SCZ                           "/>
    <x v="1"/>
    <x v="0"/>
    <s v="ponceb@tigo.net.bo"/>
    <s v="CALLE CARLOS FLORES QUINTELA EDIF. DZ PISO 3 OF 3A. ENTRE CALLES 13 Y 14. ZONA CALACOTO"/>
    <s v="16°32'20.80&quot;S  68° 5'9.23&quot;O"/>
    <s v="WILSON CONDE - 75217745"/>
    <x v="4"/>
    <d v="2022-09-01T00:00:00"/>
    <d v="2022-10-01T00:00:00"/>
    <x v="3"/>
    <m/>
    <m/>
    <x v="6"/>
    <s v="AC"/>
    <s v="(en blanco)"/>
    <s v="Internet Dedicado 4"/>
    <b v="1"/>
    <s v="(en blanco)"/>
    <b v="0"/>
    <s v="RUCK SUAREZ, FERNANDA - MNC - SCZ                           "/>
    <b v="0"/>
    <e v="#N/A"/>
    <e v="#N/A"/>
    <m/>
  </r>
  <r>
    <x v="2"/>
    <d v="2017-12-29T00:00:00"/>
    <s v="Internet Dedicado 1"/>
    <n v="31690"/>
    <x v="284"/>
    <s v="11090044_31690_LPZ_Lira_BRINKS BOLIVIA_IDD_30M"/>
    <s v="RUCK SUAREZ, FERNANDA - MNC - SCZ                           "/>
    <x v="1"/>
    <x v="0"/>
    <s v="ruckf@tigo.net.bo"/>
    <s v="C/Conchitas Nro. 798 esq. Landaeta "/>
    <s v=" 16°30'29.99&quot;S     68° 8'5.17&quot;O"/>
    <s v="Alejandra Zambrana - 72121436"/>
    <x v="4"/>
    <d v="2022-09-01T00:00:00"/>
    <d v="2022-10-01T00:00:00"/>
    <x v="3"/>
    <m/>
    <m/>
    <x v="606"/>
    <s v="AC"/>
    <s v="AC"/>
    <s v="Internet Dedicado 1"/>
    <b v="1"/>
    <s v="11090044_31690_LPZ_Lira_BRINKS BOLIVIA_IDD_30M"/>
    <b v="1"/>
    <s v="RUCK SUAREZ, FERNANDA - MNC - SCZ                           "/>
    <b v="1"/>
    <e v="#N/A"/>
    <e v="#N/A"/>
    <m/>
  </r>
  <r>
    <x v="2"/>
    <d v="2018-07-31T00:00:00"/>
    <s v="Internet Dedicado 10"/>
    <n v="32581"/>
    <x v="281"/>
    <s v="11210181_32581_LPZ_Sopocachi_SCHARFF BOLIVIA_IDD_145M"/>
    <s v="RUCK SUAREZ, FERNANDA - MNC - SCZ                           "/>
    <x v="1"/>
    <x v="0"/>
    <s v="ruckf@tigo.net.bo"/>
    <s v="Calle 20 de Octubre No. 2619 esquina Calle Pinilla. Zona Sopocachi"/>
    <m/>
    <s v="Miguel Cayo - 69974179"/>
    <x v="4"/>
    <d v="2022-09-01T00:00:00"/>
    <d v="2022-10-01T00:00:00"/>
    <x v="3"/>
    <m/>
    <m/>
    <x v="607"/>
    <s v="AC"/>
    <s v="AC"/>
    <s v="Internet Dedicado 10"/>
    <b v="1"/>
    <s v="11210181_32581_LPZ_Sopocachi_SCHARFF BOLIVIA_IDD_145M"/>
    <b v="1"/>
    <s v="RUCK SUAREZ, FERNANDA - MNC - SCZ                           "/>
    <b v="1"/>
    <e v="#N/A"/>
    <e v="#N/A"/>
    <m/>
  </r>
  <r>
    <x v="2"/>
    <d v="2013-12-01T00:00:00"/>
    <s v="Internet Dedicado 7"/>
    <n v="28613"/>
    <x v="350"/>
    <s v="11783579_28613_SCZ_Tajibos_KUEHNE + NAGEL LTDA_IDD_95M"/>
    <s v="PONCE DE LEON, MONICA - MNC - SCZ                           "/>
    <x v="0"/>
    <x v="0"/>
    <s v="ponceb@tigo.net.bo"/>
    <s v="Av. San Martin #115 Edif. Tamarindo"/>
    <m/>
    <s v="Christian Gamarra 344-3300"/>
    <x v="4"/>
    <d v="2022-09-01T00:00:00"/>
    <d v="2022-10-01T00:00:00"/>
    <x v="3"/>
    <m/>
    <m/>
    <x v="586"/>
    <s v="AC"/>
    <s v="AC"/>
    <s v="Internet Dedicado 7"/>
    <b v="1"/>
    <s v="11783579_28613_SCZ_Tajibos_KUEHNE + NAGEL LTDA_IDD_95M"/>
    <b v="1"/>
    <s v="RUCK SUAREZ, FERNANDA - MNC - SCZ                           "/>
    <b v="0"/>
    <e v="#N/A"/>
    <e v="#N/A"/>
    <m/>
  </r>
  <r>
    <x v="2"/>
    <d v="2017-09-29T00:00:00"/>
    <s v="BUSINESS ONLINE 2"/>
    <n v="31405"/>
    <x v="348"/>
    <s v="11429163_31405_SCZ_Warnes_SOLUCIONES TECNOLOGICAS SIEMENS_BOL_15M"/>
    <s v="RUCK SUAREZ, FERNANDA - MNC - SCZ                           "/>
    <x v="0"/>
    <x v="0"/>
    <s v="ruckf@tigo.net.bo"/>
    <s v="TERMOELECTRICA WARNES"/>
    <s v="17°32'3.94&quot;S; 63° 8'40.24&quot;O"/>
    <s v="rodrigo yucra - 78511403"/>
    <x v="4"/>
    <d v="2022-09-01T00:00:00"/>
    <d v="2022-10-01T00:00:00"/>
    <x v="0"/>
    <s v="09/11: La ejecutiva nos indica que esta cuenta se va a suspender por cierre de proyecto este mes, razón por la cual se cancela."/>
    <s v="Cliente no  programa la visita, sin respuesta y/o fecha de programación "/>
    <x v="0"/>
    <s v="SU"/>
    <s v="(en blanco)"/>
    <s v="BUSINESS ONLINE 2"/>
    <b v="1"/>
    <s v="(en blanco)"/>
    <b v="0"/>
    <s v="RUCK SUAREZ, FERNANDA - MNC - SCZ                           "/>
    <b v="1"/>
    <e v="#N/A"/>
    <e v="#N/A"/>
    <m/>
  </r>
  <r>
    <x v="2"/>
    <d v="2014-12-08T00:00:00"/>
    <s v="Internet Dedicado 3"/>
    <n v="29379"/>
    <x v="325"/>
    <s v="13782695_29379_SCZ_Doble Via_HALLIBURTON LATIN AMERICA_BOL_50M"/>
    <s v="PONCE DE LEON, MONICA - MNC - SCZ                           "/>
    <x v="0"/>
    <x v="0"/>
    <s v="ponceb@tigo.net.bo"/>
    <s v="Av. Doble Via La Guardia km. 3.5 Nro. S/N Zona Los Bosques"/>
    <n v="0"/>
    <s v="Miguel Alarcon 68920231        "/>
    <x v="4"/>
    <d v="2022-09-01T00:00:00"/>
    <d v="2022-10-01T00:00:00"/>
    <x v="3"/>
    <m/>
    <m/>
    <x v="608"/>
    <s v="AC"/>
    <s v="AC"/>
    <s v="Internet Dedicado 3"/>
    <b v="1"/>
    <s v="13782695_29379_SCZ_Doble Via_HALLIBURTON LATIN AMERICA_IDD_100M"/>
    <b v="0"/>
    <s v="RUCK SUAREZ, FERNANDA - MNC - SCZ                           "/>
    <b v="0"/>
    <e v="#N/A"/>
    <e v="#N/A"/>
    <m/>
  </r>
  <r>
    <x v="2"/>
    <d v="2018-12-31T00:00:00"/>
    <s v="Internet Dedicado 3"/>
    <n v="33416"/>
    <x v="310"/>
    <s v="14262221_33416__SCZ_Matadero_TIGRE S.A._IDD_50M"/>
    <s v="RUCK SUAREZ, FERNANDA - MNC - SCZ                           "/>
    <x v="0"/>
    <x v="0"/>
    <s v="ruckf@tigo.net.bo"/>
    <s v="Parque Industrial Ramón Gutierrez PI 22"/>
    <s v="17°45'33.86&quot;S 63° 8'27.39&quot;O"/>
    <s v="ANTONIO GARCIA - 76696757"/>
    <x v="4"/>
    <d v="2022-09-01T00:00:00"/>
    <d v="2022-10-01T00:00:00"/>
    <x v="3"/>
    <m/>
    <m/>
    <x v="604"/>
    <s v="AC"/>
    <s v="(en blanco)"/>
    <s v="Internet Dedicado 3"/>
    <b v="1"/>
    <s v="(en blanco)"/>
    <b v="0"/>
    <s v="RUCK SUAREZ, FERNANDA - MNC - SCZ                           "/>
    <b v="1"/>
    <e v="#N/A"/>
    <e v="#N/A"/>
    <m/>
  </r>
  <r>
    <x v="2"/>
    <d v="2017-12-29T00:00:00"/>
    <s v="Internet Dedicado 6"/>
    <n v="31769"/>
    <x v="284"/>
    <s v="11090044_31769_SCZ_Slan_BRINKS BOLIVIA _IDD_90M"/>
    <s v="RUCK SUAREZ, FERNANDA - MNC - SCZ                           "/>
    <x v="0"/>
    <x v="0"/>
    <s v="ruckf@tigo.net.bo"/>
    <s v="AV MUTUALISTA ENTRE 2DO Y 3 ER ANILLO"/>
    <s v=" 17°45'57.89&quot;S,  63° 9'42.85&quot;O"/>
    <s v="ALEJANDRA ZAMBRANA - 72121436"/>
    <x v="4"/>
    <d v="2022-09-01T00:00:00"/>
    <d v="2022-10-01T00:00:00"/>
    <x v="3"/>
    <m/>
    <m/>
    <x v="609"/>
    <s v="AC"/>
    <s v="AC"/>
    <s v="Internet Dedicado 6"/>
    <b v="1"/>
    <s v="11090044_31769_SCZ_Slan_BRINKS BOLIVIA _IDD_90M"/>
    <b v="1"/>
    <s v="RUCK SUAREZ, FERNANDA - MNC - SCZ                           "/>
    <b v="1"/>
    <e v="#N/A"/>
    <e v="#N/A"/>
    <m/>
  </r>
  <r>
    <x v="2"/>
    <d v="2019-04-26T00:00:00"/>
    <s v="Internet Dedicado 8"/>
    <n v="33819"/>
    <x v="269"/>
    <s v="11130237_33819_SCZ_PARAGUA_INDUSTRIAS DE ACEITE S.A._IDD_105M"/>
    <s v="RUCK SUAREZ, FERNANDA - MNC - SCZ                           "/>
    <x v="0"/>
    <x v="0"/>
    <s v="ruckf@tigo.net.bo"/>
    <s v="CARRETERA AL NORTE KM 6,5"/>
    <s v=" 17°43'49.53&quot;S 63°10'2.09&quot;O"/>
    <s v="FERNANDO ARAOZ - 72168799"/>
    <x v="4"/>
    <d v="2022-09-01T00:00:00"/>
    <d v="2022-10-01T00:00:00"/>
    <x v="0"/>
    <s v="11/04: El servicio se encuentraalojado en el Data Center, es muy complicado gestionar el acceso además que no se puede interrumpir el servicio, por lo que se Cancela el servicio. "/>
    <s v="Cliente indica imposible desconectar red"/>
    <x v="0"/>
    <s v="AC"/>
    <s v="(en blanco)"/>
    <s v="Internet Dedicado 14"/>
    <b v="0"/>
    <s v="(en blanco)"/>
    <b v="0"/>
    <s v="RUCK SUAREZ, FERNANDA - MNC - SCZ                           "/>
    <b v="1"/>
    <e v="#N/A"/>
    <e v="#N/A"/>
    <m/>
  </r>
  <r>
    <x v="1"/>
    <d v="2013-08-01T00:00:00"/>
    <s v="Internet Dedicado 8"/>
    <n v="28454"/>
    <x v="274"/>
    <s v="11264622_28454_SCZ_TAJIBOS_ALIANZA COMPANIA DE SEGUROS_IDD_105M - Sirari"/>
    <s v="MERCADO ANEZ, JAVIER - CORP - SCZ                           "/>
    <x v="0"/>
    <x v="0"/>
    <s v="mercadoja@tigo.net.bo"/>
    <s v="Av. Roca y Coronado esquina tercer anillo interno"/>
    <s v="-17.785431, -63.206786"/>
    <s v="Leonardo Gonzales - 72193612"/>
    <x v="3"/>
    <d v="2022-09-01T00:00:00"/>
    <d v="2022-10-01T00:00:00"/>
    <x v="3"/>
    <m/>
    <m/>
    <x v="610"/>
    <s v="AC"/>
    <s v="AC"/>
    <s v="Internet Dedicado 8"/>
    <b v="1"/>
    <s v="11264622_28454_SCZ_TAJIBOS_ALIANZA COMPANIA DE SEGUROS_IDD_105M - Sirari"/>
    <b v="1"/>
    <s v="MERCADO ANEZ, JAVIER - CORP - SCZ                           "/>
    <b v="1"/>
    <e v="#N/A"/>
    <e v="#N/A"/>
    <m/>
  </r>
  <r>
    <x v="3"/>
    <d v="2018-12-01T00:00:00"/>
    <s v="Internet Dedicado 13"/>
    <n v="33308"/>
    <x v="315"/>
    <s v="11679853_33308_SCZ_TAJIBOS_FONPLATA_IDD_210M"/>
    <s v="MIYASHIRO VELEZ, JAIRTJHON - EMP - SCZ                      "/>
    <x v="0"/>
    <x v="0"/>
    <s v="miyashiroj@tigo.net.bo"/>
    <s v="AV SAN MARTIN ENTRE 2DO Y 3ER ANILLO "/>
    <s v=" 17°46'5.84&quot;S   63°11'37.80&quot;O"/>
    <s v="MATIUS SEELEND - 75078861"/>
    <x v="3"/>
    <d v="2022-09-01T00:00:00"/>
    <d v="2022-10-01T00:00:00"/>
    <x v="3"/>
    <m/>
    <m/>
    <x v="611"/>
    <s v="AC"/>
    <s v="AC"/>
    <s v="Internet Dedicado 13"/>
    <b v="1"/>
    <s v="11679853_33308_SCZ_TAJIBOS_FONPLATA_IDD_210M"/>
    <b v="1"/>
    <s v="MIYASHIRO VELEZ, JAIRTJHON - EMP - SCZ                      "/>
    <b v="1"/>
    <e v="#N/A"/>
    <e v="#N/A"/>
    <m/>
  </r>
  <r>
    <x v="3"/>
    <d v="2020-10-31T00:00:00"/>
    <s v="Internet Asimetrico 4"/>
    <n v="35646"/>
    <x v="340"/>
    <s v="15311544_35646__SCZ_MERCADO BELEN_PEDIDOSYA SERVICIOS SA_IAS_65M"/>
    <s v="RUCK SUAREZ, FERNANDA - MNC - SCZ                           "/>
    <x v="0"/>
    <x v="0"/>
    <s v="ruckf@tigo.net.bo"/>
    <s v="Frente diagonal al Hotel Casa Blanca"/>
    <s v=" 17°45'39.91&quot;S  63°11'36.23&quot;O"/>
    <s v="Market Equipetrol  jorge.montero@pedidosya.com 77029742"/>
    <x v="3"/>
    <d v="2022-09-01T00:00:00"/>
    <d v="2022-10-01T00:00:00"/>
    <x v="3"/>
    <s v="10/10: Se recertifican los enlaces a solicitud de la ejecutiva de cuentas."/>
    <m/>
    <x v="612"/>
    <s v="AC"/>
    <s v="AC"/>
    <s v="Internet Asimetrico 1"/>
    <b v="0"/>
    <s v="15311544_35646__SCZ_MERCADO BELEN_PEDIDOSYA SERVICIOS SA_IAS_30M"/>
    <b v="0"/>
    <s v="RUCK SUAREZ, FERNANDA - MNC - SCZ                           "/>
    <b v="1"/>
    <e v="#N/A"/>
    <e v="#N/A"/>
    <m/>
  </r>
  <r>
    <x v="3"/>
    <d v="2020-11-30T00:00:00"/>
    <s v="Internet Asimetrico 4"/>
    <n v="35699"/>
    <x v="340"/>
    <s v="15311544_35699__SCZ_B30AGOSTO_PEDIDOSYA SERVICIOS SA_IAS_65M_ATN CATALUA"/>
    <s v="RUCK SUAREZ, FERNANDA - MNC - SCZ                           "/>
    <x v="0"/>
    <x v="0"/>
    <s v="ruckf@tigo.net.bo"/>
    <s v="Frente diagonal a Delicias de Oro"/>
    <m/>
    <s v="Market Norte  kebel.vargas@pedidosya.com 77225412"/>
    <x v="3"/>
    <d v="2022-09-01T00:00:00"/>
    <d v="2022-10-01T00:00:00"/>
    <x v="3"/>
    <s v="10/10: Se recertifican los enlaces a solicitud de la ejecutiva de cuentas."/>
    <m/>
    <x v="612"/>
    <s v="AC"/>
    <s v="AC"/>
    <s v="Internet Asimetrico 1"/>
    <b v="0"/>
    <s v="15311544_35699__SCZ_B30AGOSTO_PEDIDOSYA SERVICIOS SA_IAS_30M_ATN CATALUA"/>
    <b v="0"/>
    <s v="RUCK SUAREZ, FERNANDA - MNC - SCZ                           "/>
    <b v="1"/>
    <e v="#N/A"/>
    <e v="#N/A"/>
    <m/>
  </r>
  <r>
    <x v="3"/>
    <d v="2021-01-29T00:00:00"/>
    <s v="Internet Asimetrico 4"/>
    <n v="35867"/>
    <x v="340"/>
    <s v="15311544_35867_SCZ_SAGUAPAC_PEDIDOSYA SERVICIOS SA_IAS_65M_LA RIOJA"/>
    <s v="RUCK SUAREZ, FERNANDA - MNC - SCZ                           "/>
    <x v="0"/>
    <x v="0"/>
    <s v="ruckf@tigo.net.bo"/>
    <s v="AV DOBLE VIA A LA GUARDIA ENTRE 3ER Y 4TO ANILLO Market SUR"/>
    <n v="0"/>
    <s v="Market Sur  icaro.montano@pedidosya.com  77029820"/>
    <x v="3"/>
    <d v="2022-09-01T00:00:00"/>
    <d v="2022-10-01T00:00:00"/>
    <x v="3"/>
    <s v="10/10: Se recertifican los enlaces a solicitud de la ejecutiva de cuentas."/>
    <m/>
    <x v="612"/>
    <s v="AC"/>
    <s v="AC"/>
    <s v="Internet Asimetrico 1"/>
    <b v="0"/>
    <s v="15311544_35867_SCZ_SAGUAPAC_PEDIDOSYA SERVICIOS SA_IAS_30M_LA RIOJA"/>
    <b v="0"/>
    <s v="RUCK SUAREZ, FERNANDA - MNC - SCZ                           "/>
    <b v="1"/>
    <e v="#N/A"/>
    <e v="#N/A"/>
    <m/>
  </r>
  <r>
    <x v="3"/>
    <d v="2020-12-31T00:00:00"/>
    <s v="Internet Asimetrico 4"/>
    <n v="35781"/>
    <x v="340"/>
    <s v="15311544_35781__LPZ_SAN MIGUEL_PEDIDOSYA SERVICIOS SA_IAS_65M"/>
    <s v="RUCK SUAREZ, FERNANDA - MNC - SCZ                           "/>
    <x v="1"/>
    <x v="0"/>
    <s v="ruckf@tigo.net.bo"/>
    <s v=" AV MONTENEGRO ESQ GUILLEN_x0009__x0009__x0009__x0009__x0009__x0009__x000a_"/>
    <s v=" 16°32'42.16&quot;S  68° 4'42.21&quot;O"/>
    <s v="Cesar moreno (7) 730-0534; cesar.moreno@pedidosya.com_x000a_"/>
    <x v="3"/>
    <d v="2022-09-01T00:00:00"/>
    <d v="2022-10-01T00:00:00"/>
    <x v="3"/>
    <s v="10/10: Se recertifican los enlaces a solicitud de la ejecutiva de cuentas."/>
    <m/>
    <x v="597"/>
    <s v="AC"/>
    <s v="(en blanco)"/>
    <s v="Internet Asimetrico 1"/>
    <b v="0"/>
    <s v="(en blanco)"/>
    <b v="0"/>
    <s v="RUCK SUAREZ, FERNANDA - MNC - SCZ                           "/>
    <b v="1"/>
    <e v="#N/A"/>
    <e v="#N/A"/>
    <m/>
  </r>
  <r>
    <x v="3"/>
    <d v="2020-12-31T00:00:00"/>
    <s v="Internet Asimetrico 4"/>
    <n v="35782"/>
    <x v="340"/>
    <s v="15311544_35782__LPZ_LIRA_PEDIDOSYA SERVICIOS SA_IAS_65M"/>
    <s v="RUCK SUAREZ, FERNANDA - MNC - SCZ                           "/>
    <x v="1"/>
    <x v="0"/>
    <s v="ruckf@tigo.net.bo"/>
    <s v="AV GREGORIO REYNOLS CASI ESQ DE LA OLIVA"/>
    <s v=" 16°30'50.85&quot;S  68° 7'39.69&quot;O"/>
    <s v="Cesar moreno (7) 730-0534; cesar.moreno@pedidosya.com_x000a_"/>
    <x v="3"/>
    <d v="2022-09-01T00:00:00"/>
    <d v="2022-10-01T00:00:00"/>
    <x v="3"/>
    <s v="10/10: Se recertifican los enlaces a solicitud de la ejecutiva de cuentas."/>
    <m/>
    <x v="598"/>
    <s v="SU"/>
    <s v="SU"/>
    <s v="Internet Asimetrico 1"/>
    <b v="0"/>
    <s v="**SU**15311544_35782__LPZ_LIRA_PEDIDOSYA SERVICIOS SA_IAS_30M"/>
    <b v="0"/>
    <s v="RUCK SUAREZ, FERNANDA - MNC - SCZ                           "/>
    <b v="1"/>
    <e v="#N/A"/>
    <e v="#N/A"/>
    <m/>
  </r>
  <r>
    <x v="1"/>
    <d v="2018-01-31T00:00:00"/>
    <s v="Plan Internet Empresarial 5.3"/>
    <n v="31841"/>
    <x v="19"/>
    <s v="11308686_31841_SCZ_URUBO_INTERCONEXION ELECTRICA ISA BOLIVIA SA_IEL_60M"/>
    <s v="BANEGAS CHAVEZ, MARIA FERNANDA - CORP - SCZ                 "/>
    <x v="0"/>
    <x v="0"/>
    <s v="banegasma@tigo.net.bo"/>
    <s v="FINAL VILLA BONITA - SITIO 3"/>
    <s v=" 17°44'33.40&quot;S  63°14'9.80&quot;O"/>
    <s v="Gabriela Delgado - 77838555"/>
    <x v="3"/>
    <d v="2022-10-01T00:00:00"/>
    <d v="2022-11-01T00:00:00"/>
    <x v="4"/>
    <m/>
    <m/>
    <x v="613"/>
    <s v="AC"/>
    <s v="(en blanco)"/>
    <s v="Plan Internet Empresarial 5.3"/>
    <b v="1"/>
    <s v="(en blanco)"/>
    <b v="0"/>
    <s v="MONTERO LEDESMA, JAVIER - CORP - SCZ                        "/>
    <b v="0"/>
    <e v="#N/A"/>
    <e v="#N/A"/>
    <m/>
  </r>
  <r>
    <x v="3"/>
    <d v="2019-01-30T00:00:00"/>
    <s v="Internet Asimetrico 4"/>
    <n v="33283"/>
    <x v="42"/>
    <s v="14128656_33283__SCZ_HAMACAS_J E TIERRAZUL EMPRESAS AGROPECUARIAS SRL_IAS_65M"/>
    <s v="VELARDE VARGAS, MARIO - EMP - SCZ                           "/>
    <x v="0"/>
    <x v="0"/>
    <s v="velardem@tigo.net.bo"/>
    <s v="Radial 27 casi 5to. Anillo"/>
    <s v=" 17°44'28.53&quot;S  63°10'29.67&quot;O"/>
    <s v="Jacqueline Barja - 75005331"/>
    <x v="3"/>
    <d v="2022-10-01T00:00:00"/>
    <d v="2022-11-01T00:00:00"/>
    <x v="3"/>
    <m/>
    <m/>
    <x v="35"/>
    <s v="AC"/>
    <s v="AC"/>
    <s v="Internet Asimetrico 4"/>
    <b v="1"/>
    <s v="14128656_33283__SCZ_HAMACAS_J E TIERRAZUL EMPRESAS AGROPECUARIAS SRL_IAS_65M"/>
    <b v="1"/>
    <s v="VAZQUEZ VALDIVIA, LEONARDO - EMP - SCZ                      "/>
    <b v="0"/>
    <e v="#N/A"/>
    <e v="#N/A"/>
    <m/>
  </r>
  <r>
    <x v="3"/>
    <d v="2021-04-30T00:00:00"/>
    <s v="Internet Asimetrico 1"/>
    <n v="36155"/>
    <x v="643"/>
    <s v="15563018_36155__SCZ_CENTENARIO_CETNOC SRL_IAS_30M"/>
    <s v="NUÑEZ ENCINAS, CARLOS FERNANDO - EMP - SCZ                  "/>
    <x v="0"/>
    <x v="0"/>
    <s v="nunezca@tigo.net.bo"/>
    <s v="AV JOSE ESTENSSORO 250"/>
    <s v=" 17°47'15.69&quot;S   63°12'22.33&quot;O"/>
    <s v="ERNESTO NUÑEZ - 76662124"/>
    <x v="3"/>
    <d v="2022-10-01T00:00:00"/>
    <d v="2022-11-01T00:00:00"/>
    <x v="3"/>
    <m/>
    <m/>
    <x v="25"/>
    <s v="AC"/>
    <s v="AC"/>
    <s v="Internet Asimetrico 1"/>
    <b v="1"/>
    <s v="15563018_36155__SCZ_CENTENARIO_CETNOC SRL_IAS_30M"/>
    <b v="1"/>
    <s v="NUÑEZ ENCINAS, CARLOS FERNANDO - EMP - SCZ                  "/>
    <b v="1"/>
    <e v="#N/A"/>
    <e v="#N/A"/>
    <m/>
  </r>
  <r>
    <x v="3"/>
    <d v="2017-12-30T00:00:00"/>
    <s v="Business Asimetric 10 Mb"/>
    <n v="31794"/>
    <x v="38"/>
    <s v="2181_31794_SCZ_Roca y Coronado_CONSULTORA ARAMAYO ASOCIADOS_BAS_15M  "/>
    <s v="NUÑEZ ENCINAS, CARLOS FERNANDO - EMP - SCZ                  "/>
    <x v="0"/>
    <x v="0"/>
    <s v="nunezca@tigo.net.bo"/>
    <s v="AVENIDA JOSE ESTENSORO NRO 250 3 ANILLO EXTERNO ENTRE ROCA Y CORONADO Y AVENIDA EL PALMAR ( CHIRIGUANO)"/>
    <s v=" 17°47'15.30&quot;S     63°12'21.12&quot;O"/>
    <s v="ERNESTO NUÑEZ - 70820018"/>
    <x v="3"/>
    <d v="2022-10-01T00:00:00"/>
    <d v="2022-11-01T00:00:00"/>
    <x v="3"/>
    <m/>
    <m/>
    <x v="25"/>
    <s v="AC"/>
    <s v="AC"/>
    <s v="Internet Asimetrico 4"/>
    <b v="0"/>
    <s v="2181_31794_SCZ_Roca y Coronado_CONSULTORA ARAMAYO ASOCIADOS_IAS_65M"/>
    <b v="0"/>
    <s v="NUÑEZ ENCINAS, CARLOS FERNANDO - EMP - SCZ                  "/>
    <b v="1"/>
    <e v="#N/A"/>
    <e v="#N/A"/>
    <m/>
  </r>
  <r>
    <x v="3"/>
    <d v="2021-11-30T00:00:00"/>
    <s v="Internet Asimetrico 1"/>
    <n v="36848"/>
    <x v="677"/>
    <s v="14051158_36848__SCZ_DobleVia_CAJA DE SALUD DE BANCA PRIVADA_IAS_30M"/>
    <s v="GUTIERREZ AYLLÓN, ALVARO - EMP - LPZ                        "/>
    <x v="0"/>
    <x v="0"/>
    <s v="gutierrezalp@tigo.net.bo"/>
    <s v="Calle Nicolas Suarez Nro. 83 entre calle Sucre y Av. Teniente Coronel Cornejo"/>
    <s v=" 11° 1'8.18&quot;S;  68°45'11.53&quot;O"/>
    <s v="Juan Carlos Mendoza - 70126529"/>
    <x v="0"/>
    <d v="2022-11-01T00:00:00"/>
    <d v="2022-12-01T00:00:00"/>
    <x v="1"/>
    <m/>
    <m/>
    <x v="32"/>
    <s v="AC"/>
    <s v="AC"/>
    <s v="Internet Asimetrico 1"/>
    <b v="1"/>
    <s v="14051158_36848__SCZ_DobleVia_CAJA DE SALUD DE BANCA PRIVADA_IAS_30M"/>
    <b v="1"/>
    <s v="GUTIERREZ AYLLÓN, ALVARO - EMP - LPZ                        "/>
    <b v="1"/>
    <s v="Realizada recertificacion"/>
    <e v="#REF!"/>
    <m/>
  </r>
  <r>
    <x v="3"/>
    <d v="2022-05-31T00:00:00"/>
    <s v="Internet Asimetrico 8"/>
    <n v="37735"/>
    <x v="736"/>
    <s v="15610360_37735__SCZ_TAJIBOS_M40 PLAZA EMPRESARIAL SRL_IAS_105M_Temp_165M"/>
    <s v="GARAY, ANGEL NICOLAS - EMP - SCZ                            "/>
    <x v="0"/>
    <x v="0"/>
    <s v="garaya@tigo.net.bo"/>
    <s v="Av San martin 4 to anillo frente a hipermaxi, manzana 40, zona PLANTA BAJA PATIO DE COMIDA "/>
    <s v=" 17°45'26.92&quot;S 63°11'59.09&quot;O"/>
    <s v="carolina Soto - 71028080"/>
    <x v="0"/>
    <d v="2022-11-01T00:00:00"/>
    <d v="2022-12-01T00:00:00"/>
    <x v="1"/>
    <s v="Se actualizó contacto con el ejecutivo"/>
    <m/>
    <x v="614"/>
    <s v="AC"/>
    <s v="AC"/>
    <s v="Internet Asimetrico 8"/>
    <b v="1"/>
    <s v="15610360_37735__SCZ_TAJIBOS_M40 PLAZA EMPRESARIAL SRL_IAS_105M_Temp_165M"/>
    <b v="1"/>
    <s v="GARAY, ANGEL NICOLAS - EMP - SCZ                            "/>
    <b v="1"/>
    <e v="#N/A"/>
    <e v="#N/A"/>
    <s v="el contacto proporcioando ya no trabaja ahí, ademas la persona que nos respondio dice desconoce si se tiene contratado dicho servicio"/>
  </r>
  <r>
    <x v="1"/>
    <d v="2022-07-14T00:00:00"/>
    <s v="Internet Dedicado 3"/>
    <n v="37781"/>
    <x v="63"/>
    <s v="11283694_37781_LPZ_MALLASA_BANCO SOL S.A._IDD_50M"/>
    <s v="CHACON CENTELLAS, MARIA DEL PILAR - CORP - LPZ              "/>
    <x v="1"/>
    <x v="0"/>
    <s v="chaconm@tigo.net.bo"/>
    <s v="Nicolás Acosta 289, San Pedro "/>
    <s v=" 16°30'10.88&quot;S 68° 8'2.25&quot;O "/>
    <s v="Hugo Duran - 78899196"/>
    <x v="0"/>
    <d v="2022-11-01T00:00:00"/>
    <d v="2022-12-01T00:00:00"/>
    <x v="1"/>
    <m/>
    <m/>
    <x v="615"/>
    <s v="AC"/>
    <s v="AC"/>
    <s v="Internet Dedicado 3"/>
    <b v="1"/>
    <s v="11283694_37781_LPZ_MALLASA_BANCO SOL S.A._IDD_50M"/>
    <b v="1"/>
    <s v="MEAVE IBANEZ, HENRY - CORP - LPZ                            "/>
    <b v="0"/>
    <e v="#N/A"/>
    <e v="#N/A"/>
    <m/>
  </r>
  <r>
    <x v="1"/>
    <d v="2022-06-30T00:00:00"/>
    <s v="Internet Asimetrico 15"/>
    <n v="37804"/>
    <x v="50"/>
    <s v="11085817_37804__SCZ_PARAGUA_ALTA ESTETICA S.R.L._IAS_320M"/>
    <s v="ANDIA ALVAREZ, LUIS ENRIQUE - CORP - LPZ                    "/>
    <x v="0"/>
    <x v="0"/>
    <s v="andial@tigo.net.bo"/>
    <s v="CARRETETA AL NORTE , A UNA CUADR AL DE ESTACION DE SERVICIOS BIOPETRO EN EL RETORNO DE PLAY LAND - Sitio 6"/>
    <s v=" 17°40'49.8&quot;S 63°09'32.5&quot;W"/>
    <s v="Juan Carlos Guzman - 77311778"/>
    <x v="0"/>
    <d v="2022-11-01T00:00:00"/>
    <d v="2022-12-01T00:00:00"/>
    <x v="1"/>
    <m/>
    <m/>
    <x v="616"/>
    <s v="AC"/>
    <s v="(en blanco)"/>
    <s v="Internet Asimetrico 15"/>
    <b v="1"/>
    <s v="(en blanco)"/>
    <b v="0"/>
    <s v="MONTERO LEDESMA, JAVIER - CORP - SCZ                        "/>
    <b v="0"/>
    <e v="#N/A"/>
    <e v="#N/A"/>
    <s v="el cliente menciona que se lo contacte al siguiente mes"/>
  </r>
  <r>
    <x v="4"/>
    <d v="2022-06-27T00:00:00"/>
    <s v="Internet Asimetrico 3"/>
    <n v="37806"/>
    <x v="737"/>
    <s v="15500273_37806__SCZ_TAJIBOS_TELIS S.A._IAS_50M_CAMPUS UNIVERSITARIO"/>
    <s v="MORENO, EYDA GABRIELA - EJEC. DE VENTAS - NEG - SC          "/>
    <x v="0"/>
    <x v="0"/>
    <s v="morenoey@tigo.net.bo"/>
    <s v="AV SAN MARTIN, BARRIO EQUIPETROL ENTRE 2DO Y 3ER ANILLO FRENTE COLEGIO ALEMAN"/>
    <s v="-17.769260950215635, -63.19268933306794"/>
    <s v="SERGIO GODOY - 75518650"/>
    <x v="0"/>
    <d v="2022-11-01T00:00:00"/>
    <d v="2022-12-01T00:00:00"/>
    <x v="1"/>
    <m/>
    <m/>
    <x v="4"/>
    <s v="AC"/>
    <s v="AC"/>
    <s v="Internet Asimetrico 3"/>
    <b v="1"/>
    <s v="15500273_37806__SCZ_TAJIBOS_TELIS S.A._IAS_50M_CAMPUS UNIVERSITARIO"/>
    <b v="1"/>
    <s v="VERA ANTELO, ALVARO - EJEC. DE VENTAS - NEG - SC            "/>
    <b v="0"/>
    <e v="#N/A"/>
    <e v="#N/A"/>
    <m/>
  </r>
  <r>
    <x v="1"/>
    <d v="2022-06-30T00:00:00"/>
    <s v="Internet Asimetrico 8"/>
    <n v="37811"/>
    <x v="50"/>
    <s v="11085817_37811__LPZ_6 DE MARZO_ALTA ESTETICA S.R.L._IAS_105M"/>
    <s v="ANDIA ALVAREZ, LUIS ENRIQUE - CORP - LPZ                    "/>
    <x v="1"/>
    <x v="0"/>
    <s v="andial@tigo.net.bo"/>
    <s v="Calle Jorge Carrasco No. 60 - 12 de octubre entre C. 3 y 4 a la vuelta de Banco Fie - Sitio 2"/>
    <s v=" 16°30'34.80&quot;S  68° 9'49.98&quot;O"/>
    <s v="ARMANDO HERBAS - 72629481"/>
    <x v="0"/>
    <d v="2022-11-01T00:00:00"/>
    <d v="2022-12-01T00:00:00"/>
    <x v="1"/>
    <m/>
    <m/>
    <x v="617"/>
    <s v="AC"/>
    <s v="AC"/>
    <s v="Internet Asimetrico 8"/>
    <b v="1"/>
    <s v="11085817_37811__LPZ_6 DE MARZO_ALTA ESTETICA S.R.L._IAS_105M"/>
    <b v="1"/>
    <s v="MONTERO LEDESMA, JAVIER - CORP - SCZ                        "/>
    <b v="0"/>
    <e v="#N/A"/>
    <e v="#N/A"/>
    <m/>
  </r>
  <r>
    <x v="3"/>
    <d v="2022-06-30T00:00:00"/>
    <s v="Internet Asimetrico 2"/>
    <n v="37848"/>
    <x v="364"/>
    <s v="11145145_37848__SCZ_ROCA Y CORONADO_CONSULTORA NACIONAL CONNAL SRL_IAS_40M"/>
    <s v="NEMTALA FERRUFINO, LUIS MIGUEL - EMP - LPZ                  "/>
    <x v="0"/>
    <x v="0"/>
    <s v="nemtalal@tigo.net.bo"/>
    <s v="AV. ROCA Y CORONADO NO.998"/>
    <n v="0"/>
    <s v="JAVIER VILLALPANDO - 76201303"/>
    <x v="0"/>
    <d v="2022-11-01T00:00:00"/>
    <d v="2022-12-01T00:00:00"/>
    <x v="0"/>
    <s v="08/12: El ejecutivo solicita que se cancele la medición a este cliente, ya que meses anteriores se hizo la visita de calidad y el cliente piensa que el personal de Logicalis desconfiguró su enlace, ya que posterior a ello empezó a tener problemas con su servicio."/>
    <s v="Caso gestión comercial"/>
    <x v="0"/>
    <s v="AC"/>
    <s v="AC"/>
    <s v="Internet Asimetrico 2"/>
    <b v="1"/>
    <s v="11145145_37848__SCZ_ROCA Y CORONADO_CONSULTORA NACIONAL CONNAL SRL_IAS_40M"/>
    <b v="1"/>
    <s v="NEMTALA FERRUFINO, LUIS MIGUEL - EMP - LPZ                  "/>
    <b v="1"/>
    <e v="#N/A"/>
    <e v="#N/A"/>
    <m/>
  </r>
  <r>
    <x v="0"/>
    <d v="2022-07-12T00:00:00"/>
    <s v="Internet Asimetrico 2"/>
    <n v="37849"/>
    <x v="738"/>
    <s v="15615712_37849__SCZ_SAGUAPAC_MRV SERVICIOS SRL_IAS_40M_SANTOS DUMONT"/>
    <s v="MORENO, EYDA GABRIELA - EJEC. DE VENTAS - NEG - SC          "/>
    <x v="0"/>
    <x v="0"/>
    <s v="morenoey@tigo.net.bo"/>
    <s v="CALLE SIMON ALVAREZ, #3070, Zona BARRIO LA MORITA CASI 3ER ANILLO EXTERNO"/>
    <s v="-17.815747418900184, -63.185368951433695"/>
    <s v="NICOLAS VERA - 78474522"/>
    <x v="0"/>
    <d v="2022-11-01T00:00:00"/>
    <d v="2022-12-01T00:00:00"/>
    <x v="1"/>
    <m/>
    <m/>
    <x v="618"/>
    <s v="AC"/>
    <s v="AC"/>
    <s v="Internet Asimetrico 2"/>
    <b v="1"/>
    <s v="15615712_37849__SCZ_SAGUAPAC_MRV SERVICIOS SRL_IAS_40M_SANTOS DUMONT"/>
    <b v="1"/>
    <s v="VERA ANTELO, ALVARO - EJEC. DE VENTAS - NEG - SC            "/>
    <b v="0"/>
    <e v="#N/A"/>
    <e v="#N/A"/>
    <s v="Programado"/>
  </r>
  <r>
    <x v="0"/>
    <d v="2022-07-26T00:00:00"/>
    <s v="Internet Dedicado 2"/>
    <n v="37917"/>
    <x v="739"/>
    <s v="15617792_37917__SCZ_TAJIBO_JAIME MARIO CALANI CARBALLO_IDD_40M_CAMPUS UNIVERSITA"/>
    <s v="CUELLAR, CESAR RUBEN - EJEC. DE VENTAS - NEG - SC           "/>
    <x v="0"/>
    <x v="0"/>
    <s v="cuellarce@tigo.net.bo"/>
    <s v="BARRIO EQUIPETROL AV BUSCH CALLE 1 NORTE CASI CALLE 4 OESTE"/>
    <n v="0"/>
    <s v="LIC. JAIME CALANI 69010696"/>
    <x v="0"/>
    <d v="2022-11-01T00:00:00"/>
    <d v="2022-12-01T00:00:00"/>
    <x v="1"/>
    <m/>
    <m/>
    <x v="619"/>
    <s v="MO"/>
    <s v="SU"/>
    <s v="Internet Dedicado 2"/>
    <b v="1"/>
    <s v="**MO**15617792_37917__SCZ_TAJIBO_JAIME MARIO CALANI CARBALLO_IDD_40M_CAMPUS UNIV"/>
    <b v="0"/>
    <s v="TELEVENTAS                                                  "/>
    <b v="0"/>
    <e v="#N/A"/>
    <e v="#N/A"/>
    <s v="el contacto proporcioando ya no trabaja ahí, ademas la persona que nos respondio dice desconoce si se tiene contratado dicho servicio"/>
  </r>
  <r>
    <x v="4"/>
    <d v="2022-07-21T00:00:00"/>
    <s v="Internet Asimetrico 1"/>
    <n v="37919"/>
    <x v="740"/>
    <s v="15476353_37919__SCZ_SAGUAPAC_PLASTICOS FLEXIBLES INTEXPLAST SRL_IAS_30M"/>
    <s v="MORENO, EYDA GABRIELA - EJEC. DE VENTAS - NEG - SC          "/>
    <x v="0"/>
    <x v="0"/>
    <s v="morenoey@tigo.net.bo"/>
    <s v="AV SANTOS DUMONT 3ER ANILLO, SOBRE AVENIDA"/>
    <s v="-17.81102104730577, -63.18202209546623"/>
    <s v="LIZETH RAMOS - 70209340"/>
    <x v="0"/>
    <d v="2022-11-01T00:00:00"/>
    <d v="2022-12-01T00:00:00"/>
    <x v="1"/>
    <m/>
    <m/>
    <x v="32"/>
    <s v="AC"/>
    <s v="AC"/>
    <s v="Internet Asimetrico 1"/>
    <b v="1"/>
    <s v="15476353_37919__SCZ_SAGUAPAC_PLASTICOS FLEXIBLES INTEXPLAST SRL_IAS_30M"/>
    <b v="1"/>
    <s v="VERA ANTELO, ALVARO - EJEC. DE VENTAS - NEG - SC            "/>
    <b v="0"/>
    <e v="#N/A"/>
    <e v="#N/A"/>
    <m/>
  </r>
  <r>
    <x v="4"/>
    <d v="2022-07-28T00:00:00"/>
    <s v="Internet Asimetrico 2"/>
    <n v="37921"/>
    <x v="676"/>
    <s v="1736025_37921_SCZ_BRIGIDA_ALMACENES PACIFICO SUR S.A_IAS_40M"/>
    <s v="COSSIO ADRIAZOLA, MACLAU - EJEC. DE CUENTAS - NEG - LP      "/>
    <x v="0"/>
    <x v="0"/>
    <s v="cossioma@tigo.net.bo"/>
    <s v="Av Antonio Vacadiez N° 4200 esquina C. Victor Pinto  zona Equipetrol - 4° anillo  TORRE DUO piso 10 a lado del hotel camino real frente al Ventura Mall"/>
    <s v=" 17°45'18.49&quot;S  -  63°11'53.64&quot;O"/>
    <s v="Jackeline Flores - 70628416"/>
    <x v="0"/>
    <d v="2022-11-01T00:00:00"/>
    <d v="2022-12-01T00:00:00"/>
    <x v="1"/>
    <m/>
    <m/>
    <x v="620"/>
    <s v="AC"/>
    <s v="AC"/>
    <s v="Internet Asimetrico 2"/>
    <b v="1"/>
    <s v="1736025_37921_SCZ_BRIGIDA_ALMACENES PACIFICO SUR S.A_IAS_40M"/>
    <b v="1"/>
    <s v="GUTIERREZ AYLLÓN, ALVARO - EMP - LPZ                        "/>
    <b v="0"/>
    <e v="#N/A"/>
    <e v="#N/A"/>
    <m/>
  </r>
  <r>
    <x v="1"/>
    <d v="2022-08-31T00:00:00"/>
    <s v="Internet Asimetrico 1"/>
    <n v="37938"/>
    <x v="49"/>
    <s v="15333708_37938__SCZ_Berea_COMERCIALIZADORA RETAIL LIDER SA_IAS_40M_TierrasNuevas"/>
    <s v="BANEGAS CHAVEZ, MARIA FERNANDA - CORP - SCZ                 "/>
    <x v="0"/>
    <x v="0"/>
    <s v="banegasma@tigo.net.bo"/>
    <s v="8VO ANILLO AVENIDA MOSCU , NUEVA CONSTRUCCION MAKROPARQUE"/>
    <s v="17°51'03.2&quot;S 63°13'09.3&quot;W"/>
    <s v="SIMAR PAREDES - 76635050"/>
    <x v="0"/>
    <d v="2022-11-01T00:00:00"/>
    <d v="2022-12-01T00:00:00"/>
    <x v="1"/>
    <m/>
    <m/>
    <x v="621"/>
    <s v="SU"/>
    <s v="(en blanco)"/>
    <s v="Internet Asimetrico 1"/>
    <b v="1"/>
    <s v="(en blanco)"/>
    <b v="0"/>
    <s v="MONTERO LEDESMA, JAVIER - CORP - SCZ                        "/>
    <b v="0"/>
    <e v="#N/A"/>
    <e v="#N/A"/>
    <m/>
  </r>
  <r>
    <x v="1"/>
    <d v="2022-07-30T00:00:00"/>
    <s v="Internet Asimetrico 1"/>
    <n v="37945"/>
    <x v="49"/>
    <s v="15333708_37945__SCZ_26 DE ENERO_COMERCIALIZADORA RETAIL LIDER SA_IAS_30M_BARRIO "/>
    <s v="BANEGAS CHAVEZ, MARIA FERNANDA - CORP - SCZ                 "/>
    <x v="0"/>
    <x v="0"/>
    <s v="banegasma@tigo.net.bo"/>
    <s v="DOBLE VIA LA GUARDIA ESQUINA SEXTO ANILLO MAKROPARQUE"/>
    <s v="17°49'22.8&quot;S 63°13'18.4&quot;W"/>
    <s v="SIMAR PAREDES - 76635050"/>
    <x v="0"/>
    <d v="2022-11-01T00:00:00"/>
    <d v="2022-12-01T00:00:00"/>
    <x v="1"/>
    <m/>
    <m/>
    <x v="34"/>
    <s v="AC"/>
    <s v="AC"/>
    <s v="Internet Asimetrico 1"/>
    <b v="1"/>
    <s v="15333708_37945__SCZ_26 DE ENERO_COMERCIALIZADORA RETAIL LIDER SA_IAS_30M_BARRIO "/>
    <b v="1"/>
    <s v="MONTERO LEDESMA, JAVIER - CORP - SCZ                        "/>
    <b v="0"/>
    <e v="#N/A"/>
    <e v="#N/A"/>
    <m/>
  </r>
  <r>
    <x v="3"/>
    <d v="2022-07-30T00:00:00"/>
    <s v="Internet Asimetrico 3"/>
    <n v="37963"/>
    <x v="255"/>
    <s v="13780824_37963__LPZ_AvChacaltaya_ IDEPRO DESARROLLO EMPRESARIAL_IAS_50M"/>
    <s v="LEON ROSAS, JOSUE ISMAEL - EMP - LPZ                        "/>
    <x v="1"/>
    <x v="0"/>
    <s v="leonjo@tigo.net.bo"/>
    <s v="Av. Alfonso Ugarte, entre calle Pascoe y calle J. Arzabe, Nº 83, Galería Márquéz, zona 16 de Julio. - Sitio 4"/>
    <s v=" 16°29'46.34&quot;S  68°10'26.65&quot;O"/>
    <s v="MARCELO CUENTAS - 69830077"/>
    <x v="0"/>
    <d v="2022-11-01T00:00:00"/>
    <d v="2022-12-01T00:00:00"/>
    <x v="2"/>
    <s v="Se interará nuevamente"/>
    <m/>
    <x v="0"/>
    <s v="AC"/>
    <s v="AC"/>
    <s v="Internet Asimetrico 3"/>
    <b v="1"/>
    <s v="13780824_37963__LPZ_AvChacaltaya_ IDEPRO DESARROLLO EMPRESARIAL_IAS_50M"/>
    <b v="1"/>
    <s v="LEON ROSAS, JOSUE ISMAEL - EMP - LPZ                        "/>
    <b v="1"/>
    <e v="#N/A"/>
    <e v="#N/A"/>
    <m/>
  </r>
  <r>
    <x v="3"/>
    <d v="2022-08-29T00:00:00"/>
    <s v="Internet Asimetrico 1"/>
    <n v="37970"/>
    <x v="542"/>
    <s v="15241936_37970__LPZ_Bolognia_CAMSA INDUSTRIA Y COMERCIO SA_IAS_30M"/>
    <s v="RUEDA PERALTA, ANIBAL - EMP - SCZ                           "/>
    <x v="1"/>
    <x v="0"/>
    <s v="ruedaa@tigo.net.bo"/>
    <s v="Ricardo Bustamante 989 esq. Calle 16 Zona Calacoto Edificio Torre Pacifico"/>
    <s v="16°32'22.89&quot;S 68° 4'59.47&quot;O"/>
    <s v="JULIO CESAR - 71625151"/>
    <x v="0"/>
    <d v="2022-11-01T00:00:00"/>
    <d v="2022-12-01T00:00:00"/>
    <x v="1"/>
    <m/>
    <m/>
    <x v="622"/>
    <s v="AC"/>
    <s v="AC"/>
    <s v="Internet Asimetrico 1"/>
    <b v="1"/>
    <s v="15241936_37970__LPZ_Bolognia_CAMSA INDUSTRIA Y COMERCIO SA_IAS_30M"/>
    <b v="1"/>
    <s v="RUEDA PERALTA, ANIBAL - EMP - SCZ                           "/>
    <b v="1"/>
    <e v="#N/A"/>
    <e v="#N/A"/>
    <m/>
  </r>
  <r>
    <x v="3"/>
    <d v="2022-08-10T00:00:00"/>
    <s v="Internet Asimetrico 1"/>
    <n v="37971"/>
    <x v="741"/>
    <s v="13436553_37971__SCZ_ViruViru_ INDUVIS SA_IAS_30M_Pentaguazu Oeste"/>
    <s v="LEON ROSAS, JOSUE ISMAEL - EMP - LPZ                        "/>
    <x v="0"/>
    <x v="0"/>
    <s v="leonjo@tigo.net.bo"/>
    <s v="Carretera al Norte UV Integracion del Norte Fase 2, CARRETERA AL NORTE"/>
    <s v="17°36'12.5&quot;S 63°10'01.3&quot;W"/>
    <s v="ANGELICA CRUZ - 78962537"/>
    <x v="0"/>
    <d v="2022-11-01T00:00:00"/>
    <d v="2022-12-01T00:00:00"/>
    <x v="1"/>
    <m/>
    <m/>
    <x v="623"/>
    <s v="AC"/>
    <s v="(en blanco)"/>
    <s v="Internet Asimetrico 1"/>
    <b v="1"/>
    <s v="(en blanco)"/>
    <b v="0"/>
    <s v="LEON ROSAS, JOSUE ISMAEL - EMP - LPZ                        "/>
    <b v="1"/>
    <e v="#N/A"/>
    <e v="#N/A"/>
    <m/>
  </r>
  <r>
    <x v="0"/>
    <d v="2022-08-22T00:00:00"/>
    <s v="Internet Dedicado 2"/>
    <n v="38009"/>
    <x v="742"/>
    <s v="15620480_38009__SCZ_26 DE ENERO_EDADDEORO COPORACION EDUCATIVA LTDA._IDD_40M"/>
    <s v="BOWLES, MARCO ANTONIO - EJEC. DE VENTAS - NEG - SC          "/>
    <x v="0"/>
    <x v="0"/>
    <s v="bowlesm@tigo.net.bo"/>
    <s v="AV. DOBLE VIA LA GUARDIA 4TO ANILLO CALLE EUCALIPTOS ESQUINA JENECHERU NRO 191"/>
    <s v="17°48´51.5&quot;S   63°12´31.7&quot;W"/>
    <s v="EVELYN SIERRA ALVAREZ - 71399022"/>
    <x v="0"/>
    <d v="2022-11-01T00:00:00"/>
    <d v="2022-12-01T00:00:00"/>
    <x v="1"/>
    <m/>
    <m/>
    <x v="617"/>
    <s v="AC"/>
    <s v="AC"/>
    <s v="Internet Dedicado 2"/>
    <b v="1"/>
    <s v="15620480_38009__SCZ_26 DE ENERO_EDADDEORO COPORACION EDUCATIVA LTDA._IDD_40M"/>
    <b v="1"/>
    <s v="BOWLES, MARCO ANTONIO - EJEC. DE VENTAS - NEG - SC          "/>
    <b v="1"/>
    <e v="#N/A"/>
    <e v="#N/A"/>
    <m/>
  </r>
  <r>
    <x v="1"/>
    <d v="2022-08-29T00:00:00"/>
    <s v="Internet Dedicado 3"/>
    <n v="38054"/>
    <x v="397"/>
    <s v="11365486_38054_LPZ_FLORIDA_LA BOLIVIANA CIACRUZ DE SEGUROS Y REASEGUROS S.A._IDD"/>
    <s v="PEREIRA AREVALO, AHYRAN DREICK - CORP - LPZ                 "/>
    <x v="1"/>
    <x v="0"/>
    <s v="pereiraah@tigo.net.bo"/>
    <s v="Calle 17 de Calacoto N° 8150 (detrás del Carrusel de San Miguel)"/>
    <s v="16°32'29.27&quot;S 68° 4'53.79&quot;O"/>
    <s v="Jose Marquez - 72029157"/>
    <x v="0"/>
    <d v="2022-11-01T00:00:00"/>
    <d v="2022-12-01T00:00:00"/>
    <x v="1"/>
    <m/>
    <m/>
    <x v="624"/>
    <s v="AC"/>
    <s v="AC"/>
    <s v="Internet Dedicado 3"/>
    <b v="1"/>
    <s v="11365486_38054_LPZ_FLORIDA_LA BOLIVIANA CIACRUZ DE SEGUROS Y REASEGUROS S.A._IDD"/>
    <b v="1"/>
    <s v="PEREIRA AREVALO, AHYRAN DREICK - CORP - LPZ                 "/>
    <b v="1"/>
    <e v="#N/A"/>
    <e v="#N/A"/>
    <s v="El cliente menciona que por cierre de mes no se puede llevar a cabo, por lo que el responderá al correo una vez se tenga una fecha."/>
  </r>
  <r>
    <x v="3"/>
    <d v="2022-08-31T00:00:00"/>
    <s v="Internet Dedicado 4"/>
    <n v="38058"/>
    <x v="743"/>
    <s v="1715219_38058__SCZ_CENTENARIO_CAMARA DE LOGISTICA PROMOCION E INVERSIONES_IDD_65"/>
    <s v="PARADA SAUCEDO, ALEJANDRA - EMP - SCZ                       "/>
    <x v="0"/>
    <x v="0"/>
    <s v="paradaal@tigo.net.bo"/>
    <s v="CALLE DOMINGO BANEGAS 3901 atrás del hotel Buganvillas "/>
    <s v="17.782531014489763, -63.21345000339964"/>
    <s v="Sonia Banegas - 78156611"/>
    <x v="0"/>
    <d v="2022-11-01T00:00:00"/>
    <d v="2022-12-01T00:00:00"/>
    <x v="1"/>
    <m/>
    <m/>
    <x v="30"/>
    <s v="AC"/>
    <s v="AC"/>
    <s v="Internet Dedicado 4"/>
    <b v="1"/>
    <s v="1715219_38058__SCZ_CENTENARIO_CAMARA DE LOGISTICA PROMOCION E INVERSIONES_IDD_65"/>
    <b v="1"/>
    <s v="PARADA SAUCEDO, ALEJANDRA - EMP - SCZ                       "/>
    <b v="1"/>
    <e v="#N/A"/>
    <e v="#N/A"/>
    <m/>
  </r>
  <r>
    <x v="0"/>
    <d v="2022-08-26T00:00:00"/>
    <s v="Internet Asimetrico 1"/>
    <n v="38066"/>
    <x v="744"/>
    <s v="15586963_38066__LPZ_YACIMIENTOS_CEIBO_IAS_30M_ALTO CRUZ PAPAL"/>
    <s v="CHAMAS, SERGIO FERNANDO - EJEC. DE CUENTAS - NEG - LP       "/>
    <x v="1"/>
    <x v="0"/>
    <s v="chamass@tigo.net.bo"/>
    <s v="AV. JUAN PABLO II N° 1025 ZONA 16 DE JULIO"/>
    <s v=" -16.502731723098968, -68.16329965070177"/>
    <s v="RAMIRO VILLCA - 67006034"/>
    <x v="0"/>
    <d v="2022-11-01T00:00:00"/>
    <d v="2022-12-01T00:00:00"/>
    <x v="1"/>
    <m/>
    <m/>
    <x v="32"/>
    <s v="AC"/>
    <s v="AC"/>
    <s v="Internet Asimetrico 1"/>
    <b v="1"/>
    <s v="15586963_38066__LPZ_YACIMIENTOS_CEIBO_IAS_30M_ALTO CRUZ PAPAL"/>
    <b v="1"/>
    <s v="CHAMAS, SERGIO FERNANDO - EJEC. DE CUENTAS - NEG - LP       "/>
    <b v="1"/>
    <e v="#N/A"/>
    <e v="#N/A"/>
    <m/>
  </r>
  <r>
    <x v="0"/>
    <d v="2022-08-29T00:00:00"/>
    <s v="Internet Asimetrico 1"/>
    <n v="38070"/>
    <x v="745"/>
    <s v="15622014_38070__SCZ_26 DE ENERO_SADECO LAS PALMAS SCHOOL - NCAMINAR SRL_IAS_30M_"/>
    <s v="AÑEZ LOPEZ, LILIANA - EJEC. DE CUENTAS - NEG - SC           "/>
    <x v="0"/>
    <x v="0"/>
    <s v="anezha@tigo.net.bo"/>
    <s v="6TO. ANILLO AL LADO CONDOMINIO EL BAJIO ATRÁS DE LAS PALMAS 2"/>
    <s v="&quot;-17.812377982791876, -63.23121471662911&quot;"/>
    <s v="Marioly Equilia / DIEGO ORMACHEA  /Veronica Muñoz - 75668015   / 76506006 / 76093768"/>
    <x v="0"/>
    <d v="2022-11-01T00:00:00"/>
    <d v="2022-12-01T00:00:00"/>
    <x v="1"/>
    <m/>
    <m/>
    <x v="617"/>
    <s v="AC"/>
    <s v="AC"/>
    <s v="Internet Asimetrico 1"/>
    <b v="1"/>
    <s v="15622014_38070__SCZ_26 DE ENERO_SADECO LAS PALMAS SCHOOL - NCAMINAR SRL_IAS_30M_"/>
    <b v="1"/>
    <s v="AÑEZ LOPEZ, LILIANA - EJEC. DE CUENTAS - NEG - SC           "/>
    <b v="1"/>
    <e v="#N/A"/>
    <e v="#N/A"/>
    <m/>
  </r>
  <r>
    <x v="0"/>
    <d v="2022-08-26T00:00:00"/>
    <s v="Internet Asimetrico 6"/>
    <n v="38074"/>
    <x v="746"/>
    <s v="15622207_38074__SCZ_PARAGUA_AGRO NEULAND DEL SUR S.R.L._IAS_90M_GUAPILO"/>
    <s v="VACA, MARCOS ANTONIO - EJEC. DE VENTAS - NEG - SC           "/>
    <x v="0"/>
    <x v="0"/>
    <s v="vacamarc@tigo.net.bo"/>
    <s v="AVENIDA KM7 Y MEDIO BARRIO GUAPILO UV199 MZN 00 CARRETERA A COTOCA"/>
    <s v="17°45'45.6&quot;S 63°05'32.5&quot;W"/>
    <s v="FERNANDO ARTEAGA  - 67763917"/>
    <x v="0"/>
    <d v="2022-11-01T00:00:00"/>
    <d v="2022-12-01T00:00:00"/>
    <x v="1"/>
    <m/>
    <m/>
    <x v="625"/>
    <s v="AC"/>
    <s v="AC"/>
    <s v="Internet Asimetrico 6"/>
    <b v="1"/>
    <s v="15622207_38074__SCZ_PARAGUA_AGRO NEULAND DEL SUR S.R.L._IAS_90M_GUAPILO"/>
    <b v="1"/>
    <s v="GOYTIA, VANESSA - EJEC. DE CUENTAS - NEG - SC               "/>
    <b v="0"/>
    <e v="#N/A"/>
    <e v="#N/A"/>
    <m/>
  </r>
  <r>
    <x v="0"/>
    <d v="2022-08-29T00:00:00"/>
    <s v="Internet Asimetrico 2"/>
    <n v="38075"/>
    <x v="747"/>
    <s v="1769751_38075__SCZ_SLAN_COLEGIO DE ARQUITECTOS DE SANTA CRUZ_IAS_40M_8VA DIVISIO"/>
    <s v="ECHEVERRIA, JOSE EDGAR - EJEC. DE VENTAS - NEG - SC         "/>
    <x v="0"/>
    <x v="0"/>
    <s v="echeverriaje@tigo.net.bo"/>
    <s v="Calle TAO  entre primer y segundo anillo  colegio de Arquitectos de Santa Cruz de la Sierra, queda a una cuadra y media del segundo anillo"/>
    <s v="17°46'27.0&quot;S 63°10'14.8&quot;W"/>
    <s v="Claudia Torres - 70844970"/>
    <x v="0"/>
    <d v="2022-11-01T00:00:00"/>
    <d v="2022-12-01T00:00:00"/>
    <x v="1"/>
    <m/>
    <m/>
    <x v="625"/>
    <s v="AC"/>
    <s v="AC"/>
    <s v="Internet Asimetrico 2"/>
    <b v="1"/>
    <s v="1769751_38075__SCZ_SLAN_COLEGIO DE ARQUITECTOS DE SANTA CRUZ_IAS_40M_8VA DIVISIO"/>
    <b v="1"/>
    <s v="ECHEVERRIA, JOSE EDGAR - EJEC. DE VENTAS - NEG - SC         "/>
    <b v="1"/>
    <e v="#N/A"/>
    <e v="#N/A"/>
    <m/>
  </r>
  <r>
    <x v="3"/>
    <d v="2022-08-31T00:00:00"/>
    <s v="Internet Asimetrico 1"/>
    <n v="38076"/>
    <x v="748"/>
    <s v="11291583_38076_SCZ_SANTA ROSITA_CLINICA INCOR SRL_IAS_30M"/>
    <s v="NUNEZ CASCALES, CARLOS ROMARIO - EMP - SCZ                  "/>
    <x v="0"/>
    <x v="0"/>
    <s v="nunezro@tigo.net.bo"/>
    <s v="2do. anillo Av. 26 de febrero entre Av. Roca y Coronado y Av. Piraí."/>
    <s v=" 17°47'17.11&quot;S  63°11'42.44&quot;O"/>
    <s v="CESAR GOMEZ - 79889056"/>
    <x v="0"/>
    <d v="2022-11-01T00:00:00"/>
    <d v="2022-12-01T00:00:00"/>
    <x v="1"/>
    <m/>
    <m/>
    <x v="623"/>
    <s v="AC"/>
    <s v="AC"/>
    <s v="Internet Asimetrico 5"/>
    <b v="0"/>
    <s v="11291583_38076_SCZ_SANTA ROSITA_CLINICA INCOR SRL_IAS_75M"/>
    <b v="0"/>
    <s v="NUNEZ CASCALES, CARLOS ROMARIO - EMP - SCZ                  "/>
    <b v="1"/>
    <e v="#N/A"/>
    <e v="#N/A"/>
    <m/>
  </r>
  <r>
    <x v="3"/>
    <d v="2022-11-30T00:00:00"/>
    <s v="Internet Asimetrico 5"/>
    <n v="38109"/>
    <x v="749"/>
    <s v="11180723_38109__SCZ_TAJIBOS_CONSTRUCTORA DEL MEDITERRANEO SRL_IAS_75M"/>
    <s v="GARAY, ANGEL NICOLAS - EMP - SCZ                            "/>
    <x v="0"/>
    <x v="0"/>
    <s v="garaya@tigo.net.bo"/>
    <s v="4 anillo Av bush calle 6 contrucion Edificio Mediterraneo"/>
    <s v="17°46'13.11&quot;S 63°12'31.30&quot;O"/>
    <s v="Roxana Capobianco - 76370011"/>
    <x v="0"/>
    <d v="2022-11-01T00:00:00"/>
    <d v="2022-12-01T00:00:00"/>
    <x v="1"/>
    <m/>
    <m/>
    <x v="626"/>
    <s v="AC"/>
    <s v="AC"/>
    <s v="Internet Asimetrico 5"/>
    <b v="1"/>
    <s v="11180723_38109__SCZ_TAJIBOS_CONSTRUCTORA DEL MEDITERRANEO SRL_IAS_75M"/>
    <b v="1"/>
    <s v="GARAY, ANGEL NICOLAS - EMP - SCZ                            "/>
    <b v="1"/>
    <e v="#N/A"/>
    <e v="#N/A"/>
    <m/>
  </r>
  <r>
    <x v="3"/>
    <d v="2022-09-29T00:00:00"/>
    <s v="Internet Asimetrico 1"/>
    <n v="38112"/>
    <x v="750"/>
    <s v="15348601_38112__LPZ_FLORIDA_AUTORED SRL_IAS_30M"/>
    <s v="NEMTALA FERRUFINO, LUIS MIGUEL - EMP - LPZ                  "/>
    <x v="1"/>
    <x v="0"/>
    <s v="nemtalal@tigo.net.bo"/>
    <s v="Calle 13 No.8395 (casi esquina Av. Costanera) Zona Calacoto Ofinas AUTORED / BOMESCO"/>
    <s v=" 16°32'43.26&quot;S  68° 5'4.56&quot;O"/>
    <s v="Santos Paucara - 72036731"/>
    <x v="0"/>
    <d v="2022-11-01T00:00:00"/>
    <d v="2022-12-01T00:00:00"/>
    <x v="1"/>
    <m/>
    <m/>
    <x v="627"/>
    <s v="AC"/>
    <s v="AC"/>
    <s v="Internet Asimetrico 13"/>
    <b v="0"/>
    <s v="15348601_38112__LPZ_FLORIDA_AUTORED SRL_IAS_210M"/>
    <b v="0"/>
    <s v="NEMTALA FERRUFINO, LUIS MIGUEL - EMP - LPZ                  "/>
    <b v="1"/>
    <e v="#N/A"/>
    <e v="#N/A"/>
    <m/>
  </r>
  <r>
    <x v="3"/>
    <d v="2022-09-29T00:00:00"/>
    <s v="Internet Asimetrico 1"/>
    <n v="38113"/>
    <x v="750"/>
    <s v="15348601_38113__SCZ_HIPERMAXI_AUTORED SRL_IAS_30M"/>
    <s v="NEMTALA FERRUFINO, LUIS MIGUEL - EMP - LPZ                  "/>
    <x v="0"/>
    <x v="0"/>
    <s v="nemtalal@tigo.net.bo"/>
    <s v="Calle Rio Quimori No.2000 esquina Chomomo Barrio Hamacas (tercer anillo externo)"/>
    <s v=" 17°45'26.53&quot;S  63°10'11.06&quot;O"/>
    <s v="Santos Paucara - 72036731"/>
    <x v="0"/>
    <d v="2022-11-01T00:00:00"/>
    <d v="2022-12-01T00:00:00"/>
    <x v="1"/>
    <m/>
    <m/>
    <x v="623"/>
    <s v="AC"/>
    <s v="AC"/>
    <s v="Internet Asimetrico 7"/>
    <b v="0"/>
    <s v="15348601_38113__SCZ_HIPERMAXI_AUTORED SRL_IAS_95M"/>
    <b v="0"/>
    <s v="NEMTALA FERRUFINO, LUIS MIGUEL - EMP - LPZ                  "/>
    <b v="1"/>
    <e v="#N/A"/>
    <e v="#N/A"/>
    <m/>
  </r>
  <r>
    <x v="3"/>
    <d v="2022-09-30T00:00:00"/>
    <s v="Internet Asimetrico 1"/>
    <n v="38119"/>
    <x v="751"/>
    <s v="15624372_38119__SCZ_SAGUAPAC_CAMPEON S.R.L._IAS_30M_LA RIOJA"/>
    <s v="GARAY, ANGEL NICOLAS - EMP - SCZ                            "/>
    <x v="0"/>
    <x v="0"/>
    <s v="garaya@tigo.net.bo"/>
    <s v="en Av. Grigota 3 anillo int, local pollos campeon al lado del surtidor "/>
    <s v=" 17°48'14.75&quot;S 63°11'59.58&quot;O"/>
    <s v="Heidy Artega - 79888768"/>
    <x v="0"/>
    <d v="2022-11-01T00:00:00"/>
    <d v="2022-12-01T00:00:00"/>
    <x v="1"/>
    <m/>
    <m/>
    <x v="626"/>
    <s v="AC"/>
    <s v="AC"/>
    <s v="Internet Asimetrico 1"/>
    <b v="1"/>
    <s v="15624372_38119__SCZ_SAGUAPAC_CAMPEON S.R.L._IAS_30M_LA RIOJA"/>
    <b v="1"/>
    <s v="GARAY, ANGEL NICOLAS - EMP - SCZ                            "/>
    <b v="1"/>
    <e v="#N/A"/>
    <e v="#N/A"/>
    <m/>
  </r>
  <r>
    <x v="3"/>
    <d v="2022-09-21T00:00:00"/>
    <s v="Internet Dedicado 1"/>
    <n v="38122"/>
    <x v="752"/>
    <s v="13714956_38122__LPZ_AvChacaltaya_THE GAME SRL_IDD_30M"/>
    <s v="RUEDA PERALTA, ANIBAL - EMP - SCZ                           "/>
    <x v="1"/>
    <x v="0"/>
    <s v="ruedaa@tigo.net.bo"/>
    <s v="Av. Juan Pablo II, Instalar en Polideportivo Heroes de octubre LPZ:"/>
    <s v="16°29'55.63&quot;S 68°10'53.49&quot;O"/>
    <s v="Daniel Uria - 69201601"/>
    <x v="0"/>
    <d v="2022-11-01T00:00:00"/>
    <d v="2022-12-01T00:00:00"/>
    <x v="0"/>
    <m/>
    <s v="Servicio en Mora"/>
    <x v="0"/>
    <s v="EL"/>
    <s v="(en blanco)"/>
    <s v="Internet Dedicado 1"/>
    <b v="1"/>
    <s v="(en blanco)"/>
    <b v="0"/>
    <s v="VAZQUEZ VALDIVIA, LEONARDO - EMP - SCZ                      "/>
    <b v="0"/>
    <e v="#N/A"/>
    <e v="#N/A"/>
    <s v="se contactó al cliente para llevar a cabo la visita. Sin embargo, el cliente menciona que el servicio fue dado de baja."/>
  </r>
  <r>
    <x v="3"/>
    <d v="2022-08-10T00:00:00"/>
    <s v="Internet Asimetrico 1"/>
    <n v="37205"/>
    <x v="741"/>
    <s v="13436553_37205__LPZ_VILLALNGENIO_ INDUVIS S R L_IAS_30M_RBS SALIDA COPACABANA"/>
    <s v="LEON ROSAS, JOSUE ISMAEL - EMP - LPZ                        "/>
    <x v="1"/>
    <x v="0"/>
    <s v="leonjo@tigo.net.bo"/>
    <s v="Salida a Copacabana"/>
    <n v="0"/>
    <s v="ANGELICA CRUZ - 78962537"/>
    <x v="3"/>
    <d v="2022-11-01T00:00:00"/>
    <d v="2022-12-01T00:00:00"/>
    <x v="1"/>
    <m/>
    <m/>
    <x v="23"/>
    <s v="AC"/>
    <s v="AC"/>
    <s v="Internet Asimetrico 1"/>
    <b v="1"/>
    <s v="13436553_37205__LPZ_VILLALNGENIO_ INDUVIS S R L_IAS_30M_RBS SALIDA COPACABANA"/>
    <b v="1"/>
    <s v="LEON ROSAS, JOSUE ISMAEL - EMP - LPZ                        "/>
    <b v="1"/>
    <e v="#N/A"/>
    <e v="#N/A"/>
    <m/>
  </r>
  <r>
    <x v="3"/>
    <d v="2022-07-29T00:00:00"/>
    <s v="Internet Dedicado 1"/>
    <n v="37865"/>
    <x v="753"/>
    <s v="1678206_37865__SCZ_ViruViru_ELMAR DANIEL MORENO CORTEZ_IDD_30M_VALLE SANCHEZ"/>
    <s v="RUEDA PERALTA, ANIBAL - EMP - SCZ                           "/>
    <x v="0"/>
    <x v="0"/>
    <s v="ruedaa@tigo.net.bo"/>
    <s v="AV. BANZER KM 12 CARRETERA A VIRU VIRU ZONA VALLE SANCHEZ EMPRESA EMBUTIDOS MONSERRAT "/>
    <s v="17°39'44.16&quot;S  63°10'30.91&quot;O"/>
    <s v="JULIO SUAREZ  - 70894214_x0009_ "/>
    <x v="0"/>
    <d v="2022-12-01T00:00:00"/>
    <d v="2023-01-01T00:00:00"/>
    <x v="1"/>
    <m/>
    <m/>
    <x v="628"/>
    <s v="AC"/>
    <s v="AC"/>
    <s v="Internet Dedicado 1"/>
    <b v="1"/>
    <s v="1678206_37865__SCZ_ViruViru_ELMAR DANIEL MORENO CORTEZ_IDD_30M_VALLE SANCHEZ"/>
    <b v="1"/>
    <s v="RUEDA PERALTA, ANIBAL - EMP - SCZ                           "/>
    <b v="1"/>
    <e v="#N/A"/>
    <e v="#N/A"/>
    <m/>
  </r>
  <r>
    <x v="3"/>
    <d v="2022-07-29T00:00:00"/>
    <s v="Internet Asimetrico 1"/>
    <n v="37909"/>
    <x v="516"/>
    <s v="15375500_37909__SCZ_MONTERO_RAFCAR MOTORS SRL_IAS_30M_TEMP_50M"/>
    <s v="ESPINOZA LEANOS, MAYRA CRISTINA - EMP - SCZ                 "/>
    <x v="0"/>
    <x v="0"/>
    <s v="espinozamay@tigo.net.bo"/>
    <s v="CARRETERA HARDEMAN - COLONIA PIRAI "/>
    <s v="  17°19'44.68&quot;S  63°15'49.26&quot;O"/>
    <s v="GLENDY BUSTOS - 77161285"/>
    <x v="0"/>
    <d v="2022-12-01T00:00:00"/>
    <d v="2023-01-01T00:00:00"/>
    <x v="1"/>
    <m/>
    <m/>
    <x v="629"/>
    <s v="AC"/>
    <s v="AC"/>
    <s v="Internet Asimetrico 3"/>
    <b v="0"/>
    <s v="15375500_37909__SCZ_MONTERO_RAFCAR MOTORS SRL_IAS_50M"/>
    <b v="0"/>
    <s v="ALVAREZ CABEZAS, SAUL ALEJANDRO - TEMP                      "/>
    <b v="0"/>
    <e v="#N/A"/>
    <e v="#N/A"/>
    <m/>
  </r>
  <r>
    <x v="1"/>
    <d v="2022-07-29T00:00:00"/>
    <s v="Internet Dedicado 1"/>
    <n v="37942"/>
    <x v="153"/>
    <s v="11235092_37942__SCZ_Tajibos_BANCO GANADERO SA_IDD_30M"/>
    <s v="SALLES GUZMAN, PAOLA KARINA - CORP - SCZ                    "/>
    <x v="0"/>
    <x v="0"/>
    <s v="sallesp@tigo.net.bo"/>
    <s v="Av. las Ramblas No. 100 dentro del edificio de ITC, Data Center Banco Ganadero"/>
    <n v="0"/>
    <s v="Julio Lapaca - 69173026"/>
    <x v="0"/>
    <d v="2022-12-01T00:00:00"/>
    <d v="2023-01-01T00:00:00"/>
    <x v="2"/>
    <m/>
    <m/>
    <x v="0"/>
    <s v="AC"/>
    <s v="AC"/>
    <s v="Internet Dedicado 1"/>
    <b v="1"/>
    <s v="11235092_37942__SCZ_Tajibos_BANCO GANADERO SA_IDD_30M"/>
    <b v="1"/>
    <s v="SALLES GUZMAN, PAOLA KARINA - CORP - SCZ                    "/>
    <b v="1"/>
    <s v="Esperando confirmacion por correo"/>
    <e v="#REF!"/>
    <m/>
  </r>
  <r>
    <x v="0"/>
    <d v="2022-08-25T00:00:00"/>
    <s v="Internet Asimetrico 4"/>
    <n v="38028"/>
    <x v="754"/>
    <s v="15290500_38028__7MOANILLO_CENTRO DEPORTIVO SPORTMOTION SRL_IAS_65M_VILLA LUZ"/>
    <s v="ZAMBRANA TERRAZAS, IVER - EJEC. DE VENTAS - NEG - SC        "/>
    <x v="0"/>
    <x v="0"/>
    <s v="zambranai@tigo.net.bo"/>
    <s v="AV. BANZER ENTRE 6TO Y 7MO ANILLO - FRENTE A UNIVERSIDAD UCEBOL EDIFICIO SPORTMOTION SRL"/>
    <s v="17°43'49.67&quot;S   63°10'0.94&quot;O"/>
    <s v="LIC. GABRIELA - 74163943"/>
    <x v="0"/>
    <d v="2022-12-01T00:00:00"/>
    <d v="2023-01-01T00:00:00"/>
    <x v="1"/>
    <m/>
    <m/>
    <x v="581"/>
    <s v="AC"/>
    <s v="AC"/>
    <s v="Internet Asimetrico 4"/>
    <b v="1"/>
    <s v="15290500_38028__7MOANILLO_CENTRO DEPORTIVO SPORTMOTION SRL_IAS_65M_VILLA LUZ"/>
    <b v="1"/>
    <s v="MARISCAL SALINAS, BLANCA - EJEC. DE CUENTAS - NEG - SC      "/>
    <b v="0"/>
    <e v="#N/A"/>
    <e v="#N/A"/>
    <s v="el cliente esta con baja medica, solicita contactarlo al siguiente mes"/>
  </r>
  <r>
    <x v="4"/>
    <d v="2022-08-31T00:00:00"/>
    <s v="Internet Dedicado 1"/>
    <n v="38078"/>
    <x v="755"/>
    <s v="13071496_38078__SCZ_MERCADO OKINAWA_ELDA INVERSIONES SRL_IDD_30M"/>
    <s v="VILLARROEL, KAREN - EJEC. DE CUENTAS - NEG - SC             "/>
    <x v="0"/>
    <x v="0"/>
    <s v="villarroelk@tigo.net.bo"/>
    <s v="CALLE 24 DE SEPTIEMBRE NRO. 480, ZONA/BARRIO CASCO VIEJO - UV-000B MZA. 066, FRENTE A LA UNIVERSIDAD UNO"/>
    <s v=" 17°46'43.50&quot;S  63°10'55.34&quot;O"/>
    <s v="GUMERCINDO ALVAREZ - 76042651"/>
    <x v="0"/>
    <d v="2022-12-01T00:00:00"/>
    <d v="2023-01-01T00:00:00"/>
    <x v="1"/>
    <m/>
    <m/>
    <x v="4"/>
    <s v="AC"/>
    <s v="AC"/>
    <s v="Internet Dedicado 1"/>
    <b v="1"/>
    <s v="13071496_38078__SCZ_MERCADO OKINAWA_ELDA INVERSIONES SRL_IDD_30M"/>
    <b v="1"/>
    <s v="VILLARROEL, KAREN - EJEC. DE CUENTAS - NEG - SC             "/>
    <b v="1"/>
    <e v="#N/A"/>
    <e v="#N/A"/>
    <m/>
  </r>
  <r>
    <x v="3"/>
    <d v="2022-08-31T00:00:00"/>
    <s v="Internet Asimetrico 1"/>
    <n v="38080"/>
    <x v="756"/>
    <s v="15219179_38080__SCZ_Paragua_GREENFIELD SRL_IAS_30M_LAS TACUARAS"/>
    <s v="RUEDA PERALTA, ANIBAL - EMP - SCZ                           "/>
    <x v="0"/>
    <x v="0"/>
    <s v="ruedaa@tigo.net.bo"/>
    <s v="AV. BANZER 8VO Y 9NO ANILLO  ENTRANDO POR LA CALLE DESTROYER ALMACENES GREENFIELD"/>
    <s v=" 17°42'34.05&quot;S  63° 8'38.63&quot;O"/>
    <s v="LUIS FERNANDO - 78188899"/>
    <x v="0"/>
    <d v="2022-12-01T00:00:00"/>
    <d v="2023-01-01T00:00:00"/>
    <x v="1"/>
    <m/>
    <m/>
    <x v="630"/>
    <s v="AC"/>
    <s v="(en blanco)"/>
    <s v="Internet Asimetrico 1"/>
    <b v="1"/>
    <s v="(en blanco)"/>
    <b v="0"/>
    <s v="ALVAREZ CABEZAS, SAUL ALEJANDRO - TEMP                      "/>
    <b v="0"/>
    <e v="#N/A"/>
    <e v="#N/A"/>
    <m/>
  </r>
  <r>
    <x v="2"/>
    <d v="2022-08-31T00:00:00"/>
    <s v="Internet Dedicado 1"/>
    <n v="38081"/>
    <x v="2"/>
    <s v="11474451_38081__SCZ_TAJIBOS_CERVECERIA BOLIVIANA NACIONAL SA_IDD_30M"/>
    <s v="ANDIA ALVAREZ, LUIS ENRIQUE - CORP - LPZ                    "/>
    <x v="0"/>
    <x v="0"/>
    <s v="andial@tigo.net.bo"/>
    <s v="AVENIDA SAN MARTIN -EDIFICIO MANZANA 40 PISO 20 Y PISO 21"/>
    <s v="17°45'27.41&quot;S; 63°11'58.98&quot;O "/>
    <s v="ERICK AGUILAR - 63071200"/>
    <x v="0"/>
    <d v="2022-12-01T00:00:00"/>
    <d v="2023-01-01T00:00:00"/>
    <x v="1"/>
    <m/>
    <m/>
    <x v="2"/>
    <s v="EL"/>
    <s v="SU"/>
    <s v="Internet Dedicado 1"/>
    <b v="1"/>
    <s v="**SU**11474451_38081__SCZ_TAJIBOS_CERVECERIA BOLIVIANA NACIONAL SA_IDD_30M"/>
    <b v="0"/>
    <s v="MIRANDA URQUIZO, DANIEL - CORP - LPZ                        "/>
    <b v="0"/>
    <e v="#N/A"/>
    <e v="#N/A"/>
    <m/>
  </r>
  <r>
    <x v="2"/>
    <d v="2022-08-31T00:00:00"/>
    <s v="Internet Dedicado 1"/>
    <n v="38082"/>
    <x v="2"/>
    <s v="11474451_38082__SCZ_TAJIBOS_CERVECERIA BOLIVIANA NACIONAL SA_IDD_30M"/>
    <s v="ANDIA ALVAREZ, LUIS ENRIQUE - CORP - LPZ                    "/>
    <x v="0"/>
    <x v="0"/>
    <s v="andial@tigo.net.bo"/>
    <s v="AVENIDA SAN MARTIN -EDIFICIO MANZANA 40 PISO 20 Y PISO 21"/>
    <s v="17°45'27.41&quot;S; 63°11'58.98&quot;O "/>
    <s v="ERICK AGUILAR - 63071200"/>
    <x v="0"/>
    <d v="2022-12-01T00:00:00"/>
    <d v="2023-01-01T00:00:00"/>
    <x v="1"/>
    <m/>
    <m/>
    <x v="2"/>
    <s v="EL"/>
    <s v="SU"/>
    <s v="Internet Dedicado 1"/>
    <b v="1"/>
    <s v="**SU**11474451_38082__SCZ_TAJIBOS_CERVECERIA BOLIVIANA NACIONAL SA_IDD_30M"/>
    <b v="0"/>
    <s v="MIRANDA URQUIZO, DANIEL - CORP - LPZ                        "/>
    <b v="0"/>
    <e v="#N/A"/>
    <e v="#N/A"/>
    <m/>
  </r>
  <r>
    <x v="2"/>
    <d v="2022-08-31T00:00:00"/>
    <s v="Internet Dedicado 1"/>
    <n v="38083"/>
    <x v="2"/>
    <s v="11474451_38083__SCZ_TAJIBOS_CERVECERIA BOLIVIANA NACIONAL SA_IDD_30M"/>
    <s v="ANDIA ALVAREZ, LUIS ENRIQUE - CORP - LPZ                    "/>
    <x v="0"/>
    <x v="0"/>
    <s v="andial@tigo.net.bo"/>
    <s v="AVENIDA SAN MARTIN -EDIFICIO MANZANA 40 PISO 20 Y PISO 21"/>
    <s v="17°45'27.41&quot;S; 63°11'58.98&quot;O "/>
    <s v="ERICK AGUILAR - 63071200"/>
    <x v="0"/>
    <d v="2022-12-01T00:00:00"/>
    <d v="2023-01-01T00:00:00"/>
    <x v="1"/>
    <m/>
    <m/>
    <x v="2"/>
    <s v="EL"/>
    <s v="SU"/>
    <s v="Internet Dedicado 1"/>
    <b v="1"/>
    <s v="**SU**11474451_38083__SCZ_TAJIBOS_CERVECERIA BOLIVIANA NACIONAL SA_IDD_30M"/>
    <b v="0"/>
    <s v="MIRANDA URQUIZO, DANIEL - CORP - LPZ                        "/>
    <b v="0"/>
    <e v="#N/A"/>
    <e v="#N/A"/>
    <m/>
  </r>
  <r>
    <x v="4"/>
    <d v="2022-08-31T00:00:00"/>
    <s v="Internet Asimetrico 1"/>
    <n v="38099"/>
    <x v="122"/>
    <s v="15447309_38099__SCZ_BEREA_PAES SRL_IAS_30M_CALAMA"/>
    <s v="MARISCAL SALINAS, BLANCA - EJEC. DE CUENTAS - NEG - SC      "/>
    <x v="0"/>
    <x v="0"/>
    <s v="mariscalb@tigo.net.bo"/>
    <s v="ZONA SUR KM 6 DOBLE VIA LA GUARDIA SOBRE AV SUCURSAL KM 6 POLLO SOLAR "/>
    <s v="17°49'42.53&quot;S 63°13'36.15&quot;O"/>
    <s v="HAZIEL VELASQUEZ - 77309827"/>
    <x v="0"/>
    <d v="2022-12-01T00:00:00"/>
    <d v="2023-01-01T00:00:00"/>
    <x v="1"/>
    <m/>
    <m/>
    <x v="631"/>
    <s v="AC"/>
    <s v="AC"/>
    <s v="Internet Asimetrico 1"/>
    <b v="1"/>
    <s v="15447309_38099__SCZ_BEREA_PAES SRL_IAS_30M_CALAMA"/>
    <b v="1"/>
    <s v="MARISCAL SALINAS, BLANCA - EJEC. DE CUENTAS - NEG - SC      "/>
    <b v="1"/>
    <e v="#N/A"/>
    <e v="#N/A"/>
    <m/>
  </r>
  <r>
    <x v="3"/>
    <d v="2022-09-28T00:00:00"/>
    <s v="Internet Dedicado 4"/>
    <n v="38128"/>
    <x v="757"/>
    <s v="11254220_38128__SCZ_BEREA_FUNDACION AMIGOS DE LA NATURALEZA_IDD_65M"/>
    <s v="PARADA SAUCEDO, ALEJANDRA - EMP - SCZ                       "/>
    <x v="0"/>
    <x v="0"/>
    <s v="paradaal@tigo.net.bo"/>
    <s v="Km 71/2, doble vía la guardia, al lado de halliburton, Sucursal 1"/>
    <s v="17.84342297643449, -63.23327494340279"/>
    <s v="Karina Zauma - 70822155"/>
    <x v="0"/>
    <d v="2022-12-01T00:00:00"/>
    <d v="2023-01-01T00:00:00"/>
    <x v="1"/>
    <m/>
    <m/>
    <x v="632"/>
    <s v="AC"/>
    <s v="AC"/>
    <s v="Internet Dedicado 4"/>
    <b v="1"/>
    <s v="11254220_38128__SCZ_BEREA_FUNDACION AMIGOS DE LA NATURALEZA_IDD_65M"/>
    <b v="1"/>
    <s v="PARADA SAUCEDO, ALEJANDRA - EMP - SCZ                       "/>
    <b v="1"/>
    <e v="#N/A"/>
    <e v="#N/A"/>
    <m/>
  </r>
  <r>
    <x v="0"/>
    <d v="2022-09-29T00:00:00"/>
    <s v="Internet Asimetrico 1"/>
    <n v="38130"/>
    <x v="758"/>
    <s v="15624616_38130__SCZ_30 DE AGOSTO_COMSER SRL _IAS_30M_SEDE DE BLOOMING"/>
    <s v="MARISCAL SALINAS, BLANCA - EJEC. DE CUENTAS - NEG - SC      "/>
    <x v="0"/>
    <x v="0"/>
    <s v="mariscalb@tigo.net.bo"/>
    <s v="7MO ANILLO AV CRISTO REDENTOR SN CALLE 1  DIAGONAL AL SURTIDOR BIOPETROL"/>
    <s v="17°43'31.65&quot;S 63° 9'48.95&quot;O"/>
    <s v="MIGUEL GALLARDO - 68938827"/>
    <x v="0"/>
    <d v="2022-12-01T00:00:00"/>
    <d v="2023-01-01T00:00:00"/>
    <x v="1"/>
    <m/>
    <m/>
    <x v="4"/>
    <s v="AC"/>
    <s v="AC"/>
    <s v="Internet Asimetrico 1"/>
    <b v="1"/>
    <s v="15624616_38130__SCZ_30 DE AGOSTO_COMSER SRL _IAS_30M_SEDE DE BLOOMING"/>
    <b v="1"/>
    <s v="MARISCAL SALINAS, BLANCA - EJEC. DE CUENTAS - NEG - SC      "/>
    <b v="1"/>
    <e v="#N/A"/>
    <e v="#N/A"/>
    <m/>
  </r>
  <r>
    <x v="1"/>
    <d v="2022-09-28T00:00:00"/>
    <s v="Internet Dedicado 3"/>
    <n v="38146"/>
    <x v="397"/>
    <s v="11365486_38146__SCZ_CENTENARIO_LA BOLIVIANA CIACRUZ DE SEGUROS Y REASEGUROS SA_I"/>
    <s v="PEREIRA AREVALO, AHYRAN DREICK - CORP - LPZ                 "/>
    <x v="0"/>
    <x v="0"/>
    <s v="pereiraah@tigo.net.bo"/>
    <s v="Cuarto Anillo N° 3260 entre Av. Roca Coronado y Av. Centenario, Oficinas La Boliviana Ciacruz (LBC)"/>
    <s v="17°46'53.21&quot;S 63°12'58.20&quot;O"/>
    <s v="Ana Arnez - 72166790"/>
    <x v="0"/>
    <d v="2022-12-01T00:00:00"/>
    <d v="2023-01-01T00:00:00"/>
    <x v="1"/>
    <m/>
    <m/>
    <x v="631"/>
    <s v="AC"/>
    <s v="AC"/>
    <s v="Internet Dedicado 3"/>
    <b v="1"/>
    <s v="11365486_38146__SCZ_CENTENARIO_LA BOLIVIANA CIACRUZ DE SEGUROS Y REASEGUROS SA_I"/>
    <b v="1"/>
    <s v="PEREIRA AREVALO, AHYRAN DREICK - CORP - LPZ                 "/>
    <b v="1"/>
    <e v="#N/A"/>
    <e v="#N/A"/>
    <m/>
  </r>
  <r>
    <x v="1"/>
    <d v="2022-09-28T00:00:00"/>
    <s v="Internet Dedicado 3"/>
    <n v="38154"/>
    <x v="397"/>
    <s v="11365486_38154__LPZ_FLORIDA_LA BOLIVIANA CIACRUZ DE SEGUROS Y REASEGUROS S.A._ID"/>
    <s v="PEREIRA AREVALO, AHYRAN DREICK - CORP - LPZ                 "/>
    <x v="1"/>
    <x v="0"/>
    <s v="pereiraah@tigo.net.bo"/>
    <s v="Calle 17 de Calacoto N° 8150"/>
    <s v="16°32'29.27&quot;S 68° 4'53.79&quot;O"/>
    <s v="Jose Marquez - 72029157"/>
    <x v="0"/>
    <d v="2022-12-01T00:00:00"/>
    <d v="2023-01-01T00:00:00"/>
    <x v="1"/>
    <m/>
    <m/>
    <x v="624"/>
    <s v="SU"/>
    <s v="(en blanco)"/>
    <s v="Internet Dedicado 3"/>
    <b v="1"/>
    <s v="(en blanco)"/>
    <b v="0"/>
    <s v="PEREIRA AREVALO, AHYRAN DREICK - CORP - LPZ                 "/>
    <b v="1"/>
    <e v="#N/A"/>
    <e v="#N/A"/>
    <s v="El cliente menciona que por cierre de mes no se puede llevar a cabo, por lo que el responderá al correo una vez se tenga una fecha."/>
  </r>
  <r>
    <x v="3"/>
    <d v="2022-09-30T00:00:00"/>
    <s v="Internet Dedicado 2"/>
    <n v="38158"/>
    <x v="759"/>
    <s v="13441488_38158__LPZ_FLORIDA_TMF BOLIVIA SRL_IDD_40M"/>
    <s v="NUNEZ CASCALES, CARLOS ROMARIO - EMP - SCZ                  "/>
    <x v="1"/>
    <x v="0"/>
    <s v="nunezro@tigo.net.bo"/>
    <s v="Edificio el Doral Piso 16 Calle 11 de Calacoto"/>
    <s v=" 16°32'24.15&quot;S;  68° 5'16.39&quot;O"/>
    <s v="Jilmar Zubieta - 78932336"/>
    <x v="0"/>
    <d v="2022-12-01T00:00:00"/>
    <d v="2023-01-01T00:00:00"/>
    <x v="1"/>
    <m/>
    <m/>
    <x v="2"/>
    <s v="AC"/>
    <s v="AC"/>
    <s v="Internet Dedicado 2"/>
    <b v="1"/>
    <s v="13441488_38158__LPZ_FLORIDA_TMF BOLIVIA SRL_IDD_40M"/>
    <b v="1"/>
    <s v="NUNEZ CASCALES, CARLOS ROMARIO - EMP - SCZ                  "/>
    <b v="1"/>
    <e v="#N/A"/>
    <e v="#N/A"/>
    <m/>
  </r>
  <r>
    <x v="3"/>
    <d v="2023-05-26T00:00:00"/>
    <s v="Internet Asimetrico 1"/>
    <n v="38942"/>
    <x v="22"/>
    <s v="15146691_38942__SCZ_FERIA_HP MEDICAL S.R.L._IAS_30M"/>
    <s v="VELARDE VARGAS, MARIO - EMP - SCZ                           "/>
    <x v="0"/>
    <x v="0"/>
    <s v="velardem@tigo.net.bo"/>
    <s v="Av. Centenario C/ de Mayo 22"/>
    <n v="0"/>
    <s v="Julio Giacoman - 70045757"/>
    <x v="0"/>
    <d v="2023-05-01T00:00:00"/>
    <d v="2023-06-01T00:00:00"/>
    <x v="1"/>
    <m/>
    <m/>
    <x v="178"/>
    <s v="AC"/>
    <s v="AC"/>
    <s v="Internet Asimetrico 1"/>
    <b v="1"/>
    <s v="15146691_38942__SCZ_FERIA_HP MEDICAL S.R.L._IAS_30M"/>
    <b v="1"/>
    <s v="VAZQUEZ VALDIVIA, LEONARDO - EMP - SCZ                      "/>
    <b v="0"/>
    <e v="#N/A"/>
    <e v="#N/A"/>
    <m/>
  </r>
  <r>
    <x v="4"/>
    <d v="2022-09-29T00:00:00"/>
    <s v="Internet Asimetrico 2"/>
    <n v="38172"/>
    <x v="760"/>
    <s v="11253060_38172__SCZ_VIEDMA_RED GLOBAL EDUCATIVA REDGE S.R.L._IAS_40M_CALLE MOLDE"/>
    <s v="PERDRIEL, LUIS CESAR - EJEC. DE CUENTAS - NEG - SC          "/>
    <x v="0"/>
    <x v="0"/>
    <s v="perdriell@tigo.net.bo"/>
    <s v="Santa Cruz, Zona Central, Casco Viejo, Calle Cobija #545. Entre Calle Manuel Ignacio Salvatierra y Moldes. Empresa RED GLOBAL EDUCATIVA REDGE S.R.L"/>
    <s v="-17.78677,-63.17437"/>
    <s v="Jose Antonio Pereyra - 77839564"/>
    <x v="0"/>
    <d v="2022-12-01T00:00:00"/>
    <d v="2023-01-01T00:00:00"/>
    <x v="1"/>
    <m/>
    <m/>
    <x v="633"/>
    <s v="AC"/>
    <s v="AC"/>
    <s v="Internet Asimetrico 2"/>
    <b v="1"/>
    <s v="11253060_38172__SCZ_VIEDMA_RED GLOBAL EDUCATIVA REDGE S.R.L._IAS_40M_CALLE MOLDE"/>
    <b v="1"/>
    <s v="PERDRIEL, LUIS CESAR - EJEC. DE CUENTAS - NEG - SC          "/>
    <b v="1"/>
    <e v="#N/A"/>
    <e v="#N/A"/>
    <m/>
  </r>
  <r>
    <x v="3"/>
    <d v="2022-09-30T00:00:00"/>
    <s v="Internet Asimetrico 1"/>
    <n v="38179"/>
    <x v="761"/>
    <s v="11421043_38179__SCZ_TUSEQUIS_TROPICAL TOURS LTDA_IAS_30M_BARRIO TOTAI"/>
    <s v="ESPINOZA LEANOS, MAYRA CRISTINA - EMP - SCZ                 "/>
    <x v="0"/>
    <x v="0"/>
    <s v="espinozamay@tigo.net.bo"/>
    <s v="Hipermaxi MUTUALISTA SOBRE LA AV MUTUALLISTA ENTRE 6TO Y 7MO ANILLO"/>
    <s v=" 17°44'33.30&quot;S  63° 8'38.80&quot;O"/>
    <s v="CARLOS PONCA  - 76373813"/>
    <x v="0"/>
    <d v="2022-12-01T00:00:00"/>
    <d v="2023-01-01T00:00:00"/>
    <x v="1"/>
    <m/>
    <m/>
    <x v="634"/>
    <s v="AC"/>
    <s v="(en blanco)"/>
    <s v="Internet Asimetrico 1"/>
    <b v="1"/>
    <s v="(en blanco)"/>
    <b v="0"/>
    <s v="MIYASHIRO VELEZ, JAIRTJHON - EMP - SCZ                      "/>
    <b v="0"/>
    <e v="#N/A"/>
    <e v="#N/A"/>
    <s v="el cliente solicita que se lo vuelva a contactar en mayo"/>
  </r>
  <r>
    <x v="3"/>
    <d v="2022-09-30T00:00:00"/>
    <s v="Internet Asimetrico 1"/>
    <n v="38191"/>
    <x v="375"/>
    <s v="15535153_38191__LPZ_SOPOCACHI_LABORATORIO CLINICO PRAXIS S.R.L._IAS_30M"/>
    <s v="GONZALEZ ANTEZANA, MAURICIO ABEL - EMP - CBBA               "/>
    <x v="1"/>
    <x v="0"/>
    <s v="gonzalezm@tigo.net.bo"/>
    <s v="Av. 6 de Agosto esq. Pinilla frente al seguro universitario edif. Torre Pradix No 2645 PB 2 Zona Sopocachi"/>
    <s v=" 16°30'41.09&quot;S   68° 7'24.46&quot;O"/>
    <s v="Carlos Quiroga - 70743464"/>
    <x v="0"/>
    <d v="2022-12-01T00:00:00"/>
    <d v="2023-01-01T00:00:00"/>
    <x v="1"/>
    <m/>
    <m/>
    <x v="15"/>
    <s v="AC"/>
    <s v="AC"/>
    <s v="Fibra Negocio 4"/>
    <b v="0"/>
    <s v="15535153_38191__LPZ_SOPOCACHI_LABORATORIO CLINICO PRAXIS S.R.L._IAS_30M"/>
    <b v="1"/>
    <s v="GONZALEZ ANTEZANA, MAURICIO ABEL - EMP - CBBA               "/>
    <b v="1"/>
    <e v="#N/A"/>
    <e v="#N/A"/>
    <m/>
  </r>
  <r>
    <x v="4"/>
    <d v="2022-09-30T00:00:00"/>
    <s v="Internet Asimetrico 1"/>
    <n v="38192"/>
    <x v="762"/>
    <s v="12812154_38192__SCZ_Corte_MYENDY SA_IAS_30M_MaquinaVieja"/>
    <s v="LAVADENZ VARGAS, LUIS ANDRES - EJEC. DE CUENTAS - NEG - SC  "/>
    <x v="0"/>
    <x v="0"/>
    <s v="lavadenzl@tigo.net.bo"/>
    <s v="Av. Cristobal de Mendoza 492-562, Santa Cruz de la Sierra, AL LADO DE LA EMPRESA ESSEN BOLIVIA SOBRE 2DO. ANILLO , ENTRE CALLES CARMELO LOPEZ Y C. ABUNA"/>
    <n v="0"/>
    <s v="ALEJANDRO LEON CABRERA -75005322"/>
    <x v="0"/>
    <d v="2022-12-01T00:00:00"/>
    <d v="2023-01-01T00:00:00"/>
    <x v="1"/>
    <m/>
    <m/>
    <x v="635"/>
    <s v="AC"/>
    <s v="AC"/>
    <s v="Internet Dedicado 2"/>
    <b v="0"/>
    <s v="12812154_38192__SCZ_Corte_MYENDY SA_IDD_40M_MaquinaVieja"/>
    <b v="0"/>
    <s v="LAVADENZ VARGAS, LUIS ANDRES - EJEC. DE CUENTAS - NEG - SC  "/>
    <b v="1"/>
    <e v="#N/A"/>
    <e v="#N/A"/>
    <m/>
  </r>
  <r>
    <x v="1"/>
    <d v="2022-09-30T00:00:00"/>
    <s v="Internet Asimetrico 1"/>
    <n v="38195"/>
    <x v="763"/>
    <s v="7483_38195__SCZ_B30AGOSTO_BATEBOL S.A._IAS_30M"/>
    <s v="MERCADO ANEZ, JAVIER - CORP - SCZ                           "/>
    <x v="0"/>
    <x v="0"/>
    <s v="mercadoja@tigo.net.bo"/>
    <s v="Av Cristo Rendentor KM 8, a 2 casas del colegio Santa Cruz de la Sierra"/>
    <s v="17°42'17.4&quot;S 63°09'33.0&quot;W"/>
    <s v="Decner Foronda - 71340297"/>
    <x v="0"/>
    <d v="2022-12-01T00:00:00"/>
    <d v="2023-01-01T00:00:00"/>
    <x v="1"/>
    <m/>
    <m/>
    <x v="636"/>
    <s v="AC"/>
    <s v="AC"/>
    <s v="Internet Asimetrico 1"/>
    <b v="1"/>
    <s v="7483_38195__SCZ_B30AGOSTO_BATEBOL S.A._IAS_30M"/>
    <b v="1"/>
    <s v="MERCADO ANEZ, JAVIER - CORP - SCZ                           "/>
    <b v="1"/>
    <e v="#N/A"/>
    <e v="#N/A"/>
    <m/>
  </r>
  <r>
    <x v="0"/>
    <d v="2022-09-30T00:00:00"/>
    <s v="Internet Asimetrico 3"/>
    <n v="38201"/>
    <x v="764"/>
    <s v="15619915_38201__LPZ_MALLASA_LA LLAJUITA - ROYALKITCHEN S.R.L._IAS_50M"/>
    <s v="JIMENEZ, LIZETH ARACELI - EJEC. DE VENTAS - NEG - LP        "/>
    <x v="1"/>
    <x v="0"/>
    <s v="rodriguezliz@tigo.net.bo"/>
    <s v="AV MARISCAL SANTA CRUZ - EL PRADO, GRADAS DEL PRADO  EDIF HOTEL WESLEY "/>
    <s v=" 16°30'8.63&quot;S  68° 7'57.07&quot;O"/>
    <s v="JOSUE JIMENEZ - 70362983"/>
    <x v="0"/>
    <d v="2022-12-01T00:00:00"/>
    <d v="2023-01-01T00:00:00"/>
    <x v="1"/>
    <m/>
    <m/>
    <x v="632"/>
    <s v="AC"/>
    <s v="AC"/>
    <s v="Internet Asimetrico 3"/>
    <b v="1"/>
    <s v="15619915_38201__LPZ_MALLASA_LA LLAJUITA - ROYALKITCHEN S.R.L._IAS_50M"/>
    <b v="1"/>
    <s v="JIMENEZ, LIZETH ARACELI - EJEC. DE VENTAS - NEG - LP        "/>
    <b v="1"/>
    <e v="#N/A"/>
    <e v="#N/A"/>
    <m/>
  </r>
  <r>
    <x v="3"/>
    <d v="2022-10-28T00:00:00"/>
    <s v="Internet Asimetrico 1"/>
    <n v="38210"/>
    <x v="551"/>
    <s v="11642063_38210__SCZ_MERCADOBELEN_SATELITAL BOLTRACK SRL_IAS_30M"/>
    <s v="VACA DIEZ, WALTER - EMP - SCZ                               "/>
    <x v="0"/>
    <x v="0"/>
    <s v="vacadiezw@tigo.net.bo"/>
    <s v="Av. Radial 26 Barrio belen calle nazareth nro 3430, Oficina central Satelital BOLTRACK"/>
    <s v="17°45'15.7&quot;S 63°11'21.3&quot;O"/>
    <s v="CARLOS SCHLUSSELBERG VERAZAIN - 72125399"/>
    <x v="0"/>
    <d v="2022-12-01T00:00:00"/>
    <d v="2023-01-01T00:00:00"/>
    <x v="1"/>
    <m/>
    <m/>
    <x v="15"/>
    <s v="AC"/>
    <s v="AC"/>
    <s v="Internet Asimetrico 3"/>
    <b v="0"/>
    <s v="11642063_38210__SCZ_MERCADOBELEN_SATELITAL BOLTRACK SRL_IAS_50M"/>
    <b v="0"/>
    <s v="VACA DIEZ, WALTER - EMP - SCZ                               "/>
    <b v="1"/>
    <e v="#N/A"/>
    <e v="#N/A"/>
    <m/>
  </r>
  <r>
    <x v="0"/>
    <d v="2022-10-10T00:00:00"/>
    <s v="Internet Asimetrico 1"/>
    <n v="38213"/>
    <x v="765"/>
    <s v="15628255_38213__SCZ_TAJIBOS_LILIAN CAETANO DE ANDRADE_IAS_30M_SIRARI"/>
    <s v="GOYTIA, VANESSA - EJEC. DE CUENTAS - NEG - SC               "/>
    <x v="0"/>
    <x v="0"/>
    <s v="goytiav@tigo.net.bo"/>
    <s v="AVENIDA CUARTO ANILLO ESQUINA RADIAL 23 ENTRE SAN MARTIN Y BUSCH PORTON NEGRO"/>
    <s v="-  17°,55635,-  63,21821"/>
    <s v="MIRIAN CAERO - 77684699"/>
    <x v="0"/>
    <d v="2022-12-01T00:00:00"/>
    <d v="2023-01-01T00:00:00"/>
    <x v="0"/>
    <s v="27/04: Se cancela el servicio ya que se trató de coordinar con el cliente pero el servicio se encuentra en Mora."/>
    <s v="Cliente no  programa la visita, sin respuesta y/o fecha de programación "/>
    <x v="0"/>
    <s v="AC"/>
    <s v="AC"/>
    <s v="Internet Asimetrico 1"/>
    <b v="1"/>
    <s v="15628255_38213__SCZ_TAJIBOS_LILIAN CAETANO DE ANDRADE_IAS_30M_SIRARI"/>
    <b v="1"/>
    <s v="GOYTIA, VANESSA - EJEC. DE CUENTAS - NEG - SC               "/>
    <b v="1"/>
    <e v="#N/A"/>
    <e v="#N/A"/>
    <m/>
  </r>
  <r>
    <x v="1"/>
    <d v="2022-10-25T00:00:00"/>
    <s v="Internet Dedicado 2"/>
    <n v="38216"/>
    <x v="766"/>
    <s v="15628277_38216__SCZ_MONTERO_GRANORTE S.A_IDD_30M_MONTERO VII"/>
    <s v="BANEGAS CHAVEZ, MARIA FERNANDA - CORP - SCZ                 "/>
    <x v="0"/>
    <x v="0"/>
    <s v="banegasma@tigo.net.bo"/>
    <s v="Parque industrial MONTERO, carretera Hardeman Colonia Pirai "/>
    <s v="17°19'03.8&quot;S 63°15'17.5&quot;W"/>
    <s v="MANUEL PEÑA - 76000150"/>
    <x v="0"/>
    <d v="2022-12-01T00:00:00"/>
    <d v="2023-01-01T00:00:00"/>
    <x v="1"/>
    <s v="Se interará nuevamente"/>
    <m/>
    <x v="3"/>
    <s v="AC"/>
    <s v="AC"/>
    <s v="Internet Dedicado 2"/>
    <b v="1"/>
    <s v="15628277_38216__SCZ_MONTERO_GRANORTE S.A_IDD_40M_MONTERO VII"/>
    <b v="0"/>
    <s v="MONTERO LEDESMA, JAVIER - CORP - SCZ                        "/>
    <b v="0"/>
    <e v="#N/A"/>
    <e v="#N/A"/>
    <m/>
  </r>
  <r>
    <x v="2"/>
    <d v="2022-11-15T00:00:00"/>
    <s v="Internet Asimetrico 1"/>
    <n v="38238"/>
    <x v="293"/>
    <s v="8878_38238__SCZ_MONTERO_CARGILL  BOLIVIA SA_IAS_30M_MONTERO 7"/>
    <s v="PONCE DE LEON, MONICA - MNC - SCZ                           "/>
    <x v="0"/>
    <x v="0"/>
    <s v="ponceb@tigo.net.bo"/>
    <s v="MONTERO, CERCA DE LA CARRETERA  HARDEMAN- COLONIA PIRAI"/>
    <s v="17°18'52.1&quot;S 63°15'10.8&quot;W"/>
    <s v="DAVID ROJAS - 76344449"/>
    <x v="0"/>
    <d v="2022-12-01T00:00:00"/>
    <d v="2023-01-01T00:00:00"/>
    <x v="1"/>
    <m/>
    <m/>
    <x v="629"/>
    <s v="AC"/>
    <s v="AC"/>
    <s v="Internet Asimetrico 1"/>
    <b v="1"/>
    <s v="8878_38238__SCZ_MONTERO_CARGILL  BOLIVIA SA_IAS_30M_MONTERO 7"/>
    <b v="1"/>
    <s v="RUCK SUAREZ, FERNANDA - MNC - SCZ                           "/>
    <b v="0"/>
    <e v="#N/A"/>
    <e v="#N/A"/>
    <m/>
  </r>
  <r>
    <x v="1"/>
    <d v="2022-10-25T00:00:00"/>
    <s v="Internet Asimetrico 1"/>
    <n v="38239"/>
    <x v="536"/>
    <s v="15559583_38239__SCZ_WARNES_CELINA INVERSIONES S.A_IDD_65M_NARANJAL"/>
    <s v="BANEGAS CHAVEZ, MARIA FERNANDA - CORP - SCZ                 "/>
    <x v="0"/>
    <x v="0"/>
    <s v="banegasma@tigo.net.bo"/>
    <s v="Carretera al Norte , llegando a Montero Al frente de la Urbanización Victoria   "/>
    <s v="17°22'53.1&quot;S 63°13'32.6&quot;W"/>
    <s v="Daniel Hurtado - 77083876"/>
    <x v="0"/>
    <d v="2022-12-01T00:00:00"/>
    <d v="2023-01-01T00:00:00"/>
    <x v="1"/>
    <s v="Se interará nuevamente"/>
    <m/>
    <x v="3"/>
    <s v="AC"/>
    <s v="AC"/>
    <s v="Internet Asimetrico 1"/>
    <b v="1"/>
    <s v="15559583_38239__SCZ_WARNES_CELINA INVERSIONES S.A_IDD_30M_NARANJAL"/>
    <b v="0"/>
    <s v="MERCADO ANEZ, JAVIER - CORP - SCZ                           "/>
    <b v="0"/>
    <e v="#N/A"/>
    <e v="#N/A"/>
    <m/>
  </r>
  <r>
    <x v="3"/>
    <d v="2022-10-21T00:00:00"/>
    <s v="Internet Asimetrico 1"/>
    <n v="38256"/>
    <x v="751"/>
    <s v="15624372_38256__SCZ_VIEDMA_CAMPEON SRL_IAS_30M"/>
    <s v="GARAY, ANGEL NICOLAS - EMP - SCZ                            "/>
    <x v="0"/>
    <x v="0"/>
    <s v="garaya@tigo.net.bo"/>
    <s v="Av segundo anillo  y rene moreno Instalaciones de Cine center , local Pollos Campeon Patio de comida."/>
    <s v=" 17°47'54.20&quot;S 63°10'46.14&quot;O"/>
    <s v="Heidy Artega - 79888768"/>
    <x v="0"/>
    <d v="2022-12-01T00:00:00"/>
    <d v="2023-01-01T00:00:00"/>
    <x v="1"/>
    <m/>
    <m/>
    <x v="15"/>
    <s v="AC"/>
    <s v="AC"/>
    <s v="Internet Asimetrico 1"/>
    <b v="1"/>
    <s v="15624372_38256__SCZ_VIEDMA_CAMPEON SRL_IAS_30M"/>
    <b v="1"/>
    <s v="GARAY, ANGEL NICOLAS - EMP - SCZ                            "/>
    <b v="1"/>
    <e v="#N/A"/>
    <e v="#N/A"/>
    <m/>
  </r>
  <r>
    <x v="3"/>
    <d v="2022-10-28T00:00:00"/>
    <s v="Internet Asimetrico 1"/>
    <n v="38267"/>
    <x v="767"/>
    <s v="15630071_38267__SCZ_TUSEQUIS_RPR CONSULTORES EN NEGOCIOS CORPORATIVOS S.A._IAS_3"/>
    <s v="GONZALEZ ANTEZANA, MAURICIO ABEL - EMP - CBBA               "/>
    <x v="0"/>
    <x v="0"/>
    <s v="gonzalezm@tigo.net.bo"/>
    <s v="AV. BENI ESQ AV HUMBERTO LEIGUE - CONDOMINIO LOS JAZMINES DEL PARQUE - INCERCRUZ"/>
    <s v=" 17°44'15.86&quot;S   63° 9'50.00&quot;O"/>
    <s v="Christian - 72727740"/>
    <x v="0"/>
    <d v="2022-12-01T00:00:00"/>
    <d v="2023-01-01T00:00:00"/>
    <x v="1"/>
    <m/>
    <m/>
    <x v="4"/>
    <s v="AC"/>
    <s v="AC"/>
    <s v="Internet Asimetrico 1"/>
    <b v="1"/>
    <s v="15630071_38267__SCZ_TUSEQUIS_RPR CONSULTORES EN NEGOCIOS CORPORATIVOS S.A._IAS_3"/>
    <b v="1"/>
    <s v="GONZALEZ ANTEZANA, MAURICIO ABEL - EMP - CBBA               "/>
    <b v="1"/>
    <e v="#N/A"/>
    <e v="#N/A"/>
    <m/>
  </r>
  <r>
    <x v="0"/>
    <d v="2022-10-28T00:00:00"/>
    <s v="Internet Asimetrico 9"/>
    <n v="38272"/>
    <x v="768"/>
    <s v="11393481_38272_LPZ_SOPOCACHI_FRONTLINE BOLIVIA SRL_IAS_125M"/>
    <s v="CHAMAS, SERGIO FERNANDO - EJEC. DE CUENTAS - NEG - LP       "/>
    <x v="1"/>
    <x v="0"/>
    <s v="chamass@tigo.net.bo"/>
    <s v="Av Arce # 2799, ZONA San Jorge Edif. Fortaleza Piso 12 frente a la embajada de Estados Unidos"/>
    <s v="16°30'46.80&quot;S 68° 7'14.84&quot;O"/>
    <s v="Antonio Chacon - 61101808"/>
    <x v="0"/>
    <d v="2022-12-01T00:00:00"/>
    <d v="2023-01-01T00:00:00"/>
    <x v="1"/>
    <m/>
    <m/>
    <x v="615"/>
    <s v="AC"/>
    <s v="AC"/>
    <s v="Internet Asimetrico 9"/>
    <b v="1"/>
    <s v="11393481_38272_LPZ_SOPOCACHI_FRONTLINE BOLIVIA SRL_IAS_125M"/>
    <b v="1"/>
    <s v="CHAMAS, SERGIO FERNANDO - EJEC. DE CUENTAS - NEG - LP       "/>
    <b v="1"/>
    <e v="#N/A"/>
    <e v="#N/A"/>
    <m/>
  </r>
  <r>
    <x v="3"/>
    <d v="2022-10-31T00:00:00"/>
    <s v="Internet Asimetrico 4"/>
    <n v="38276"/>
    <x v="769"/>
    <s v="15600764_38276__LPZ_LOS PINOS_ANDEAN BUILDINGS SRL_IAS_65M"/>
    <s v="NEMTALA FERRUFINO, LUIS MIGUEL - EMP - LPZ                  "/>
    <x v="1"/>
    <x v="0"/>
    <s v="nemtalal@tigo.net.bo"/>
    <s v="AV. FUERZA NAVAL NO.948 ZONA CALACOTO"/>
    <s v="N/A"/>
    <s v="NATANIEL EGUEZ - 76771391"/>
    <x v="0"/>
    <d v="2022-12-01T00:00:00"/>
    <d v="2023-01-01T00:00:00"/>
    <x v="1"/>
    <m/>
    <m/>
    <x v="615"/>
    <s v="AC"/>
    <s v="AC"/>
    <s v="Internet Asimetrico 4"/>
    <b v="1"/>
    <s v="15600764_38276__LPZ_LOS PINOS_ANDEAN BUILDINGS SRL_IAS_65M"/>
    <b v="1"/>
    <s v="NEMTALA FERRUFINO, LUIS MIGUEL - EMP - LPZ                  "/>
    <b v="1"/>
    <e v="#N/A"/>
    <e v="#N/A"/>
    <m/>
  </r>
  <r>
    <x v="3"/>
    <d v="2021-10-29T00:00:00"/>
    <s v="Internet Asimetrico 1"/>
    <n v="36955"/>
    <x v="375"/>
    <s v="11297837_36951__SCZ_MERCADO BELEN_FARMAVAL BOLIVIA SRL_IAS_40M"/>
    <s v="GONZALEZ ANTEZANA, MAURICIO ABEL - EMP - CBBA               "/>
    <x v="0"/>
    <x v="0"/>
    <s v="gonzalezm@tigo.net.bo"/>
    <s v="Radial 27 entre 4to y 5to anillo Esq. Calle 4 S/N"/>
    <s v="17°44'43.64&quot;S 63°10'42.88&quot;O"/>
    <s v="Luis Fernando Siles - 71093141"/>
    <x v="3"/>
    <d v="2022-12-01T00:00:00"/>
    <d v="2023-01-01T00:00:00"/>
    <x v="1"/>
    <m/>
    <m/>
    <x v="637"/>
    <s v="AC"/>
    <s v="(en blanco)"/>
    <s v="Fibra Negocio 4"/>
    <b v="0"/>
    <s v="(en blanco)"/>
    <b v="0"/>
    <s v="GONZALEZ ANTEZANA, MAURICIO ABEL - EMP - CBBA               "/>
    <b v="1"/>
    <e v="#N/A"/>
    <e v="#N/A"/>
    <m/>
  </r>
  <r>
    <x v="3"/>
    <d v="2018-04-16T00:00:00"/>
    <s v="Internet Dedicado 4"/>
    <n v="32220"/>
    <x v="245"/>
    <s v="14239543_32220_CBA_Circunvalacion_NIPRO MEDICAL CORPORATION_IDD_65M"/>
    <s v="NEMTALA FERRUFINO, LUIS MIGUEL - EMP - LPZ                  "/>
    <x v="2"/>
    <x v="0"/>
    <s v="nemtalal@tigo.net.bo"/>
    <s v="Circunvalación - Carretera "/>
    <n v="0"/>
    <s v="OSCAR ROCA - 79662907"/>
    <x v="3"/>
    <d v="2022-12-01T00:00:00"/>
    <d v="2023-01-01T00:00:00"/>
    <x v="1"/>
    <m/>
    <m/>
    <x v="205"/>
    <s v="AC"/>
    <s v="AC"/>
    <s v="Internet Dedicado 4"/>
    <b v="1"/>
    <s v="14239543_32220_CBA_Circunvalacion_NIPRO MEDICAL CORPORATION_IDD_65M"/>
    <b v="1"/>
    <s v="NEMTALA FERRUFINO, LUIS MIGUEL - EMP - LPZ                  "/>
    <b v="1"/>
    <e v="#N/A"/>
    <e v="#N/A"/>
    <m/>
  </r>
  <r>
    <x v="3"/>
    <d v="2022-02-25T00:00:00"/>
    <s v="Internet Asimetrico 1"/>
    <n v="35882"/>
    <x v="375"/>
    <s v="15535153_35882_CBA_CIRCUNVALACION_PRAXIS SRL_IAS_30M_SIMON I PATINO"/>
    <s v="GONZALEZ ANTEZANA, MAURICIO ABEL - EMP - CBBA               "/>
    <x v="2"/>
    <x v="0"/>
    <s v="gonzalezm@tigo.net.bo"/>
    <s v="Circunvalación - Carretera "/>
    <n v="0"/>
    <s v="WALTER JORGE FERRUFINO PONCE - 65360000"/>
    <x v="3"/>
    <d v="2022-12-01T00:00:00"/>
    <d v="2023-01-01T00:00:00"/>
    <x v="1"/>
    <m/>
    <m/>
    <x v="205"/>
    <s v="AC"/>
    <s v="AC"/>
    <s v="Fibra Negocio 4"/>
    <b v="0"/>
    <s v="15535153_35882_CBA_CIRCUNVALACION_PRAXIS SRL_IAS_30M_SIMON I PATINO"/>
    <b v="1"/>
    <s v="GONZALEZ ANTEZANA, MAURICIO ABEL - EMP - CBBA               "/>
    <b v="1"/>
    <e v="#N/A"/>
    <e v="#N/A"/>
    <m/>
  </r>
  <r>
    <x v="3"/>
    <d v="2021-07-31T00:00:00"/>
    <s v="Internet Asimetrico 1"/>
    <n v="36428"/>
    <x v="375"/>
    <s v="15535153_36428_CBA_FELIX CAPRILES_LABORATORIO CLINICO PRAXIS S.R.L._IAS_30M"/>
    <s v="GONZALEZ ANTEZANA, MAURICIO ABEL - EMP - CBBA               "/>
    <x v="2"/>
    <x v="0"/>
    <s v="gonzalezm@tigo.net.bo"/>
    <s v="Av. Felix Capriles"/>
    <n v="0"/>
    <s v="WALTER JORGE FERRUFINO PONCE - 65360001"/>
    <x v="3"/>
    <d v="2022-12-01T00:00:00"/>
    <d v="2023-01-01T00:00:00"/>
    <x v="1"/>
    <m/>
    <m/>
    <x v="205"/>
    <s v="AC"/>
    <s v="AC"/>
    <s v="Internet Asimetrico 1"/>
    <b v="1"/>
    <s v="15535153_36428_CBA_FELIX CAPRILES_LABORATORIO CLINICO PRAXIS S.R.L._IAS_30M"/>
    <b v="1"/>
    <s v="GONZALEZ ANTEZANA, MAURICIO ABEL - EMP - CBBA               "/>
    <b v="1"/>
    <e v="#N/A"/>
    <e v="#N/A"/>
    <m/>
  </r>
  <r>
    <x v="3"/>
    <d v="2022-12-30T00:00:00"/>
    <s v="Internet Asimetrico 1"/>
    <n v="37962"/>
    <x v="149"/>
    <s v="11503263_37962__SCZ_Tajibos_DISTRIBUIDORA AROMAS SRL_IAS_30M_Campus Universitari"/>
    <s v="VACA DIEZ, WALTER - EMP - SCZ                               "/>
    <x v="0"/>
    <x v="0"/>
    <s v="vacadiezw@tigo.net.bo"/>
    <s v="AV SAN MARTIN ENTRE CALLE 8 Y CALLE 9 EQUIPETROL"/>
    <s v=" 17°45'56.01&quot;S  63°11'42.69&quot;O"/>
    <s v="WILSON CHOQUENAIRA - 62123453"/>
    <x v="0"/>
    <d v="2023-01-01T00:00:00"/>
    <d v="2023-02-01T00:00:00"/>
    <x v="1"/>
    <m/>
    <m/>
    <x v="638"/>
    <s v="AC"/>
    <s v="AC"/>
    <s v="Internet Asimetrico 1"/>
    <b v="1"/>
    <s v="11503263_37962__SCZ_Tajibos_DISTRIBUIDORA AROMAS SRL_IAS_30M_Campus Universitari"/>
    <b v="1"/>
    <s v="VACA DIEZ, WALTER - EMP - SCZ                               "/>
    <b v="1"/>
    <e v="#N/A"/>
    <e v="#N/A"/>
    <m/>
  </r>
  <r>
    <x v="0"/>
    <d v="2022-08-19T00:00:00"/>
    <s v="Internet Asimetrico 1"/>
    <n v="38001"/>
    <x v="770"/>
    <s v="15620364_38001__SCZ_INTERNACIONAL_ASOCIACION DE TRASNPORTISTAS 11 DE OCTUBRE_IAS"/>
    <s v="GOYTIA, VANESSA - EJEC. DE CUENTAS - NEG - SC               "/>
    <x v="0"/>
    <x v="0"/>
    <s v="goytiav@tigo.net.bo"/>
    <s v="AVENIDA EL PALMAR ENTRE 8VO Y 9NO ANILLO"/>
    <s v="-17.53270,-63,91030"/>
    <s v="EDSON ZEBALLOS - 76047325"/>
    <x v="0"/>
    <d v="2023-01-01T00:00:00"/>
    <d v="2023-02-01T00:00:00"/>
    <x v="1"/>
    <m/>
    <m/>
    <x v="616"/>
    <s v="AC"/>
    <s v="AC"/>
    <s v="Internet Asimetrico 1"/>
    <b v="1"/>
    <s v="15620364_38001__SCZ_INTERNACIONAL_ASOCIACION DE TRASNPORTISTAS 11 DE OCTUBRE_IAS"/>
    <b v="1"/>
    <s v="GOYTIA, VANESSA - EJEC. DE CUENTAS - NEG - SC               "/>
    <b v="1"/>
    <e v="#N/A"/>
    <e v="#N/A"/>
    <m/>
  </r>
  <r>
    <x v="0"/>
    <d v="2022-11-30T00:00:00"/>
    <s v="Internet Asimetrico 1"/>
    <n v="38261"/>
    <x v="771"/>
    <s v="15629745_38261__SCZ_26 DE ENERO_PETROLOG S.A._IDD_30M"/>
    <s v="VAZQUEZ VALDIVIA, LEONARDO - EJEC. DE VENTAS - NEG - SC     "/>
    <x v="0"/>
    <x v="0"/>
    <s v="vazquezl@tigo.net.bo"/>
    <s v="AV. Las Palmeras entre calle Eucaliptos y cale Los Mangales. Zona Av Grigotá entre 4to y 5to anillo Una cuara antes de oficinas de la caja de salud de la banca privada, Av Las Palmeras, casi esquina Eucaliptos"/>
    <s v="-17.815517, -63.209536"/>
    <s v="Orlando Vaca Antelo - 67710765"/>
    <x v="0"/>
    <d v="2023-01-01T00:00:00"/>
    <d v="2023-02-01T00:00:00"/>
    <x v="1"/>
    <m/>
    <m/>
    <x v="39"/>
    <s v="AC"/>
    <s v="AC"/>
    <s v="Internet Asimetrico 1"/>
    <b v="1"/>
    <s v="15629745_38261__SCZ_26 DE ENERO_PETROLOG S.A._IDD_30M"/>
    <b v="1"/>
    <s v="PINTO VÁSQUEZ, ROXANA - EJEC. DE CUENTAS - NEG - SC         "/>
    <b v="0"/>
    <e v="#N/A"/>
    <e v="#N/A"/>
    <m/>
  </r>
  <r>
    <x v="0"/>
    <d v="2022-10-31T00:00:00"/>
    <s v="Internet Asimetrico 1"/>
    <n v="38295"/>
    <x v="772"/>
    <s v="15619961_38295__LPZ_URB ECOLOGICA_FAMETALICAS LTDA_IAS_30M_SAMO"/>
    <s v="VELASCO, DAYSI LEYDI - EJEC. DE VENTAS - NEG - LP           "/>
    <x v="1"/>
    <x v="0"/>
    <s v="velascoda@tigo.net.bo"/>
    <s v="CARRETERA A ORURO N1000 URBANIZACION CHONCAGUA ZONA LOS LIDIOS "/>
    <s v=" 16°38'42.84&quot;S  68° 10'51.36&quot;O"/>
    <s v="ELIO CALDERON - 72010122"/>
    <x v="0"/>
    <d v="2023-01-01T00:00:00"/>
    <d v="2023-02-01T00:00:00"/>
    <x v="1"/>
    <m/>
    <m/>
    <x v="639"/>
    <s v="AC"/>
    <s v="AC"/>
    <s v="Internet Asimetrico 1"/>
    <b v="1"/>
    <s v="15619961_38295__LPZ_URB ECOLOGICA_FAMETALICAS LTDA_IAS_30M_SAMO"/>
    <b v="1"/>
    <s v="VELASCO, DAYSI LEYDI - EJEC. DE VENTAS - NEG - LP           "/>
    <b v="1"/>
    <e v="#N/A"/>
    <e v="#N/A"/>
    <m/>
  </r>
  <r>
    <x v="3"/>
    <d v="2022-11-30T00:00:00"/>
    <s v="Internet Asimetrico 7"/>
    <n v="38302"/>
    <x v="317"/>
    <s v="11148181_38302_SCZ_Brigida_SCA HOTELES SA_IAS_95M"/>
    <s v="VACA DIEZ, WALTER - EMP - SCZ                               "/>
    <x v="0"/>
    <x v="0"/>
    <s v="vacadiezw@tigo.net.bo"/>
    <s v="Av. San Martín and 4to anillo. Equipetrol norte Calle K -  Hotel Camino Real"/>
    <s v=" 17°45'22.9&quot;S 63°11'55.7&quot;W"/>
    <s v="Yamil Guarachu - 75371304"/>
    <x v="0"/>
    <d v="2023-01-01T00:00:00"/>
    <d v="2023-02-01T00:00:00"/>
    <x v="1"/>
    <m/>
    <m/>
    <x v="640"/>
    <s v="AC"/>
    <s v="AC"/>
    <s v="Internet Asimetrico 7"/>
    <b v="1"/>
    <s v="11148181_38302_SCZ_Brigida_SCA HOTELES SA_IAS_95M"/>
    <b v="1"/>
    <s v="VACA DIEZ, WALTER - EMP - SCZ                               "/>
    <b v="1"/>
    <e v="#N/A"/>
    <e v="#N/A"/>
    <m/>
  </r>
  <r>
    <x v="3"/>
    <d v="2022-10-28T00:00:00"/>
    <s v="Internet Asimetrico 3"/>
    <n v="38304"/>
    <x v="773"/>
    <s v="15113459_38304__LPZ_Obrajes_CLUB HIPICO LOS SARGENTOS_IAS_50M"/>
    <s v="GUTIERREZ AYLLÓN, ALVARO - EMP - LPZ                        "/>
    <x v="1"/>
    <x v="0"/>
    <s v="gutierrezalp@tigo.net.bo"/>
    <s v="Av. Costanera, Club Hípico Los Sargentos, N° 1000"/>
    <s v="16°31'48.77&quot;S 68° 6'30.23&quot;O"/>
    <s v="Grober Barrientos - 68055513 - 2788000"/>
    <x v="0"/>
    <d v="2023-01-01T00:00:00"/>
    <d v="2023-02-01T00:00:00"/>
    <x v="1"/>
    <m/>
    <m/>
    <x v="641"/>
    <s v="AC"/>
    <s v="AC"/>
    <s v="Internet Asimetrico 3"/>
    <b v="1"/>
    <s v="15113459_38304__LPZ_Obrajes_CLUB HIPICO LOS SARGENTOS_IAS_50M"/>
    <b v="1"/>
    <s v="GUTIERREZ AYLLÓN, ALVARO - EMP - LPZ                        "/>
    <b v="1"/>
    <e v="#N/A"/>
    <e v="#N/A"/>
    <m/>
  </r>
  <r>
    <x v="3"/>
    <d v="2022-10-31T00:00:00"/>
    <s v="Internet Asimetrico 9"/>
    <n v="38324"/>
    <x v="774"/>
    <s v="13122_38324_LPZ_VICTORIA_FUNDACION UNIVERSITARIA SIMON I. PATIO_IAS_125M"/>
    <s v="GONZALEZ ANTEZANA, MAURICIO ABEL - EMP - CBBA               "/>
    <x v="1"/>
    <x v="0"/>
    <s v="gonzalezm@tigo.net.bo"/>
    <s v="Sopocachi, av. Ecuador entre c. Rosendo Gutiérrez y Quito ESPACIO SIMÓN I PATIÑO"/>
    <s v="16°30'37.9&quot;S 68°07'45.5&quot;W"/>
    <s v="ERNESTO GONZALES - ENCARGADO DE TI - 76403183; sistemas@fundacionpatino.org"/>
    <x v="0"/>
    <d v="2023-01-01T00:00:00"/>
    <d v="2023-02-01T00:00:00"/>
    <x v="1"/>
    <m/>
    <m/>
    <x v="593"/>
    <s v="AC"/>
    <s v="AC"/>
    <s v="Internet Asimetrico 9"/>
    <b v="1"/>
    <s v="13122_38324_LPZ_VICTORIA_FUNDACION UNIVERSITARIA SIMON I. PATIO_IAS_125M"/>
    <b v="1"/>
    <s v="GONZALEZ ANTEZANA, MAURICIO ABEL - EMP - CBBA               "/>
    <b v="1"/>
    <e v="#N/A"/>
    <e v="#N/A"/>
    <m/>
  </r>
  <r>
    <x v="4"/>
    <d v="2022-11-16T00:00:00"/>
    <s v="Internet Asimetrico 1"/>
    <n v="38334"/>
    <x v="775"/>
    <s v="15632137_38334__SCZ_SLAN_DIALISAN SRL_IAS_30M"/>
    <s v="VAZQUEZ VALDIVIA, LEONARDO - EJEC. DE VENTAS - NEG - SC     "/>
    <x v="0"/>
    <x v="0"/>
    <s v="vazquezl@tigo.net.bo"/>
    <s v="Sobre 2do anillo entre Paragua y Mutualista, pasando &quot;FRENOS SANTA CRUZ&quot; Y ANTES DE &quot;CASA DEL MUÑON&quot;"/>
    <s v="-17.772372, -63.166633"/>
    <s v="Cristian Velarde - 77300122"/>
    <x v="0"/>
    <d v="2023-01-01T00:00:00"/>
    <d v="2023-02-01T00:00:00"/>
    <x v="1"/>
    <m/>
    <m/>
    <x v="581"/>
    <s v="AC"/>
    <s v="AC"/>
    <s v="Internet Asimetrico 1"/>
    <b v="1"/>
    <s v="15632137_38334__SCZ_SLAN_DIALISAN SRL_IAS_30M"/>
    <b v="1"/>
    <s v="COVARRUBIAS CHAVEZ, CORAL - EJEC. DE VENTAS - NEG - SC      "/>
    <b v="0"/>
    <e v="#N/A"/>
    <e v="#N/A"/>
    <m/>
  </r>
  <r>
    <x v="3"/>
    <d v="2023-01-31T00:00:00"/>
    <s v="Internet Asimetrico 2"/>
    <n v="38340"/>
    <x v="774"/>
    <s v="13122_38340__SCZ_Internacional_FUNDACION UNIVERSITARIA SIMON I. PATINO_IAS_40M_P"/>
    <s v="GONZALEZ ANTEZANA, MAURICIO ABEL - EMP - CBBA               "/>
    <x v="0"/>
    <x v="0"/>
    <s v="gonzalezm@tigo.net.bo"/>
    <s v="ZONA EL PALMAR TAPERA, CENTRO DE ECOLOGÍA APLICADA SIMÓN I. PATIÑO"/>
    <s v="17°54'37.8&quot;S 63°09'31.8&quot;W"/>
    <s v="ERNESTO GONZALES - 76403183"/>
    <x v="0"/>
    <d v="2023-01-01T00:00:00"/>
    <d v="2023-02-01T00:00:00"/>
    <x v="1"/>
    <m/>
    <m/>
    <x v="640"/>
    <s v="AC"/>
    <s v="AC"/>
    <s v="Internet Asimetrico 2"/>
    <b v="1"/>
    <s v="13122_38340__SCZ_Internacional_FUNDACION UNIVERSITARIA SIMON I. PATINO_IAS_40M_P"/>
    <b v="1"/>
    <s v="GONZALEZ ANTEZANA, MAURICIO ABEL - EMP - CBBA               "/>
    <b v="1"/>
    <e v="#N/A"/>
    <e v="#N/A"/>
    <m/>
  </r>
  <r>
    <x v="3"/>
    <d v="2022-11-30T00:00:00"/>
    <s v="Internet Asimetrico 1"/>
    <n v="38350"/>
    <x v="542"/>
    <s v="15241936_38350__SCZ_Saguapac_CAMSA INDUSTRIA Y COMERCIO SA_IAS_30M_LA RIOJA"/>
    <s v="RUEDA PERALTA, ANIBAL - EMP - SCZ                           "/>
    <x v="0"/>
    <x v="0"/>
    <s v="ruedaa@tigo.net.bo"/>
    <s v="3ER ANILLO LAS PALMAS , CALLE RADIAL CASTILLA, BARRIO LAS PALMAS"/>
    <s v=" 17°48'5.27&quot;S  63°12'13.07&quot;O"/>
    <s v="ALAN CAMHI - 77358752"/>
    <x v="0"/>
    <d v="2023-01-01T00:00:00"/>
    <d v="2023-02-01T00:00:00"/>
    <x v="1"/>
    <m/>
    <m/>
    <x v="642"/>
    <s v="AC"/>
    <s v="AC"/>
    <s v="Internet Asimetrico 1"/>
    <b v="1"/>
    <s v="15241936_38350__SCZ_Saguapac_CAMSA INDUSTRIA Y COMERCIO SA_IAS_30M_LA RIOJA"/>
    <b v="1"/>
    <s v="RUEDA PERALTA, ANIBAL - EMP - SCZ                           "/>
    <b v="1"/>
    <e v="#N/A"/>
    <e v="#N/A"/>
    <m/>
  </r>
  <r>
    <x v="3"/>
    <d v="2022-11-30T00:00:00"/>
    <s v="Internet Asimetrico 1"/>
    <n v="38360"/>
    <x v="773"/>
    <s v="15113459_38360__LPZ_OBRAJES_CLUB HIPICO LOS SARGENTOS_IAS_30M"/>
    <s v="GUTIERREZ AYLLÓN, ALVARO - EMP - LPZ                        "/>
    <x v="1"/>
    <x v="0"/>
    <s v="gutierrezalp@tigo.net.bo"/>
    <s v="AV LOS SARGENTOS, CLUB HIPICO"/>
    <s v=" 16°31'47.71&quot;S     68° 6'24.64&quot;O"/>
    <s v="GROBER BARRIENTOS - 76753737        "/>
    <x v="0"/>
    <d v="2023-01-01T00:00:00"/>
    <d v="2023-02-01T00:00:00"/>
    <x v="1"/>
    <m/>
    <m/>
    <x v="641"/>
    <s v="AC"/>
    <s v="AC"/>
    <s v="Internet Asimetrico 1"/>
    <b v="1"/>
    <s v="15113459_38360__LPZ_OBRAJES_CLUB HIPICO LOS SARGENTOS_IAS_30M"/>
    <b v="1"/>
    <s v="GUTIERREZ AYLLÓN, ALVARO - EMP - LPZ                        "/>
    <b v="1"/>
    <e v="#N/A"/>
    <e v="#N/A"/>
    <m/>
  </r>
  <r>
    <x v="1"/>
    <d v="2022-11-30T00:00:00"/>
    <s v="Internet Dedicado 1"/>
    <n v="38366"/>
    <x v="44"/>
    <s v="13709711_38366__LPZ_6 DE MARZO_CROWN LTDA_IDD_30M"/>
    <s v="SALLES GUZMAN, PAOLA KARINA - CORP - SCZ                    "/>
    <x v="1"/>
    <x v="0"/>
    <s v="sallesp@tigo.net.bo"/>
    <s v="Av. 6 de marzo Nro. 900, Oficinas de Crown"/>
    <s v="16°31'02.1&quot;S 68°10'00.6&quot;W"/>
    <s v="Ariel Mejia - 69820013"/>
    <x v="0"/>
    <d v="2023-01-01T00:00:00"/>
    <d v="2023-02-01T00:00:00"/>
    <x v="1"/>
    <m/>
    <m/>
    <x v="643"/>
    <s v="AC"/>
    <s v="AC"/>
    <s v="Internet Dedicado 1"/>
    <b v="1"/>
    <s v="13709711_38366__LPZ_6 DE MARZO_CROWN LTDA_IDD_30M"/>
    <b v="1"/>
    <s v="SALLES GUZMAN, PAOLA KARINA - CORP - SCZ                    "/>
    <b v="1"/>
    <e v="#N/A"/>
    <e v="#N/A"/>
    <m/>
  </r>
  <r>
    <x v="3"/>
    <d v="2022-11-29T00:00:00"/>
    <s v="Internet Asimetrico 1"/>
    <n v="38372"/>
    <x v="776"/>
    <s v="15363217_38372__SCZ_WARNES_REVAIS SRL_IAS_30M_ZONA FRANCA"/>
    <s v="GUTIERREZ AYLLÓN, ALVARO - EMP - LPZ                        "/>
    <x v="0"/>
    <x v="0"/>
    <s v="gutierrezalp@tigo.net.bo"/>
    <s v="CARRETERA CANDELARIA WARNES WARNES A LADO DE EMPRESA ARDISA"/>
    <s v="17°33'24.46&quot;S  63° 8'29.13&quot;O"/>
    <s v="ALEX TEJERINA - 76560237"/>
    <x v="0"/>
    <d v="2023-01-01T00:00:00"/>
    <d v="2023-02-01T00:00:00"/>
    <x v="1"/>
    <m/>
    <m/>
    <x v="643"/>
    <s v="AC"/>
    <s v="(en blanco)"/>
    <s v="Internet Asimetrico 1"/>
    <b v="1"/>
    <s v="(en blanco)"/>
    <b v="0"/>
    <s v="GUTIERREZ AYLLÓN, ALVARO - EMP - LPZ                        "/>
    <b v="1"/>
    <e v="#N/A"/>
    <e v="#N/A"/>
    <m/>
  </r>
  <r>
    <x v="3"/>
    <d v="2022-11-30T00:00:00"/>
    <s v="Internet Asimetrico 1"/>
    <n v="38379"/>
    <x v="265"/>
    <s v="13532433_38379__LPZ_AV AMERICA_CRECER SRL_IAS_30M"/>
    <s v="RUEDA PERALTA, ANIBAL - EMP - SCZ                           "/>
    <x v="1"/>
    <x v="0"/>
    <s v="ruedaa@tigo.net.bo"/>
    <s v="ZONA SANTA ROSA ENTRE CALLE 6 Y 7 CALLE C NRO 123"/>
    <s v=" 16°32'20.12&quot;S  68°10'7.74&quot;O"/>
    <s v="GIAMPAOLO ROMANO - 76066938"/>
    <x v="0"/>
    <d v="2023-01-01T00:00:00"/>
    <d v="2023-02-01T00:00:00"/>
    <x v="1"/>
    <m/>
    <m/>
    <x v="643"/>
    <s v="SU"/>
    <s v="(en blanco)"/>
    <s v="Internet Asimetrico 1"/>
    <b v="1"/>
    <s v="(en blanco)"/>
    <b v="0"/>
    <s v="RUEDA PERALTA, ANIBAL - EMP - SCZ                           "/>
    <b v="1"/>
    <e v="#N/A"/>
    <e v="#N/A"/>
    <m/>
  </r>
  <r>
    <x v="3"/>
    <d v="2022-11-30T00:00:00"/>
    <s v="Internet Asimetrico 1"/>
    <n v="38393"/>
    <x v="265"/>
    <s v="13532433_38393__SCZ_CENTENARIO_CRECER SRL_IAS_30M"/>
    <s v="RUEDA PERALTA, ANIBAL - EMP - SCZ                           "/>
    <x v="0"/>
    <x v="0"/>
    <s v="ruedaa@tigo.net.bo"/>
    <s v="4TO ANILLO ROCA Y CORONADO CALLE LOS CUARTELES NRO 3375"/>
    <s v="17°47'20.09&quot;S  63°12'55.39&quot;O"/>
    <s v="GIAMPAOLO ROMAN - 76066938"/>
    <x v="0"/>
    <d v="2023-01-01T00:00:00"/>
    <d v="2023-02-01T00:00:00"/>
    <x v="1"/>
    <m/>
    <m/>
    <x v="644"/>
    <s v="SU"/>
    <s v="SU"/>
    <s v="Internet Asimetrico 1"/>
    <b v="1"/>
    <s v="**SU**13532433_38393__SCZ_CENTENARIO_CRECER SRL_IAS_30M"/>
    <b v="0"/>
    <s v="RUEDA PERALTA, ANIBAL - EMP - SCZ                           "/>
    <b v="1"/>
    <e v="#N/A"/>
    <e v="#N/A"/>
    <m/>
  </r>
  <r>
    <x v="3"/>
    <d v="2022-11-29T00:00:00"/>
    <s v="Internet Asimetrico 1"/>
    <n v="38396"/>
    <x v="89"/>
    <s v="11583502_38396__SCZ_WARNES_FADERPA LTDA_IAS_30_RB GRAN PAITITI"/>
    <s v="GUTIERREZ AYLLÓN, ALVARO - EMP - LPZ                        "/>
    <x v="0"/>
    <x v="0"/>
    <s v="gutierrezalp@tigo.net.bo"/>
    <s v="FADERPA, PILAT WARNES"/>
    <n v="0"/>
    <s v="VICTOR CASTRILLO CALISAYA - 76730609"/>
    <x v="0"/>
    <d v="2023-01-01T00:00:00"/>
    <d v="2023-02-01T00:00:00"/>
    <x v="1"/>
    <m/>
    <m/>
    <x v="645"/>
    <s v="AC"/>
    <s v="AC"/>
    <s v="Internet Asimetrico 1"/>
    <b v="1"/>
    <s v="11583502_38396__SCZ_WARNES_FADERPA LTDA_IAS_30_RB GRAN PAITITI"/>
    <b v="1"/>
    <s v="GUTIERREZ AYLLÓN, ALVARO - EMP - LPZ                        "/>
    <b v="1"/>
    <e v="#N/A"/>
    <e v="#N/A"/>
    <m/>
  </r>
  <r>
    <x v="3"/>
    <d v="2022-11-29T00:00:00"/>
    <s v="Internet Asimetrico 1"/>
    <n v="38397"/>
    <x v="89"/>
    <s v="11583502_38397__SCZ_Urbari_FADERPA LTDA_IAS_30M"/>
    <s v="GUTIERREZ AYLLÓN, ALVARO - EMP - LPZ                        "/>
    <x v="0"/>
    <x v="0"/>
    <s v="gutierrezalp@tigo.net.bo"/>
    <s v="FADERPA, ROQUE AGUILERA"/>
    <n v="0"/>
    <s v="VICTOR CASTRILLO CALISAYA - 76730609"/>
    <x v="0"/>
    <d v="2023-01-01T00:00:00"/>
    <d v="2023-02-01T00:00:00"/>
    <x v="1"/>
    <m/>
    <m/>
    <x v="646"/>
    <s v="AC"/>
    <s v="AC"/>
    <s v="Internet Asimetrico 1"/>
    <b v="1"/>
    <s v="11583502_38397__SCZ_Urbari_FADERPA LTDA_IAS_30M"/>
    <b v="1"/>
    <s v="GUTIERREZ AYLLÓN, ALVARO - EMP - LPZ                        "/>
    <b v="1"/>
    <e v="#N/A"/>
    <e v="#N/A"/>
    <m/>
  </r>
  <r>
    <x v="1"/>
    <d v="2022-11-30T00:00:00"/>
    <s v="Internet Asimetrico 8"/>
    <n v="38402"/>
    <x v="777"/>
    <s v="15634617_38402__LPZ_ FLORIDA_ SOLUCIONES TECNOLOGICAS FINUP SA_IAS_105M"/>
    <s v="ANDIA ALVAREZ, LUIS ENRIQUE - CORP - LPZ                    "/>
    <x v="1"/>
    <x v="0"/>
    <s v="andial@tigo.net.bo"/>
    <s v="Avenida Costanera, Edificio Costanera 1000 Torre II piso 2, Oficina Smart Tech Solution SA"/>
    <s v=" 16°32'43.37&quot;S  68° 5'21.39&quot;O"/>
    <s v="Kenya Marin - 60012702"/>
    <x v="0"/>
    <d v="2023-01-01T00:00:00"/>
    <d v="2023-02-01T00:00:00"/>
    <x v="1"/>
    <m/>
    <m/>
    <x v="640"/>
    <s v="AC"/>
    <s v="AC"/>
    <s v="Internet Asimetrico 8"/>
    <b v="1"/>
    <s v="15634617_38402__LPZ_ FLORIDA_ SOLUCIONES TECNOLOGICAS FINUP SA_IAS_105M"/>
    <b v="1"/>
    <s v="MIRANDA URQUIZO, DANIEL - CORP - LPZ                        "/>
    <b v="0"/>
    <e v="#N/A"/>
    <e v="#N/A"/>
    <m/>
  </r>
  <r>
    <x v="0"/>
    <d v="2022-11-30T00:00:00"/>
    <s v="Internet Asimetrico 1"/>
    <n v="38408"/>
    <x v="778"/>
    <s v="15545052_38408__LPZ_ORURO NORTE_SOCYMET S.R.L._IAS_30M"/>
    <s v="VISCARRA CLAVIJO, DIEGO - EJEC. DE CUENTAS - LP             "/>
    <x v="4"/>
    <x v="0"/>
    <s v="viscarrad@tigo.net.bo"/>
    <s v="PARQUE INDUSTRIAL HUAJARA LOTE 8B  A LADO DE EMISA GALPONES PLATEADOS"/>
    <s v="16°31'22.9&quot;S  68° 06'40.4&quot;O"/>
    <s v="EDUARDO CESPEDES - 78610110"/>
    <x v="0"/>
    <d v="2023-01-01T00:00:00"/>
    <d v="2023-02-01T00:00:00"/>
    <x v="2"/>
    <m/>
    <m/>
    <x v="0"/>
    <s v="AC"/>
    <s v="AC"/>
    <s v="Internet Asimetrico 1"/>
    <b v="1"/>
    <s v="15545052_38408__LPZ_ORURO NORTE_SOCYMET S.R.L._IAS_30M"/>
    <b v="1"/>
    <s v="VISCARRA CLAVIJO, DIEGO - EJEC. DE CUENTAS - LP             "/>
    <b v="1"/>
    <e v="#N/A"/>
    <e v="#N/A"/>
    <s v="El servicio corresponde a la ciudad de ORURO."/>
  </r>
  <r>
    <x v="0"/>
    <d v="2022-12-08T00:00:00"/>
    <s v="Internet Asimetrico 1"/>
    <n v="38418"/>
    <x v="779"/>
    <s v="15635054_38418__SCZ_WARNES_BRILLO TINTAS LTDA._IAS_30M_ZONA FRANCA"/>
    <s v="SALAS, TOINETTE ALEXIA - EJEC. DE CUENTAS - NEG - SC        "/>
    <x v="0"/>
    <x v="0"/>
    <s v="salast@tigo.net.bo"/>
    <s v="CARRETERA A WARNES KM 23 AL NORTE"/>
    <s v="-17.568575,-63.157925"/>
    <s v="EDGAR ROSALES SALAZAR - 77315783"/>
    <x v="0"/>
    <d v="2023-01-01T00:00:00"/>
    <d v="2023-02-01T00:00:00"/>
    <x v="1"/>
    <m/>
    <m/>
    <x v="643"/>
    <s v="AC"/>
    <s v="(en blanco)"/>
    <s v="Internet Asimetrico 1"/>
    <b v="1"/>
    <s v="(en blanco)"/>
    <b v="0"/>
    <s v="SALAS, TOINETTE ALEXIA - EJEC. DE CUENTAS - NEG - SC        "/>
    <b v="1"/>
    <e v="#N/A"/>
    <e v="#N/A"/>
    <m/>
  </r>
  <r>
    <x v="5"/>
    <d v="2022-12-28T00:00:00"/>
    <s v="PLAN CORPORATE - 1124"/>
    <n v="38434"/>
    <x v="780"/>
    <s v="14944657_38434__SCZ_EL PARI_AUTORIDAD DEL SISTEMA FINANCIERO_IAS_90M"/>
    <s v="MORRO NUNEZ, BERNARDO - GOB - LPZ                           "/>
    <x v="0"/>
    <x v="0"/>
    <s v="morrob@tigo.net.bo"/>
    <s v="Edificio Irala Av. Irala N° 585 Of. 201, Primer Anillo."/>
    <s v=" 17°47'34.04&quot;S  63°10'56.58&quot;O"/>
    <s v="Felix Quispe; 72008226; fcquispe@asfi.gob.bo"/>
    <x v="0"/>
    <d v="2023-01-01T00:00:00"/>
    <d v="2023-02-01T00:00:00"/>
    <x v="1"/>
    <m/>
    <m/>
    <x v="647"/>
    <s v="AC"/>
    <s v="AC"/>
    <s v="PLAN CORPORATE - 1124"/>
    <b v="1"/>
    <s v="14944657_38434__SCZ_EL PARI_AUTORIDAD DEL SISTEMA FINANCIERO_IAS_90M"/>
    <b v="1"/>
    <s v="MORRO NUNEZ, BERNARDO - GOB - LPZ                           "/>
    <b v="1"/>
    <e v="#N/A"/>
    <e v="#N/A"/>
    <m/>
  </r>
  <r>
    <x v="5"/>
    <d v="2022-12-23T00:00:00"/>
    <s v="PLAN CORPORATE - 1124"/>
    <n v="38448"/>
    <x v="781"/>
    <s v="12516550_38448__LPZ_VICTORIA_MINISTERIO DE EDUCACION_IDD_250M"/>
    <s v="MORRO NUNEZ, BERNARDO - GOB - LPZ                           "/>
    <x v="1"/>
    <x v="0"/>
    <s v="morrob@tigo.net.bo"/>
    <s v="Dependencias del Ministerio de Educación - Av. Arce Nº 2147 -  SITIO 1"/>
    <s v=" 16°30'22.74&quot;S  68° 7'38.63&quot;O"/>
    <s v="Carlos Alberto Rodríguez Llanos; 70636122; crodriguez@minedu.gob.bo"/>
    <x v="0"/>
    <d v="2023-01-01T00:00:00"/>
    <d v="2023-02-01T00:00:00"/>
    <x v="1"/>
    <m/>
    <m/>
    <x v="648"/>
    <s v="AC"/>
    <s v="AC"/>
    <s v="PLAN CORPORATE - 1124"/>
    <b v="1"/>
    <s v="12516550_38448__LPZ_VICTORIA_MINISTERIO DE EDUCACION_IDD_250M"/>
    <b v="1"/>
    <s v="MORRO NUNEZ, BERNARDO - GOB - LPZ                           "/>
    <b v="1"/>
    <e v="#N/A"/>
    <e v="#N/A"/>
    <m/>
  </r>
  <r>
    <x v="5"/>
    <d v="2022-12-23T00:00:00"/>
    <s v="PLAN CORPORATE - 1124"/>
    <n v="38449"/>
    <x v="781"/>
    <s v="12516550_38449__LPZ_LIRA_MINISTERIO DE EDUCACION_REDUNDANCIA_IAS_30M"/>
    <s v="MORRO NUNEZ, BERNARDO - GOB - LPZ                           "/>
    <x v="1"/>
    <x v="0"/>
    <s v="morrob@tigo.net.bo"/>
    <s v="Dependencias del Ministerio de Educación - Av. Arce Nº 2147 -  REDUNDACIA -  SITIO 1"/>
    <s v=" 16°30'22.74&quot;S  68° 7'38.63&quot;O"/>
    <s v="Carlos Alberto Rodríguez Llanos; 70636122; crodriguez@minedu.gob.bo"/>
    <x v="0"/>
    <d v="2023-01-01T00:00:00"/>
    <d v="2023-02-01T00:00:00"/>
    <x v="1"/>
    <m/>
    <m/>
    <x v="648"/>
    <s v="AC"/>
    <s v="AC"/>
    <s v="PLAN CORPORATE - 1124"/>
    <b v="1"/>
    <s v="12516550_38449__LPZ_LIRA_MINISTERIO DE EDUCACION_REDUNDANCIA_IAS_30M"/>
    <b v="1"/>
    <s v="MORRO NUNEZ, BERNARDO - GOB - LPZ                           "/>
    <b v="1"/>
    <e v="#N/A"/>
    <e v="#N/A"/>
    <m/>
  </r>
  <r>
    <x v="1"/>
    <d v="2022-12-27T00:00:00"/>
    <s v="Internet Asimetrico 1"/>
    <n v="38450"/>
    <x v="782"/>
    <s v="12074926_38450__SCZ_WARNES_BEBIDAS BOLIVIANAS BBO S.A._IAS_30M_ZONA FRANCA"/>
    <s v="MERCADO ANEZ, JAVIER - CORP - SCZ                           "/>
    <x v="0"/>
    <x v="0"/>
    <s v="mercadoja@tigo.net.bo"/>
    <s v="Carretera al NORTE Km 25, sobre la carretera al lado derecho yendo hacia el norte"/>
    <s v="17°33'34.7&quot;S 63°09'32.4&quot;W"/>
    <s v="Romel Angulo - 71345762"/>
    <x v="0"/>
    <d v="2023-01-01T00:00:00"/>
    <d v="2023-02-01T00:00:00"/>
    <x v="1"/>
    <s v="Se interará nuevamente"/>
    <m/>
    <x v="649"/>
    <s v="SU"/>
    <s v="(en blanco)"/>
    <s v="Internet Asimetrico 1"/>
    <b v="1"/>
    <s v="(en blanco)"/>
    <b v="0"/>
    <s v="MONTERO LEDESMA, JAVIER - CORP - SCZ                        "/>
    <b v="0"/>
    <e v="#N/A"/>
    <e v="#N/A"/>
    <m/>
  </r>
  <r>
    <x v="3"/>
    <d v="2022-12-22T00:00:00"/>
    <s v="Internet Asimetrico 4"/>
    <n v="38452"/>
    <x v="571"/>
    <s v="11205060_38452__SCZ_7MO ANILLO _CARMAX SRL_IAS_65M_METALMEC"/>
    <s v="PARADA SAUCEDO, ALEJANDRA - EMP - SCZ                       "/>
    <x v="0"/>
    <x v="0"/>
    <s v="paradaal@tigo.net.bo"/>
    <s v="Av. Cristo Redentor, entre 5to y 6to anillo. Ex edificio  DBI"/>
    <s v="17.736219, -63.169673"/>
    <s v="DEIBY HILARION - 69008312"/>
    <x v="0"/>
    <d v="2023-01-01T00:00:00"/>
    <d v="2023-02-01T00:00:00"/>
    <x v="1"/>
    <m/>
    <m/>
    <x v="581"/>
    <s v="AC"/>
    <s v="AC"/>
    <s v="Internet Asimetrico 4"/>
    <b v="1"/>
    <s v="11205060_38452__SCZ_7MO ANILLO _CARMAX SRL_IAS_65M_METALMEC"/>
    <b v="1"/>
    <s v="PARADA SAUCEDO, ALEJANDRA - EMP - SCZ                       "/>
    <b v="1"/>
    <e v="#N/A"/>
    <e v="#N/A"/>
    <m/>
  </r>
  <r>
    <x v="0"/>
    <d v="2022-12-16T00:00:00"/>
    <s v="Internet Asimetrico 1"/>
    <n v="38465"/>
    <x v="783"/>
    <s v="15636757_38465__LPZ_LIRA_JEANKARLA QUISPE ONARRY_IAS_30M"/>
    <s v="CALLISAYA, CESAR FERNANDO - EJEC. DE VENTAS - NEG - LP      "/>
    <x v="1"/>
    <x v="0"/>
    <s v="callisayace@tigo.net.bo"/>
    <s v="LA PAZ PLAZA SOPOCACHI GREGORIO REYNOLDS - SITIO 10"/>
    <s v="16°30'51.81&quot;S    68° 7'37.06&quot;O"/>
    <s v="JEANKARLA QUISPE ONARRY - 70616305"/>
    <x v="0"/>
    <d v="2023-01-01T00:00:00"/>
    <d v="2023-02-01T00:00:00"/>
    <x v="1"/>
    <m/>
    <m/>
    <x v="640"/>
    <s v="AC"/>
    <s v="AC"/>
    <s v="Internet Asimetrico 1"/>
    <b v="1"/>
    <s v="15636757_38465__LPZ_LIRA_JEANKARLA QUISPE ONARRY_IAS_30M"/>
    <b v="1"/>
    <s v="CALLISAYA, CESAR FERNANDO - EJEC. DE VENTAS - NEG - LP      "/>
    <b v="1"/>
    <e v="#N/A"/>
    <e v="#N/A"/>
    <m/>
  </r>
  <r>
    <x v="0"/>
    <d v="2022-12-20T00:00:00"/>
    <s v="Internet Dedicado 2"/>
    <n v="38466"/>
    <x v="784"/>
    <s v="15491979_38466__SCZ_SAGUAPAC_REDE &amp; TVSHOP S.R.L._IDD_40M"/>
    <s v="PEÑA Y LILLO, DANIEL ADAMS - EJEC. DE VENTAS - NEG - SC     "/>
    <x v="0"/>
    <x v="0"/>
    <s v="penad@tigo.net.bo"/>
    <s v="BARRIO RAMAFA AV PILCOMAYO # 1 CASA VERDE CON REJAS PLOMAS A 1 CUADRA DE LA AV SANTOS DUMONT"/>
    <s v="17º 48´06.6``S 63º 10`52.9``W"/>
    <s v="TOM PESSOA - 77631322"/>
    <x v="0"/>
    <d v="2023-01-01T00:00:00"/>
    <d v="2023-02-01T00:00:00"/>
    <x v="1"/>
    <m/>
    <m/>
    <x v="647"/>
    <s v="AC"/>
    <s v="AC"/>
    <s v="Internet Dedicado 2"/>
    <b v="1"/>
    <s v="15491979_38466__SCZ_SAGUAPAC_REDE &amp; TVSHOP S.R.L._IDD_40M"/>
    <b v="1"/>
    <s v="MARQUINAS, HELEN - EJEC. DE CUENTAS - NEG - SC              "/>
    <b v="0"/>
    <e v="#N/A"/>
    <e v="#N/A"/>
    <m/>
  </r>
  <r>
    <x v="3"/>
    <d v="2019-02-28T00:00:00"/>
    <s v="Internet Asimetrico 1"/>
    <n v="33643"/>
    <x v="785"/>
    <s v="1729951_33643_SCZ_PARAGUA_ALIMENTATARIA SRL_IAS_30M"/>
    <s v="VELARDE VARGAS, MARIO - EMP - SCZ                           "/>
    <x v="0"/>
    <x v="0"/>
    <s v="velardem@tigo.net.bo"/>
    <s v="Parque Industrial, P.I. 46 Mza. 1 "/>
    <s v="17°45'03.2&quot;S 63°08'07.4&quot;W"/>
    <s v="PEDRO JIMENEZ - 76006720; gerencia@alimentaria.com.bo"/>
    <x v="5"/>
    <d v="2023-01-01T00:00:00"/>
    <d v="2023-02-01T00:00:00"/>
    <x v="3"/>
    <m/>
    <m/>
    <x v="641"/>
    <s v="AC"/>
    <s v="AC"/>
    <s v="Internet Asimetrico 1"/>
    <b v="1"/>
    <s v="1729951_33643_SCZ_PARAGUA_ALIMENTATARIA SRL_IAS_30M"/>
    <b v="1"/>
    <s v="VAZQUEZ VALDIVIA, LEONARDO - EMP - SCZ                      "/>
    <b v="0"/>
    <e v="#N/A"/>
    <e v="#N/A"/>
    <m/>
  </r>
  <r>
    <x v="3"/>
    <d v="2019-02-28T00:00:00"/>
    <s v="Internet Asimetrico 1"/>
    <n v="33644"/>
    <x v="785"/>
    <s v="1729951_33644_SCZ_PARAGUA_ALIMENTATARIA SRL_IAS_30M"/>
    <s v="VELARDE VARGAS, MARIO - EMP - SCZ                           "/>
    <x v="0"/>
    <x v="0"/>
    <s v="velardem@tigo.net.bo"/>
    <s v="Parque Industrial, P.I. 46 Mza 2"/>
    <s v="17°45'09.5&quot;S 63°07'59.8&quot;W"/>
    <s v="PEDRO JIMENEZ - 76006720; gerencia@alimentaria.com.bo"/>
    <x v="5"/>
    <d v="2023-01-01T00:00:00"/>
    <d v="2023-02-01T00:00:00"/>
    <x v="3"/>
    <m/>
    <m/>
    <x v="641"/>
    <s v="AC"/>
    <s v="AC"/>
    <s v="Internet Asimetrico 1"/>
    <b v="1"/>
    <s v="1729951_33644_SCZ_PARAGUA_ALIMENTATARIA SRL_IAS_30M"/>
    <b v="1"/>
    <s v="VAZQUEZ VALDIVIA, LEONARDO - EMP - SCZ                      "/>
    <b v="0"/>
    <e v="#N/A"/>
    <e v="#N/A"/>
    <m/>
  </r>
  <r>
    <x v="3"/>
    <d v="2021-06-30T00:00:00"/>
    <s v="Internet Asimetrico 6"/>
    <n v="36367"/>
    <x v="786"/>
    <s v="15123602_36367__LPZ_SAN MIGUEL_DELTACOM SRL_IAS_90M_ATN HOTEL CASA GRANDE  "/>
    <s v="GUTIERREZ AYLLÓN, ALVARO - EMP - LPZ                        "/>
    <x v="1"/>
    <x v="0"/>
    <s v="gutierrezalp@tigo.net.bo"/>
    <s v="CLACOTO CALLE 15 N° 8054 EDIFICIO PLAZA 15"/>
    <s v=" 16°32'27.53&quot;S  68° 5'2.95&quot;O"/>
    <s v="76793723, steran@deltacom.bo_x000a_Dorian Parrado - 72513310"/>
    <x v="5"/>
    <d v="2023-01-01T00:00:00"/>
    <d v="2023-02-01T00:00:00"/>
    <x v="3"/>
    <m/>
    <m/>
    <x v="641"/>
    <s v="AC"/>
    <s v="AC"/>
    <s v="Internet Asimetrico 6"/>
    <b v="1"/>
    <s v="15123602_36367__LPZ_9 DE ABRIL_DELTACOM_IAS_90M_AV CIVICA"/>
    <b v="0"/>
    <s v="GUTIERREZ AYLLÓN, ALVARO - EMP - LPZ                        "/>
    <b v="1"/>
    <e v="#N/A"/>
    <e v="#N/A"/>
    <m/>
  </r>
  <r>
    <x v="3"/>
    <d v="2015-05-22T00:00:00"/>
    <s v="Internet Asimetrico 13"/>
    <n v="29563"/>
    <x v="787"/>
    <s v="14523010_29563_SCZ_BEREA_EQUIPETROL S.A._IAS_210M"/>
    <s v="VACA DIEZ, WALTER - EMP - SCZ                               "/>
    <x v="0"/>
    <x v="0"/>
    <s v="vacadiezw@tigo.net.bo"/>
    <s v="Doble Vía a La Guardia Km 8"/>
    <s v=" 17°50'29.04&quot;S  63°14'31.66&quot;O"/>
    <s v=" 77306106, rzabala@equipetrol.com_x000a_RODRIGO ZABALA - 371 1500 Int. 516"/>
    <x v="5"/>
    <d v="2023-01-01T00:00:00"/>
    <d v="2023-02-01T00:00:00"/>
    <x v="3"/>
    <m/>
    <m/>
    <x v="616"/>
    <s v="AC"/>
    <s v="AC"/>
    <s v="Internet Asimetrico 13"/>
    <b v="1"/>
    <s v="14523010_29563_SCZ_BEREA_EQUIPETROL S.A._IAS_210M"/>
    <b v="1"/>
    <s v="VACA DIEZ, WALTER - EMP - SCZ                               "/>
    <b v="1"/>
    <e v="#N/A"/>
    <e v="#N/A"/>
    <m/>
  </r>
  <r>
    <x v="3"/>
    <d v="2018-01-26T00:00:00"/>
    <s v="Business Asimetric 1"/>
    <n v="31741"/>
    <x v="788"/>
    <s v="15259267_31741_SCZ_SLAN_FONDECO_BAS_15M"/>
    <s v="NUÑEZ ENCINAS, CARLOS FERNANDO - EMP - SCZ                  "/>
    <x v="0"/>
    <x v="0"/>
    <s v="nunezca@tigo.net.bo"/>
    <s v="AVENIDA PEDRO RIBERA MENDEZ ER ANILLO INTERNO ENTRE PARAGUA Y MUTUALISTA ESQ CHUVI  - SITIO 1"/>
    <s v=" 17°46'10.14&quot;S  63° 9'26.66&quot;O"/>
    <s v="74935969; jsejas@fondeco.org_x000a_MARCO ANTONIO FERNANDEZ - 3466070 INT 122"/>
    <x v="5"/>
    <d v="2023-01-01T00:00:00"/>
    <d v="2023-02-01T00:00:00"/>
    <x v="1"/>
    <m/>
    <m/>
    <x v="650"/>
    <s v="AC"/>
    <s v="AC"/>
    <s v="Business Asimetric 1"/>
    <b v="1"/>
    <s v="15259267_31741_SCZ_SLAN_FONDECO_BAS_15M"/>
    <b v="1"/>
    <s v="NUÑEZ ENCINAS, CARLOS FERNANDO - EMP - SCZ                  "/>
    <b v="1"/>
    <e v="#N/A"/>
    <e v="#N/A"/>
    <m/>
  </r>
  <r>
    <x v="3"/>
    <d v="2021-09-23T00:00:00"/>
    <s v="Internet Asimetrico 2"/>
    <n v="36518"/>
    <x v="789"/>
    <s v="15579372_36518__LPZ_HUMBOLT_GONIMONIG S.R.L._IAS_40M_ATN LIPARI"/>
    <s v="NEMTALA FERRUFINO, LUIS MIGUEL - EMP - LPZ                  "/>
    <x v="1"/>
    <x v="0"/>
    <s v="nemtalal@tigo.net.bo"/>
    <s v="Carretera Principal a Río Abajo # 555, Zona Huajchilla"/>
    <s v="´-16.6249432,-68.0548117"/>
    <s v="Emanuel Garcia -  69710836; emanuelgd@gmail.com"/>
    <x v="5"/>
    <d v="2023-01-01T00:00:00"/>
    <d v="2023-02-01T00:00:00"/>
    <x v="3"/>
    <m/>
    <m/>
    <x v="645"/>
    <s v="MO"/>
    <s v="SU"/>
    <s v="Internet Asimetrico 2"/>
    <b v="1"/>
    <s v="**MO**15579372_36518__LPZ_HUMBOLT_GONIMONIG S.R.L._IAS_40M_ATN LIPARI"/>
    <b v="0"/>
    <s v="LEON GALARZA, GABRIELA - EJEC. DE VENTAS - NEG - SC         "/>
    <b v="0"/>
    <e v="#N/A"/>
    <e v="#N/A"/>
    <m/>
  </r>
  <r>
    <x v="1"/>
    <d v="2022-02-25T00:00:00"/>
    <s v="Internet Dedicado 5"/>
    <n v="37453"/>
    <x v="790"/>
    <s v="15601913_37453__LPZ_LOS PINOS_ IGSBOLIVIANA S.R.L._IDD_75M"/>
    <s v="ANDIA ALVAREZ, LUIS ENRIQUE - CORP - LPZ                    "/>
    <x v="1"/>
    <x v="0"/>
    <s v="andial@tigo.net.bo"/>
    <s v="Avenida Montenegro No. 961, San Miguel, Torre Olimpo, oficina 6B"/>
    <s v=" 16°32'42.76&quot;S  68° 4'41.43&quot;O"/>
    <s v="70155216; mcuevas@igroupsolution.com _x000a_JONNY ALMANZA - 70516525"/>
    <x v="5"/>
    <d v="2023-01-01T00:00:00"/>
    <d v="2023-02-01T00:00:00"/>
    <x v="1"/>
    <m/>
    <m/>
    <x v="647"/>
    <s v="AC"/>
    <s v="(en blanco)"/>
    <s v="Internet Dedicado 5"/>
    <b v="1"/>
    <s v="(en blanco)"/>
    <b v="0"/>
    <s v="MIRANDA URQUIZO, DANIEL - CORP - LPZ                        "/>
    <b v="0"/>
    <e v="#N/A"/>
    <e v="#N/A"/>
    <m/>
  </r>
  <r>
    <x v="3"/>
    <d v="2018-06-30T00:00:00"/>
    <s v="Internet Asimetrico 3"/>
    <n v="32442"/>
    <x v="791"/>
    <s v="15123557_32442__LPZ_Mirador_INCADEX SRl_IAS_50M"/>
    <s v="MONTAÑO, LUIS FERNANDO - EMP - LPZ                          "/>
    <x v="1"/>
    <x v="0"/>
    <s v="montanolu@tigo.net.bo"/>
    <s v="LA PAZ - PLAZA TRIANGULAR (PLAZA SAN MARTIN) SOBRE LA AVENIDA SAAVEDRA - ZONA MIRAFLORES"/>
    <s v="16°30'15.36&quot;S  68° 7'15.13&quot;O   "/>
    <s v="70128999; mtorrico@breick.com.bo_x000a_GERMAN APARICIO - Catalina Aguirre 60115517 - 76771444"/>
    <x v="5"/>
    <d v="2023-01-01T00:00:00"/>
    <d v="2023-02-01T00:00:00"/>
    <x v="3"/>
    <m/>
    <m/>
    <x v="651"/>
    <s v="AC"/>
    <s v="AC"/>
    <s v="Internet Asimetrico 3"/>
    <b v="1"/>
    <s v="15123557_32442__LPZ_Mirador_INCADEX SRl_IAS_50M"/>
    <b v="1"/>
    <s v="NEMTALA FERRUFINO, LUIS MIGUEL - EMP - LPZ                  "/>
    <b v="0"/>
    <e v="#N/A"/>
    <e v="#N/A"/>
    <m/>
  </r>
  <r>
    <x v="3"/>
    <d v="2017-07-27T00:00:00"/>
    <s v="Internet Dedicado 1"/>
    <n v="31274"/>
    <x v="791"/>
    <s v="15123557_31274_LPZ_El Maestro_INCADEX _IDD_30M"/>
    <s v="MONTAÑO, LUIS FERNANDO - EMP - LPZ                          "/>
    <x v="1"/>
    <x v="0"/>
    <s v="montanolu@tigo.net.bo"/>
    <s v="LA PAZ - CALLE 4 NRO 57 ZONA VILLA EL CARMEN"/>
    <s v="Latitud:  16°28'6.21&quot;S Longitud:  68°6'44.15&quot;O   "/>
    <s v="70128999; mtorrico@breick.com.bo_x000a_GERMAN APARICIO - 2212184 - 76771444"/>
    <x v="5"/>
    <d v="2023-01-01T00:00:00"/>
    <d v="2023-02-01T00:00:00"/>
    <x v="3"/>
    <m/>
    <m/>
    <x v="651"/>
    <s v="AC"/>
    <s v="AC"/>
    <s v="Internet Dedicado 1"/>
    <b v="1"/>
    <s v="15123557_31274_LPZ_El Maestro_INCADEX _IDD_30M"/>
    <b v="1"/>
    <s v="NEMTALA FERRUFINO, LUIS MIGUEL - EMP - LPZ                  "/>
    <b v="0"/>
    <e v="#N/A"/>
    <e v="#N/A"/>
    <m/>
  </r>
  <r>
    <x v="3"/>
    <d v="2019-01-31T00:00:00"/>
    <s v="Internet Asimetrico 1"/>
    <n v="33486"/>
    <x v="791"/>
    <s v="15123557_33486__LPZ_VICTORIA_INCADEX SRL_IAS_30M"/>
    <s v="MONTAÑO, LUIS FERNANDO - EMP - LPZ                          "/>
    <x v="1"/>
    <x v="0"/>
    <s v="montanolu@tigo.net.bo"/>
    <s v="Calle Federico Suazo"/>
    <s v="16°30'3.57&quot;S  68° 7'55.30&quot;O"/>
    <s v="70128999; mtorrico@breick.com.bo_x000a_Reynaldo Lima  - 78999709"/>
    <x v="5"/>
    <d v="2023-01-01T00:00:00"/>
    <d v="2023-02-01T00:00:00"/>
    <x v="3"/>
    <m/>
    <m/>
    <x v="651"/>
    <s v="AC"/>
    <s v="AC"/>
    <s v="Internet Asimetrico 1"/>
    <b v="1"/>
    <s v="15123557_33486__LPZ_VICTORIA_INCADEX SRL_IAS_30M"/>
    <b v="1"/>
    <s v="NEMTALA FERRUFINO, LUIS MIGUEL - EMP - LPZ                  "/>
    <b v="0"/>
    <e v="#N/A"/>
    <e v="#N/A"/>
    <m/>
  </r>
  <r>
    <x v="3"/>
    <d v="2021-08-30T00:00:00"/>
    <s v="Internet Dedicado 1"/>
    <n v="36500"/>
    <x v="792"/>
    <s v="11235982_36500__LPZ_LIRA_ASOCIACION NACIONAL DE ALDEAS SOS BOLIVIA_IDD_30M"/>
    <s v="GUTIERREZ AYLLÓN, ALVARO - EMP - LPZ                        "/>
    <x v="1"/>
    <x v="0"/>
    <s v="gutierrezalp@tigo.net.bo"/>
    <s v="Mendez Arcos esq. Miguel de Cervantes Nro.776 Oficinas Regional La Paz Aldeas Infantiles SOS, a una cuadra de la plaza España al frente de la estación del Teleferico Amarillo de la zona de Sopocachi"/>
    <s v=" 16°30'53.09&quot;S  68° 7'47.56&quot;O"/>
    <s v="78899005; david.castillo@aldeasinfantiles.org.bo_x000a_Amy Sarmiento - 69555004"/>
    <x v="5"/>
    <d v="2023-01-01T00:00:00"/>
    <d v="2023-02-01T00:00:00"/>
    <x v="3"/>
    <m/>
    <m/>
    <x v="652"/>
    <s v="AC"/>
    <s v="AC"/>
    <s v="Internet Dedicado 1"/>
    <b v="1"/>
    <s v="11235982_36500__LPZ_LIRA_ASOCIACION NACIONAL DE ALDEAS SOS BOLIVIA_IDD_30M"/>
    <b v="1"/>
    <s v="GUTIERREZ AYLLÓN, ALVARO - EMP - LPZ                        "/>
    <b v="1"/>
    <e v="#N/A"/>
    <e v="#N/A"/>
    <m/>
  </r>
  <r>
    <x v="3"/>
    <d v="2021-10-28T00:00:00"/>
    <s v="Internet Asimetrico 8"/>
    <n v="36802"/>
    <x v="792"/>
    <s v="11235982_36802_SCZ_BEREA_ASOCIACION NACIONAL DE ALDEAS SOS BOLIVIA_IAS_105M"/>
    <s v="GUTIERREZ AYLLÓN, ALVARO - EMP - LPZ                        "/>
    <x v="0"/>
    <x v="0"/>
    <s v="gutierrezalp@tigo.net.bo"/>
    <s v="Radial 17 1/2 UV 139"/>
    <s v="  -17825578, -63236010"/>
    <s v="78899005; david.castillo@aldeasinfantiles.org.bo_x000a_Raul bautista - 74260538"/>
    <x v="5"/>
    <d v="2023-01-01T00:00:00"/>
    <d v="2023-02-01T00:00:00"/>
    <x v="1"/>
    <m/>
    <m/>
    <x v="653"/>
    <s v="AC"/>
    <s v="AC"/>
    <s v="Internet Asimetrico 8"/>
    <b v="1"/>
    <s v="11235982_36802_SCZ_BEREA_ASOCIACION NACIONAL DE ALDEAS SOS BOLIVIA_IAS_105M"/>
    <b v="1"/>
    <s v="GUTIERREZ AYLLÓN, ALVARO - EMP - LPZ                        "/>
    <b v="1"/>
    <e v="#N/A"/>
    <e v="#N/A"/>
    <m/>
  </r>
  <r>
    <x v="3"/>
    <d v="2020-04-14T00:00:00"/>
    <s v="Internet Asimetrico 2"/>
    <n v="35295"/>
    <x v="11"/>
    <s v="14820623_35295__LPZ_FLORIDA_RODRIGUEZ CALVO Y SALINAS SRL_IAS_40M"/>
    <s v="MONTAÑO, LUIS FERNANDO - EMP - LPZ                          "/>
    <x v="1"/>
    <x v="0"/>
    <s v="montanolu@tigo.net.bo"/>
    <s v="Calle 16 de Calacoto Nº 8052 Entre Julio Patiño y Sánchez Bustamante"/>
    <n v="0"/>
    <s v="72003436; sdueri@atixhotel.com_x000a_Alejandra Arispe - 78961200"/>
    <x v="5"/>
    <d v="2023-01-01T00:00:00"/>
    <d v="2023-02-01T00:00:00"/>
    <x v="3"/>
    <m/>
    <m/>
    <x v="647"/>
    <s v="AC"/>
    <s v="AC"/>
    <s v="Internet Asimetrico 2"/>
    <b v="1"/>
    <s v="14820623_35295__LPZ_FLORIDA_RODRIGUEZ CALVO Y SALINAS SRL_IAS_40M"/>
    <b v="1"/>
    <s v="MONTAÑO, LUIS FERNANDO - EMP - LPZ                          "/>
    <b v="1"/>
    <e v="#N/A"/>
    <e v="#N/A"/>
    <m/>
  </r>
  <r>
    <x v="3"/>
    <d v="2022-01-31T00:00:00"/>
    <s v="Internet Asimetrico 2"/>
    <n v="37028"/>
    <x v="11"/>
    <s v="14820623_37028__LPZ_LOS PINOS_RODRIGUEZ CALVO Y SALINAS SRL_IAS_40M"/>
    <s v="MONTAÑO, LUIS FERNANDO - EMP - LPZ                          "/>
    <x v="1"/>
    <x v="0"/>
    <s v="montanolu@tigo.net.bo"/>
    <s v="Av. Fuerza Naval  #1626 entre calles 23 y 24 de Calacoto"/>
    <s v="16°32'13.18&quot;S 68° 4'29.81&quot;O"/>
    <s v="72003436; sdueri@atixhotel.com_x000a_Alejandra Arispe - 78961201"/>
    <x v="5"/>
    <d v="2023-01-01T00:00:00"/>
    <d v="2023-02-01T00:00:00"/>
    <x v="3"/>
    <m/>
    <m/>
    <x v="647"/>
    <s v="AC"/>
    <s v="AC"/>
    <s v="Internet Asimetrico 2"/>
    <b v="1"/>
    <s v="14820623_37028__LPZ_LOS PINOS_RODRIGUEZ CALVO Y SALINAS SRL_IAS_40M"/>
    <b v="1"/>
    <s v="MONTAÑO, LUIS FERNANDO - EMP - LPZ                          "/>
    <b v="1"/>
    <e v="#N/A"/>
    <e v="#N/A"/>
    <m/>
  </r>
  <r>
    <x v="1"/>
    <d v="2020-01-31T00:00:00"/>
    <s v="Internet Asimetrico 8"/>
    <n v="35099"/>
    <x v="793"/>
    <s v="15154875_35099__LPZ_VICTORIA_FORTALEZA SAFI_IAS_105M"/>
    <s v="CHACON CENTELLAS, MARIA DEL PILAR - CORP - LPZ              "/>
    <x v="1"/>
    <x v="0"/>
    <s v="chaconm@tigo.net.bo"/>
    <s v="Avenida 16 de julio esquina calle campero SE#OR DE MAYO"/>
    <n v="0"/>
    <s v="76299965; bvilte@grupofortaleza.com.bo_x000a_LUIS COLQUE - 73033396"/>
    <x v="5"/>
    <d v="2023-01-01T00:00:00"/>
    <d v="2023-02-01T00:00:00"/>
    <x v="4"/>
    <m/>
    <m/>
    <x v="654"/>
    <s v="AC"/>
    <s v="AC"/>
    <s v="Internet Asimetrico 8"/>
    <b v="1"/>
    <s v="15154875_35099__LPZ_VICTORIA_FORTALEZA SAFI_IAS_105M"/>
    <b v="1"/>
    <s v="MEAVE IBANEZ, HENRY - CORP - LPZ                            "/>
    <b v="0"/>
    <e v="#N/A"/>
    <e v="#N/A"/>
    <m/>
  </r>
  <r>
    <x v="1"/>
    <d v="2020-01-31T00:00:00"/>
    <s v="Internet Asimetrico 2"/>
    <n v="35100"/>
    <x v="793"/>
    <s v="15154875_35100_SCZ_CORTE_FORTALEZA SAFI_IAS_40M"/>
    <s v="CHACON CENTELLAS, MARIA DEL PILAR - CORP - LPZ              "/>
    <x v="0"/>
    <x v="0"/>
    <s v="chaconm@tigo.net.bo"/>
    <s v="Av. Monse_x001a_or Rivero entre 1er y 2do anilal lado de restaurante Santa BrasaSCZ"/>
    <n v="0"/>
    <s v="76299965; bvilte@grupofortaleza.com.bo_x000a_LUIS COLQUE - 73033396"/>
    <x v="5"/>
    <d v="2023-01-01T00:00:00"/>
    <d v="2023-02-01T00:00:00"/>
    <x v="1"/>
    <m/>
    <m/>
    <x v="653"/>
    <s v="AC"/>
    <s v="AC"/>
    <s v="Internet Asimetrico 2"/>
    <b v="1"/>
    <s v="15154875_35100_SCZ_CORTE_FORTALEZA SAFI_IAS_40M"/>
    <b v="1"/>
    <s v="MEAVE IBANEZ, HENRY - CORP - LPZ                            "/>
    <b v="0"/>
    <e v="#N/A"/>
    <e v="#N/A"/>
    <m/>
  </r>
  <r>
    <x v="3"/>
    <d v="2017-12-30T00:00:00"/>
    <s v="Business Asimetric 1"/>
    <n v="31715"/>
    <x v="794"/>
    <s v="15258627_31715_SCZ_TAJIBOS_JYCIA_BAS_15M"/>
    <s v="RUEDA PERALTA, ANIBAL - EMP - SCZ                           "/>
    <x v="0"/>
    <x v="0"/>
    <s v="ruedaa@tigo.net.bo"/>
    <s v="AV NOEL KEMPFF MERCADO #757"/>
    <s v=" 17°45'51.61&quot;S ;  63°11'41.68&quot;O"/>
    <s v="Jose Almanza - 68920680; 79844404; almanzaj@jycbolivia.com_x000a_JOSE ALMANZA - 68924926"/>
    <x v="5"/>
    <d v="2023-01-01T00:00:00"/>
    <d v="2023-02-01T00:00:00"/>
    <x v="4"/>
    <s v="23/3: Se solicito contacto al ejecutivo."/>
    <m/>
    <x v="613"/>
    <s v="AC"/>
    <s v="AC"/>
    <s v="Business Asimetric 1"/>
    <b v="1"/>
    <s v="15258627_31715_SCZ_TAJIBOS_JYCIA_BAS_15M"/>
    <b v="1"/>
    <s v="RUEDA PERALTA, ANIBAL - EMP - SCZ                           "/>
    <b v="1"/>
    <e v="#N/A"/>
    <e v="#N/A"/>
    <m/>
  </r>
  <r>
    <x v="3"/>
    <d v="2022-02-25T00:00:00"/>
    <s v="Internet Dedicado 15"/>
    <n v="37392"/>
    <x v="681"/>
    <s v="11159205_37392__SCZ_HIPERMAXI NUEVO_ ASOCIACION UNIVERSIDAD NUR_IDD_320M"/>
    <s v="RUEDA PERALTA, ANIBAL - EMP - SCZ                           "/>
    <x v="0"/>
    <x v="0"/>
    <s v="ruedaa@tigo.net.bo"/>
    <s v="AV. CRISTO REDENTOR NRO 100 ENTRE 2DO Y 3ER ANILLO UNIVERSIDAD NUR"/>
    <s v=" 17°46'8.33&quot;S  63°10'58.22&quot;O"/>
    <s v="JULIO PORCEL - 76392490_x0009_ "/>
    <x v="0"/>
    <d v="2023-01-01T00:00:00"/>
    <d v="2023-02-01T00:00:00"/>
    <x v="4"/>
    <m/>
    <m/>
    <x v="616"/>
    <s v="AC"/>
    <s v="AC"/>
    <s v="Internet Dedicado 12"/>
    <b v="0"/>
    <s v="11159205_37392__SCZ_HIPERMAXI NUEVO_ ASOCIACION UNIVERSIDAD NUR_IDD_185M"/>
    <b v="0"/>
    <s v="RUEDA PERALTA, ANIBAL - EMP - SCZ                           "/>
    <b v="1"/>
    <e v="#N/A"/>
    <e v="#N/A"/>
    <m/>
  </r>
  <r>
    <x v="1"/>
    <d v="2023-01-10T00:00:00"/>
    <s v="SD-WAN COSTO 0"/>
    <n v="38630"/>
    <x v="195"/>
    <s v="12850700_38630__SCZ_CATOLICA_UNIVERSIDAD CATOLICA BOLIVIANA SAN PABLO_IDD_420M"/>
    <s v="PEREIRA AREVALO, AHYRAN DREICK - CORP - LPZ                 "/>
    <x v="0"/>
    <x v="0"/>
    <s v="pereiraah@tigo.net.bo"/>
    <s v="AV. CRISTO REDENTOR KM 9"/>
    <n v="0"/>
    <s v="Alejandro Olivera - 72044222"/>
    <x v="3"/>
    <d v="2023-01-01T00:00:00"/>
    <d v="2023-02-01T00:00:00"/>
    <x v="1"/>
    <m/>
    <m/>
    <x v="644"/>
    <s v="AC"/>
    <s v="(en blanco)"/>
    <s v="SD-WAN COSTO 0"/>
    <b v="1"/>
    <s v="(en blanco)"/>
    <b v="0"/>
    <s v="PEREIRA AREVALO, AHYRAN DREICK - CORP - LPZ                 "/>
    <b v="1"/>
    <e v="#N/A"/>
    <e v="#N/A"/>
    <m/>
  </r>
  <r>
    <x v="1"/>
    <d v="2023-01-10T00:00:00"/>
    <s v="SD-WAN COSTO 0"/>
    <n v="38630"/>
    <x v="195"/>
    <s v="12850700_38630__SCZ_CATOLICA_UNIVERSIDAD CATOLICA BOLIVIANA SAN PABLO_IDD_420M"/>
    <s v="PEREIRA AREVALO, AHYRAN DREICK - CORP - LPZ                 "/>
    <x v="0"/>
    <x v="0"/>
    <s v="pereiraah@tigo.net.bo"/>
    <s v="AV. CRISTO REDENTOR KM 10"/>
    <n v="0"/>
    <s v="Alejandro Olivera - 72044223"/>
    <x v="3"/>
    <d v="2023-01-01T00:00:00"/>
    <d v="2023-02-01T00:00:00"/>
    <x v="4"/>
    <s v="08/03: Certificación adicional en coordinacion con el noc y  el ejecutivo de cuentas"/>
    <m/>
    <x v="644"/>
    <s v="AC"/>
    <s v="(en blanco)"/>
    <s v="SD-WAN COSTO 0"/>
    <b v="1"/>
    <s v="(en blanco)"/>
    <b v="0"/>
    <s v="PEREIRA AREVALO, AHYRAN DREICK - CORP - LPZ                 "/>
    <b v="1"/>
    <e v="#N/A"/>
    <e v="#N/A"/>
    <m/>
  </r>
  <r>
    <x v="1"/>
    <d v="2023-01-03T00:00:00"/>
    <s v="SD-WAN Advanced 9"/>
    <n v="38568"/>
    <x v="195"/>
    <s v="12850700_38568__SCZ_12850700_38568__SCZ_TAJIBOS_UNIVERSIDAD CATOLICA BOLIVIANA SAN PABLO_IAS_210MLVPNTAJIBOS_UNIVERSIDAD CATOLICA BOLIVIANA SAN PABLO_IAS_210MLVPN"/>
    <s v="PEREIRA AREVALO, AHYRAN DREICK - CORP - LPZ                 "/>
    <x v="0"/>
    <x v="0"/>
    <s v="pereiraah@tigo.net.bo"/>
    <s v="AV. CRISTO REDENTOR KM 11"/>
    <n v="0"/>
    <s v="Alejandro Olivera - 72044224"/>
    <x v="3"/>
    <d v="2023-01-01T00:00:00"/>
    <d v="2023-02-01T00:00:00"/>
    <x v="1"/>
    <m/>
    <m/>
    <x v="644"/>
    <s v="AC"/>
    <s v="(en blanco)"/>
    <s v="SD-WAN Advanced 9"/>
    <b v="1"/>
    <s v="(en blanco)"/>
    <b v="0"/>
    <s v="PEREIRA AREVALO, AHYRAN DREICK - CORP - LPZ                 "/>
    <b v="1"/>
    <e v="#N/A"/>
    <e v="#N/A"/>
    <m/>
  </r>
  <r>
    <x v="0"/>
    <d v="2022-01-31T00:00:00"/>
    <s v="Internet Asimetrico 1"/>
    <n v="37343"/>
    <x v="795"/>
    <s v="15426232_37343__SCZ_ParaguaA_ESTACION DE SERVICIO GUAYACAN SRL_IAS_30M_Guapilo"/>
    <s v="VACA, JIMENA - EJEC. DE CUENTAS - NEG - SC                  "/>
    <x v="0"/>
    <x v="0"/>
    <s v="vacaj@tigo.net.bo"/>
    <s v="AV VIRGEN DE COTOCA PASANDO LA UNIVERSIDAD ECOLOGICA, DIAGONAL AL RESTAURANT QUINTA LOS MANGALES"/>
    <s v="17°45'54.41&quot;S 63° 5'34.02&quot;O"/>
    <s v="CESAR CAMACHO - 70400033"/>
    <x v="0"/>
    <d v="2023-02-01T00:00:00"/>
    <d v="2023-03-01T00:00:00"/>
    <x v="1"/>
    <m/>
    <m/>
    <x v="593"/>
    <s v="AC"/>
    <s v="AC"/>
    <s v="Internet Asimetrico 2"/>
    <b v="0"/>
    <s v="15426232_37343__SCZ_ParaguaA_ESTACION DE SERVICIO GUAYACAN SRL_IAS_40M_Guapilo"/>
    <b v="0"/>
    <s v="VACA, JIMENA - EJEC. DE CUENTAS - NEG - SC                  "/>
    <b v="1"/>
    <e v="#N/A"/>
    <e v="#N/A"/>
    <m/>
  </r>
  <r>
    <x v="4"/>
    <d v="2023-03-28T00:00:00"/>
    <s v="Internet Asimetrico 2"/>
    <n v="38937"/>
    <x v="796"/>
    <s v="15159890_38937__SCZ_MBELEN_MICROAGRO SRL_IAS_40M"/>
    <s v="LAVADENZ VARGAS, LUIS ANDRES - EJEC. DE CUENTAS - NEG - SC  "/>
    <x v="0"/>
    <x v="0"/>
    <s v="lavadenzl@tigo.net.bo"/>
    <s v="AV CRISTO REDENTOR ENTRE 4TO Y 5TO ANILLO, AL LADO DE CONDOMINIO BARRIO NORTE MAQUINARIA AGRIGOLA AFUERA DEL SITIO EMPRESA MICROAGRO"/>
    <s v="-17.747973, -63.1747051"/>
    <s v="JAVIER CASTEDO - 77600150"/>
    <x v="0"/>
    <d v="2023-05-01T00:00:00"/>
    <d v="2023-06-01T00:00:00"/>
    <x v="1"/>
    <m/>
    <m/>
    <x v="655"/>
    <s v="AC"/>
    <s v="AC"/>
    <s v="Internet Asimetrico 2"/>
    <b v="1"/>
    <s v="15159890_38937__SCZ_MBELEN_MICROAGRO SRL_IAS_40M"/>
    <b v="1"/>
    <s v="LAVADENZ VARGAS, LUIS ANDRES - EJEC. DE CUENTAS - NEG - SC  "/>
    <b v="1"/>
    <e v="#N/A"/>
    <e v="#N/A"/>
    <m/>
  </r>
  <r>
    <x v="0"/>
    <d v="2022-11-30T00:00:00"/>
    <s v="Internet Dedicado 1"/>
    <n v="38437"/>
    <x v="797"/>
    <s v="15635607_38437__SCZ_ARENAL_VENYA MARKET SRL_IDD_30M_COPY COLOR"/>
    <s v="ISURZA VIDAL, ENRIQUE - EJEC. DE VENTAS - NEG - SC          "/>
    <x v="0"/>
    <x v="0"/>
    <s v="isurzae@tigo.net.bo"/>
    <s v="Av. Cristóbal De Mendoza esquina Canada Zona La Salle"/>
    <s v="17°46'20.3&quot;S 63°11'18.9&quot;W"/>
    <s v="Wilfredo Jaillita Rodriguez - 67001429"/>
    <x v="0"/>
    <d v="2023-02-01T00:00:00"/>
    <d v="2023-03-01T00:00:00"/>
    <x v="1"/>
    <m/>
    <m/>
    <x v="39"/>
    <s v="AC"/>
    <s v="AC"/>
    <s v="Internet Dedicado 1"/>
    <b v="1"/>
    <s v="15635607_38437__SCZ_ARENAL_VENYA MARKET SRL_IDD_30M_COPY COLOR"/>
    <b v="1"/>
    <s v="ISURZA VIDAL, ENRIQUE - EJEC. DE VENTAS - NEG - SC          "/>
    <b v="1"/>
    <e v="#N/A"/>
    <e v="#N/A"/>
    <m/>
  </r>
  <r>
    <x v="1"/>
    <d v="2023-01-19T00:00:00"/>
    <s v="Internet Dedicado 1"/>
    <n v="38479"/>
    <x v="63"/>
    <s v="11283694_38479__LPZ_MALLASA_BANCO SOL S.A._OFICINA NACIONAL _IDD_30M"/>
    <s v="CHACON CENTELLAS, MARIA DEL PILAR - CORP - LPZ              "/>
    <x v="1"/>
    <x v="0"/>
    <s v="chaconm@tigo.net.bo"/>
    <s v="Nicolás Acosta 289 -  SITIO 7"/>
    <s v="´-16.50207991614518, -68.13446021647461 "/>
    <s v="Hugo Duran - 78899196"/>
    <x v="0"/>
    <d v="2023-02-01T00:00:00"/>
    <d v="2023-03-01T00:00:00"/>
    <x v="1"/>
    <m/>
    <m/>
    <x v="656"/>
    <s v="AC"/>
    <s v="AC"/>
    <s v="Internet Dedicado 1"/>
    <b v="1"/>
    <s v="11283694_38479__LPZ_MALLASA_BANCO SOL S.A._OFICINA NACIONAL _IDD_30M"/>
    <b v="1"/>
    <s v="MEAVE IBANEZ, HENRY - CORP - LPZ                            "/>
    <b v="0"/>
    <e v="#N/A"/>
    <e v="#N/A"/>
    <m/>
  </r>
  <r>
    <x v="1"/>
    <d v="2023-01-19T00:00:00"/>
    <s v="Internet Dedicado 3"/>
    <n v="38481"/>
    <x v="63"/>
    <s v="11283694_38481__SCZ_ARENAL_BANCO SOL S.A._REGIONAL SANTA CRUZ_IDD_50M"/>
    <s v="CHACON CENTELLAS, MARIA DEL PILAR - CORP - LPZ              "/>
    <x v="0"/>
    <x v="0"/>
    <s v="chaconm@tigo.net.bo"/>
    <s v="c. Buenos Aires # 36 entre 24 de Septiembre y Libertad -  SITIO 9"/>
    <s v="´-17.78045008621274, -63.18218178742311 "/>
    <s v="Hugo Duran - 78899196"/>
    <x v="0"/>
    <d v="2023-02-01T00:00:00"/>
    <d v="2023-03-01T00:00:00"/>
    <x v="1"/>
    <m/>
    <m/>
    <x v="613"/>
    <s v="AC"/>
    <s v="AC"/>
    <s v="Internet Dedicado 3"/>
    <b v="1"/>
    <s v="11283694_38481__SCZ_ARENAL_BANCO SOL S.A._REGIONAL SANTA CRUZ_IDD_50M_Temp_100M"/>
    <b v="0"/>
    <s v="MEAVE IBANEZ, HENRY - CORP - LPZ                            "/>
    <b v="0"/>
    <e v="#N/A"/>
    <e v="#N/A"/>
    <m/>
  </r>
  <r>
    <x v="1"/>
    <d v="2023-01-31T00:00:00"/>
    <s v="Internet Asimetrico 1"/>
    <n v="38482"/>
    <x v="277"/>
    <s v="15288992_38482__SCZ_WARNES_TECHO S.A_IDD_50M_ZONA FRANCA"/>
    <s v="BANEGAS CHAVEZ, MARIA FERNANDA - CORP - SCZ                 "/>
    <x v="0"/>
    <x v="0"/>
    <s v="banegasma@tigo.net.bo"/>
    <s v="Pilat -  a 3 cuadras de la Av Banzer diagonal de la rotonda "/>
    <s v="17°34'27.3&quot;S 63°08'57.0&quot;W"/>
    <s v="CARLOS ROMAÑA - 71395542"/>
    <x v="0"/>
    <d v="2023-02-01T00:00:00"/>
    <d v="2023-03-01T00:00:00"/>
    <x v="1"/>
    <m/>
    <s v="Servicio en Mora"/>
    <x v="657"/>
    <s v="AC"/>
    <s v="(en blanco)"/>
    <s v="Internet Asimetrico 1"/>
    <b v="1"/>
    <s v="(en blanco)"/>
    <b v="0"/>
    <s v="MONTERO LEDESMA, JAVIER - CORP - SCZ                        "/>
    <b v="0"/>
    <e v="#N/A"/>
    <e v="#N/A"/>
    <m/>
  </r>
  <r>
    <x v="1"/>
    <d v="2023-01-31T00:00:00"/>
    <s v="Internet Asimetrico 1"/>
    <n v="38483"/>
    <x v="277"/>
    <s v="15288992_38483__LPZ_6 DE MARZO_TECHO S.A_IAS_30M"/>
    <s v="BANEGAS CHAVEZ, MARIA FERNANDA - CORP - SCZ                 "/>
    <x v="1"/>
    <x v="0"/>
    <s v="banegasma@tigo.net.bo"/>
    <s v="Avenida 6 de Marzo y Jorge Carrasco n47"/>
    <s v=" 16°30'32.60&quot;S 68° 9'49.50&quot;O"/>
    <s v="CARLOS ROMAÑA - 71395542"/>
    <x v="0"/>
    <d v="2023-02-01T00:00:00"/>
    <d v="2023-03-01T00:00:00"/>
    <x v="1"/>
    <m/>
    <m/>
    <x v="658"/>
    <s v="AC"/>
    <s v="AC"/>
    <s v="Internet Asimetrico 1"/>
    <b v="1"/>
    <s v="15288992_38483__LPZ_6 DE MARZO_TECHO S.A_IAS_30M"/>
    <b v="1"/>
    <s v="MONTERO LEDESMA, JAVIER - CORP - SCZ                        "/>
    <b v="0"/>
    <e v="#N/A"/>
    <e v="#N/A"/>
    <m/>
  </r>
  <r>
    <x v="5"/>
    <d v="2022-12-30T00:00:00"/>
    <s v="PLAN CORPORATE - 1124"/>
    <n v="38486"/>
    <x v="780"/>
    <s v="14944657_38486__LPZ_VICTORIA_AUTORIDAD DEL SISTEMA FINANCIERO_IDD_75M"/>
    <s v="MORRO NUNEZ, BERNARDO - GOB - LPZ                           "/>
    <x v="1"/>
    <x v="0"/>
    <s v="morrob@tigo.net.bo"/>
    <s v="Plaza Isabel la Católica N° 2507 de la ciudad de La Paz"/>
    <s v=" 16°30'33.27&quot;S  68° 7'25.38&quot;O"/>
    <s v="Felix C. Quispe Tambo - 72008226"/>
    <x v="0"/>
    <d v="2023-02-01T00:00:00"/>
    <d v="2023-03-01T00:00:00"/>
    <x v="0"/>
    <m/>
    <s v="Cliente no acepta la medición"/>
    <x v="0"/>
    <s v="AC"/>
    <s v="AC"/>
    <s v="PLAN CORPORATE - 1124"/>
    <b v="1"/>
    <s v="14944657_38486__LPZ_VICTORIA_AUTORIDAD DEL SISTEMA FINANCIERO_IDD_75M"/>
    <b v="1"/>
    <s v="MORRO NUNEZ, BERNARDO - GOB - LPZ                           "/>
    <b v="1"/>
    <e v="#N/A"/>
    <e v="#N/A"/>
    <m/>
  </r>
  <r>
    <x v="3"/>
    <d v="2023-01-31T00:00:00"/>
    <s v="Internet Asimetrico 1"/>
    <n v="38494"/>
    <x v="798"/>
    <s v="14353433_38494__LPZ_SOPOCACHI_INVERSIONES DRAG_IAS_30M"/>
    <s v="LEON ROSAS, JOSUE ISMAEL - EMP - LPZ                        "/>
    <x v="1"/>
    <x v="0"/>
    <s v="leonjo@tigo.net.bo"/>
    <s v="AV ARCE EDIF torre MULTICINE piso 5 HOTEL STANUM"/>
    <s v=" 16°30'39.31&quot;S  68° 7'20.88&quot;O"/>
    <s v="WILFREDO CONDORI - 77798708"/>
    <x v="0"/>
    <d v="2023-02-01T00:00:00"/>
    <d v="2023-03-01T00:00:00"/>
    <x v="1"/>
    <m/>
    <m/>
    <x v="659"/>
    <s v="AC"/>
    <s v="AC"/>
    <s v="Internet Asimetrico 1"/>
    <b v="1"/>
    <s v="14353433_38494__LPZ_SOPOCACHI_INVERSIONES DRAG_IAS_30M"/>
    <b v="1"/>
    <s v="LEON ROSAS, JOSUE ISMAEL - EMP - LPZ                        "/>
    <b v="1"/>
    <e v="#N/A"/>
    <e v="#N/A"/>
    <m/>
  </r>
  <r>
    <x v="3"/>
    <d v="2023-01-20T00:00:00"/>
    <s v="Internet Asimetrico 15"/>
    <n v="38495"/>
    <x v="798"/>
    <s v="14353433_38495__LPZ_SOPOCACHI_INVERSIONES DRAG_IAS_320M"/>
    <s v="LEON ROSAS, JOSUE ISMAEL - EMP - LPZ                        "/>
    <x v="1"/>
    <x v="0"/>
    <s v="leonjo@tigo.net.bo"/>
    <s v="AV ARCE EDIF torre MULTICINE piso 5 HOTEL STANUM"/>
    <s v=" 16°30'39.31&quot;S  68° 7'20.88&quot;O"/>
    <s v="WILFREDO CONDORI - 77798708"/>
    <x v="0"/>
    <d v="2023-02-01T00:00:00"/>
    <d v="2023-03-01T00:00:00"/>
    <x v="1"/>
    <m/>
    <m/>
    <x v="659"/>
    <s v="AC"/>
    <s v="AC"/>
    <s v="Internet Asimetrico 15"/>
    <b v="1"/>
    <s v="14353433_38495__LPZ_SOPOCACHI_INVERSIONES DRAG_IAS_320M"/>
    <b v="1"/>
    <s v="LEON ROSAS, JOSUE ISMAEL - EMP - LPZ                        "/>
    <b v="1"/>
    <e v="#N/A"/>
    <e v="#N/A"/>
    <m/>
  </r>
  <r>
    <x v="4"/>
    <d v="2022-12-30T00:00:00"/>
    <s v="Internet Dedicado 4"/>
    <n v="38497"/>
    <x v="799"/>
    <s v="15427078_38497__LPZ_UYUSTUS_FUNDACION UNIVERSIDAD AMERICANA _IDD_65M"/>
    <s v="ESPADA, MAURICIO - EJEC. DE CUENTAS - NEG - LP              "/>
    <x v="1"/>
    <x v="0"/>
    <s v="espadam@tigo.net.bo"/>
    <s v="C. MURILLO II N° 952 ZONA CENTRAL"/>
    <s v="- 16°29'51.86&quot;, -68° 8'14.35"/>
    <s v="JESUS VEGA - 78933488"/>
    <x v="0"/>
    <d v="2023-02-01T00:00:00"/>
    <d v="2023-03-01T00:00:00"/>
    <x v="1"/>
    <m/>
    <m/>
    <x v="660"/>
    <s v="AC"/>
    <s v="AC"/>
    <s v="Internet Dedicado 4"/>
    <b v="1"/>
    <s v="15427078_38497__LPZ_UYUSTUS_FUNDACION UNIVERSIDAD AMERICANA _IDD_65M"/>
    <b v="1"/>
    <s v="ESPADA, MAURICIO - EJEC. DE CUENTAS - NEG - LP              "/>
    <b v="1"/>
    <e v="#N/A"/>
    <e v="#N/A"/>
    <m/>
  </r>
  <r>
    <x v="5"/>
    <d v="2022-12-23T00:00:00"/>
    <s v="PLAN CORPORATE - 1124"/>
    <n v="38498"/>
    <x v="725"/>
    <s v="11293089_38498__LPZ_UYUSTUS_CAJA NACIONAL DE SALUD_IDD_75M"/>
    <s v="SANABRIA GARCIA, VANESA LISSETT - GOB - LPZ                 "/>
    <x v="1"/>
    <x v="0"/>
    <s v="sanabriav@tigo.net.bo"/>
    <s v="Av. Mariscal Santa Cruz y Almirante Grau"/>
    <s v="16°29'59.04&quot;S          68° 8'5.39&quot;O"/>
    <s v="OSVALDO ARIEL LINO VILLEGAS; 77712068 - osvaldo.lino@cns.gob.bo"/>
    <x v="0"/>
    <d v="2023-02-01T00:00:00"/>
    <d v="2023-03-01T00:00:00"/>
    <x v="1"/>
    <m/>
    <m/>
    <x v="661"/>
    <s v="AC"/>
    <s v="AC"/>
    <s v="PLAN CORPORATE - 1124"/>
    <b v="1"/>
    <s v="11293089_38498__LPZ_UYUSTUS_CAJA NACIONAL DE SALUD_IDD_75M"/>
    <b v="1"/>
    <s v="SANABRIA GARCIA, VANESA LISSETT - GOB - LPZ                 "/>
    <b v="1"/>
    <e v="#N/A"/>
    <e v="#N/A"/>
    <m/>
  </r>
  <r>
    <x v="3"/>
    <d v="2023-01-27T00:00:00"/>
    <s v="Internet Asimetrico 1"/>
    <n v="38510"/>
    <x v="800"/>
    <s v="12212713_38510__SCZ_23 DE DICIEMBRE_FEMENINA SRL_IAS_30M_PAMPA DE LA ISLA"/>
    <s v="MIYASHIRO VELEZ, JAIRTJHON - EMP - SCZ                      "/>
    <x v="0"/>
    <x v="0"/>
    <s v="miyashiroj@tigo.net.bo"/>
    <s v="AV.VIRGEN DE COTOCA # 100 BARRIO SAN ANTONIO UV 141 MEDIA CUADRA DEL 7MO ANILLO -  SITIO 1"/>
    <s v=" 17°46'14.69&quot;S  63° 7'25.06&quot;O"/>
    <s v="Robert gareca - 71616199"/>
    <x v="0"/>
    <d v="2023-02-01T00:00:00"/>
    <d v="2023-03-01T00:00:00"/>
    <x v="1"/>
    <m/>
    <m/>
    <x v="628"/>
    <s v="AC"/>
    <s v="AC"/>
    <s v="Internet Asimetrico 1"/>
    <b v="1"/>
    <s v="12212713_38510__SCZ_23 DE DICIEMBRE_FEMENINA SRL_IAS_30M_PAMPA DE LA ISLA"/>
    <b v="1"/>
    <s v="MIYASHIRO VELEZ, JAIRTJHON - EMP - SCZ                      "/>
    <b v="1"/>
    <e v="#N/A"/>
    <e v="#N/A"/>
    <m/>
  </r>
  <r>
    <x v="3"/>
    <d v="2023-02-24T00:00:00"/>
    <s v="Internet Asimetrico 1"/>
    <n v="38511"/>
    <x v="800"/>
    <s v="12212713_38511__SCZ_VIEDMA_FEMENINA SRL_IAS_30M"/>
    <s v="MIYASHIRO VELEZ, JAIRTJHON - EMP - SCZ                      "/>
    <x v="0"/>
    <x v="0"/>
    <s v="miyashiroj@tigo.net.bo"/>
    <s v="CALLE GUALBERTO VILLARROEL ESQ.IRALA 1 ER ANILLO BARRIO DON BOSCO av irala 1er anillo -  SITIO 2"/>
    <s v="17°47'27.36&quot; S  63°10'36.86&quot;O"/>
    <s v="Robert gareca - 71616199"/>
    <x v="0"/>
    <d v="2023-02-01T00:00:00"/>
    <d v="2023-03-01T00:00:00"/>
    <x v="1"/>
    <m/>
    <m/>
    <x v="662"/>
    <s v="AC"/>
    <s v="AC"/>
    <s v="Internet Asimetrico 1"/>
    <b v="1"/>
    <s v="12212713_38511__SCZ_VIEDMA_FEMENINA SRL_IAS_30M"/>
    <b v="1"/>
    <s v="MIYASHIRO VELEZ, JAIRTJHON - EMP - SCZ                      "/>
    <b v="1"/>
    <e v="#N/A"/>
    <e v="#N/A"/>
    <m/>
  </r>
  <r>
    <x v="3"/>
    <d v="2022-12-30T00:00:00"/>
    <s v="Internet Asimetrico 1"/>
    <n v="38512"/>
    <x v="800"/>
    <s v="12212713_38512__SCZ_MERCADO_FEMENINA SRL_IAS_30M"/>
    <s v="MIYASHIRO VELEZ, JAIRTJHON - EMP - SCZ                      "/>
    <x v="0"/>
    <x v="0"/>
    <s v="miyashiroj@tigo.net.bo"/>
    <s v="CALLE ESPANA # 152 BARRIO CASCO VIEJO  UV. MZA 21 -  SITIO 3"/>
    <s v="17°46'55.93&quot;S  63°11'5.12&quot;O"/>
    <s v="Robert gareca - 71616199"/>
    <x v="0"/>
    <d v="2023-02-01T00:00:00"/>
    <d v="2023-03-01T00:00:00"/>
    <x v="1"/>
    <m/>
    <m/>
    <x v="662"/>
    <s v="AC"/>
    <s v="(en blanco)"/>
    <s v="Internet Asimetrico 1"/>
    <b v="1"/>
    <s v="(en blanco)"/>
    <b v="0"/>
    <s v="MIYASHIRO VELEZ, JAIRTJHON - EMP - SCZ                      "/>
    <b v="1"/>
    <e v="#N/A"/>
    <e v="#N/A"/>
    <m/>
  </r>
  <r>
    <x v="3"/>
    <d v="2023-02-24T00:00:00"/>
    <s v="Internet Asimetrico 1"/>
    <n v="38513"/>
    <x v="800"/>
    <s v="12212713_38513__SCZ_TANQUE URUBO_FEMENINA SRL_IAS_30M"/>
    <s v="MIYASHIRO VELEZ, JAIRTJHON - EMP - SCZ                      "/>
    <x v="0"/>
    <x v="0"/>
    <s v="miyashiroj@tigo.net.bo"/>
    <s v="AVENIDA CRISTO REDENTOR Y 4 TO ANILLO EDIFICIO LAS BRISAS PISO 2 LOCAL 291 centro comercial las brisas -  SITIO 4"/>
    <s v="17°44'55.64&quot;S  63°10'31.87&quot;O"/>
    <s v="Robert gareca - 71616199"/>
    <x v="0"/>
    <d v="2023-02-01T00:00:00"/>
    <d v="2023-03-01T00:00:00"/>
    <x v="1"/>
    <m/>
    <m/>
    <x v="628"/>
    <s v="AC"/>
    <s v="AC"/>
    <s v="Internet Asimetrico 1"/>
    <b v="1"/>
    <s v="12212713_38513__SCZ_TANQUE URUBO_FEMENINA SRL_IAS_30M"/>
    <b v="1"/>
    <s v="MIYASHIRO VELEZ, JAIRTJHON - EMP - SCZ                      "/>
    <b v="1"/>
    <e v="#N/A"/>
    <e v="#N/A"/>
    <m/>
  </r>
  <r>
    <x v="4"/>
    <d v="2022-12-29T00:00:00"/>
    <s v="Internet Asimetrico 1"/>
    <n v="38514"/>
    <x v="801"/>
    <s v="15441244_38514__SCZ_TANQUE URUBO_ISSASIERRA SRL _IAS_30M_COLINAS DEL URUBO"/>
    <s v="CABRERA, JOSE VICTOR - EJEC. DE CUENTAS - NEG - SC          "/>
    <x v="0"/>
    <x v="0"/>
    <s v="cabreraj@tigo.net.bo"/>
    <s v="AVENIDA CRISTO REDENTOR BARRIO 12 DE OCTUBRE PLANTA ALTA 2 DO PISO UV 62 ENTRE 3ER  4 TO ANILLO - Sitio 6"/>
    <s v=" 17°45'11.27&quot;S  63°10'36.76&quot;O"/>
    <s v="Robert gareca - 71616199"/>
    <x v="0"/>
    <d v="2023-02-01T00:00:00"/>
    <d v="2023-03-01T00:00:00"/>
    <x v="1"/>
    <s v="Se realizará junto con cliente Femenina"/>
    <s v="Cliente incontactable"/>
    <x v="663"/>
    <s v="AC"/>
    <s v="AC"/>
    <s v="Internet Asimetrico 1"/>
    <b v="1"/>
    <s v="15441244_38514__SCZ_TANQUE URUBO_ISSASIERRA SRL _IAS_30M_COLINAS DEL URUBO"/>
    <b v="1"/>
    <s v="CABRERA, JOSE VICTOR - EJEC. DE CUENTAS - NEG - SC          "/>
    <b v="1"/>
    <e v="#N/A"/>
    <e v="#N/A"/>
    <s v="no se puede coordinar el trabajo hasta junio"/>
  </r>
  <r>
    <x v="3"/>
    <d v="2022-12-29T00:00:00"/>
    <s v="Internet Asimetrico 1"/>
    <n v="38518"/>
    <x v="209"/>
    <s v="14668667_38518__LPZ_PEREZ_XEROGRAFIA BOLIVIANA_IAS_30M"/>
    <s v="LEON ROSAS, JOSUE ISMAEL - EMP - LPZ                        "/>
    <x v="1"/>
    <x v="0"/>
    <s v="leonjo@tigo.net.bo"/>
    <s v="av/ chacaltaya c/2 sin numero galpon zona/ achachicala detrás cancha mejillones, a 2 cuadras universidad salesiana"/>
    <s v="16°28'38.9&quot;S 68°09'05.7&quot;W"/>
    <s v="PETER ROZICK - 69704381; Rita Moreira: 69704532"/>
    <x v="0"/>
    <d v="2023-02-01T00:00:00"/>
    <d v="2023-03-01T00:00:00"/>
    <x v="1"/>
    <m/>
    <m/>
    <x v="664"/>
    <s v="AC"/>
    <s v="AC"/>
    <s v="Internet Asimetrico 1"/>
    <b v="1"/>
    <s v="14668667_38518__LPZ_PEREZ_XEROGRAFIA BOLIVIANA_IAS_30M"/>
    <b v="1"/>
    <s v="LEON ROSAS, JOSUE ISMAEL - EMP - LPZ                        "/>
    <b v="1"/>
    <e v="#N/A"/>
    <e v="#N/A"/>
    <m/>
  </r>
  <r>
    <x v="3"/>
    <d v="2017-07-12T00:00:00"/>
    <s v="Plan Internet Empresarial 1.2"/>
    <n v="31221"/>
    <x v="457"/>
    <s v="11088695_31221__SCZ_Tajibos_MANDERLY LATINA_IEL_5M"/>
    <s v="ANTELO JUSTINIANO, PAULO CESAR - EMP - SCZ                  "/>
    <x v="0"/>
    <x v="0"/>
    <s v="antelop@tigo.net.bo"/>
    <s v="2DO ANILLO AV SAN MARTIN EDIFICIO AFP PREVISION 9NO PISO "/>
    <s v=" 17°46'19.85&quot;S ;  63°11'26.53&quot;O"/>
    <s v="TATIANA NUÑEZ - 76030490"/>
    <x v="3"/>
    <d v="2023-02-01T00:00:00"/>
    <d v="2023-03-01T00:00:00"/>
    <x v="3"/>
    <m/>
    <m/>
    <x v="39"/>
    <s v="AC"/>
    <s v="AC"/>
    <s v="Internet Dedicado 3"/>
    <b v="0"/>
    <s v="11088695_31221_SCZ_Tajibos_MANDERLY LATINA_IDD_50M"/>
    <b v="0"/>
    <s v="VACA DIEZ, WALTER - EMP - SCZ                               "/>
    <b v="0"/>
    <e v="#N/A"/>
    <e v="#N/A"/>
    <m/>
  </r>
  <r>
    <x v="3"/>
    <d v="2019-03-28T00:00:00"/>
    <s v="Internet Dedicado 1"/>
    <n v="33637"/>
    <x v="516"/>
    <s v="15375500_33637__SCZ_PAJONAL_RAFCAR MOTORS S.R.L._IDD_30M"/>
    <s v="ESPINOZA LEANOS, MAYRA CRISTINA - EMP - SCZ                 "/>
    <x v="0"/>
    <x v="0"/>
    <s v="espinozamay@tigo.net.bo"/>
    <s v=" Av. Santa Cruz entre Av. San Aurelio y Calle 8 diagonal Colegio Isabel Saavedra"/>
    <s v=" 17°47'53.43&quot;S  63°10'3.03&quot;W"/>
    <s v="Andres Gutierrez - 77643444"/>
    <x v="3"/>
    <d v="2023-02-01T00:00:00"/>
    <d v="2023-03-01T00:00:00"/>
    <x v="3"/>
    <m/>
    <m/>
    <x v="593"/>
    <s v="AC"/>
    <s v="AC"/>
    <s v="Internet Dedicado 1"/>
    <b v="1"/>
    <s v="15375500_33637__SCZ_PAJONAL_RAFCAR MOTORS S.R.L._IDD_30M"/>
    <b v="1"/>
    <s v="ALVAREZ CABEZAS, SAUL ALEJANDRO - TEMP                      "/>
    <b v="0"/>
    <e v="#N/A"/>
    <e v="#N/A"/>
    <m/>
  </r>
  <r>
    <x v="3"/>
    <d v="2015-05-22T00:00:00"/>
    <s v="Internet Asimetrico 13"/>
    <n v="29563"/>
    <x v="787"/>
    <s v="14523010_29563_SCZ_BEREA_EQUIPETROL S.A._IAS_210M"/>
    <s v="VACA DIEZ, WALTER - EMP - SCZ                               "/>
    <x v="0"/>
    <x v="0"/>
    <s v="vacadiezw@tigo.net.bo"/>
    <s v="Doble Vía a La Guardia Km 8"/>
    <s v=" 17°50'29.04&quot;S  63°14'31.66&quot;O"/>
    <s v=" 77306106, rzabala@equipetrol.com_x000a_RODRIGO ZABALA - 371 1500 Int. 516"/>
    <x v="3"/>
    <d v="2023-02-01T00:00:00"/>
    <d v="2023-03-01T00:00:00"/>
    <x v="3"/>
    <m/>
    <m/>
    <x v="656"/>
    <s v="AC"/>
    <s v="AC"/>
    <s v="Internet Asimetrico 13"/>
    <b v="1"/>
    <s v="14523010_29563_SCZ_BEREA_EQUIPETROL S.A._IAS_210M"/>
    <b v="1"/>
    <s v="VACA DIEZ, WALTER - EMP - SCZ                               "/>
    <b v="1"/>
    <e v="#N/A"/>
    <e v="#N/A"/>
    <m/>
  </r>
  <r>
    <x v="1"/>
    <d v="2018-06-27T00:00:00"/>
    <s v="Internet Asimetrico 16"/>
    <n v="32526"/>
    <x v="5"/>
    <s v="1689754_32526__SCZ_PARAGUA_UPSA_BAS_200M(BGP)"/>
    <s v="MIYASHIRO VELEZ, JAIRTJHON - EMP - SCZ                      "/>
    <x v="0"/>
    <x v="0"/>
    <s v="miyashiroj@tigo.net.bo"/>
    <s v="Av. Paragua 4to Anillo SN Zona Parque Industrial"/>
    <s v="17°45'47.06&quot;S   63° 8'51.71&quot;O"/>
    <s v="Juan Pablo Ribotta - 77824438"/>
    <x v="3"/>
    <d v="2023-02-01T00:00:00"/>
    <d v="2023-03-01T00:00:00"/>
    <x v="3"/>
    <m/>
    <m/>
    <x v="652"/>
    <s v="AC"/>
    <s v="AC"/>
    <s v="Internet Asimetrico 16"/>
    <b v="1"/>
    <s v="1689754_32526__SCZ_PARAGUA_UPSA_BAS_200M(BGP)"/>
    <b v="1"/>
    <s v="MIYASHIRO VELEZ, JAIRTJHON - EMP - SCZ                      "/>
    <b v="1"/>
    <e v="#N/A"/>
    <e v="#N/A"/>
    <m/>
  </r>
  <r>
    <x v="0"/>
    <d v="2022-12-29T00:00:00"/>
    <s v="Internet Asimetrico 1"/>
    <n v="38522"/>
    <x v="802"/>
    <s v="15133417_38522__SCZ_HAMACAS_AGROVIER SRL_IAS_30M"/>
    <s v="GOYTIA, VANESSA - EJEC. DE CUENTAS - NEG - SC               "/>
    <x v="0"/>
    <x v="0"/>
    <s v="goytiav@tigo.net.bo"/>
    <s v="AV. CRISTO REDENTOR Y 5TO ANILLO, A LADO DEL CONDOMINIO SAN DIEGO #4435"/>
    <s v=" - 17.443382,-63.102249"/>
    <s v="MARTHA CONDORI - 77613807"/>
    <x v="0"/>
    <d v="2023-03-01T00:00:00"/>
    <d v="2023-04-01T00:00:00"/>
    <x v="1"/>
    <m/>
    <m/>
    <x v="172"/>
    <s v="AC"/>
    <s v="AC"/>
    <s v="Internet Asimetrico 1"/>
    <b v="1"/>
    <s v="15133417_38522__SCZ_HAMACAS_AGROVIER SRL_IAS_30M"/>
    <b v="1"/>
    <s v="GOYTIA, VANESSA - EJEC. DE CUENTAS - NEG - SC               "/>
    <b v="1"/>
    <e v="#N/A"/>
    <e v="#N/A"/>
    <m/>
  </r>
  <r>
    <x v="3"/>
    <d v="2022-12-30T00:00:00"/>
    <s v="Internet Asimetrico 1"/>
    <n v="38524"/>
    <x v="800"/>
    <s v="12212713_38524__SCZ_MBELEN_FEMENINA SRL_IAS_30M_RADIAL 27"/>
    <s v="MIYASHIRO VELEZ, JAIRTJHON - EMP - SCZ                      "/>
    <x v="0"/>
    <x v="0"/>
    <s v="miyashiroj@tigo.net.bo"/>
    <s v="AVENIDA CRISTO REDENTOR BARRIO 12 DE OCTUBRE PLANTA ALTA 2 DO PISO UV 62 ENTRE 3ER  4 TO ANILLO - Sitio 6"/>
    <s v=" 17°45'11.27&quot;S  63°10'36.76&quot;O"/>
    <s v="Robert gareca - 71616199"/>
    <x v="0"/>
    <d v="2023-03-01T00:00:00"/>
    <d v="2023-04-01T00:00:00"/>
    <x v="1"/>
    <m/>
    <m/>
    <x v="665"/>
    <s v="AC"/>
    <s v="AC"/>
    <s v="Internet Asimetrico 1"/>
    <b v="1"/>
    <s v="12212713_38524__SCZ_MBELEN_FEMENINA SRL_IAS_30M_RADIAL 27"/>
    <b v="1"/>
    <s v="MIYASHIRO VELEZ, JAIRTJHON - EMP - SCZ                      "/>
    <b v="1"/>
    <e v="#N/A"/>
    <e v="#N/A"/>
    <s v="no se puede coordinar el trabajo hasta junio"/>
  </r>
  <r>
    <x v="3"/>
    <d v="2022-12-30T00:00:00"/>
    <s v="Internet Asimetrico 4"/>
    <n v="38525"/>
    <x v="800"/>
    <s v="12212713_38525__SCZ_SANTA ROSITA_FEMENINA SRL_IAS_65M"/>
    <s v="MIYASHIRO VELEZ, JAIRTJHON - EMP - SCZ                      "/>
    <x v="0"/>
    <x v="0"/>
    <s v="miyashiroj@tigo.net.bo"/>
    <s v="AV.ROCA Y CORONADO N#474 BARRIO SANTA ROSITA AV.ROCA Y CORONADO BARRIO SANTA ROSITA - Sitio 7"/>
    <s v=" 17°47'6.40&quot;S  63°11'56.32&quot;O"/>
    <s v="Robert gareca - 71616199"/>
    <x v="0"/>
    <d v="2023-03-01T00:00:00"/>
    <d v="2023-04-01T00:00:00"/>
    <x v="1"/>
    <m/>
    <m/>
    <x v="666"/>
    <s v="AC"/>
    <s v="AC"/>
    <s v="Internet Asimetrico 4"/>
    <b v="1"/>
    <s v="12212713_38525__SCZ_SANTA ROSITA_FEMENINA SRL_IAS_65M"/>
    <b v="1"/>
    <s v="MIYASHIRO VELEZ, JAIRTJHON - EMP - SCZ                      "/>
    <b v="1"/>
    <e v="#N/A"/>
    <e v="#N/A"/>
    <s v="no se puede coordinar el trabajo hasta junio"/>
  </r>
  <r>
    <x v="3"/>
    <d v="2023-01-27T00:00:00"/>
    <s v="Internet Asimetrico 1"/>
    <n v="38529"/>
    <x v="800"/>
    <s v="12212713_38529__LPZ_6 DE MARZO_FEMENINA SRL_IAS_30M"/>
    <s v="MIYASHIRO VELEZ, JAIRTJHON - EMP - SCZ                      "/>
    <x v="1"/>
    <x v="0"/>
    <s v="miyashiroj@tigo.net.bo"/>
    <s v="AVENIDA SATELITE # 150 ZONA 12 DE OCTUBRE ENTRE C/ALFREDO FRANCO  Y C/JORGE CARRASCO -  SITIO 15"/>
    <s v="16°30'57.73&quot;S  68° 9'56.70&quot;O "/>
    <s v="Robert gareca - 71616199"/>
    <x v="0"/>
    <d v="2023-03-01T00:00:00"/>
    <d v="2023-04-01T00:00:00"/>
    <x v="1"/>
    <m/>
    <m/>
    <x v="667"/>
    <s v="AC"/>
    <s v="AC"/>
    <s v="Internet Asimetrico 1"/>
    <b v="1"/>
    <s v="12212713_38529__LPZ_6 DE MARZO_FEMENINA SRL_IAS_30M"/>
    <b v="1"/>
    <s v="MIYASHIRO VELEZ, JAIRTJHON - EMP - SCZ                      "/>
    <b v="1"/>
    <e v="#N/A"/>
    <e v="#N/A"/>
    <s v="El cliente menciona que por motivos de temporadas altas en ventas no se podrá realizar el trabajo hasta despues del mes de Mayo"/>
  </r>
  <r>
    <x v="3"/>
    <d v="2023-02-24T00:00:00"/>
    <s v="Internet Asimetrico 1"/>
    <n v="38530"/>
    <x v="800"/>
    <s v="12212713_38530_LPZ_PEREZ_FEMENINA SRL_IAS_30M"/>
    <s v="MIYASHIRO VELEZ, JAIRTJHON - EMP - SCZ                      "/>
    <x v="1"/>
    <x v="0"/>
    <s v="miyashiroj@tigo.net.bo"/>
    <s v="CALLE LARECAJA # 255 ZONA CENTRAL -  SITIO 16"/>
    <s v=" 16°29'12.54&quot;S  68° 8'30.45&quot;O"/>
    <s v="robert gareca - 71616199"/>
    <x v="0"/>
    <d v="2023-03-01T00:00:00"/>
    <d v="2023-04-01T00:00:00"/>
    <x v="1"/>
    <m/>
    <m/>
    <x v="668"/>
    <s v="AC"/>
    <s v="AC"/>
    <s v="Internet Asimetrico 1"/>
    <b v="1"/>
    <s v="12212713_38530_LPZ_PEREZ_FEMENINA SRL_IAS_30M"/>
    <b v="1"/>
    <s v="MIYASHIRO VELEZ, JAIRTJHON - EMP - SCZ                      "/>
    <b v="1"/>
    <e v="#N/A"/>
    <e v="#N/A"/>
    <s v="El cliente menciona que por motivos de temporadas altas en ventas no se podrá realizar el trabajo hasta despues del mes de Mayo"/>
  </r>
  <r>
    <x v="0"/>
    <d v="2023-03-30T00:00:00"/>
    <s v="Internet Asimetrico 8"/>
    <n v="38933"/>
    <x v="803"/>
    <s v="15648439_38933__LPZ_UYUSTUS_RICARDO IVAR AROCHA ZAMBRANA_IAS_105M"/>
    <s v="ESPADA, MAURICIO - EJEC. DE CUENTAS - NEG - LP              "/>
    <x v="1"/>
    <x v="0"/>
    <s v="espadam@tigo.net.bo"/>
    <s v="ZONA EL ROSARIO CALLE SAGARNAGA ENTRE ILLAMPU Y LINARES #324"/>
    <s v=" 16°29'51.09&quot;S  68° 8'19.40&quot;O"/>
    <s v="FRANCISCO AROCHA - 77292707"/>
    <x v="0"/>
    <d v="2023-05-01T00:00:00"/>
    <d v="2023-06-01T00:00:00"/>
    <x v="1"/>
    <m/>
    <m/>
    <x v="669"/>
    <s v="AC"/>
    <s v="AC"/>
    <s v="Internet Asimetrico 8"/>
    <b v="1"/>
    <s v="15648439_38933__LPZ_UYUSTUS_RICARDO IVAR AROCHA ZAMBRANA_IAS_105M"/>
    <b v="1"/>
    <s v="ESPADA, MAURICIO - EJEC. DE CUENTAS - NEG - LP              "/>
    <b v="1"/>
    <e v="#N/A"/>
    <e v="#N/A"/>
    <m/>
  </r>
  <r>
    <x v="3"/>
    <d v="2023-01-28T00:00:00"/>
    <s v="Internet Asimetrico 1"/>
    <n v="38619"/>
    <x v="800"/>
    <s v="12212713_38619__LPZ_FLORIDA_FEMENINA SRL_IAS_30M"/>
    <s v="MIYASHIRO VELEZ, JAIRTJHON - EMP - SCZ                      "/>
    <x v="1"/>
    <x v="0"/>
    <s v="miyashiroj@tigo.net.bo"/>
    <s v="AVENIDA MARISCAL MONTENEGRO # 1078 ZONA SAN MIGUEL, zona sur -  SITIO 13"/>
    <s v=" 16°32'28.35&quot;S  68° 4'51.48&quot;O"/>
    <s v="Robert gareca - 71616199"/>
    <x v="0"/>
    <d v="2023-03-01T00:00:00"/>
    <d v="2023-04-01T00:00:00"/>
    <x v="1"/>
    <m/>
    <m/>
    <x v="670"/>
    <s v="AC"/>
    <s v="AC"/>
    <s v="Internet Asimetrico 1"/>
    <b v="1"/>
    <s v="12212713_38619__LPZ_FLORIDA_FEMENINA SRL_IAS_30M"/>
    <b v="1"/>
    <s v="MIYASHIRO VELEZ, JAIRTJHON - EMP - SCZ                      "/>
    <b v="1"/>
    <e v="#N/A"/>
    <e v="#N/A"/>
    <s v="El cliente menciona que por motivos de temporadas altas en ventas no se podrá realizar el trabajo hasta despues del mes de Mayo"/>
  </r>
  <r>
    <x v="3"/>
    <d v="2023-02-24T00:00:00"/>
    <s v="Internet Asimetrico 1"/>
    <n v="38620"/>
    <x v="800"/>
    <s v="12212713_38620__LPZ_Lira_FEMENINA SRL_IAS_30M"/>
    <s v="MIYASHIRO VELEZ, JAIRTJHON - EMP - SCZ                      "/>
    <x v="1"/>
    <x v="0"/>
    <s v="miyashiroj@tigo.net.bo"/>
    <s v="AVENIDA ANICETO ARCE # 2656 ZONA SOPOCACHI  ENTRE CALLE MACARIO PINILLA Y CALLE GOSALVEZ -  SITIO 14"/>
    <s v=" 16°30'40.23&quot;S  68° 7'21.24&quot;O"/>
    <s v="Robert gareca - 71616199"/>
    <x v="0"/>
    <d v="2023-03-01T00:00:00"/>
    <d v="2023-04-01T00:00:00"/>
    <x v="1"/>
    <m/>
    <m/>
    <x v="671"/>
    <s v="AC"/>
    <s v="AC"/>
    <s v="Internet Asimetrico 1"/>
    <b v="1"/>
    <s v="12212713_38620__LPZ_Lira_FEMENINA SRL_IAS_30M"/>
    <b v="1"/>
    <s v="MIYASHIRO VELEZ, JAIRTJHON - EMP - SCZ                      "/>
    <b v="1"/>
    <e v="#N/A"/>
    <e v="#N/A"/>
    <s v="El cliente menciona que por motivos de temporadas altas en ventas no se podrá realizar el trabajo hasta despues del mes de Mayo"/>
  </r>
  <r>
    <x v="3"/>
    <d v="2023-01-31T00:00:00"/>
    <s v="Internet Asimetrico 4"/>
    <n v="38666"/>
    <x v="804"/>
    <s v="15641444_38666__SCZ_WARNES_SOCIEDAD BOLIVIANA MADERERA LIMITADA  SOBOLMA LTDA_IA"/>
    <s v="ESPINOZA LEANOS, MAYRA CRISTINA - EMP - SCZ                 "/>
    <x v="0"/>
    <x v="0"/>
    <s v="espinozamay@tigo.net.bo"/>
    <s v="AV A WARNES- ENTRADA A WARNES"/>
    <s v=" 17°31'6.10&quot;S  63° 9'47.81&quot;O"/>
    <s v="ELIAS  RIBERA - 76007485"/>
    <x v="0"/>
    <d v="2023-03-01T00:00:00"/>
    <d v="2023-04-01T00:00:00"/>
    <x v="1"/>
    <m/>
    <m/>
    <x v="657"/>
    <s v="AC"/>
    <s v="AC"/>
    <s v="Internet Asimetrico 4"/>
    <b v="1"/>
    <s v="15641444_38666__SCZ_WARNES_SOCIEDAD BOLIVIANA MADERERA LIMITADA  SOBOLMA LTDA_IA"/>
    <b v="1"/>
    <s v="ALVAREZ CABEZAS, SAUL ALEJANDRO - TEMP                      "/>
    <b v="0"/>
    <e v="#N/A"/>
    <e v="#N/A"/>
    <m/>
  </r>
  <r>
    <x v="0"/>
    <d v="2023-01-30T00:00:00"/>
    <s v="Internet Asimetrico 2"/>
    <n v="38672"/>
    <x v="805"/>
    <s v="15641456_38672__SCZ_7MO ANILLO_TABLECENTROBOLIVIA S.R.L_IAS_40M_LOS SAUCES"/>
    <s v="BOWLES, MARCO ANTONIO - EJEC. DE VENTAS - NEG - SC          "/>
    <x v="0"/>
    <x v="0"/>
    <s v="moralesro@tigo.net.bo"/>
    <s v="AV. CANAL PEDRO VELEZ ENTRE 7MO Y 8VO ANILLO"/>
    <s v=" 17°43'02.02&quot;S  -  63°10'49.31&quot;O"/>
    <s v="CECILIO MONTAÑO - 77683425"/>
    <x v="0"/>
    <d v="2023-03-01T00:00:00"/>
    <d v="2023-04-01T00:00:00"/>
    <x v="1"/>
    <m/>
    <m/>
    <x v="172"/>
    <s v="AC"/>
    <s v="AC"/>
    <s v="Internet Asimetrico 2"/>
    <b v="1"/>
    <s v="15641456_38672__SCZ_HIPERMAXI NUEVO_TABLECENTROBOLIVIA S.R.L_IAS_40M"/>
    <b v="0"/>
    <s v="MARQUINAS, HELEN - EJEC. DE CUENTAS - NEG - SC              "/>
    <b v="0"/>
    <e v="#N/A"/>
    <e v="#N/A"/>
    <m/>
  </r>
  <r>
    <x v="2"/>
    <d v="2023-01-18T00:00:00"/>
    <s v="Internet Dedicado 3"/>
    <n v="38674"/>
    <x v="294"/>
    <s v="14240422_38674__SCZ_ALEMANA_KPMG SRL_IDD_50M"/>
    <s v="PONCE DE LEON, MONICA - MNC - SCZ                           "/>
    <x v="0"/>
    <x v="0"/>
    <s v="ponceb@tigo.net.bo"/>
    <s v="AV BANZER ENTRE 3 Y 4 ANILLO CALLE H MANZANA 40, PISO 7"/>
    <n v="0"/>
    <s v="Luis Candia / 69722710 / lcandia@kpmg.com"/>
    <x v="0"/>
    <d v="2023-03-01T00:00:00"/>
    <d v="2023-04-01T00:00:00"/>
    <x v="1"/>
    <m/>
    <m/>
    <x v="672"/>
    <s v="AC"/>
    <s v="AC"/>
    <s v="Internet Dedicado 3"/>
    <b v="1"/>
    <s v="14240422_38674__SCZ_ALEMANA_KPMG SRL_IDD_50M"/>
    <b v="1"/>
    <s v="RUCK SUAREZ, FERNANDA - MNC - SCZ                           "/>
    <b v="0"/>
    <e v="#N/A"/>
    <e v="#N/A"/>
    <m/>
  </r>
  <r>
    <x v="0"/>
    <d v="2023-01-30T00:00:00"/>
    <s v="Internet Asimetrico 2"/>
    <n v="38688"/>
    <x v="806"/>
    <s v="15628142_38688__SCZ_7MO ANILLO_MAXIAGRO SRL_IAS_40M_VILLA HERMOSA"/>
    <s v="CARDONA LIJERON, CARLA - EJEC. DE CUENTAS - NEG - SC        "/>
    <x v="0"/>
    <x v="0"/>
    <s v="cardonaca@tigo.net.bo"/>
    <s v="5TO ANILLO AV. RADIAL 27  EN OFICINAS DEL EDIFICIO UPL"/>
    <s v="  17°44'29.44&quot;S 63°10'29.90&quot;O"/>
    <s v="SERGIO VALVERDE - 76618823"/>
    <x v="0"/>
    <d v="2023-03-01T00:00:00"/>
    <d v="2023-04-01T00:00:00"/>
    <x v="2"/>
    <s v="En espera de respuesta cliente"/>
    <m/>
    <x v="0"/>
    <s v="AC"/>
    <s v="AC"/>
    <s v="Internet Asimetrico 2"/>
    <b v="1"/>
    <s v="15628142_38688__SCZ_7MO ANILLO_MAXIAGRO SRL_IAS_40M_VILLA HERMOSA"/>
    <b v="1"/>
    <s v="MARTINEZ, JAVIER HERNAN - EJEC. DE CUENTAS - NEG - SC       "/>
    <b v="0"/>
    <s v="Esperando confirmacion por correo"/>
    <e v="#REF!"/>
    <m/>
  </r>
  <r>
    <x v="3"/>
    <d v="2023-02-02T00:00:00"/>
    <s v="Internet Asimetrico 1"/>
    <n v="38697"/>
    <x v="371"/>
    <s v="15422087_38697__SCZ_WARNES_BIG GRUPO DE INVERSIONES S.A_IAS_30M"/>
    <s v="PARADA SAUCEDO, ALEJANDRA - EMP - SCZ                       "/>
    <x v="0"/>
    <x v="0"/>
    <s v="paradaal@tigo.net.bo"/>
    <s v="PILAT Frente a la planta BOLREC, COGRABOL S.R.L."/>
    <s v="17.538408524413477, -63.13710267725694"/>
    <s v="Pablo Abastoflor - 72177700"/>
    <x v="0"/>
    <d v="2023-03-01T00:00:00"/>
    <d v="2023-04-01T00:00:00"/>
    <x v="1"/>
    <m/>
    <m/>
    <x v="657"/>
    <s v="AC"/>
    <s v="AC"/>
    <s v="Internet Asimetrico 1"/>
    <b v="1"/>
    <s v="15422087_38697__SCZ_WARNES_BIG GRUPO DE INVERSIONES S.A_IAS_30M"/>
    <b v="1"/>
    <s v="PARADA SAUCEDO, ALEJANDRA - EMP - SCZ                       "/>
    <b v="1"/>
    <e v="#N/A"/>
    <e v="#N/A"/>
    <m/>
  </r>
  <r>
    <x v="0"/>
    <d v="2023-01-31T00:00:00"/>
    <s v="Internet Asimetrico 8"/>
    <n v="38708"/>
    <x v="807"/>
    <s v="14877185_38708__SCZ_VIRU VIRU_CORPORACION HOTELERA TEKA S.A._IAS_105M_VALLE SANC"/>
    <s v="ESPADA, MAURICIO - EJEC. DE CUENTAS - NEG - LP              "/>
    <x v="0"/>
    <x v="0"/>
    <s v="espadam@tigo.net.bo"/>
    <s v="Xona Valle Sanchez - Autovia al Norte - Hotel Sun"/>
    <s v=" 17°39'22.91&quot;S  63° 9'31.55&quot;O"/>
    <s v="Ronny - 78900111"/>
    <x v="0"/>
    <d v="2023-03-01T00:00:00"/>
    <d v="2023-04-01T00:00:00"/>
    <x v="1"/>
    <m/>
    <m/>
    <x v="172"/>
    <s v="AC"/>
    <s v="AC"/>
    <s v="Internet Asimetrico 8"/>
    <b v="1"/>
    <s v="14877185_38708__SCZ_VIRU VIRU_CORPORACION HOTELERA TEKA S.A._IAS_105M_VALLE SANC"/>
    <b v="1"/>
    <s v="ESPADA, MAURICIO - EJEC. DE CUENTAS - NEG - LP              "/>
    <b v="1"/>
    <e v="#N/A"/>
    <e v="#N/A"/>
    <m/>
  </r>
  <r>
    <x v="3"/>
    <d v="2023-01-31T00:00:00"/>
    <s v="Internet Dedicado 3"/>
    <n v="38716"/>
    <x v="808"/>
    <s v="15404293_38716__LPZ_LIRA_RUTH NOEMI CASTAON MONTES DE OCA_IDD_50M"/>
    <s v="LEON ROSAS, JOSUE ISMAEL - EMP - LPZ                        "/>
    <x v="1"/>
    <x v="0"/>
    <s v="leonjo@tigo.net.bo"/>
    <s v="Calle Andres Muñoz esquina Pedro Salazar # 2510, La Paz"/>
    <s v=" 16°30'45.98&quot;S  68° 7'42.14&quot;O"/>
    <s v="Robby Oliva - 77218825"/>
    <x v="0"/>
    <d v="2023-03-01T00:00:00"/>
    <d v="2023-04-01T00:00:00"/>
    <x v="1"/>
    <m/>
    <m/>
    <x v="29"/>
    <s v="AC"/>
    <s v="AC"/>
    <s v="Internet Dedicado 3"/>
    <b v="1"/>
    <s v="15404293_38716__LPZ_LIRA_RUTH NOEMI CASTAON MONTES DE OCA_IDD_50M"/>
    <b v="1"/>
    <s v="LEON ROSAS, JOSUE ISMAEL - EMP - LPZ                        "/>
    <b v="1"/>
    <e v="#N/A"/>
    <e v="#N/A"/>
    <m/>
  </r>
  <r>
    <x v="0"/>
    <d v="2023-01-31T00:00:00"/>
    <s v="Internet Asimetrico 1"/>
    <n v="38717"/>
    <x v="809"/>
    <s v="15642488_38717__LPZ_Mirador_ESTUDIOS DE ARQUITECTOS Y CONSULTORES SN SL SUCURSAL"/>
    <s v="COSSIO ADRIAZOLA, MACLAU - EJEC. DE CUENTAS - NEG - LP      "/>
    <x v="1"/>
    <x v="0"/>
    <s v="cossioma@tigo.net.bo"/>
    <s v="AVENIDA RENE ZAVALETA, A MEDIA CUADRA DE LA PLAZA ZABALETA "/>
    <s v="16°30'41.72&quot;S 68° 6'57.81&quot;O"/>
    <s v="BETTY ALARCON - 75246416"/>
    <x v="0"/>
    <d v="2023-03-01T00:00:00"/>
    <d v="2023-04-01T00:00:00"/>
    <x v="1"/>
    <m/>
    <m/>
    <x v="673"/>
    <s v="SU"/>
    <s v="SU"/>
    <s v="Internet Asimetrico 1"/>
    <b v="1"/>
    <s v="**SU**15642488_38717__LPZ_Mirador_ESTUDIOS DE ARQUITECTOS Y CONSULTORES SN SL SU"/>
    <b v="0"/>
    <s v="ITURRICHA, PAMELA - EJEC. DE CUENTAS - NEG - LP             "/>
    <b v="0"/>
    <e v="#N/A"/>
    <e v="#N/A"/>
    <m/>
  </r>
  <r>
    <x v="3"/>
    <d v="2023-03-30T00:00:00"/>
    <s v="Internet Asimetrico 2"/>
    <n v="38718"/>
    <x v="149"/>
    <s v="11503263_38718__SCZ_SABSA VIRU VIRU_DISTRIBUIDORA AROMAS SRL_IAS_40M"/>
    <s v="VACA DIEZ, WALTER - EMP - SCZ                               "/>
    <x v="0"/>
    <x v="0"/>
    <s v="vacadiezw@tigo.net.bo"/>
    <s v="Aeropuerto Viru Viru - Santa Cruz Duty Free del aeropuerto Viru Viru"/>
    <s v="17°38'52.3&quot;S 63°08'24.7&quot;W"/>
    <s v="WILSON CHOQUENAIRA - 67778441"/>
    <x v="0"/>
    <d v="2023-03-01T00:00:00"/>
    <d v="2023-04-01T00:00:00"/>
    <x v="1"/>
    <m/>
    <m/>
    <x v="674"/>
    <s v="AC"/>
    <s v="AC"/>
    <s v="Internet Asimetrico 2"/>
    <b v="1"/>
    <s v="11503263_38718__SCZ_SABSA VIRU VIRU_DISTRIBUIDORA AROMAS SRL_IAS_40M"/>
    <b v="1"/>
    <s v="VACA DIEZ, WALTER - EMP - SCZ                               "/>
    <b v="1"/>
    <e v="#N/A"/>
    <e v="#N/A"/>
    <m/>
  </r>
  <r>
    <x v="3"/>
    <d v="2023-02-28T00:00:00"/>
    <s v="Internet Asimetrico 1"/>
    <n v="38746"/>
    <x v="810"/>
    <s v="708945_38746__LPZ_6deMarzo_TROPICAL TOURS LTDA_IAS_30M"/>
    <s v="ESPINOZA LEANOS, MAYRA CRISTINA - EMP - SCZ                 "/>
    <x v="1"/>
    <x v="0"/>
    <s v="espinozamay@tigo.net.bo"/>
    <s v="CIELO MALL, Av.Satélite calle 11 entre Jorge Carrasco y Franco Valle, Zona Central 12 de Octubre. - EL ALTO"/>
    <s v=" 16°30'58.83&quot;S  68° 9'57.15&quot;O"/>
    <s v="CARLOS PONCA  - 76373813"/>
    <x v="0"/>
    <d v="2023-03-01T00:00:00"/>
    <d v="2023-04-01T00:00:00"/>
    <x v="1"/>
    <m/>
    <m/>
    <x v="634"/>
    <s v="AC"/>
    <s v="AC"/>
    <s v="Internet Asimetrico 1"/>
    <b v="1"/>
    <s v="708945_38746__LPZ_6deMarzo_TROPICAL TOURS LTDA_IAS_30M"/>
    <b v="1"/>
    <s v="MIYASHIRO VELEZ, JAIRTJHON - EMP - SCZ                      "/>
    <b v="0"/>
    <e v="#N/A"/>
    <e v="#N/A"/>
    <s v="El cliente menciona que por motivos de temporadas altas en ventas no se podrá realizar el trabajo hasta despues del mes de Mayo"/>
  </r>
  <r>
    <x v="4"/>
    <d v="2023-02-24T00:00:00"/>
    <s v="Internet Asimetrico 1"/>
    <n v="38792"/>
    <x v="811"/>
    <s v="15589768_38792__SCZ_30 DE AGOSTO_SIAJSA LTDA_IAS_30M_CATALUA"/>
    <s v="HEREDIA, FLOR VIVI - EJEC. DE VENTAS - NEG - SC             "/>
    <x v="0"/>
    <x v="0"/>
    <s v="herediaf@tigo.net.bo"/>
    <s v="AV. BANZER 9NO ANILLO, MANO DERECHA 400 METROS, EX BALNEARIO CATALUÑA, FRENTE A LA PLANTA DE HORMIGON SIAJSA LTDA. "/>
    <s v="17°42'41.4&quot;S 63°09'27.0&quot;W"/>
    <s v="ALBERTO MERCADO - 78320200"/>
    <x v="0"/>
    <d v="2023-03-01T00:00:00"/>
    <d v="2023-04-01T00:00:00"/>
    <x v="1"/>
    <m/>
    <m/>
    <x v="675"/>
    <s v="AC"/>
    <s v="AC"/>
    <s v="Internet Asimetrico 1"/>
    <b v="1"/>
    <s v="15589768_38792__SCZ_30 DE AGOSTO_SIAJSA LTDA_IAS_30M_CATALUA"/>
    <b v="1"/>
    <s v="HEREDIA, FLOR VIVI - EJEC. DE VENTAS - NEG - SC             "/>
    <b v="1"/>
    <s v="Realizada recertificacion"/>
    <e v="#REF!"/>
    <m/>
  </r>
  <r>
    <x v="1"/>
    <d v="2023-02-27T00:00:00"/>
    <s v="Internet Asimetrico 1"/>
    <n v="38815"/>
    <x v="46"/>
    <s v="13321668_38815__SCZ_SANTA ROSITA_CORPORACION DE AQUINO BOLIVIA SA_IAS_30M"/>
    <s v="SALLES GUZMAN, PAOLA KARINA - CORP - SCZ                    "/>
    <x v="0"/>
    <x v="0"/>
    <s v="sallesp@tigo.net.bo"/>
    <s v="Av Pirai esq Moile Ex banco los andes, UDABOL"/>
    <s v=" 17°47'34.30&quot;S;  63°12'5.00&quot;O"/>
    <s v="Roberto Peredo - 70827875"/>
    <x v="0"/>
    <d v="2023-03-01T00:00:00"/>
    <d v="2023-04-01T00:00:00"/>
    <x v="1"/>
    <m/>
    <m/>
    <x v="664"/>
    <s v="AC"/>
    <s v="AC"/>
    <s v="Internet Asimetrico 1"/>
    <b v="1"/>
    <s v="13321668_38815__SCZ_SANTA ROSITA_CORPORACION DE AQUINO BOLIVIA SA_IAS_30M"/>
    <b v="1"/>
    <s v="SALLES GUZMAN, PAOLA KARINA - CORP - SCZ                    "/>
    <b v="1"/>
    <e v="#N/A"/>
    <e v="#N/A"/>
    <m/>
  </r>
  <r>
    <x v="4"/>
    <d v="2023-02-28T00:00:00"/>
    <s v="Internet Asimetrico 4"/>
    <n v="38832"/>
    <x v="812"/>
    <s v="15404307_38832__SCZ_TAJIBOS_EMPRESA DE PROYECTOS Y CONSTRUCCIONES S.A._IAS_65M_S"/>
    <s v="MARTINEZ, JAVIER HERNAN - EJEC. DE CUENTAS - NEG - SC       "/>
    <x v="0"/>
    <x v="0"/>
    <s v="martinezjh@tigo.net.bo"/>
    <s v="3ER Y 4TO ANILLO BARRIO SIRARI CALLE FLAMBOYANES NRO 173"/>
    <s v="17°45'44.88&quot;S -   63°12'5.55&quot;O"/>
    <s v="ALVARO NAVA - 77644248"/>
    <x v="0"/>
    <d v="2023-03-01T00:00:00"/>
    <d v="2023-04-01T00:00:00"/>
    <x v="1"/>
    <m/>
    <m/>
    <x v="673"/>
    <s v="AC"/>
    <s v="AC"/>
    <s v="Internet Asimetrico 4"/>
    <b v="1"/>
    <s v="15404307_38832__SCZ_TAJIBOS_EMPRESA DE PROYECTOS Y CONSTRUCCIONES S.A._IAS_65M_S"/>
    <b v="1"/>
    <s v="MARTINEZ, JAVIER HERNAN - EJEC. DE CUENTAS - NEG - SC       "/>
    <b v="1"/>
    <e v="#N/A"/>
    <e v="#N/A"/>
    <m/>
  </r>
  <r>
    <x v="4"/>
    <d v="2023-02-28T00:00:00"/>
    <s v="Internet Asimetrico 2"/>
    <n v="38812"/>
    <x v="549"/>
    <s v="15285652_38812__LPZ_VILLA ADELA_KEMFA SERVICIOS INVERSIONES Y REPRESENTACIONES S"/>
    <s v="COSSIO ADRIAZOLA, MACLAU - EJEC. DE CUENTAS - NEG - LP      "/>
    <x v="1"/>
    <x v="0"/>
    <s v="cossioma@tigo.net.bo"/>
    <s v="El Alto Av. Estructurante #1550, Carretera a Viacha  - Zona Barrio Lindo"/>
    <s v="16°33'13.9&quot;S 68°12'48.1&quot;W"/>
    <s v="Jackline Flores  - 22126404"/>
    <x v="0"/>
    <d v="2023-03-01T00:00:00"/>
    <d v="2023-04-01T00:00:00"/>
    <x v="1"/>
    <s v="Se interará nuevamente"/>
    <m/>
    <x v="676"/>
    <s v="AC"/>
    <s v="AC"/>
    <s v="Internet Asimetrico 2"/>
    <b v="1"/>
    <s v="15285652_38812__LPZ_VILLA ADELA_KEMFA SERVICIOS INVERSIONES Y REPRESENTACIONES S"/>
    <b v="1"/>
    <s v="ITURRICHA, PAMELA - EJEC. DE CUENTAS - NEG - LP             "/>
    <b v="0"/>
    <e v="#N/A"/>
    <e v="#N/A"/>
    <s v="El cliente menciona que su servicio adquirido no esta en uso. Una vez que ellos puedan conectarse recien se pueda hacer el trabajo."/>
  </r>
  <r>
    <x v="3"/>
    <d v="2021-03-31T00:00:00"/>
    <s v="Internet Asimetrico 1"/>
    <n v="36064"/>
    <x v="588"/>
    <s v="14270805_36064__LPZ_YUNGAS_SOCIEDAD AGROINDUSTRIAL DEL VALLE LTDA SAIV LTDA_IAS_"/>
    <s v="PARADA SAUCEDO, ALEJANDRA - EMP - SCZ                       "/>
    <x v="1"/>
    <x v="0"/>
    <s v="paradaal@tigo.net.bo"/>
    <s v="AV. ESTADOS UNIDOS, ENTRE PANAMA Y HEROES DEL PACIFICO"/>
    <s v="16°2944.99 S; 68°719.03 O"/>
    <s v="JAVIER TRIGO - 67370713 // Gustavo Cordova- 67702091"/>
    <x v="3"/>
    <d v="2023-03-01T00:00:00"/>
    <d v="2023-04-01T00:00:00"/>
    <x v="4"/>
    <m/>
    <m/>
    <x v="677"/>
    <s v="AC"/>
    <s v="AC"/>
    <s v="Internet Asimetrico 1"/>
    <b v="1"/>
    <s v="14270805_36064__LPZ_YUNGAS_SOCIEDAD AGROINDUSTRIAL DEL VALLE LTDA SAIV LTDA_IAS_"/>
    <b v="1"/>
    <s v="PARADA SAUCEDO, ALEJANDRA - EMP - SCZ                       "/>
    <b v="1"/>
    <e v="#N/A"/>
    <e v="#N/A"/>
    <m/>
  </r>
  <r>
    <x v="3"/>
    <d v="2023-01-20T00:00:00"/>
    <s v="Internet Asimetrico 15"/>
    <n v="38495"/>
    <x v="798"/>
    <s v="14353433_38495__LPZ_SOPOCACHI_INVERSIONES DRAG_IAS_320M"/>
    <s v="LEON ROSAS, JOSUE ISMAEL - EMP - LPZ                        "/>
    <x v="1"/>
    <x v="0"/>
    <s v="leonjo@tigo.net.bo"/>
    <s v="AV ARCE EDIF torre MULTICINE piso 5 HOTEL STANUM"/>
    <s v=" 16°30'39.31&quot;S  68° 7'20.88&quot;O"/>
    <s v="WILFREDO CONDORI - 77798708"/>
    <x v="3"/>
    <d v="2023-03-01T00:00:00"/>
    <d v="2023-04-01T00:00:00"/>
    <x v="4"/>
    <m/>
    <m/>
    <x v="678"/>
    <s v="AC"/>
    <s v="AC"/>
    <s v="Internet Asimetrico 15"/>
    <b v="1"/>
    <s v="14353433_38495__LPZ_SOPOCACHI_INVERSIONES DRAG_IAS_320M"/>
    <b v="1"/>
    <s v="LEON ROSAS, JOSUE ISMAEL - EMP - LPZ                        "/>
    <b v="1"/>
    <e v="#N/A"/>
    <e v="#N/A"/>
    <m/>
  </r>
  <r>
    <x v="1"/>
    <d v="2018-01-31T00:00:00"/>
    <s v="Plan Internet Empresarial 5.3"/>
    <n v="31841"/>
    <x v="19"/>
    <s v="11308686_31841_SCZ_URUBO_INTERCONEXION ELECTRICA ISA BOLIVIA SA_IEL_60M"/>
    <s v="BANEGAS CHAVEZ, MARIA FERNANDA - CORP - SCZ                 "/>
    <x v="0"/>
    <x v="0"/>
    <s v="banegasma@tigo.net.bo"/>
    <s v="FINAL VILLA BONITA - SITIO 3"/>
    <s v=" 17°44'33.40&quot;S  63°14'9.80&quot;O"/>
    <s v="Gabriela Delgado - 77838555"/>
    <x v="3"/>
    <d v="2023-03-01T00:00:00"/>
    <d v="2023-04-01T00:00:00"/>
    <x v="4"/>
    <m/>
    <m/>
    <x v="40"/>
    <s v="AC"/>
    <s v="(en blanco)"/>
    <s v="Plan Internet Empresarial 5.3"/>
    <b v="1"/>
    <s v="(en blanco)"/>
    <b v="0"/>
    <s v="MONTERO LEDESMA, JAVIER - CORP - SCZ                        "/>
    <b v="0"/>
    <e v="#N/A"/>
    <e v="#N/A"/>
    <m/>
  </r>
  <r>
    <x v="3"/>
    <d v="2023-02-24T00:00:00"/>
    <s v="Internet Asimetrico 1"/>
    <n v="38513"/>
    <x v="800"/>
    <s v="12212713_38513__SCZ_TANQUE URUBO_FEMENINA SRL_IAS_30M"/>
    <s v="MIYASHIRO VELEZ, JAIRTJHON - EMP - SCZ                      "/>
    <x v="0"/>
    <x v="0"/>
    <s v="miyashiroj@tigo.net.bo"/>
    <s v="AVENIDA CRISTO REDENTOR Y 4 TO ANILLO EDIFICIO LAS BRISAS PISO 2 LOCAL 291 centro comercial las brisas -  SITIO 4"/>
    <s v="17°44'55.64&quot;S  63°10'31.87&quot;O"/>
    <s v="Robert gareca - 71616199"/>
    <x v="3"/>
    <d v="2023-03-01T00:00:00"/>
    <d v="2023-04-01T00:00:00"/>
    <x v="4"/>
    <m/>
    <m/>
    <x v="673"/>
    <s v="AC"/>
    <s v="AC"/>
    <s v="Internet Asimetrico 1"/>
    <b v="1"/>
    <s v="12212713_38513__SCZ_TANQUE URUBO_FEMENINA SRL_IAS_30M"/>
    <b v="1"/>
    <s v="MIYASHIRO VELEZ, JAIRTJHON - EMP - SCZ                      "/>
    <b v="1"/>
    <e v="#N/A"/>
    <e v="#N/A"/>
    <m/>
  </r>
  <r>
    <x v="3"/>
    <d v="2017-12-30T00:00:00"/>
    <s v="Business Asimetric 1"/>
    <n v="31727"/>
    <x v="794"/>
    <s v="15258627_31727_CBA_FELIX CAPRILES_JYCIA_BAS_15M"/>
    <s v="RUEDA PERALTA, ANIBAL - EMP - SCZ                           "/>
    <x v="2"/>
    <x v="0"/>
    <s v="ruedaa@tigo.net.bo"/>
    <s v="CALLE AGUSTIN VIRREIRA #204"/>
    <s v=" 17°22'24.94&quot;S ;  66°10'14.07&quot;O"/>
    <s v="79844404; almanzaj@jycbolivia.com_x000a_JOSE ALMANZA - 68924926"/>
    <x v="5"/>
    <d v="2023-03-01T00:00:00"/>
    <d v="2023-04-01T00:00:00"/>
    <x v="1"/>
    <m/>
    <m/>
    <x v="172"/>
    <s v="AC"/>
    <s v="AC"/>
    <s v="Business Asimetric 1"/>
    <b v="1"/>
    <s v="15258627_31727_CBA_FELIX CAPRILES_JYCIA_BAS_15M"/>
    <b v="1"/>
    <s v="RUEDA PERALTA, ANIBAL - EMP - SCZ                           "/>
    <b v="1"/>
    <e v="#N/A"/>
    <e v="#N/A"/>
    <m/>
  </r>
  <r>
    <x v="1"/>
    <d v="2023-03-01T00:00:00"/>
    <s v="SD-WAN Advanced 3"/>
    <n v="38580"/>
    <x v="273"/>
    <s v="11188401_38580__LPZ_ AvAmerica_INDUSTRIAS VENADO SA_IDD_65M"/>
    <s v="MERCADO ANEZ, JAVIER - CORP - SCZ                           "/>
    <x v="1"/>
    <x v="0"/>
    <s v="mercadoja@tigo.net.bo"/>
    <s v="Av. America, Suc. Venado"/>
    <n v="0"/>
    <s v="Miguel Iturralde 76761677"/>
    <x v="3"/>
    <d v="2023-03-01T00:00:00"/>
    <d v="2023-04-01T00:00:00"/>
    <x v="1"/>
    <d v="2022-08-13T00:00:00"/>
    <s v="SU"/>
    <x v="29"/>
    <s v="AC"/>
    <s v="AC"/>
    <s v="SD-WAN Advanced 3"/>
    <b v="1"/>
    <s v="11188401_38580__LPZ_AvAmerica_INDUSTRIAS VENADO SA_IDD_65M"/>
    <b v="0"/>
    <s v="MERCADO ANEZ, JAVIER - CORP - SCZ                           "/>
    <b v="1"/>
    <e v="#N/A"/>
    <e v="#N/A"/>
    <m/>
  </r>
  <r>
    <x v="1"/>
    <d v="2021-03-31T00:00:00"/>
    <s v="Internet Asimetrico 1"/>
    <n v="36067"/>
    <x v="813"/>
    <s v="15154875_36067_CBA_RAQUELITA_FORTALEZA SOCIEDAD ADMINISTRADORA DE FONDOS DE INVE"/>
    <s v="CHACON CENTELLAS, MARIA DEL PILAR - CORP - LPZ    "/>
    <x v="2"/>
    <x v="0"/>
    <s v="chaconm@tigo.net.bo"/>
    <s v="Av. José Ballivian"/>
    <n v="0"/>
    <s v="Bryan Vilte, 76299965; bvilte@grupofortaleza.com.bo"/>
    <x v="3"/>
    <d v="2023-03-01T00:00:00"/>
    <d v="2023-04-01T00:00:00"/>
    <x v="1"/>
    <m/>
    <m/>
    <x v="172"/>
    <s v="AC"/>
    <s v="AC"/>
    <s v="Internet Asimetrico 1"/>
    <b v="1"/>
    <s v="15154875_36067_CBA_RAQUELITA_FORTALEZA SOCIEDAD ADMINISTRADORA DE FONDOS DE INVE"/>
    <b v="1"/>
    <s v="MEAVE IBANEZ, HENRY - CORP - LPZ                            "/>
    <b v="0"/>
    <e v="#N/A"/>
    <e v="#N/A"/>
    <m/>
  </r>
  <r>
    <x v="0"/>
    <d v="2017-12-30T00:00:00"/>
    <s v="Business Asimetric 1"/>
    <n v="31749"/>
    <x v="814"/>
    <s v="15259428_31749_CBA_FELIX CAPRILES_MOVIMIENTO Y ELEVACION SRL_BAS_15M"/>
    <s v="PINTO VÁSQUEZ, ROXANA - EJEC. DE CUENTAS - NEG - SC  "/>
    <x v="2"/>
    <x v="0"/>
    <s v="pintod@tigo.net.bo"/>
    <s v="CALLE AGUSTIN VIRREIRA #204"/>
    <n v="0"/>
    <s v="Jose Almanza - almanzaj@jycbolivia.com; 79844404"/>
    <x v="3"/>
    <d v="2023-03-01T00:00:00"/>
    <d v="2023-04-01T00:00:00"/>
    <x v="1"/>
    <m/>
    <m/>
    <x v="172"/>
    <s v="AC"/>
    <s v="AC"/>
    <s v="Business Asimetric 1"/>
    <b v="1"/>
    <s v="15259428_31749_CBA_FELIX CAPRILES_MOVIMIENTO Y ELEVACION SRL_BAS_15M"/>
    <b v="1"/>
    <s v="PINTO VÁSQUEZ, ROXANA - EJEC. DE CUENTAS - NEG - SC         "/>
    <b v="0"/>
    <e v="#N/A"/>
    <e v="#N/A"/>
    <m/>
  </r>
  <r>
    <x v="0"/>
    <d v="2023-03-22T00:00:00"/>
    <s v="Internet Asimetrico 1"/>
    <n v="38901"/>
    <x v="742"/>
    <s v="15620480_38901__SCZ_ROCA Y CORONADO_EDADDEORO CORPORACION EDUCATIVA LTDA_IAS_30M"/>
    <s v="BOWLES, MARCO ANTONIO - EJEC. DE VENTAS - NEG - SC          "/>
    <x v="0"/>
    <x v="0"/>
    <s v="bowlesm@tigo.net.bo"/>
    <s v="CALLE USURI NRO 3 ESQ. MAMORESILLO ZONA FEXPOCRUZ PASANDO EL 3ER ANILLO EXTERNO DE LA ROCA Y CORONADO ENTRANDO 1 CUADRA"/>
    <s v=" 17°42'05&quot;S -  63°00'22.&quot;O"/>
    <s v="EVELYN SIERRA - 77619301/68783165"/>
    <x v="0"/>
    <d v="2023-05-01T00:00:00"/>
    <d v="2023-06-01T00:00:00"/>
    <x v="1"/>
    <m/>
    <m/>
    <x v="679"/>
    <s v="AC"/>
    <s v="AC"/>
    <s v="Internet Asimetrico 1"/>
    <b v="1"/>
    <s v="15620480_38901__SCZ_ROCA Y CORONADO_EDADDEORO CORPORACION EDUCATIVA LTDA_IAS_30M"/>
    <b v="1"/>
    <s v="BOWLES, MARCO ANTONIO - EJEC. DE VENTAS - NEG - SC          "/>
    <b v="1"/>
    <e v="#N/A"/>
    <e v="#N/A"/>
    <m/>
  </r>
  <r>
    <x v="3"/>
    <d v="2020-11-30T00:00:00"/>
    <s v="Internet Asimetrico 13"/>
    <n v="35659"/>
    <x v="369"/>
    <s v="11098052_35659_LPZ_PEREZ_SOCIEDAD BOLIVIANA DE HOTELES Y TURISMO S.R.L._IAS_210M"/>
    <s v="GUTIERREZ AYLLÓN, ALVARO - EMP - LPZ                        "/>
    <x v="1"/>
    <x v="0"/>
    <s v="gutierrezalp@tigo.net.bo"/>
    <s v="Hotel Presidente, Calle Potosí y Genaro Sanjinez"/>
    <s v=" 16°29'45.63&quot;S     68° 8'9.46&quot;O"/>
    <s v="Jesus Suarez - 76598015"/>
    <x v="6"/>
    <d v="2023-04-01T00:00:00"/>
    <d v="2023-05-01T00:00:00"/>
    <x v="2"/>
    <m/>
    <m/>
    <x v="0"/>
    <s v="AC"/>
    <s v="AC"/>
    <s v="Internet Asimetrico 13"/>
    <b v="1"/>
    <s v="11098052_35659_LPZ_PEREZ_SOCIEDAD BOLIVIANA DE HOTELES Y TURISMO S.R.L._IAS_210M"/>
    <b v="1"/>
    <s v="GUTIERREZ AYLLÓN, ALVARO - EMP - LPZ                        "/>
    <b v="1"/>
    <e v="#N/A"/>
    <e v="#N/A"/>
    <m/>
  </r>
  <r>
    <x v="3"/>
    <d v="2018-07-04T00:00:00"/>
    <s v="Internet Asimetrico 6"/>
    <n v="32460"/>
    <x v="504"/>
    <s v="23293646_32460_SCZ_Warnes_PRAXIS INGENIERIA_BAS_90M"/>
    <s v="GARAY, ANGEL NICOLAS - EMP - SCZ                            "/>
    <x v="0"/>
    <x v="0"/>
    <s v="garaya@tigo.net.bo"/>
    <s v="PARQUE INDUSTRIAL LATINO AMERICANO"/>
    <s v=" 17°32'52.50&quot;S  63° 7'30.30&quot;O"/>
    <s v="JULIO DORADO - 77654406"/>
    <x v="6"/>
    <d v="2023-04-01T00:00:00"/>
    <d v="2023-05-01T00:00:00"/>
    <x v="3"/>
    <m/>
    <m/>
    <x v="680"/>
    <s v="AC"/>
    <s v="AC"/>
    <s v="Internet Asimetrico 6"/>
    <b v="1"/>
    <s v="23293646_32460_SCZ_Warnes_PRAXIS INGENIERIA_BAS_90M"/>
    <b v="1"/>
    <s v="GARAY, ANGEL NICOLAS - EMP - SCZ                            "/>
    <b v="1"/>
    <e v="#N/A"/>
    <e v="#N/A"/>
    <m/>
  </r>
  <r>
    <x v="3"/>
    <d v="2019-06-28T00:00:00"/>
    <s v="Internet Dedicado 3"/>
    <n v="34178"/>
    <x v="525"/>
    <s v="15414858_34178__SCZ_CENTENARIO_GESTORA DE COBRANZA E INVERSIONES SRL_IDD_50M "/>
    <s v="PARADA SAUCEDO, ALEJANDRA - EMP - SCZ                       "/>
    <x v="0"/>
    <x v="0"/>
    <s v="paradaal@tigo.net.bo"/>
    <s v="AV CANAL ISUTO ESQ TORRE LOPEZ"/>
    <s v=" 17°46'5.86&quot;S ;  63°11'27.35&quot;O"/>
    <s v="ELIANE SAUCEDO - 78079016"/>
    <x v="6"/>
    <d v="2023-04-01T00:00:00"/>
    <d v="2023-05-01T00:00:00"/>
    <x v="3"/>
    <m/>
    <m/>
    <x v="680"/>
    <s v="AC"/>
    <s v="(en blanco)"/>
    <s v="Internet Dedicado 3"/>
    <b v="1"/>
    <s v="(en blanco)"/>
    <b v="0"/>
    <s v="PARADA SAUCEDO, ALEJANDRA - EMP - SCZ                       "/>
    <b v="1"/>
    <e v="#N/A"/>
    <e v="#N/A"/>
    <m/>
  </r>
  <r>
    <x v="0"/>
    <d v="2018-04-27T00:00:00"/>
    <s v="BUSINESS ONLINE 4"/>
    <n v="32124"/>
    <x v="499"/>
    <s v="15281914_32124_SCZ_WARNES_IMPORTADORA &amp; EMBOTELLADORA NEW YORK BEVERAGE SA_BOL_2"/>
    <s v="PINTO VÁSQUEZ, ROXANA - EJEC. DE CUENTAS - NEG - SC         "/>
    <x v="0"/>
    <x v="0"/>
    <s v="pintod@tigo.net.bo"/>
    <s v="PARQUE INDUSTRIAL LATINOAMERICANO"/>
    <s v=" 17°32'41.50&quot;S ;   63° 7'18.93&quot;O"/>
    <s v="XIMENA BALLIVIAN - 7668114"/>
    <x v="6"/>
    <d v="2023-04-01T00:00:00"/>
    <d v="2023-05-01T00:00:00"/>
    <x v="3"/>
    <m/>
    <m/>
    <x v="681"/>
    <s v="AC"/>
    <s v="AC"/>
    <s v="BUSINESS ONLINE 4"/>
    <b v="1"/>
    <s v="15281914_32124_SCZ_WARNES_IMPORTADORA &amp; EMBOTELLADORA NEW YORK BEVERAGE SA_BOL_2"/>
    <b v="1"/>
    <s v="PINTO VÁSQUEZ, ROXANA - EJEC. DE CUENTAS - NEG - SC         "/>
    <b v="1"/>
    <e v="#N/A"/>
    <e v="#N/A"/>
    <m/>
  </r>
  <r>
    <x v="0"/>
    <d v="2018-04-30T00:00:00"/>
    <s v="Business Asimetric 1"/>
    <n v="32256"/>
    <x v="648"/>
    <s v="11201950_32256_SCZ_WARNES_ATNZONA FRANCA_EXPRINTER LIFTVANS BOLIVIA_BAS_15M"/>
    <s v="VILLARROEL, KAREN - EJEC. DE CUENTAS - NEG - SC             "/>
    <x v="0"/>
    <x v="0"/>
    <s v="villarroelk@tigo.net.bo"/>
    <s v="PARQUE INDUSTRIAL LATINO AMERICANO"/>
    <s v="17°32'52.50&quot;S 63° 7'30.30&quot;O"/>
    <s v="GARY GARCIA - 71071010         "/>
    <x v="6"/>
    <d v="2023-04-01T00:00:00"/>
    <d v="2023-05-01T00:00:00"/>
    <x v="3"/>
    <m/>
    <m/>
    <x v="681"/>
    <s v="AC"/>
    <s v="AC"/>
    <s v="Business Asimetric 1"/>
    <b v="1"/>
    <s v="11201950_32256_SCZ_WARNES_ATNZONA FRANCA_EXPRINTER LIFTVANS BOLIVIA_BAS_15M"/>
    <b v="1"/>
    <s v="VILLARROEL, KAREN - EJEC. DE CUENTAS - NEG - SC             "/>
    <b v="1"/>
    <e v="#N/A"/>
    <e v="#N/A"/>
    <m/>
  </r>
  <r>
    <x v="3"/>
    <d v="2023-03-27T00:00:00"/>
    <s v="Internet Asimetrico 1"/>
    <n v="38898"/>
    <x v="16"/>
    <s v="14808309_38898__SCZ_Tanque Urubo_OVANDO SA_IAS_30M"/>
    <s v="ALVAREZ CABEZAS, SAUL ALEJANDRO - TEMP                      "/>
    <x v="0"/>
    <x v="0"/>
    <s v="alvarezs@tigo.net.bo"/>
    <s v="Av. Cristo Redentor, esquina 4to anillo. Mall Las Brisas, Planta Baja, Sucursal OVANDO Mall Las Brisas"/>
    <s v="17.749216452593206, -63.17644150309582"/>
    <s v="ALEJANDRO GUMIEL - 70334938"/>
    <x v="0"/>
    <d v="2023-05-01T00:00:00"/>
    <d v="2023-06-01T00:00:00"/>
    <x v="1"/>
    <m/>
    <m/>
    <x v="178"/>
    <s v="AC"/>
    <s v="AC"/>
    <s v="Internet Asimetrico 1"/>
    <b v="1"/>
    <s v="14808309_38898__SCZ_Tanque Urubo_OVANDO SA_IAS_30M"/>
    <b v="1"/>
    <s v="PARADA SAUCEDO, ALEJANDRA - EMP - SCZ                       "/>
    <b v="0"/>
    <e v="#N/A"/>
    <e v="#N/A"/>
    <m/>
  </r>
  <r>
    <x v="0"/>
    <d v="2019-01-16T00:00:00"/>
    <s v="Internet Asimetrico 1"/>
    <n v="33459"/>
    <x v="569"/>
    <s v="15361111_33459_SCZ_MERCADO BELEN_INTERNACIONAL Y LOGISTICA S.R.L._IAS_30M"/>
    <s v="SANJINES, MARIA PAULA - EJEC. DE CUENTAS - NEG - SC         "/>
    <x v="0"/>
    <x v="0"/>
    <s v="sanjinesm@tigo.net.bo"/>
    <s v="Av. Jerusalen esq. Colosense "/>
    <s v="17°47'4.50&quot;S  63° 9'53.58&quot;O"/>
    <s v="JOSE ALMANZA - 68924926"/>
    <x v="6"/>
    <d v="2023-04-01T00:00:00"/>
    <d v="2023-05-01T00:00:00"/>
    <x v="3"/>
    <m/>
    <m/>
    <x v="682"/>
    <s v="SU"/>
    <s v="AC"/>
    <s v="Internet Asimetrico 1"/>
    <b v="1"/>
    <s v="15361111_33459_SCZ_MERCADO BELEN_INTERNACIONAL Y LOGISTICA S.R.L._IAS_30M"/>
    <b v="1"/>
    <s v="SANJINES, MARIA PAULA - EJEC. DE CUENTAS - NEG - SC         "/>
    <b v="1"/>
    <e v="#N/A"/>
    <e v="#N/A"/>
    <m/>
  </r>
  <r>
    <x v="3"/>
    <d v="2016-12-28T00:00:00"/>
    <s v="Internet Dedicado 2"/>
    <n v="30634"/>
    <x v="388"/>
    <s v="11968_30634_SCZ_23 DE DICIEMBRE_EMPRESA DE SERVICIOS ELECTROMECANICOS_IDD_40M"/>
    <s v="RUEDA PERALTA, ANIBAL - EMP - SCZ                           "/>
    <x v="0"/>
    <x v="0"/>
    <s v="ruedaa@tigo.net.bo"/>
    <s v="PARQUE INDUTRIAL, AV TRANSVERSAL 1 MZA 24"/>
    <s v="17°45'55.29&quot;S 63° 8'39.29&quot;O"/>
    <s v="Carol Valverde - 77303860"/>
    <x v="6"/>
    <d v="2023-04-01T00:00:00"/>
    <d v="2023-05-01T00:00:00"/>
    <x v="3"/>
    <m/>
    <m/>
    <x v="634"/>
    <s v="AC"/>
    <s v="AC"/>
    <s v="Internet Dedicado 2"/>
    <b v="1"/>
    <s v="11968_30634_SCZ_23 DE DICIEMBRE_EMPRESA DE SERVICIOS ELECTROMECANICOS_IDD_40M"/>
    <b v="1"/>
    <s v="VAZQUEZ VALDIVIA, LEONARDO - EMP - SCZ                      "/>
    <b v="0"/>
    <e v="#N/A"/>
    <e v="#N/A"/>
    <m/>
  </r>
  <r>
    <x v="3"/>
    <d v="2016-10-25T00:00:00"/>
    <s v="Internet Dedicado 1"/>
    <n v="30502"/>
    <x v="483"/>
    <s v="14919_30502_SCZ_23 de Diciembre_INDUSTRIAS BELEN_IDD_30M"/>
    <s v="NUNEZ CASCALES, CARLOS ROMARIO - EMP - SCZ                  "/>
    <x v="0"/>
    <x v="0"/>
    <s v="nunezro@tigo.net.bo"/>
    <s v="PARQUE INDUSTRIAL PI 6"/>
    <s v=" 22°22'24.18&quot;S  47°23'20.84&quot;O"/>
    <s v="Sergio Zambrana - 76062625"/>
    <x v="6"/>
    <d v="2023-04-01T00:00:00"/>
    <d v="2023-05-01T00:00:00"/>
    <x v="3"/>
    <m/>
    <m/>
    <x v="683"/>
    <s v="AC"/>
    <s v="AC"/>
    <s v="Internet Dedicado 1"/>
    <b v="1"/>
    <s v="14919_30502_SCZ_23 de Diciembre_INDUSTRIAS BELEN_IDD_30M"/>
    <b v="1"/>
    <s v="NUNEZ CASCALES, CARLOS ROMARIO - EMP - SCZ                  "/>
    <b v="1"/>
    <e v="#N/A"/>
    <e v="#N/A"/>
    <m/>
  </r>
  <r>
    <x v="3"/>
    <d v="2017-05-31T00:00:00"/>
    <s v="Internet Dedicado 4"/>
    <n v="31111"/>
    <x v="357"/>
    <s v="15146341_31111_LPZ_SOPOCACHI_TUVES TV SATELITAL BOLIVIA S.A. - TUVES S.A._IDD_65"/>
    <s v="GARAY, ANGEL NICOLAS - EMP - SCZ                            "/>
    <x v="1"/>
    <x v="0"/>
    <s v="garaya@tigo.net.bo"/>
    <s v="Av. 06 de Agosto N° 2635 Casi Pinilla Edificio Torre Elizabeth Planta Baja Local # 2."/>
    <s v=" 16°30'41.55&quot;S  68° 7'25.33&quot;O"/>
    <s v="Rodolfo Suarez - 75684795"/>
    <x v="6"/>
    <d v="2023-04-01T00:00:00"/>
    <d v="2023-05-01T00:00:00"/>
    <x v="4"/>
    <m/>
    <m/>
    <x v="684"/>
    <s v="AC"/>
    <s v="AC"/>
    <s v="Internet Dedicado 4"/>
    <b v="1"/>
    <s v="15146341_31111_LPZ_SOPOCACHI_TUVES TV SATELITAL BOLIVIA S.A. - TUVES S.A._IDD_65"/>
    <b v="1"/>
    <s v="GARAY, ANGEL NICOLAS - EMP - SCZ                            "/>
    <b v="1"/>
    <e v="#N/A"/>
    <e v="#N/A"/>
    <m/>
  </r>
  <r>
    <x v="1"/>
    <d v="2021-05-31T00:00:00"/>
    <s v="Internet Dedicado 1"/>
    <n v="36313"/>
    <x v="383"/>
    <s v="15133182_36313__LPZ_Planta Senkata_CIA IND COMERCIAL HNOS VICENTE SRL_IDD_30M"/>
    <s v="SALLES GUZMAN, PAOLA KARINA - CORP - SCZ                    "/>
    <x v="1"/>
    <x v="0"/>
    <s v="sallesp@tigo.net.bo"/>
    <s v="Av. 6 de marzo Ruta a Oruro, Pasando el cruce Achocalla - Mallasa, Fabrica FAMOSA."/>
    <s v=" 16°33'41.15&quot;S;  68°11'0.69&quot;O"/>
    <s v="Juan Carlos Alba - 75647073"/>
    <x v="6"/>
    <d v="2023-04-01T00:00:00"/>
    <d v="2023-05-01T00:00:00"/>
    <x v="0"/>
    <m/>
    <s v="Cliente indica imposible desconectar red"/>
    <x v="0"/>
    <s v="AC"/>
    <s v="AC"/>
    <s v="Internet Dedicado 1"/>
    <b v="1"/>
    <s v="15133182_36313__LPZ_Planta Senkata_CIA IND COMERCIAL HNOS VICENTE SRL_IDD_30M"/>
    <b v="1"/>
    <s v="SALLES GUZMAN, PAOLA KARINA - CORP - SCZ                    "/>
    <b v="1"/>
    <e v="#N/A"/>
    <e v="#N/A"/>
    <m/>
  </r>
  <r>
    <x v="3"/>
    <d v="2021-02-26T00:00:00"/>
    <s v="Internet Asimetrico 11"/>
    <n v="35947"/>
    <x v="479"/>
    <s v="15553934_35947__LPZ_SOPOCACHI_INST. CULTURAL BOL. ALEMAN GOETHE - INST._IDD_165M"/>
    <s v="LEON ROSAS, JOSUE ISMAEL - EMP - LPZ                        "/>
    <x v="1"/>
    <x v="0"/>
    <s v="leonjo@tigo.net.bo"/>
    <s v="AV. ARCE NRO 2708 ZONA SAN JORGE A MEDIA CUADRA DE LA EMBAJADA BRITANICA EN ESQUINA LETRERO DE LA EMPRESA GOETHE INSTITUT"/>
    <s v="16°30'43.1&quot;S 68°07'18.5&quot;W"/>
    <s v="TROY BRANISA - 60600017"/>
    <x v="6"/>
    <d v="2023-04-01T00:00:00"/>
    <d v="2023-05-01T00:00:00"/>
    <x v="2"/>
    <m/>
    <m/>
    <x v="0"/>
    <s v="AC"/>
    <s v="AC"/>
    <s v="Internet Asimetrico 11"/>
    <b v="1"/>
    <s v="15553934_35947__LPZ_SOPOCACHI_INST. CULTURAL BOL. ALEMAN GOETHE - INST._IDD_165M"/>
    <b v="1"/>
    <s v="LEON ROSAS, JOSUE ISMAEL - EMP - LPZ                        "/>
    <b v="1"/>
    <e v="#N/A"/>
    <e v="#N/A"/>
    <m/>
  </r>
  <r>
    <x v="2"/>
    <d v="2022-04-30T00:00:00"/>
    <s v="Internet Dedicado 3"/>
    <n v="37679"/>
    <x v="35"/>
    <s v="14529365_37679__SCZ_WARNES_SIKA BOLIVIA SA_IDD_50M_URB GRAN PAITITI"/>
    <s v="PONCE DE LEON, MONICA - MNC - SCZ                           "/>
    <x v="0"/>
    <x v="0"/>
    <s v="ponceb@tigo.net.bo"/>
    <s v="PARQUE INDUSTRIAL LATINOAMERICANO FRENTE A BASE PRETEX  PILAT"/>
    <s v=" 17°32'07.7&quot;S 63°06'51.2&quot;W"/>
    <s v="LUIS CARVAJAL - 65051550"/>
    <x v="6"/>
    <d v="2023-04-01T00:00:00"/>
    <d v="2023-05-01T00:00:00"/>
    <x v="3"/>
    <m/>
    <m/>
    <x v="649"/>
    <s v="AC"/>
    <s v="AC"/>
    <s v="Internet Dedicado 3"/>
    <b v="1"/>
    <s v="14529365_37679__SCZ_WARNES_SIKA BOLIVIA SA_IDD_50M_URB GRAN PAITITI"/>
    <b v="1"/>
    <s v="RUCK SUAREZ, FERNANDA - MNC - SCZ                           "/>
    <b v="0"/>
    <e v="#N/A"/>
    <e v="#N/A"/>
    <m/>
  </r>
  <r>
    <x v="3"/>
    <d v="2019-08-12T00:00:00"/>
    <s v="Internet Asimetrico 5"/>
    <n v="34314"/>
    <x v="148"/>
    <s v="15219465_34314__SCZ_Warnes_CORPORACION ACEROS DEL ALTIPLANO SRL_IAS_75M_Urb Gran"/>
    <s v="PARADA SAUCEDO, ALEJANDRA - EMP - SCZ                       "/>
    <x v="0"/>
    <x v="0"/>
    <s v="paradaal@tigo.net.bo"/>
    <s v="PARQUE INDUSTRIAL LATINOAMERICANO"/>
    <s v="17.524015,-63.123166"/>
    <s v="JOSE LOPEZ MALAGA/ IRENE MELGAR - 75555819-77815646"/>
    <x v="6"/>
    <d v="2023-04-01T00:00:00"/>
    <d v="2023-05-01T00:00:00"/>
    <x v="3"/>
    <m/>
    <m/>
    <x v="649"/>
    <s v="AC"/>
    <s v="AC"/>
    <s v="Internet Asimetrico 5"/>
    <b v="1"/>
    <s v="15219465_34314__SCZ_Warnes_CORPORACION ACEROS DEL ALTIPLANO SRL_IAS_75M_Urb Gran"/>
    <b v="1"/>
    <s v="PARADA SAUCEDO, ALEJANDRA - EMP - SCZ                       "/>
    <b v="1"/>
    <e v="#N/A"/>
    <e v="#N/A"/>
    <m/>
  </r>
  <r>
    <x v="1"/>
    <d v="2021-11-30T00:00:00"/>
    <s v="Internet Dedicado 2"/>
    <n v="37051"/>
    <x v="4"/>
    <s v="11545661_37051__SCZ_WARNES_ENDE ANDINA SOCIEDAD ANONIMA MIXTA S.A.M._IDD_40M_URB"/>
    <s v="VIDAL CANEDO, LEONARDO ANDRES - CORP - CBBA                 "/>
    <x v="0"/>
    <x v="0"/>
    <s v="vidall@tigo.net.bo"/>
    <s v="Planta Termoelectrica Warnes - Parque industrial Latino americano"/>
    <s v=" 17°32'2.04&quot;S  63° 8'37.61&quot;O"/>
    <s v="Cristian Montecinos - 71738306"/>
    <x v="6"/>
    <d v="2023-04-01T00:00:00"/>
    <d v="2023-05-01T00:00:00"/>
    <x v="2"/>
    <m/>
    <m/>
    <x v="0"/>
    <s v="AC"/>
    <s v="AC"/>
    <s v="Internet Dedicado 2"/>
    <b v="1"/>
    <s v="11545661_37051__SCZ_WARNES_ENDE ANDINA SOCIEDAD ANONIMA MIXTA S.A.M._IDD_40M_URB"/>
    <b v="1"/>
    <s v="VIDAL CANEDO, LEONARDO ANDRES - CORP - CBBA                 "/>
    <b v="1"/>
    <s v="aun sin contactar"/>
    <e v="#REF!"/>
    <m/>
  </r>
  <r>
    <x v="3"/>
    <d v="2022-12-30T00:00:00"/>
    <s v="Internet Asimetrico 1"/>
    <n v="38526"/>
    <x v="800"/>
    <s v="12212713_38526__SCZ_PEDRORIVERO_FEMENINA SRL_IAS_30M"/>
    <s v="MIYASHIRO VELEZ, JAIRTJHON - EMP - SCZ                      "/>
    <x v="0"/>
    <x v="0"/>
    <s v="miyashiroj@tigo.net.bo"/>
    <s v="AVENIDA BANZER SHOPPING NORTE FIDALGA PISO 1 LOCAL 10 - Sitio 8"/>
    <s v=" 17°45'30.04&quot;S  63°10'41.28&quot;O"/>
    <s v="Robert gareca - 71616199"/>
    <x v="6"/>
    <d v="2023-04-01T00:00:00"/>
    <d v="2023-05-01T00:00:00"/>
    <x v="1"/>
    <m/>
    <m/>
    <x v="685"/>
    <s v="AC"/>
    <s v="(en blanco)"/>
    <s v="Internet Asimetrico 1"/>
    <b v="1"/>
    <s v="(en blanco)"/>
    <b v="0"/>
    <s v="MIYASHIRO VELEZ, JAIRTJHON - EMP - SCZ                      "/>
    <b v="1"/>
    <e v="#N/A"/>
    <e v="#N/A"/>
    <m/>
  </r>
  <r>
    <x v="1"/>
    <m/>
    <s v="Internet Dedicado 9"/>
    <n v="38569"/>
    <x v="273"/>
    <s v="11188401_38569__SCZ_7MO ANILLO 2 DE AGOSTO_INDUSTRIAS VENADO SA_IDD_125M"/>
    <m/>
    <x v="0"/>
    <x v="0"/>
    <s v="mercadoja@tigo.net.bo"/>
    <s v="Av. America, Suc. Venado"/>
    <n v="0"/>
    <s v="Freddy Garavitto - 77331293"/>
    <x v="3"/>
    <d v="2023-04-01T00:00:00"/>
    <d v="2023-05-01T00:00:00"/>
    <x v="1"/>
    <m/>
    <m/>
    <x v="674"/>
    <s v="AC"/>
    <s v="AC"/>
    <s v="SD-WAN Premium 4"/>
    <b v="0"/>
    <s v="11188401_38569__SCZ_7MO ANILLO 2 DE AGOSTO_INDUSTRIAS VENADO SA_IDD_125M"/>
    <b v="1"/>
    <s v="MERCADO ANEZ, JAVIER - CORP - SCZ                           "/>
    <b v="0"/>
    <e v="#N/A"/>
    <e v="#N/A"/>
    <m/>
  </r>
  <r>
    <x v="3"/>
    <d v="2018-05-29T00:00:00"/>
    <s v="Internet Asimetrico 10"/>
    <n v="32391"/>
    <x v="433"/>
    <s v="1789621_32391__SCZ_PETROLERO_WORLD WILDLIFE FUND INC_IAS_145M"/>
    <s v="ANTELO JUSTINIANO, PAULO CESAR - EMP - SCZ                  "/>
    <x v="0"/>
    <x v="0"/>
    <s v="antelop@tigo.net.bo"/>
    <s v="AV BENI CALLE LOS PITONES 2070 ENTRE 2DO Y 3ER ANILLO"/>
    <s v=" 17°45'46.10&quot;S      63°10'25.84&quot;O"/>
    <s v="PABLO BAUER - 77651338"/>
    <x v="3"/>
    <d v="2023-04-01T00:00:00"/>
    <d v="2023-05-01T00:00:00"/>
    <x v="4"/>
    <m/>
    <m/>
    <x v="686"/>
    <s v="AC"/>
    <s v="(en blanco)"/>
    <s v="Internet Asimetrico 10"/>
    <s v="VACA DIEZ, WALTER - EMP - SCZ                               "/>
    <s v="(en blanco)"/>
    <e v="#REF!"/>
    <s v="VACA DIEZ, WALTER - EMP - SCZ                               "/>
    <m/>
    <e v="#N/A"/>
    <e v="#N/A"/>
    <m/>
  </r>
  <r>
    <x v="3"/>
    <d v="2018-05-29T00:00:00"/>
    <s v="Internet Asimetrico 10"/>
    <n v="32391"/>
    <x v="433"/>
    <s v="1789621_32391__SCZ_PETROLERO_WORLD WILDLIFE FUND INC_IAS_145M"/>
    <s v="ANTELO JUSTINIANO, PAULO CESAR - EMP - SCZ                  "/>
    <x v="0"/>
    <x v="0"/>
    <s v="antelop@tigo.net.bo"/>
    <s v="AV BENI CALLE LOS PITONES 2070 ENTRE 2DO Y 3ER ANILLO"/>
    <s v=" 17°45'46.10&quot;S      63°10'25.84&quot;O"/>
    <s v="PABLO BAUER - 77651338"/>
    <x v="3"/>
    <d v="2023-04-01T00:00:00"/>
    <d v="2023-05-01T00:00:00"/>
    <x v="4"/>
    <m/>
    <m/>
    <x v="3"/>
    <s v="AC"/>
    <s v="(en blanco)"/>
    <s v="Internet Asimetrico 10"/>
    <s v="VACA DIEZ, WALTER - EMP - SCZ                               "/>
    <s v="(en blanco)"/>
    <e v="#REF!"/>
    <s v="VACA DIEZ, WALTER - EMP - SCZ                               "/>
    <m/>
    <e v="#N/A"/>
    <e v="#N/A"/>
    <m/>
  </r>
  <r>
    <x v="1"/>
    <d v="2023-03-01T00:00:00"/>
    <s v="SD-WAN Advanced 3"/>
    <n v="38580"/>
    <x v="273"/>
    <s v="11188401_38580__LPZ_ AvAmerica_INDUSTRIAS VENADO SA_IDD_65M"/>
    <s v="MERCADO ANEZ, JAVIER - CORP - SCZ                           "/>
    <x v="1"/>
    <x v="0"/>
    <s v="mercadoja@tigo.net.bo"/>
    <s v="Av. America, Suc. Venado"/>
    <n v="0"/>
    <s v="Miguel Iturralde 76761677"/>
    <x v="3"/>
    <d v="2023-04-01T00:00:00"/>
    <d v="2023-05-01T00:00:00"/>
    <x v="4"/>
    <m/>
    <m/>
    <x v="312"/>
    <s v="AC"/>
    <s v="AC"/>
    <s v="SD-WAN Advanced 3"/>
    <s v="MERCADO ANEZ, JAVIER - CORP - SCZ                           "/>
    <s v="11188401_38580__LPZ_AvAmerica_INDUSTRIAS VENADO SA_IDD_65M"/>
    <m/>
    <s v="MERCADO ANEZ, JAVIER - CORP - SCZ                           "/>
    <m/>
    <e v="#N/A"/>
    <e v="#N/A"/>
    <m/>
  </r>
  <r>
    <x v="1"/>
    <d v="2023-02-09T00:00:00"/>
    <s v="SD-WAN Advanced 3"/>
    <n v="38765"/>
    <x v="782"/>
    <s v="12074926_38765_LPZ_SOPOCACHI_BEBIDAS BOLIVIANAS BBO SA_IDD_30M"/>
    <s v="MERCADO ANEZ, JAVIER - CORP - SCZ                           "/>
    <x v="1"/>
    <x v="0"/>
    <s v="mercadoja@tigo.net.bo"/>
    <s v="Calle  Alto de la Alianza #766  - Plaza Rioshisino"/>
    <s v=" 16°29'30.3&quot;S 68°08'09.3&quot;W"/>
    <s v="Weedmar Perez - 71094760"/>
    <x v="3"/>
    <d v="2023-04-01T00:00:00"/>
    <d v="2023-05-01T00:00:00"/>
    <x v="1"/>
    <m/>
    <m/>
    <x v="614"/>
    <s v="AC"/>
    <s v="AC"/>
    <s v="SD-WAN Advanced 3"/>
    <b v="1"/>
    <s v="12074926_38765_LPZ_SOPOCACHI_BEBIDAS BOLIVIANAS BBO SA_IDD_30M"/>
    <b v="1"/>
    <s v="MONTERO LEDESMA, JAVIER - CORP - SCZ                        "/>
    <b v="0"/>
    <e v="#N/A"/>
    <e v="#N/A"/>
    <m/>
  </r>
  <r>
    <x v="3"/>
    <d v="2021-10-26T00:00:00"/>
    <s v="Internet Asimetrico 1"/>
    <n v="36834"/>
    <x v="634"/>
    <s v="11235982_36834__CBA_HIPODROMO_ASOCIACION NACIONAL DE ALDEAS SOS BOLIVIA_IAS_30M_"/>
    <s v="GUTIERREZ AYLLÓN, ALVARO - EMP - LPZ                        "/>
    <x v="2"/>
    <x v="0"/>
    <s v="gutierrezalp@tigo.net.bo"/>
    <s v="Hipodromo S/N"/>
    <n v="0"/>
    <s v="Contcto NOC"/>
    <x v="3"/>
    <d v="2023-04-01T00:00:00"/>
    <d v="2023-05-01T00:00:00"/>
    <x v="1"/>
    <m/>
    <m/>
    <x v="171"/>
    <s v="AC"/>
    <s v="AC"/>
    <s v="Internet Asimetrico 1"/>
    <b v="1"/>
    <s v="11235982_36834__CBA_HIPODROMO_ASOCIACION NACIONAL DE ALDEAS SOS BOLIVIA_IAS_30M_"/>
    <b v="1"/>
    <s v="GUTIERREZ AYLLÓN, ALVARO - EMP - LPZ                        "/>
    <b v="1"/>
    <e v="#N/A"/>
    <e v="#N/A"/>
    <m/>
  </r>
  <r>
    <x v="1"/>
    <d v="2023-01-31T00:00:00"/>
    <s v="Internet Asimetrico 5"/>
    <n v="38635"/>
    <x v="456"/>
    <s v="15158467_38635__SCZ_TanqueUrubo_Inmobiliaria kintas srl_IAS_75M_ColinasUrubo"/>
    <s v="PARADA ROCA, NOELIA - CORP - SCZ                            "/>
    <x v="0"/>
    <x v="0"/>
    <s v="paradan@tigo.net.bo"/>
    <s v="URUBO, PARQUE KALOMAI, PASANDO PLAYA TURQUESA 5KM "/>
    <s v=" 17°39'58.17&quot;S  63°13'38.59&quot;O"/>
    <s v="Marco Barba - 69061258"/>
    <x v="0"/>
    <d v="2023-05-01T00:00:00"/>
    <d v="2023-06-01T00:00:00"/>
    <x v="1"/>
    <m/>
    <m/>
    <x v="687"/>
    <s v="AC"/>
    <s v="AC"/>
    <s v="Internet Asimetrico 5"/>
    <b v="1"/>
    <s v="15158467_38635__SCZ_TanqueUrubo_Inmobiliaria kintas srl_IAS_75M_ColinasUrubo"/>
    <b v="1"/>
    <s v="MERCADO ANEZ, JAVIER - CORP - SCZ                           "/>
    <b v="0"/>
    <e v="#N/A"/>
    <e v="#N/A"/>
    <m/>
  </r>
  <r>
    <x v="3"/>
    <d v="2023-03-22T00:00:00"/>
    <s v="Internet Asimetrico 3"/>
    <n v="38884"/>
    <x v="815"/>
    <s v="15647002_38884__SCZ_2 DE AGOSTO_LOMHOT SRL_IAS_50M_METALMEC"/>
    <s v="ALVAREZ CABEZAS, SAUL ALEJANDRO - TEMP                      "/>
    <x v="0"/>
    <x v="0"/>
    <s v="alvarezs@tigo.net.bo"/>
    <s v="Av. Alemana, 3 cuadras antes del 6to anillo. Oficinas de LOM HOT"/>
    <s v="17.73832311363277, -63.156093348617176"/>
    <s v="Moises Herbas - 78459375"/>
    <x v="0"/>
    <d v="2023-05-01T00:00:00"/>
    <d v="2023-06-01T00:00:00"/>
    <x v="1"/>
    <m/>
    <m/>
    <x v="679"/>
    <s v="AC"/>
    <s v="AC"/>
    <s v="Internet Asimetrico 3"/>
    <b v="1"/>
    <s v="15647002_38884__SCZ_2 DE AGOSTO_LOMHOT SRL_IAS_50M_METALMEC"/>
    <b v="1"/>
    <s v="PARADA SAUCEDO, ALEJANDRA - EMP - SCZ                       "/>
    <b v="0"/>
    <e v="#N/A"/>
    <e v="#N/A"/>
    <m/>
  </r>
  <r>
    <x v="3"/>
    <d v="2023-03-28T00:00:00"/>
    <s v="Internet Dedicado 2"/>
    <n v="38881"/>
    <x v="244"/>
    <s v="11292860_38881__SCZ_23 DE DICIEMBRE_PLAXBURG S.R.L._IDD_40M"/>
    <s v="GONZALEZ ANTEZANA, MAURICIO ABEL - EMP - CBBA               "/>
    <x v="0"/>
    <x v="0"/>
    <s v="gonzalezm@tigo.net.bo"/>
    <s v="AV. INTERNACIONAL (8VO ANILLO) Y CALLE MADRID"/>
    <s v=" 17°46'23.45&quot;S   63° 6'32.69&quot;O"/>
    <s v="RODRIGO ESCOBAR - 71440146"/>
    <x v="0"/>
    <d v="2023-05-01T00:00:00"/>
    <d v="2023-06-01T00:00:00"/>
    <x v="1"/>
    <m/>
    <m/>
    <x v="679"/>
    <s v="AC"/>
    <s v="AC"/>
    <s v="Internet Dedicado 2"/>
    <b v="1"/>
    <s v="11292860_38881__SCZ_23 DE DICIEMBRE_PLAXBURG S.R.L._IDD_40M"/>
    <b v="1"/>
    <s v="GONZALEZ ANTEZANA, MAURICIO ABEL - EMP - CBBA               "/>
    <b v="1"/>
    <e v="#N/A"/>
    <e v="#N/A"/>
    <m/>
  </r>
  <r>
    <x v="3"/>
    <d v="2023-03-30T00:00:00"/>
    <s v="Internet Asimetrico 1"/>
    <n v="38858"/>
    <x v="816"/>
    <s v="15405878_38858__SCZ_Paragua_MERCANTIL LEON SRL_IAS_30M_GUAPILO"/>
    <s v="NUNEZ CASCALES, CARLOS ROMARIO - EMP - SCZ                  "/>
    <x v="0"/>
    <x v="0"/>
    <s v="nunezro@tigo.net.bo"/>
    <s v="CARRETERA A COTOCA KM8 DEBAJO DEL PUENTE A COTOCA A LADO IZQUIERDO, ATRÁS DE LA EMPRESA GRANOS"/>
    <s v="17°45'49.38&quot;S  63° 5'7.57&quot;O"/>
    <s v="TAMIRES DA SILVA - 75018828"/>
    <x v="0"/>
    <d v="2023-05-01T00:00:00"/>
    <d v="2023-06-01T00:00:00"/>
    <x v="1"/>
    <m/>
    <m/>
    <x v="688"/>
    <s v="AC"/>
    <s v="AC"/>
    <s v="Internet Asimetrico 1"/>
    <b v="1"/>
    <s v="15405878_38858__SCZ_Paragua_MERCANTIL LEON SRL_IAS_30M_GUAPILO"/>
    <b v="1"/>
    <s v="NUNEZ CASCALES, CARLOS ROMARIO - EMP - SCZ                  "/>
    <b v="1"/>
    <e v="#N/A"/>
    <e v="#N/A"/>
    <m/>
  </r>
  <r>
    <x v="3"/>
    <d v="2023-02-24T00:00:00"/>
    <s v="Internet Asimetrico 1"/>
    <n v="38734"/>
    <x v="751"/>
    <s v="15624372_38734__SCZ_GUARACACHI_CAMPEON SRL_IAS_30M"/>
    <s v="GARAY, ANGEL NICOLAS - EMP - SCZ                            "/>
    <x v="0"/>
    <x v="0"/>
    <s v="garaya@tigo.net.bo"/>
    <s v="Av Brasil entre 3 y 4a anillo, centro comercial brasil, planta alta, patio de comida Pollos campeon"/>
    <s v=" 17°45'57.04&quot;S 63° 8'52.77&quot;O"/>
    <s v="Heidy Artega - 79888768"/>
    <x v="0"/>
    <d v="2023-05-01T00:00:00"/>
    <d v="2023-06-01T00:00:00"/>
    <x v="0"/>
    <m/>
    <s v="Cliente no acepta la medición"/>
    <x v="0"/>
    <s v="AC"/>
    <s v="AC"/>
    <s v="Internet Asimetrico 1"/>
    <b v="1"/>
    <s v="15624372_38734__SCZ_GUARACACHI_CAMPEON SRL_IAS_30M"/>
    <b v="1"/>
    <s v="GARAY, ANGEL NICOLAS - EMP - SCZ                            "/>
    <b v="1"/>
    <e v="#N/A"/>
    <e v="#N/A"/>
    <m/>
  </r>
  <r>
    <x v="3"/>
    <d v="2023-03-13T00:00:00"/>
    <s v="Internet Dedicado 3"/>
    <n v="38855"/>
    <x v="817"/>
    <s v="15227329_38855__LPZ_MIRADOR_GIGAVISION LA PAZ ILLIMANI SRL._IDD_50M"/>
    <s v="GARAY, ANGEL NICOLAS - EMP - SCZ                            "/>
    <x v="1"/>
    <x v="0"/>
    <s v="garaya@tigo.net.bo"/>
    <s v="Av Saavedra n 625 esq Rosendo Villalobos edificio Girasol "/>
    <s v="-16,5026691, -68,1217850"/>
    <s v="Gabriela Antequera - 72101428"/>
    <x v="0"/>
    <d v="2023-05-01T00:00:00"/>
    <d v="2023-06-01T00:00:00"/>
    <x v="1"/>
    <m/>
    <m/>
    <x v="689"/>
    <s v="AC"/>
    <s v="AC"/>
    <s v="Internet Dedicado 3"/>
    <b v="1"/>
    <s v="15227329_38855__LPZ_MIRADOR_GIGAVISION LA PAZ ILLIMANI SRL._IDD_50M"/>
    <b v="1"/>
    <s v="GARAY, ANGEL NICOLAS - EMP - SCZ                            "/>
    <b v="1"/>
    <e v="#N/A"/>
    <e v="#N/A"/>
    <m/>
  </r>
  <r>
    <x v="3"/>
    <d v="2023-03-31T00:00:00"/>
    <s v="Internet Asimetrico 1"/>
    <n v="38850"/>
    <x v="818"/>
    <s v="1768709_38850__SCZ_B30Agosto_CAISY R.L_IAS_30M_LA CHONTA"/>
    <s v="NUNEZ CASCALES, CARLOS ROMARIO - EMP - SCZ                  "/>
    <x v="0"/>
    <x v="0"/>
    <s v="nunezro@tigo.net.bo"/>
    <s v="Carretera al Norte Km 8 y medio. Barrio San Pablo, UV-0342, Mz.0001, Santa Cruz de la Sierra -  SITIO 1"/>
    <s v=" 17°42'2.14&quot;S  63° 9'41.88&quot;O"/>
    <s v="KATSUMI BANI - 77076067"/>
    <x v="0"/>
    <d v="2023-05-01T00:00:00"/>
    <d v="2023-06-01T00:00:00"/>
    <x v="1"/>
    <m/>
    <m/>
    <x v="22"/>
    <s v="AC"/>
    <s v="AC"/>
    <s v="Internet Asimetrico 1"/>
    <b v="1"/>
    <s v="1768709_38850__SCZ_B30Agosto_CAISY R.L_IAS_30M_LA CHONTA"/>
    <b v="1"/>
    <s v="NUNEZ CASCALES, CARLOS ROMARIO - EMP - SCZ                  "/>
    <b v="1"/>
    <e v="#N/A"/>
    <e v="#N/A"/>
    <m/>
  </r>
  <r>
    <x v="0"/>
    <d v="2023-03-30T00:00:00"/>
    <s v="Internet Asimetrico 8"/>
    <n v="38849"/>
    <x v="819"/>
    <s v="15645618_38849__LPZ_9 DE ABRIL_SOCIEDAD SAN FRANCISCO DE SALES_IAS_105M"/>
    <s v="CHAMAS, SERGIO FERNANDO - EJEC. DE CUENTAS - NEG - LP       "/>
    <x v="1"/>
    <x v="0"/>
    <s v="chamass@tigo.net.bo"/>
    <s v="Av Civica S/N Zona Satelite Entre Av La Paz y C 29 colegio Don Bosco El Alto"/>
    <s v="Latitud '  16°31'42.45&quot;S Longitud   68° 9'37.60&quot;O"/>
    <s v="Ruddy Quisbert - 77568144"/>
    <x v="0"/>
    <d v="2023-05-01T00:00:00"/>
    <d v="2023-06-01T00:00:00"/>
    <x v="1"/>
    <m/>
    <m/>
    <x v="690"/>
    <s v="AC"/>
    <s v="AC"/>
    <s v="Internet Asimetrico 8"/>
    <b v="1"/>
    <s v="15645618_38849__LPZ_9 DE ABRIL_SOCIEDAD SAN FRANCISCO DE SALES_IAS_105M"/>
    <b v="1"/>
    <s v="CHAMAS, SERGIO FERNANDO - EJEC. DE CUENTAS - NEG - LP       "/>
    <b v="1"/>
    <e v="#N/A"/>
    <e v="#N/A"/>
    <m/>
  </r>
  <r>
    <x v="0"/>
    <d v="2023-02-28T00:00:00"/>
    <s v="Internet Asimetrico 8"/>
    <n v="38839"/>
    <x v="820"/>
    <s v="11290580_38839__LPZ_SENKATA_SOCIEDAD COMERCIAL AGROPECUARIA TUSEQUIS LIMITADA_IA"/>
    <s v="ESPADA, MAURICIO - EJEC. DE CUENTAS - NEG - LP              "/>
    <x v="1"/>
    <x v="0"/>
    <s v="espadam@tigo.net.bo"/>
    <s v="Av 6 de Marzo S/N Zona Senkata"/>
    <s v="-16°33'42.20 - 68°10'55.31"/>
    <s v="PERCY PEREZ - 70618917"/>
    <x v="0"/>
    <d v="2023-05-01T00:00:00"/>
    <d v="2023-06-01T00:00:00"/>
    <x v="0"/>
    <m/>
    <s v="Servicio Suspendido / Eliminado"/>
    <x v="0"/>
    <s v="AC"/>
    <s v="AC"/>
    <s v="Internet Asimetrico 8"/>
    <b v="1"/>
    <s v="11290580_38839__LPZ_SENKATA_SOCIEDAD COMERCIAL AGROPECUARIA TUSEQUIS LIMITADA_IA"/>
    <b v="1"/>
    <s v="ESPADA, MAURICIO - EJEC. DE CUENTAS - NEG - LP              "/>
    <b v="1"/>
    <e v="#N/A"/>
    <e v="#N/A"/>
    <m/>
  </r>
  <r>
    <x v="0"/>
    <d v="2023-02-28T00:00:00"/>
    <s v="Internet Asimetrico 1"/>
    <n v="38846"/>
    <x v="821"/>
    <s v="15596851_38846__SCZ_PETROLERO SUR_CLINICA MEDICA VITALVID CARDIOSALUD S.R.L_IAS_"/>
    <s v="SAUCEDO GUMUCIO, JAIME - EJEC. DE VENTAS - NEG - SC         "/>
    <x v="0"/>
    <x v="0"/>
    <s v="saucedojai@tigo.net.bo"/>
    <s v="AV/ 3 PASOS   AL FRENTE  3075/UV044-MZA001 (A 50 MT PASANDO EL SURTIDOR 3 PASOS AL FRENTRE)  (FACHADA BLANCA)"/>
    <s v="-17.4746, -63.0920"/>
    <s v="Mariela Dorado - 69257436"/>
    <x v="0"/>
    <d v="2023-05-01T00:00:00"/>
    <d v="2023-06-01T00:00:00"/>
    <x v="1"/>
    <m/>
    <m/>
    <x v="194"/>
    <s v="AC"/>
    <s v="AC"/>
    <s v="Internet Asimetrico 1"/>
    <b v="1"/>
    <s v="15596851_38846__SCZ_PETROLERO SUR_CLINICA MEDICA VITALVID CARDIOSALUD S.R.L_IAS_"/>
    <b v="1"/>
    <s v="SAUCEDO GUMUCIO, JAIME - EJEC. DE VENTAS - NEG - SC         "/>
    <b v="1"/>
    <e v="#N/A"/>
    <e v="#N/A"/>
    <m/>
  </r>
  <r>
    <x v="3"/>
    <d v="2023-03-07T00:00:00"/>
    <s v="Internet Dedicado 8"/>
    <n v="38834"/>
    <x v="342"/>
    <s v="14749556_38834__LPZ_FLORIDA_VAMED ENGINEERING GMBH - SUCURSAL BOLIVIA_IDD_105M"/>
    <s v="LEON ROSAS, JOSUE ISMAEL - EMP - LPZ                        "/>
    <x v="1"/>
    <x v="0"/>
    <s v="leonjo@tigo.net.bo"/>
    <s v="Calle 15 , Edificio Plaza 15, piso 3, oficina 3D; zona Calacoto, La Paz"/>
    <s v="-16.540791 -68.0836274,19.06"/>
    <s v="ALCIRA CORDOVA - 69830904"/>
    <x v="0"/>
    <d v="2023-05-01T00:00:00"/>
    <d v="2023-06-01T00:00:00"/>
    <x v="1"/>
    <m/>
    <m/>
    <x v="691"/>
    <s v="AC"/>
    <s v="AC"/>
    <s v="Internet Dedicado 8"/>
    <b v="1"/>
    <s v="14749556_38834__LPZ_FLORIDA_VAMED ENGINEERING GMBH - SUCURSAL BOLIVIA_IDD_105M"/>
    <b v="1"/>
    <s v="LEON ROSAS, JOSUE ISMAEL - EMP - LPZ                        "/>
    <b v="1"/>
    <e v="#N/A"/>
    <e v="#N/A"/>
    <m/>
  </r>
  <r>
    <x v="3"/>
    <d v="2023-03-06T00:00:00"/>
    <s v="Internet Dedicado 1"/>
    <n v="38833"/>
    <x v="822"/>
    <s v="13593550_38833__SCZ_Tajibos_UTEPSA_IDD_30M_Sirari"/>
    <s v="MIYASHIRO VELEZ, JAIRTJHON - EMP - SCZ                      "/>
    <x v="0"/>
    <x v="0"/>
    <s v="miyashiroj@tigo.net.bo"/>
    <s v="AVENIDA NOEL KEMPFF MERCADO 3ER ANILLO INTERNO EDIF UTEPSA"/>
    <s v=" 17°46'3.09&quot;S  63°12'3.67&quot;O"/>
    <s v="ELIZABETH RIOS - 69200304"/>
    <x v="0"/>
    <d v="2023-05-01T00:00:00"/>
    <d v="2023-06-01T00:00:00"/>
    <x v="1"/>
    <m/>
    <m/>
    <x v="655"/>
    <s v="AC"/>
    <s v="AC"/>
    <s v="Internet Dedicado 1"/>
    <b v="1"/>
    <s v="13593550_38833__SCZ_Tajibos_UTEPSA_IDD_30M_Sirari"/>
    <b v="1"/>
    <s v="MIYASHIRO VELEZ, JAIRTJHON - EMP - SCZ                      "/>
    <b v="1"/>
    <e v="#N/A"/>
    <e v="#N/A"/>
    <m/>
  </r>
  <r>
    <x v="1"/>
    <d v="2023-06-28T00:00:00"/>
    <s v="SD-WAN Advanced 3"/>
    <n v="38764"/>
    <x v="782"/>
    <s v="12074926_38764__LPZ_Planta Senkata_BEBIDAS BOLIVIANAS BBO SA_BAS_15M"/>
    <s v="MERCADO ANEZ, JAVIER - CORP - SCZ                           "/>
    <x v="1"/>
    <x v="0"/>
    <s v="mercadoja@tigo.net.bo"/>
    <s v="Planta Senkata"/>
    <n v="0"/>
    <s v="Weedmar Perez - 71094760"/>
    <x v="3"/>
    <d v="2023-05-01T00:00:00"/>
    <d v="2023-06-01T00:00:00"/>
    <x v="1"/>
    <m/>
    <m/>
    <x v="692"/>
    <s v="AC"/>
    <s v="AC"/>
    <s v="SD-WAN Advanced 3"/>
    <b v="1"/>
    <s v="12074926_38764__LPZ_Planta Senkata_BEBIDAS BOLIVIANAS BBO SA_BAS_15M"/>
    <b v="1"/>
    <s v="MONTERO LEDESMA, JAVIER - CORP - SCZ                        "/>
    <b v="0"/>
    <e v="#N/A"/>
    <e v="#N/A"/>
    <m/>
  </r>
  <r>
    <x v="0"/>
    <d v="2023-02-28T00:00:00"/>
    <s v="Internet Dedicado 1"/>
    <n v="38857"/>
    <x v="823"/>
    <s v="15645878_38857__SCZ_Tajibos_WALTER ANDRES CAMARGO JORDAN_IDD_30M"/>
    <s v="MARTINEZ, JAVIER HERNAN - EJEC. DE CUENTAS - NEG - SC       "/>
    <x v="0"/>
    <x v="0"/>
    <s v="martinezjh@tigo.net.bo"/>
    <s v="Av. Bush y 3 anillo. Condominio ciudad real. Calle noroeste #43  "/>
    <s v="S/N"/>
    <s v="Luis Fernando Crespo  - 591 70898839"/>
    <x v="0"/>
    <d v="2023-05-01T00:00:00"/>
    <d v="2023-06-01T00:00:00"/>
    <x v="1"/>
    <m/>
    <m/>
    <x v="693"/>
    <s v="AC"/>
    <s v="AC"/>
    <s v="Internet Dedicado 1"/>
    <b v="1"/>
    <s v="15645878_38857__SCZ_Tajibos_WALTER ANDRES CAMARGO JORDAN_IDD_30M"/>
    <b v="1"/>
    <s v="MARTINEZ, JAVIER HERNAN - EJEC. DE CUENTAS - NEG - SC       "/>
    <b v="1"/>
    <e v="#N/A"/>
    <e v="#N/A"/>
    <m/>
  </r>
  <r>
    <x v="3"/>
    <d v="2023-02-28T00:00:00"/>
    <s v="Internet Asimetrico 1"/>
    <n v="38735"/>
    <x v="824"/>
    <s v="15643068_38735__SCZ_QUIOR_LOCAR SANEAMIENTO AMBIENTAL LTDA - SUCURSAL BOLIVIA_IA"/>
    <s v="VACA DIEZ, WALTER - EMP - SCZ                               "/>
    <x v="0"/>
    <x v="0"/>
    <s v="vacadiezw@tigo.net.bo"/>
    <s v="Vertedero Normandìa Santa cruz cap"/>
    <s v="17°51'53.6&quot;S 63°04'42.7&quot;W"/>
    <s v="Beymar Correa - 78186685"/>
    <x v="0"/>
    <d v="2023-05-01T00:00:00"/>
    <d v="2023-06-01T00:00:00"/>
    <x v="1"/>
    <m/>
    <m/>
    <x v="694"/>
    <s v="AC"/>
    <s v="AC"/>
    <s v="Internet Asimetrico 1"/>
    <b v="1"/>
    <s v="15643068_38735__SCZ_QUIOR_LOCAR SANEAMIENTO AMBIENTAL LTDA - SUCURSAL BOLIVIA_IA"/>
    <b v="1"/>
    <s v="VACA DIEZ, WALTER - EMP - SCZ                               "/>
    <b v="1"/>
    <e v="#N/A"/>
    <e v="#N/A"/>
    <m/>
  </r>
  <r>
    <x v="4"/>
    <d v="2023-01-31T00:00:00"/>
    <s v="Internet Dedicado 3"/>
    <n v="38709"/>
    <x v="825"/>
    <s v="15580118_38709__SCZ_HIPERMAXI_IMPORT EXPORT SALVATIERRA S.A_IDD_50M"/>
    <s v="MARISCAL SALINAS, BLANCA - EJEC. DE CUENTAS - NEG - SC      "/>
    <x v="0"/>
    <x v="0"/>
    <s v="mariscalb@tigo.net.bo"/>
    <s v="2do y 3er anillo av Banzer calle G. M franco diagonala a la defensoria de la niñez frente a la empresa Saltos "/>
    <s v="17°45'47.16&quot;S   63°10'59.62&quot;O"/>
    <s v="ALDO QUIROGA - "/>
    <x v="0"/>
    <d v="2023-05-01T00:00:00"/>
    <d v="2023-06-01T00:00:00"/>
    <x v="1"/>
    <m/>
    <m/>
    <x v="688"/>
    <s v="AC"/>
    <s v="AC"/>
    <s v="Internet Dedicado 3"/>
    <b v="1"/>
    <s v="15580118_38709__SCZ_HIPERMAXI_IMPORT EXPORT SALVATIERRA S.A_IDD_50M"/>
    <b v="1"/>
    <s v="MARISCAL SALINAS, BLANCA - EJEC. DE CUENTAS - NEG - SC      "/>
    <b v="1"/>
    <e v="#N/A"/>
    <e v="#N/A"/>
    <m/>
  </r>
  <r>
    <x v="3"/>
    <d v="2023-01-31T00:00:00"/>
    <s v="Internet Asimetrico 1"/>
    <n v="38692"/>
    <x v="826"/>
    <s v="15612233_38692__LPZ_VILLA ADELA_NUR SRL_IAS_30M_FABRICA DELIZIA"/>
    <s v="VELARDE VARGAS, MARIO - EMP - SCZ                           "/>
    <x v="1"/>
    <x v="0"/>
    <s v="velardem@tigo.net.bo"/>
    <s v="Carretera Viacha Ladislao Cabrera, calle 21 de Septiembre"/>
    <s v="16°33'04.7&quot;S 68°12'29.3&quot;W"/>
    <s v="Bladimir Butierrez - 75303928"/>
    <x v="0"/>
    <d v="2023-05-01T00:00:00"/>
    <d v="2023-06-01T00:00:00"/>
    <x v="1"/>
    <m/>
    <m/>
    <x v="194"/>
    <s v="AC"/>
    <s v="AC"/>
    <s v="Internet Asimetrico 1"/>
    <b v="1"/>
    <s v="15612233_38692__LPZ_JESUS NAZARETH_NUR SRL_IAS_30M_ZONA_FRANCA"/>
    <b v="0"/>
    <s v="VAZQUEZ VALDIVIA, LEONARDO - EMP - SCZ                      "/>
    <b v="0"/>
    <e v="#N/A"/>
    <e v="#N/A"/>
    <m/>
  </r>
  <r>
    <x v="3"/>
    <d v="2023-01-31T00:00:00"/>
    <s v="Internet Asimetrico 1"/>
    <n v="38670"/>
    <x v="751"/>
    <s v="15624372_38670__SCZ_PARQUE INDUSTRIAL III_CAMPEON S.R.L._IAS_30M"/>
    <s v="GARAY, ANGEL NICOLAS - EMP - SCZ                            "/>
    <x v="0"/>
    <x v="0"/>
    <s v="garaya@tigo.net.bo"/>
    <s v="Paragua y 4to anillo "/>
    <n v="0"/>
    <s v="Heidy Artega - 79888768"/>
    <x v="3"/>
    <d v="2023-05-01T00:00:00"/>
    <d v="2023-06-01T00:00:00"/>
    <x v="1"/>
    <m/>
    <m/>
    <x v="695"/>
    <s v="AC"/>
    <s v="(en blanco)"/>
    <s v="Internet Asimetrico 1"/>
    <b v="1"/>
    <s v="(en blanco)"/>
    <b v="0"/>
    <s v="GARAY, ANGEL NICOLAS - EMP - SCZ                            "/>
    <b v="1"/>
    <e v="#N/A"/>
    <e v="#N/A"/>
    <m/>
  </r>
  <r>
    <x v="0"/>
    <d v="2023-01-26T00:00:00"/>
    <s v="Internet Asimetrico 2"/>
    <n v="38654"/>
    <x v="827"/>
    <s v="15641251_38654__SCZ_PAJONAL_ANCI INTERNACIONAL CORP. S.R.L._IAS_40M_LA BARRANCA"/>
    <s v="BOWLES, MARCO ANTONIO - EJEC. DE VENTAS - NEG - SC          "/>
    <x v="0"/>
    <x v="0"/>
    <s v="bowlesm@tigo.net.bo"/>
    <s v="AVENIDA CAPITAN VASQUEZ NRO 19 ZONA EL TROMPILLO ENTRE 2DO Y 3ER ANILLO AL FRENTE DEL AEROPUERTO EL TROMPILLO"/>
    <s v=" 17°47'58.32&quot;S -  63°10'33.84&quot;O"/>
    <s v="CARLA GUTIERREZ - 76098811"/>
    <x v="0"/>
    <d v="2023-05-01T00:00:00"/>
    <d v="2023-06-01T00:00:00"/>
    <x v="1"/>
    <m/>
    <m/>
    <x v="655"/>
    <s v="AC"/>
    <s v="AC"/>
    <s v="Internet Asimetrico 2"/>
    <b v="1"/>
    <s v="15641251_38654__SCZ_PAJONAL_ANCI INTERNACIONAL CORP. S.R.L._IAS_40M_LA BARRANCA"/>
    <b v="1"/>
    <s v="BOWLES, MARCO ANTONIO - EJEC. DE VENTAS - NEG - SC          "/>
    <b v="1"/>
    <e v="#N/A"/>
    <e v="#N/A"/>
    <m/>
  </r>
  <r>
    <x v="4"/>
    <d v="2022-12-30T00:00:00"/>
    <s v="Internet Dedicado 4"/>
    <n v="38545"/>
    <x v="828"/>
    <s v="13834977_38545__SCZ_TAJIBOS_AGENCIA DESPACHANTE UNIVERSAL LTDA_IDD_65M_B SIRARI"/>
    <s v="SANJINES, MARIA PAULA - EJEC. DE CUENTAS - NEG - SC         "/>
    <x v="0"/>
    <x v="0"/>
    <s v="moralesro@tigo.net.bo"/>
    <s v="3ER ANILO INTERNO ENTRE CALLE 31 DE JULIO Y 17 DE AGOSTO CONDOMINIO ESTRELLA DE MAR "/>
    <s v=" 17°47'48.84&quot;S    63°9'28.97&quot;O"/>
    <s v="Christian Franco -74660414"/>
    <x v="0"/>
    <d v="2023-03-01T00:00:00"/>
    <d v="2023-04-01T00:00:00"/>
    <x v="1"/>
    <s v="Se actualizó contacto con el ejecutivo"/>
    <m/>
    <x v="696"/>
    <s v="AC"/>
    <s v="AC"/>
    <s v="Internet Dedicado 4"/>
    <b v="1"/>
    <s v="13834977_38545__SCZ_TAJIBOS_AGENCIA DESPACHANTE UNIVERSAL LTDA_IDD_65M_B SIRARI"/>
    <b v="1"/>
    <s v="SANJINES, MARIA PAULA - EJEC. DE CUENTAS - NEG - SC         "/>
    <b v="1"/>
    <e v="#N/A"/>
    <e v="#N/A"/>
    <s v="el contacto es equivocado."/>
  </r>
  <r>
    <x v="2"/>
    <d v="2022-12-29T00:00:00"/>
    <s v="Internet Dedicado 1"/>
    <n v="38349"/>
    <x v="829"/>
    <s v="15360738_38349__SCZ_Barrio 30 de Agosto_ATLAS COPCO BOLIVIANA SA_IDD_30M_CATALUA"/>
    <s v="PONCE DE LEON, MONICA - MNC - SCZ                           "/>
    <x v="0"/>
    <x v="0"/>
    <s v="ponceb@tigo.net.bo"/>
    <s v="Avenida Banzer entre 8vo y 7mo anillo, km 6 carretera al norte A lado de Christian automotors, en la esquina."/>
    <s v=" 17°43'14.91&quot;S  63° 9'50.94&quot;O"/>
    <s v="Diego Salinas / 71639372 / diego.salinas@atlascopco.com"/>
    <x v="0"/>
    <d v="2023-02-01T00:00:00"/>
    <d v="2023-03-01T00:00:00"/>
    <x v="1"/>
    <s v="Se actualizó contacto con el ejecutivo"/>
    <m/>
    <x v="697"/>
    <s v="AC"/>
    <s v="AC"/>
    <s v="Internet Dedicado 1"/>
    <b v="1"/>
    <s v="15360738_38349__SCZ_Barrio 30 de Agosto_ATLAS COPCO BOLIVIANA SA_IDD_30M_CATALUA"/>
    <b v="1"/>
    <s v="RUCK SUAREZ, FERNANDA - MNC - SCZ                           "/>
    <b v="0"/>
    <e v="#N/A"/>
    <e v="#N/A"/>
    <s v="se tiene problemas para contactar al cliente, ya que el contacto es del peru"/>
  </r>
  <r>
    <x v="0"/>
    <d v="2023-03-31T00:00:00"/>
    <s v="Internet Asimetrico 1"/>
    <n v="38941"/>
    <x v="830"/>
    <s v="11493114_38941__SCZ_MONTERO_AUTOSUD LTDA_IAS_30M"/>
    <s v="ISURZA VIDAL, ENRIQUE - EJEC. DE VENTAS - NEG - SC          "/>
    <x v="0"/>
    <x v="0"/>
    <s v="isurzae@tigo.net.bo"/>
    <s v="Carretera Hardeman - Colonia Pirai lado surtidor ES Aracataca, Oficinas AUTOSUD Sucursal MONTERO"/>
    <s v="-17.329173468319873, -63.26290534007889"/>
    <s v="Amanda Barrios - 78103447"/>
    <x v="0"/>
    <d v="2023-05-01T00:00:00"/>
    <d v="2023-06-01T00:00:00"/>
    <x v="1"/>
    <m/>
    <m/>
    <x v="698"/>
    <s v="AC"/>
    <s v="AC"/>
    <s v="Internet Asimetrico 1"/>
    <b v="1"/>
    <s v="11493114_38941__SCZ_MONTERO_AUTOSUD LTDA_IAS_30M"/>
    <b v="1"/>
    <s v="ISURZA VIDAL, ENRIQUE - EJEC. DE VENTAS - NEG - SC          "/>
    <b v="1"/>
    <e v="#N/A"/>
    <e v="#N/A"/>
    <m/>
  </r>
  <r>
    <x v="3"/>
    <d v="2022-09-29T00:00:00"/>
    <s v="Internet Asimetrico 1"/>
    <n v="38163"/>
    <x v="831"/>
    <s v="15416075_38163__LPZ_MIRADOR_COPACABANA DE TELEVISION SRL_IAS_30M"/>
    <s v="LEON ROSAS, JOSUE ISMAEL - EMP - LPZ                        "/>
    <x v="1"/>
    <x v="0"/>
    <s v="leonjo@tigo.net.bo"/>
    <s v="Diaz Romero 1370, La Paz"/>
    <n v="0"/>
    <s v="Victor Hugo Gutierrez - 77279401, victorhugodxtv@hotmail.com"/>
    <x v="0"/>
    <d v="2022-12-01T00:00:00"/>
    <d v="2023-01-01T00:00:00"/>
    <x v="1"/>
    <s v="Se solicito contacto al ejecutivo"/>
    <m/>
    <x v="690"/>
    <s v="AC"/>
    <s v="AC"/>
    <s v="Internet Asimetrico 1"/>
    <b v="1"/>
    <s v="15416075_38163__LPZ_MIRADOR_COPACABANA DE TELEVISION SRL_IAS_30M"/>
    <b v="1"/>
    <s v="LEON ROSAS, JOSUE ISMAEL - EMP - LPZ                        "/>
    <b v="1"/>
    <e v="#N/A"/>
    <e v="#N/A"/>
    <s v="Se contactó con el cliente quien menciona que no tiene acivado el servicio."/>
  </r>
  <r>
    <x v="0"/>
    <d v="2022-04-21T00:00:00"/>
    <s v="Internet Asimetrico 1"/>
    <n v="37497"/>
    <x v="832"/>
    <s v="15603578_37497__SCZ_30 DE AGOSTO_VICENTE SOSA ARREAZA_IAS_30M_CATALUA"/>
    <s v="VACA DIEZ, WALTER - EMP - SCZ                               "/>
    <x v="0"/>
    <x v="0"/>
    <s v="mariscalb@tigo.net.bo"/>
    <s v="AV. BANZER ZONA EL REMANSO 8VO ANILLO OFICINAS CONDOMINIO EL REMANSO VI"/>
    <s v="17°42'49.45&quot;S 63°10'21.07&quot;O"/>
    <s v="Vicente Soza - 76348789, victsosa@hotmail.com"/>
    <x v="0"/>
    <d v="2022-10-01T00:00:00"/>
    <d v="2022-11-01T00:00:00"/>
    <x v="1"/>
    <s v="Se actualizó contacto con el ejecutivo"/>
    <m/>
    <x v="194"/>
    <s v="AC"/>
    <s v="AC"/>
    <s v="Internet Asimetrico 1"/>
    <b v="1"/>
    <s v="15603578_37497__SCZ_30 DE AGOSTO_VICENTE SOSA ARREAZA_IAS_30M_CATALUA"/>
    <b v="1"/>
    <s v="VACA DIEZ, WALTER - EMP - SCZ                               "/>
    <b v="1"/>
    <e v="#N/A"/>
    <e v="#N/A"/>
    <s v="Contacto equivocado"/>
  </r>
  <r>
    <x v="3"/>
    <d v="2020-12-31T00:00:00"/>
    <s v="Internet Asimetrico 1"/>
    <n v="35782"/>
    <x v="340"/>
    <s v="15311544_35782__LPZ_LIRA_PEDIDOSYA SERVICIOS SA_IAS_30M"/>
    <s v="RUCK SUAREZ, FERNANDA - MNC - SCZ                           "/>
    <x v="1"/>
    <x v="0"/>
    <s v="ruckf@tigo.net.bo"/>
    <s v="AV GREGORIO REYNOLS CASI ESQ DE LA OLIVA"/>
    <s v=" 16°30'50.85&quot;S  68° 7'39.69&quot;O"/>
    <s v="LIDIA ANA SUAREZ - 70447249"/>
    <x v="6"/>
    <d v="2023-04-01T00:00:00"/>
    <d v="2023-05-01T00:00:00"/>
    <x v="4"/>
    <m/>
    <m/>
    <x v="697"/>
    <s v="SU"/>
    <s v="SU"/>
    <s v="Internet Asimetrico 1"/>
    <b v="1"/>
    <s v="**SU**15311544_35782__LPZ_LIRA_PEDIDOSYA SERVICIOS SA_IAS_30M"/>
    <b v="0"/>
    <s v="RUCK SUAREZ, FERNANDA - MNC - SCZ                           "/>
    <b v="1"/>
    <e v="#N/A"/>
    <e v="#N/A"/>
    <m/>
  </r>
  <r>
    <x v="3"/>
    <d v="2020-01-31T00:00:00"/>
    <s v="Internet Asimetrico 1"/>
    <n v="35083"/>
    <x v="22"/>
    <s v="15146691_35083__CBA_OQUENDO_HP MEDICAL SRL_IAS_30M_RBS HEROINAS"/>
    <s v="VELARDE VARGAS, MARIO - EMP - SCZ                           "/>
    <x v="2"/>
    <x v="0"/>
    <s v="velardem@tigo.net.bo"/>
    <s v="AV. ANICETO ARCE ESQUINA CARLOS DAVIS, EDIFICIO LA TORRE -  SITIO 5"/>
    <s v=" 17°23'14.24&quot;S;  66° 8'53.11&quot;O"/>
    <s v="Julio Giacoman - 70045757_x000a_jgiacoman@hpmedical.com.bo"/>
    <x v="2"/>
    <d v="2020-04-01T00:00:00"/>
    <d v="2020-05-01T00:00:00"/>
    <x v="1"/>
    <m/>
    <m/>
    <x v="178"/>
    <s v="AC"/>
    <s v="AC"/>
    <s v="Internet Asimetrico 1"/>
    <b v="1"/>
    <s v="15146691_35083__CBA_OQUENDO_HP MEDICAL SRL_IAS_30M_RBS HEROINAS"/>
    <b v="1"/>
    <s v="VAZQUEZ VALDIVIA, LEONARDO - EMP - SCZ                      "/>
    <b v="0"/>
    <e v="#N/A"/>
    <e v="#N/A"/>
    <s v="Se intento comunicar varias veces con el cliente ya que este no contesta."/>
  </r>
  <r>
    <x v="3"/>
    <d v="2023-01-31T00:00:00"/>
    <s v="Internet Asimetrico 1"/>
    <n v="38612"/>
    <x v="751"/>
    <s v="15624372_38614__SCZ_PEDRO RIVERO_CAMPEON S.R.L._IAS_30M"/>
    <s v="GARAY, ANGEL NICOLAS - EMP - SCZ                            "/>
    <x v="0"/>
    <x v="0"/>
    <s v="garaya@tigo.net.bo"/>
    <s v="4to anillo y paragua sucursal pollos campeon al lado del super makro"/>
    <n v="0"/>
    <s v="Heidy Artega - 79888768"/>
    <x v="3"/>
    <d v="2023-05-01T00:00:00"/>
    <d v="2023-06-01T00:00:00"/>
    <x v="1"/>
    <m/>
    <m/>
    <x v="699"/>
    <e v="#N/A"/>
    <e v="#N/A"/>
    <e v="#N/A"/>
    <e v="#N/A"/>
    <e v="#N/A"/>
    <e v="#N/A"/>
    <e v="#N/A"/>
    <e v="#N/A"/>
    <e v="#N/A"/>
    <e v="#N/A"/>
    <m/>
  </r>
  <r>
    <x v="0"/>
    <d v="2018-04-30T00:00:00"/>
    <s v="Internet Dedicado 1"/>
    <n v="32125"/>
    <x v="500"/>
    <s v="15281950_32125_SCZ_WARNES_SABORES BOLIVIANOS ALEMANES SRL_IDD_30M"/>
    <s v="CABRERA, JOSE VICTOR - EJEC. DE CUENTAS - NEG - SC          "/>
    <x v="0"/>
    <x v="0"/>
    <s v="cabreraj@tigo.net.bo"/>
    <s v="PARQUE INDUSTRIAL LATINOAMERICANO "/>
    <s v="17°32'23.76&quot;S 63° 7'51.98&quot;O"/>
    <s v="GUIDO MUHR  - 76020208"/>
    <x v="6"/>
    <d v="2023-04-01T00:00:00"/>
    <d v="2023-05-01T00:00:00"/>
    <x v="4"/>
    <m/>
    <m/>
    <x v="178"/>
    <s v="AC"/>
    <s v="AC"/>
    <s v="Internet Dedicado 1"/>
    <b v="1"/>
    <s v="15281950_32125_SCZ_WARNES_SABORES BOLIVIANOS ALEMANES SRL_IDD_30M"/>
    <b v="1"/>
    <s v="CABRERA, JOSE VICTOR - EJEC. DE CUENTAS - NEG - SC          "/>
    <b v="1"/>
    <e v="#N/A"/>
    <e v="#N/A"/>
    <m/>
  </r>
  <r>
    <x v="1"/>
    <d v="2012-12-01T00:00:00"/>
    <s v="Internet Dedicado 6"/>
    <n v="28223"/>
    <x v="81"/>
    <s v="11210298_28223_CBA_Circunvalacion_DATEC LTDA_IDD_90M"/>
    <s v="SUAREZ CADARIO, ROBERTO JAVIER - CORP - SCZ                 "/>
    <x v="2"/>
    <x v="0"/>
    <s v="suarezrj@tigo.net.bo"/>
    <s v="CALLE ANICETO PADILLA SN"/>
    <m/>
    <s v="RICARDO CHUMACERO - 76631331"/>
    <x v="1"/>
    <d v="2020-06-01T00:00:00"/>
    <d v="2020-07-01T00:00:00"/>
    <x v="1"/>
    <s v="12/08: esperando confirmación por correo"/>
    <m/>
    <x v="178"/>
    <s v="AC"/>
    <s v="AC"/>
    <s v="Internet Dedicado 6"/>
    <b v="1"/>
    <s v="11210298_28223_CBA_Circunvalacion_DATEC LTDA_IDD_90M"/>
    <b v="1"/>
    <s v="PARADA ROCA, NOELIA - CORP - SCZ                            "/>
    <b v="0"/>
    <e v="#N/A"/>
    <e v="#N/A"/>
    <s v="El cliente no tiene personal tecnico disponible coordinar al proximo mes."/>
  </r>
  <r>
    <x v="2"/>
    <d v="2016-02-24T00:00:00"/>
    <s v="Internet Dedicado 9 "/>
    <n v="29884"/>
    <x v="251"/>
    <s v="11892161_29884_LPZ_Mirador_PRICEWATERHOUSECOOPERS SRL_IDD_125M "/>
    <s v="PONCE DE LEON, MONICA - MNC - SCZ                           "/>
    <x v="1"/>
    <x v="0"/>
    <s v="ponceb@tigo.net.bo"/>
    <s v="Edificio Ana Maria, Piso 1,2 y 3, Pasaje Villegas N° 383 San Jorge"/>
    <s v="16°30'48.23&quot;S 68° 7'22.59&quot;O"/>
    <s v="Javier Velez - 71538649 - j.velez@bo.pwc.com"/>
    <x v="3"/>
    <d v="2023-06-01T00:00:00"/>
    <d v="2023-07-01T00:00:00"/>
    <x v="3"/>
    <m/>
    <m/>
    <x v="700"/>
    <s v="AC"/>
    <s v="AC"/>
    <s v="Internet Dedicado 9"/>
    <b v="0"/>
    <s v="11892161_29884_LPZ_Mirador_PRICEWATERHOUSECOOPERS SRL_IDD_125M"/>
    <b v="0"/>
    <s v="RUCK SUAREZ, FERNANDA - MNC - SCZ                           "/>
    <b v="0"/>
    <e v="#N/A"/>
    <e v="#N/A"/>
    <m/>
  </r>
  <r>
    <x v="2"/>
    <d v="2019-05-31T00:00:00"/>
    <s v="Internet Dedicado 9"/>
    <n v="34088"/>
    <x v="251"/>
    <s v="11892161_34088_SCZ_BRIGIDA_PRICE WATERHOUSE COOPERS_IDD_125M"/>
    <s v="PONCE DE LEON, MONICA - MNC - SCZ                           "/>
    <x v="0"/>
    <x v="0"/>
    <s v="ponceb@tigo.net.bo"/>
    <s v="Edifi. Omnia Dei - Piso 1 Calle l - Esq. Viador Pinto Equipetrol Norte"/>
    <s v=" 17°45'25.30&quot;S  63°11'49.67&quot;O"/>
    <s v="Javier Velez - 71538649 - j.velez@bo.pwc.com"/>
    <x v="3"/>
    <d v="2023-06-01T00:00:00"/>
    <d v="2023-07-01T00:00:00"/>
    <x v="3"/>
    <m/>
    <m/>
    <x v="699"/>
    <s v="AC"/>
    <s v="AC"/>
    <s v="Internet Dedicado 9"/>
    <b v="1"/>
    <s v="11892161_34088_SCZ_BRIGIDA_PRICE WATERHOUSE COOPERS_IDD_125M"/>
    <b v="1"/>
    <s v="RUCK SUAREZ, FERNANDA - MNC - SCZ                           "/>
    <b v="0"/>
    <e v="#N/A"/>
    <e v="#N/A"/>
    <m/>
  </r>
  <r>
    <x v="2"/>
    <d v="2019-06-29T00:00:00"/>
    <s v="Internet Dedicado 3"/>
    <n v="34179"/>
    <x v="251"/>
    <s v="11892161_34179_SCZ_CENTENARIO_PRICE WATERHOUSE COOPERS_IDD_50M"/>
    <s v="PONCE DE LEON, MONICA - MNC - SCZ                           "/>
    <x v="0"/>
    <x v="0"/>
    <s v="ponceb@tigo.net.bo"/>
    <s v="CALLE DR VIADOR PINTO EDIFICIO OMNIA"/>
    <s v=" 17°45'25.30&quot;S  63°11'49.67&quot;O"/>
    <s v="Javier Velez - 71538649 - j.velez@bo.pwc.com"/>
    <x v="3"/>
    <d v="2023-06-01T00:00:00"/>
    <d v="2023-07-01T00:00:00"/>
    <x v="3"/>
    <m/>
    <m/>
    <x v="699"/>
    <s v="AC"/>
    <s v="AC"/>
    <s v="Internet Dedicado 3"/>
    <b v="1"/>
    <s v="11892161_34179_SCZ_CENTENARIO_PRICE WATERHOUSE COOPERS_IDD_50M"/>
    <b v="1"/>
    <s v="RUCK SUAREZ, FERNANDA - MNC - SCZ                           "/>
    <b v="0"/>
    <e v="#N/A"/>
    <e v="#N/A"/>
    <m/>
  </r>
  <r>
    <x v="2"/>
    <d v="2019-06-29T00:00:00"/>
    <s v="Internet Dedicado 3"/>
    <n v="34180"/>
    <x v="251"/>
    <s v="11892161_34180_LPZ_SOPOCACHI_PRICE WATERHOUSE COOPERS_IDD_50M"/>
    <s v="PONCE DE LEON, MONICA - MNC - SCZ                           "/>
    <x v="1"/>
    <x v="0"/>
    <s v="ponceb@tigo.net.bo"/>
    <s v="AV CAMPOS Y 20 DE OCTUBRE EDIFICIO ANA MARIA "/>
    <s v="16°30'48.05&quot;S  68° 7'22.50&quot;O"/>
    <s v="Javier Velez - 71538649 - j.velez@bo.pwc.com"/>
    <x v="3"/>
    <d v="2023-06-01T00:00:00"/>
    <d v="2023-07-01T00:00:00"/>
    <x v="3"/>
    <m/>
    <m/>
    <x v="700"/>
    <s v="AC"/>
    <s v="AC"/>
    <s v="Internet Dedicado 3"/>
    <b v="1"/>
    <s v="11892161_34180_LPZ_SOPOCACHI_PRICE WATERHOUSE COOPERS_IDD_50M"/>
    <b v="1"/>
    <s v="RUCK SUAREZ, FERNANDA - MNC - SCZ                           "/>
    <b v="0"/>
    <e v="#N/A"/>
    <e v="#N/A"/>
    <m/>
  </r>
  <r>
    <x v="2"/>
    <d v="2022-12-15T00:00:00"/>
    <s v="Internet Asimetrico 5"/>
    <n v="38455"/>
    <x v="2"/>
    <s v="11474451_38455__LPZ_FLORIDA_CERVECERIA BOLIVIANA NACIONAL_IAS_75M"/>
    <s v="MIRANDA URQUIZO, DANIEL - CORP - LPZ                        "/>
    <x v="1"/>
    <x v="0"/>
    <s v="mirandada@tigo.net.bo"/>
    <s v="Av/ Ballivian calle 12 EDI. El dorial"/>
    <s v=" 16°32'19.33&quot;S  68° 4'54.62&quot;O"/>
    <s v="Julio Ayaviri - 71545528"/>
    <x v="0"/>
    <d v="2023-06-01T00:00:00"/>
    <d v="2023-07-01T00:00:00"/>
    <x v="1"/>
    <m/>
    <m/>
    <x v="701"/>
    <s v="AC"/>
    <s v="AC"/>
    <s v="Internet Asimetrico 5"/>
    <b v="1"/>
    <s v="11474451_38455__LPZ_FLORIDA_CERVECERIA BOLIVIANA NACIONAL_IAS_75M"/>
    <b v="1"/>
    <s v="MIRANDA URQUIZO, DANIEL - CORP - LPZ                        "/>
    <b v="1"/>
    <e v="#N/A"/>
    <e v="#N/A"/>
    <m/>
  </r>
  <r>
    <x v="0"/>
    <d v="2022-12-30T00:00:00"/>
    <s v="Internet Asimetrico 1"/>
    <n v="38491"/>
    <x v="833"/>
    <s v="15637461_38491__LPZ_PEREZ_RAUL BRIAN CLAURE MIRANDA_IAS_30M"/>
    <s v="TORREZ, YAMIL ADOLFO - EJEC. DE VENTAS - NEG - LP           "/>
    <x v="1"/>
    <x v="0"/>
    <s v="torrezy@tigo.net.bo"/>
    <s v="Z San Sebastian Av Montes esq Pando N° 101"/>
    <s v="-16.491163°,-68.140028° "/>
    <s v="Alex Condori - 69776868"/>
    <x v="0"/>
    <d v="2023-06-01T00:00:00"/>
    <d v="2023-07-01T00:00:00"/>
    <x v="1"/>
    <m/>
    <m/>
    <x v="702"/>
    <s v="AC"/>
    <s v="AC"/>
    <s v="Internet Asimetrico 1"/>
    <b v="1"/>
    <s v="15637461_38491__LPZ_PEREZ_RAUL BRIAN CLAURE MIRANDA_IAS_30M"/>
    <b v="1"/>
    <s v="TORREZ, YAMIL ADOLFO - EJEC. DE VENTAS - NEG - LP           "/>
    <b v="1"/>
    <e v="#N/A"/>
    <e v="#N/A"/>
    <m/>
  </r>
  <r>
    <x v="4"/>
    <d v="2022-12-30T00:00:00"/>
    <s v="Internet Asimetrico 1"/>
    <n v="38534"/>
    <x v="834"/>
    <s v="1627552_38534__SCZ_PARAGUA_OPERADORA COMERCIAL_IAS_30M_GUAPILO"/>
    <s v="PINTO VÁSQUEZ, ROXANA - EJEC. DE CUENTAS - NEG - SC         "/>
    <x v="0"/>
    <x v="0"/>
    <s v="pintod@tigo.net.bo"/>
    <s v="AV VIRGEN DE COTOCA 6VO ANILLO LADO IZQUIERDO DEL PUENTE ZONA GUAPILO"/>
    <s v=" 17°45'41.60&quot;S  63° 5'12.50&quot;O"/>
    <s v="ALEJANDRO PAZ - 76002301"/>
    <x v="0"/>
    <d v="2023-06-01T00:00:00"/>
    <d v="2023-07-01T00:00:00"/>
    <x v="1"/>
    <m/>
    <m/>
    <x v="665"/>
    <s v="AC"/>
    <s v="AC"/>
    <s v="Internet Asimetrico 1"/>
    <b v="1"/>
    <s v="1627552_38534__SCZ_PARAGUA_OPERADORA COMERCIAL_IAS_30M_GUAPILO"/>
    <b v="1"/>
    <s v="PINTO VÁSQUEZ, ROXANA - EJEC. DE CUENTAS - NEG - SC         "/>
    <b v="1"/>
    <e v="#N/A"/>
    <e v="#N/A"/>
    <m/>
  </r>
  <r>
    <x v="0"/>
    <d v="2022-12-30T00:00:00"/>
    <s v="Internet Dedicado 1"/>
    <n v="38556"/>
    <x v="835"/>
    <s v="15639415_38556__SCZ_LA MERCED_RECAUDADORA S.A_IDD_30M"/>
    <s v="CLAURE GUZMAN, FABRIZIO - EJEC. DE CUENTAS - NEG - SC       "/>
    <x v="0"/>
    <x v="0"/>
    <s v="claurefa@tigo.net.bo"/>
    <s v="ZONA NORTE AV BENI ENTRE 4TO Y 5TO ANILLO Calle Mercedes Saucedo 4315/55, Edificio Benidorm Dpto 1A"/>
    <s v="17°44'55.24&quot;S 63° 9'55.43&quot;O"/>
    <s v="MARIA EVELYN PREST - 75031456"/>
    <x v="0"/>
    <d v="2023-06-01T00:00:00"/>
    <d v="2023-07-01T00:00:00"/>
    <x v="0"/>
    <m/>
    <s v="Servicio Suspendido / Eliminado"/>
    <x v="0"/>
    <s v="MO"/>
    <s v="(en blanco)"/>
    <s v="Internet Dedicado 1"/>
    <b v="1"/>
    <s v="(en blanco)"/>
    <b v="0"/>
    <s v="TELEVENTAS                                                  "/>
    <b v="0"/>
    <e v="#N/A"/>
    <e v="#N/A"/>
    <m/>
  </r>
  <r>
    <x v="3"/>
    <d v="2023-01-31T00:00:00"/>
    <s v="Internet Asimetrico 2"/>
    <n v="38584"/>
    <x v="836"/>
    <s v="15576814_38584__LPZ_LAS NIEVES_EYAVATECH SRL_IAS_40M"/>
    <s v="ESPINOZA LEANOS, MAYRA CRISTINA - EMP - SCZ                 "/>
    <x v="1"/>
    <x v="0"/>
    <s v="espinozamay@tigo.net.bo"/>
    <s v="PARQUE INDUSTRIAL LATINOAMERICANO  CALLE FELIX REYES 2224, AV R. PABON "/>
    <s v="  16°36'18.23&quot;S  68°11'47.25&quot;O"/>
    <s v="JUAN LUIS GARVIA - 70664148"/>
    <x v="0"/>
    <d v="2023-06-01T00:00:00"/>
    <d v="2023-07-01T00:00:00"/>
    <x v="1"/>
    <m/>
    <m/>
    <x v="703"/>
    <s v="AC"/>
    <s v="AC"/>
    <s v="Internet Asimetrico 2"/>
    <b v="1"/>
    <s v="15576814_38584__LPZ_LAS NIEVES_EYAVATECH SRL_IAS_40M"/>
    <b v="1"/>
    <s v="ALVAREZ CABEZAS, SAUL ALEJANDRO - TEMP                      "/>
    <b v="0"/>
    <e v="#N/A"/>
    <e v="#N/A"/>
    <m/>
  </r>
  <r>
    <x v="3"/>
    <d v="2023-01-31T00:00:00"/>
    <s v="Internet Dedicado 4"/>
    <n v="38598"/>
    <x v="826"/>
    <s v="15612233_38598__SCZ_REFINERIA_NUR S.R.L._IDD_65M_B NUEVO ORIENTE"/>
    <s v="VELARDE VARGAS, MARIO - EMP - SCZ                           "/>
    <x v="0"/>
    <x v="0"/>
    <s v="velardem@tigo.net.bo"/>
    <s v="Avenida Santos Dumont entre 6to y 7mo anillo  Oficinas de NUR SRL -  SITIO 1 "/>
    <s v="17°51'25.5&quot;S 63°11'12.4&quot;W"/>
    <s v="Bladimir gutierrez - 75303928"/>
    <x v="0"/>
    <d v="2023-06-01T00:00:00"/>
    <d v="2023-07-01T00:00:00"/>
    <x v="1"/>
    <m/>
    <m/>
    <x v="704"/>
    <s v="AC"/>
    <s v="AC"/>
    <s v="Internet Dedicado 4"/>
    <b v="1"/>
    <s v="15612233_38598__SCZ_REFINERIA_NUR S.R.L._IDD_65M_B NUEVO ORIENTE"/>
    <b v="1"/>
    <s v="VAZQUEZ VALDIVIA, LEONARDO - EMP - SCZ                      "/>
    <b v="0"/>
    <e v="#N/A"/>
    <e v="#N/A"/>
    <m/>
  </r>
  <r>
    <x v="3"/>
    <d v="2023-02-28T00:00:00"/>
    <s v="Internet Asimetrico 6"/>
    <n v="38810"/>
    <x v="837"/>
    <s v="15644583_38810__LPZ_LIRA_COSIN LTDA_IAS_90M"/>
    <s v="GUTIERREZ AYLLÓN, ALVARO - EMP - LPZ                        "/>
    <x v="1"/>
    <x v="0"/>
    <s v="gutierrezalp@tigo.net.bo"/>
    <s v="Zona Sopocachi Av. 20 de Octubre y Campos Torre Azul piso 18"/>
    <s v=" 16°30'44.63&quot;S  68° 7'24.70&quot;O"/>
    <s v="Miguel Botello - 77236335"/>
    <x v="0"/>
    <d v="2023-06-01T00:00:00"/>
    <d v="2023-07-01T00:00:00"/>
    <x v="1"/>
    <m/>
    <m/>
    <x v="705"/>
    <s v="AC"/>
    <s v="AC"/>
    <s v="Internet Asimetrico 6"/>
    <b v="1"/>
    <s v="15644583_38810__LPZ_LIRA_COSIN LTDA_IAS_90M"/>
    <b v="1"/>
    <s v="GUTIERREZ AYLLÓN, ALVARO - EMP - LPZ                        "/>
    <b v="1"/>
    <e v="#N/A"/>
    <e v="#N/A"/>
    <m/>
  </r>
  <r>
    <x v="3"/>
    <d v="2023-03-29T00:00:00"/>
    <s v="Internet Asimetrico 1"/>
    <n v="38871"/>
    <x v="542"/>
    <s v="15241936_38871__SCZ_SAGUAPAC_CAMSA INDUSTRIA Y COMERCIO SA_IAS_30M"/>
    <s v="RUEDA PERALTA, ANIBAL - EMP - SCZ                           "/>
    <x v="0"/>
    <x v="0"/>
    <s v="ruedaa@tigo.net.bo"/>
    <s v="AV. OMAR CHAVEZ Y TROMPILLO 2DO ANILLO SOBRE AVENIDA"/>
    <s v=" 17°48'3.92&quot;S 63°11'7.15&quot;O"/>
    <s v="PABLO GODOY - 72117319_x0009_ "/>
    <x v="0"/>
    <d v="2023-06-01T00:00:00"/>
    <d v="2023-07-01T00:00:00"/>
    <x v="0"/>
    <m/>
    <s v="Cliente no  programa la visita, sin respuesta y/o fecha de programación "/>
    <x v="0"/>
    <s v="AC"/>
    <s v="AC"/>
    <s v="Internet Asimetrico 1"/>
    <b v="1"/>
    <s v="15241936_38871__SCZ_SAGUAPAC_CAMSA INDUSTRIA Y COMERCIO SA_IAS_30M"/>
    <b v="1"/>
    <s v="RUEDA PERALTA, ANIBAL - EMP - SCZ                           "/>
    <b v="1"/>
    <s v="Observado"/>
    <e v="#REF!"/>
    <s v="no se puede contactar al cliente. Se pudo atender el servicio en la avenida banzer y ahí la encargada nos proporciono el contacto de esta otra sucursal, sin embargo no responde llamadas ni mensaje"/>
  </r>
  <r>
    <x v="3"/>
    <s v="l"/>
    <s v="Internet Asimetrico 1"/>
    <n v="38915"/>
    <x v="149"/>
    <s v="11503263_38915__SCZ_Viru Viru Sabsa_DISTRIBUIDORA AROMAS SRL_IAS_30M"/>
    <s v="VACA DIEZ, WALTER - EMP - SCZ                               "/>
    <x v="0"/>
    <x v="0"/>
    <s v="vacadiezw@tigo.net.bo"/>
    <s v="Planta Aeropuerto Viru Viru A lado de la &quot;llegada&quot; de vuelos internacionales."/>
    <s v=" 17°38'56.43&quot;S  63° 8'22.37&quot;O"/>
    <s v="WILSON CHOQUENAIRA - 67778441"/>
    <x v="0"/>
    <d v="2023-06-01T00:00:00"/>
    <d v="2023-07-01T00:00:00"/>
    <x v="1"/>
    <m/>
    <m/>
    <x v="668"/>
    <s v="AC"/>
    <s v="AC"/>
    <s v="Internet Asimetrico 1"/>
    <b v="1"/>
    <s v="11503263_38915__SCZ_Viru Viru Sabsa_DISTRIBUIDORA AROMAS SRL_IAS_30M"/>
    <b v="1"/>
    <s v="VACA DIEZ, WALTER - EMP - SCZ                               "/>
    <b v="1"/>
    <e v="#N/A"/>
    <e v="#N/A"/>
    <m/>
  </r>
  <r>
    <x v="3"/>
    <d v="2023-03-31T00:00:00"/>
    <s v="Internet Asimetrico 2"/>
    <n v="38917"/>
    <x v="838"/>
    <s v="11341295_38917__SCZ_PALMASOLA_ASOCIACION NACIONAL DE ALDEAS INFANTILES SOS BOLIV"/>
    <s v="GUTIERREZ AYLLÓN, ALVARO - EMP - LPZ                        "/>
    <x v="0"/>
    <x v="0"/>
    <s v="gutierrezalp@tigo.net.bo"/>
    <s v="Paralelo avenida nuevo Palmar, entre calle calles 5 y 6"/>
    <s v=" 17°51'25.19&quot;S  63°10'45.55&quot;O"/>
    <s v="Bautista Raul -74260538"/>
    <x v="0"/>
    <d v="2023-06-01T00:00:00"/>
    <d v="2023-07-01T00:00:00"/>
    <x v="1"/>
    <m/>
    <m/>
    <x v="705"/>
    <s v="AC"/>
    <s v="AC"/>
    <s v="Internet Asimetrico 2"/>
    <b v="1"/>
    <s v="11341295_38917__SCZ_PALMASOLA_ASOCIACION NACIONAL DE ALDEAS INFANTILES SOS BOLIV"/>
    <b v="1"/>
    <s v="GUTIERREZ AYLLÓN, ALVARO - EMP - LPZ                        "/>
    <b v="1"/>
    <e v="#N/A"/>
    <e v="#N/A"/>
    <m/>
  </r>
  <r>
    <x v="0"/>
    <d v="2023-03-31T00:00:00"/>
    <s v="Internet Asimetrico 16"/>
    <n v="38946"/>
    <x v="839"/>
    <s v="15649043_38946__SCZ_B/30 DE AGOSTO_NETSA RED DE TELECOMUNICACIONES SANTA CRUZ S."/>
    <s v="AÑEZ LOPEZ, LILIANA - EJEC. DE CUENTAS - NEG - SC           "/>
    <x v="0"/>
    <x v="0"/>
    <s v="anezha@tigo.net.bo"/>
    <s v="AUTOVIA AL NORTE -EMPRESA NETSA RED DE TELECOMUNICACIONES SANTA CRUZ S.R"/>
    <s v="&quot;-17.679880,-63.158842"/>
    <s v="Wilfredo Fernández - 73101064"/>
    <x v="0"/>
    <d v="2023-06-01T00:00:00"/>
    <d v="2023-07-01T00:00:00"/>
    <x v="1"/>
    <m/>
    <m/>
    <x v="670"/>
    <s v="AC"/>
    <s v="AC"/>
    <s v="PLAN CORPORATE - 1124"/>
    <b v="0"/>
    <s v="15649043_38946__SCZ_B/30 DE AGOSTO_NETSA RED DE TELECOMUNICACIONES SANTA CRUZ S."/>
    <b v="1"/>
    <s v="AÑEZ LOPEZ, LILIANA - EJEC. DE CUENTAS - NEG - SC           "/>
    <b v="1"/>
    <e v="#N/A"/>
    <e v="#N/A"/>
    <m/>
  </r>
  <r>
    <x v="4"/>
    <d v="2023-03-31T00:00:00"/>
    <s v="Internet Asimetrico 2"/>
    <n v="38947"/>
    <x v="840"/>
    <s v="14012937_38947__SCZ_ROCA Y CORONADO_MEDICINA INTEGRAL ACTIVA MIA S A_IAS_40M"/>
    <s v="MARISCAL SALINAS, BLANCA - EJEC. DE CUENTAS - NEG - SC      "/>
    <x v="0"/>
    <x v="0"/>
    <s v="mariscalb@tigo.net.bo"/>
    <s v="4TO Y 5TO ANILLO AV ROCA Y CORONADO NO 1710  B/curupau entre 4to y 5to anillo"/>
    <s v="17°47'10.46&quot;S 63°13'10.09&quot;O "/>
    <s v="MARIBEL VILLARROEL "/>
    <x v="0"/>
    <d v="2023-06-01T00:00:00"/>
    <d v="2023-07-01T00:00:00"/>
    <x v="0"/>
    <m/>
    <s v="Cliente indica imposible desconectar red"/>
    <x v="0"/>
    <s v="AC"/>
    <s v="AC"/>
    <s v="Internet Asimetrico 2"/>
    <b v="1"/>
    <s v="14012937_38947__SCZ_ROCA Y CORONADO_MEDICINA INTEGRAL ACTIVA MIA S A_IAS_40M"/>
    <b v="1"/>
    <s v="MARISCAL SALINAS, BLANCA - EJEC. DE CUENTAS - NEG - SC      "/>
    <b v="1"/>
    <e v="#N/A"/>
    <e v="#N/A"/>
    <m/>
  </r>
  <r>
    <x v="4"/>
    <d v="2023-03-31T00:00:00"/>
    <s v="Internet Asimetrico 5"/>
    <n v="38950"/>
    <x v="841"/>
    <s v="15609013_38950__SCZ_SLAN_MARISABEL ROSARIO ZURITA DE CABALLERO_IAS_75M"/>
    <s v="SALAS, TOINETTE ALEXIA - EJEC. DE CUENTAS - NEG - SC        "/>
    <x v="0"/>
    <x v="0"/>
    <s v="salast@tigo.net.bo"/>
    <s v="Avenida Paragua entre 2do y 3er anillo, calle los cuquisas, Colegio panamericano"/>
    <s v="17°46'20.8&quot;S  63°09'43.5&quot;W"/>
    <s v="Leonardo Garcia - 75017687"/>
    <x v="0"/>
    <d v="2023-06-01T00:00:00"/>
    <d v="2023-07-01T00:00:00"/>
    <x v="1"/>
    <m/>
    <m/>
    <x v="706"/>
    <s v="SU"/>
    <s v="(en blanco)"/>
    <s v="Internet Dedicado 3"/>
    <b v="0"/>
    <s v="(en blanco)"/>
    <b v="0"/>
    <s v="SALAS, TOINETTE ALEXIA - EJEC. DE CUENTAS - NEG - SC        "/>
    <b v="1"/>
    <e v="#N/A"/>
    <e v="#N/A"/>
    <m/>
  </r>
  <r>
    <x v="5"/>
    <d v="2023-04-20T00:00:00"/>
    <s v="PLAN CORPORATE - 1124"/>
    <n v="38991"/>
    <x v="34"/>
    <s v="13641684_38991__LPZ_HANSA_SERVICIO DE IMPUESTOS NACIONALES_IDD_750M"/>
    <s v="SANABRIA GARCIA, VANESA LISSETT - GOB - LPZ                 "/>
    <x v="1"/>
    <x v="0"/>
    <s v="sanabriav@tigo.net.bo"/>
    <s v="CALLE BALLIVIAN NRO. 1333, ZONA CENTRAL, OFICINA NACIONAL DEL SIN - SITIO 1"/>
    <s v=" 16°29'46.47&quot;S    68° 7'54.25&quot;O"/>
    <s v="Jhonny Mamani cel 60616238"/>
    <x v="0"/>
    <d v="2023-06-01T00:00:00"/>
    <d v="2023-07-01T00:00:00"/>
    <x v="0"/>
    <s v="Se canceló el servicio porque se trata de un servicio bgp, el cliente administra su dirección IP con red interna no  a través del NOC."/>
    <s v="Cliente indica imposible desconectar red"/>
    <x v="0"/>
    <s v="AC"/>
    <s v="AC"/>
    <s v="PLAN CORPORATE - 1124"/>
    <b v="1"/>
    <s v="13641684_38991__LPZ_HANSA_SERVICIO DE IMPUESTOS NACIONALES_IDD_750M_BGP"/>
    <b v="0"/>
    <s v="SANABRIA GARCIA, VANESA LISSETT - GOB - LPZ                 "/>
    <b v="1"/>
    <e v="#N/A"/>
    <e v="#N/A"/>
    <m/>
  </r>
  <r>
    <x v="5"/>
    <d v="2023-04-20T00:00:00"/>
    <s v="PLAN CORPORATE - 1124"/>
    <n v="38992"/>
    <x v="34"/>
    <s v="13641684_38992__LPZ_PEREZ_SERVICIO DE IMPUESTOS NACIONALES_IAS_105M"/>
    <s v="SANABRIA GARCIA, VANESA LISSETT - GOB - LPZ                 "/>
    <x v="1"/>
    <x v="0"/>
    <s v="sanabriav@tigo.net.bo"/>
    <s v=" CALLE BALLIVIAN NRO. 1333, ZONA CENTRAL, OFICINA NACIONAL DEL SIN"/>
    <s v="16°29'46.47&quot;S    68° 7'54.25&quot;O"/>
    <s v="Jhonny Mamani cel 60616238"/>
    <x v="0"/>
    <d v="2023-06-01T00:00:00"/>
    <d v="2023-07-01T00:00:00"/>
    <x v="1"/>
    <m/>
    <m/>
    <x v="707"/>
    <s v="AC"/>
    <s v="AC"/>
    <s v="PLAN CORPORATE - 1124"/>
    <b v="1"/>
    <s v="13641684_38992__LPZ_PEREZ_SERVICIO DE IMPUESTOS NACIONALES_IAS_105M"/>
    <b v="1"/>
    <s v="SANABRIA GARCIA, VANESA LISSETT - GOB - LPZ                 "/>
    <b v="1"/>
    <e v="#N/A"/>
    <e v="#N/A"/>
    <m/>
  </r>
  <r>
    <x v="0"/>
    <d v="2023-04-28T00:00:00"/>
    <s v="Internet Asimetrico 1"/>
    <n v="39046"/>
    <x v="842"/>
    <s v="15652499_39046__SCZ_ROCA Y CORONADO_DHM DISTRIBUIDORA SRL_IAS_30M"/>
    <s v="PINTO VÁSQUEZ, ROXANA - EJEC. DE CUENTAS - NEG - SC         "/>
    <x v="0"/>
    <x v="0"/>
    <s v="pintod@tigo.net.bo"/>
    <s v="4TO SANILLO PIRAI AV LOS BOSQUES CALLE 6 PORYTON CAFÉ COLOR LADRILLO"/>
    <s v=" 17°48'11.69&quot;S -  63°13'2.68&quot;O"/>
    <s v="JUAN FRANCISCO ROCA - 77661747"/>
    <x v="0"/>
    <d v="2023-06-01T00:00:00"/>
    <d v="2023-07-01T00:00:00"/>
    <x v="1"/>
    <m/>
    <m/>
    <x v="708"/>
    <s v="AC"/>
    <s v="(en blanco)"/>
    <s v="Internet Asimetrico 1"/>
    <b v="1"/>
    <s v="(en blanco)"/>
    <b v="0"/>
    <s v="PINTO VÁSQUEZ, ROXANA - EJEC. DE CUENTAS - NEG - SC         "/>
    <b v="1"/>
    <e v="#N/A"/>
    <e v="#N/A"/>
    <m/>
  </r>
  <r>
    <x v="4"/>
    <d v="2023-04-29T00:00:00"/>
    <s v="Internet Asimetrico 2"/>
    <n v="39053"/>
    <x v="843"/>
    <s v="15420605_39053__SCZ_HIPERMAXI NUEVO._OGANETWORK S.R.L._IAS_40M"/>
    <s v="SANJINES, MARIA PAULA - EJEC. DE CUENTAS - NEG - SC         "/>
    <x v="0"/>
    <x v="0"/>
    <s v="sanjinesm@tigo.net.bo"/>
    <s v="1 CUADRA Y MEDIA DEL 3ER ANILLO ATRÁS DEL ZOOLOGICOM CALLE LOS TUCANES N190, ESQ. LOS BATOS"/>
    <s v="17°45'26.8&quot;S 63°11'00.4&quot;W"/>
    <s v="RIMSKI GODOY - 70073804"/>
    <x v="0"/>
    <d v="2023-06-01T00:00:00"/>
    <d v="2023-07-01T00:00:00"/>
    <x v="1"/>
    <m/>
    <m/>
    <x v="699"/>
    <s v="AC"/>
    <s v="AC"/>
    <s v="Internet Asimetrico 2"/>
    <b v="1"/>
    <s v="15420605_39053__SCZ_HIPERMAXI NUEVO._OGANETWORK S.R.L._IAS_40M"/>
    <b v="1"/>
    <s v="SANJINES, MARIA PAULA - EJEC. DE CUENTAS - NEG - SC         "/>
    <b v="1"/>
    <e v="#N/A"/>
    <e v="#N/A"/>
    <m/>
  </r>
  <r>
    <x v="2"/>
    <d v="2023-04-28T00:00:00"/>
    <s v="Internet Dedicado 13"/>
    <n v="39059"/>
    <x v="509"/>
    <s v="11205713_39059__SCZ_23DICIEMBRE_KIMBERLY BOLIVIA SA_IDD_210M"/>
    <s v="RUCK SUAREZ, FERNANDA - MNC - SCZ                           "/>
    <x v="0"/>
    <x v="0"/>
    <s v="ruckf@tigo.net.bo"/>
    <s v=" Parque Industrial PI 5 Final, Canal Cotoca, Santa Cruz de la Sierra"/>
    <s v="17°46'30.3&quot;S 63°08'33.4&quot;W"/>
    <s v="Beymar Zambrana - 77015266"/>
    <x v="0"/>
    <d v="2023-06-01T00:00:00"/>
    <d v="2023-07-01T00:00:00"/>
    <x v="1"/>
    <m/>
    <m/>
    <x v="709"/>
    <s v="AC"/>
    <s v="AC"/>
    <s v="Internet Dedicado 13"/>
    <b v="1"/>
    <s v="11205713_39059__SCZ_23DICIEMBRE_KIMBERLY BOLIVIA SA_IDD_210M"/>
    <b v="1"/>
    <s v="RUCK SUAREZ, FERNANDA - MNC - SCZ                           "/>
    <b v="1"/>
    <s v="Realizada"/>
    <e v="#REF!"/>
    <m/>
  </r>
  <r>
    <x v="4"/>
    <d v="2023-04-29T00:00:00"/>
    <s v="Internet Dedicado 1"/>
    <n v="39061"/>
    <x v="844"/>
    <s v="11304358_39061__SCZ_26 DE ENERO_COOP DE SERVICIOS PUBLICOS ANDRES IBAEZ_IDD_30M_"/>
    <s v="GOYTIA, VANESSA - EJEC. DE CUENTAS - NEG - SC               "/>
    <x v="0"/>
    <x v="0"/>
    <s v="goytiav@tigo.net.bo"/>
    <s v="CALLE BIBOSI, ENTRE CALLE TAJIBO Y DOBLE VIA LA GUARDIA KM6"/>
    <s v=" 17°48'35.67&quot;S  63°16'50.75&quot;O  "/>
    <s v="ALEXIS CASTRO - 75001555"/>
    <x v="0"/>
    <d v="2023-06-01T00:00:00"/>
    <d v="2023-07-01T00:00:00"/>
    <x v="1"/>
    <m/>
    <m/>
    <x v="710"/>
    <s v="AC"/>
    <s v="AC"/>
    <s v="Internet Dedicado 1"/>
    <b v="1"/>
    <s v="11304358_39061__SCZ_26 DE ENERO_COOP DE SERVICIOS PUBLICOS ANDRES IBAEZ_IDD_30M_"/>
    <b v="1"/>
    <s v="GOYTIA, VANESSA - EJEC. DE CUENTAS - NEG - SC               "/>
    <b v="1"/>
    <e v="#N/A"/>
    <e v="#N/A"/>
    <m/>
  </r>
  <r>
    <x v="1"/>
    <d v="2023-04-28T00:00:00"/>
    <s v="Internet Dedicado 4"/>
    <n v="39071"/>
    <x v="536"/>
    <s v="15559583_39071__SCZ_VIEDMA_CELINA INVERSIONES S.A._IDD_65M"/>
    <s v="ORTIZ ORTIZ, ROBERTO - TEMP                                 "/>
    <x v="0"/>
    <x v="0"/>
    <s v="ortizro@tigo.net.bo"/>
    <s v="ESTADIO RAMON TAHUICHI AGUILERA AVENIDA ANA BARBA"/>
    <s v="17°22'53.1&quot;S 63°13'32.6&quot;W"/>
    <s v="DANIEL HURTADO - 77083876"/>
    <x v="0"/>
    <d v="2023-06-01T00:00:00"/>
    <d v="2023-07-01T00:00:00"/>
    <x v="1"/>
    <m/>
    <m/>
    <x v="671"/>
    <s v="AC"/>
    <s v="AC"/>
    <s v="Internet Dedicado 4"/>
    <b v="1"/>
    <s v="15559583_39071__SCZ_VIEDMA_CELINA INVERSIONES S.A._IDD_65M"/>
    <b v="1"/>
    <s v="MERCADO ANEZ, JAVIER - CORP - SCZ                           "/>
    <b v="0"/>
    <e v="#N/A"/>
    <e v="#N/A"/>
    <m/>
  </r>
  <r>
    <x v="0"/>
    <d v="2023-04-29T00:00:00"/>
    <s v="Internet Asimetrico 9"/>
    <n v="39091"/>
    <x v="845"/>
    <s v="15653501_39091__LPZ_6 de marzo_INVERSIONES 6 DE MARZO SRL_IAS_125M"/>
    <s v="ESPADA, MAURICIO - EJEC. DE CUENTAS - NEG - LP              "/>
    <x v="1"/>
    <x v="0"/>
    <s v="espadam@tigo.net.bo"/>
    <s v="ZONA 12 DE OCTUBRE CALLE 3 ESQ JORGE CARRASCO HOTEL ALEXANDER, EL ALTO - SITIO 1"/>
    <s v="16°30'27.75&quot;S  68° 9'47.52&quot;O"/>
    <s v="JUAN CARLOS  - 76577743"/>
    <x v="0"/>
    <d v="2023-06-01T00:00:00"/>
    <d v="2023-07-01T00:00:00"/>
    <x v="1"/>
    <m/>
    <m/>
    <x v="668"/>
    <s v="AC"/>
    <s v="AC"/>
    <s v="Internet Asimetrico 9"/>
    <b v="1"/>
    <s v="15653501_39091__LPZ_6 de marzo_INVERSIONES 6 DE MARZO SRL_IAS_125M"/>
    <b v="1"/>
    <s v="ESPADA, MAURICIO - EJEC. DE CUENTAS - NEG - LP              "/>
    <b v="1"/>
    <e v="#N/A"/>
    <e v="#N/A"/>
    <m/>
  </r>
  <r>
    <x v="0"/>
    <d v="2023-04-29T00:00:00"/>
    <s v="Internet Asimetrico 9"/>
    <n v="39094"/>
    <x v="846"/>
    <s v="15653510_39094__LPZ_9 DE ABRIL_UNDERGROUND SRL_IAS_125M"/>
    <s v="ESPADA, MAURICIO - EJEC. DE CUENTAS - NEG - LP              "/>
    <x v="1"/>
    <x v="0"/>
    <s v="espadam@tigo.net.bo"/>
    <s v="ZONA SATELITE AV DEL POLICIA ESQ ALFREDO SANJINES Y DIEGO DE OCANA  CINEBOL, EL ALTO - SITIO2"/>
    <s v="16°31'40.03&quot;S  68° 8'53.34&quot;O"/>
    <s v="JUAN CARLOS  - 76577743"/>
    <x v="0"/>
    <d v="2023-06-01T00:00:00"/>
    <d v="2023-07-01T00:00:00"/>
    <x v="1"/>
    <m/>
    <m/>
    <x v="711"/>
    <s v="AC"/>
    <s v="AC"/>
    <s v="Internet Asimetrico 9"/>
    <b v="1"/>
    <s v="15653510_39094__LPZ_9 DE ABRIL_UNDERGROUND SRL_IAS_125M"/>
    <b v="1"/>
    <s v="ESPADA, MAURICIO - EJEC. DE CUENTAS - NEG - LP              "/>
    <b v="1"/>
    <e v="#N/A"/>
    <e v="#N/A"/>
    <m/>
  </r>
  <r>
    <x v="3"/>
    <d v="2023-05-30T00:00:00"/>
    <s v="Internet Dedicado 3"/>
    <n v="39140"/>
    <x v="16"/>
    <s v="14808309_39140__SCZ_Arenal_OVANDO SA_IDD_50M_CopyColor"/>
    <s v="ALVAREZ CABEZAS, SAUL ALEJANDRO - TEMP                      "/>
    <x v="0"/>
    <x v="0"/>
    <s v="alvarezs@tigo.net.bo"/>
    <s v="Av. Cristobal de Mendoza entre el edificio La Casona y Autosud, Sucursal OVANDO 2do. Anillo"/>
    <s v="17.77150569071639, -63.18625614628985"/>
    <s v="ALEJANDRO GUMIEL - 70334938"/>
    <x v="0"/>
    <d v="2023-06-01T00:00:00"/>
    <d v="2023-07-01T00:00:00"/>
    <x v="1"/>
    <m/>
    <m/>
    <x v="712"/>
    <s v="AC"/>
    <s v="AC"/>
    <s v="Internet Dedicado 3"/>
    <b v="1"/>
    <s v="14808309_39140__SCZ_Arenal_OVANDO SA_IDD_50M_CopyColor"/>
    <b v="1"/>
    <s v="PARADA SAUCEDO, ALEJANDRA - EMP - SCZ                       "/>
    <b v="0"/>
    <e v="#N/A"/>
    <e v="#N/A"/>
    <m/>
  </r>
  <r>
    <x v="1"/>
    <d v="2023-06-28T00:00:00"/>
    <s v="Internet Asimetrico 3"/>
    <n v="39171"/>
    <x v="58"/>
    <s v="12603683_39171__SCZ_ESPANA_BANCO MERCANTIL SANTA CRUZ SA_IAS_50M"/>
    <s v="PEREIRA AREVALO, AHYRAN DREICK - CORP - LPZ                 "/>
    <x v="0"/>
    <x v="0"/>
    <s v="miyashiroj@tigo.net.bo"/>
    <s v="Calle Junin entre 21 de Mayo e Independencia"/>
    <s v=" 17°46'58.01&quot;S  63°11'0.18&quot;O"/>
    <s v="Deymar Callisaya Q. - 74047210"/>
    <x v="0"/>
    <d v="2023-06-01T00:00:00"/>
    <d v="2023-07-01T00:00:00"/>
    <x v="0"/>
    <m/>
    <s v="Servicio Suspendido / Eliminado"/>
    <x v="0"/>
    <s v="SU"/>
    <s v="SU"/>
    <s v="Internet Asimetrico 3"/>
    <b v="1"/>
    <s v="**SU**12603683_39171__SCZ_ESPANA_BANCO MERCANTIL SANTA CRUZ SA_IAS_50M"/>
    <b v="0"/>
    <s v="PEREIRA AREVALO, AHYRAN DREICK - CORP - LPZ                 "/>
    <b v="1"/>
    <e v="#N/A"/>
    <e v="#N/A"/>
    <m/>
  </r>
  <r>
    <x v="0"/>
    <d v="2023-05-30T00:00:00"/>
    <s v="Internet Asimetrico 4"/>
    <n v="39173"/>
    <x v="847"/>
    <s v="15588607_39173__SCZ_TUSEQUIS_CEOLOGISTICS BOLIVIA S.R.L_IAS_65M_BARRIO TOTAI"/>
    <s v="VEGA, PAMELA TANIA - EJEC. DE VENTAS - NEG - SC             "/>
    <x v="0"/>
    <x v="0"/>
    <s v="valenzuelap@tigo.net.bo"/>
    <s v="AV. MUTUALISTA ENTRE 6TO. Y 7MO. ANILLO"/>
    <s v="-17.7409170, -63.1417500"/>
    <s v="RODRIGO SATT MOLINA - 75050510"/>
    <x v="0"/>
    <d v="2023-06-01T00:00:00"/>
    <d v="2023-07-01T00:00:00"/>
    <x v="1"/>
    <m/>
    <m/>
    <x v="708"/>
    <s v="AC"/>
    <s v="AC"/>
    <s v="Internet Asimetrico 4"/>
    <b v="1"/>
    <s v="15588607_39173__SCZ_TUSEQUIS_CEOLOGISTICS BOLIVIA S.R.L_IAS_65M_BARRIO TOTAI"/>
    <b v="1"/>
    <s v="MARQUINAS, HELEN - EJEC. DE CUENTAS - NEG - SC              "/>
    <b v="0"/>
    <e v="#N/A"/>
    <e v="#N/A"/>
    <m/>
  </r>
  <r>
    <x v="4"/>
    <d v="2023-05-31T00:00:00"/>
    <s v="Internet Asimetrico 3"/>
    <n v="39182"/>
    <x v="848"/>
    <s v="15637038_39182__SCZ_PETROLERO SUR_GRUPO TERRACENTER S.R.L._IAS_50M"/>
    <s v="HEREDIA, FLOR VIVI - EJEC. DE VENTAS - NEG - SC             "/>
    <x v="0"/>
    <x v="0"/>
    <s v="herediaf@tigo.net.bo"/>
    <s v="AV. CARMELO ORTIZ ENTRE 3ER Y 4TO ANILLO ENTRE CALLE 4 Y CALLE 5, OFICINA CENTRAL DE COLCHONES TERRA"/>
    <s v="17°47'30.2&quot;S 63°09'09.7&quot;W"/>
    <s v="GUSTAVO TERRAZAS - 67863492"/>
    <x v="0"/>
    <d v="2023-06-01T00:00:00"/>
    <d v="2023-07-01T00:00:00"/>
    <x v="1"/>
    <m/>
    <m/>
    <x v="668"/>
    <s v="AC"/>
    <s v="AC"/>
    <s v="Internet Asimetrico 3"/>
    <b v="1"/>
    <s v="15637038_39182__SCZ_PETROLERO SUR_GRUPO TERRACENTER S.R.L._IAS_50M"/>
    <b v="1"/>
    <s v="HEREDIA, FLOR VIVI - EJEC. DE VENTAS - NEG - SC             "/>
    <b v="1"/>
    <e v="#N/A"/>
    <e v="#N/A"/>
    <m/>
  </r>
  <r>
    <x v="3"/>
    <d v="2023-05-30T00:00:00"/>
    <s v="PLAN CORPORATE - 1124"/>
    <n v="39187"/>
    <x v="462"/>
    <s v="7867_39187__SCZ_REFINERIA_BOLINTER LTDA - PLANTA BIODIESEL 1_IDD_75M_B NUEVO ORI"/>
    <s v="MIYASHIRO VELEZ, JAIRTJHON - EMP - SCZ                      "/>
    <x v="0"/>
    <x v="0"/>
    <s v="miyashiroj@tigo.net.bo"/>
    <s v="Refineria guillermo eldel bell final avenida santos dumont mano derecha piscina ypfb refineria palmasola paralela av miguel de cervantes"/>
    <s v=" 17°52'17.30&quot;S  63°12'14.00&quot;O"/>
    <s v="HENRY SALAZAR - 78500036"/>
    <x v="0"/>
    <d v="2023-06-01T00:00:00"/>
    <d v="2023-07-01T00:00:00"/>
    <x v="1"/>
    <m/>
    <m/>
    <x v="670"/>
    <s v="AC"/>
    <s v="AC"/>
    <s v="PLAN CORPORATE - 1124"/>
    <b v="1"/>
    <s v="7867_39187__SCZ_REFINERIA_BOLINTER LTDA - PLANTA BIODIESEL 1_IDD_75M_B NUEVO ORI"/>
    <b v="1"/>
    <s v="MIYASHIRO VELEZ, JAIRTJHON - EMP - SCZ                      "/>
    <b v="1"/>
    <e v="#N/A"/>
    <e v="#N/A"/>
    <m/>
  </r>
  <r>
    <x v="3"/>
    <d v="2023-05-31T00:00:00"/>
    <s v="Internet Asimetrico 1"/>
    <n v="39190"/>
    <x v="849"/>
    <s v="342370_39190__SCZ_B30 DE AGOSTO_PETROLEO DESARROLLO E IMPORTACIONES S.A._IAS_30M"/>
    <s v="GARAY, ANGEL NICOLAS - EMP - SCZ                            "/>
    <x v="0"/>
    <x v="0"/>
    <s v="garaya@tigo.net.bo"/>
    <s v="Av Banzer km 9 al norte , frente a la chonta oficina Prodimsa "/>
    <s v="17°52'05.2&quot;S 63°16'19.8&quot;W"/>
    <s v="Heidy Flores - 79888768"/>
    <x v="0"/>
    <d v="2023-06-01T00:00:00"/>
    <d v="2023-07-01T00:00:00"/>
    <x v="1"/>
    <m/>
    <m/>
    <x v="670"/>
    <s v="AC"/>
    <s v="AC"/>
    <s v="Internet Asimetrico 1"/>
    <b v="1"/>
    <s v="342370_39190__SCZ_B30 DE AGOSTO_PETROLEO DESARROLLO E IMPORTACIONES S.A._IAS_30M"/>
    <b v="1"/>
    <s v="GARAY, ANGEL NICOLAS - EMP - SCZ                            "/>
    <b v="1"/>
    <e v="#N/A"/>
    <e v="#N/A"/>
    <m/>
  </r>
  <r>
    <x v="1"/>
    <d v="2023-04-28T00:00:00"/>
    <s v="Internet Dedicado 4"/>
    <n v="38174"/>
    <x v="536"/>
    <s v="15400532_38174__SCZ_VIEDMA_CELINA INVERSIONES S.A_PRUEBA EXPERIENCIA_IDD_95M_TEM"/>
    <s v="ORTIZ ORTIZ, ROBERTO - TEMP                                 "/>
    <x v="0"/>
    <x v="0"/>
    <s v="ortizro@tigo.net.bo"/>
    <s v="ESTADIO RAMON TAHUICHI AGUILERA AVENIDA ANA BARBA"/>
    <s v="17°22'53.1&quot;S 63°13'32.6&quot;W"/>
    <s v="DANIEL HURTADO - 77083876"/>
    <x v="3"/>
    <d v="2023-06-01T00:00:00"/>
    <d v="2023-07-01T00:00:00"/>
    <x v="1"/>
    <m/>
    <m/>
    <x v="671"/>
    <s v="PA"/>
    <s v="AC"/>
    <s v="PLAN CORPORATE - 1124"/>
    <b v="1"/>
    <s v="15400532_38174__SCZ_VIEDMA_CELINA INVERSIONES S.A_PRUEBA EXPERIENCIA_IDD_95M_TEM"/>
    <b v="1"/>
    <s v="TELECEL                                                     "/>
    <b v="1"/>
    <e v="#N/A"/>
    <e v="#N/A"/>
    <m/>
  </r>
  <r>
    <x v="3"/>
    <d v="2023-02-28T00:00:00"/>
    <s v="Internet Asimetrico 6"/>
    <n v="38811"/>
    <x v="837"/>
    <s v="15644583_38811__SCZ_TAJIBOS_COSIN LTDA_IAS_50M"/>
    <s v="GUTIERREZ AYLLÓN, ALVARO - EMP - LPZ                        "/>
    <x v="0"/>
    <x v="0"/>
    <s v="gutierrezalp@tigo.net.bo"/>
    <s v="Zona Sopocachi Av. 20 de Octubre y Campos Torre Azul piso 18"/>
    <s v=" 16°30'44.63&quot;S  68° 7'24.70&quot;O"/>
    <s v="Miguel Botello - 77236335"/>
    <x v="3"/>
    <d v="2023-06-01T00:00:00"/>
    <d v="2023-07-01T00:00:00"/>
    <x v="1"/>
    <m/>
    <m/>
    <x v="708"/>
    <s v="AC"/>
    <s v="(en blanco)"/>
    <s v="Internet Asimetrico 3"/>
    <b v="1"/>
    <s v="(en blanco)"/>
    <b v="1"/>
    <s v="GUTIERREZ AYLLÓN, ALVARO - EMP - LPZ                        "/>
    <b v="1"/>
    <e v="#N/A"/>
    <e v="#N/A"/>
    <m/>
  </r>
  <r>
    <x v="3"/>
    <d v="2022-12-28T00:00:00"/>
    <s v="Internet Asimetrico 1"/>
    <n v="38446"/>
    <x v="850"/>
    <s v="987037_38446__SCZ_B30DEAGOSTO_INESCO INGENIERIA &amp; CONSTRUCCION S.A._IAS_30M_CATA"/>
    <s v="ESPINOZA LEANOS, MAYRA CRISTINA - EMP - SCZ                 "/>
    <x v="0"/>
    <x v="0"/>
    <s v="espinozamay@tigo.net.bo"/>
    <s v="Avenida San Martin Centro Empresarial equipetrol piso 3 "/>
    <s v=" 17°45'37.15&quot;S 63°11'58.89&quot;O"/>
    <s v="ROGER SANCHEZ - 67800727"/>
    <x v="0"/>
    <d v="2023-07-01T00:00:00"/>
    <d v="2023-08-01T00:00:00"/>
    <x v="1"/>
    <m/>
    <m/>
    <x v="713"/>
    <s v="AC"/>
    <s v="AC"/>
    <s v="Internet Asimetrico 1"/>
    <b v="1"/>
    <s v="987037_38446__SCZ_B30DEAGOSTO_INESCO INGENIERIA &amp; CONSTRUCCION S.A._IDD_50M_CATA"/>
    <b v="0"/>
    <s v="ALVAREZ CABEZAS, SAUL ALEJANDRO - TEMP                      "/>
    <b v="0"/>
    <e v="#N/A"/>
    <e v="#N/A"/>
    <m/>
  </r>
  <r>
    <x v="5"/>
    <d v="2023-01-03T00:00:00"/>
    <s v="PLAN CORPORATE - 1124"/>
    <n v="38528"/>
    <x v="725"/>
    <s v="11293089_38528__LPZ_YUNGAS_CAJA NACIONAL DE SALUD_IDD_420M"/>
    <s v="SANABRIA GARCIA, VANESA LISSETT - GOB - LPZ                 "/>
    <x v="1"/>
    <x v="0"/>
    <s v="sanabriav@tigo.net.bo"/>
    <s v="Calle Bueno Nº 240 – Caja Nacional de Salud Regional La Paz"/>
    <s v="16°29'59.04&quot;S      68° 7'54.49&quot;O"/>
    <s v="Ing. Daniela Berrios Aliaga - 72569725"/>
    <x v="0"/>
    <d v="2023-07-01T00:00:00"/>
    <d v="2023-08-01T00:00:00"/>
    <x v="1"/>
    <m/>
    <m/>
    <x v="698"/>
    <s v="AC"/>
    <s v="AC"/>
    <s v="PLAN CORPORATE - 1124"/>
    <b v="1"/>
    <s v="11293089_38528__LPZ_YUNGAS_CAJA NACIONAL DE SALUD_IDD_420M"/>
    <b v="1"/>
    <s v="SANABRIA GARCIA, VANESA LISSETT - GOB - LPZ                 "/>
    <b v="1"/>
    <e v="#N/A"/>
    <e v="#N/A"/>
    <m/>
  </r>
  <r>
    <x v="2"/>
    <d v="2023-04-29T00:00:00"/>
    <s v="Plan Internet Empresarial 1.2"/>
    <n v="39086"/>
    <x v="465"/>
    <s v="11225631_39086_LPZ_Sopocachi_NESTLE BOLIVIA SA_IEL_10M"/>
    <s v="RUCK SUAREZ, FERNANDA - MNC - SCZ                           "/>
    <x v="1"/>
    <x v="0"/>
    <s v="ruckf@tigo.net.bo"/>
    <s v="Nestle Sopocachi"/>
    <n v="0"/>
    <s v="Christopher Fernandez, christopher.fernandez1@bo.nestle.com - 67702810"/>
    <x v="0"/>
    <d v="2023-07-01T00:00:00"/>
    <d v="2023-08-01T00:00:00"/>
    <x v="1"/>
    <m/>
    <m/>
    <x v="714"/>
    <s v="AC"/>
    <s v="AC"/>
    <s v="Plan Internet Empresarial 1.2"/>
    <b v="1"/>
    <s v="11225631_39086_LPZ_Sopocachi_NESTLE BOLIVIA SA_IEL_10M"/>
    <b v="1"/>
    <s v="RUCK SUAREZ, FERNANDA - MNC - SCZ                           "/>
    <b v="1"/>
    <e v="#N/A"/>
    <e v="#N/A"/>
    <m/>
  </r>
  <r>
    <x v="1"/>
    <d v="2023-06-28T00:00:00"/>
    <s v="Internet Dedicado 1"/>
    <n v="39117"/>
    <x v="851"/>
    <s v="12456254_39117__SCZ_GUARACACHI_MONOPOL LTDA_IDD_30M"/>
    <s v="PEREIRA AREVALO, AHYRAN DREICK - CORP - LPZ                 "/>
    <x v="0"/>
    <x v="0"/>
    <s v="pereiraah@tigo.net.bo"/>
    <s v="parque industrial Liviano"/>
    <s v=" 17°47'12.94&quot;S 63° 8'55.47&quot;O"/>
    <s v="Marco Amurrio - 78888421"/>
    <x v="0"/>
    <d v="2023-07-01T00:00:00"/>
    <d v="2023-08-01T00:00:00"/>
    <x v="1"/>
    <m/>
    <m/>
    <x v="714"/>
    <s v="AC"/>
    <s v="AC"/>
    <s v="Internet Dedicado 1"/>
    <b v="1"/>
    <s v="12456254_39117__SCZ_GUARACACHI_MONOPOL LTDA_IDD_30M"/>
    <b v="1"/>
    <s v="PEREIRA AREVALO, AHYRAN DREICK - CORP - LPZ                 "/>
    <b v="1"/>
    <e v="#N/A"/>
    <e v="#N/A"/>
    <m/>
  </r>
  <r>
    <x v="0"/>
    <d v="2023-05-31T00:00:00"/>
    <s v="Internet Dedicado 8"/>
    <n v="39191"/>
    <x v="852"/>
    <s v="15655978_39191__SCZ_BOLIVAR_CENTRO BOLIVIANO AMERICANO SANTA CRUZ DE LA SIERRA_I"/>
    <s v="USLAR BURGOS, MARIA ESTHER - TEMP                           "/>
    <x v="0"/>
    <x v="0"/>
    <s v="uslarm@tigo.net.bo"/>
    <s v="CALLE COCHABAMBA #66 Entre calle Ballivián y Sucre."/>
    <s v="-17.771300845075736, -63.19256496957375"/>
    <s v="Fernando Valdivia - 70814528"/>
    <x v="0"/>
    <d v="2023-07-01T00:00:00"/>
    <d v="2023-08-01T00:00:00"/>
    <x v="1"/>
    <m/>
    <m/>
    <x v="715"/>
    <s v="AC"/>
    <s v="AC"/>
    <s v="Internet Dedicado 8"/>
    <b v="1"/>
    <s v="15655978_39191__SCZ_BOLIVAR_CENTRO BOLIVIANO AMERICANO SANTA CRUZ DE LA SIERRA_I"/>
    <b v="1"/>
    <s v="SANJINES, MARIA PAULA - EJEC. DE CUENTAS - NEG - SC         "/>
    <b v="0"/>
    <e v="#N/A"/>
    <e v="#N/A"/>
    <m/>
  </r>
  <r>
    <x v="0"/>
    <d v="2023-05-31T00:00:00"/>
    <s v="Internet Asimetrico 2"/>
    <n v="39193"/>
    <x v="853"/>
    <s v="15399802_39193__SCZ_MBELEN_TRACTORIENTE S.R.L._IAS_40M_RADIAL 27"/>
    <s v="SAUCEDO GUMUCIO, JAIME - EJEC. DE VENTAS - NEG - SC         "/>
    <x v="0"/>
    <x v="0"/>
    <s v="saucedojai@tigo.net.bo"/>
    <s v="BARRIO 12 DE OCTUBRE AV BANZER CALLE PROFESOR FLAVIO PALMA SN"/>
    <s v="-17.4511, -63.1037"/>
    <s v="Patricia Parada - 77302449"/>
    <x v="0"/>
    <d v="2023-07-01T00:00:00"/>
    <d v="2023-08-01T00:00:00"/>
    <x v="1"/>
    <m/>
    <m/>
    <x v="714"/>
    <s v="AC"/>
    <s v="AC"/>
    <s v="Internet Asimetrico 2"/>
    <b v="1"/>
    <s v="15399802_39193__SCZ_MBELEN_TRACTORIENTE S.R.L._IAS_40M_RADIAL 27"/>
    <b v="1"/>
    <s v="SAUCEDO GUMUCIO, JAIME - EJEC. DE VENTAS - NEG - SC         "/>
    <b v="1"/>
    <e v="#N/A"/>
    <e v="#N/A"/>
    <m/>
  </r>
  <r>
    <x v="3"/>
    <d v="2023-05-31T00:00:00"/>
    <s v="Internet Dedicado 5"/>
    <n v="39202"/>
    <x v="434"/>
    <s v="15297768_39202__LPZ_LIRA_DIGITAL HARBOR INTERNATIONAL SRL_IDD_75M"/>
    <s v="MARQUEZ, ANDREA VERONICA - EMP - CBBA                       "/>
    <x v="1"/>
    <x v="0"/>
    <s v="marqueza@tigo.net.bo"/>
    <s v="AV 20 DE OCTUBRE, EDIFICIO TORRE AZUL PISO 17 FRENTE A IMCRUZ "/>
    <s v=" 16°30'44.85&quot;S  68° 7'24.53&quot;O"/>
    <s v="OSCAR AÑEZ - 73190025"/>
    <x v="0"/>
    <d v="2023-07-01T00:00:00"/>
    <d v="2023-08-01T00:00:00"/>
    <x v="1"/>
    <m/>
    <m/>
    <x v="716"/>
    <s v="SU"/>
    <s v="(en blanco)"/>
    <s v="Internet Dedicado 5"/>
    <b v="1"/>
    <s v="(en blanco)"/>
    <b v="0"/>
    <s v="MARQUEZ, ANDREA VERONICA - EMP - CBBA                       "/>
    <b v="1"/>
    <e v="#N/A"/>
    <e v="#N/A"/>
    <m/>
  </r>
  <r>
    <x v="1"/>
    <d v="2023-06-30T00:00:00"/>
    <s v="Internet Asimetrico 1"/>
    <n v="39220"/>
    <x v="277"/>
    <s v="15288992_39220__LPZ_6 DE MARZO_TECHO SA_IAS_30M"/>
    <s v="ORTIZ ORTIZ, ROBERTO - TEMP                                 "/>
    <x v="1"/>
    <x v="0"/>
    <s v="ortizro@tigo.net.bo"/>
    <s v="AV 6 DE MARZO ENTRE CALLE 4 Y CALLE 5 TORRE LEON "/>
    <s v=" 16°30'32.20&quot;S 68° 9'50.50&quot;O"/>
    <s v="CARLOS ROMAÑA - 71395542"/>
    <x v="0"/>
    <d v="2023-07-01T00:00:00"/>
    <d v="2023-08-01T00:00:00"/>
    <x v="1"/>
    <m/>
    <m/>
    <x v="717"/>
    <s v="AC"/>
    <s v="AC"/>
    <s v="Internet Asimetrico 1"/>
    <b v="1"/>
    <s v="15288992_39220__LPZ_6 DE MARZO_TECHO SA_IAS_30M"/>
    <b v="1"/>
    <s v="MONTERO LEDESMA, JAVIER - CORP - SCZ                        "/>
    <b v="0"/>
    <e v="#N/A"/>
    <e v="#N/A"/>
    <m/>
  </r>
  <r>
    <x v="0"/>
    <d v="2023-07-21T00:00:00"/>
    <s v="Internet Asimetrico 1"/>
    <n v="39392"/>
    <x v="854"/>
    <s v="15660945_39392__LPZ_HANSA_JACOBO WINER DRZEWKO_IAS_30M"/>
    <s v="TRISTAN, YASMIN XIOMARA - EJEC. DE VENTAS - NEG - LP        "/>
    <x v="1"/>
    <x v="0"/>
    <s v="tristany@tigo.net.bo"/>
    <s v="Zona Central calle Potosí, entre Junin y Ayacucho, Colegio"/>
    <s v="16°29'51.62&quot;S -  68° 7'58.21&quot;O"/>
    <s v="Ing Gabriel Montaño - 75855574"/>
    <x v="0"/>
    <d v="2023-07-01T00:00:00"/>
    <d v="2023-08-01T00:00:00"/>
    <x v="1"/>
    <m/>
    <m/>
    <x v="704"/>
    <s v="AC"/>
    <s v="AC"/>
    <s v="Internet Asimetrico 1"/>
    <b v="1"/>
    <s v="15660945_39392__LPZ_HANSA_JACOBO WINER DRZEWKO_IAS_30M"/>
    <b v="1"/>
    <s v="TRISTAN, YASMIN XIOMARA - EJEC. DE VENTAS - NEG - LP        "/>
    <b v="1"/>
    <e v="#N/A"/>
    <e v="#N/A"/>
    <m/>
  </r>
  <r>
    <x v="3"/>
    <d v="2023-07-27T00:00:00"/>
    <s v="Internet Asimetrico 4"/>
    <n v="39404"/>
    <x v="855"/>
    <s v="15661300_39404__SCZ_AvBrasi_SOCIEDAD DE SERVICIOS LOGISTICOS DELTAEXPRESS SA_IAS"/>
    <s v="ALVAREZ CABEZAS, SAUL ALEJANDRO - TEMP                      "/>
    <x v="0"/>
    <x v="0"/>
    <s v="alvarezs@tigo.net.bo"/>
    <s v="EDIFICIO BELLA SIERRA CALLE NANAWA PISO 2 - "/>
    <s v="17°47'31.15&quot;S  63° 9'59.68&quot;O"/>
    <s v="mariela avalos - 69052163"/>
    <x v="0"/>
    <d v="2023-07-01T00:00:00"/>
    <d v="2023-08-01T00:00:00"/>
    <x v="1"/>
    <m/>
    <m/>
    <x v="704"/>
    <s v="AC"/>
    <s v="AC"/>
    <s v="Internet Asimetrico 4"/>
    <b v="1"/>
    <s v="15661300_39404__SCZ_AvBrasi_SOCIEDAD DE SERVICIOS LOGISTICOS DELTAEXPRESS SA_IAS"/>
    <b v="1"/>
    <s v="PARADA SAUCEDO, ALEJANDRA - EMP - SCZ                       "/>
    <b v="0"/>
    <e v="#N/A"/>
    <e v="#N/A"/>
    <m/>
  </r>
  <r>
    <x v="0"/>
    <d v="2023-06-30T00:00:00"/>
    <s v="Internet Asimetrico 9"/>
    <n v="39406"/>
    <x v="233"/>
    <s v="13979783_39406__LPZ_VICTORIA_EMPRESA ALEMANA UNIFICADA S.A_IAS_125M"/>
    <s v="ESCOBAR, MARICRUZ PAMELA - EJEC. DE VENTAS - NEG - LP       "/>
    <x v="1"/>
    <x v="0"/>
    <s v="escobarmp@tigo.net.bo"/>
    <s v="CALLE  TIAHUANACU, N64 ZONA CENTRAL FRENTE AL COLEGIO DON BOSCO_x0009_"/>
    <s v="16°30'9.56&quot;S  68°7'50.41&quot;O"/>
    <s v="JAVIER MAURICIO ALCOREZA AHERN - 71591505"/>
    <x v="0"/>
    <d v="2023-07-01T00:00:00"/>
    <d v="2023-08-01T00:00:00"/>
    <x v="1"/>
    <m/>
    <m/>
    <x v="718"/>
    <s v="AC"/>
    <s v="(en blanco)"/>
    <s v="Internet Asimetrico 9"/>
    <b v="1"/>
    <s v="(en blanco)"/>
    <b v="0"/>
    <s v="ESCOBAR, MARICRUZ PAMELA - EJEC. DE VENTAS - NEG - LP       "/>
    <b v="1"/>
    <e v="#N/A"/>
    <e v="#N/A"/>
    <m/>
  </r>
  <r>
    <x v="0"/>
    <d v="2023-06-30T00:00:00"/>
    <s v="Internet Asimetrico 3"/>
    <n v="39354"/>
    <x v="856"/>
    <s v="15660844_39354__SCZ_VIRU VIRU_SERVICIO DE CATERING INFLIGHT SRL_IAS_50M_VALLE SA"/>
    <s v="DELGADILLO, PABLO GIOVANNI - EJEC. DE VENTAS - NEG - SC     "/>
    <x v="0"/>
    <x v="0"/>
    <s v="delgadillop@tigo.net.bo"/>
    <s v="AV CRISTO REDENTOR ANTES DE LLEGAR AL PUENTO DE VALLE SANCHEZ / VIRU VIRU, OFICINAS DE LA EX EMPRESA VARGAS CATERING"/>
    <s v="-17.66233777408453, -63.15856067153606"/>
    <s v="LIC MARCIA JUSTINIANO - 77859715"/>
    <x v="0"/>
    <d v="2023-07-01T00:00:00"/>
    <d v="2023-08-01T00:00:00"/>
    <x v="1"/>
    <m/>
    <m/>
    <x v="719"/>
    <s v="AC"/>
    <s v="AC"/>
    <s v="Internet Asimetrico 3"/>
    <b v="1"/>
    <s v="15660844_39354__SCZ_VIRU VIRU_SERVICIO DE CATERING INFLIGHT SRL_IAS_50M_VALLE SA"/>
    <b v="1"/>
    <s v="DELGADILLO, PABLO GIOVANNI - EJEC. DE VENTAS - NEG - SC     "/>
    <b v="1"/>
    <e v="#N/A"/>
    <e v="#N/A"/>
    <m/>
  </r>
  <r>
    <x v="3"/>
    <d v="2023-06-30T00:00:00"/>
    <s v="Internet Asimetrico 10"/>
    <n v="39355"/>
    <x v="857"/>
    <s v="11451280_39355__SCZ_HAMACAS_SOCIEDAD SYNERGY LTDA._IAS_145M"/>
    <s v="NUNEZ CASCALES, CARLOS ROMARIO - EMP - SCZ                  "/>
    <x v="0"/>
    <x v="0"/>
    <s v="nunezro@tigo.net.bo"/>
    <s v="Av. Tercer Anillo entre Alemana y Mutualista No. 3275 Oficina Central SYNERGY"/>
    <s v=" 17°45'39.87&quot;S;  63° 9'58.77&quot;O"/>
    <s v="FELIX ADRIAZOLA - 69252571_x0009_ "/>
    <x v="0"/>
    <d v="2023-07-01T00:00:00"/>
    <d v="2023-08-01T00:00:00"/>
    <x v="1"/>
    <m/>
    <m/>
    <x v="720"/>
    <s v="AC"/>
    <s v="AC"/>
    <s v="Internet Asimetrico 10"/>
    <b v="1"/>
    <s v="11451280_39355__SCZ_HAMACAS_SOCIEDAD SYNERGY LTDA._IAS_145M"/>
    <b v="1"/>
    <s v="NUNEZ CASCALES, CARLOS ROMARIO - EMP - SCZ                  "/>
    <b v="1"/>
    <e v="#N/A"/>
    <e v="#N/A"/>
    <m/>
  </r>
  <r>
    <x v="3"/>
    <d v="2023-06-30T00:00:00"/>
    <s v="Internet Asimetrico 13"/>
    <n v="39356"/>
    <x v="858"/>
    <s v="11446968_39356__LPZ_VILLA ADELA_ACEROS GALVANIZADOS SRL. ACERGAL_IAS_210M_PUERTO"/>
    <s v="MONTAÑO, LUIS FERNANDO - EMP - LPZ                          "/>
    <x v="1"/>
    <x v="0"/>
    <s v="montanolu@tigo.net.bo"/>
    <s v="ZONA FRANCA INDUSTRIAL, Avenida Litoral, entre 6 de Marzo y Av. Nestor Galindo CRUCE ACHOCALLA"/>
    <s v=" 16°33'9.30&quot;S  68°10'59.52&quot;O"/>
    <s v="Dimas Anti - 76750716"/>
    <x v="0"/>
    <d v="2023-07-01T00:00:00"/>
    <d v="2023-08-01T00:00:00"/>
    <x v="1"/>
    <m/>
    <m/>
    <x v="687"/>
    <s v="AC"/>
    <s v="AC"/>
    <s v="Internet Asimetrico 13"/>
    <b v="1"/>
    <s v="11446968_39356__LPZ_VILLA ADELA_ACEROS GALVANIZADOS SRL. ACERGAL_IAS_210M_PUERTO"/>
    <b v="1"/>
    <s v="LEON ROSAS, JOSUE ISMAEL - EMP - LPZ                        "/>
    <b v="0"/>
    <e v="#N/A"/>
    <e v="#N/A"/>
    <m/>
  </r>
  <r>
    <x v="3"/>
    <d v="2023-06-30T00:00:00"/>
    <s v="Internet Asimetrico 14"/>
    <n v="39358"/>
    <x v="859"/>
    <s v="1686961_39358__LPZ_LIRA_TERRASUR LTDA_IAS_250M"/>
    <s v="GUTIERREZ AYLLÓN, ALVARO - EMP - LPZ                        "/>
    <x v="1"/>
    <x v="0"/>
    <s v="gutierrezalp@tigo.net.bo"/>
    <s v="Z SOPOCACHI C BELISARIO SALINAS TERRASUR"/>
    <s v="´´-16.510828582610465, -68.12772057500838´´"/>
    <s v="PABLO ALIAGA - 75886952"/>
    <x v="0"/>
    <d v="2023-07-01T00:00:00"/>
    <d v="2023-08-01T00:00:00"/>
    <x v="1"/>
    <m/>
    <m/>
    <x v="721"/>
    <s v="AC"/>
    <s v="AC"/>
    <s v="Internet Asimetrico 14"/>
    <b v="1"/>
    <s v="1686961_39358__LPZ_LIRA_TERRASUR LTDA_IAS_250M"/>
    <b v="1"/>
    <s v="GUTIERREZ AYLLÓN, ALVARO - EMP - LPZ                        "/>
    <b v="1"/>
    <e v="#N/A"/>
    <e v="#N/A"/>
    <m/>
  </r>
  <r>
    <x v="3"/>
    <d v="2023-06-29T00:00:00"/>
    <s v="Internet Asimetrico 1"/>
    <n v="39335"/>
    <x v="826"/>
    <s v="15612233_39335__SCZ_TanqueUrubo_NUR SRL_IAS_30M_COLINAS URUBO"/>
    <s v="VAZQUEZ VALDIVIA, LEONARDO - EMP - SCZ                      "/>
    <x v="0"/>
    <x v="0"/>
    <s v="vazquezl@tigo.net.bo"/>
    <s v="zona Uruno - Urbanizacion Las Palmas del Urubo III pasando playa turquesa, casa sin nro, preguntar por casa del Sr. Alberto Rojas"/>
    <n v="0"/>
    <s v="Bladimir Gutierrez - 75303928"/>
    <x v="0"/>
    <d v="2023-07-01T00:00:00"/>
    <d v="2023-08-01T00:00:00"/>
    <x v="1"/>
    <m/>
    <m/>
    <x v="718"/>
    <s v="AC"/>
    <s v="AC"/>
    <s v="Internet Asimetrico 1"/>
    <b v="1"/>
    <s v="15612233_39335__SCZ_TanqueUrubo_NUR SRL_IAS_30M_COLINAS URUBO"/>
    <b v="1"/>
    <s v="VAZQUEZ VALDIVIA, LEONARDO - EMP - SCZ                      "/>
    <b v="1"/>
    <e v="#N/A"/>
    <e v="#N/A"/>
    <m/>
  </r>
  <r>
    <x v="1"/>
    <d v="2023-06-30T00:00:00"/>
    <s v="Internet Dedicado 8"/>
    <n v="39337"/>
    <x v="674"/>
    <s v="15579441_39337__SCZ_SAGUAPAC_HERBALIFE BOLIVIA LTDA_IDD_105M"/>
    <s v="SALLES GUZMAN, PAOLA KARINA - CORP - SCZ                    "/>
    <x v="0"/>
    <x v="0"/>
    <s v="sallesp@tigo.net.bo"/>
    <s v="Av. Doble Vía la Guardia entre 3° y 4° Anillo Esquina calle Cerro El Alegre"/>
    <s v="17°48'35.18&quot;S; 63°12'18.43&quot;O "/>
    <s v=" Rolando Valdez - 716-23318"/>
    <x v="0"/>
    <d v="2023-07-01T00:00:00"/>
    <d v="2023-08-01T00:00:00"/>
    <x v="0"/>
    <m/>
    <s v="Cliente no  programa la visita, sin respuesta y/o fecha de programación "/>
    <x v="0"/>
    <s v="AC"/>
    <s v="AC"/>
    <s v="Internet Dedicado 8"/>
    <b v="1"/>
    <s v="15579441_39337__SCZ_SAGUAPAC_HERBALIFE BOLIVIA LTDA_IDD_105M"/>
    <b v="1"/>
    <s v="SALLES GUZMAN, PAOLA KARINA - CORP - SCZ                    "/>
    <b v="1"/>
    <s v="Observado"/>
    <e v="#REF!"/>
    <s v="el cliente desde agosto no logra concretar una fecha y horario para hacer el trabajo"/>
  </r>
  <r>
    <x v="0"/>
    <d v="2023-06-29T00:00:00"/>
    <s v="Internet Asimetrico 3"/>
    <n v="39332"/>
    <x v="860"/>
    <s v="15659834_39332__SCZ_B30AGOSTO_AGROFOOD SA_IAS_50M_CATALUNA"/>
    <s v="MIRANDA, JAVIER RENE - EJEC. DE VENTAS - NEG - SC           "/>
    <x v="0"/>
    <x v="0"/>
    <s v="mirandajv@tigo.net.bo"/>
    <s v="8VO ANILLO NORTE. AV BÁNZER ESQUINA 8VO ANILLO BÁNZER, EN LA ENTRADA AL REMANSO"/>
    <s v="-17.716592071164442, -63.16239990686257"/>
    <s v="FRANK MARAÑON - 67701724"/>
    <x v="0"/>
    <d v="2023-07-01T00:00:00"/>
    <d v="2023-08-01T00:00:00"/>
    <x v="1"/>
    <m/>
    <m/>
    <x v="713"/>
    <s v="AC"/>
    <s v="AC"/>
    <s v="Internet Asimetrico 3"/>
    <b v="1"/>
    <s v="15659834_39332__SCZ_B30AGOSTO_AGROFOOD SA_IAS_50M_CATALUNA"/>
    <b v="1"/>
    <s v="MIRANDA, JAVIER RENE - EJEC. DE VENTAS - NEG - SC           "/>
    <b v="1"/>
    <e v="#N/A"/>
    <e v="#N/A"/>
    <m/>
  </r>
  <r>
    <x v="1"/>
    <d v="2023-07-27T00:00:00"/>
    <s v="Plan Internet Empresarial 1.1"/>
    <n v="39266"/>
    <x v="78"/>
    <s v="11503117_39266__SCZ_Feria_PRENDAMAS SRL_IEL_8M"/>
    <s v="MEAVE IBANEZ, HENRY - CORP - LPZ                            "/>
    <x v="0"/>
    <x v="0"/>
    <s v="meaveh@tigo.net.bo"/>
    <s v="Av. Noel Kemfpp Mercado S/N Casi esq. Paurito, Frente a muebles INTI "/>
    <s v="17°46'44.2&quot;S 63°12'13.4&quot;W"/>
    <s v="Luis Perez Najaya - 69720263"/>
    <x v="0"/>
    <d v="2023-07-01T00:00:00"/>
    <d v="2023-08-01T00:00:00"/>
    <x v="1"/>
    <m/>
    <m/>
    <x v="722"/>
    <s v="AC"/>
    <s v="AC"/>
    <s v="Plan Internet Empresarial 1.1"/>
    <b v="1"/>
    <s v="11503117_39266__SCZ_Feria_PRENDAMAS SRL_IEL_8M"/>
    <b v="1"/>
    <s v="MEAVE IBANEZ, HENRY - CORP - LPZ                            "/>
    <b v="1"/>
    <e v="#N/A"/>
    <e v="#N/A"/>
    <m/>
  </r>
  <r>
    <x v="2"/>
    <d v="2023-06-09T00:00:00"/>
    <s v="Internet Asimetrico 1"/>
    <n v="39269"/>
    <x v="281"/>
    <s v="11210181_39269__SCZ_Viru Viru Sabsa_SCHARFF BOLIVIA S.R.L._IAS_30M"/>
    <s v="RUCK SUAREZ, FERNANDA - MNC - SCZ                           "/>
    <x v="0"/>
    <x v="0"/>
    <s v="ruckf@tigo.net.bo"/>
    <s v="Aeropuerto Viru Viru. Oficina FEDEX  Oficina Fedex"/>
    <s v="   -17.653727, -63.135753"/>
    <s v=" Sergio Añez - 79910969"/>
    <x v="0"/>
    <d v="2023-07-01T00:00:00"/>
    <d v="2023-08-01T00:00:00"/>
    <x v="1"/>
    <m/>
    <m/>
    <x v="720"/>
    <s v="AC"/>
    <s v="AC"/>
    <s v="Internet Asimetrico 1"/>
    <b v="1"/>
    <s v="11210181_39269__SCZ_Viru Viru Sabsa_SCHARFF BOLIVIA S.R.L._IAS_30M"/>
    <b v="1"/>
    <s v="RUCK SUAREZ, FERNANDA - MNC - SCZ                           "/>
    <b v="1"/>
    <e v="#N/A"/>
    <e v="#N/A"/>
    <m/>
  </r>
  <r>
    <x v="0"/>
    <d v="2023-06-20T00:00:00"/>
    <s v="Internet Asimetrico 3"/>
    <n v="39319"/>
    <x v="861"/>
    <s v="15658508_39319__SCZ_EL PARI_DONG YUE SRL_IAS_50M"/>
    <s v="GOYTIA, VANESSA - EJEC. DE CUENTAS - NEG - SC               "/>
    <x v="0"/>
    <x v="0"/>
    <s v="goytiav@tigo.net.bo"/>
    <s v="1er Y 2DO ANILLO ENTRE AV. ANA BARBA Y B. COLORADOS"/>
    <s v=" 17°47'53.79&quot;S  63°11'2.19&quot;O"/>
    <s v="MIGUEL CALLA - 78982682"/>
    <x v="0"/>
    <d v="2023-07-01T00:00:00"/>
    <d v="2023-08-01T00:00:00"/>
    <x v="1"/>
    <m/>
    <m/>
    <x v="715"/>
    <s v="AC"/>
    <s v="AC"/>
    <s v="Internet Asimetrico 3"/>
    <b v="1"/>
    <s v="15658508_39319__SCZ_EL PARI_DONG YUE SRL_IAS_50M"/>
    <b v="1"/>
    <s v="GOYTIA, VANESSA - EJEC. DE CUENTAS - NEG - SC               "/>
    <b v="1"/>
    <e v="#N/A"/>
    <e v="#N/A"/>
    <m/>
  </r>
  <r>
    <x v="3"/>
    <d v="2023-05-31T00:00:00"/>
    <s v="Internet Dedicado 9"/>
    <n v="39243"/>
    <x v="305"/>
    <s v="1684993_39243__LPZ_AvChacaltaya_RADIO FIDES SERVICIOS SRL_IDD_125M_Plaza La Paz"/>
    <s v="NEMTALA FERRUFINO, LUIS MIGUEL - EMP - LPZ                  "/>
    <x v="1"/>
    <x v="0"/>
    <s v="nemtalal@tigo.net.bo"/>
    <s v="Av. René Vargas No.3207 Zona Ballivián"/>
    <s v="16°29'27.69&quot;S   68°10'37.00&quot;O"/>
    <s v="Grover Flores - 76200437"/>
    <x v="0"/>
    <d v="2023-07-01T00:00:00"/>
    <d v="2023-08-01T00:00:00"/>
    <x v="1"/>
    <m/>
    <m/>
    <x v="723"/>
    <s v="AC"/>
    <s v="AC"/>
    <s v="Internet Dedicado 9"/>
    <b v="1"/>
    <s v="1684993_39243__LPZ_AvChacaltaya_RADIO FIDES SERVICIOS SRL_IDD_125M_Plaza La Paz"/>
    <b v="1"/>
    <s v="NEMTALA FERRUFINO, LUIS MIGUEL - EMP - LPZ                  "/>
    <b v="1"/>
    <e v="#N/A"/>
    <e v="#N/A"/>
    <m/>
  </r>
  <r>
    <x v="0"/>
    <d v="2023-06-09T00:00:00"/>
    <s v="Internet Asimetrico 1"/>
    <n v="39252"/>
    <x v="830"/>
    <s v="11493114_39252__LPZ_AV AMERICA_AUTOSUD LTDA_IAS_30M"/>
    <s v="ISURZA VIDAL, ENRIQUE - EJEC. DE VENTAS - NEG - SC          "/>
    <x v="1"/>
    <x v="0"/>
    <s v="isurzae@tigo.net.bo"/>
    <s v="Carretera a Viacha Ladislao Cabrera Zona El Alto"/>
    <s v="16°31'05.4&quot;S 68°10'32.9&quot;W"/>
    <s v="Amanda Barrios - 68938696"/>
    <x v="0"/>
    <d v="2023-07-01T00:00:00"/>
    <d v="2023-08-01T00:00:00"/>
    <x v="1"/>
    <m/>
    <m/>
    <x v="715"/>
    <s v="AC"/>
    <s v="AC"/>
    <s v="Internet Asimetrico 1"/>
    <b v="1"/>
    <s v="11493114_39252__LPZ_AV AMERICA_AUTOSUD LTDA_IAS_30M"/>
    <b v="1"/>
    <s v="ISURZA VIDAL, ENRIQUE - EJEC. DE VENTAS - NEG - SC          "/>
    <b v="1"/>
    <e v="#N/A"/>
    <e v="#N/A"/>
    <m/>
  </r>
  <r>
    <x v="3"/>
    <d v="2022-11-30T00:00:00"/>
    <s v="Internet Asimetrico 7"/>
    <n v="38302"/>
    <x v="317"/>
    <s v="11148181_38302_SCZ_Brigida_SCA HOTELES SA_IAS_95M"/>
    <s v="VACA DIEZ, WALTER - EMP - SCZ                               "/>
    <x v="0"/>
    <x v="0"/>
    <s v="vacadiezw@tigo.net.bo"/>
    <s v="Av. San Martín and 4to anillo. Equipetrol, Hotel Camino Real."/>
    <n v="0"/>
    <s v="Daniel Espinoza - 69039995"/>
    <x v="3"/>
    <d v="2023-07-01T00:00:00"/>
    <d v="2023-08-01T00:00:00"/>
    <x v="4"/>
    <m/>
    <m/>
    <x v="714"/>
    <s v="AC"/>
    <s v="AC"/>
    <s v="Internet Asimetrico 7"/>
    <b v="1"/>
    <s v="11148181_38302_SCZ_Brigida_SCA HOTELES SA_IAS_95M"/>
    <b v="1"/>
    <s v="VACA DIEZ, WALTER - EMP - SCZ                               "/>
    <b v="1"/>
    <e v="#N/A"/>
    <e v="#N/A"/>
    <m/>
  </r>
  <r>
    <x v="1"/>
    <d v="2014-08-22T00:00:00"/>
    <s v="Plan Internet Empresarial 5.3"/>
    <n v="29230"/>
    <x v="254"/>
    <s v="13980128_29230_LPZ_Victoria_ERICSSON DE BOLIVIA TELECOMUNICACIONES_IEL_60M"/>
    <s v="ORTIZ ORTIZ, ROBERTO - MNC - SCZ                            "/>
    <x v="1"/>
    <x v="0"/>
    <s v="ortizro@tigo.net.bo"/>
    <s v="Av. Arce 2299 - Edificio Multicentro Torre B - Piso 9 Of B"/>
    <n v="0"/>
    <s v="Ma. Elena Villarroel - 721 02587"/>
    <x v="3"/>
    <d v="2023-07-01T00:00:00"/>
    <d v="2023-08-01T00:00:00"/>
    <x v="4"/>
    <m/>
    <m/>
    <x v="720"/>
    <s v="AC"/>
    <s v="(en blanco)"/>
    <s v="Plan Internet Empresarial 5.1"/>
    <b v="0"/>
    <s v="(en blanco)"/>
    <b v="1"/>
    <s v="RUCK SUAREZ, FERNANDA - MNC - SCZ                           "/>
    <b v="0"/>
    <e v="#N/A"/>
    <e v="#N/A"/>
    <m/>
  </r>
  <r>
    <x v="1"/>
    <d v="2023-01-30T00:00:00"/>
    <s v="Internet Asimétrico 2"/>
    <n v="38444"/>
    <x v="862"/>
    <s v="15635869_38444__SCZ_TAJIBOS_COMERCIALIZADORA RETAIL LIDER SA_TIENDAS TRESBE S.A_IAS_40M"/>
    <s v="MONTERO LEDESMA JAVIER - CORP"/>
    <x v="0"/>
    <x v="0"/>
    <s v="monterojavi@tigo.net.bo"/>
    <s v="Av. San Martín and 4to anillo. Equipetrol, Hotel Camino Real."/>
    <n v="0"/>
    <s v="Hugo Martinez – 77393325 – hmartinez@tiendas3b.com.bo"/>
    <x v="3"/>
    <d v="2023-07-01T00:00:00"/>
    <d v="2023-08-01T00:00:00"/>
    <x v="1"/>
    <m/>
    <m/>
    <x v="724"/>
    <s v="AC"/>
    <s v="(en blanco)"/>
    <s v="Internet Asimetrico 2"/>
    <b v="0"/>
    <s v="(en blanco)"/>
    <b v="0"/>
    <s v="MONTERO LEDESMA, JAVIER - CORP - SCZ                        "/>
    <b v="0"/>
    <e v="#N/A"/>
    <e v="#N/A"/>
    <m/>
  </r>
  <r>
    <x v="1"/>
    <d v="2022-10-25T00:00:00"/>
    <s v="Internet Dedicado 2"/>
    <n v="38216"/>
    <x v="766"/>
    <s v="15628277_38216__SCZ_MONTERO_GRANORTE S.A_IDD_30M_MONTERO VII"/>
    <s v="MONTERO LEDESMA JAVIER - CORP"/>
    <x v="0"/>
    <x v="0"/>
    <s v="monterojavi@tigo.net.bo"/>
    <s v="Parque industrial MONTERO, carretera Hardeman Colonia Pirai "/>
    <s v="17°19'03.8&quot;S 63°15'17.5&quot;W"/>
    <s v="MANUEL PEÑA - 76000150"/>
    <x v="3"/>
    <d v="2023-07-01T00:00:00"/>
    <d v="2023-08-01T00:00:00"/>
    <x v="4"/>
    <m/>
    <m/>
    <x v="725"/>
    <s v="AC"/>
    <s v="AC"/>
    <s v="Internet Dedicado 2"/>
    <b v="1"/>
    <s v="15628277_38216__SCZ_MONTERO_GRANORTE S.A_IDD_40M_MONTERO VII"/>
    <b v="0"/>
    <s v="MONTERO LEDESMA, JAVIER - CORP - SCZ                        "/>
    <b v="0"/>
    <e v="#N/A"/>
    <e v="#N/A"/>
    <m/>
  </r>
  <r>
    <x v="3"/>
    <d v="2023-05-31T00:00:00"/>
    <s v="Internet Asimetrico 2"/>
    <n v="39235"/>
    <x v="816"/>
    <s v="15405878_39235__SCZ_MELCHOR PINTO_MERCANTIL LEON S.R.L_IAS_40M"/>
    <s v="NUNEZ CASCALES, CARLOS ROMARIO - EMP - SCZ                  "/>
    <x v="0"/>
    <x v="0"/>
    <s v="nunezro@tigo.net.bo"/>
    <s v="Av. Viedma 51"/>
    <s v=" 17°47'1.29&quot;S  63°10'18.95&quot;O"/>
    <s v="TAMIRES DA SILVA - 75018828_x0009_"/>
    <x v="0"/>
    <d v="2023-08-01T00:00:00"/>
    <d v="2023-09-01T00:00:00"/>
    <x v="2"/>
    <m/>
    <m/>
    <x v="0"/>
    <s v="AC"/>
    <s v="AC"/>
    <s v="Internet Asimetrico 2"/>
    <b v="1"/>
    <s v="15405878_39235__SCZ_MELCHOR PINTO_MERCANTIL LEON S.R.L_IAS_40M"/>
    <b v="1"/>
    <s v="NUNEZ CASCALES, CARLOS ROMARIO - EMP - SCZ                  "/>
    <b v="1"/>
    <s v="Esperando confirmacion por correo"/>
    <e v="#REF!"/>
    <m/>
  </r>
  <r>
    <x v="0"/>
    <d v="2023-07-24T00:00:00"/>
    <s v="Internet Asimetrico 1"/>
    <n v="39454"/>
    <x v="863"/>
    <s v="15662392_39454__SCZ_B30DEAGOSTO_INVERSIONES TL SA_IAS_30M_CATALUA"/>
    <s v="GOYTIA, VANESSA - EJEC. DE CUENTAS - NEG - SC               "/>
    <x v="0"/>
    <x v="0"/>
    <s v="goytiav@tigo.net.bo"/>
    <s v="AV. BANZER ENTRE 7MO Y 8VO ANILLO, PUNTO MARKET"/>
    <s v=" 17°43'11.95&quot;S  63° 9'47.70&quot;O"/>
    <s v="GABRIELA ARCE -  62154226"/>
    <x v="0"/>
    <d v="2023-08-01T00:00:00"/>
    <d v="2023-09-01T00:00:00"/>
    <x v="1"/>
    <s v="06/10: Se solicitó actualización de contacto a ejecutivo"/>
    <m/>
    <x v="726"/>
    <s v="AC"/>
    <s v="AC"/>
    <s v="Internet Asimetrico 1"/>
    <b v="1"/>
    <s v="15662392_39454__SCZ_B30DEAGOSTO_INVERSIONES TL SA_IAS_30M_CATALUA"/>
    <b v="1"/>
    <s v="GOYTIA, VANESSA - EJEC. DE CUENTAS - NEG - SC               "/>
    <b v="1"/>
    <s v="Realizada"/>
    <e v="#REF!"/>
    <m/>
  </r>
  <r>
    <x v="0"/>
    <d v="2023-07-13T00:00:00"/>
    <s v="Internet Asimetrico 8"/>
    <n v="39459"/>
    <x v="864"/>
    <s v="15652838_39459__SCZ_TUSEQUIS_BANCO DE SANGRE REGIONAL SANTA CRUZ_IAS_105M"/>
    <s v="VELASCO FLORES, JAIME - EJEC. DE VENTAS - NEG - SC          "/>
    <x v="0"/>
    <x v="0"/>
    <s v="velascoja@tigo.net.bo"/>
    <s v="4TO. ANILLO A MEDIA CUADRA DE LA AV. ALEMANA (LADO DEL EDIFICIO DEL COE)."/>
    <s v="-17.752111, -63.161905"/>
    <s v="JUAN CARLOS BURELA -  75020001"/>
    <x v="0"/>
    <d v="2023-08-01T00:00:00"/>
    <d v="2023-09-01T00:00:00"/>
    <x v="1"/>
    <m/>
    <m/>
    <x v="727"/>
    <s v="AC"/>
    <s v="AC"/>
    <s v="Internet Asimetrico 8"/>
    <b v="1"/>
    <s v="15652838_39459__SCZ_TUSEQUIS_BANCO DE SANGRE REGIONAL SANTA CRUZ_IAS_105M"/>
    <b v="1"/>
    <s v="VELASCO FLORES, JAIME - EJEC. DE VENTAS - NEG - SC          "/>
    <b v="1"/>
    <e v="#N/A"/>
    <e v="#N/A"/>
    <m/>
  </r>
  <r>
    <x v="3"/>
    <d v="2023-07-31T00:00:00"/>
    <s v="Internet Asimetrico 8"/>
    <n v="39462"/>
    <x v="497"/>
    <s v="15269076_39462__SCZ_BRIGIDA_BTOCC BUSINESS PARTNER SRL_IAS_105M"/>
    <s v="NEMTALA FERRUFINO, LUIS MIGUEL - EMP - LPZ                  "/>
    <x v="0"/>
    <x v="0"/>
    <s v="nemtalal@tigo.net.bo"/>
    <s v="Calle Los Lirios esquina Calle Los Flamboyanos, Edificio Los Lirios Piso 2"/>
    <s v=" 17°45'42.32&quot;S  63°12'5.58&quot;O"/>
    <s v="Juan Carlos Mamani - 63250123"/>
    <x v="0"/>
    <d v="2023-08-01T00:00:00"/>
    <d v="2023-09-01T00:00:00"/>
    <x v="1"/>
    <m/>
    <m/>
    <x v="728"/>
    <s v="AC"/>
    <s v="AC"/>
    <s v="Internet Asimetrico 8"/>
    <b v="1"/>
    <s v="15269076_39462__SCZ_BRIGIDA_BTOCC BUSINESS PARTNER SRL_IAS_105M"/>
    <b v="1"/>
    <s v="NEMTALA FERRUFINO, LUIS MIGUEL - EMP - LPZ                  "/>
    <b v="1"/>
    <e v="#N/A"/>
    <e v="#N/A"/>
    <m/>
  </r>
  <r>
    <x v="3"/>
    <d v="2023-08-31T00:00:00"/>
    <s v="Internet Asimetrico 1"/>
    <n v="39463"/>
    <x v="308"/>
    <s v="11152065_39463__SCZ_BEREA_COOPERATIVA EL PROGRESO LTDA_IAS_30M"/>
    <s v="RUEDA PERALTA, ANIBAL - EMP - SCZ                           "/>
    <x v="0"/>
    <x v="0"/>
    <s v="ruedaa@tigo.net.bo"/>
    <s v="KM9 DOBLE VIA LA GUARDIA MERCADO ABASTO NUEVO "/>
    <s v="17°50'55.96&quot;S  63°13'46.05&quot;O"/>
    <s v="FRANCISCO MUÑOZ - 76345210"/>
    <x v="0"/>
    <d v="2023-08-01T00:00:00"/>
    <d v="2023-09-01T00:00:00"/>
    <x v="1"/>
    <m/>
    <m/>
    <x v="595"/>
    <s v="AC"/>
    <s v="AC"/>
    <s v="Internet Asimetrico 1"/>
    <b v="1"/>
    <s v="11152065_39463__SCZ_BEREA_COOPERATIVA EL PROGRESO LTDA_IAS_30M"/>
    <b v="1"/>
    <s v="RUEDA PERALTA, ANIBAL - EMP - SCZ                           "/>
    <b v="1"/>
    <e v="#N/A"/>
    <e v="#N/A"/>
    <m/>
  </r>
  <r>
    <x v="6"/>
    <d v="2023-07-31T00:00:00"/>
    <s v="Internet Asimetrico 2"/>
    <n v="39470"/>
    <x v="865"/>
    <s v="15609140_39470__SCZ_HAMACAS_ VARKDESARROLADORA DE PROYECTOS SRL_IAS_40M"/>
    <s v="SALAS, TOINETTE ALEXIA - EJEC. DE CUENTAS - NEG - SC        "/>
    <x v="0"/>
    <x v="0"/>
    <s v="salast@tigo.net.bo"/>
    <s v="Av. Alemana 3er y 4to anillo Calle Combate Bague #2"/>
    <s v=" 17.754721 / 63.164478"/>
    <s v="Jhony Menacho - 78015123"/>
    <x v="0"/>
    <d v="2023-08-01T00:00:00"/>
    <d v="2023-09-01T00:00:00"/>
    <x v="0"/>
    <m/>
    <s v="Cliente no  programa la visita, sin respuesta y/o fecha de programación "/>
    <x v="0"/>
    <s v="AC"/>
    <s v="AC"/>
    <s v="Internet Asimetrico 2"/>
    <b v="1"/>
    <s v="15609140_39470__SCZ_HAMACAS_ VARKDESARROLADORA DE PROYECTOS SRL_IAS_40M"/>
    <b v="1"/>
    <s v="SALAS, TOINETTE ALEXIA - EJEC. DE CUENTAS - NEG - SC        "/>
    <b v="1"/>
    <s v="Observado"/>
    <e v="#REF!"/>
    <s v="anteriormente ya se habia contactado con este cliente, pero ya no responde a las llamadas o mensajes"/>
  </r>
  <r>
    <x v="3"/>
    <d v="2023-07-31T00:00:00"/>
    <s v="Internet Asimetrico 1"/>
    <n v="39476"/>
    <x v="112"/>
    <s v="14750361_39476__LPZ_VILLA ADELA_ORANGE CARGO SRL_IAS_30M_Fabrica de Delizia"/>
    <s v="VACA DIEZ, WALTER - EMP - SCZ                               "/>
    <x v="1"/>
    <x v="0"/>
    <s v="vacadiezw@tigo.net.bo"/>
    <s v="Camino a Viacha Av. Tihuanacu Nro 4400 Zona anexo 7 de septiembre Almacen Orange Cargo"/>
    <s v=" 16°33'4.40&quot;S  68°12'34.10&quot;O"/>
    <s v="Edward Bejarano - 78004994"/>
    <x v="0"/>
    <d v="2023-08-01T00:00:00"/>
    <d v="2023-09-01T00:00:00"/>
    <x v="1"/>
    <m/>
    <m/>
    <x v="729"/>
    <s v="AC"/>
    <s v="AC"/>
    <s v="Internet Asimetrico 1"/>
    <b v="1"/>
    <s v="14750361_39476__LPZ_VILLA ADELA_ORANGE CARGO SRL_IAS_30M_Fabrica de Delizia"/>
    <b v="1"/>
    <s v="VACA DIEZ, WALTER - EMP - SCZ                               "/>
    <b v="1"/>
    <e v="#N/A"/>
    <e v="#N/A"/>
    <m/>
  </r>
  <r>
    <x v="4"/>
    <d v="2023-08-14T00:00:00"/>
    <s v="Internet Asimetrico 1"/>
    <n v="39491"/>
    <x v="866"/>
    <s v="13815782_39491__SCZ_B30deAgosto_PROMABOL SRL_IAS_30M_AvG77"/>
    <s v="VILLARROEL, KAREN - EJEC. DE CUENTAS - NEG - SC             "/>
    <x v="0"/>
    <x v="0"/>
    <s v="villarroelk@tigo.net.bo"/>
    <s v="ZONA NORTE VALLECITO II MOMOQUI FRENTE AL CONDOMINIO FONTANA LA RIVIERA I, ES UN GALPON CON PARED BLANCA"/>
    <s v="17°41'31.5&quot;S 63°07'58.0&quot;W"/>
    <s v="NELSON SATT - 75555544"/>
    <x v="0"/>
    <d v="2023-08-01T00:00:00"/>
    <d v="2023-09-01T00:00:00"/>
    <x v="1"/>
    <m/>
    <m/>
    <x v="730"/>
    <s v="AC"/>
    <s v="AC"/>
    <s v="Internet Asimetrico 1"/>
    <b v="1"/>
    <s v="13815782_39491__SCZ_B30deAgosto_PROMABOL SRL_IAS_30M_AvG77"/>
    <b v="1"/>
    <s v="VILLARROEL, KAREN - EJEC. DE CUENTAS - NEG - SC             "/>
    <b v="1"/>
    <e v="#N/A"/>
    <e v="#N/A"/>
    <m/>
  </r>
  <r>
    <x v="3"/>
    <d v="2023-07-31T00:00:00"/>
    <s v="Internet Asimetrico 8"/>
    <n v="39493"/>
    <x v="497"/>
    <s v="15269076_39493__LPZ_LIRA_BTOCC BUSINESS PARTNER SRL_IAS_105M"/>
    <s v="NEMTALA FERRUFINO, LUIS MIGUEL - EMP - LPZ                  "/>
    <x v="1"/>
    <x v="0"/>
    <s v="nemtalal@tigo.net.bo"/>
    <s v="AV. SANCHEZ LIMA NO.2282 ENTRE FERNANDO GUACHALLA Y ROSENDO GUTIERREZ, EDIF. DA VINCI OF. MEZANINE"/>
    <s v="16°30'34.69&quot;S  68° 7'43.65&quot;O"/>
    <s v="Juan Carlos Mamani - 63250123"/>
    <x v="0"/>
    <d v="2023-08-01T00:00:00"/>
    <d v="2023-09-01T00:00:00"/>
    <x v="1"/>
    <m/>
    <m/>
    <x v="729"/>
    <s v="AC"/>
    <s v="AC"/>
    <s v="Internet Asimetrico 8"/>
    <b v="1"/>
    <s v="15269076_39493__LPZ_LIRA_BTOCC BUSINESS PARTNER SRL_IAS_105M"/>
    <b v="1"/>
    <s v="NEMTALA FERRUFINO, LUIS MIGUEL - EMP - LPZ                  "/>
    <b v="1"/>
    <e v="#N/A"/>
    <e v="#N/A"/>
    <m/>
  </r>
  <r>
    <x v="4"/>
    <d v="2023-07-31T00:00:00"/>
    <s v="Internet Asimetrico 2"/>
    <n v="39498"/>
    <x v="867"/>
    <s v="13254895_39498__SCZ_QUIOR_COOPERATIVA DE AGUA POTABLE EL RECREO LTDA_IAS_40M_EL "/>
    <s v="TELEVENTAS                                                  "/>
    <x v="0"/>
    <x v="0"/>
    <s v="liendol@tigo.net.bo"/>
    <s v="URBANIZACION EL RECREO, LADO DEL CENTRO DE SALUD EL RECREO  ,  ES LA COOPERATIVA DE AGUA DE LA URBANIZACION "/>
    <s v="17°52'56.6&quot;S 63°05'42.0&quot;W"/>
    <s v="EDWIN ABEL RAMOS LOPEZ - 65076061"/>
    <x v="0"/>
    <d v="2023-08-01T00:00:00"/>
    <d v="2023-09-01T00:00:00"/>
    <x v="1"/>
    <m/>
    <m/>
    <x v="166"/>
    <s v="AC"/>
    <s v="AC"/>
    <s v="Internet Asimetrico 2"/>
    <b v="1"/>
    <s v="13254895_39498__SCZ_QUIOR_COOPERATIVA DE AGUA POTABLE EL RECREO LTDA_IAS_40M_EL "/>
    <b v="1"/>
    <s v="TELEVENTAS                                                  "/>
    <b v="1"/>
    <e v="#N/A"/>
    <e v="#N/A"/>
    <m/>
  </r>
  <r>
    <x v="0"/>
    <d v="2023-07-31T00:00:00"/>
    <s v="Internet Asimetrico 10"/>
    <n v="39502"/>
    <x v="868"/>
    <s v="15665151_39502__SCZ_SLAN_HOSPITAL JAPONES_IAS_145M_HOSPITAL JAPONES"/>
    <s v="CABALLERO BEJARANO, ELIO - EJEC. DE VENTAS - NEG - SC       "/>
    <x v="0"/>
    <x v="0"/>
    <s v="caballeroel@tigo.net.bo"/>
    <s v="3ER ANILLO EXTERNO DENTRO DEL HOSPITAL JAPONES"/>
    <s v="-17.7473243,-63.1430991"/>
    <s v="Ricardo garrón loayza - 73124356"/>
    <x v="0"/>
    <d v="2023-08-01T00:00:00"/>
    <d v="2023-09-01T00:00:00"/>
    <x v="1"/>
    <m/>
    <m/>
    <x v="731"/>
    <s v="AC"/>
    <s v="AC"/>
    <s v="Internet Asimetrico 10"/>
    <b v="1"/>
    <s v="15665151_39502__SCZ_SLAN_HOSPITAL JAPONES_IAS_145M_HOSPITAL JAPONES"/>
    <b v="1"/>
    <s v="TELEVENTAS                                                  "/>
    <b v="0"/>
    <e v="#N/A"/>
    <e v="#N/A"/>
    <m/>
  </r>
  <r>
    <x v="1"/>
    <d v="2023-07-26T00:00:00"/>
    <s v="Internet Asimetrico 1"/>
    <n v="39509"/>
    <x v="869"/>
    <s v="11483405_39509__SCZ_HIPERMAXI_ EMBOL S.A_IAS_30M"/>
    <s v="SALLES GUZMAN, PAOLA KARINA - CORP - SCZ                    "/>
    <x v="0"/>
    <x v="0"/>
    <s v="sallesp@tigo.net.bo"/>
    <s v="Av. Cristo Redentor entre 3er y 2do anillo "/>
    <s v=" 16°29'18.93&quot;S;  68°12'38.35&quot;O "/>
    <s v="David Exeni - 70923320"/>
    <x v="0"/>
    <d v="2023-08-01T00:00:00"/>
    <d v="2023-09-01T00:00:00"/>
    <x v="1"/>
    <m/>
    <m/>
    <x v="732"/>
    <s v="AC"/>
    <s v="AC"/>
    <s v="Internet Asimetrico 1"/>
    <b v="1"/>
    <s v="11483405_39509__SCZ_HIPERMAXI_ EMBOL S.A_IAS_30M"/>
    <b v="1"/>
    <s v="SALLES GUZMAN, PAOLA KARINA - CORP - SCZ                    "/>
    <b v="1"/>
    <e v="#N/A"/>
    <e v="#N/A"/>
    <m/>
  </r>
  <r>
    <x v="3"/>
    <d v="2023-08-29T00:00:00"/>
    <s v="Internet Asimetrico 1"/>
    <n v="39529"/>
    <x v="542"/>
    <s v="15241936_39529__SCZ_23 DE DICIEMBRE_CAMSA INDUSTRIA Y COMERCIO S.A._IAS_30M_PAMP"/>
    <s v="RUEDA PERALTA, ANIBAL - EMP - SCZ                           "/>
    <x v="0"/>
    <x v="0"/>
    <s v="ruedaa@tigo.net.bo"/>
    <s v="AV. VIRGEN DE COTOCA 5TO Y 6TO ANILLO 1 CUADRA PASANDO EL HIPERMAXI "/>
    <s v="17°46'18.26&quot;S  63° 7'28.70&quot;O"/>
    <s v="JULIO SUAREZ - 71625151"/>
    <x v="0"/>
    <d v="2023-08-01T00:00:00"/>
    <d v="2023-09-01T00:00:00"/>
    <x v="0"/>
    <m/>
    <s v="Cliente no  programa la visita, sin respuesta y/o fecha de programación "/>
    <x v="0"/>
    <s v="AC"/>
    <s v="AC"/>
    <s v="Internet Asimetrico 1"/>
    <b v="1"/>
    <s v="15241936_39529__SCZ_23 DE DICIEMBRE_CAMSA INDUSTRIA Y COMERCIO S.A._IAS_30M_PAMP"/>
    <b v="1"/>
    <s v="RUEDA PERALTA, ANIBAL - EMP - SCZ                           "/>
    <b v="1"/>
    <s v="Observado"/>
    <e v="#REF!"/>
    <s v="el contacto proporcionado (JULIO SUAREZ - 71625151) no logra darnos una fecha de trabajo, se lo lleva llamando desde septiembre pero solamente nos dice que se lo vuelva llamar en otra fecha o semana"/>
  </r>
  <r>
    <x v="2"/>
    <d v="2023-08-02T00:00:00"/>
    <s v="PLAN CORPORATE - 1124"/>
    <n v="39534"/>
    <x v="870"/>
    <s v="15656964_39534__SCZ_VIRU VIRU - SABSA_TELECOMUNICACIONES DIGITALES S.A._BOL_30M"/>
    <s v="RUCK SUAREZ, FERNANDA - MNC - SCZ                           "/>
    <x v="0"/>
    <x v="0"/>
    <s v="ruckf@tigo.net.bo"/>
    <s v="Aeropuerto Viru Viru, Santa Cruz de la Sierra, Bolivia Pasillo de oficinas de aerolineas - primer piso"/>
    <s v="&quot;-17.6483180, -63.1404682&quot;"/>
    <s v="JOSE BIRHUETT - 72100430"/>
    <x v="0"/>
    <d v="2023-08-01T00:00:00"/>
    <d v="2023-09-01T00:00:00"/>
    <x v="0"/>
    <s v="06/10: Se consultó al ejecutivo y solicitó la cancelación ya que Tigo Panamá y el cliente final es Copa."/>
    <s v="Cliente indica imposible desconectar red"/>
    <x v="0"/>
    <s v="AC"/>
    <s v="AC"/>
    <s v="PLAN CORPORATE - 1124"/>
    <b v="1"/>
    <s v="15656964_39534__SCZ_VIRU VIRU - SABSA_TELECOMUNICACIONES DIGITALES S.A._BOL_30M"/>
    <b v="1"/>
    <s v="RUCK SUAREZ, FERNANDA - MNC - SCZ                           "/>
    <b v="1"/>
    <e v="#N/A"/>
    <e v="#N/A"/>
    <m/>
  </r>
  <r>
    <x v="3"/>
    <d v="2023-08-29T00:00:00"/>
    <s v="Internet Asimetrico 1"/>
    <n v="39537"/>
    <x v="871"/>
    <s v="14786080_39537__LPZ_FLORIDA_PHARMATECH BOLIVIANA SA_IAS_30M"/>
    <s v="PARADA SAUCEDO, ALEJANDRA - EMP - SCZ                       "/>
    <x v="1"/>
    <x v="0"/>
    <s v="paradaal@tigo.net.bo"/>
    <s v="CALLE 10 DE CALACOTO # 7812 EDIFICIO EMPORIUM PISO 7 OF. 704, ENTRE AV. INOFUENTES Y AV. JOSE BALLIVIAN"/>
    <s v="16°32'22.5&quot;S 68°05'23.5&quot;W"/>
    <s v="Marcelo Moreno - 71312247"/>
    <x v="0"/>
    <d v="2023-08-01T00:00:00"/>
    <d v="2023-09-01T00:00:00"/>
    <x v="1"/>
    <m/>
    <m/>
    <x v="733"/>
    <s v="AC"/>
    <s v="AC"/>
    <s v="Internet Asimetrico 1"/>
    <b v="1"/>
    <s v="14786080_39537__LPZ_FLORIDA_PHARMATECH BOLIVIANA SA_IAS_30M"/>
    <b v="1"/>
    <s v="PARADA SAUCEDO, ALEJANDRA - EMP - SCZ                       "/>
    <b v="1"/>
    <e v="#N/A"/>
    <e v="#N/A"/>
    <m/>
  </r>
  <r>
    <x v="0"/>
    <d v="2023-08-11T00:00:00"/>
    <s v="Internet Asimetrico 10"/>
    <n v="39544"/>
    <x v="868"/>
    <s v="15665151_39544__SCZ_VIRGEN DE COTOCA_HOSPITAL JAPONES_IAS_145M"/>
    <s v="CABALLERO BEJARANO, ELIO - EJEC. DE VENTAS - NEG - SC       "/>
    <x v="0"/>
    <x v="0"/>
    <s v="caballeroel@tigo.net.bo"/>
    <s v="3ER. ANILLO ENTRE PARAGUA Y CANAL COTOCA."/>
    <s v="-17.7729306, -63.1542876"/>
    <s v="RICARDO GARRON - 73124356"/>
    <x v="0"/>
    <d v="2023-08-01T00:00:00"/>
    <d v="2023-09-01T00:00:00"/>
    <x v="1"/>
    <m/>
    <m/>
    <x v="731"/>
    <s v="AC"/>
    <s v="AC"/>
    <s v="Internet Asimetrico 10"/>
    <b v="1"/>
    <s v="15665151_39544__SCZ_VIRGEN DE COTOCA_HOSPITAL JAPONES_IAS_145M"/>
    <b v="1"/>
    <s v="TELEVENTAS                                                  "/>
    <b v="0"/>
    <e v="#N/A"/>
    <e v="#N/A"/>
    <m/>
  </r>
  <r>
    <x v="4"/>
    <d v="2023-08-15T00:00:00"/>
    <s v="Internet Asimetrico 1"/>
    <n v="39549"/>
    <x v="872"/>
    <s v="15434143_39549__SCZ_URBARI_SERVICIOS ESPECIALIZADOS DE INGENIERIA INSTACOM SRL_I"/>
    <s v="MARTINEZ, JAVIER HERNAN - EJEC. DE CUENTAS - NEG - SC       "/>
    <x v="0"/>
    <x v="0"/>
    <s v="martinezjh@tigo.net.bo"/>
    <s v="AVENIDA 4TO ANILLO ENTRE AVENIDA HILANDERIA Y AVENIDA RADIAL 17 1/2"/>
    <s v=" 17°48'13.26&quot;S - 63°12'48.15&quot;O"/>
    <s v="FEDERICO FERRUFINO - 71696400"/>
    <x v="0"/>
    <d v="2023-08-01T00:00:00"/>
    <d v="2023-09-01T00:00:00"/>
    <x v="1"/>
    <s v="06/10: Se solicitó actualización de contacto a ejecutivo"/>
    <m/>
    <x v="734"/>
    <s v="AC"/>
    <s v="AC"/>
    <s v="Internet Asimetrico 1"/>
    <b v="1"/>
    <s v="15434143_39549__SCZ_URBARI_SERVICIOS ESPECIALIZADOS DE INGENIERIA INSTACOM SRL_I"/>
    <b v="1"/>
    <s v="MARTINEZ, JAVIER HERNAN - EJEC. DE CUENTAS - NEG - SC       "/>
    <b v="1"/>
    <s v="Realizada"/>
    <e v="#REF!"/>
    <m/>
  </r>
  <r>
    <x v="4"/>
    <d v="2023-08-31T00:00:00"/>
    <s v="Internet Asimetrico 9"/>
    <n v="39551"/>
    <x v="873"/>
    <s v="15615878_39551__SCZ_CENTENARIO_COMPAIA INTERNACIONAL DE COMERCIO XXI SRL_IAS_125"/>
    <s v="ESPADA, MAURICIO - EJEC. DE CUENTAS - NEG - LP              "/>
    <x v="0"/>
    <x v="0"/>
    <s v="espadam@tigo.net.bo"/>
    <s v="3ER ANILLO AV BUSCH TIENDA DESIGN LOCAL 2 "/>
    <s v=" 17°46'22.04&quot;S  63°12'1.87&quot;O"/>
    <s v="MARCELA - 67895123"/>
    <x v="0"/>
    <d v="2023-08-01T00:00:00"/>
    <d v="2023-09-01T00:00:00"/>
    <x v="1"/>
    <m/>
    <m/>
    <x v="732"/>
    <s v="AC"/>
    <s v="AC"/>
    <s v="Internet Asimetrico 9"/>
    <b v="1"/>
    <s v="15615878_39551__SCZ_CENTENARIO_COMPAIA INTERNACIONAL DE COMERCIO XXI SRL_IAS_125"/>
    <b v="1"/>
    <s v="ESPADA, MAURICIO - EJEC. DE CUENTAS - NEG - LP              "/>
    <b v="1"/>
    <e v="#N/A"/>
    <e v="#N/A"/>
    <m/>
  </r>
  <r>
    <x v="1"/>
    <d v="2023-08-28T00:00:00"/>
    <s v="Internet Dedicado 1"/>
    <n v="39553"/>
    <x v="44"/>
    <s v="13709711_39553__SCZ_SAGUAPAC_CROWN LTDA_IDD_30M_LA RIOJA"/>
    <s v="SALLES GUZMAN, PAOLA KARINA - CORP - SCZ                    "/>
    <x v="0"/>
    <x v="0"/>
    <s v="sallesp@tigo.net.bo"/>
    <s v="Av. Doble Vía La Guardia, entre septimo y octavo anillo "/>
    <s v=" 17°49'50.18&quot;S  63°13'46.59&quot;O"/>
    <s v="Manuel Diaz, manuel.diaz@toyosa.com - 78998008"/>
    <x v="0"/>
    <d v="2023-08-01T00:00:00"/>
    <d v="2023-09-01T00:00:00"/>
    <x v="1"/>
    <s v="06/10: Se actualizó contacto de B2B 360"/>
    <m/>
    <x v="735"/>
    <s v="AC"/>
    <s v="AC"/>
    <s v="Internet Dedicado 1"/>
    <b v="1"/>
    <s v="13709711_39553__SCZ_SAGUAPAC_CROWN LTDA_IDD_30M_LA RIOJA"/>
    <b v="1"/>
    <s v="SALLES GUZMAN, PAOLA KARINA - CORP - SCZ                    "/>
    <b v="1"/>
    <s v="Realizada"/>
    <e v="#REF!"/>
    <m/>
  </r>
  <r>
    <x v="3"/>
    <d v="2023-08-29T00:00:00"/>
    <s v="Internet Asimetrico 1"/>
    <n v="39554"/>
    <x v="542"/>
    <s v="15241936_39554__SCZ_VIEDMA_CAMSA INDUSTRIA Y COMERCIO S.A_IAS_30M"/>
    <s v="RUEDA PERALTA, ANIBAL - EMP - SCZ                           "/>
    <x v="0"/>
    <x v="0"/>
    <s v="ruedaa@tigo.net.bo"/>
    <s v="CALLE MONSEÑOR SANTIESTEBAN NRO 480 ZONA CENTRO - SITIO 2"/>
    <s v=" 17°47'44.56&quot;S  63°10'44.02&quot;O"/>
    <s v="PABLO GODOY - 72117319"/>
    <x v="0"/>
    <d v="2023-08-01T00:00:00"/>
    <d v="2023-09-01T00:00:00"/>
    <x v="0"/>
    <m/>
    <s v="Cliente no  programa la visita, sin respuesta y/o fecha de programación "/>
    <x v="0"/>
    <s v="AC"/>
    <s v="AC"/>
    <s v="Internet Asimetrico 1"/>
    <b v="1"/>
    <s v="15241936_39554__SCZ_VIEDMA_CAMSA INDUSTRIA Y COMERCIO S.A_IAS_30M"/>
    <b v="1"/>
    <s v="RUEDA PERALTA, ANIBAL - EMP - SCZ                           "/>
    <b v="1"/>
    <s v="Observado"/>
    <e v="#REF!"/>
    <s v="el contacto proporcionado (JULIO SUAREZ - 71625151) no logra darnos una fecha de trabajo, se lo lleva llamando desde septiembre pero solamente nos dice que se lo vuelva llamar en otra fecha o semana"/>
  </r>
  <r>
    <x v="3"/>
    <d v="2023-08-31T00:00:00"/>
    <s v="Internet Asimetrico 1"/>
    <n v="39555"/>
    <x v="874"/>
    <s v="11199139_39555__SCZ_WARNES_INDUSTRIA BOLIVIANA DE SACOS LTDA._IAS_30M"/>
    <s v="NEMTALA FERRUFINO, LUIS MIGUEL - EMP - LPZ                  "/>
    <x v="0"/>
    <x v="0"/>
    <s v="nemtalal@tigo.net.bo"/>
    <s v="CARRETERA AL NORTE KM. 27 1/2"/>
    <s v=" 17°31'53.94&quot;S  63° 9'40.56&quot;O"/>
    <s v="SUSANA JOFRE, info@inbolsa.net, 70590584"/>
    <x v="0"/>
    <d v="2023-08-01T00:00:00"/>
    <d v="2023-09-01T00:00:00"/>
    <x v="0"/>
    <s v="06/10: Se actualizó contacto de B2B 360"/>
    <s v="Cliente no  programa la visita, sin respuesta y/o fecha de programación "/>
    <x v="0"/>
    <s v="AC"/>
    <s v="AC"/>
    <s v="Internet Asimetrico 1"/>
    <b v="1"/>
    <s v="11199139_39555__SCZ_WARNES_INDUSTRIA BOLIVIANA DE SACOS LTDA._IAS_30M"/>
    <b v="1"/>
    <s v="NEMTALA FERRUFINO, LUIS MIGUEL - EMP - LPZ                  "/>
    <b v="1"/>
    <s v="Observado"/>
    <e v="#REF!"/>
    <s v="la persona encargada nos informa que no cuenta con un personal para recepcionarnos (SUSANA JOFRE, info@inbolsa.net, 70590584) y que debe ver a quien enviar para recibirnos"/>
  </r>
  <r>
    <x v="4"/>
    <d v="2023-08-29T00:00:00"/>
    <s v="Internet Asimetrico 4"/>
    <n v="39556"/>
    <x v="875"/>
    <s v="15598642_39556__SCZ_HIPERMAXI NUEVO_ESTEBAN LOMBARDOZZI_IAS_65M"/>
    <s v="MEDRANO CABERO, SINDY - EJEC. DE CUENTAS - NEG - CBBA       "/>
    <x v="0"/>
    <x v="0"/>
    <s v="medranosi@tigo.net.bo"/>
    <s v="CALLE SANTIAGO VACA GUZMAN ENTRE CALLE GENERAL FRANCO  Y CALLE GENERAL AGUILERA."/>
    <s v="17°45'56.0&quot;S 63°11'00.4&quot;W"/>
    <s v="ESTEBAN LOMBARDOZZI - 60010643"/>
    <x v="0"/>
    <d v="2023-08-01T00:00:00"/>
    <d v="2023-09-01T00:00:00"/>
    <x v="1"/>
    <m/>
    <m/>
    <x v="736"/>
    <s v="AC"/>
    <s v="AC"/>
    <s v="Internet Asimetrico 4"/>
    <b v="1"/>
    <s v="15598642_39556__SCZ_HIPERMAXI NUEVO_ESTEBAN LOMBARDOZZI_IAS_65M"/>
    <b v="1"/>
    <s v="MEDRANO CABERO, SINDY - EJEC. DE CUENTAS - NEG - CBBA       "/>
    <b v="1"/>
    <e v="#N/A"/>
    <e v="#N/A"/>
    <m/>
  </r>
  <r>
    <x v="4"/>
    <d v="2023-08-29T00:00:00"/>
    <s v="Internet Asimetrico 5"/>
    <n v="39559"/>
    <x v="876"/>
    <s v="11218176_39559__SCZ_B30deAgosto_COMPANIA IMPORTADORA DE AUTOMOTORES MATHIAS CSAP"/>
    <s v="VARGAS, CLAUDIA MARIELA - EJEC. DE VENTAS - NEG - LP        "/>
    <x v="0"/>
    <x v="0"/>
    <s v="vargascm@tigo.net.bo"/>
    <s v="AVENIDA G77 ESQUINA AVENIDA INTERNACIONAL NRO 100, A 3 CUADRAS DE SONILUM ARENA"/>
    <s v="17°41'58.70&quot;S  63° 7'58.12&quot;O"/>
    <s v="ROLY GONZALES - 76346160"/>
    <x v="0"/>
    <d v="2023-08-01T00:00:00"/>
    <d v="2023-09-01T00:00:00"/>
    <x v="1"/>
    <m/>
    <m/>
    <x v="737"/>
    <s v="AC"/>
    <s v="AC"/>
    <s v="Internet Asimetrico 5"/>
    <b v="1"/>
    <s v="11218176_39559__SCZ_B30deAgosto_COMPANIA IMPORTADORA DE AUTOMOTORES MATHIAS CSAP"/>
    <b v="1"/>
    <s v="VARGAS, CLAUDIA MARIELA - EJEC. DE VENTAS - NEG - LP        "/>
    <b v="1"/>
    <e v="#N/A"/>
    <e v="#N/A"/>
    <m/>
  </r>
  <r>
    <x v="0"/>
    <d v="2023-08-24T00:00:00"/>
    <s v="Internet Asimetrico 2"/>
    <n v="39567"/>
    <x v="877"/>
    <s v="15657537_39567__SCZ_HAMACAS_OPERATIONS MANAGEMENT S.R.L_IAS_40M"/>
    <s v="ROCA GONZALES, ALEX - EJEC. DE VENTAS - NEG - SC            "/>
    <x v="0"/>
    <x v="0"/>
    <s v="rocaale@tigo.net.bo"/>
    <s v="CALLE 3 ENTRE AV BANZER Y AV BENI - AVENIDA BENI CALLE 3 EDIFICIO GARDENIA TORRE SUR OF. 1"/>
    <s v="17°44'54.8&quot;S 63°10'09.1&quot;W"/>
    <s v="MARIELA ALVARADO - 72122287"/>
    <x v="0"/>
    <d v="2023-08-01T00:00:00"/>
    <d v="2023-09-01T00:00:00"/>
    <x v="1"/>
    <m/>
    <m/>
    <x v="738"/>
    <s v="AC"/>
    <s v="AC"/>
    <s v="Internet Asimetrico 2"/>
    <b v="1"/>
    <s v="15657537_39567__SCZ_HAMACAS_OPERATIONS MANAGEMENT S.R.L_IAS_40M"/>
    <b v="1"/>
    <s v="COVARRUBIAS CHAVEZ, CORAL - EJEC. DE VENTAS - NEG - SC      "/>
    <b v="0"/>
    <e v="#N/A"/>
    <e v="#N/A"/>
    <m/>
  </r>
  <r>
    <x v="3"/>
    <d v="2023-08-31T00:00:00"/>
    <s v="Internet Asimetrico 8"/>
    <n v="39568"/>
    <x v="878"/>
    <s v="14042950_39568__LPZ_FLORIDA_PANAMERICAN SECURITIES SA AGENCIA DE BOLSA_IAS_105M"/>
    <s v="GUTIERREZ AYLLÓN, ALVARO - EMP - LPZ                        "/>
    <x v="1"/>
    <x v="0"/>
    <s v="gutierrezalp@tigo.net.bo"/>
    <s v="CALLE 15 DE CALACOTO, TORRE KETAL PISO 4"/>
    <s v="´´-16.538368616220154, -68.0838783846541"/>
    <s v="GABRIELA SUAREZ - 70519558"/>
    <x v="0"/>
    <d v="2023-08-01T00:00:00"/>
    <d v="2023-09-01T00:00:00"/>
    <x v="1"/>
    <m/>
    <m/>
    <x v="730"/>
    <s v="AC"/>
    <s v="AC"/>
    <s v="Internet Asimetrico 8"/>
    <b v="1"/>
    <s v="14042950_39568__LPZ_FLORIDA_PANAMERICAN SECURITIES SA AGENCIA DE BOLSA_IAS_105M"/>
    <b v="1"/>
    <s v="GUTIERREZ AYLLÓN, ALVARO - EMP - LPZ                        "/>
    <b v="1"/>
    <e v="#N/A"/>
    <e v="#N/A"/>
    <m/>
  </r>
  <r>
    <x v="0"/>
    <d v="2023-08-28T00:00:00"/>
    <s v="Internet Asimetrico 2"/>
    <n v="39615"/>
    <x v="879"/>
    <s v="15437635_39615__SCZ_URBARI_INTERPARTS SRL_IAS_50M"/>
    <s v="ROCHA EID, MARIA - EJEC. DE VENTAS - NEG - SC               "/>
    <x v="0"/>
    <x v="0"/>
    <s v="rochama@tigo.net.bo"/>
    <s v="AVENIDA GRIGOTA ENTRE 2DO Y 3ER ANILLO "/>
    <s v="-17.802440, -63.198028"/>
    <s v="KURT FROEHLE BAUER -  72201460"/>
    <x v="0"/>
    <d v="2023-08-01T00:00:00"/>
    <d v="2023-09-01T00:00:00"/>
    <x v="1"/>
    <m/>
    <m/>
    <x v="737"/>
    <s v="AC"/>
    <s v="AC"/>
    <s v="Internet Asimetrico 2"/>
    <b v="1"/>
    <s v="15437635_39615__SCZ_URBARI_INTERPARTS SRL_IAS_50M"/>
    <b v="1"/>
    <s v="ROCHA EID, MARIA - EJEC. DE VENTAS - NEG - SC               "/>
    <b v="1"/>
    <e v="#N/A"/>
    <e v="#N/A"/>
    <m/>
  </r>
  <r>
    <x v="6"/>
    <d v="2019-08-31T00:00:00"/>
    <s v="Internet Asimetrico 4"/>
    <n v="34447"/>
    <x v="173"/>
    <s v="14231155_34447__SCZ_7mo Anillo_SINOHYDRO CORPORATION LIMITED - SUCURSAL BOLIVIA_"/>
    <s v="ESPINOZA LEANOS, MAYRA CRISTINA - EMP - SCZ                 "/>
    <x v="0"/>
    <x v="0"/>
    <s v="espinozamay@tigo.net.bo"/>
    <s v="AV CRISTO REDENTOR URBANIZACION VALLE AZUL CASA NRO 22 SEPTIMO ANILLO"/>
    <s v=" 17°43'20.80&quot;S  63°10'14.73&quot;O"/>
    <s v="DANIELA - 72242985"/>
    <x v="2"/>
    <d v="2023-08-01T00:00:00"/>
    <d v="2023-09-01T00:00:00"/>
    <x v="3"/>
    <m/>
    <m/>
    <x v="727"/>
    <s v="AC"/>
    <s v="AC"/>
    <s v="Internet Asimetrico 4"/>
    <b v="1"/>
    <s v="14231155_34447_SCZ_7mo Anillo_SINOHYDRO CORPORATION LIMITED - SUCURSAL BOLIVIA_I"/>
    <b v="0"/>
    <s v="ALVAREZ CABEZAS, SAUL ALEJANDRO - TEMP                      "/>
    <b v="1"/>
    <e v="#N/A"/>
    <e v="#N/A"/>
    <m/>
  </r>
  <r>
    <x v="3"/>
    <d v="2017-08-17T00:00:00"/>
    <s v="Plan Internet Empresarial 2.1"/>
    <n v="31318"/>
    <x v="308"/>
    <s v="11152065_31318_SCZ_EL TORNO_COOPERATIVA PROGRESO LTDA_IEL_8M"/>
    <s v="VACA PEREIRA CASTEDO, FLAVIA - EMP - SCZ                    "/>
    <x v="0"/>
    <x v="0"/>
    <s v="vacapereiraf@tigo.net.bo"/>
    <s v="KM 32 CARRETERA ANTIGUA CBBA EL TORNO"/>
    <s v=" 17°59'27.64&quot;S ;    63°22'51.47&quot;O"/>
    <s v="FRANCISCO MUÑOZ 76345210"/>
    <x v="4"/>
    <d v="2023-08-01T00:00:00"/>
    <d v="2023-09-01T00:00:00"/>
    <x v="3"/>
    <m/>
    <m/>
    <x v="595"/>
    <s v="AC"/>
    <s v="AC"/>
    <s v="Plan Internet Empresarial 2.1"/>
    <b v="1"/>
    <s v="11152065_31318_SCZ_EL TORNO_COOPERATIVA PROGRESO LTDA_IEL_16M"/>
    <b v="0"/>
    <s v="RUEDA PERALTA, ANIBAL - EMP - SCZ                           "/>
    <b v="0"/>
    <e v="#N/A"/>
    <e v="#N/A"/>
    <m/>
  </r>
  <r>
    <x v="3"/>
    <d v="2021-07-26T00:00:00"/>
    <s v="Internet Asimetrico 4"/>
    <n v="36357"/>
    <x v="173"/>
    <s v="14231155_36357__SCZ_B30Agosto_SINOHYDRO CORPORATION LIMITED - SUCURSAL BOLIVIA_I"/>
    <s v="ESPINOZA LEANOS, MAYRA CRISTINA - EMP - SCZ                 "/>
    <x v="0"/>
    <x v="0"/>
    <s v="espinozamay@tigo.net.bo"/>
    <s v="av BANZER 7MO ANILLO "/>
    <n v="0"/>
    <s v="FABIANA LINARES - 78000782"/>
    <x v="0"/>
    <d v="2023-08-01T00:00:00"/>
    <d v="2023-09-01T00:00:00"/>
    <x v="3"/>
    <m/>
    <m/>
    <x v="727"/>
    <s v="AC"/>
    <s v="AC"/>
    <s v="Internet Asimetrico 4"/>
    <b v="1"/>
    <s v="14231155_36357__SCZ_B30Agosto_SINOHYDRO CORPORATION LIMITED - SUCURSAL BOLIVIA_I"/>
    <b v="1"/>
    <s v="ALVAREZ CABEZAS, SAUL ALEJANDRO - TEMP                      "/>
    <b v="1"/>
    <e v="#N/A"/>
    <e v="#N/A"/>
    <m/>
  </r>
  <r>
    <x v="1"/>
    <d v="2017-04-28T00:00:00"/>
    <s v="Internet Dedicado 3"/>
    <n v="30963"/>
    <x v="298"/>
    <s v="1680073_30963_SCZ_7mo Anillo_BIS OVERSEAS BOLIVIA SRL_IDD_50M"/>
    <s v="PARADA ROCA, NOELIA - CORP - SCZ                            "/>
    <x v="0"/>
    <x v="0"/>
    <s v="paradan@tigo.net.bo"/>
    <s v="Av. Cristo Redentor 6to anillo #100"/>
    <s v=" 17°43'53.03&quot;S  63°10'6.08&quot;O"/>
    <s v="PABLO COCA - 75530966"/>
    <x v="4"/>
    <d v="2023-08-01T00:00:00"/>
    <d v="2023-09-01T00:00:00"/>
    <x v="3"/>
    <m/>
    <m/>
    <x v="738"/>
    <s v="AC"/>
    <s v="AC"/>
    <s v="Internet Dedicado 3"/>
    <b v="1"/>
    <s v="1680073_30963_SCZ_7mo Anillo_BIS OVERSEAS BOLIVIA SRL_IDD_50M"/>
    <b v="1"/>
    <s v="PARADA ROCA, NOELIA - CORP - SCZ                            "/>
    <b v="1"/>
    <e v="#N/A"/>
    <e v="#N/A"/>
    <m/>
  </r>
  <r>
    <x v="1"/>
    <d v="2017-10-30T00:00:00"/>
    <s v="Internet Dedicado 8"/>
    <n v="31493"/>
    <x v="298"/>
    <s v="1680073_31493_SCZ_Mercado Belen_BIS OVERSEAS BOLIVIA_IDD_105M"/>
    <s v="PARADA ROCA, NOELIA - CORP - SCZ                            "/>
    <x v="0"/>
    <x v="0"/>
    <s v="paradan@tigo.net.bo"/>
    <s v="4to anillo de equipetrol Edificio Torre DUO Piso 15"/>
    <s v="17°45'18.69&quot;S 63°11'54.22&quot;O"/>
    <s v="PABLO COCA - 75530966"/>
    <x v="4"/>
    <d v="2023-08-01T00:00:00"/>
    <d v="2023-09-01T00:00:00"/>
    <x v="3"/>
    <m/>
    <m/>
    <x v="731"/>
    <s v="AC"/>
    <s v="AC"/>
    <s v="Internet Dedicado 8"/>
    <b v="1"/>
    <s v="1680073_31493_SCZ_Mercado Belen_BIS OVERSEAS BOLIVIA_IDD_105M"/>
    <b v="1"/>
    <s v="PARADA ROCA, NOELIA - CORP - SCZ                            "/>
    <b v="1"/>
    <e v="#N/A"/>
    <e v="#N/A"/>
    <m/>
  </r>
  <r>
    <x v="1"/>
    <d v="2018-07-31T00:00:00"/>
    <s v="Internet Dedicado 3"/>
    <n v="32680"/>
    <x v="298"/>
    <s v="1680073_32680_LPZ_Florida_BIS OVERSEAS_IDD_50M"/>
    <s v="PARADA ROCA, NOELIA - CORP - SCZ                            "/>
    <x v="1"/>
    <x v="0"/>
    <s v="paradan@tigo.net.bo"/>
    <s v="Zona Calacoto Av. Ballivian Calle 11"/>
    <s v="16°32'23.87&quot;S   68° 5'18.72&quot;O"/>
    <s v="Stivens Cazasola - 77222613"/>
    <x v="4"/>
    <d v="2023-08-01T00:00:00"/>
    <d v="2023-09-01T00:00:00"/>
    <x v="3"/>
    <m/>
    <m/>
    <x v="738"/>
    <s v="AC"/>
    <s v="AC"/>
    <s v="Internet Dedicado 3"/>
    <b v="1"/>
    <s v="1680073_32680_LPZ_Florida_BIS OVERSEAS_IDD_50M"/>
    <b v="1"/>
    <s v="PARADA ROCA, NOELIA - CORP - SCZ                            "/>
    <b v="1"/>
    <e v="#N/A"/>
    <e v="#N/A"/>
    <m/>
  </r>
  <r>
    <x v="3"/>
    <d v="2023-06-30T00:00:00"/>
    <s v="Internet Asimetrico 14"/>
    <n v="39358"/>
    <x v="859"/>
    <s v="1686961_39358__LPZ_LIRA_TERRASUR LTDA_IAS_250M"/>
    <s v="GUTIERREZ AYLLÓN, ALVARO - EMP - LPZ                        "/>
    <x v="1"/>
    <x v="0"/>
    <s v="gutierrezalp@tigo.net.bo"/>
    <s v="Z SOPOCACHI C BELISARIO SALINAS TERRASUR"/>
    <s v="´´-16.510828582610465, -68.12772057500838´´"/>
    <s v="PABLO ALIAGA - 75886952"/>
    <x v="0"/>
    <d v="2023-08-01T00:00:00"/>
    <d v="2023-09-01T00:00:00"/>
    <x v="4"/>
    <m/>
    <m/>
    <x v="739"/>
    <s v="AC"/>
    <s v="AC"/>
    <s v="Internet Asimetrico 14"/>
    <b v="1"/>
    <s v="1686961_39358__LPZ_LIRA_TERRASUR LTDA_IAS_250M"/>
    <b v="1"/>
    <s v="GUTIERREZ AYLLÓN, ALVARO - EMP - LPZ                        "/>
    <b v="1"/>
    <e v="#N/A"/>
    <e v="#N/A"/>
    <m/>
  </r>
  <r>
    <x v="1"/>
    <d v="2023-06-30T00:00:00"/>
    <s v="Internet Dedicado 3"/>
    <n v="39325"/>
    <x v="298"/>
    <s v="1680073_39325__CBA_HIPODROMO_BIS OVERSEAS BOLIVIA SRL_IDD_50M_ALDEA SOS"/>
    <s v="PARADA ROCA, NOELIA - CORP - SCZ                            "/>
    <x v="2"/>
    <x v="0"/>
    <s v="paradan@tigo.net.bo"/>
    <s v="Hipodromo S/N"/>
    <s v="17°45'18.69&quot;S 63°11'54.22&quot;O"/>
    <s v="PABLO COCA - 75530966"/>
    <x v="3"/>
    <d v="2023-08-01T00:00:00"/>
    <d v="2023-09-01T00:00:00"/>
    <x v="1"/>
    <m/>
    <m/>
    <x v="166"/>
    <s v="AC"/>
    <s v="AC"/>
    <s v="Internet Dedicado 3"/>
    <b v="1"/>
    <s v="1680073_39325__CBA_HIPODROMO_BIS OVERSEAS BOLIVIA SRL_IDD_50M_ALDEA SOS"/>
    <b v="1"/>
    <s v="PARADA ROCA, NOELIA - CORP - SCZ                            "/>
    <b v="1"/>
    <e v="#N/A"/>
    <e v="#N/A"/>
    <m/>
  </r>
  <r>
    <x v="3"/>
    <d v="2021-09-30T00:00:00"/>
    <s v="Internet Asimetrico 8"/>
    <n v="36684"/>
    <x v="677"/>
    <s v="14051158_36684_LPZ_VICTORIA_CAJA DE SALUD DE BANCA PRIVADA _IAS_105M"/>
    <s v="GUTIERREZ AYLLÓN, ALVARO - EMP - LPZ                        "/>
    <x v="1"/>
    <x v="0"/>
    <s v="gutierrezalp@tigo.net.bo"/>
    <s v="Calle Federico Zuazo esquina reyes Ortiz, Edificio Gundlach Torre Oeste Piso 2 - OFICINA NACIONAL CSBP"/>
    <s v=" 16°30'7.12&quot;S;  68° 7'51.62&quot;O "/>
    <s v="juan.mendoza@csbp.com.bo,_x0009_3427676 - Patricia Crespo,_x0009_patricia.crespo@csbp.com.bo,_x0009_74261574"/>
    <x v="7"/>
    <d v="2023-09-01T00:00:00"/>
    <d v="2023-10-01T00:00:00"/>
    <x v="3"/>
    <m/>
    <m/>
    <x v="740"/>
    <s v="AC"/>
    <s v="AC"/>
    <s v="Internet Asimetrico 8"/>
    <b v="1"/>
    <s v="14051158_36684_LPZ_VICTORIA_CAJA DE SALUD DE BANCA PRIVADA _IAS_105M"/>
    <b v="1"/>
    <s v="GUTIERREZ AYLLÓN, ALVARO - EMP - LPZ                        "/>
    <b v="1"/>
    <s v="Realizada"/>
    <e v="#REF!"/>
    <m/>
  </r>
  <r>
    <x v="3"/>
    <d v="2021-09-30T00:00:00"/>
    <s v="Internet Asimetrico 8"/>
    <n v="36685"/>
    <x v="677"/>
    <s v="14051158_36685__LPZ_VICTORIA_CAJA DE SALUD DE BANCA PRIVADA _IAS_105M"/>
    <s v="GUTIERREZ AYLLÓN, ALVARO - EMP - LPZ                        "/>
    <x v="1"/>
    <x v="0"/>
    <s v="gutierrezalp@tigo.net.bo"/>
    <s v="Calle Capitán Ravelo esquina Montevideo Edificio  Policonsultorio - Central  de  Policonsultorio"/>
    <s v=" 16°30'20.02&quot;S;  68° 7'40.70&quot;O"/>
    <s v="juan.mendoza@csbp.com.bo,_x0009_3427676 - Patricia Crespo,_x0009_patricia.crespo@csbp.com.bo,_x0009_74261575"/>
    <x v="7"/>
    <d v="2023-09-01T00:00:00"/>
    <d v="2023-10-01T00:00:00"/>
    <x v="3"/>
    <m/>
    <m/>
    <x v="740"/>
    <s v="AC"/>
    <s v="AC"/>
    <s v="Internet Asimetrico 8"/>
    <b v="1"/>
    <s v="14051158_36685__LPZ_VICTORIA_CAJA DE SALUD DE BANCA PRIVADA _IAS_105M"/>
    <b v="1"/>
    <s v="GUTIERREZ AYLLÓN, ALVARO - EMP - LPZ                        "/>
    <b v="1"/>
    <s v="Realizada"/>
    <e v="#REF!"/>
    <m/>
  </r>
  <r>
    <x v="3"/>
    <d v="2021-09-30T00:00:00"/>
    <s v="Internet Asimetrico 12"/>
    <n v="36687"/>
    <x v="677"/>
    <s v="14051158_36687__SCZ_ARENAL_CAJA DE SALUD DE BANCA PRIVADA _IAS_185M"/>
    <s v="GUTIERREZ AYLLÓN, ALVARO - EMP - LPZ                        "/>
    <x v="0"/>
    <x v="0"/>
    <s v="gutierrezalp@tigo.net.bo"/>
    <s v="Calle España Nro. 688 entre Andrés Ibañez y Rafael Peña. - Policonsultorio Central SCZ"/>
    <s v=" 17°46'36.89&quot;S;  63°11'7.16&quot;O"/>
    <s v="juan.mendoza@csbp.com.bo,_x0009_3427676 - Patricia Crespo,_x0009_patricia.crespo@csbp.com.bo,_x0009_74261576"/>
    <x v="7"/>
    <d v="2023-09-01T00:00:00"/>
    <d v="2023-10-01T00:00:00"/>
    <x v="3"/>
    <m/>
    <m/>
    <x v="740"/>
    <s v="AC"/>
    <s v="AC"/>
    <s v="Internet Asimetrico 12"/>
    <b v="1"/>
    <s v="14051158_36687__SCZ_ARENAL_CAJA DE SALUD DE BANCA PRIVADA _IAS_185M"/>
    <b v="1"/>
    <s v="GUTIERREZ AYLLÓN, ALVARO - EMP - LPZ                        "/>
    <b v="1"/>
    <s v="Realizada recertificacion"/>
    <e v="#REF!"/>
    <m/>
  </r>
  <r>
    <x v="3"/>
    <d v="2021-11-30T00:00:00"/>
    <s v="Internet Asimetrico 1"/>
    <n v="36848"/>
    <x v="677"/>
    <s v="14051158_36848__SCZ_DobleVia_CAJA DE SALUD DE BANCA PRIVADA_IAS_30M"/>
    <s v="GUTIERREZ AYLLÓN, ALVARO - EMP - LPZ                        "/>
    <x v="0"/>
    <x v="0"/>
    <s v="gutierrezalp@tigo.net.bo"/>
    <s v="Calle Nicolas Suarez Nro. 83 entre calle Sucre y Av. Teniente Coronel Cornejo"/>
    <s v=" 11° 1'8.18&quot;S;  68°45'11.53&quot;O"/>
    <s v="juan.mendoza@csbp.com.bo,_x0009_3427676 - Patricia Crespo,_x0009_patricia.crespo@csbp.com.bo,_x0009_74261577"/>
    <x v="7"/>
    <d v="2023-09-01T00:00:00"/>
    <d v="2023-10-01T00:00:00"/>
    <x v="3"/>
    <m/>
    <m/>
    <x v="740"/>
    <s v="AC"/>
    <s v="AC"/>
    <s v="Internet Asimetrico 1"/>
    <b v="1"/>
    <s v="14051158_36848__SCZ_DobleVia_CAJA DE SALUD DE BANCA PRIVADA_IAS_30M"/>
    <b v="1"/>
    <s v="GUTIERREZ AYLLÓN, ALVARO - EMP - LPZ                        "/>
    <b v="1"/>
    <s v="Realizada recertificacion"/>
    <e v="#REF!"/>
    <m/>
  </r>
  <r>
    <x v="3"/>
    <d v="2016-12-05T00:00:00"/>
    <s v="Internet Dedicado 1"/>
    <n v="30615"/>
    <x v="484"/>
    <s v="14704956_30615_LPZ_NORMAL_LEGION DE LA BUENA VOLUNTAD_IDD_30M"/>
    <s v="GUTIERREZ AYLLÓN, ALVARO - EMP - LPZ                        "/>
    <x v="1"/>
    <x v="0"/>
    <s v="gutierrezalp@tigo.net.bo"/>
    <s v="C ASUNTA BOZO ALTO OBRAJES SECTOR A NRO 520"/>
    <s v=" 16°31'21.30&quot;S  68° 6'12.25&quot;O"/>
    <s v="MOISES FRANCHI,_x0009_moisesf@lbv.org.bo,_x0009_75023777"/>
    <x v="7"/>
    <d v="2023-09-01T00:00:00"/>
    <d v="2023-10-01T00:00:00"/>
    <x v="3"/>
    <m/>
    <m/>
    <x v="741"/>
    <s v="AC"/>
    <s v="AC"/>
    <s v="Internet Dedicado 1"/>
    <b v="1"/>
    <s v="14704956_30615_LPZ_NORMAL_LEGION DE LA BUENA VOLUNTAD_IDD_30M"/>
    <b v="1"/>
    <s v="GUTIERREZ AYLLÓN, ALVARO - EMP - LPZ                        "/>
    <b v="1"/>
    <s v="Realizada"/>
    <e v="#REF!"/>
    <m/>
  </r>
  <r>
    <x v="3"/>
    <d v="2016-12-05T00:00:00"/>
    <s v="Internet Dedicado 1"/>
    <n v="30619"/>
    <x v="484"/>
    <s v="14704956_30619__SCZ_ALEMANA_LEGION DE LA BUENA VOLUNTAD_IDD_30M"/>
    <s v="GUTIERREZ AYLLÓN, ALVARO - EMP - LPZ                        "/>
    <x v="0"/>
    <x v="0"/>
    <s v="gutierrezalp@tigo.net.bo"/>
    <s v="CALLE COLON ENTRE SUAREZ DE FIGUEROA E INGAVI"/>
    <s v="17°47'8.51&quot;S  63°11'4.81&quot;O"/>
    <s v="MOISES FRANCHI,_x0009_moisesf@lbv.org.bo,_x0009_75023778"/>
    <x v="7"/>
    <d v="2023-09-01T00:00:00"/>
    <d v="2023-10-01T00:00:00"/>
    <x v="3"/>
    <m/>
    <m/>
    <x v="742"/>
    <s v="AC"/>
    <s v="AC"/>
    <s v="Internet Dedicado 1"/>
    <b v="1"/>
    <s v="14704956_30619__SCZ_ALEMANA_LEGION DE LA BUENA VOLUNTAD_IDD_30M"/>
    <b v="1"/>
    <s v="GUTIERREZ AYLLÓN, ALVARO - EMP - LPZ                        "/>
    <b v="1"/>
    <s v="Realizada recertificacion"/>
    <e v="#REF!"/>
    <m/>
  </r>
  <r>
    <x v="1"/>
    <d v="2017-02-24T00:00:00"/>
    <s v="Internet Dedicado 9"/>
    <n v="30878"/>
    <x v="191"/>
    <s v="28386_30878_LPZ_Sopocachi_BISA SEGUROS Y REASEGUROS_IDD_125M"/>
    <s v="PEREIRA AREVALO, AHYRAN DREICK - CORP - LPZ                 "/>
    <x v="1"/>
    <x v="0"/>
    <s v="pereiraah@tigo.net.bo"/>
    <s v="Av. Arce N° 2631 Edificio Multicine Piso 14"/>
    <s v=" 16°30'39.28&quot;S  68° 7'20.56&quot;O"/>
    <s v="emazuelos@grupobisa.com,_x0009_72062576"/>
    <x v="7"/>
    <d v="2023-09-01T00:00:00"/>
    <d v="2023-10-01T00:00:00"/>
    <x v="3"/>
    <m/>
    <m/>
    <x v="743"/>
    <s v="AC"/>
    <s v="AC"/>
    <s v="Internet Dedicado 9"/>
    <b v="1"/>
    <s v="28386_30878_LPZ_Sopocachi_BISA SEGUROS Y REASEGUROS_IDD_125M"/>
    <b v="1"/>
    <s v="PEREIRA AREVALO, AHYRAN DREICK - CORP - LPZ                 "/>
    <b v="1"/>
    <s v="Realizada"/>
    <e v="#REF!"/>
    <m/>
  </r>
  <r>
    <x v="1"/>
    <d v="2018-05-30T00:00:00"/>
    <s v="Internet Dedicado 3"/>
    <n v="32384"/>
    <x v="191"/>
    <s v="28386_32384_SCZ_SAGUAPAC_BISA SEGUROS Y REASEGUROS_IDD_50M"/>
    <s v="PEREIRA AREVALO, AHYRAN DREICK - CORP - LPZ                 "/>
    <x v="0"/>
    <x v="0"/>
    <s v="pereiraah@tigo.net.bo"/>
    <s v="SANTA CRUZ - AV. EL TROMPILLO "/>
    <s v=" 17°48'0.46&quot;S   -    63°10'55.68&quot;O"/>
    <s v="emazuelos@grupobisa.com,_x0009_72062577"/>
    <x v="7"/>
    <d v="2023-09-01T00:00:00"/>
    <d v="2023-10-01T00:00:00"/>
    <x v="3"/>
    <m/>
    <m/>
    <x v="742"/>
    <s v="AC"/>
    <s v="AC"/>
    <s v="Internet Dedicado 3"/>
    <b v="1"/>
    <s v="28386_32384_SCZ_SAGUAPAC_BISA SEGUROS Y REASEGUROS_IDD_50M"/>
    <b v="1"/>
    <s v="PEREIRA AREVALO, AHYRAN DREICK - CORP - LPZ                 "/>
    <b v="1"/>
    <s v="Realizada recertificacion"/>
    <e v="#REF!"/>
    <m/>
  </r>
  <r>
    <x v="1"/>
    <d v="2020-10-14T00:00:00"/>
    <s v="Internet Dedicado 10"/>
    <n v="35579"/>
    <x v="191"/>
    <s v="28386_35579__LPZ_SOPOCACHI_BISA SEGUROS Y REASEGUROS S.A._IDD_145M"/>
    <s v="PEREIRA AREVALO, AHYRAN DREICK - CORP - LPZ                 "/>
    <x v="1"/>
    <x v="0"/>
    <s v="pereiraah@tigo.net.bo"/>
    <s v="Av. Arce No. 2631, Torre Multicine Piso 13 Oficina Nacional de BISA Seguros"/>
    <s v="16°30´38.84,68°07´19.85”O"/>
    <s v="emazuelos@grupobisa.com,_x0009_72062578"/>
    <x v="7"/>
    <d v="2023-09-01T00:00:00"/>
    <d v="2023-10-01T00:00:00"/>
    <x v="3"/>
    <m/>
    <m/>
    <x v="743"/>
    <s v="AC"/>
    <s v="AC"/>
    <s v="Internet Dedicado 10"/>
    <b v="1"/>
    <s v="28386_35579__LPZ_SOPOCACHI_BISA SEGUROS Y REASEGUROS S.A._IDD_145M"/>
    <b v="1"/>
    <s v="PEREIRA AREVALO, AHYRAN DREICK - CORP - LPZ                 "/>
    <b v="1"/>
    <s v="Realizada"/>
    <e v="#REF!"/>
    <m/>
  </r>
  <r>
    <x v="1"/>
    <d v="2021-07-07T00:00:00"/>
    <s v="Internet Dedicado 4"/>
    <n v="36363"/>
    <x v="191"/>
    <s v="28386_36363__LPZ_SOPOCACHI_BISA SEGUROS Y REASEGUROS S.A_IDD_65M"/>
    <s v="PEREIRA AREVALO, AHYRAN DREICK - CORP - LPZ                 "/>
    <x v="1"/>
    <x v="0"/>
    <s v="pereiraah@tigo.net.bo"/>
    <s v="AV. ARCE NO. 2631 TORRE MULTICINE PISO 14"/>
    <s v=" 16°30'39.68&quot;S 68° 7'20.78&quot;O"/>
    <s v="emazuelos@grupobisa.com,_x0009_72062579"/>
    <x v="7"/>
    <d v="2023-09-01T00:00:00"/>
    <d v="2023-10-01T00:00:00"/>
    <x v="3"/>
    <m/>
    <m/>
    <x v="743"/>
    <s v="AC"/>
    <s v="AC"/>
    <s v="Internet Dedicado 4"/>
    <b v="1"/>
    <s v="28386_36363__LPZ_SOPOCACHI_BISA SEGUROS Y REASEGUROS S.A_IDD_65M"/>
    <b v="1"/>
    <s v="PEREIRA AREVALO, AHYRAN DREICK - CORP - LPZ                 "/>
    <b v="1"/>
    <s v="Realizada"/>
    <e v="#REF!"/>
    <m/>
  </r>
  <r>
    <x v="1"/>
    <d v="2021-07-23T00:00:00"/>
    <s v="Internet Dedicado 4"/>
    <n v="36462"/>
    <x v="191"/>
    <s v="28386_36462__SCZ_SAGUAPAC_BISA SEGUROS Y REASEGUROS S A_IDD_65M"/>
    <s v="PEREIRA AREVALO, AHYRAN DREICK - CORP - LPZ                 "/>
    <x v="0"/>
    <x v="0"/>
    <s v="pereiraah@tigo.net.bo"/>
    <s v="Av. El Trompillo No. 632 "/>
    <s v="17°48'1.27&quot;S ; 63°10'55.50&quot;O"/>
    <s v="emazuelos@grupobisa.com,_x0009_72062580"/>
    <x v="7"/>
    <d v="2023-09-01T00:00:00"/>
    <d v="2023-10-01T00:00:00"/>
    <x v="3"/>
    <m/>
    <m/>
    <x v="742"/>
    <s v="AC"/>
    <s v="AC"/>
    <s v="Internet Dedicado 4"/>
    <b v="1"/>
    <s v="28386_36462__SCZ_SAGUAPAC_BISA SEGUROS Y REASEGUROS S A_IDD_65M"/>
    <b v="1"/>
    <s v="PEREIRA AREVALO, AHYRAN DREICK - CORP - LPZ                 "/>
    <b v="1"/>
    <s v="Realizada recertificacion"/>
    <e v="#REF!"/>
    <m/>
  </r>
  <r>
    <x v="0"/>
    <d v="2023-05-31T00:00:00"/>
    <s v="Internet Asimetrico 1"/>
    <n v="39244"/>
    <x v="880"/>
    <s v="15656935_39244__LPZ_Los LIRA_DETEKTOR.BOL SRL_IAS_30M"/>
    <s v="CALLISAYA, CESAR FERNANDO - EJEC. DE VENTAS - NEG - LP      "/>
    <x v="0"/>
    <x v="0"/>
    <s v="callisayace@tigo.net.bo"/>
    <s v="Av. Balivian Esq Calle 24 Edificio Torre Cesur Piso 4 Of 410. Z. Calacoto"/>
    <s v="Latitud 16°32'21.35&quot;S Longitud  68° 4'32.65&quot;O"/>
    <s v="Ramiro Pinto - 77762604"/>
    <x v="0"/>
    <d v="2023-09-01T00:00:00"/>
    <d v="2023-10-01T00:00:00"/>
    <x v="0"/>
    <m/>
    <s v="Cliente incontactable"/>
    <x v="0"/>
    <s v="AC"/>
    <s v="AC"/>
    <s v="Internet Asimetrico 1"/>
    <b v="1"/>
    <s v="15656935_39244__LPZ_Los LIRA_DETEKTOR.BOL SRL_IAS_30M"/>
    <b v="1"/>
    <s v="CALLISAYA, CESAR FERNANDO - EJEC. DE VENTAS - NEG - LP      "/>
    <b v="1"/>
    <s v="CANCELADA"/>
    <e v="#REF!"/>
    <m/>
  </r>
  <r>
    <x v="0"/>
    <d v="2023-07-31T00:00:00"/>
    <s v="Internet Asimetrico 2"/>
    <n v="39510"/>
    <x v="881"/>
    <s v="9029_39510__SCZ_DobleVia_CONSTRUCTORA CAVYAR SRL_IAS_40M_BarrioVallegrande"/>
    <s v="MARTINEZ, JAVIER HERNAN - EJEC. DE CUENTAS - NEG - SC       "/>
    <x v="0"/>
    <x v="0"/>
    <s v="martinezjh@tigo.net.bo"/>
    <s v="SEXTO ANILLO ENTRE AVENIDA PIARI Y AVENIDA VILLA FRATERNA 2"/>
    <s v="  17°48'42.49&quot;S - 63°13'55.61&quot;O"/>
    <s v="RONALD SOLIZ - 75002454"/>
    <x v="0"/>
    <d v="2023-09-01T00:00:00"/>
    <d v="2023-10-01T00:00:00"/>
    <x v="1"/>
    <m/>
    <m/>
    <x v="744"/>
    <s v="AC"/>
    <s v="AC"/>
    <s v="Internet Asimetrico 2"/>
    <b v="1"/>
    <s v="9029_39510__SCZ_DobleVia_CONSTRUCTORA CAVYAR SRL_IAS_40M_BarrioVallegrande"/>
    <b v="1"/>
    <s v="MARTINEZ, JAVIER HERNAN - EJEC. DE CUENTAS - NEG - SC       "/>
    <b v="1"/>
    <s v="Realizada"/>
    <e v="#REF!"/>
    <m/>
  </r>
  <r>
    <x v="0"/>
    <d v="2023-07-31T00:00:00"/>
    <s v="Internet Asimetrico 6"/>
    <n v="39519"/>
    <x v="882"/>
    <s v="15665539_39519__SCZ_26 DE ENERO_MEDIAWORLD BOLIVIA DISTRIBUCION Y ENTRETENIMIENT"/>
    <s v="VASQUEZ CUELLAR, LUIS - EJEC. DE VENTAS - NEG - SC          "/>
    <x v="0"/>
    <x v="0"/>
    <s v="vasquezlui@tigo.net.bo"/>
    <s v="6TO ANILLO DOBLE VIA LA GUARDIA UNITEL"/>
    <s v="-17.7473243,-63.1430991"/>
    <s v="Arturo Pinto - 72156753"/>
    <x v="0"/>
    <d v="2023-09-01T00:00:00"/>
    <d v="2023-10-01T00:00:00"/>
    <x v="1"/>
    <m/>
    <m/>
    <x v="745"/>
    <s v="AC"/>
    <s v="AC"/>
    <s v="Internet Asimetrico 6"/>
    <b v="1"/>
    <s v="15665539_39519__SCZ_26 DE ENERO_MEDIAWORLD BOLIVIA DISTRIBUCION Y ENTRETENIMIENT"/>
    <b v="1"/>
    <s v="VASQUEZ CUELLAR, LUIS - EJEC. DE VENTAS - NEG - SC          "/>
    <b v="1"/>
    <s v="Realizada"/>
    <e v="#REF!"/>
    <m/>
  </r>
  <r>
    <x v="5"/>
    <d v="2023-08-16T00:00:00"/>
    <s v="Internet Dedicado 2"/>
    <n v="39590"/>
    <x v="883"/>
    <s v="14838198_39590__LPZ_PEDRO DOMINGO_EMPRESA PBLICA QUIPUS_IDD_40M_CAMINO LAJA 2"/>
    <s v="GENARO ARGANI"/>
    <x v="1"/>
    <x v="0"/>
    <s v="arganig@tigo.net.bo"/>
    <s v="&quot;Planta Ensambladora, Parque Industrial"/>
    <n v="0"/>
    <s v="Danny Elvis Quenta Apaza - +591 73700590"/>
    <x v="0"/>
    <d v="2023-09-01T00:00:00"/>
    <d v="2023-10-01T00:00:00"/>
    <x v="0"/>
    <m/>
    <s v="Cliente indica imposible desconectar red"/>
    <x v="0"/>
    <s v="AC"/>
    <s v="AC"/>
    <s v="Internet Dedicado 2"/>
    <b v="1"/>
    <s v="14838198_39590__LPZ_PEDRO DOMINGO_EMPRESA PBLICA QUIPUS_IDD_40M_CAMINO LAJA 2"/>
    <b v="1"/>
    <s v="ARGANI QUISPE, GENARO - EJEC. DE VENTAS - NEG - LP          "/>
    <b v="0"/>
    <s v="CANCELADA"/>
    <e v="#REF!"/>
    <m/>
  </r>
  <r>
    <x v="0"/>
    <d v="2023-08-30T00:00:00"/>
    <s v="Internet Asimetrico 9"/>
    <n v="39606"/>
    <x v="884"/>
    <s v="15668299_39606__LPZ_ALTO LIMA_VICTOR CHOQUE FLORES_IAS_125M"/>
    <s v="TELEVENTAS                                                  "/>
    <x v="1"/>
    <x v="0"/>
    <s v="liendol@tigo.net.bo"/>
    <s v="Alto Lima 3ra secc. Av.  Adrian Castillo #103 entre Av Sucre, más conocido como Final Castillo, El Cholet Titanic"/>
    <s v="(-)16.47940648993399, (-)68.18478577532709"/>
    <s v="Victor Choque - 73211727"/>
    <x v="0"/>
    <d v="2023-09-01T00:00:00"/>
    <d v="2023-10-01T00:00:00"/>
    <x v="1"/>
    <m/>
    <m/>
    <x v="743"/>
    <s v="AC"/>
    <s v="AC"/>
    <s v="Internet Asimetrico 9"/>
    <b v="1"/>
    <s v="15668299_39606__LPZ_ALTO LIMA_VICTOR CHOQUE FLORES_IAS_125M"/>
    <b v="1"/>
    <s v="TELEVENTAS                                                  "/>
    <b v="1"/>
    <s v="Realizada"/>
    <e v="#REF!"/>
    <m/>
  </r>
  <r>
    <x v="0"/>
    <d v="2023-08-31T00:00:00"/>
    <s v="Internet Asimetrico 2"/>
    <n v="39611"/>
    <x v="885"/>
    <s v="11550915_39611__SCZ_ViruViru_MARCO DANIEL PANIAGUA VARGAS_IAS_40M_Terracor"/>
    <s v="TELEVENTAS                                                  "/>
    <x v="0"/>
    <x v="0"/>
    <s v="liendol@tigo.net.bo"/>
    <s v="ZONA NORTE - AV. EL PARAISO KM.9  URB. OLIVOS DEL NORTE, CLUB HOUSE"/>
    <s v="-17.682351, -63.189294"/>
    <s v="Adolfo Blacut - 71657050"/>
    <x v="0"/>
    <d v="2023-09-01T00:00:00"/>
    <d v="2023-10-01T00:00:00"/>
    <x v="2"/>
    <m/>
    <m/>
    <x v="0"/>
    <s v="AC"/>
    <s v="AC"/>
    <s v="Internet Asimetrico 2"/>
    <b v="1"/>
    <s v="11550915_39611__SCZ_ViruViru_MARCO DANIEL PANIAGUA VARGAS_IAS_40M_Terracor"/>
    <b v="1"/>
    <s v="TELEVENTAS                                                  "/>
    <b v="1"/>
    <s v="Esperando confirmacion por correo"/>
    <e v="#REF!"/>
    <m/>
  </r>
  <r>
    <x v="3"/>
    <d v="2023-08-28T00:00:00"/>
    <s v="Internet Dedicado 3"/>
    <n v="39618"/>
    <x v="491"/>
    <s v="13143815_39618__LPZ_HUMBOLTD_AJINOMOTO DEL PERU SA_IDD_50M"/>
    <s v="ESPINOZA LEANOS, MAYRA CRISTINA - EMP - SCZ                 "/>
    <x v="1"/>
    <x v="0"/>
    <s v="espinozamay@tigo.net.bo"/>
    <s v="LA PAZ - Calle Camatindi Nro. 100 Zona S SLA PAZCX_"/>
    <s v=" 16°32'27.33&quot;S  68° 5'43.17&quot;O"/>
    <s v="GERARDO GAVIDIA - 51 996 312 790"/>
    <x v="0"/>
    <d v="2023-09-01T00:00:00"/>
    <d v="2023-10-01T00:00:00"/>
    <x v="1"/>
    <m/>
    <m/>
    <x v="746"/>
    <s v="AC"/>
    <s v="AC"/>
    <s v="Internet Dedicado 3"/>
    <b v="1"/>
    <s v="13143815_39618__LPZ_HUMBOLTD_AJINOMOTO DEL PERU SA_IDD_50M"/>
    <b v="1"/>
    <s v="ALVAREZ CABEZAS, SAUL ALEJANDRO - TEMP                      "/>
    <b v="0"/>
    <s v="Realizada"/>
    <e v="#REF!"/>
    <m/>
  </r>
  <r>
    <x v="3"/>
    <d v="2023-09-27T00:00:00"/>
    <s v="Internet Asimetrico 1"/>
    <n v="39620"/>
    <x v="588"/>
    <s v="14270805_39620__LPZ_Planta Senkata_SOCIEDAD AGROINDUSTRIAL DEL VALLE - SAIV_IAS_"/>
    <s v="PARADA SAUCEDO, ALEJANDRA - EMP - SCZ                       "/>
    <x v="1"/>
    <x v="0"/>
    <s v="paradaal@tigo.net.bo"/>
    <s v="AVDA. 6 DE MARZO Y AVDA. LITORAL S/N (EX ZONA FRANCA COMERCIAL), KM.17"/>
    <s v="16°33'15.8&quot;S 68°10'57.1&quot;W"/>
    <s v="Ronald Antonio Callizaya - 67753538"/>
    <x v="0"/>
    <d v="2023-09-01T00:00:00"/>
    <d v="2023-10-01T00:00:00"/>
    <x v="2"/>
    <m/>
    <m/>
    <x v="0"/>
    <s v="AC"/>
    <s v="AC"/>
    <s v="Internet Asimetrico 1"/>
    <b v="1"/>
    <s v="14270805_39620__LPZ_Planta Senkata_SOCIEDAD AGROINDUSTRIAL DEL VALLE - SAIV_IAS_"/>
    <b v="1"/>
    <s v="PARADA SAUCEDO, ALEJANDRA - EMP - SCZ                       "/>
    <b v="1"/>
    <s v="PROGRAMADA"/>
    <e v="#REF!"/>
    <m/>
  </r>
  <r>
    <x v="0"/>
    <d v="2023-08-31T00:00:00"/>
    <s v="Internet Dedicado 7"/>
    <n v="39622"/>
    <x v="886"/>
    <s v="11297935_39622__SCZ_7moAnillo_INTERTEK TESTING SERVICES BOLIVIA S.A._IDD_95M_BAR"/>
    <s v="PERDRIEL, LUIS CESAR - EJEC. DE CUENTAS - NEG - SC          "/>
    <x v="0"/>
    <x v="0"/>
    <s v="perdriell@tigo.net.bo"/>
    <s v=" Avenida Perimetral Nro 24, Edificio Torres de la Sierra – Dpto 101 – Planta Baja, entre 5to y 6to Anillo, Zona Norte. Paralela a la Av. Banzer."/>
    <s v=" (-17.732506, -63.170339)"/>
    <s v="Marco Caba - 71094306"/>
    <x v="0"/>
    <d v="2023-09-01T00:00:00"/>
    <d v="2023-10-01T00:00:00"/>
    <x v="2"/>
    <m/>
    <m/>
    <x v="0"/>
    <s v="AC"/>
    <s v="AC"/>
    <s v="Internet Dedicado 7"/>
    <b v="1"/>
    <s v="11297935_39622__SCZ_7moAnillo_INTERTEK TESTING SERVICES BOLIVIA S.A._IDD_95M_BAR"/>
    <b v="1"/>
    <s v="PERDRIEL, LUIS CESAR - EJEC. DE CUENTAS - NEG - SC          "/>
    <b v="1"/>
    <s v="Esperando confirmacion por correo"/>
    <e v="#REF!"/>
    <m/>
  </r>
  <r>
    <x v="0"/>
    <d v="2023-08-31T00:00:00"/>
    <s v="Internet Asimetrico 1"/>
    <n v="39637"/>
    <x v="863"/>
    <s v="15662392_39637__SCZ_URBARI_INVERSIONES TL SA_IAS_30M"/>
    <s v="GOYTIA, VANESSA - EJEC. DE CUENTAS - NEG - SC               "/>
    <x v="0"/>
    <x v="0"/>
    <s v="goytiav@tigo.net.bo"/>
    <s v="AV GRIGOTA #148 ENTRE 2DO Y 3ER ANILLO AL FRENTE DE BANCO GANADERO AL FRENTE DE SACI"/>
    <s v=" 17°47'56.54&quot;S  63°11'38.58&quot;O"/>
    <s v="JHONNY CORTEZ - 77442373"/>
    <x v="0"/>
    <d v="2023-09-01T00:00:00"/>
    <d v="2023-10-01T00:00:00"/>
    <x v="2"/>
    <m/>
    <m/>
    <x v="0"/>
    <s v="AC"/>
    <s v="AC"/>
    <s v="Internet Asimetrico 1"/>
    <b v="1"/>
    <s v="15662392_39637__SCZ_URBARI_INVERSIONES TL SA_IAS_30M"/>
    <b v="1"/>
    <s v="GOYTIA, VANESSA - EJEC. DE CUENTAS - NEG - SC               "/>
    <b v="1"/>
    <s v="Observado"/>
    <e v="#REF!"/>
    <m/>
  </r>
  <r>
    <x v="3"/>
    <d v="2023-08-31T00:00:00"/>
    <s v="Internet Asimetrico 1"/>
    <n v="39640"/>
    <x v="146"/>
    <s v="12642997_39640__SCZ_CAINCO_ADMINISTRADORA DE CAMARAS DE COMPENSACION Y LIQUIDACI"/>
    <s v="NEMTALA FERRUFINO, LUIS MIGUEL - EMP - LPZ                  "/>
    <x v="0"/>
    <x v="0"/>
    <s v="nemtalal@tigo.net.bo"/>
    <s v="Calle René Moreno No.258 Edificio BNB Piso 8"/>
    <n v="0"/>
    <s v="Ricardo Primintela (ACCL) - 77790450"/>
    <x v="0"/>
    <d v="2023-09-01T00:00:00"/>
    <d v="2023-10-01T00:00:00"/>
    <x v="1"/>
    <m/>
    <m/>
    <x v="747"/>
    <s v="AC"/>
    <s v="AC"/>
    <s v="Internet Asimetrico 1"/>
    <b v="1"/>
    <s v="12642997_39640__SCZ_CAINCO_ADMINISTRADORA DE CAMARAS DE COMPENSACION Y LIQUIDACI"/>
    <b v="1"/>
    <s v="NEMTALA FERRUFINO, LUIS MIGUEL - EMP - LPZ                  "/>
    <b v="1"/>
    <s v="Realizada (observada)"/>
    <e v="#REF!"/>
    <m/>
  </r>
  <r>
    <x v="4"/>
    <d v="2023-08-31T00:00:00"/>
    <s v="Internet Asimetrico 3"/>
    <n v="39641"/>
    <x v="887"/>
    <s v="5489025_39641__SCZ_ALEMANA_AGENCIA DESPACHANTE DE ADUANA MERSUR SRL_IAS_50M_3ER "/>
    <s v="MARTINEZ, JAVIER HERNAN - EJEC. DE CUENTAS - NEG - SC       "/>
    <x v="0"/>
    <x v="0"/>
    <s v="martinezjh@tigo.net.bo"/>
    <s v="AVENIDA ALEMANA ENTRE SEUNDO Y TERCER ANILLO, CALLE LOS TAROPES ESQUINA CUPECHICHO"/>
    <s v=" 17°45'52.99&quot;S  -   63°10'2.80&quot;O"/>
    <s v="MARY QUINTEROS - 70819083"/>
    <x v="0"/>
    <d v="2023-09-01T00:00:00"/>
    <d v="2023-10-01T00:00:00"/>
    <x v="1"/>
    <m/>
    <m/>
    <x v="748"/>
    <s v="AC"/>
    <s v="AC"/>
    <s v="Internet Asimetrico 3"/>
    <b v="1"/>
    <s v="5489025_39641__SCZ_ALEMANA_AGENCIA DESPACHANTE DE ADUANA MERSUR SRL_IAS_50M_3ER "/>
    <b v="1"/>
    <s v="MARTINEZ, JAVIER HERNAN - EJEC. DE CUENTAS - NEG - SC       "/>
    <b v="1"/>
    <s v="Realizada"/>
    <e v="#REF!"/>
    <m/>
  </r>
  <r>
    <x v="4"/>
    <d v="2023-08-31T00:00:00"/>
    <s v="Internet Asimetrico 2"/>
    <n v="39655"/>
    <x v="888"/>
    <s v="15590250_39655__SCZ_TUSEQUIS_GHTRACTOR SRL_IAS_40M"/>
    <s v="VELARDE, KAREN ROXANA - EJEC. DE VENTAS - NEG - SC          "/>
    <x v="0"/>
    <x v="0"/>
    <s v="velardekr@tigo.net.bo"/>
    <s v="AV CRISTO REDENTOR NRO 5120 BARRIO VILLA LUZ ENTRE 5TO Y 6TO ANILLO"/>
    <s v="17°44'20.6&quot;S  63°10'13.7&quot;W"/>
    <s v="LIC. KAREN - 77380351"/>
    <x v="0"/>
    <d v="2023-09-01T00:00:00"/>
    <d v="2023-10-01T00:00:00"/>
    <x v="2"/>
    <m/>
    <m/>
    <x v="0"/>
    <s v="AC"/>
    <s v="AC"/>
    <s v="Internet Asimetrico 2"/>
    <b v="1"/>
    <s v="15590250_39655__SCZ_TUSEQUIS_GHTRACTOR SRL_IAS_40M"/>
    <b v="1"/>
    <s v="VELARDE, KAREN ROXANA - EJEC. DE VENTAS - NEG - SC          "/>
    <b v="1"/>
    <s v="Esperando confirmacion por correo"/>
    <e v="#REF!"/>
    <m/>
  </r>
  <r>
    <x v="4"/>
    <d v="2023-08-31T00:00:00"/>
    <s v="Internet Asimetrico 4"/>
    <n v="39657"/>
    <x v="889"/>
    <s v="15121251_39657__SCZ_23 diciembre_EMPRESA DE SERVICIOS ENTELECOMUNICACIONES ESTE_"/>
    <s v="PINTO VÁSQUEZ, ROXANA - EJEC. DE CUENTAS - NEG - SC         "/>
    <x v="0"/>
    <x v="0"/>
    <s v="pintod@tigo.net.bo"/>
    <s v="4TO ANILLO BARRIO GUARACACHI CALLE 10"/>
    <s v="17°44'56.58&quot;S- 63°10'32.14&quot;O"/>
    <s v="ARIEL DE PERALES - 77377523"/>
    <x v="0"/>
    <d v="2023-09-01T00:00:00"/>
    <d v="2023-10-01T00:00:00"/>
    <x v="1"/>
    <m/>
    <m/>
    <x v="749"/>
    <s v="AC"/>
    <s v="AC"/>
    <s v="Internet Asimetrico 4"/>
    <b v="1"/>
    <s v="15121251_39657__SCZ_23 diciembre_EMPRESA DE SERVICIOS ENTELECOMUNICACIONES ESTE_"/>
    <b v="1"/>
    <s v="PINTO VÁSQUEZ, ROXANA - EJEC. DE CUENTAS - NEG - SC         "/>
    <b v="1"/>
    <s v="Realizada"/>
    <e v="#REF!"/>
    <m/>
  </r>
  <r>
    <x v="3"/>
    <d v="2021-02-27T00:00:00"/>
    <s v="Internet Asimetrico 6"/>
    <n v="35948"/>
    <x v="263"/>
    <s v="11729489_35948__SCZ_Hamacas_CIES (SALUD SEXUAL Y REPRODUCTIVA CIES)_IAS_90M"/>
    <s v="GUTIERREZ AYLLÓN, ALVARO - EMP - LPZ                        "/>
    <x v="0"/>
    <x v="0"/>
    <s v="campuzanos@tigo.net.bo"/>
    <s v="Avenida Alemana esq. Tercer Anillo Interno #3440"/>
    <s v="17°45'39.75&quot;S   63°10'0.56&quot;O"/>
    <s v="German Viscarra - 76768143"/>
    <x v="3"/>
    <d v="2023-09-01T00:00:00"/>
    <d v="2023-10-01T00:00:00"/>
    <x v="3"/>
    <m/>
    <m/>
    <x v="750"/>
    <s v="AC"/>
    <s v="AC"/>
    <s v="Internet Asimetrico 6"/>
    <b v="1"/>
    <s v="11729489_35948__SCZ_Hamacas_CIES (SALUD SEXUAL Y REPRODUCTIVA CIES)_IAS_90M"/>
    <b v="1"/>
    <s v="GUTIERREZ AYLLÓN, ALVARO - EMP - LPZ                        "/>
    <b v="1"/>
    <s v="Realizada recertificacion"/>
    <e v="#REF!"/>
    <m/>
  </r>
  <r>
    <x v="4"/>
    <d v="2023-02-24T00:00:00"/>
    <s v="Internet Asimetrico 1"/>
    <n v="38792"/>
    <x v="811"/>
    <s v="15589768_38792__SCZ_30 DE AGOSTO_SIAJSA LTDA_IAS_30M_CATALUA"/>
    <s v="HEREDIA, FLOR VIVI - EJEC. DE VENTAS - NEG - SC             "/>
    <x v="0"/>
    <x v="0"/>
    <s v="herediaf@tigo.net.bo"/>
    <s v="AV. BANZER 9NO ANILLO, MANO DERECHA 400 METROS, EX BALNEARIO CATALUÑA, FRENTE A LA PLANTA DE HORMIGON SIAJSA LTDA. "/>
    <s v="17°42'41.4&quot;S 63°09'27.0&quot;W"/>
    <s v="ALBERTO MERCADO - 78320200"/>
    <x v="3"/>
    <d v="2023-09-01T00:00:00"/>
    <d v="2023-10-01T00:00:00"/>
    <x v="3"/>
    <s v="Se identificó en la visita que el tráfico de ancho de banda es mayor al plan contratado del cliente."/>
    <m/>
    <x v="743"/>
    <s v="AC"/>
    <s v="AC"/>
    <s v="Internet Asimetrico 1"/>
    <b v="1"/>
    <s v="15589768_38792__SCZ_30 DE AGOSTO_SIAJSA LTDA_IAS_30M_CATALUA"/>
    <b v="1"/>
    <s v="HEREDIA, FLOR VIVI - EJEC. DE VENTAS - NEG - SC             "/>
    <b v="1"/>
    <s v="Realizada recertificacion"/>
    <e v="#REF!"/>
    <m/>
  </r>
  <r>
    <x v="3"/>
    <d v="2023-08-31T00:00:00"/>
    <s v="Internet Asimetrico 1"/>
    <n v="39640"/>
    <x v="146"/>
    <s v="12642997_39640__SCZ_CAINCO_ADMINISTRADORA DE CAMARAS DE COMPENSACION Y LIQUIDACI"/>
    <s v="NEMTALA FERRUFINO, LUIS MIGUEL - EMP - LPZ                  "/>
    <x v="0"/>
    <x v="0"/>
    <s v="nemtalal@tigo.net.bo"/>
    <s v="Calle René Moreno No.258 Edificio BNB Piso 8"/>
    <n v="0"/>
    <s v="Ricardo Primintela (ACCL) - 77790450"/>
    <x v="3"/>
    <d v="2023-09-01T00:00:00"/>
    <d v="2023-10-01T00:00:00"/>
    <x v="4"/>
    <m/>
    <m/>
    <x v="751"/>
    <s v="AC"/>
    <s v="AC"/>
    <s v="Internet Asimetrico 1"/>
    <b v="1"/>
    <s v="12642997_39640__SCZ_CAINCO_ADMINISTRADORA DE CAMARAS DE COMPENSACION Y LIQUIDACI"/>
    <b v="1"/>
    <s v="NEMTALA FERRUFINO, LUIS MIGUEL - EMP - LPZ                  "/>
    <b v="1"/>
    <s v="Realizada (observada)"/>
    <e v="#REF!"/>
    <m/>
  </r>
  <r>
    <x v="3"/>
    <d v="2020-08-31T00:00:00"/>
    <s v="Internet Asimetrico 1"/>
    <n v="35457"/>
    <x v="263"/>
    <s v="11729489_35457__LPZ_Av America_SALUD SEXUAL Y REPRODUCTIVA CIES_IAS_30M"/>
    <s v="GUTIERREZ AYLLÓN, ALVARO - EMP - LPZ                        "/>
    <x v="1"/>
    <x v="0"/>
    <s v="campuzanos@tigo.net.bo"/>
    <s v="av Jorge Carrasco No. 100 Esq calle 5, El Alto"/>
    <s v=" 16°30'35.53&quot;S  68° 9'50.56&quot;O"/>
    <s v="German Viscarra - 76768143"/>
    <x v="3"/>
    <d v="2023-09-01T00:00:00"/>
    <d v="2023-10-01T00:00:00"/>
    <x v="3"/>
    <s v="21/09: No cuenta con instancia de solarwinds creada."/>
    <m/>
    <x v="742"/>
    <s v="AC"/>
    <s v="AC"/>
    <s v="Internet Asimetrico 1"/>
    <b v="1"/>
    <s v="11729489_35457__LPZ_Av America_SALUD SEXUAL Y REPRODUCTIVA CIES_IAS_30M"/>
    <b v="1"/>
    <s v="GUTIERREZ AYLLÓN, ALVARO - EMP - LPZ                        "/>
    <b v="1"/>
    <s v="Realizada"/>
    <e v="#REF!"/>
    <m/>
  </r>
  <r>
    <x v="1"/>
    <d v="2018-03-31T00:00:00"/>
    <s v="Internet Dedicado"/>
    <n v="32181"/>
    <x v="384"/>
    <s v="14718568_32181_LPZ_FLORIDA_COBEE_IDD_250M"/>
    <s v="MEAVE IBANEZ, HENRY - CORP - LPZ                            "/>
    <x v="1"/>
    <x v="0"/>
    <s v="chaconm@tigo.net.bo"/>
    <s v="CALACOTO  Calle 15 N° 8089 Edificio: Fergal Piso: 1"/>
    <s v=" 16°32'26.91&quot;S  68° 5'1.20&quot;O"/>
    <s v="MARCELO PEREZ - 2186500"/>
    <x v="3"/>
    <d v="2023-09-01T00:00:00"/>
    <d v="2023-10-01T00:00:00"/>
    <x v="3"/>
    <s v="Aplicar la repetición una vez se tenga la confirmación del NOC."/>
    <m/>
    <x v="748"/>
    <s v="AC"/>
    <s v="AC"/>
    <s v="Internet Dedicado"/>
    <b v="1"/>
    <s v="14718568_32181_LPZ_FLORIDA_COBEE_IDD_250M"/>
    <b v="1"/>
    <s v="MEAVE IBANEZ, HENRY - CORP - LPZ                            "/>
    <b v="1"/>
    <s v="Realizada"/>
    <e v="#REF!"/>
    <m/>
  </r>
  <r>
    <x v="4"/>
    <d v="2023-10-30T00:00:00"/>
    <s v="Internet Asimetrico 3"/>
    <n v="39762"/>
    <x v="890"/>
    <s v="15562492_39762__SCZ_UrbariI_CALISTENIA BOLIVIA SRL_IAS_50M"/>
    <s v="MIRANDA, JAVIER RENE - EJEC. DE VENTAS - NEG - SC           "/>
    <x v="0"/>
    <x v="0"/>
    <s v="mirandajv@tigo.net.bo"/>
    <s v="Entre 2do y 3er anillo avenida Barrientoentre av pirai y av grigota.Edificio Baruch, piso 3"/>
    <n v="0"/>
    <s v="NOC"/>
    <x v="3"/>
    <d v="2023-09-01T00:00:00"/>
    <d v="2023-10-01T00:00:00"/>
    <x v="1"/>
    <m/>
    <m/>
    <x v="743"/>
    <s v="AC"/>
    <s v="AC"/>
    <s v="Internet Asimetrico 3"/>
    <b v="1"/>
    <s v="15562492_39762__SCZ_UrbariI_CALISTENIA BOLIVIA SRL_IAS_50M"/>
    <b v="1"/>
    <s v="MIRANDA, JAVIER RENE - EJEC. DE VENTAS - NEG - SC           "/>
    <b v="1"/>
    <s v="Realizada"/>
    <e v="#REF!"/>
    <m/>
  </r>
  <r>
    <x v="1"/>
    <d v="2023-05-22T00:00:00"/>
    <s v="Internet Dedicado 1"/>
    <n v="39146"/>
    <x v="891"/>
    <s v="14251681_39146__SCZ_UAGRM_RED UNO DE BOLIVIA SA_IDD_30M"/>
    <s v="MONTERO LEDESMA, JAVIER - CORP - SCZ                        "/>
    <x v="0"/>
    <x v="0"/>
    <s v="monterojavi@tigo.net.bo"/>
    <s v=" Calle Fortín Toledo esquina Honduras"/>
    <n v="0"/>
    <s v="Johnny Valda, johnnyvalda@reduno.com.bo, 77393261"/>
    <x v="0"/>
    <d v="2023-10-01T00:00:00"/>
    <d v="2023-11-01T00:00:00"/>
    <x v="8"/>
    <m/>
    <m/>
    <x v="0"/>
    <s v="AC"/>
    <s v="AC"/>
    <s v="Internet Dedicado 1"/>
    <b v="1"/>
    <s v="14251681_39146__SCZ_UAGRM_RED UNO DE BOLIVIA SA_IDD_30M"/>
    <b v="1"/>
    <s v="MONTERO LEDESMA, JAVIER - CORP - SCZ                        "/>
    <b v="1"/>
    <e v="#N/A"/>
    <e v="#N/A"/>
    <m/>
  </r>
  <r>
    <x v="3"/>
    <d v="2023-06-28T00:00:00"/>
    <s v="Internet Asimetrico 2"/>
    <n v="39343"/>
    <x v="892"/>
    <s v="15158304_39343__SCZ_MERCADO BELEN_VISAL IMPORT EXPORT SRL_IAS_40M"/>
    <s v="NUÑEZ ENCINAS, CARLOS FERNANDO - EMP - SCZ                  "/>
    <x v="0"/>
    <x v="0"/>
    <s v="nunezca@tigo.net.bo"/>
    <s v="4to anillo, entre Av. Canal Isuto y Av. San Martín esq, Dr. Jaime Román. "/>
    <n v="0"/>
    <s v="Jaime Araki - 60838986"/>
    <x v="0"/>
    <d v="2023-10-01T00:00:00"/>
    <d v="2023-11-01T00:00:00"/>
    <x v="8"/>
    <m/>
    <m/>
    <x v="0"/>
    <s v="AC"/>
    <s v="AC"/>
    <s v="Internet Asimetrico 2"/>
    <b v="1"/>
    <s v="15158304_39343__SCZ_MERCADO BELEN_VISAL IMPORT EXPORT SRL_IAS_40M"/>
    <b v="1"/>
    <s v="NUÑEZ ENCINAS, CARLOS FERNANDO - EMP - SCZ                  "/>
    <b v="1"/>
    <e v="#N/A"/>
    <e v="#N/A"/>
    <m/>
  </r>
  <r>
    <x v="3"/>
    <d v="2023-09-29T00:00:00"/>
    <s v="Internet Asimetrico 4"/>
    <n v="39545"/>
    <x v="571"/>
    <s v="11205060_39545__SCZ_TAJIBOS_CARMAX SRL_IAS_65M_CAMPUS UNIVERSITARIO"/>
    <s v="PARADA SAUCEDO, ALEJANDRA - EMP - SCZ                       "/>
    <x v="0"/>
    <x v="0"/>
    <s v="paradaal@tigo.net.bo"/>
    <s v="AV BUSH CASI 2DO ANILLO N 810, OFICINA DE CARMAX"/>
    <s v=" 17°45'59.19&quot;S  63°12'13.94&quot;O"/>
    <s v="Deiby Hilarión - 690 08312"/>
    <x v="0"/>
    <d v="2023-10-01T00:00:00"/>
    <d v="2023-11-01T00:00:00"/>
    <x v="8"/>
    <m/>
    <m/>
    <x v="0"/>
    <s v="AC"/>
    <s v="AC"/>
    <s v="Internet Asimetrico 4"/>
    <b v="1"/>
    <s v="11205060_39545__SCZ_TAJIBOS_CARMAX SRL_IAS_65M_CAMPUS UNIVERSITARIO"/>
    <b v="1"/>
    <s v="PARADA SAUCEDO, ALEJANDRA - EMP - SCZ                       "/>
    <b v="1"/>
    <e v="#N/A"/>
    <e v="#N/A"/>
    <m/>
  </r>
  <r>
    <x v="3"/>
    <d v="2023-10-31T00:00:00"/>
    <s v="Internet Asimetrico 1"/>
    <n v="39564"/>
    <x v="542"/>
    <s v="15241936_39564__SCZ_AV. LIBERTADOR_CAMSA INDUSTRIA Y COMERCIO S.A_IAS_30M"/>
    <s v="RUEDA PERALTA, ANIBAL - EMP - SCZ                           "/>
    <x v="0"/>
    <x v="0"/>
    <s v="ruedaa@tigo.net.bo"/>
    <s v="AV. CUMAVI 7MO Y 8VO ANILLO PLAZA VILLA 1RO DE MAYO "/>
    <s v=" 17°47'39.54&quot;S  63° 8'2.24&quot;O"/>
    <s v="JULIO CESAR - 71625151"/>
    <x v="0"/>
    <d v="2023-10-01T00:00:00"/>
    <d v="2023-11-01T00:00:00"/>
    <x v="8"/>
    <m/>
    <m/>
    <x v="0"/>
    <s v="AC"/>
    <s v="AC"/>
    <s v="Internet Asimetrico 1"/>
    <b v="1"/>
    <s v="15241936_39564__SCZ_AV. LIBERTADOR_CAMSA INDUSTRIA Y COMERCIO S.A_IAS_30M"/>
    <b v="1"/>
    <s v="RUEDA PERALTA, ANIBAL - EMP - SCZ                           "/>
    <b v="1"/>
    <e v="#N/A"/>
    <e v="#N/A"/>
    <m/>
  </r>
  <r>
    <x v="3"/>
    <d v="2023-09-28T00:00:00"/>
    <s v="Internet Asimetrico 5"/>
    <n v="39576"/>
    <x v="893"/>
    <s v="15426734_39576__LPZ_FLORIDA_ AGN ALIMENTOS Y BEBIDAS LTDA_IAS_75M"/>
    <s v="RUEDA PERALTA, ANIBAL - EMP - SCZ                           "/>
    <x v="1"/>
    <x v="0"/>
    <s v="ruedaa@tigo.net.bo"/>
    <s v="CALLE 13 CALACOTO Y JULIO PATIÑO EN UNA ESQUINA FACTORY GRILL"/>
    <s v="16°32'32.21&quot;S  68° 5'7.85&quot;Oc"/>
    <s v="MATEO ARENAS  - 76522222"/>
    <x v="0"/>
    <d v="2023-10-01T00:00:00"/>
    <d v="2023-11-01T00:00:00"/>
    <x v="8"/>
    <m/>
    <m/>
    <x v="0"/>
    <s v="AC"/>
    <s v="AC"/>
    <s v="Internet Asimetrico 5"/>
    <b v="1"/>
    <s v="15426734_39576__LPZ_FLORIDA_ AGN ALIMENTOS Y BEBIDAS LTDA_IAS_75M"/>
    <b v="1"/>
    <s v="RUEDA PERALTA, ANIBAL - EMP - SCZ                           "/>
    <b v="1"/>
    <e v="#N/A"/>
    <e v="#N/A"/>
    <m/>
  </r>
  <r>
    <x v="0"/>
    <d v="2023-09-26T00:00:00"/>
    <s v="Internet Asimetrico 9"/>
    <n v="39645"/>
    <x v="894"/>
    <s v="15669607_39645__LPZ_BOLOGNIA_PUNTOCOM S.R.L._IAS_125M"/>
    <s v="BARRERA PIZARROSO, MARCELA - EJEC. DE CUENTAS - NEG - LP    "/>
    <x v="1"/>
    <x v="0"/>
    <s v="barrerama@tigo.net.bo"/>
    <s v="CALLE GASPAR JURADO N°348"/>
    <s v="16°31'39.9&quot;S 68°05'16.4&quot;W"/>
    <s v="LUIS CAYO - 61270588"/>
    <x v="0"/>
    <d v="2023-10-01T00:00:00"/>
    <d v="2023-11-01T00:00:00"/>
    <x v="8"/>
    <m/>
    <m/>
    <x v="0"/>
    <s v="AC"/>
    <s v="AC"/>
    <s v="Internet Asimetrico 9"/>
    <b v="1"/>
    <s v="15669607_39645__LPZ_BOLOGNIA_PUNTOCOM S.R.L._IAS_125M"/>
    <b v="1"/>
    <s v="BARRERA PIZARROSO, MARCELA - EJEC. DE CUENTAS - NEG - LP    "/>
    <b v="1"/>
    <e v="#N/A"/>
    <e v="#N/A"/>
    <m/>
  </r>
  <r>
    <x v="3"/>
    <d v="2023-09-28T00:00:00"/>
    <s v="Internet Dedicado 1"/>
    <n v="39651"/>
    <x v="895"/>
    <s v="15628260_39651__SCZ_ALEMANA_DTV SRL_IDD_30M_3ER ANILLO MUTUALISTA"/>
    <s v="GARAY, ANGEL NICOLAS - EMP - SCZ                            "/>
    <x v="0"/>
    <x v="0"/>
    <s v="garaya@tigo.net.bo"/>
    <s v="3er. ANILLO INTERNO Nº 1320, EDIFICIO MONTERREY, PISO 7 LADO BANCO UNION, ZONA MUTUALISTA"/>
    <s v=" 17°42'59.36&quot;S 63° 9'45.51&quot;O"/>
    <s v="GRIDVIA - 78485103"/>
    <x v="0"/>
    <d v="2023-10-01T00:00:00"/>
    <d v="2023-11-01T00:00:00"/>
    <x v="8"/>
    <m/>
    <m/>
    <x v="0"/>
    <s v="AC"/>
    <s v="AC"/>
    <s v="Internet Dedicado 1"/>
    <b v="1"/>
    <s v="15628260_39651__SCZ_ALEMANA_DTV SRL_IDD_30M_3ER ANILLO MUTUALISTA"/>
    <b v="1"/>
    <s v="GARAY, ANGEL NICOLAS - EMP - SCZ                            "/>
    <b v="1"/>
    <e v="#N/A"/>
    <e v="#N/A"/>
    <m/>
  </r>
  <r>
    <x v="0"/>
    <d v="2023-08-31T00:00:00"/>
    <s v="Internet Dedicado 3"/>
    <n v="39661"/>
    <x v="896"/>
    <s v="13744059_39661__SCZ_SLAN_JAIME LUIS CABALLERO HURTADO_IDD_50M"/>
    <s v="SALAS, TOINETTE ALEXIA - EJEC. DE CUENTAS - NEG - SC        "/>
    <x v="0"/>
    <x v="0"/>
    <s v="salast@tigo.net.bo"/>
    <s v="Avenida Paragua entre 2do y 3er anillo, calle los cuquisas, Colegio panamericano"/>
    <s v="17°46'20.8&quot;S  63°09'43.5&quot;W"/>
    <s v="Leonardo Garcia - 75017687"/>
    <x v="0"/>
    <d v="2023-10-01T00:00:00"/>
    <d v="2023-11-01T00:00:00"/>
    <x v="8"/>
    <m/>
    <m/>
    <x v="0"/>
    <s v="AC"/>
    <s v="AC"/>
    <s v="Internet Dedicado 3"/>
    <b v="1"/>
    <s v="13744059_39661__SCZ_SLAN_JAIME LUIS CABALLERO HURTADO_IDD_50M"/>
    <b v="1"/>
    <s v="SALAS, TOINETTE ALEXIA - EJEC. DE CUENTAS - NEG - SC        "/>
    <b v="1"/>
    <e v="#N/A"/>
    <e v="#N/A"/>
    <m/>
  </r>
  <r>
    <x v="1"/>
    <d v="2023-09-21T00:00:00"/>
    <s v="Internet Dedicado 5"/>
    <n v="39666"/>
    <x v="190"/>
    <s v="1730430_39666__LPZ_YUNGAS_ENDE TECNOLOGIAS S.A._IDD_75M"/>
    <s v="VIDAL CANEDO, LEONARDO ANDRES - CORP - CBBA                 "/>
    <x v="1"/>
    <x v="0"/>
    <s v="vidall@tigo.net.bo"/>
    <s v="Calle Loayza 1401, Esq. Plaza VenezuelaEL PRADOENDE TECNOLOGIAS LPZ"/>
    <n v="0"/>
    <s v="Jose Torrico Gumucio; jose.torrico@et.bo; 71790902"/>
    <x v="0"/>
    <d v="2023-10-01T00:00:00"/>
    <d v="2023-11-01T00:00:00"/>
    <x v="8"/>
    <m/>
    <m/>
    <x v="0"/>
    <s v="AC"/>
    <s v="AC"/>
    <s v="Internet Dedicado 5"/>
    <b v="1"/>
    <s v="1730430_39666__LPZ_YUNGAS_ENDE TECNOLOGIAS S.A._IDD_75M"/>
    <b v="1"/>
    <s v="VIDAL CANEDO, LEONARDO ANDRES - CORP - CBBA                 "/>
    <b v="1"/>
    <e v="#N/A"/>
    <e v="#N/A"/>
    <m/>
  </r>
  <r>
    <x v="3"/>
    <d v="2023-09-01T00:00:00"/>
    <s v="Internet Dedicado 5"/>
    <n v="39667"/>
    <x v="897"/>
    <s v="15657833_39667__LPZ_LIRA_TECNOLOGA COLABORATIVA EXPORT SRL_IDD_75M"/>
    <s v="MARQUEZ, ANDREA VERONICA - EMP - CBBA                       "/>
    <x v="1"/>
    <x v="0"/>
    <s v="marqueza@tigo.net.bo"/>
    <s v="AV 20 DE OCTUBRE, EDIFICIO TORRE AZUL PISO 17 FRENTE A IMCRUZ "/>
    <s v=" 16°30'44.85&quot;S  68° 7'24.53&quot;O"/>
    <s v="OSCAR AÑEZ - 73190025"/>
    <x v="0"/>
    <d v="2023-10-01T00:00:00"/>
    <d v="2023-11-01T00:00:00"/>
    <x v="8"/>
    <m/>
    <m/>
    <x v="0"/>
    <s v="AC"/>
    <s v="AC"/>
    <s v="Internet Dedicado 5"/>
    <b v="1"/>
    <s v="15657833_39667__LPZ_LIRA_TECNOLOGA COLABORATIVA EXPORT SRL_IDD_75M"/>
    <b v="1"/>
    <s v="MARQUEZ, ANDREA VERONICA - EMP - CBBA                       "/>
    <b v="1"/>
    <e v="#N/A"/>
    <e v="#N/A"/>
    <m/>
  </r>
  <r>
    <x v="3"/>
    <d v="2023-09-29T00:00:00"/>
    <s v="Internet Asimetrico 7"/>
    <n v="39669"/>
    <x v="898"/>
    <s v="1637331_39669__SCZ_30 DE AGOSTO_EMPRESA AGROPECUARIA SOGIMA S.R.L._IAS_95M_SEDE "/>
    <s v="MORALES RIVAS, FERNANDO - EMP - SCZ                         "/>
    <x v="0"/>
    <x v="0"/>
    <s v="moralesf@tigo.net.bo"/>
    <s v="8vo anillo entre avenida alemana y avenida beni, a lado del condominio citadella"/>
    <s v=" 17°43'18.09&quot;S  63° 8'56.04&quot;O"/>
    <s v="David Medina - 67892112"/>
    <x v="0"/>
    <d v="2023-10-01T00:00:00"/>
    <d v="2023-11-01T00:00:00"/>
    <x v="8"/>
    <m/>
    <m/>
    <x v="0"/>
    <s v="AC"/>
    <s v="AC"/>
    <s v="Internet Asimetrico 7"/>
    <b v="1"/>
    <s v="1637331_39669__SCZ_30 DE AGOSTO_EMPRESA AGROPECUARIA SOGIMA S.R.L._IAS_95M_SEDE "/>
    <b v="1"/>
    <s v="MORALES RIVAS, FERNANDO - EMP - SCZ                         "/>
    <b v="1"/>
    <e v="#N/A"/>
    <e v="#N/A"/>
    <m/>
  </r>
  <r>
    <x v="3"/>
    <d v="2023-09-28T00:00:00"/>
    <s v="Internet Dedicado 1"/>
    <n v="39670"/>
    <x v="895"/>
    <s v="15628260_39670__LPZ_OBRAJES_DTV SRL_IDD_30M_OBRAJES 2"/>
    <s v="GARAY, ANGEL NICOLAS - EMP - SCZ                            "/>
    <x v="1"/>
    <x v="0"/>
    <s v="garaya@tigo.net.bo"/>
    <s v="Zona Obrajes, Av. Hernando Siles N°5225 Edificio Torre Las Loritas - Piso 2, Entre Calle 6 y 7 de Obrajes"/>
    <s v=" 16°31'31.27&quot;S 68° 6'33.52&quot;O"/>
    <s v="GRIDVIA - 78485103"/>
    <x v="0"/>
    <d v="2023-10-01T00:00:00"/>
    <d v="2023-11-01T00:00:00"/>
    <x v="8"/>
    <m/>
    <m/>
    <x v="0"/>
    <s v="AC"/>
    <s v="AC"/>
    <s v="Internet Dedicado 1"/>
    <b v="1"/>
    <s v="15628260_39670__LPZ_OBRAJES_DTV SRL_IDD_30M_OBRAJES 2"/>
    <b v="1"/>
    <s v="GARAY, ANGEL NICOLAS - EMP - SCZ                            "/>
    <b v="1"/>
    <e v="#N/A"/>
    <e v="#N/A"/>
    <m/>
  </r>
  <r>
    <x v="1"/>
    <d v="2023-09-14T00:00:00"/>
    <s v="Internet Asimetrico 1"/>
    <n v="39673"/>
    <x v="899"/>
    <s v="15635869_39673__SCZ_7mo Anillo_TIENDAS TRESBE SA._IAS_30M_Remanso"/>
    <s v="MONTERO LEDESMA, JAVIER - CORP - SCZ                        "/>
    <x v="0"/>
    <x v="0"/>
    <s v="monterojavi@tigo.net.bo"/>
    <s v="Av. San Pablo de Tarso (km 8.5) entre Banzer y Canal Pedro Velez, a media cuadra del canal Pedro Velez"/>
    <s v="-17.701355449837344, -63.17173478324537"/>
    <s v="Luis Fernando Martinez - 70810302"/>
    <x v="0"/>
    <d v="2023-10-01T00:00:00"/>
    <d v="2023-11-01T00:00:00"/>
    <x v="8"/>
    <m/>
    <m/>
    <x v="0"/>
    <s v="AC"/>
    <s v="AC"/>
    <s v="Internet Asimetrico 1"/>
    <b v="1"/>
    <s v="15635869_39673__SCZ_7mo Anillo_TIENDAS TRESBE SA._IAS_30M_Remanso"/>
    <b v="1"/>
    <s v="MONTERO LEDESMA, JAVIER - CORP - SCZ                        "/>
    <b v="1"/>
    <e v="#N/A"/>
    <e v="#N/A"/>
    <m/>
  </r>
  <r>
    <x v="2"/>
    <d v="2023-09-28T00:00:00"/>
    <s v="Internet Dedicado 1"/>
    <n v="39675"/>
    <x v="900"/>
    <s v="15659505_39675__SCZ_TAJIBOS_RIDETECH BOL S.R.L._IDD_30M"/>
    <s v="RUCK SUAREZ, FERNANDA - MNC - SCZ                           "/>
    <x v="0"/>
    <x v="0"/>
    <s v="ruckf@tigo.net.bo"/>
    <s v="TORRE ALAS OFICINA PLANTA BAJA AVENIDA LAS RAMBLAS CALLE TROPICAL, CENTRO EMPRESARIAL EQUIPETROL CASI 4TO ANILLO "/>
    <s v="-17.7601774, -63.200825"/>
    <s v="JUAN PABLO VELASCO DALENCE - 77668817"/>
    <x v="0"/>
    <d v="2023-10-01T00:00:00"/>
    <d v="2023-11-01T00:00:00"/>
    <x v="1"/>
    <m/>
    <m/>
    <x v="752"/>
    <s v="AC"/>
    <s v="AC"/>
    <s v="Internet Dedicado 1"/>
    <b v="1"/>
    <s v="15659505_39675__SCZ_TAJIBOS_RIDETECH BOL S.R.L._IDD_30M"/>
    <b v="1"/>
    <s v="RUCK SUAREZ, FERNANDA - MNC - SCZ                           "/>
    <b v="1"/>
    <s v="Realizada"/>
    <e v="#REF!"/>
    <m/>
  </r>
  <r>
    <x v="3"/>
    <d v="2023-09-29T00:00:00"/>
    <s v="PLAN CORPORATE - 1124"/>
    <n v="39689"/>
    <x v="634"/>
    <s v="11235982_39689__LPZ_ACHUMANI_ASOCIACION NACIONAL DE ALDEAS SOS BOLIVIA_IAS_500M"/>
    <s v="GUTIERREZ AYLLÓN, ALVARO - EMP - LPZ                        "/>
    <x v="1"/>
    <x v="0"/>
    <s v="gutierrezalp@tigo.net.bo"/>
    <s v="Z ACHUMANI CALLE E CASI ESQUINA AV SAN RAMON"/>
    <s v="16°31'30.56&quot;S   16°31'30.56&quot;S"/>
    <s v="JUAN PABLO APAZA - +(591-2) - 2714858 / 2714860 (Int. 1204)"/>
    <x v="0"/>
    <d v="2023-10-01T00:00:00"/>
    <d v="2023-11-01T00:00:00"/>
    <x v="8"/>
    <m/>
    <m/>
    <x v="0"/>
    <s v="AC"/>
    <s v="AC"/>
    <s v="PLAN CORPORATE - 1124"/>
    <b v="1"/>
    <s v="11235982_39689__LPZ_ACHUMANI_ASOCIACION NACIONAL DE ALDEAS SOS BOLIVIA_IAS_500M"/>
    <b v="1"/>
    <s v="GUTIERREZ AYLLÓN, ALVARO - EMP - LPZ                        "/>
    <b v="1"/>
    <e v="#N/A"/>
    <e v="#N/A"/>
    <m/>
  </r>
  <r>
    <x v="3"/>
    <d v="2023-09-28T00:00:00"/>
    <s v="Internet Asimetrico 10"/>
    <n v="39698"/>
    <x v="752"/>
    <s v="13714956_39698__SCZ_26 DE ENERO_THE GAME SRL_IAS_145M"/>
    <s v="VAZQUEZ VALDIVIA, LEONARDO - EMP - SCZ                      "/>
    <x v="0"/>
    <x v="0"/>
    <s v="vazquezl@tigo.net.bo"/>
    <s v="CALLE EUCALIPTO, 4TO ANILLO DOBLE VÍA LA GUARDIA"/>
    <s v="-17.813753829523204, -63.208422246877596"/>
    <s v="patricia paducasse - 69201602"/>
    <x v="0"/>
    <d v="2023-10-01T00:00:00"/>
    <d v="2023-11-01T00:00:00"/>
    <x v="8"/>
    <m/>
    <m/>
    <x v="0"/>
    <s v="AC"/>
    <s v="AC"/>
    <s v="Internet Asimetrico 10"/>
    <b v="1"/>
    <s v="13714956_39698__SCZ_26 DE ENERO_THE GAME SRL_IAS_145M"/>
    <b v="1"/>
    <s v="VAZQUEZ VALDIVIA, LEONARDO - EMP - SCZ                      "/>
    <b v="1"/>
    <e v="#N/A"/>
    <e v="#N/A"/>
    <m/>
  </r>
  <r>
    <x v="0"/>
    <d v="2023-09-27T00:00:00"/>
    <s v="Internet Dedicado 1"/>
    <n v="39700"/>
    <x v="523"/>
    <s v="15408757_39700__SCZ_BEREA_JOEL LARA MEDRANO_IDD_30M"/>
    <s v="AÑEZ LOPEZ, LILIANA - EJEC. DE CUENTAS - NEG - SC           "/>
    <x v="0"/>
    <x v="0"/>
    <s v="anezha@tigo.net.bo"/>
    <s v="BARRIO BERMUDEZ AVENIDA LIBERTAD Y 8VO ANILLO"/>
    <s v="-17.822865,-63.247050"/>
    <s v="ALFA CASTILLO    JOEL LARA_x0009_DAVID LARA"/>
    <x v="0"/>
    <d v="2023-10-01T00:00:00"/>
    <d v="2023-11-01T00:00:00"/>
    <x v="8"/>
    <m/>
    <m/>
    <x v="0"/>
    <s v="AC"/>
    <s v="AC"/>
    <s v="Internet Dedicado 1"/>
    <b v="1"/>
    <s v="15408757_39700__SCZ_BEREA_JOEL LARA MEDRANO_IDD_30M"/>
    <b v="1"/>
    <s v="AÑEZ LOPEZ, LILIANA - EJEC. DE CUENTAS - NEG - SC           "/>
    <b v="1"/>
    <e v="#N/A"/>
    <e v="#N/A"/>
    <m/>
  </r>
  <r>
    <x v="0"/>
    <d v="2023-09-29T00:00:00"/>
    <s v="Internet Asimetrico 5"/>
    <n v="39703"/>
    <x v="901"/>
    <s v="15671858_39703__SCZ_VIEDMA_ESTUDIO JURIDICO GALINDO ASOCIADOS SOC.CIV._IAS_75M_C"/>
    <s v="MIRANDA, JAVIER RENE - EJEC. DE VENTAS - NEG - SC           "/>
    <x v="0"/>
    <x v="0"/>
    <s v="mirandajv@tigo.net.bo"/>
    <s v="Zona centro calle republiquetas, entre calle cobija y pimentel Oficinas de la empresa SS Ventures SRL"/>
    <s v="-17.786362, -63.174347"/>
    <s v="Saul Vargas - 78556977"/>
    <x v="0"/>
    <d v="2023-10-01T00:00:00"/>
    <d v="2023-11-01T00:00:00"/>
    <x v="8"/>
    <m/>
    <m/>
    <x v="0"/>
    <s v="AC"/>
    <s v="AC"/>
    <s v="Internet Asimetrico 5"/>
    <b v="1"/>
    <s v="15671858_39703__SCZ_VIEDMA_ESTUDIO JURIDICO GALINDO ASOCIADOS SOC.CIV._IAS_75M_C"/>
    <b v="1"/>
    <s v="MIRANDA, JAVIER RENE - EJEC. DE VENTAS - NEG - SC           "/>
    <b v="1"/>
    <e v="#N/A"/>
    <e v="#N/A"/>
    <m/>
  </r>
  <r>
    <x v="0"/>
    <d v="2023-09-20T00:00:00"/>
    <s v="Internet Asimetrico 10"/>
    <n v="39710"/>
    <x v="902"/>
    <s v="15672157_39710__SCZ_B30 DE AGOSTO_JOHNNY BURGOS VARGAS_IAS_145M_CATALUA"/>
    <s v="ROCA, ALCIDES - EJEC. DE VENTAS - NEG - SC                  "/>
    <x v="0"/>
    <x v="0"/>
    <s v="rocaalc@tigo.net.bo"/>
    <s v="AV BANZER CALLE PARELALA AL 7 MO ANILLO DE IDA AL 8VO CALLE C-C ENTRE AV 23 DE SEPTIEMBRE Y CALLE 1 "/>
    <s v="17°43'25.2&quot;S 63°09'47.3&quot;W"/>
    <s v="LEONARDO CRAPUZZI - 62214505"/>
    <x v="0"/>
    <d v="2023-10-01T00:00:00"/>
    <d v="2023-11-01T00:00:00"/>
    <x v="8"/>
    <m/>
    <m/>
    <x v="0"/>
    <s v="AC"/>
    <s v="AC"/>
    <s v="Internet Asimetrico 10"/>
    <b v="1"/>
    <s v="15672157_39710__SCZ_B30 DE AGOSTO_JOHNNY BURGOS VARGAS_IAS_145M_CATALUA"/>
    <b v="1"/>
    <s v="ROCA, ALCIDES - EJEC. DE VENTAS - NEG - SC                  "/>
    <b v="1"/>
    <e v="#N/A"/>
    <e v="#N/A"/>
    <m/>
  </r>
  <r>
    <x v="0"/>
    <d v="2023-09-30T00:00:00"/>
    <s v="Internet Asimetrico 1"/>
    <n v="39711"/>
    <x v="903"/>
    <s v="15672224_39711__LPZ_MIRADOR_NOVANEXA SRL_IAS_30M"/>
    <s v="ARANIBAR, JANIN ADISON - EJEC. DE VENTAS - NEG - CBBA       "/>
    <x v="1"/>
    <x v="0"/>
    <s v="aranibarj@tigo.net.bo"/>
    <s v="CALLE MANUEL MARIACA CASI ESQUINA FRANCISCO DE MEDINA, POBLACION MALLCU CIUDAD POTOSI "/>
    <s v="16°30'16.49&quot;S  68° 7'8.72&quot;O"/>
    <s v="ING JONADAB GOMEZ - 75860652"/>
    <x v="0"/>
    <d v="2023-10-01T00:00:00"/>
    <d v="2023-11-01T00:00:00"/>
    <x v="8"/>
    <m/>
    <m/>
    <x v="0"/>
    <s v="AC"/>
    <s v="AC"/>
    <s v="Internet Asimetrico 1"/>
    <b v="1"/>
    <s v="15672224_39711__LPZ_MIRADOR_NOVANEXA SRL_IAS_30M"/>
    <b v="1"/>
    <s v="ARANIBAR, JANIN ADISON - EJEC. DE VENTAS - NEG - CBBA       "/>
    <b v="1"/>
    <e v="#N/A"/>
    <e v="#N/A"/>
    <m/>
  </r>
  <r>
    <x v="3"/>
    <d v="2023-09-28T00:00:00"/>
    <s v="Internet Asimetrico 4"/>
    <n v="39717"/>
    <x v="571"/>
    <s v="11205060_39717__SCZ_Saguapac_CARMAX SRL_IAS_65M_LaRioja"/>
    <s v="PARADA SAUCEDO, ALEJANDRA - EMP - SCZ                       "/>
    <x v="0"/>
    <x v="0"/>
    <s v="paradaal@tigo.net.bo"/>
    <s v="Av. Grigotá Doble Vía la Guardia # 602, entre 3er anillo interno y externo, Sucursal CARMAX Doble Via"/>
    <s v="17.804798, -63.199861"/>
    <s v="DEIBY HILARION - 69008312"/>
    <x v="0"/>
    <d v="2023-10-01T00:00:00"/>
    <d v="2023-11-01T00:00:00"/>
    <x v="8"/>
    <m/>
    <m/>
    <x v="0"/>
    <s v="AC"/>
    <s v="AC"/>
    <s v="Internet Asimetrico 4"/>
    <b v="1"/>
    <s v="11205060_39717__SCZ_Saguapac_CARMAX SRL_IAS_65M_LaRioja"/>
    <b v="1"/>
    <s v="PARADA SAUCEDO, ALEJANDRA - EMP - SCZ                       "/>
    <b v="1"/>
    <e v="#N/A"/>
    <e v="#N/A"/>
    <m/>
  </r>
  <r>
    <x v="3"/>
    <d v="2023-09-27T00:00:00"/>
    <s v="Internet Asimetrico 1"/>
    <n v="39720"/>
    <x v="904"/>
    <s v="11961090_39720__LPZ_ACHUMANI_ J Y C IMPORTACIONES Y REPRESENTACIONES SRL_IAS_30M"/>
    <s v="RUEDA PERALTA, ANIBAL - EMP - SCZ                           "/>
    <x v="1"/>
    <x v="0"/>
    <s v="ruedaa@tigo.net.bo"/>
    <s v="CALLE 22, EIDFICIO O-22 ZONA SAN MIGUEL FRENTE A LA CLINICA SAN MIGUEL"/>
    <s v=" 16°32'18.54&quot;S  68° 4'36.24&quot;O"/>
    <s v="JOSE ALMANZA - 68920680"/>
    <x v="0"/>
    <d v="2023-10-01T00:00:00"/>
    <d v="2023-11-01T00:00:00"/>
    <x v="8"/>
    <m/>
    <m/>
    <x v="0"/>
    <s v="AC"/>
    <s v="AC"/>
    <s v="Internet Asimetrico 1"/>
    <b v="1"/>
    <s v="11961090_39720__LPZ_ACHUMANI_ J Y C IMPORTACIONES Y REPRESENTACIONES SRL_IAS_30M"/>
    <b v="1"/>
    <s v="RUEDA PERALTA, ANIBAL - EMP - SCZ                           "/>
    <b v="1"/>
    <e v="#N/A"/>
    <e v="#N/A"/>
    <m/>
  </r>
  <r>
    <x v="3"/>
    <d v="2023-09-29T00:00:00"/>
    <s v="Internet Asimetrico 1"/>
    <n v="39721"/>
    <x v="16"/>
    <s v="14808309_39721__SCZ_B/30 de Agosto_OVANDO SA_IAS_30M_G77"/>
    <s v="PARADA SAUCEDO, ALEJANDRA - EMP - SCZ                       "/>
    <x v="0"/>
    <x v="0"/>
    <s v="paradaal@tigo.net.bo"/>
    <s v="Entre la banzer y la g77, frente al mercado las palmeras. Oficina de OVANDO"/>
    <s v="17°41'14.9&quot;S 63°08'41.0&quot;W"/>
    <s v="ALEJANDRO GUMIEL - 70334938"/>
    <x v="0"/>
    <d v="2023-10-01T00:00:00"/>
    <d v="2023-11-01T00:00:00"/>
    <x v="8"/>
    <m/>
    <m/>
    <x v="0"/>
    <s v="AC"/>
    <s v="AC"/>
    <s v="Internet Asimetrico 1"/>
    <b v="1"/>
    <s v="14808309_39721__SCZ_B/30 de Agosto_OVANDO SA_IAS_30M_G77"/>
    <b v="1"/>
    <s v="PARADA SAUCEDO, ALEJANDRA - EMP - SCZ                       "/>
    <b v="1"/>
    <e v="#N/A"/>
    <e v="#N/A"/>
    <m/>
  </r>
  <r>
    <x v="3"/>
    <d v="2023-09-29T00:00:00"/>
    <s v="Internet Asimetrico 1"/>
    <n v="39733"/>
    <x v="654"/>
    <s v="15317483_39733__SCZ_Urb Romar_INMOBILIARIA MI LOTE SA_IAS_30M_San Jorge"/>
    <s v="NUNEZ CASCALES, CARLOS ROMARIO - EMP - SCZ                  "/>
    <x v="0"/>
    <x v="0"/>
    <s v="nunezro@tigo.net.bo"/>
    <s v="AV VIERGEN DE LUJAN ZONA EL BATEON,  PASANDO 20 METROS DE LA ROTONDA NRO 2033"/>
    <s v="17°44'5.30&quot;S  63° 6'3.74&quot;O"/>
    <s v="Cesar Calvimontes - 67707188"/>
    <x v="0"/>
    <d v="2023-10-01T00:00:00"/>
    <d v="2023-11-01T00:00:00"/>
    <x v="8"/>
    <m/>
    <m/>
    <x v="0"/>
    <s v="AC"/>
    <s v="AC"/>
    <s v="Internet Asimetrico 1"/>
    <b v="1"/>
    <s v="15317483_39733__SCZ_Urb Romar_INMOBILIARIA MI LOTE SA_IAS_30M_San Jorge"/>
    <b v="1"/>
    <s v="NUNEZ CASCALES, CARLOS ROMARIO - EMP - SCZ                  "/>
    <b v="1"/>
    <e v="#N/A"/>
    <e v="#N/A"/>
    <m/>
  </r>
  <r>
    <x v="3"/>
    <d v="2023-09-28T00:00:00"/>
    <s v="Internet Asimetrico 6"/>
    <n v="39735"/>
    <x v="303"/>
    <s v="1674499_39735__SCZ_URBARI_DICOM DISTRIBUIDORES DEL ORIENTE S.R.L_IAS_90M"/>
    <s v="NUÑEZ ENCINAS, CARLOS FERNANDO - EMP - SCZ                  "/>
    <x v="0"/>
    <x v="0"/>
    <s v="nunezca@tigo.net.bo"/>
    <s v="B. Las Palmas - Calle Barcelona esq. Av Iberica"/>
    <s v="17°48'24.7&quot;S 63°12'21.7&quot;W"/>
    <s v="Edgar Funes - 77392332"/>
    <x v="0"/>
    <d v="2023-10-01T00:00:00"/>
    <d v="2023-11-01T00:00:00"/>
    <x v="8"/>
    <m/>
    <m/>
    <x v="0"/>
    <s v="AC"/>
    <s v="AC"/>
    <s v="Internet Asimetrico 6"/>
    <b v="1"/>
    <s v="1674499_39735__SCZ_URBARI_DICOM DISTRIBUIDORES DEL ORIENTE S.R.L_IAS_90M"/>
    <b v="1"/>
    <s v="NUÑEZ ENCINAS, CARLOS FERNANDO - EMP - SCZ                  "/>
    <b v="1"/>
    <e v="#N/A"/>
    <e v="#N/A"/>
    <m/>
  </r>
  <r>
    <x v="0"/>
    <d v="2023-09-30T00:00:00"/>
    <s v="Internet Dedicado 2"/>
    <n v="39736"/>
    <x v="905"/>
    <s v="15673268_39736__LPZ_PLANTA SENKATA_LOGISTICA INTEGRAL DE CARGA LOGRA S.A_IDD_40M"/>
    <s v="ROCABADO, ERNESTO HUGO - EJEC. DE VENTAS - NEG - LP         "/>
    <x v="1"/>
    <x v="0"/>
    <s v="rocabadoer@tigo.net.bo"/>
    <s v="Av. Litoral, casi esquina Av. 6 de Marzo"/>
    <s v=" 16°30'19.97&quot;S -    68° 7'45.18&quot;O"/>
    <s v="Ing. Eloy Coria -  70116010"/>
    <x v="0"/>
    <d v="2023-10-01T00:00:00"/>
    <d v="2023-11-01T00:00:00"/>
    <x v="8"/>
    <m/>
    <m/>
    <x v="0"/>
    <s v="AC"/>
    <s v="AC"/>
    <s v="Internet Dedicado 2"/>
    <b v="1"/>
    <s v="15673268_39736__LPZ_PLANTA SENKATA_LOGISTICA INTEGRAL DE CARGA LOGRA S.A_IDD_40M"/>
    <b v="1"/>
    <s v="ROCABADO, ERNESTO HUGO - EJEC. DE VENTAS - NEG - LP         "/>
    <b v="1"/>
    <e v="#N/A"/>
    <e v="#N/A"/>
    <m/>
  </r>
  <r>
    <x v="0"/>
    <d v="2023-09-30T00:00:00"/>
    <s v="Internet Asimetrico 8"/>
    <n v="39748"/>
    <x v="906"/>
    <s v="15661092_39748__SCZ_TANQUE URUBO_EDUSERVICIOS S.R.L_IAS_105M"/>
    <s v="ROCA GONZALES, ALEX - EJEC. DE VENTAS - NEG - SC            "/>
    <x v="0"/>
    <x v="0"/>
    <s v="rocaale@tigo.net.bo"/>
    <s v=" LOCALIDAD PORONGO, CAMINO AL URUBO FRENTE AL CONDOMINIO URUBO GREEN (Colegio San Francis)"/>
    <s v="17°44'28.11&quot;S 63°13'20.80&quot;W"/>
    <s v="JHONNY AVILA - 69039289"/>
    <x v="0"/>
    <d v="2023-10-01T00:00:00"/>
    <d v="2023-11-01T00:00:00"/>
    <x v="8"/>
    <m/>
    <m/>
    <x v="0"/>
    <s v="AC"/>
    <s v="AC"/>
    <s v="Internet Asimetrico 8"/>
    <b v="1"/>
    <s v="15661092_39748__SCZ_TANQUE URUBO_EDUSERVICIOS S.R.L_IAS_105M"/>
    <b v="1"/>
    <s v="ROCA GONZALES, ALEX - EJEC. DE VENTAS - NEG - SC            "/>
    <b v="1"/>
    <e v="#N/A"/>
    <e v="#N/A"/>
    <m/>
  </r>
  <r>
    <x v="3"/>
    <d v="2023-09-30T00:00:00"/>
    <s v="Internet Dedicado 1"/>
    <n v="39760"/>
    <x v="495"/>
    <s v="11178826_39760__SCZ_ALEMANA_ LABORATORIOS IFA S.A._IDD_30M"/>
    <s v="GARAY, ANGEL NICOLAS - EMP - SCZ                            "/>
    <x v="0"/>
    <x v="0"/>
    <s v="garaya@tigo.net.bo"/>
    <s v="Av Beni 2 do anillo calle achachairu n 19"/>
    <s v="19°03'15.6&quot;S 65°17'11.5&quot;W"/>
    <s v=" Marcos Gonzales - 77330383"/>
    <x v="0"/>
    <d v="2023-10-01T00:00:00"/>
    <d v="2023-11-01T00:00:00"/>
    <x v="8"/>
    <m/>
    <m/>
    <x v="0"/>
    <s v="AC"/>
    <s v="AC"/>
    <s v="Internet Dedicado 1"/>
    <b v="1"/>
    <s v="11178826_39760__SCZ_ALEMANA_ LABORATORIOS IFA S.A._IDD_30M"/>
    <b v="1"/>
    <s v="GARAY, ANGEL NICOLAS - EMP - SCZ                            "/>
    <b v="1"/>
    <e v="#N/A"/>
    <e v="#N/A"/>
    <m/>
  </r>
  <r>
    <x v="3"/>
    <d v="2023-09-30T00:00:00"/>
    <s v="Internet Asimetrico 1"/>
    <n v="39763"/>
    <x v="907"/>
    <s v="15673993_39763__SCZ_ALEMANA_VENTRIX IMPORTACIONES S.R.L._IAS_30M_3ER ANILLO MUTU"/>
    <s v="GARAY, ANGEL NICOLAS - EMP - SCZ                            "/>
    <x v="0"/>
    <x v="0"/>
    <s v="garaya@tigo.net.bo"/>
    <s v="Av Paragua 3 anillo, al lado del surtidor empresa Ferreteria universal"/>
    <s v=" 17°46'11.17&quot;S 63° 9'26.21&quot;O"/>
    <s v="Luis - 78009664"/>
    <x v="0"/>
    <d v="2023-10-01T00:00:00"/>
    <d v="2023-11-01T00:00:00"/>
    <x v="8"/>
    <m/>
    <m/>
    <x v="0"/>
    <s v="AC"/>
    <s v="AC"/>
    <s v="Internet Asimetrico 1"/>
    <b v="1"/>
    <s v="15673993_39763__SCZ_ALEMANA_VENTRIX IMPORTACIONES S.R.L._IAS_30M_3ER ANILLO MUTU"/>
    <b v="1"/>
    <s v="GARAY, ANGEL NICOLAS - EMP - SCZ                            "/>
    <b v="1"/>
    <e v="#N/A"/>
    <e v="#N/A"/>
    <m/>
  </r>
  <r>
    <x v="0"/>
    <d v="2023-10-31T00:00:00"/>
    <s v="Internet Dedicado 2"/>
    <n v="39870"/>
    <x v="908"/>
    <s v="15677589_39870__SCZ_SAGUAPAC_KAREN VALLEJOS CARVALHO_IDD_40M"/>
    <s v="DANIEL ADAMS PEÑA Y LILO       "/>
    <x v="0"/>
    <x v="0"/>
    <s v="penad@tigo.net.bo"/>
    <s v="CALLE TRISTAN ROCA NRO 136"/>
    <n v="0"/>
    <m/>
    <x v="3"/>
    <d v="2023-10-01T00:00:00"/>
    <d v="2023-11-01T00:00:00"/>
    <x v="8"/>
    <m/>
    <m/>
    <x v="0"/>
    <s v="AC"/>
    <s v="AC"/>
    <s v="Internet Dedicado 2"/>
    <b v="1"/>
    <s v="15677589_39870__SCZ_SAGUAPAC_KAREN VALLEJOS CARVALHO_IDD_40M"/>
    <b v="1"/>
    <s v="TELEVENTAS                                                  "/>
    <b v="0"/>
    <e v="#N/A"/>
    <e v="#N/A"/>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C4C424-33BB-4176-AF93-45CC2C492B3A}" name="TablaDinámica49" cacheId="1" applyNumberFormats="0" applyBorderFormats="0" applyFontFormats="0" applyPatternFormats="0" applyAlignmentFormats="0" applyWidthHeightFormats="1" dataCaption="Valores" updatedVersion="8" minRefreshableVersion="3" itemPrintTitles="1" createdVersion="6" indent="0" outline="1" outlineData="1" multipleFieldFilters="0">
  <location ref="A5:K16" firstHeaderRow="1" firstDataRow="2" firstDataCol="1" rowPageCount="1" colPageCount="1"/>
  <pivotFields count="31">
    <pivotField showAll="0"/>
    <pivotField numFmtId="14" showAll="0"/>
    <pivotField showAll="0"/>
    <pivotField showAll="0"/>
    <pivotField dataField="1" multipleItemSelectionAllowed="1" showAll="0"/>
    <pivotField showAll="0"/>
    <pivotField showAll="0"/>
    <pivotField axis="axisCol" showAll="0">
      <items count="11">
        <item x="0"/>
        <item x="1"/>
        <item x="2"/>
        <item x="5"/>
        <item x="4"/>
        <item x="3"/>
        <item x="7"/>
        <item x="9"/>
        <item x="8"/>
        <item h="1" x="6"/>
        <item t="default"/>
      </items>
    </pivotField>
    <pivotField axis="axisPage" multipleItemSelectionAllowed="1" showAll="0">
      <items count="3">
        <item h="1" x="1"/>
        <item x="0"/>
        <item t="default"/>
      </items>
    </pivotField>
    <pivotField showAll="0"/>
    <pivotField showAll="0"/>
    <pivotField showAll="0"/>
    <pivotField showAll="0"/>
    <pivotField showAll="0"/>
    <pivotField showAll="0"/>
    <pivotField showAll="0"/>
    <pivotField axis="axisRow" showAll="0" sortType="descending">
      <items count="10">
        <item x="4"/>
        <item x="3"/>
        <item x="7"/>
        <item x="5"/>
        <item x="1"/>
        <item x="8"/>
        <item x="2"/>
        <item x="6"/>
        <item x="0"/>
        <item t="default"/>
      </items>
    </pivotField>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10">
    <i>
      <x/>
    </i>
    <i>
      <x v="1"/>
    </i>
    <i>
      <x v="2"/>
    </i>
    <i>
      <x v="3"/>
    </i>
    <i>
      <x v="4"/>
    </i>
    <i>
      <x v="5"/>
    </i>
    <i>
      <x v="6"/>
    </i>
    <i>
      <x v="7"/>
    </i>
    <i>
      <x v="8"/>
    </i>
    <i t="grand">
      <x/>
    </i>
  </rowItems>
  <colFields count="1">
    <field x="7"/>
  </colFields>
  <colItems count="10">
    <i>
      <x/>
    </i>
    <i>
      <x v="1"/>
    </i>
    <i>
      <x v="2"/>
    </i>
    <i>
      <x v="3"/>
    </i>
    <i>
      <x v="4"/>
    </i>
    <i>
      <x v="5"/>
    </i>
    <i>
      <x v="6"/>
    </i>
    <i>
      <x v="7"/>
    </i>
    <i>
      <x v="8"/>
    </i>
    <i t="grand">
      <x/>
    </i>
  </colItems>
  <pageFields count="1">
    <pageField fld="8" hier="-1"/>
  </pageFields>
  <dataFields count="1">
    <dataField name="Cuenta de NOMBRE_CLIENTE" fld="4" subtotal="count" baseField="0" baseItem="0"/>
  </dataFields>
  <formats count="9">
    <format dxfId="55">
      <pivotArea outline="0" collapsedLevelsAreSubtotals="1" fieldPosition="0"/>
    </format>
    <format dxfId="54">
      <pivotArea dataOnly="0" labelOnly="1" fieldPosition="0">
        <references count="1">
          <reference field="7" count="9">
            <x v="0"/>
            <x v="1"/>
            <x v="2"/>
            <x v="3"/>
            <x v="4"/>
            <x v="5"/>
            <x v="6"/>
            <x v="7"/>
            <x v="8"/>
          </reference>
        </references>
      </pivotArea>
    </format>
    <format dxfId="53">
      <pivotArea dataOnly="0" labelOnly="1" grandCol="1" outline="0" fieldPosition="0"/>
    </format>
    <format dxfId="52">
      <pivotArea outline="0" collapsedLevelsAreSubtotals="1" fieldPosition="0"/>
    </format>
    <format dxfId="51">
      <pivotArea dataOnly="0" labelOnly="1" fieldPosition="0">
        <references count="1">
          <reference field="7" count="9">
            <x v="0"/>
            <x v="1"/>
            <x v="2"/>
            <x v="3"/>
            <x v="4"/>
            <x v="5"/>
            <x v="6"/>
            <x v="7"/>
            <x v="8"/>
          </reference>
        </references>
      </pivotArea>
    </format>
    <format dxfId="50">
      <pivotArea dataOnly="0" labelOnly="1" grandCol="1" outline="0" fieldPosition="0"/>
    </format>
    <format dxfId="49">
      <pivotArea field="7" grandRow="1" outline="0" collapsedLevelsAreSubtotals="1" axis="axisCol" fieldPosition="0">
        <references count="1">
          <reference field="7" count="3" selected="0">
            <x v="0"/>
            <x v="1"/>
            <x v="2"/>
          </reference>
        </references>
      </pivotArea>
    </format>
    <format dxfId="48">
      <pivotArea field="7" grandRow="1" outline="0" collapsedLevelsAreSubtotals="1" axis="axisCol" fieldPosition="0">
        <references count="1">
          <reference field="7" count="3" selected="0">
            <x v="0"/>
            <x v="1"/>
            <x v="2"/>
          </reference>
        </references>
      </pivotArea>
    </format>
    <format dxfId="47">
      <pivotArea field="7" grandRow="1" outline="0" collapsedLevelsAreSubtotals="1" axis="axisCol" fieldPosition="0">
        <references count="1">
          <reference field="7" count="1" selected="0">
            <x v="2"/>
          </reference>
        </references>
      </pivotArea>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78422E-4A66-46E4-BD13-6C76EED3B6A8}" name="TablaDinámica50" cacheId="1" applyNumberFormats="0" applyBorderFormats="0" applyFontFormats="0" applyPatternFormats="0" applyAlignmentFormats="0" applyWidthHeightFormats="1" dataCaption="Valores" updatedVersion="8" minRefreshableVersion="3" itemPrintTitles="1" createdVersion="6" indent="0" compact="0" compactData="0" gridDropZones="1" multipleFieldFilters="0">
  <location ref="Q6:S10" firstHeaderRow="2" firstDataRow="2" firstDataCol="2" rowPageCount="1" colPageCount="1"/>
  <pivotFields count="31">
    <pivotField compact="0" outline="0" showAll="0"/>
    <pivotField compact="0" numFmtId="14" outline="0" showAll="0"/>
    <pivotField compact="0" outline="0" showAll="0"/>
    <pivotField compact="0" outline="0" showAll="0"/>
    <pivotField dataField="1" compact="0" outline="0" showAll="0"/>
    <pivotField compact="0" outline="0" showAll="0"/>
    <pivotField compact="0" outline="0" showAll="0"/>
    <pivotField axis="axisRow" compact="0" outline="0" showAll="0" defaultSubtotal="0">
      <items count="10">
        <item x="0"/>
        <item x="1"/>
        <item x="2"/>
        <item x="5"/>
        <item x="3"/>
        <item x="8"/>
        <item x="7"/>
        <item x="4"/>
        <item x="9"/>
        <item x="6"/>
      </items>
    </pivotField>
    <pivotField axis="axisRow" compact="0" outline="0" showAll="0" sortType="descending" defaultSubtotal="0">
      <items count="2">
        <item sd="0" x="1"/>
        <item sd="0" x="0"/>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multipleItemSelectionAllowed="1" showAll="0"/>
    <pivotField compact="0" outline="0" multipleItemSelectionAllowed="1" showAll="0" defaultSubtotal="0"/>
    <pivotField compact="0" outline="0" showAll="0"/>
    <pivotField compact="0" outline="0" showAll="0"/>
    <pivotField axis="axisPage" compact="0" outline="0" multipleItemSelectionAllowed="1" showAll="0" defaultSubtotal="0">
      <items count="753">
        <item h="1" x="112"/>
        <item h="1" x="99"/>
        <item h="1" x="102"/>
        <item h="1" x="104"/>
        <item h="1" x="100"/>
        <item h="1" x="97"/>
        <item h="1" x="103"/>
        <item h="1" x="101"/>
        <item h="1" x="105"/>
        <item h="1" x="93"/>
        <item h="1" x="98"/>
        <item h="1" x="94"/>
        <item h="1" x="114"/>
        <item h="1" x="119"/>
        <item h="1" x="113"/>
        <item h="1" x="110"/>
        <item h="1" x="96"/>
        <item h="1" x="78"/>
        <item h="1" x="79"/>
        <item h="1" x="109"/>
        <item h="1" x="126"/>
        <item h="1" x="120"/>
        <item h="1" x="128"/>
        <item h="1" x="129"/>
        <item h="1" x="130"/>
        <item h="1" x="127"/>
        <item h="1" x="84"/>
        <item h="1" x="132"/>
        <item h="1" x="137"/>
        <item h="1" x="131"/>
        <item h="1" x="136"/>
        <item h="1" x="73"/>
        <item h="1" x="74"/>
        <item h="1" x="75"/>
        <item h="1" x="76"/>
        <item h="1" x="77"/>
        <item h="1" x="80"/>
        <item h="1" x="81"/>
        <item h="1" x="82"/>
        <item h="1" x="83"/>
        <item h="1" x="85"/>
        <item h="1" x="86"/>
        <item h="1" x="87"/>
        <item h="1" x="88"/>
        <item h="1" x="89"/>
        <item h="1" x="90"/>
        <item h="1" x="91"/>
        <item h="1" x="147"/>
        <item h="1" x="92"/>
        <item h="1" x="108"/>
        <item h="1" x="111"/>
        <item h="1" x="124"/>
        <item h="1" x="138"/>
        <item h="1" x="149"/>
        <item h="1" x="121"/>
        <item h="1" x="122"/>
        <item h="1" x="123"/>
        <item h="1" x="139"/>
        <item h="1" x="148"/>
        <item h="1" x="154"/>
        <item h="1" x="161"/>
        <item h="1" x="167"/>
        <item h="1" x="168"/>
        <item h="1" x="180"/>
        <item h="1" x="186"/>
        <item h="1" x="163"/>
        <item h="1" x="152"/>
        <item h="1" x="162"/>
        <item h="1" x="174"/>
        <item h="1" x="175"/>
        <item h="1" x="176"/>
        <item h="1" x="177"/>
        <item h="1" x="160"/>
        <item h="1" x="173"/>
        <item h="1" x="184"/>
        <item h="1" x="188"/>
        <item h="1" x="189"/>
        <item h="1" x="191"/>
        <item h="1" x="192"/>
        <item h="1" x="193"/>
        <item h="1" x="198"/>
        <item h="1" x="199"/>
        <item h="1" x="1"/>
        <item h="1" x="7"/>
        <item h="1" x="107"/>
        <item h="1" x="153"/>
        <item h="1" x="156"/>
        <item h="1" x="157"/>
        <item h="1" x="159"/>
        <item h="1" x="183"/>
        <item h="1" x="190"/>
        <item h="1" x="195"/>
        <item h="1" x="106"/>
        <item h="1" x="143"/>
        <item h="1" x="146"/>
        <item h="1" x="187"/>
        <item h="1" x="164"/>
        <item h="1" x="169"/>
        <item h="1" x="179"/>
        <item h="1" x="181"/>
        <item h="1" x="201"/>
        <item h="1" x="202"/>
        <item h="1" x="203"/>
        <item h="1" x="204"/>
        <item h="1" x="206"/>
        <item h="1" x="44"/>
        <item h="1" x="45"/>
        <item h="1" x="46"/>
        <item h="1" x="53"/>
        <item h="1" x="55"/>
        <item h="1" x="56"/>
        <item h="1" x="57"/>
        <item h="1" x="64"/>
        <item h="1" x="65"/>
        <item h="1" x="67"/>
        <item h="1" x="71"/>
        <item h="1" x="170"/>
        <item h="1" x="210"/>
        <item h="1" x="219"/>
        <item h="1" x="220"/>
        <item h="1" x="236"/>
        <item h="1" x="63"/>
        <item h="1" x="70"/>
        <item h="1" x="226"/>
        <item h="1" x="69"/>
        <item h="1" x="51"/>
        <item h="1" x="54"/>
        <item h="1" x="60"/>
        <item h="1" x="61"/>
        <item h="1" x="62"/>
        <item h="1" x="68"/>
        <item h="1" x="135"/>
        <item h="1" x="155"/>
        <item h="1" x="212"/>
        <item h="1" x="214"/>
        <item h="1" x="215"/>
        <item h="1" x="227"/>
        <item h="1" x="229"/>
        <item h="1" x="230"/>
        <item h="1" x="239"/>
        <item h="1" x="241"/>
        <item h="1" x="244"/>
        <item h="1" x="246"/>
        <item h="1" x="66"/>
        <item h="1" x="72"/>
        <item h="1" x="211"/>
        <item h="1" x="224"/>
        <item h="1" x="221"/>
        <item h="1" x="254"/>
        <item h="1" x="261"/>
        <item h="1" x="267"/>
        <item h="1" x="95"/>
        <item h="1" x="270"/>
        <item h="1" x="48"/>
        <item h="1" x="216"/>
        <item h="1" x="234"/>
        <item h="1" x="247"/>
        <item h="1" x="248"/>
        <item h="1" x="252"/>
        <item h="1" x="255"/>
        <item h="1" x="256"/>
        <item h="1" x="259"/>
        <item h="1" x="260"/>
        <item h="1" x="268"/>
        <item h="1" x="271"/>
        <item h="1" x="213"/>
        <item h="1" x="217"/>
        <item h="1" x="232"/>
        <item h="1" x="233"/>
        <item h="1" x="235"/>
        <item h="1" x="237"/>
        <item h="1" x="242"/>
        <item h="1" x="263"/>
        <item h="1" x="264"/>
        <item h="1" x="265"/>
        <item h="1" x="266"/>
        <item h="1" x="269"/>
        <item h="1" x="273"/>
        <item h="1" x="274"/>
        <item h="1" x="276"/>
        <item h="1" x="279"/>
        <item h="1" x="280"/>
        <item h="1" x="283"/>
        <item h="1" x="222"/>
        <item h="1" x="225"/>
        <item h="1" x="228"/>
        <item h="1" x="240"/>
        <item h="1" x="245"/>
        <item h="1" x="272"/>
        <item h="1" x="275"/>
        <item h="1" x="277"/>
        <item h="1" x="281"/>
        <item h="1" x="284"/>
        <item h="1" x="285"/>
        <item h="1" x="286"/>
        <item h="1" x="288"/>
        <item h="1" x="290"/>
        <item h="1" x="292"/>
        <item h="1" x="293"/>
        <item h="1" x="294"/>
        <item h="1" x="300"/>
        <item h="1" x="307"/>
        <item h="1" x="43"/>
        <item h="1" x="58"/>
        <item h="1" x="200"/>
        <item h="1" x="238"/>
        <item h="1" x="253"/>
        <item h="1" x="282"/>
        <item h="1" x="291"/>
        <item h="1" x="295"/>
        <item h="1" x="296"/>
        <item h="1" x="297"/>
        <item h="1" x="298"/>
        <item h="1" x="299"/>
        <item h="1" x="301"/>
        <item h="1" x="305"/>
        <item h="1" x="315"/>
        <item h="1" x="317"/>
        <item h="1" x="323"/>
        <item h="1" x="50"/>
        <item h="1" x="116"/>
        <item h="1" x="133"/>
        <item h="1" x="144"/>
        <item h="1" x="150"/>
        <item h="1" x="209"/>
        <item h="1" x="231"/>
        <item h="1" x="250"/>
        <item h="1" x="257"/>
        <item h="1" x="258"/>
        <item h="1" x="278"/>
        <item h="1" x="302"/>
        <item h="1" x="306"/>
        <item h="1" x="308"/>
        <item h="1" x="310"/>
        <item h="1" x="311"/>
        <item h="1" x="313"/>
        <item h="1" x="319"/>
        <item h="1" x="320"/>
        <item h="1" x="322"/>
        <item h="1" x="324"/>
        <item h="1" x="336"/>
        <item h="1" x="52"/>
        <item h="1" x="59"/>
        <item h="1" x="218"/>
        <item h="1" x="243"/>
        <item h="1" x="249"/>
        <item h="1" x="316"/>
        <item h="1" x="328"/>
        <item h="1" x="330"/>
        <item h="1" x="333"/>
        <item h="1" x="334"/>
        <item h="1" x="335"/>
        <item h="1" x="338"/>
        <item h="1" x="340"/>
        <item h="1" x="341"/>
        <item h="1" x="342"/>
        <item h="1" x="348"/>
        <item h="1" x="351"/>
        <item h="1" x="353"/>
        <item h="1" x="365"/>
        <item h="1" x="380"/>
        <item h="1" x="223"/>
        <item h="1" x="309"/>
        <item h="1" x="331"/>
        <item h="1" x="343"/>
        <item h="1" x="344"/>
        <item h="1" x="352"/>
        <item h="1" x="358"/>
        <item h="1" x="359"/>
        <item h="1" x="361"/>
        <item h="1" x="363"/>
        <item h="1" x="368"/>
        <item h="1" x="370"/>
        <item h="1" x="371"/>
        <item h="1" x="377"/>
        <item h="1" x="357"/>
        <item h="1" x="381"/>
        <item h="1" x="382"/>
        <item h="1" x="383"/>
        <item h="1" x="385"/>
        <item h="1" x="337"/>
        <item h="1" x="378"/>
        <item h="1" x="384"/>
        <item h="1" x="140"/>
        <item h="1" x="197"/>
        <item h="1" x="287"/>
        <item h="1" x="303"/>
        <item h="1" x="304"/>
        <item h="1" x="314"/>
        <item h="1" x="321"/>
        <item h="1" x="326"/>
        <item h="1" x="349"/>
        <item h="1" x="350"/>
        <item h="1" x="354"/>
        <item h="1" x="364"/>
        <item h="1" x="367"/>
        <item h="1" x="369"/>
        <item h="1" x="372"/>
        <item h="1" x="375"/>
        <item h="1" x="376"/>
        <item h="1" x="379"/>
        <item h="1" x="389"/>
        <item h="1" x="391"/>
        <item h="1" x="392"/>
        <item h="1" x="393"/>
        <item h="1" x="396"/>
        <item h="1" x="397"/>
        <item h="1" x="398"/>
        <item h="1" x="401"/>
        <item h="1" x="403"/>
        <item h="1" x="404"/>
        <item h="1" x="406"/>
        <item h="1" x="408"/>
        <item h="1" x="409"/>
        <item h="1" x="410"/>
        <item h="1" x="411"/>
        <item h="1" x="412"/>
        <item h="1" x="413"/>
        <item h="1" x="414"/>
        <item h="1" x="415"/>
        <item h="1" x="416"/>
        <item h="1" x="417"/>
        <item h="1" x="418"/>
        <item h="1" x="428"/>
        <item h="1" x="424"/>
        <item h="1" x="425"/>
        <item h="1" x="426"/>
        <item h="1" x="427"/>
        <item h="1" x="429"/>
        <item h="1" x="430"/>
        <item h="1" x="431"/>
        <item h="1" x="443"/>
        <item h="1" x="251"/>
        <item h="1" x="374"/>
        <item h="1" x="405"/>
        <item h="1" x="421"/>
        <item h="1" x="432"/>
        <item h="1" x="438"/>
        <item h="1" x="439"/>
        <item h="1" x="440"/>
        <item h="1" x="441"/>
        <item h="1" x="444"/>
        <item h="1" x="446"/>
        <item h="1" x="447"/>
        <item h="1" x="448"/>
        <item h="1" x="450"/>
        <item h="1" x="452"/>
        <item h="1" x="456"/>
        <item h="1" x="459"/>
        <item h="1" x="460"/>
        <item h="1" x="207"/>
        <item h="1" x="208"/>
        <item h="1" x="346"/>
        <item h="1" x="419"/>
        <item h="1" x="435"/>
        <item h="1" x="453"/>
        <item h="1" x="454"/>
        <item h="1" x="457"/>
        <item h="1" x="458"/>
        <item h="1" x="461"/>
        <item h="1" x="462"/>
        <item h="1" x="463"/>
        <item h="1" x="464"/>
        <item h="1" x="466"/>
        <item h="1" x="467"/>
        <item h="1" x="470"/>
        <item h="1" x="471"/>
        <item h="1" x="473"/>
        <item h="1" x="474"/>
        <item h="1" x="475"/>
        <item h="1" x="477"/>
        <item h="1" x="325"/>
        <item h="1" x="332"/>
        <item h="1" x="360"/>
        <item h="1" x="373"/>
        <item h="1" x="407"/>
        <item h="1" x="420"/>
        <item h="1" x="445"/>
        <item h="1" x="455"/>
        <item h="1" x="469"/>
        <item h="1" x="472"/>
        <item h="1" x="478"/>
        <item h="1" x="481"/>
        <item h="1" x="484"/>
        <item h="1" x="49"/>
        <item h="1" x="117"/>
        <item h="1" x="141"/>
        <item h="1" x="151"/>
        <item h="1" x="339"/>
        <item h="1" x="366"/>
        <item h="1" x="388"/>
        <item h="1" x="390"/>
        <item h="1" x="394"/>
        <item h="1" x="395"/>
        <item h="1" x="399"/>
        <item h="1" x="402"/>
        <item h="1" x="422"/>
        <item h="1" x="451"/>
        <item h="1" x="479"/>
        <item h="1" x="145"/>
        <item h="1" x="158"/>
        <item h="1" x="165"/>
        <item h="1" x="196"/>
        <item h="1" x="327"/>
        <item h="1" x="347"/>
        <item h="1" x="386"/>
        <item h="1" x="387"/>
        <item h="1" x="400"/>
        <item h="1" x="423"/>
        <item h="1" x="436"/>
        <item h="1" x="442"/>
        <item h="1" x="486"/>
        <item h="1" x="489"/>
        <item h="1" x="491"/>
        <item h="1" x="492"/>
        <item h="1" x="493"/>
        <item h="1" x="494"/>
        <item h="1" x="495"/>
        <item h="1" x="497"/>
        <item h="1" x="0"/>
        <item h="1" x="318"/>
        <item h="1" x="329"/>
        <item h="1" x="362"/>
        <item h="1" x="433"/>
        <item h="1" x="437"/>
        <item h="1" x="468"/>
        <item h="1" x="480"/>
        <item h="1" x="487"/>
        <item h="1" x="499"/>
        <item h="1" x="500"/>
        <item h="1" x="501"/>
        <item h="1" x="502"/>
        <item h="1" x="504"/>
        <item h="1" x="125"/>
        <item h="1" x="262"/>
        <item h="1" x="345"/>
        <item h="1" x="449"/>
        <item h="1" x="485"/>
        <item h="1" x="490"/>
        <item h="1" x="498"/>
        <item h="1" x="503"/>
        <item h="1" x="505"/>
        <item h="1" x="506"/>
        <item h="1" x="507"/>
        <item h="1" x="508"/>
        <item h="1" x="509"/>
        <item h="1" x="510"/>
        <item h="1" x="511"/>
        <item h="1" x="512"/>
        <item h="1" x="513"/>
        <item h="1" x="514"/>
        <item h="1" x="515"/>
        <item h="1" x="516"/>
        <item h="1" x="47"/>
        <item h="1" x="134"/>
        <item h="1" x="185"/>
        <item h="1" x="356"/>
        <item h="1" x="482"/>
        <item h="1" x="518"/>
        <item h="1" x="519"/>
        <item h="1" x="520"/>
        <item h="1" x="521"/>
        <item h="1" x="522"/>
        <item h="1" x="523"/>
        <item h="1" x="524"/>
        <item h="1" x="525"/>
        <item h="1" x="526"/>
        <item h="1" x="527"/>
        <item h="1" x="528"/>
        <item h="1" x="115"/>
        <item h="1" x="434"/>
        <item h="1" x="465"/>
        <item h="1" x="483"/>
        <item h="1" x="517"/>
        <item h="1" x="529"/>
        <item h="1" x="530"/>
        <item h="1" x="531"/>
        <item h="1" x="533"/>
        <item h="1" x="534"/>
        <item h="1" x="535"/>
        <item h="1" x="536"/>
        <item h="1" x="537"/>
        <item h="1" x="538"/>
        <item h="1" x="539"/>
        <item h="1" x="540"/>
        <item h="1" x="541"/>
        <item h="1" x="542"/>
        <item h="1" x="545"/>
        <item h="1" x="496"/>
        <item h="1" x="355"/>
        <item h="1" x="476"/>
        <item h="1" x="488"/>
        <item h="1" x="532"/>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142"/>
        <item h="1" x="182"/>
        <item h="1" x="8"/>
        <item h="1" x="544"/>
        <item h="1" x="569"/>
        <item h="1" x="570"/>
        <item h="1" x="571"/>
        <item h="1" x="572"/>
        <item h="1" x="573"/>
        <item h="1" x="574"/>
        <item h="1" x="575"/>
        <item h="1" x="576"/>
        <item h="1" x="577"/>
        <item h="1" x="578"/>
        <item h="1" x="579"/>
        <item h="1" x="289"/>
        <item h="1" x="17"/>
        <item h="1" x="9"/>
        <item h="1" x="10"/>
        <item h="1" x="11"/>
        <item h="1" x="12"/>
        <item h="1" x="14"/>
        <item h="1" x="582"/>
        <item h="1" x="584"/>
        <item h="1" x="585"/>
        <item h="1" x="587"/>
        <item h="1" x="588"/>
        <item h="1" x="589"/>
        <item h="1" x="590"/>
        <item h="1" x="591"/>
        <item h="1" x="592"/>
        <item h="1" x="594"/>
        <item h="1" x="596"/>
        <item h="1" x="6"/>
        <item h="1" x="13"/>
        <item h="1" x="16"/>
        <item h="1" x="19"/>
        <item h="1" x="583"/>
        <item h="1" x="586"/>
        <item h="1" x="597"/>
        <item h="1" x="598"/>
        <item h="1" x="599"/>
        <item h="1" x="20"/>
        <item h="1" x="600"/>
        <item h="1" x="603"/>
        <item h="1" x="604"/>
        <item h="1" x="606"/>
        <item h="1" x="607"/>
        <item h="1" x="610"/>
        <item h="1" x="611"/>
        <item h="1" x="612"/>
        <item h="1" x="543"/>
        <item h="1" x="605"/>
        <item h="1" x="21"/>
        <item h="1" x="24"/>
        <item h="1" x="25"/>
        <item h="1" x="26"/>
        <item h="1" x="31"/>
        <item h="1" x="33"/>
        <item h="1" x="35"/>
        <item h="1" x="38"/>
        <item h="1" x="41"/>
        <item h="1" x="42"/>
        <item h="1" x="18"/>
        <item h="1" x="580"/>
        <item h="1" x="602"/>
        <item h="1" x="32"/>
        <item h="1" x="30"/>
        <item h="1" x="608"/>
        <item h="1" x="23"/>
        <item h="1" x="34"/>
        <item h="1" x="37"/>
        <item h="1" x="617"/>
        <item h="1" x="620"/>
        <item h="1" x="621"/>
        <item h="1" x="622"/>
        <item h="1" x="623"/>
        <item h="1" x="625"/>
        <item h="1" x="626"/>
        <item h="1" x="627"/>
        <item h="1" x="205"/>
        <item h="1" x="2"/>
        <item h="1" x="4"/>
        <item h="1" x="15"/>
        <item h="1" x="609"/>
        <item h="1" x="27"/>
        <item h="1" x="36"/>
        <item h="1" x="615"/>
        <item h="1" x="630"/>
        <item h="1" x="631"/>
        <item h="1" x="632"/>
        <item h="1" x="633"/>
        <item h="1" x="636"/>
        <item h="1" x="637"/>
        <item h="1" x="118"/>
        <item h="1" x="581"/>
        <item h="1" x="601"/>
        <item h="1" x="616"/>
        <item h="1" x="618"/>
        <item h="1" x="624"/>
        <item h="1" x="638"/>
        <item h="1" x="640"/>
        <item h="1" x="641"/>
        <item h="1" x="642"/>
        <item h="1" x="643"/>
        <item h="1" x="644"/>
        <item h="1" x="647"/>
        <item h="1" x="648"/>
        <item h="1" x="5"/>
        <item h="1" x="593"/>
        <item h="1" x="39"/>
        <item h="1" x="628"/>
        <item h="1" x="629"/>
        <item h="1" x="639"/>
        <item h="1" x="645"/>
        <item h="1" x="646"/>
        <item h="1" x="650"/>
        <item h="1" x="651"/>
        <item h="1" x="652"/>
        <item h="1" x="653"/>
        <item h="1" x="656"/>
        <item h="1" x="658"/>
        <item h="1" x="659"/>
        <item h="1" x="660"/>
        <item h="1" x="661"/>
        <item h="1" x="662"/>
        <item h="1" x="28"/>
        <item h="1" x="29"/>
        <item h="1" x="40"/>
        <item h="1" x="172"/>
        <item h="1" x="613"/>
        <item h="1" x="635"/>
        <item h="1" x="654"/>
        <item h="1" x="657"/>
        <item h="1" x="664"/>
        <item h="1" x="672"/>
        <item h="1" x="673"/>
        <item h="1" x="675"/>
        <item h="1" x="677"/>
        <item h="1" x="678"/>
        <item h="1" x="3"/>
        <item h="1" x="171"/>
        <item h="1" x="312"/>
        <item h="1" x="614"/>
        <item h="1" x="619"/>
        <item h="1" x="634"/>
        <item h="1" x="649"/>
        <item h="1" x="674"/>
        <item h="1" x="680"/>
        <item h="1" x="681"/>
        <item h="1" x="682"/>
        <item h="1" x="683"/>
        <item h="1" x="684"/>
        <item h="1" x="686"/>
        <item h="1" x="22"/>
        <item h="1" x="178"/>
        <item h="1" x="194"/>
        <item h="1" x="655"/>
        <item h="1" x="669"/>
        <item h="1" x="679"/>
        <item h="1" x="688"/>
        <item h="1" x="689"/>
        <item h="1" x="690"/>
        <item h="1" x="691"/>
        <item h="1" x="692"/>
        <item h="1" x="694"/>
        <item h="1" x="695"/>
        <item h="1" x="696"/>
        <item h="1" x="697"/>
        <item h="1" x="665"/>
        <item h="1" x="667"/>
        <item h="1" x="668"/>
        <item h="1" x="670"/>
        <item h="1" x="671"/>
        <item h="1" x="693"/>
        <item h="1" x="699"/>
        <item h="1" x="700"/>
        <item h="1" x="702"/>
        <item h="1" x="703"/>
        <item h="1" x="705"/>
        <item h="1" x="706"/>
        <item h="1" x="708"/>
        <item h="1" x="710"/>
        <item h="1" x="711"/>
        <item h="1" x="712"/>
        <item h="1" x="663"/>
        <item h="1" x="666"/>
        <item h="1" x="676"/>
        <item h="1" x="685"/>
        <item h="1" x="687"/>
        <item h="1" x="701"/>
        <item h="1" x="704"/>
        <item h="1" x="707"/>
        <item h="1" x="713"/>
        <item h="1" x="714"/>
        <item h="1" x="715"/>
        <item h="1" x="716"/>
        <item h="1" x="718"/>
        <item h="1" x="719"/>
        <item h="1" x="720"/>
        <item h="1" x="721"/>
        <item h="1" x="722"/>
        <item h="1" x="723"/>
        <item h="1" x="724"/>
        <item h="1" x="725"/>
        <item h="1" x="166"/>
        <item h="1" x="595"/>
        <item h="1" x="698"/>
        <item h="1" x="717"/>
        <item h="1" x="727"/>
        <item h="1" x="728"/>
        <item h="1" x="729"/>
        <item h="1" x="730"/>
        <item h="1" x="731"/>
        <item h="1" x="732"/>
        <item h="1" x="733"/>
        <item h="1" x="736"/>
        <item h="1" x="737"/>
        <item h="1" x="738"/>
        <item h="1" x="739"/>
        <item x="709"/>
        <item x="726"/>
        <item x="734"/>
        <item x="735"/>
        <item x="740"/>
        <item x="741"/>
        <item x="742"/>
        <item x="743"/>
        <item x="744"/>
        <item x="745"/>
        <item x="746"/>
        <item x="747"/>
        <item x="748"/>
        <item x="749"/>
        <item x="750"/>
        <item x="751"/>
        <item x="752"/>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7"/>
    <field x="8"/>
  </rowFields>
  <rowItems count="3">
    <i>
      <x/>
      <x v="1"/>
    </i>
    <i>
      <x v="1"/>
      <x v="1"/>
    </i>
    <i t="grand">
      <x/>
    </i>
  </rowItems>
  <colItems count="1">
    <i/>
  </colItems>
  <pageFields count="1">
    <pageField fld="19" hier="-1"/>
  </pageFields>
  <dataFields count="1">
    <dataField name="Cuenta de NOMBRE_CLIENTE" fld="4" subtotal="count" baseField="0" baseItem="0"/>
  </dataField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A61FE1-BFC0-48B3-9308-AEBCC82F5D22}" name="TablaDinámica15" cacheId="1" applyNumberFormats="0" applyBorderFormats="0" applyFontFormats="0" applyPatternFormats="0" applyAlignmentFormats="0" applyWidthHeightFormats="1" dataCaption="Valores" updatedVersion="8" minRefreshableVersion="3" itemPrintTitles="1" createdVersion="6" indent="0" outline="1" outlineData="1" multipleFieldFilters="0">
  <location ref="A5:I57" firstHeaderRow="1" firstDataRow="2" firstDataCol="1" rowPageCount="2" colPageCount="1"/>
  <pivotFields count="31">
    <pivotField showAll="0"/>
    <pivotField showAll="0"/>
    <pivotField showAll="0"/>
    <pivotField dataField="1" showAll="0"/>
    <pivotField axis="axisRow" showAll="0">
      <items count="910">
        <item x="314"/>
        <item x="560"/>
        <item x="134"/>
        <item x="146"/>
        <item x="247"/>
        <item x="527"/>
        <item x="679"/>
        <item x="452"/>
        <item x="469"/>
        <item x="374"/>
        <item x="505"/>
        <item x="135"/>
        <item x="219"/>
        <item x="673"/>
        <item x="604"/>
        <item x="645"/>
        <item x="481"/>
        <item x="491"/>
        <item x="539"/>
        <item x="555"/>
        <item x="614"/>
        <item x="239"/>
        <item x="613"/>
        <item x="131"/>
        <item x="274"/>
        <item x="609"/>
        <item x="494"/>
        <item x="632"/>
        <item x="676"/>
        <item x="108"/>
        <item x="304"/>
        <item x="50"/>
        <item x="640"/>
        <item x="136"/>
        <item x="657"/>
        <item x="328"/>
        <item x="92"/>
        <item x="137"/>
        <item x="227"/>
        <item x="554"/>
        <item x="87"/>
        <item x="76"/>
        <item x="327"/>
        <item x="634"/>
        <item x="252"/>
        <item x="188"/>
        <item x="47"/>
        <item x="379"/>
        <item x="625"/>
        <item x="207"/>
        <item x="111"/>
        <item x="508"/>
        <item x="656"/>
        <item x="130"/>
        <item x="59"/>
        <item x="161"/>
        <item x="380"/>
        <item x="405"/>
        <item x="67"/>
        <item x="68"/>
        <item x="153"/>
        <item x="58"/>
        <item x="472"/>
        <item x="64"/>
        <item x="275"/>
        <item x="3"/>
        <item x="105"/>
        <item x="204"/>
        <item x="193"/>
        <item x="63"/>
        <item x="381"/>
        <item x="192"/>
        <item x="138"/>
        <item x="522"/>
        <item x="371"/>
        <item x="450"/>
        <item x="517"/>
        <item x="647"/>
        <item x="298"/>
        <item x="205"/>
        <item x="191"/>
        <item x="462"/>
        <item x="215"/>
        <item x="594"/>
        <item x="71"/>
        <item x="382"/>
        <item x="182"/>
        <item x="460"/>
        <item x="352"/>
        <item x="449"/>
        <item x="164"/>
        <item x="96"/>
        <item x="284"/>
        <item x="573"/>
        <item x="497"/>
        <item x="288"/>
        <item x="181"/>
        <item x="677"/>
        <item x="530"/>
        <item x="626"/>
        <item x="372"/>
        <item x="421"/>
        <item x="542"/>
        <item x="583"/>
        <item x="293"/>
        <item x="571"/>
        <item x="557"/>
        <item x="414"/>
        <item x="139"/>
        <item x="526"/>
        <item x="141"/>
        <item x="536"/>
        <item x="142"/>
        <item x="184"/>
        <item x="144"/>
        <item x="463"/>
        <item x="628"/>
        <item x="159"/>
        <item x="100"/>
        <item x="2"/>
        <item x="643"/>
        <item x="224"/>
        <item x="486"/>
        <item x="246"/>
        <item x="23"/>
        <item x="383"/>
        <item x="443"/>
        <item x="174"/>
        <item x="263"/>
        <item x="506"/>
        <item x="598"/>
        <item x="238"/>
        <item x="365"/>
        <item x="511"/>
        <item x="384"/>
        <item x="248"/>
        <item x="223"/>
        <item x="459"/>
        <item x="334"/>
        <item x="563"/>
        <item x="145"/>
        <item x="633"/>
        <item x="489"/>
        <item x="49"/>
        <item x="179"/>
        <item x="333"/>
        <item x="540"/>
        <item x="420"/>
        <item x="605"/>
        <item x="237"/>
        <item x="43"/>
        <item x="577"/>
        <item x="140"/>
        <item x="8"/>
        <item x="270"/>
        <item x="210"/>
        <item x="338"/>
        <item x="532"/>
        <item x="638"/>
        <item x="435"/>
        <item x="147"/>
        <item x="213"/>
        <item x="436"/>
        <item x="627"/>
        <item x="454"/>
        <item x="38"/>
        <item x="364"/>
        <item x="228"/>
        <item x="601"/>
        <item x="385"/>
        <item x="280"/>
        <item x="428"/>
        <item x="152"/>
        <item x="236"/>
        <item x="129"/>
        <item x="360"/>
        <item x="361"/>
        <item x="62"/>
        <item x="339"/>
        <item x="323"/>
        <item x="308"/>
        <item x="249"/>
        <item x="411"/>
        <item x="606"/>
        <item x="148"/>
        <item x="46"/>
        <item x="544"/>
        <item x="547"/>
        <item x="291"/>
        <item x="616"/>
        <item x="203"/>
        <item x="265"/>
        <item x="221"/>
        <item x="202"/>
        <item x="44"/>
        <item x="126"/>
        <item x="649"/>
        <item x="519"/>
        <item x="81"/>
        <item x="386"/>
        <item x="259"/>
        <item x="597"/>
        <item x="102"/>
        <item x="56"/>
        <item x="303"/>
        <item x="541"/>
        <item x="367"/>
        <item x="434"/>
        <item x="487"/>
        <item x="415"/>
        <item x="387"/>
        <item x="466"/>
        <item x="296"/>
        <item x="149"/>
        <item x="285"/>
        <item x="658"/>
        <item x="537"/>
        <item x="476"/>
        <item x="512"/>
        <item x="678"/>
        <item x="94"/>
        <item x="332"/>
        <item x="158"/>
        <item x="229"/>
        <item x="585"/>
        <item x="552"/>
        <item x="243"/>
        <item x="607"/>
        <item x="660"/>
        <item x="366"/>
        <item x="446"/>
        <item x="326"/>
        <item x="659"/>
        <item x="322"/>
        <item x="651"/>
        <item x="233"/>
        <item x="241"/>
        <item x="289"/>
        <item x="388"/>
        <item x="668"/>
        <item x="309"/>
        <item x="474"/>
        <item x="150"/>
        <item x="80"/>
        <item x="201"/>
        <item x="389"/>
        <item x="589"/>
        <item x="4"/>
        <item x="190"/>
        <item x="61"/>
        <item x="623"/>
        <item x="90"/>
        <item x="253"/>
        <item x="307"/>
        <item x="413"/>
        <item x="254"/>
        <item x="373"/>
        <item x="358"/>
        <item x="132"/>
        <item x="553"/>
        <item x="437"/>
        <item x="86"/>
        <item x="176"/>
        <item x="390"/>
        <item x="89"/>
        <item x="417"/>
        <item x="77"/>
        <item x="66"/>
        <item x="9"/>
        <item x="117"/>
        <item x="521"/>
        <item x="620"/>
        <item x="427"/>
        <item x="14"/>
        <item x="636"/>
        <item x="104"/>
        <item x="391"/>
        <item x="297"/>
        <item x="730"/>
        <item x="180"/>
        <item x="392"/>
        <item x="70"/>
        <item x="315"/>
        <item x="72"/>
        <item x="584"/>
        <item x="351"/>
        <item x="603"/>
        <item x="123"/>
        <item x="65"/>
        <item x="444"/>
        <item x="650"/>
        <item x="562"/>
        <item x="629"/>
        <item x="110"/>
        <item x="662"/>
        <item x="345"/>
        <item x="5"/>
        <item x="496"/>
        <item x="448"/>
        <item x="120"/>
        <item x="15"/>
        <item x="262"/>
        <item x="653"/>
        <item x="525"/>
        <item x="570"/>
        <item x="622"/>
        <item x="354"/>
        <item x="393"/>
        <item x="267"/>
        <item x="283"/>
        <item x="240"/>
        <item x="318"/>
        <item x="422"/>
        <item x="312"/>
        <item x="423"/>
        <item x="268"/>
        <item x="468"/>
        <item x="394"/>
        <item x="429"/>
        <item x="127"/>
        <item x="661"/>
        <item x="151"/>
        <item x="266"/>
        <item x="178"/>
        <item x="595"/>
        <item x="493"/>
        <item x="395"/>
        <item x="341"/>
        <item x="325"/>
        <item x="194"/>
        <item x="109"/>
        <item x="674"/>
        <item x="467"/>
        <item x="461"/>
        <item x="6"/>
        <item x="666"/>
        <item x="60"/>
        <item x="431"/>
        <item x="488"/>
        <item x="225"/>
        <item x="154"/>
        <item x="22"/>
        <item x="116"/>
        <item x="143"/>
        <item x="617"/>
        <item x="255"/>
        <item x="160"/>
        <item x="501"/>
        <item x="473"/>
        <item x="442"/>
        <item x="1"/>
        <item x="574"/>
        <item x="355"/>
        <item x="13"/>
        <item x="599"/>
        <item x="499"/>
        <item x="301"/>
        <item x="520"/>
        <item x="451"/>
        <item x="535"/>
        <item x="286"/>
        <item x="279"/>
        <item x="581"/>
        <item x="561"/>
        <item x="652"/>
        <item x="125"/>
        <item x="582"/>
        <item x="580"/>
        <item x="376"/>
        <item x="669"/>
        <item x="165"/>
        <item x="480"/>
        <item x="483"/>
        <item x="644"/>
        <item x="269"/>
        <item x="558"/>
        <item x="175"/>
        <item x="211"/>
        <item x="200"/>
        <item x="566"/>
        <item x="370"/>
        <item x="445"/>
        <item x="273"/>
        <item x="513"/>
        <item x="258"/>
        <item x="220"/>
        <item x="311"/>
        <item x="456"/>
        <item x="654"/>
        <item x="121"/>
        <item x="222"/>
        <item x="479"/>
        <item x="396"/>
        <item x="19"/>
        <item x="569"/>
        <item x="162"/>
        <item x="615"/>
        <item x="610"/>
        <item x="665"/>
        <item x="79"/>
        <item x="42"/>
        <item x="344"/>
        <item x="199"/>
        <item x="523"/>
        <item x="642"/>
        <item x="646"/>
        <item x="567"/>
        <item x="545"/>
        <item x="533"/>
        <item x="549"/>
        <item x="612"/>
        <item x="509"/>
        <item x="294"/>
        <item x="350"/>
        <item x="167"/>
        <item x="397"/>
        <item x="189"/>
        <item x="432"/>
        <item x="302"/>
        <item x="375"/>
        <item x="478"/>
        <item x="316"/>
        <item x="198"/>
        <item x="359"/>
        <item x="410"/>
        <item x="507"/>
        <item x="495"/>
        <item x="363"/>
        <item x="587"/>
        <item x="82"/>
        <item x="260"/>
        <item x="639"/>
        <item x="484"/>
        <item x="593"/>
        <item x="290"/>
        <item x="464"/>
        <item x="214"/>
        <item x="313"/>
        <item x="163"/>
        <item x="197"/>
        <item x="457"/>
        <item x="335"/>
        <item x="57"/>
        <item x="586"/>
        <item x="349"/>
        <item x="543"/>
        <item x="343"/>
        <item x="538"/>
        <item x="503"/>
        <item x="579"/>
        <item x="287"/>
        <item x="672"/>
        <item x="330"/>
        <item x="621"/>
        <item x="347"/>
        <item x="398"/>
        <item x="196"/>
        <item x="630"/>
        <item x="485"/>
        <item x="564"/>
        <item x="675"/>
        <item x="648"/>
        <item x="101"/>
        <item x="292"/>
        <item x="271"/>
        <item x="568"/>
        <item x="502"/>
        <item x="187"/>
        <item x="419"/>
        <item x="624"/>
        <item x="416"/>
        <item x="465"/>
        <item x="490"/>
        <item x="75"/>
        <item x="278"/>
        <item x="245"/>
        <item x="377"/>
        <item x="418"/>
        <item x="157"/>
        <item x="295"/>
        <item x="470"/>
        <item x="114"/>
        <item x="591"/>
        <item x="112"/>
        <item x="637"/>
        <item x="74"/>
        <item x="16"/>
        <item x="122"/>
        <item x="514"/>
        <item x="166"/>
        <item x="340"/>
        <item x="168"/>
        <item x="576"/>
        <item x="99"/>
        <item x="438"/>
        <item x="169"/>
        <item x="337"/>
        <item x="300"/>
        <item x="550"/>
        <item x="244"/>
        <item x="88"/>
        <item x="471"/>
        <item x="399"/>
        <item x="425"/>
        <item x="504"/>
        <item x="528"/>
        <item x="78"/>
        <item x="251"/>
        <item x="85"/>
        <item x="611"/>
        <item x="424"/>
        <item x="400"/>
        <item x="346"/>
        <item x="319"/>
        <item x="217"/>
        <item x="556"/>
        <item x="655"/>
        <item x="20"/>
        <item x="103"/>
        <item x="329"/>
        <item x="305"/>
        <item x="516"/>
        <item x="119"/>
        <item x="401"/>
        <item x="551"/>
        <item x="353"/>
        <item x="572"/>
        <item x="402"/>
        <item x="185"/>
        <item x="11"/>
        <item x="177"/>
        <item x="95"/>
        <item x="559"/>
        <item x="97"/>
        <item x="170"/>
        <item x="531"/>
        <item x="500"/>
        <item x="619"/>
        <item x="498"/>
        <item x="156"/>
        <item x="317"/>
        <item x="281"/>
        <item x="55"/>
        <item x="98"/>
        <item x="171"/>
        <item x="118"/>
        <item x="518"/>
        <item x="206"/>
        <item x="306"/>
        <item x="565"/>
        <item x="529"/>
        <item x="356"/>
        <item x="608"/>
        <item x="34"/>
        <item x="261"/>
        <item x="183"/>
        <item x="631"/>
        <item x="412"/>
        <item x="440"/>
        <item x="510"/>
        <item x="482"/>
        <item x="492"/>
        <item x="596"/>
        <item x="590"/>
        <item x="348"/>
        <item x="35"/>
        <item x="173"/>
        <item x="321"/>
        <item x="73"/>
        <item x="441"/>
        <item x="575"/>
        <item x="588"/>
        <item x="475"/>
        <item x="320"/>
        <item x="635"/>
        <item x="369"/>
        <item x="232"/>
        <item x="403"/>
        <item x="54"/>
        <item x="670"/>
        <item x="641"/>
        <item x="226"/>
        <item x="426"/>
        <item x="264"/>
        <item x="439"/>
        <item x="548"/>
        <item x="534"/>
        <item x="362"/>
        <item x="277"/>
        <item x="124"/>
        <item x="663"/>
        <item x="282"/>
        <item x="208"/>
        <item x="378"/>
        <item x="664"/>
        <item x="10"/>
        <item x="133"/>
        <item x="212"/>
        <item x="218"/>
        <item x="257"/>
        <item x="602"/>
        <item x="310"/>
        <item x="447"/>
        <item x="83"/>
        <item x="84"/>
        <item x="106"/>
        <item x="256"/>
        <item x="235"/>
        <item x="113"/>
        <item x="368"/>
        <item x="155"/>
        <item x="186"/>
        <item x="91"/>
        <item x="404"/>
        <item x="671"/>
        <item x="406"/>
        <item x="357"/>
        <item x="524"/>
        <item x="407"/>
        <item x="231"/>
        <item x="546"/>
        <item x="107"/>
        <item x="216"/>
        <item x="172"/>
        <item x="430"/>
        <item x="128"/>
        <item x="234"/>
        <item x="276"/>
        <item x="408"/>
        <item x="195"/>
        <item x="477"/>
        <item x="324"/>
        <item x="515"/>
        <item x="93"/>
        <item x="69"/>
        <item x="458"/>
        <item x="578"/>
        <item x="592"/>
        <item x="600"/>
        <item x="342"/>
        <item x="336"/>
        <item x="115"/>
        <item x="455"/>
        <item x="250"/>
        <item x="453"/>
        <item x="17"/>
        <item x="331"/>
        <item x="618"/>
        <item x="433"/>
        <item x="667"/>
        <item x="209"/>
        <item x="242"/>
        <item x="230"/>
        <item x="409"/>
        <item x="299"/>
        <item x="272"/>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
        <item x="712"/>
        <item x="713"/>
        <item x="37"/>
        <item x="714"/>
        <item x="715"/>
        <item x="716"/>
        <item x="717"/>
        <item x="718"/>
        <item x="719"/>
        <item x="720"/>
        <item x="721"/>
        <item x="722"/>
        <item x="12"/>
        <item x="723"/>
        <item x="724"/>
        <item x="725"/>
        <item x="726"/>
        <item x="727"/>
        <item x="731"/>
        <item x="728"/>
        <item x="18"/>
        <item x="729"/>
        <item x="732"/>
        <item x="733"/>
        <item x="734"/>
        <item x="735"/>
        <item x="21"/>
        <item x="832"/>
        <item x="24"/>
        <item x="25"/>
        <item x="26"/>
        <item x="27"/>
        <item x="28"/>
        <item x="29"/>
        <item x="30"/>
        <item x="31"/>
        <item x="32"/>
        <item x="33"/>
        <item x="36"/>
        <item x="39"/>
        <item x="40"/>
        <item x="41"/>
        <item x="45"/>
        <item x="48"/>
        <item x="51"/>
        <item x="52"/>
        <item x="53"/>
        <item x="736"/>
        <item x="737"/>
        <item x="738"/>
        <item x="739"/>
        <item x="740"/>
        <item x="741"/>
        <item x="742"/>
        <item x="743"/>
        <item x="744"/>
        <item x="745"/>
        <item x="746"/>
        <item x="747"/>
        <item x="748"/>
        <item x="749"/>
        <item x="750"/>
        <item x="751"/>
        <item x="752"/>
        <item x="753"/>
        <item x="754"/>
        <item x="755"/>
        <item x="0"/>
        <item x="756"/>
        <item x="757"/>
        <item x="758"/>
        <item x="759"/>
        <item x="831"/>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829"/>
        <item x="797"/>
        <item x="798"/>
        <item x="799"/>
        <item x="800"/>
        <item x="801"/>
        <item x="802"/>
        <item x="828"/>
        <item x="804"/>
        <item x="805"/>
        <item x="806"/>
        <item x="807"/>
        <item x="808"/>
        <item x="809"/>
        <item x="810"/>
        <item x="811"/>
        <item x="812"/>
        <item x="813"/>
        <item x="814"/>
        <item x="827"/>
        <item x="826"/>
        <item x="825"/>
        <item x="824"/>
        <item x="822"/>
        <item x="820"/>
        <item x="821"/>
        <item x="819"/>
        <item x="818"/>
        <item x="817"/>
        <item x="823"/>
        <item x="816"/>
        <item x="815"/>
        <item x="803"/>
        <item x="796"/>
        <item x="830"/>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1"/>
        <item x="892"/>
        <item x="893"/>
        <item x="894"/>
        <item x="895"/>
        <item x="896"/>
        <item x="897"/>
        <item x="898"/>
        <item x="899"/>
        <item x="900"/>
        <item x="901"/>
        <item x="902"/>
        <item x="903"/>
        <item x="904"/>
        <item x="905"/>
        <item x="906"/>
        <item x="907"/>
        <item x="908"/>
        <item x="890"/>
        <item t="default"/>
      </items>
    </pivotField>
    <pivotField showAll="0"/>
    <pivotField showAll="0"/>
    <pivotField axis="axisCol" showAll="0">
      <items count="11">
        <item x="7"/>
        <item x="2"/>
        <item x="5"/>
        <item x="1"/>
        <item x="4"/>
        <item x="9"/>
        <item x="8"/>
        <item x="0"/>
        <item x="3"/>
        <item x="6"/>
        <item t="default"/>
      </items>
    </pivotField>
    <pivotField showAll="0"/>
    <pivotField showAll="0"/>
    <pivotField showAll="0"/>
    <pivotField showAll="0"/>
    <pivotField showAll="0"/>
    <pivotField axis="axisPage" multipleItemSelectionAllowed="1" showAll="0">
      <items count="9">
        <item h="1" x="0"/>
        <item h="1" x="2"/>
        <item h="1" x="3"/>
        <item x="1"/>
        <item h="1" x="4"/>
        <item h="1" x="5"/>
        <item h="1" x="6"/>
        <item h="1" x="7"/>
        <item t="default"/>
      </items>
    </pivotField>
    <pivotField numFmtId="17" showAll="0"/>
    <pivotField numFmtId="17" showAll="0"/>
    <pivotField axis="axisPage" multipleItemSelectionAllowed="1" showAll="0">
      <items count="10">
        <item h="1" x="0"/>
        <item h="1" x="6"/>
        <item h="1" x="2"/>
        <item x="1"/>
        <item h="1" x="5"/>
        <item h="1" x="7"/>
        <item h="1" x="4"/>
        <item h="1" x="3"/>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1">
    <i>
      <x v="21"/>
    </i>
    <i>
      <x v="29"/>
    </i>
    <i>
      <x v="36"/>
    </i>
    <i>
      <x v="44"/>
    </i>
    <i>
      <x v="59"/>
    </i>
    <i>
      <x v="60"/>
    </i>
    <i>
      <x v="61"/>
    </i>
    <i>
      <x v="65"/>
    </i>
    <i>
      <x v="67"/>
    </i>
    <i>
      <x v="68"/>
    </i>
    <i>
      <x v="69"/>
    </i>
    <i>
      <x v="71"/>
    </i>
    <i>
      <x v="80"/>
    </i>
    <i>
      <x v="86"/>
    </i>
    <i>
      <x v="96"/>
    </i>
    <i>
      <x v="119"/>
    </i>
    <i>
      <x v="131"/>
    </i>
    <i>
      <x v="181"/>
    </i>
    <i>
      <x v="190"/>
    </i>
    <i>
      <x v="193"/>
    </i>
    <i>
      <x v="198"/>
    </i>
    <i>
      <x v="203"/>
    </i>
    <i>
      <x v="220"/>
    </i>
    <i>
      <x v="242"/>
    </i>
    <i>
      <x v="248"/>
    </i>
    <i>
      <x v="252"/>
    </i>
    <i>
      <x v="255"/>
    </i>
    <i>
      <x v="261"/>
    </i>
    <i>
      <x v="267"/>
    </i>
    <i>
      <x v="279"/>
    </i>
    <i>
      <x v="296"/>
    </i>
    <i>
      <x v="329"/>
    </i>
    <i>
      <x v="336"/>
    </i>
    <i>
      <x v="378"/>
    </i>
    <i>
      <x v="399"/>
    </i>
    <i>
      <x v="422"/>
    </i>
    <i>
      <x v="439"/>
    </i>
    <i>
      <x v="467"/>
    </i>
    <i>
      <x v="506"/>
    </i>
    <i>
      <x v="507"/>
    </i>
    <i>
      <x v="508"/>
    </i>
    <i>
      <x v="604"/>
    </i>
    <i>
      <x v="605"/>
    </i>
    <i>
      <x v="607"/>
    </i>
    <i>
      <x v="612"/>
    </i>
    <i>
      <x v="623"/>
    </i>
    <i>
      <x v="629"/>
    </i>
    <i>
      <x v="633"/>
    </i>
    <i>
      <x v="634"/>
    </i>
    <i>
      <x v="643"/>
    </i>
    <i t="grand">
      <x/>
    </i>
  </rowItems>
  <colFields count="1">
    <field x="7"/>
  </colFields>
  <colItems count="8">
    <i>
      <x/>
    </i>
    <i>
      <x v="1"/>
    </i>
    <i>
      <x v="2"/>
    </i>
    <i>
      <x v="3"/>
    </i>
    <i>
      <x v="4"/>
    </i>
    <i>
      <x v="7"/>
    </i>
    <i>
      <x v="8"/>
    </i>
    <i t="grand">
      <x/>
    </i>
  </colItems>
  <pageFields count="2">
    <pageField fld="13" hier="-1"/>
    <pageField fld="16" hier="-1"/>
  </pageFields>
  <dataFields count="1">
    <dataField name="Cuenta de NRO_CUENTA" fld="3" subtotal="count" baseField="5" baseItem="4"/>
  </dataFields>
  <formats count="4">
    <format dxfId="39">
      <pivotArea dataOnly="0" labelOnly="1" fieldPosition="0">
        <references count="1">
          <reference field="7" count="1">
            <x v="3"/>
          </reference>
        </references>
      </pivotArea>
    </format>
    <format dxfId="38">
      <pivotArea dataOnly="0" labelOnly="1" fieldPosition="0">
        <references count="1">
          <reference field="7" count="1">
            <x v="7"/>
          </reference>
        </references>
      </pivotArea>
    </format>
    <format dxfId="37">
      <pivotArea field="7" grandRow="1" outline="0" collapsedLevelsAreSubtotals="1" axis="axisCol" fieldPosition="0">
        <references count="1">
          <reference field="7" count="1" selected="0">
            <x v="3"/>
          </reference>
        </references>
      </pivotArea>
    </format>
    <format dxfId="36">
      <pivotArea field="7" grandRow="1" outline="0" collapsedLevelsAreSubtotals="1" axis="axisCol" fieldPosition="0">
        <references count="1">
          <reference field="7"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BE5E4D-8D39-4746-B242-4B4CDA61096C}" name="TablaDinámica2" cacheId="0" applyNumberFormats="0" applyBorderFormats="0" applyFontFormats="0" applyPatternFormats="0" applyAlignmentFormats="0" applyWidthHeightFormats="1" dataCaption="Valores" updatedVersion="8" minRefreshableVersion="3" itemPrintTitles="1" createdVersion="7" indent="0" outline="1" outlineData="1" multipleFieldFilters="0" rowHeaderCaption="Estado Base Top 25">
  <location ref="A59:C62" firstHeaderRow="0" firstDataRow="1" firstDataCol="1"/>
  <pivotFields count="27">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26"/>
  </rowFields>
  <rowItems count="3">
    <i>
      <x/>
    </i>
    <i>
      <x v="1"/>
    </i>
    <i t="grand">
      <x/>
    </i>
  </rowItems>
  <colFields count="1">
    <field x="-2"/>
  </colFields>
  <colItems count="2">
    <i>
      <x/>
    </i>
    <i i="1">
      <x v="1"/>
    </i>
  </colItems>
  <dataFields count="2">
    <dataField name="Enlaces" fld="3" subtotal="count" baseField="26" baseItem="0"/>
    <dataField name="Enlaces (%)" fld="4" subtotal="count" showDataAs="percentOfCol" baseField="0" baseItem="0" numFmtId="10"/>
  </dataFields>
  <formats count="2">
    <format dxfId="41">
      <pivotArea collapsedLevelsAreSubtotals="1" fieldPosition="0">
        <references count="1">
          <reference field="26" count="1">
            <x v="0"/>
          </reference>
        </references>
      </pivotArea>
    </format>
    <format dxfId="40">
      <pivotArea dataOnly="0" labelOnly="1" fieldPosition="0">
        <references count="1">
          <reference field="2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1C8522-F6DB-48AB-A2E6-CB7150A793CC}" name="TablaDinámica1" cacheId="0" applyNumberFormats="0" applyBorderFormats="0" applyFontFormats="0" applyPatternFormats="0" applyAlignmentFormats="0" applyWidthHeightFormats="1" dataCaption="Valores" updatedVersion="8" minRefreshableVersion="3" itemPrintTitles="1" createdVersion="7" indent="0" outline="1" outlineData="1" multipleFieldFilters="0" rowHeaderCaption="Estado Enlaces">
  <location ref="A65:C71" firstHeaderRow="0" firstDataRow="1" firstDataCol="1"/>
  <pivotFields count="27">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numFmtId="14" showAll="0"/>
    <pivotField showAll="0"/>
    <pivotField showAll="0"/>
    <pivotField axis="axisRow" showAll="0">
      <items count="8">
        <item x="3"/>
        <item x="1"/>
        <item x="4"/>
        <item x="2"/>
        <item m="1" x="5"/>
        <item x="0"/>
        <item m="1" x="6"/>
        <item t="default"/>
      </items>
    </pivotField>
    <pivotField showAll="0"/>
    <pivotField showAll="0"/>
    <pivotField showAll="0"/>
    <pivotField showAll="0"/>
    <pivotField showAll="0"/>
    <pivotField showAll="0"/>
    <pivotField showAll="0"/>
    <pivotField showAll="0"/>
    <pivotField showAll="0"/>
  </pivotFields>
  <rowFields count="1">
    <field x="17"/>
  </rowFields>
  <rowItems count="6">
    <i>
      <x/>
    </i>
    <i>
      <x v="1"/>
    </i>
    <i>
      <x v="2"/>
    </i>
    <i>
      <x v="3"/>
    </i>
    <i>
      <x v="5"/>
    </i>
    <i t="grand">
      <x/>
    </i>
  </rowItems>
  <colFields count="1">
    <field x="-2"/>
  </colFields>
  <colItems count="2">
    <i>
      <x/>
    </i>
    <i i="1">
      <x v="1"/>
    </i>
  </colItems>
  <dataFields count="2">
    <dataField name="Cuentas" fld="4" subtotal="count" baseField="0" baseItem="0"/>
    <dataField name="(%)" fld="3" subtotal="count" showDataAs="percentOfCol" baseField="17" baseItem="0" numFmtId="10"/>
  </dataFields>
  <formats count="5">
    <format dxfId="46">
      <pivotArea dataOnly="0" labelOnly="1" outline="0" fieldPosition="0">
        <references count="1">
          <reference field="4294967294" count="1">
            <x v="1"/>
          </reference>
        </references>
      </pivotArea>
    </format>
    <format dxfId="45">
      <pivotArea collapsedLevelsAreSubtotals="1" fieldPosition="0">
        <references count="1">
          <reference field="17" count="1">
            <x v="5"/>
          </reference>
        </references>
      </pivotArea>
    </format>
    <format dxfId="44">
      <pivotArea dataOnly="0" labelOnly="1" fieldPosition="0">
        <references count="1">
          <reference field="17" count="1">
            <x v="5"/>
          </reference>
        </references>
      </pivotArea>
    </format>
    <format dxfId="43">
      <pivotArea collapsedLevelsAreSubtotals="1" fieldPosition="0">
        <references count="1">
          <reference field="17" count="1">
            <x v="6"/>
          </reference>
        </references>
      </pivotArea>
    </format>
    <format dxfId="42">
      <pivotArea dataOnly="0" labelOnly="1" fieldPosition="0">
        <references count="1">
          <reference field="17"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214509-B3A3-4EC3-BC3A-F0C958283120}" name="TablaDinámica15" cacheId="1" applyNumberFormats="0" applyBorderFormats="0" applyFontFormats="0" applyPatternFormats="0" applyAlignmentFormats="0" applyWidthHeightFormats="1" dataCaption="Valores" updatedVersion="8" minRefreshableVersion="3" itemPrintTitles="1" createdVersion="6" indent="0" outline="1" outlineData="1" multipleFieldFilters="0">
  <location ref="A5:G10" firstHeaderRow="1" firstDataRow="2" firstDataCol="1" rowPageCount="2" colPageCount="1"/>
  <pivotFields count="31">
    <pivotField axis="axisRow" showAll="0">
      <items count="9">
        <item x="6"/>
        <item x="5"/>
        <item x="1"/>
        <item x="3"/>
        <item x="0"/>
        <item x="2"/>
        <item x="4"/>
        <item x="7"/>
        <item t="default"/>
      </items>
    </pivotField>
    <pivotField showAll="0"/>
    <pivotField showAll="0"/>
    <pivotField dataField="1" showAll="0"/>
    <pivotField showAll="0"/>
    <pivotField showAll="0"/>
    <pivotField showAll="0"/>
    <pivotField axis="axisCol" showAll="0">
      <items count="11">
        <item x="7"/>
        <item x="2"/>
        <item x="5"/>
        <item x="1"/>
        <item x="4"/>
        <item x="9"/>
        <item x="8"/>
        <item x="0"/>
        <item x="3"/>
        <item x="6"/>
        <item t="default"/>
      </items>
    </pivotField>
    <pivotField showAll="0"/>
    <pivotField showAll="0"/>
    <pivotField showAll="0"/>
    <pivotField showAll="0"/>
    <pivotField showAll="0"/>
    <pivotField axis="axisPage" multipleItemSelectionAllowed="1" showAll="0">
      <items count="9">
        <item h="1" x="0"/>
        <item h="1" x="2"/>
        <item h="1" x="3"/>
        <item h="1" x="1"/>
        <item x="4"/>
        <item h="1" x="5"/>
        <item h="1" x="6"/>
        <item h="1" x="7"/>
        <item t="default"/>
      </items>
    </pivotField>
    <pivotField numFmtId="17" showAll="0"/>
    <pivotField numFmtId="17" showAll="0"/>
    <pivotField axis="axisPage" multipleItemSelectionAllowed="1" showAll="0">
      <items count="10">
        <item h="1" x="0"/>
        <item h="1" x="6"/>
        <item h="1" x="2"/>
        <item x="1"/>
        <item h="1" x="5"/>
        <item h="1" x="7"/>
        <item h="1" x="4"/>
        <item h="1" x="3"/>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4">
    <i>
      <x v="2"/>
    </i>
    <i>
      <x v="3"/>
    </i>
    <i>
      <x v="5"/>
    </i>
    <i t="grand">
      <x/>
    </i>
  </rowItems>
  <colFields count="1">
    <field x="7"/>
  </colFields>
  <colItems count="6">
    <i>
      <x v="1"/>
    </i>
    <i>
      <x v="2"/>
    </i>
    <i>
      <x v="3"/>
    </i>
    <i>
      <x v="7"/>
    </i>
    <i>
      <x v="8"/>
    </i>
    <i t="grand">
      <x/>
    </i>
  </colItems>
  <pageFields count="2">
    <pageField fld="13" hier="-1"/>
    <pageField fld="16" hier="-1"/>
  </pageFields>
  <dataFields count="1">
    <dataField name="Cuenta de NRO_CUENTA" fld="3" subtotal="count" baseField="5" baseItem="4"/>
  </dataFields>
  <formats count="4">
    <format dxfId="21">
      <pivotArea dataOnly="0" labelOnly="1" fieldPosition="0">
        <references count="1">
          <reference field="7" count="1">
            <x v="3"/>
          </reference>
        </references>
      </pivotArea>
    </format>
    <format dxfId="20">
      <pivotArea dataOnly="0" labelOnly="1" fieldPosition="0">
        <references count="1">
          <reference field="7" count="1">
            <x v="7"/>
          </reference>
        </references>
      </pivotArea>
    </format>
    <format dxfId="19">
      <pivotArea field="7" grandRow="1" outline="0" collapsedLevelsAreSubtotals="1" axis="axisCol" fieldPosition="0">
        <references count="1">
          <reference field="7" count="1" selected="0">
            <x v="3"/>
          </reference>
        </references>
      </pivotArea>
    </format>
    <format dxfId="18">
      <pivotArea field="7" grandRow="1" outline="0" collapsedLevelsAreSubtotals="1" axis="axisCol" fieldPosition="0">
        <references count="1">
          <reference field="7"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26BF87-A250-45AF-B083-51868C650879}" name="TablaDinámica1" cacheId="1" applyNumberFormats="0" applyBorderFormats="0" applyFontFormats="0" applyPatternFormats="0" applyAlignmentFormats="0" applyWidthHeightFormats="1" dataCaption="Valores" updatedVersion="8" minRefreshableVersion="3" itemPrintTitles="1" createdVersion="6" indent="0" compact="0" compactData="0" gridDropZones="1" multipleFieldFilters="0">
  <location ref="A5:K916" firstHeaderRow="1" firstDataRow="2" firstDataCol="1" rowPageCount="3" colPageCount="1"/>
  <pivotFields count="31">
    <pivotField compact="0" outline="0" showAll="0"/>
    <pivotField compact="0" numFmtId="14" outline="0" showAll="0"/>
    <pivotField compact="0" outline="0" showAll="0"/>
    <pivotField dataField="1" compact="0" outline="0" showAll="0" defaultSubtotal="0"/>
    <pivotField axis="axisRow" compact="0" outline="0" showAll="0" defaultSubtotal="0">
      <items count="909">
        <item x="134"/>
        <item x="146"/>
        <item x="247"/>
        <item x="135"/>
        <item x="219"/>
        <item x="239"/>
        <item x="131"/>
        <item x="108"/>
        <item x="136"/>
        <item x="92"/>
        <item x="137"/>
        <item x="227"/>
        <item x="87"/>
        <item x="76"/>
        <item x="252"/>
        <item x="188"/>
        <item x="47"/>
        <item x="207"/>
        <item x="111"/>
        <item x="130"/>
        <item x="59"/>
        <item x="161"/>
        <item x="68"/>
        <item x="153"/>
        <item x="58"/>
        <item x="64"/>
        <item x="3"/>
        <item x="105"/>
        <item x="204"/>
        <item x="193"/>
        <item x="63"/>
        <item x="192"/>
        <item x="138"/>
        <item x="205"/>
        <item x="191"/>
        <item x="215"/>
        <item x="71"/>
        <item x="182"/>
        <item x="164"/>
        <item x="96"/>
        <item x="181"/>
        <item x="139"/>
        <item x="141"/>
        <item x="142"/>
        <item x="184"/>
        <item x="144"/>
        <item x="159"/>
        <item x="100"/>
        <item x="2"/>
        <item x="224"/>
        <item x="246"/>
        <item x="23"/>
        <item x="174"/>
        <item x="263"/>
        <item x="238"/>
        <item x="248"/>
        <item x="223"/>
        <item x="145"/>
        <item x="179"/>
        <item x="237"/>
        <item x="140"/>
        <item x="8"/>
        <item x="210"/>
        <item x="147"/>
        <item x="213"/>
        <item x="228"/>
        <item x="152"/>
        <item x="236"/>
        <item x="129"/>
        <item x="62"/>
        <item x="249"/>
        <item x="148"/>
        <item x="203"/>
        <item x="265"/>
        <item x="221"/>
        <item x="202"/>
        <item x="126"/>
        <item x="81"/>
        <item x="259"/>
        <item x="102"/>
        <item x="149"/>
        <item x="94"/>
        <item x="158"/>
        <item x="229"/>
        <item x="243"/>
        <item x="233"/>
        <item x="241"/>
        <item x="150"/>
        <item x="80"/>
        <item x="201"/>
        <item x="190"/>
        <item x="61"/>
        <item x="90"/>
        <item x="253"/>
        <item x="254"/>
        <item x="132"/>
        <item x="86"/>
        <item x="176"/>
        <item x="89"/>
        <item x="77"/>
        <item x="66"/>
        <item x="117"/>
        <item x="104"/>
        <item x="180"/>
        <item x="70"/>
        <item x="72"/>
        <item x="123"/>
        <item x="65"/>
        <item x="110"/>
        <item x="5"/>
        <item x="120"/>
        <item x="262"/>
        <item x="240"/>
        <item x="127"/>
        <item x="151"/>
        <item x="178"/>
        <item x="194"/>
        <item x="109"/>
        <item x="60"/>
        <item x="225"/>
        <item x="154"/>
        <item x="22"/>
        <item x="116"/>
        <item x="143"/>
        <item x="255"/>
        <item x="160"/>
        <item x="1"/>
        <item x="125"/>
        <item x="165"/>
        <item x="175"/>
        <item x="211"/>
        <item x="200"/>
        <item x="258"/>
        <item x="220"/>
        <item x="121"/>
        <item x="222"/>
        <item x="162"/>
        <item x="79"/>
        <item x="199"/>
        <item x="167"/>
        <item x="189"/>
        <item x="198"/>
        <item x="82"/>
        <item x="260"/>
        <item x="214"/>
        <item x="163"/>
        <item x="197"/>
        <item x="57"/>
        <item x="196"/>
        <item x="101"/>
        <item x="187"/>
        <item x="75"/>
        <item x="245"/>
        <item x="157"/>
        <item x="114"/>
        <item x="112"/>
        <item x="74"/>
        <item x="122"/>
        <item x="166"/>
        <item x="168"/>
        <item x="99"/>
        <item x="169"/>
        <item x="244"/>
        <item x="88"/>
        <item x="78"/>
        <item x="251"/>
        <item x="85"/>
        <item x="217"/>
        <item x="103"/>
        <item x="119"/>
        <item x="185"/>
        <item x="11"/>
        <item x="177"/>
        <item x="95"/>
        <item x="97"/>
        <item x="170"/>
        <item x="156"/>
        <item x="55"/>
        <item x="98"/>
        <item x="171"/>
        <item x="118"/>
        <item x="206"/>
        <item x="261"/>
        <item x="183"/>
        <item x="173"/>
        <item x="73"/>
        <item x="232"/>
        <item x="54"/>
        <item x="226"/>
        <item x="264"/>
        <item x="124"/>
        <item x="208"/>
        <item x="10"/>
        <item x="133"/>
        <item x="212"/>
        <item x="218"/>
        <item x="257"/>
        <item x="83"/>
        <item x="84"/>
        <item x="106"/>
        <item x="256"/>
        <item x="235"/>
        <item x="113"/>
        <item x="155"/>
        <item x="186"/>
        <item x="91"/>
        <item x="231"/>
        <item x="107"/>
        <item x="216"/>
        <item x="172"/>
        <item x="128"/>
        <item x="234"/>
        <item x="195"/>
        <item x="93"/>
        <item x="69"/>
        <item x="115"/>
        <item x="250"/>
        <item x="209"/>
        <item x="242"/>
        <item x="230"/>
        <item x="56"/>
        <item x="67"/>
        <item x="266"/>
        <item x="267"/>
        <item x="268"/>
        <item x="269"/>
        <item x="270"/>
        <item x="9"/>
        <item x="271"/>
        <item x="272"/>
        <item x="19"/>
        <item x="43"/>
        <item x="273"/>
        <item x="274"/>
        <item x="275"/>
        <item x="276"/>
        <item x="46"/>
        <item x="277"/>
        <item x="17"/>
        <item x="278"/>
        <item x="279"/>
        <item x="280"/>
        <item x="16"/>
        <item x="15"/>
        <item x="14"/>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50"/>
        <item x="319"/>
        <item x="320"/>
        <item x="321"/>
        <item x="322"/>
        <item x="323"/>
        <item x="13"/>
        <item x="324"/>
        <item x="325"/>
        <item x="326"/>
        <item x="327"/>
        <item x="328"/>
        <item x="329"/>
        <item x="330"/>
        <item x="331"/>
        <item x="332"/>
        <item x="333"/>
        <item x="334"/>
        <item x="335"/>
        <item x="336"/>
        <item x="337"/>
        <item x="338"/>
        <item x="339"/>
        <item x="340"/>
        <item x="341"/>
        <item x="342"/>
        <item x="343"/>
        <item x="344"/>
        <item x="345"/>
        <item x="346"/>
        <item x="347"/>
        <item x="348"/>
        <item x="349"/>
        <item x="4"/>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44"/>
        <item x="379"/>
        <item x="380"/>
        <item x="381"/>
        <item x="382"/>
        <item x="383"/>
        <item x="384"/>
        <item x="385"/>
        <item x="386"/>
        <item x="387"/>
        <item x="388"/>
        <item x="389"/>
        <item x="390"/>
        <item x="391"/>
        <item x="392"/>
        <item x="393"/>
        <item x="394"/>
        <item x="395"/>
        <item x="396"/>
        <item x="397"/>
        <item x="398"/>
        <item x="399"/>
        <item x="400"/>
        <item x="401"/>
        <item x="402"/>
        <item x="34"/>
        <item x="403"/>
        <item x="426"/>
        <item x="404"/>
        <item x="406"/>
        <item x="407"/>
        <item x="408"/>
        <item x="409"/>
        <item x="405"/>
        <item x="410"/>
        <item x="411"/>
        <item x="412"/>
        <item x="413"/>
        <item x="414"/>
        <item x="415"/>
        <item x="416"/>
        <item x="417"/>
        <item x="418"/>
        <item x="419"/>
        <item x="420"/>
        <item x="421"/>
        <item x="422"/>
        <item x="423"/>
        <item x="424"/>
        <item x="425"/>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20"/>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42"/>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6"/>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730"/>
        <item x="35"/>
        <item x="591"/>
        <item x="592"/>
        <item x="593"/>
        <item x="594"/>
        <item x="595"/>
        <item x="596"/>
        <item x="597"/>
        <item x="598"/>
        <item x="599"/>
        <item x="600"/>
        <item x="601"/>
        <item x="602"/>
        <item x="603"/>
        <item x="604"/>
        <item x="605"/>
        <item x="606"/>
        <item x="607"/>
        <item x="608"/>
        <item x="609"/>
        <item x="610"/>
        <item x="611"/>
        <item x="612"/>
        <item x="613"/>
        <item x="614"/>
        <item x="615"/>
        <item x="49"/>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38"/>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
        <item x="712"/>
        <item x="713"/>
        <item x="37"/>
        <item x="714"/>
        <item x="715"/>
        <item x="716"/>
        <item x="717"/>
        <item x="718"/>
        <item x="719"/>
        <item x="720"/>
        <item x="721"/>
        <item x="722"/>
        <item x="12"/>
        <item x="723"/>
        <item x="724"/>
        <item x="725"/>
        <item x="726"/>
        <item x="727"/>
        <item x="731"/>
        <item x="728"/>
        <item x="18"/>
        <item x="729"/>
        <item x="732"/>
        <item x="733"/>
        <item x="734"/>
        <item x="735"/>
        <item x="21"/>
        <item x="832"/>
        <item x="24"/>
        <item x="25"/>
        <item x="26"/>
        <item x="27"/>
        <item x="28"/>
        <item x="29"/>
        <item x="30"/>
        <item x="31"/>
        <item x="32"/>
        <item x="33"/>
        <item x="36"/>
        <item x="39"/>
        <item x="40"/>
        <item x="41"/>
        <item x="45"/>
        <item x="48"/>
        <item x="51"/>
        <item x="52"/>
        <item x="53"/>
        <item x="736"/>
        <item x="737"/>
        <item x="738"/>
        <item x="739"/>
        <item x="740"/>
        <item x="741"/>
        <item x="742"/>
        <item x="743"/>
        <item x="744"/>
        <item x="745"/>
        <item x="746"/>
        <item x="747"/>
        <item x="748"/>
        <item x="749"/>
        <item x="750"/>
        <item x="751"/>
        <item x="752"/>
        <item x="753"/>
        <item x="754"/>
        <item x="755"/>
        <item x="0"/>
        <item x="756"/>
        <item x="757"/>
        <item x="758"/>
        <item x="759"/>
        <item x="831"/>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829"/>
        <item x="797"/>
        <item x="798"/>
        <item x="799"/>
        <item x="800"/>
        <item x="801"/>
        <item x="802"/>
        <item x="828"/>
        <item x="804"/>
        <item x="805"/>
        <item x="806"/>
        <item x="807"/>
        <item x="808"/>
        <item x="809"/>
        <item x="810"/>
        <item x="811"/>
        <item x="812"/>
        <item x="813"/>
        <item x="814"/>
        <item x="827"/>
        <item x="826"/>
        <item x="825"/>
        <item x="824"/>
        <item x="822"/>
        <item x="820"/>
        <item x="821"/>
        <item x="819"/>
        <item x="818"/>
        <item x="817"/>
        <item x="823"/>
        <item x="816"/>
        <item x="815"/>
        <item x="803"/>
        <item x="796"/>
        <item x="830"/>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1"/>
        <item x="892"/>
        <item x="893"/>
        <item x="894"/>
        <item x="895"/>
        <item x="896"/>
        <item x="897"/>
        <item x="898"/>
        <item x="899"/>
        <item x="900"/>
        <item x="901"/>
        <item x="902"/>
        <item x="903"/>
        <item x="904"/>
        <item x="905"/>
        <item x="906"/>
        <item x="907"/>
        <item x="908"/>
        <item x="890"/>
      </items>
    </pivotField>
    <pivotField compact="0" outline="0" showAll="0"/>
    <pivotField compact="0" outline="0" showAll="0"/>
    <pivotField axis="axisPage" compact="0" outline="0" multipleItemSelectionAllowed="1" showAll="0">
      <items count="11">
        <item x="7"/>
        <item x="2"/>
        <item x="5"/>
        <item x="1"/>
        <item x="4"/>
        <item x="9"/>
        <item x="8"/>
        <item x="0"/>
        <item x="3"/>
        <item x="6"/>
        <item t="default"/>
      </items>
    </pivotField>
    <pivotField axis="axisPage" compact="0" outline="0" multipleItemSelectionAllowed="1" showAll="0">
      <items count="3">
        <item x="1"/>
        <item x="0"/>
        <item t="default"/>
      </items>
    </pivotField>
    <pivotField compact="0" outline="0" showAll="0"/>
    <pivotField compact="0" outline="0" showAll="0"/>
    <pivotField compact="0" outline="0" showAll="0"/>
    <pivotField compact="0" outline="0" showAll="0"/>
    <pivotField axis="axisPage" compact="0" outline="0" multipleItemSelectionAllowed="1" showAll="0" defaultSubtotal="0">
      <items count="8">
        <item x="2"/>
        <item x="3"/>
        <item x="1"/>
        <item x="4"/>
        <item x="0"/>
        <item x="5"/>
        <item x="6"/>
        <item x="7"/>
      </items>
    </pivotField>
    <pivotField compact="0" numFmtId="17" outline="0" showAll="0"/>
    <pivotField compact="0" numFmtId="17" outline="0" showAll="0"/>
    <pivotField axis="axisCol" compact="0" outline="0" showAll="0">
      <items count="10">
        <item x="0"/>
        <item x="6"/>
        <item x="2"/>
        <item x="1"/>
        <item x="7"/>
        <item x="4"/>
        <item x="5"/>
        <item x="3"/>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9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t="grand">
      <x/>
    </i>
  </rowItems>
  <colFields count="1">
    <field x="16"/>
  </colFields>
  <colItems count="10">
    <i>
      <x/>
    </i>
    <i>
      <x v="1"/>
    </i>
    <i>
      <x v="2"/>
    </i>
    <i>
      <x v="3"/>
    </i>
    <i>
      <x v="4"/>
    </i>
    <i>
      <x v="5"/>
    </i>
    <i>
      <x v="6"/>
    </i>
    <i>
      <x v="7"/>
    </i>
    <i>
      <x v="8"/>
    </i>
    <i t="grand">
      <x/>
    </i>
  </colItems>
  <pageFields count="3">
    <pageField fld="13" hier="-1"/>
    <pageField fld="7" hier="-1"/>
    <pageField fld="8" hier="-1"/>
  </pageFields>
  <dataFields count="1">
    <dataField name="Cuenta de NRO_CUENTA" fld="3" subtotal="count" baseField="5" baseItem="0"/>
  </dataField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9C31FB-EE35-4B9E-AB0B-67D921EC3796}" name="Tabla1" displayName="Tabla1" ref="A1:AE2257" totalsRowShown="0" headerRowDxfId="75">
  <autoFilter ref="A1:AE2257" xr:uid="{2C9C31FB-EE35-4B9E-AB0B-67D921EC3796}"/>
  <sortState xmlns:xlrd2="http://schemas.microsoft.com/office/spreadsheetml/2017/richdata2" ref="A36:AE2101">
    <sortCondition descending="1" ref="D1:D2105"/>
  </sortState>
  <tableColumns count="31">
    <tableColumn id="33" xr3:uid="{2DE4EA0C-650E-428D-9A6C-3FAC93F3A62D}" name="SEGMENTO_CORP_TAM"/>
    <tableColumn id="3" xr3:uid="{0727A657-DE8E-4787-B64A-E0BF16DE2536}" name="FECHA_HABILITACION" dataDxfId="74"/>
    <tableColumn id="4" xr3:uid="{9884F383-245E-45EC-87E7-15E27E11CC25}" name="PLAN_CONSUMO"/>
    <tableColumn id="5" xr3:uid="{6AB9D5C5-2A82-4330-8AAD-49E622C2CF86}" name="NRO_CUENTA" dataDxfId="73"/>
    <tableColumn id="6" xr3:uid="{2FB25F8D-06E0-4B1A-9487-2E34033FC069}" name="NOMBRE_CLIENTE" dataDxfId="72"/>
    <tableColumn id="7" xr3:uid="{75E7DD6E-3BF4-423B-8F63-D0615E3AFA57}" name="DESCRIPCION_U2000"/>
    <tableColumn id="8" xr3:uid="{5042E92F-A890-406D-A8BF-E032A112166B}" name="EJECUTIVO_CORPORATE" dataDxfId="71"/>
    <tableColumn id="11" xr3:uid="{4DB5DB0C-5BA3-4F33-88D9-6E1BCABC5B69}" name="DEPARTAMENTO"/>
    <tableColumn id="12" xr3:uid="{5DB536AA-4D01-4D72-8850-BBD6572FF300}" name="ZONA"/>
    <tableColumn id="9" xr3:uid="{A9F95A8B-A45E-419D-A054-4CFF641A7EAE}" name="CORREO EJECUTIVO"/>
    <tableColumn id="14" xr3:uid="{ACAE7D45-E452-4A40-952E-863CFAAF9509}" name="DIRECCIÓN ACTIVACIONES"/>
    <tableColumn id="15" xr3:uid="{53963352-F062-4EB0-AF57-4F674AD099BC}" name="COORDENADAS ACTIVACIONES"/>
    <tableColumn id="16" xr3:uid="{5A4C2AED-72E8-437F-A221-32325B101775}" name="CONTACTO DEL CLIENTE ACTIVACIONES"/>
    <tableColumn id="1" xr3:uid="{DE3E3C62-79A2-4E05-AD27-E5084A27478C}" name="ORIGEN"/>
    <tableColumn id="13" xr3:uid="{866E680F-3F0E-4FA6-8A6A-848C4E8DCDA2}" name="MES GENERACIÓN BBDD"/>
    <tableColumn id="17" xr3:uid="{3538BDAA-6DE0-4DEA-B2FA-F7B2E13E1094}" name="MES SOLICITUD DE APLICACIÓN MEDICIÓN"/>
    <tableColumn id="25" xr3:uid="{305D5441-C063-49F4-A81E-DC91C62A00DA}" name="ESTADO VISITA" dataDxfId="70"/>
    <tableColumn id="26" xr3:uid="{2C84B600-A5CF-48A7-B9BC-14B6EB785D33}" name="OBSERVACIONES DE CONTACTO" dataDxfId="69"/>
    <tableColumn id="29" xr3:uid="{F8BB636A-27EB-43EE-8F96-A62AB525E172}" name="MOTIVO CANCELACIÓN" dataDxfId="68"/>
    <tableColumn id="23" xr3:uid="{B114EFD7-49A4-475B-B79C-79B6ED06FC12}" name="FECHA REALIZADA" dataDxfId="67"/>
    <tableColumn id="47" xr3:uid="{B71A8192-ABE5-40C2-9D05-83B48EA859D7}" name="ESTADO CLIENTE BBD AL 31/10" dataDxfId="66"/>
    <tableColumn id="48" xr3:uid="{EA7FA2B9-68AE-42E9-9A10-D62820A8D925}" name="ESTADO CLIENTE U2000 AL 31/10" dataDxfId="65"/>
    <tableColumn id="49" xr3:uid="{D81955FF-18B4-42FD-9783-E56F17327C83}" name="PLAN CONSUMO 31/10" dataDxfId="64"/>
    <tableColumn id="50" xr3:uid="{CC9EB1D9-31C1-4131-8C0D-7BFE9C86039C}" name="DIFERENCIA PLAN CONSUMO 31/10" dataDxfId="63">
      <calculatedColumnFormula>Tabla1[[#This Row],[PLAN CONSUMO 31/10]]=Tabla1[[#This Row],[PLAN_CONSUMO]]</calculatedColumnFormula>
    </tableColumn>
    <tableColumn id="53" xr3:uid="{59A5002B-AD0C-44B7-BAFA-921605009D63}" name="DESCRIPCION_U20002 31/10" dataDxfId="62"/>
    <tableColumn id="54" xr3:uid="{2C6CCCDF-0417-4B1B-9058-83E9B5769D02}" name="DIFERENCIA 31/10" dataDxfId="61">
      <calculatedColumnFormula>Tabla1[[#This Row],[DESCRIPCION_U20002 31/10]]=Tabla1[[#This Row],[DESCRIPCION_U2000]]</calculatedColumnFormula>
    </tableColumn>
    <tableColumn id="56" xr3:uid="{88BEB54A-D42B-4378-9A7D-EE0F40924D06}" name="EJECUTIVO COMERCIAL 31/10" dataDxfId="60"/>
    <tableColumn id="57" xr3:uid="{6B8A0165-EC76-4BAB-BC8F-D4587AEF03FC}" name="DIFERENCIA EJECUTIVO 31/10" dataDxfId="59">
      <calculatedColumnFormula>Tabla1[[#This Row],[EJECUTIVO COMERCIAL 31/10]]=Tabla1[[#This Row],[EJECUTIVO_CORPORATE]]</calculatedColumnFormula>
    </tableColumn>
    <tableColumn id="10" xr3:uid="{E32E8A08-0651-4D5A-BF6B-AF56A049F93B}" name="Logicalis Estado 31/10" dataDxfId="58">
      <calculatedColumnFormula>VLOOKUP(Tabla1[[#This Row],[NRO_CUENTA]],[1]!Tabla3[#Data],12,0)</calculatedColumnFormula>
    </tableColumn>
    <tableColumn id="18" xr3:uid="{9D5CC643-C074-4FAF-8A33-33E081FE6D11}" name="Logicalis Observaciones 31/10" dataDxfId="57">
      <calculatedColumnFormula>VLOOKUP(Tabla1[[#This Row],[NRO_CUENTA]],[1]!Tabla3[#Data],17,0)</calculatedColumnFormula>
    </tableColumn>
    <tableColumn id="19" xr3:uid="{4D6CE8B2-CD5F-4A13-ADD4-37D27D395265}" name="Acciones Logicalis 31/10" dataDxfId="56"/>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F10045D-C583-4D4B-AFDF-3001BC1BB0B1}" name="Tabla6" displayName="Tabla6" ref="A1:AA204" totalsRowShown="0">
  <autoFilter ref="A1:AA204" xr:uid="{AE820CF1-259B-41D2-A7D9-4852DC3C5080}">
    <filterColumn colId="17">
      <filters>
        <filter val="REALIZADA RECERTIFICACIÓN"/>
      </filters>
    </filterColumn>
  </autoFilter>
  <tableColumns count="27">
    <tableColumn id="1" xr3:uid="{CAF73356-2D16-4AEF-B09E-32CA26DD57B2}" name="SEGMENTO_CORP_TAM"/>
    <tableColumn id="2" xr3:uid="{6EAC8171-E21C-472B-B422-63FFC95B4EEF}" name="FECHA_HABILITACION" dataDxfId="35"/>
    <tableColumn id="3" xr3:uid="{D9D9327B-BE31-4F20-B162-54DFB048A846}" name="PLAN_CONSUMO"/>
    <tableColumn id="4" xr3:uid="{1D74AECE-12BE-45A6-A1F8-769070CA80BE}" name="NRO_CUENTA"/>
    <tableColumn id="5" xr3:uid="{6E13E919-B492-4550-8999-B87D7BE33F37}" name="NOMBRE_CLIENTE"/>
    <tableColumn id="6" xr3:uid="{4CB7CAE5-F8DE-47B3-9960-71C836ED1B0A}" name="DESCRIPCION_U2000"/>
    <tableColumn id="7" xr3:uid="{96ADDC6D-D7A5-4B67-AF1B-9E210D824E1C}" name="EJECUTIVO_CORPORATE"/>
    <tableColumn id="8" xr3:uid="{865348C4-1DA2-470B-BE63-EA3BF4456E1A}" name="DEPARTAMENTO"/>
    <tableColumn id="9" xr3:uid="{8DD63E13-B173-4416-B24A-337FDC257874}" name="ZONA"/>
    <tableColumn id="10" xr3:uid="{B93E17EB-7C3C-4945-83AA-B26459DE8FD7}" name="CORREO EJECUTIVO"/>
    <tableColumn id="11" xr3:uid="{99F05121-AEB4-4A5A-9606-FC40209166F7}" name="DIRECCIÓN ACTIVACIONES"/>
    <tableColumn id="12" xr3:uid="{6DCD802F-D063-454C-845F-217525B3DB7A}" name="COORDENADAS ACTIVACIONES"/>
    <tableColumn id="13" xr3:uid="{782BAEEB-B3B6-4D6E-9DE5-D717A6E36704}" name="CONTACTO DEL CLIENTE ACTIVACIONES"/>
    <tableColumn id="14" xr3:uid="{6800C493-0534-445D-87BE-43FAE3E3150E}" name="ORIGEN"/>
    <tableColumn id="18" xr3:uid="{0C49CD0A-1823-4279-9ED4-D910FEAC1476}" name="FECHA REALIZADA 1" dataDxfId="34"/>
    <tableColumn id="31" xr3:uid="{24423DD8-BC11-4840-A30D-16FB6E32A3C6}" name="MES GENERACIÓN BBDD" dataDxfId="33"/>
    <tableColumn id="30" xr3:uid="{CD2FF681-9292-42F6-A613-D656B76CD210}" name="FECHA RECERTIFICACIÓN" dataDxfId="32"/>
    <tableColumn id="32" xr3:uid="{7859365B-2557-4C76-8CBF-BF5ACA44344E}" name="OBSERVACIONES" dataDxfId="31"/>
    <tableColumn id="19" xr3:uid="{14069B0B-9C3F-4C30-819A-0055E62D238B}" name="ESTADO CLIENTE BBD AL 31/05" dataDxfId="30"/>
    <tableColumn id="20" xr3:uid="{0B9ACA4C-2795-4678-8DFC-BFDDE160E9D8}" name="ESTADO CLIENTE U2000 AL 31/05" dataDxfId="29"/>
    <tableColumn id="21" xr3:uid="{57DFB81C-6B49-470E-AA70-2C0599E4E8C0}" name="PLAN CONSUMO 31/05" dataDxfId="28"/>
    <tableColumn id="22" xr3:uid="{082533FC-42C9-4C8B-A9E0-2271C2B259DA}" name="DIFERENCIA PLAN CONSUMO 31/05" dataDxfId="27">
      <calculatedColumnFormula>Tabla6[[#This Row],[PLAN CONSUMO 31/05]]=Tabla6[[#This Row],[PLAN_CONSUMO]]</calculatedColumnFormula>
    </tableColumn>
    <tableColumn id="24" xr3:uid="{99B8B047-18D6-43DB-B409-EF71A20656D2}" name="DESCRIPCION_U20002 31/05" dataDxfId="26"/>
    <tableColumn id="25" xr3:uid="{D40C4E0A-3FA2-47BC-B6DC-849A6953043A}" name="DIFERENCIA 31/05" dataDxfId="25">
      <calculatedColumnFormula>Tabla6[[#This Row],[DESCRIPCION_U20002 31/05]]=Tabla6[[#This Row],[DESCRIPCION_U2000]]</calculatedColumnFormula>
    </tableColumn>
    <tableColumn id="27" xr3:uid="{EEC9E267-4870-4E3D-BC3F-4223688A3A76}" name="EJECUTIVO COMERCIAL 31/05" dataDxfId="24"/>
    <tableColumn id="28" xr3:uid="{E38085C6-1150-4547-AE9A-63599DF8F54D}" name="DIFERENCIA EJECUTIVO 31/05" dataDxfId="23">
      <calculatedColumnFormula>Tabla6[[#This Row],[EJECUTIVO COMERCIAL 31/05]]=Tabla6[[#This Row],[EJECUTIVO_CORPORATE]]</calculatedColumnFormula>
    </tableColumn>
    <tableColumn id="15" xr3:uid="{8D70C80A-D2B5-452E-B3BF-6526CB2024CF}" name="ESTADO"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88C187D-0258-4F66-8951-5CCCB7F25043}" name="Tabla7" displayName="Tabla7" ref="A1:AB146" totalsRowShown="0">
  <autoFilter ref="A1:AB146" xr:uid="{688C187D-0258-4F66-8951-5CCCB7F25043}">
    <filterColumn colId="16">
      <customFilters>
        <customFilter operator="notEqual" val=" "/>
      </customFilters>
    </filterColumn>
    <filterColumn colId="18">
      <filters>
        <filter val="PENDIENTE RECERTIFICACIÓN"/>
      </filters>
    </filterColumn>
  </autoFilter>
  <tableColumns count="28">
    <tableColumn id="1" xr3:uid="{93B626B9-1579-44A1-B256-C3469CEB9D92}" name="AUX"/>
    <tableColumn id="2" xr3:uid="{41264A71-D1FB-4233-8774-74A684C336EF}" name="SEGMENTO_CORP_TAM"/>
    <tableColumn id="3" xr3:uid="{31570CE4-10B4-42C5-A45D-43C02898EEE9}" name="FECHA_HABILITACION" dataDxfId="17"/>
    <tableColumn id="4" xr3:uid="{D09C1077-336E-4E5A-B3D1-F1725330ABDB}" name="PLAN_CONSUMO"/>
    <tableColumn id="5" xr3:uid="{CDE24CED-C8C8-4338-8827-3C1B2B0747D3}" name="NRO_CUENTA"/>
    <tableColumn id="6" xr3:uid="{C68D8EAC-56E4-4771-A537-DAD4316EC5A3}" name="NOMBRE_CLIENTE"/>
    <tableColumn id="7" xr3:uid="{ED0CB3C2-565B-492D-8158-9B0B54A33480}" name="DESCRIPCION_U2000"/>
    <tableColumn id="8" xr3:uid="{1E9B6532-6611-47A8-A6BB-C0A6D317F7C6}" name="EJECUTIVO_CORPORATE"/>
    <tableColumn id="9" xr3:uid="{139DAD1A-0DF7-46D0-9E6C-14E27C937EC2}" name="DEPARTAMENTO"/>
    <tableColumn id="10" xr3:uid="{43462100-4B80-4240-AEB1-9DA08DF13CC2}" name="ZONA"/>
    <tableColumn id="11" xr3:uid="{E1581276-FC26-4815-9890-7A12CBCBF06B}" name="CORREO EJECUTIVO"/>
    <tableColumn id="12" xr3:uid="{ED8D751E-8C33-45B7-82A2-9B834970C2EB}" name="DIRECCIÓN ACTIVACIONES"/>
    <tableColumn id="13" xr3:uid="{DE0CB485-BBB6-4B27-8657-5A0E397221B4}" name="COORDENADAS ACTIVACIONES"/>
    <tableColumn id="14" xr3:uid="{4064A725-75D7-431A-BE56-824A919EF702}" name="CONTACTO DEL CLIENTE ACTIVACIONES"/>
    <tableColumn id="15" xr3:uid="{9C53F484-FF6F-48A4-BCA3-8C8DF4810572}" name="ORIGEN"/>
    <tableColumn id="16" xr3:uid="{930F470F-AD8A-47A6-9818-D3FB927AC8EE}" name="FECHA REALIZADA 1" dataDxfId="16"/>
    <tableColumn id="39" xr3:uid="{7B01C44F-6086-4942-B15D-B8572580EE23}" name="MES GENERACIÓN BBDD" dataDxfId="15"/>
    <tableColumn id="17" xr3:uid="{E12448EE-B5BE-43A2-99B0-78E60AE98474}" name="FECHA RECERTIFICACIÓN" dataDxfId="14"/>
    <tableColumn id="18" xr3:uid="{26D48CE2-F44F-42C7-A067-AA19A6C8A32C}" name="OBSERVACIONES"/>
    <tableColumn id="27" xr3:uid="{5A87C638-B36F-46D8-BEE5-3FD978F906D0}" name="ESTADO CLIENTE BBD AL 30/09" dataDxfId="13"/>
    <tableColumn id="28" xr3:uid="{CEFDF5BA-1459-4108-8C4D-4D7C996F1711}" name="ESTADO CLIENTE U2000 AL 30/09"/>
    <tableColumn id="29" xr3:uid="{6ABCC4A7-EFCF-4CEA-B97E-9B8B23AC5A77}" name="PLAN CONSUMO 30/09"/>
    <tableColumn id="30" xr3:uid="{B8935A4A-7A41-434C-BF27-26A108300C0B}" name="DIFERENCIA PLAN CONSUMO 30/09" dataDxfId="12">
      <calculatedColumnFormula>Tabla7[[#This Row],[PLAN CONSUMO 30/09]]=Tabla7[[#This Row],[PLAN_CONSUMO]]</calculatedColumnFormula>
    </tableColumn>
    <tableColumn id="31" xr3:uid="{BB9DCB6C-CE4C-4EA1-85D5-E52A475841F0}" name="DESCRIPCION_U2000 30/09"/>
    <tableColumn id="32" xr3:uid="{CDEA85B1-2031-49E9-9285-7847F001F8E3}" name="DIFERENCIA 30/09" dataDxfId="11">
      <calculatedColumnFormula>Tabla7[[#This Row],[DESCRIPCION_U2000 30/09]]=Tabla7[[#This Row],[DESCRIPCION_U2000]]</calculatedColumnFormula>
    </tableColumn>
    <tableColumn id="33" xr3:uid="{709F5D1F-D1FF-41DC-9C8C-9B7DFC230C3B}" name="EJECUTIVO COMERCIAL 30/09"/>
    <tableColumn id="34" xr3:uid="{5FBFAAD8-C504-4EAF-84FD-8A0FB887F587}" name="DIFERENCIA EJECUTIVO 30/09" dataDxfId="10">
      <calculatedColumnFormula>Tabla7[[#This Row],[EJECUTIVO COMERCIAL 30/09]]=Tabla7[[#This Row],[EJECUTIVO_CORPORATE]]</calculatedColumnFormula>
    </tableColumn>
    <tableColumn id="38" xr3:uid="{3B3A4DF3-1C2F-4B53-877E-F932BF7BEC0D}" name="ESTADO"/>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C49C60-C267-4FA8-BA1E-C5857AC23C28}" name="Tabla2" displayName="Tabla2" ref="A1:B104" totalsRowShown="0" headerRowDxfId="9">
  <autoFilter ref="A1:B104" xr:uid="{DBA52A10-2C6D-4FC8-98CE-64935899F24E}"/>
  <sortState xmlns:xlrd2="http://schemas.microsoft.com/office/spreadsheetml/2017/richdata2" ref="A2:B104">
    <sortCondition ref="A1:A104"/>
  </sortState>
  <tableColumns count="2">
    <tableColumn id="1" xr3:uid="{5B454FC5-D4E6-4C65-ACF0-DE480890A6C3}" name="NOMBRE"/>
    <tableColumn id="2" xr3:uid="{137756B0-D125-46A3-A381-F0DF91D84E28}" name="CORREO" dataDxfId="8"/>
  </tableColumns>
  <tableStyleInfo name="TableStyleLight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F709BB-89D0-4EB3-8673-8746877E81F4}" name="Tabla3" displayName="Tabla3" ref="A1:B14" totalsRowShown="0" headerRowDxfId="7">
  <autoFilter ref="A1:B14" xr:uid="{CFAD76BF-703C-4020-9EA0-28EFA58C4639}"/>
  <tableColumns count="2">
    <tableColumn id="1" xr3:uid="{6192800A-5EB1-43D2-8298-6DE8D1F8A213}" name="ESTADO VISITA" dataDxfId="6"/>
    <tableColumn id="2" xr3:uid="{4F131932-E1F1-4317-9990-75C0019147DD}" name="DEFINICIÓN"/>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710AEC-FC22-4607-A940-C1091F94EA41}" name="Tabla4" displayName="Tabla4" ref="A1:C17" totalsRowShown="0" headerRowDxfId="5" dataDxfId="4">
  <autoFilter ref="A1:C17" xr:uid="{5871771A-0298-4775-803E-EDA65D08ED55}"/>
  <tableColumns count="3">
    <tableColumn id="1" xr3:uid="{F076C817-18FF-470C-928E-3834CFBC977F}" name="Planes" dataDxfId="3"/>
    <tableColumn id="2" xr3:uid="{42B988A3-7448-4CC5-8FF2-85D098402F26}" name="Velocidad bajada hasta (kbps)" dataDxfId="2"/>
    <tableColumn id="3" xr3:uid="{302677C2-7EAE-4768-96DC-F6D8D0840EE0}" name="Velocidad subida hasta (kbps)" dataDxfId="1">
      <calculatedColumnFormula>B2/2</calculatedColumnFormula>
    </tableColumn>
  </tableColumns>
  <tableStyleInfo name="TableStyleLight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D12576C-F918-4694-B234-561EA29CB1F3}" name="Tabla46" displayName="Tabla46" ref="F1:H33" totalsRowShown="0">
  <autoFilter ref="F1:H33" xr:uid="{BB75FD12-5252-42C9-9A3B-D26C0DA32C9A}"/>
  <tableColumns count="3">
    <tableColumn id="1" xr3:uid="{5826A06F-AF22-4093-9A83-9C9BD0A3D43F}" name="Plan"/>
    <tableColumn id="2" xr3:uid="{4F25829C-7CB3-446C-BF77-EDBAE9C661A9}" name="Ancho de banda anterior"/>
    <tableColumn id="3" xr3:uid="{A184D997-E8D8-450E-8A22-0377FCDED956}" name="Ancho de banda nuevo"/>
  </tableColumns>
  <tableStyleInfo name="TableStyleLight1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398" dT="2022-09-07T15:18:01.25" personId="{D0CA410A-1BDA-444E-AEBA-26DCFAA5416F}" id="{386DF671-3F88-4D91-A9B0-33BC11ABE550}">
    <text>A partir de este enlace, empecé a realizar seguimiento a la base.</text>
  </threadedComment>
</ThreadedComments>
</file>

<file path=xl/threadedComments/threadedComment2.xml><?xml version="1.0" encoding="utf-8"?>
<ThreadedComments xmlns="http://schemas.microsoft.com/office/spreadsheetml/2018/threadedcomments" xmlns:x="http://schemas.openxmlformats.org/spreadsheetml/2006/main">
  <threadedComment ref="E1" dT="2022-01-26T14:28:43.27" personId="{D0CA410A-1BDA-444E-AEBA-26DCFAA5416F}" id="{F5D98A21-FE00-400C-84B3-7432C8ED959F}">
    <text>Se eliminaron enlaces de clientes de CBN y Univalle, ya que se realizaron la certificación de las mismas en 10/21 y 01/22 respectivamente.</text>
  </threadedComment>
  <threadedComment ref="O1" dT="2022-01-26T14:42:27.44" personId="{D0CA410A-1BDA-444E-AEBA-26DCFAA5416F}" id="{2BED7D1F-5BCF-451A-B9A2-2177383509FF}">
    <text>Fecha de primera certificación.</text>
  </threadedComment>
  <threadedComment ref="P1" dT="2022-01-26T14:47:19.63" personId="{D0CA410A-1BDA-444E-AEBA-26DCFAA5416F}" id="{DB03C382-40B0-4F9F-BD94-176FE47FC12A}">
    <text>Mes que se ingresará el enlace a la BBDD Clientes para Recertificación.</text>
  </threadedComment>
  <threadedComment ref="R1" dT="2022-01-26T14:55:58.57" personId="{D0CA410A-1BDA-444E-AEBA-26DCFAA5416F}" id="{F1D60429-B775-41DD-8A57-70FA47CAD8E8}">
    <text>Se registrarán en observaciones aquellos enlaces que estén suspendidos o eliminados de la base Top 25 al momento de agregarlos a la BBDD Clientes general.</text>
  </threadedComment>
</ThreadedComments>
</file>

<file path=xl/threadedComments/threadedComment3.xml><?xml version="1.0" encoding="utf-8"?>
<ThreadedComments xmlns="http://schemas.microsoft.com/office/spreadsheetml/2018/threadedcomments" xmlns:x="http://schemas.openxmlformats.org/spreadsheetml/2006/main">
  <threadedComment ref="P1" dT="2022-01-26T14:42:27.44" personId="{D0CA410A-1BDA-444E-AEBA-26DCFAA5416F}" id="{8EDCEC21-CA68-43F7-BF4B-CF9BBE854A20}">
    <text>Fecha de primera certificación.</text>
  </threadedComment>
  <threadedComment ref="Q1" dT="2022-01-26T14:47:19.63" personId="{D0CA410A-1BDA-444E-AEBA-26DCFAA5416F}" id="{DB438C9D-E187-4613-8258-7AA7033E6DA3}">
    <text>Mes que se ingresará el enlace a la BBDD Clientes para Recertificación.</text>
  </threadedComment>
  <threadedComment ref="S1" dT="2022-01-26T14:55:58.57" personId="{D0CA410A-1BDA-444E-AEBA-26DCFAA5416F}" id="{3FCF1101-D09C-4C20-9962-37AA12530CD2}">
    <text>Se registrarán en observaciones aquellos enlaces que estén suspendidos o eliminados de la base Top 25 al momento de agregarlos a la BBDD Clientes general.</text>
  </threadedComment>
</ThreadedComments>
</file>

<file path=xl/worksheets/_rels/sheet1.xml.rels><?xml version="1.0" encoding="UTF-8" standalone="yes"?>
<Relationships xmlns="http://schemas.openxmlformats.org/package/2006/relationships"><Relationship Id="rId26" Type="http://schemas.openxmlformats.org/officeDocument/2006/relationships/hyperlink" Target="mailto:moralesf@tigo.net.bo" TargetMode="External"/><Relationship Id="rId21" Type="http://schemas.openxmlformats.org/officeDocument/2006/relationships/hyperlink" Target="mailto:medranosi@tigo.net.bo" TargetMode="External"/><Relationship Id="rId42" Type="http://schemas.openxmlformats.org/officeDocument/2006/relationships/hyperlink" Target="mailto:cossioma@tigo.net.bo" TargetMode="External"/><Relationship Id="rId47" Type="http://schemas.openxmlformats.org/officeDocument/2006/relationships/hyperlink" Target="mailto:gonzalezm@tigo.net.bo" TargetMode="External"/><Relationship Id="rId63" Type="http://schemas.openxmlformats.org/officeDocument/2006/relationships/hyperlink" Target="mailto:espadam@tigo.net.bo" TargetMode="External"/><Relationship Id="rId68" Type="http://schemas.openxmlformats.org/officeDocument/2006/relationships/hyperlink" Target="mailto:miyashiroj@tigo.net.bo" TargetMode="External"/><Relationship Id="rId84" Type="http://schemas.openxmlformats.org/officeDocument/2006/relationships/hyperlink" Target="mailto:gutierrezalp@tigo.net.bo" TargetMode="External"/><Relationship Id="rId89" Type="http://schemas.openxmlformats.org/officeDocument/2006/relationships/table" Target="../tables/table1.xml"/><Relationship Id="rId16" Type="http://schemas.openxmlformats.org/officeDocument/2006/relationships/hyperlink" Target="mailto:alvarezs@tigo.net.bo" TargetMode="External"/><Relationship Id="rId11" Type="http://schemas.openxmlformats.org/officeDocument/2006/relationships/hyperlink" Target="mailto:ponceb@tigo.net.bo" TargetMode="External"/><Relationship Id="rId32" Type="http://schemas.openxmlformats.org/officeDocument/2006/relationships/hyperlink" Target="mailto:vargascm@tigo.net.bo" TargetMode="External"/><Relationship Id="rId37" Type="http://schemas.openxmlformats.org/officeDocument/2006/relationships/hyperlink" Target="mailto:cardonaca@tigo.net.bo" TargetMode="External"/><Relationship Id="rId53" Type="http://schemas.openxmlformats.org/officeDocument/2006/relationships/hyperlink" Target="mailto:chamass@tigo.net.bo" TargetMode="External"/><Relationship Id="rId58" Type="http://schemas.openxmlformats.org/officeDocument/2006/relationships/hyperlink" Target="mailto:miyashiroj@tigo.net.bo" TargetMode="External"/><Relationship Id="rId74" Type="http://schemas.openxmlformats.org/officeDocument/2006/relationships/hyperlink" Target="mailto:alvarezs@tigo.net.bo" TargetMode="External"/><Relationship Id="rId79" Type="http://schemas.openxmlformats.org/officeDocument/2006/relationships/hyperlink" Target="mailto:miyashiroj@tigo.net.bo" TargetMode="External"/><Relationship Id="rId5" Type="http://schemas.openxmlformats.org/officeDocument/2006/relationships/hyperlink" Target="mailto:espadam@tigo.net.bo" TargetMode="External"/><Relationship Id="rId90" Type="http://schemas.openxmlformats.org/officeDocument/2006/relationships/comments" Target="../comments1.xml"/><Relationship Id="rId14" Type="http://schemas.openxmlformats.org/officeDocument/2006/relationships/hyperlink" Target="mailto:stehlic@tigo.net.bo" TargetMode="External"/><Relationship Id="rId22" Type="http://schemas.openxmlformats.org/officeDocument/2006/relationships/hyperlink" Target="mailto:velardem@tigo.net.bo" TargetMode="External"/><Relationship Id="rId27" Type="http://schemas.openxmlformats.org/officeDocument/2006/relationships/hyperlink" Target="mailto:miyashiroj@tigo.net.bo" TargetMode="External"/><Relationship Id="rId30" Type="http://schemas.openxmlformats.org/officeDocument/2006/relationships/hyperlink" Target="mailto:terrazasca@tigo.net.bo" TargetMode="External"/><Relationship Id="rId35" Type="http://schemas.openxmlformats.org/officeDocument/2006/relationships/hyperlink" Target="mailto:vargascm@tigo.net.bo" TargetMode="External"/><Relationship Id="rId43" Type="http://schemas.openxmlformats.org/officeDocument/2006/relationships/hyperlink" Target="mailto:bowlesm@tigo.net.bo" TargetMode="External"/><Relationship Id="rId48" Type="http://schemas.openxmlformats.org/officeDocument/2006/relationships/hyperlink" Target="mailto:gonzalezm@tigo.net.bo" TargetMode="External"/><Relationship Id="rId56" Type="http://schemas.openxmlformats.org/officeDocument/2006/relationships/hyperlink" Target="mailto:miyashiroj@tigo.net.bo" TargetMode="External"/><Relationship Id="rId64" Type="http://schemas.openxmlformats.org/officeDocument/2006/relationships/hyperlink" Target="mailto:cossioma@tigo.net.bo" TargetMode="External"/><Relationship Id="rId69" Type="http://schemas.openxmlformats.org/officeDocument/2006/relationships/hyperlink" Target="mailto:pereiraah@tigo.net.bo" TargetMode="External"/><Relationship Id="rId77" Type="http://schemas.openxmlformats.org/officeDocument/2006/relationships/hyperlink" Target="mailto:torrezy@tigo.net.bo" TargetMode="External"/><Relationship Id="rId8" Type="http://schemas.openxmlformats.org/officeDocument/2006/relationships/hyperlink" Target="mailto:marquinash@tigo.net.bo" TargetMode="External"/><Relationship Id="rId51" Type="http://schemas.openxmlformats.org/officeDocument/2006/relationships/hyperlink" Target="mailto:vacadiezw@tigo.net.bo" TargetMode="External"/><Relationship Id="rId72" Type="http://schemas.openxmlformats.org/officeDocument/2006/relationships/hyperlink" Target="mailto:bowlesm@tigo.net.bo" TargetMode="External"/><Relationship Id="rId80" Type="http://schemas.openxmlformats.org/officeDocument/2006/relationships/hyperlink" Target="mailto:monterojavi@tigo.net.bo" TargetMode="External"/><Relationship Id="rId85" Type="http://schemas.openxmlformats.org/officeDocument/2006/relationships/hyperlink" Target="mailto:gutierrezalp@tigo.net.bo" TargetMode="External"/><Relationship Id="rId3" Type="http://schemas.openxmlformats.org/officeDocument/2006/relationships/hyperlink" Target="mailto:ponceb@tigo.net.bo" TargetMode="External"/><Relationship Id="rId12" Type="http://schemas.openxmlformats.org/officeDocument/2006/relationships/hyperlink" Target="mailto:ponceb@tigo.net.bo" TargetMode="External"/><Relationship Id="rId17" Type="http://schemas.openxmlformats.org/officeDocument/2006/relationships/hyperlink" Target="mailto:riberaer@tigo.net.bo" TargetMode="External"/><Relationship Id="rId25" Type="http://schemas.openxmlformats.org/officeDocument/2006/relationships/hyperlink" Target="mailto:gonzalezm@tigo.net.bo" TargetMode="External"/><Relationship Id="rId33" Type="http://schemas.openxmlformats.org/officeDocument/2006/relationships/hyperlink" Target="mailto:erick.ruiz@ypfblogistica.com.bo" TargetMode="External"/><Relationship Id="rId38" Type="http://schemas.openxmlformats.org/officeDocument/2006/relationships/hyperlink" Target="mailto:delgadilloa@tigo.net.bo" TargetMode="External"/><Relationship Id="rId46" Type="http://schemas.openxmlformats.org/officeDocument/2006/relationships/hyperlink" Target="mailto:echeverriaje@tigo.net.bo" TargetMode="External"/><Relationship Id="rId59" Type="http://schemas.openxmlformats.org/officeDocument/2006/relationships/hyperlink" Target="mailto:miyashiroj@tigo.net.bo" TargetMode="External"/><Relationship Id="rId67" Type="http://schemas.openxmlformats.org/officeDocument/2006/relationships/hyperlink" Target="mailto:cossioma@tigo.net.bo" TargetMode="External"/><Relationship Id="rId20" Type="http://schemas.openxmlformats.org/officeDocument/2006/relationships/hyperlink" Target="mailto:vidall@tigo.net.bo" TargetMode="External"/><Relationship Id="rId41" Type="http://schemas.openxmlformats.org/officeDocument/2006/relationships/hyperlink" Target="mailto:gutierrezalp@tigo.net.bo" TargetMode="External"/><Relationship Id="rId54" Type="http://schemas.openxmlformats.org/officeDocument/2006/relationships/hyperlink" Target="mailto:gonzalezm@tigo.net.bo" TargetMode="External"/><Relationship Id="rId62" Type="http://schemas.openxmlformats.org/officeDocument/2006/relationships/hyperlink" Target="mailto:cardonaca@tigo.net.bo" TargetMode="External"/><Relationship Id="rId70" Type="http://schemas.openxmlformats.org/officeDocument/2006/relationships/hyperlink" Target="mailto:miyashiroj@tigo.net.bo" TargetMode="External"/><Relationship Id="rId75" Type="http://schemas.openxmlformats.org/officeDocument/2006/relationships/hyperlink" Target="mailto:chamass@tigo.net.bo" TargetMode="External"/><Relationship Id="rId83" Type="http://schemas.openxmlformats.org/officeDocument/2006/relationships/hyperlink" Target="mailto:emazuelos@grupobisa.com,72062576" TargetMode="External"/><Relationship Id="rId88" Type="http://schemas.openxmlformats.org/officeDocument/2006/relationships/vmlDrawing" Target="../drawings/vmlDrawing1.vml"/><Relationship Id="rId91" Type="http://schemas.microsoft.com/office/2017/10/relationships/threadedComment" Target="../threadedComments/threadedComment1.xml"/><Relationship Id="rId1" Type="http://schemas.openxmlformats.org/officeDocument/2006/relationships/hyperlink" Target="mailto:moralesf@tigo.net.bo" TargetMode="External"/><Relationship Id="rId6" Type="http://schemas.openxmlformats.org/officeDocument/2006/relationships/hyperlink" Target="mailto:marquinash@tigo.net.bo" TargetMode="External"/><Relationship Id="rId15" Type="http://schemas.openxmlformats.org/officeDocument/2006/relationships/hyperlink" Target="mailto:sanabriav@tigo.net.bo" TargetMode="External"/><Relationship Id="rId23" Type="http://schemas.openxmlformats.org/officeDocument/2006/relationships/hyperlink" Target="mailto:chaconm@tigo.net.bo" TargetMode="External"/><Relationship Id="rId28" Type="http://schemas.openxmlformats.org/officeDocument/2006/relationships/hyperlink" Target="mailto:sanjinesm@tigo.net.bo" TargetMode="External"/><Relationship Id="rId36" Type="http://schemas.openxmlformats.org/officeDocument/2006/relationships/hyperlink" Target="mailto:gutierrezalp@tigo.net.bo" TargetMode="External"/><Relationship Id="rId49" Type="http://schemas.openxmlformats.org/officeDocument/2006/relationships/hyperlink" Target="mailto:zambranai@tigo.net.bo" TargetMode="External"/><Relationship Id="rId57" Type="http://schemas.openxmlformats.org/officeDocument/2006/relationships/hyperlink" Target="mailto:miyashiroj@tigo.net.bo" TargetMode="External"/><Relationship Id="rId10" Type="http://schemas.openxmlformats.org/officeDocument/2006/relationships/hyperlink" Target="mailto:miyashiroj@tigo.net.bo" TargetMode="External"/><Relationship Id="rId31" Type="http://schemas.openxmlformats.org/officeDocument/2006/relationships/hyperlink" Target="mailto:vargascm@tigo.net.bo" TargetMode="External"/><Relationship Id="rId44" Type="http://schemas.openxmlformats.org/officeDocument/2006/relationships/hyperlink" Target="mailto:chamass@tigo.net.bo" TargetMode="External"/><Relationship Id="rId52" Type="http://schemas.openxmlformats.org/officeDocument/2006/relationships/hyperlink" Target="mailto:goytiav@tigo.net.bo" TargetMode="External"/><Relationship Id="rId60" Type="http://schemas.openxmlformats.org/officeDocument/2006/relationships/hyperlink" Target="mailto:moralesro@tigo.net.bo" TargetMode="External"/><Relationship Id="rId65" Type="http://schemas.openxmlformats.org/officeDocument/2006/relationships/hyperlink" Target="mailto:herediaf@tigo.net.bo" TargetMode="External"/><Relationship Id="rId73" Type="http://schemas.openxmlformats.org/officeDocument/2006/relationships/hyperlink" Target="mailto:isurzae@tigo.net.bo" TargetMode="External"/><Relationship Id="rId78" Type="http://schemas.openxmlformats.org/officeDocument/2006/relationships/hyperlink" Target="mailto:claurefa@tigo.net.bo" TargetMode="External"/><Relationship Id="rId81" Type="http://schemas.openxmlformats.org/officeDocument/2006/relationships/hyperlink" Target="mailto:monterojavi@tigo.net.bo" TargetMode="External"/><Relationship Id="rId86" Type="http://schemas.openxmlformats.org/officeDocument/2006/relationships/hyperlink" Target="mailto:goytiav@tigo.net.bo" TargetMode="External"/><Relationship Id="rId4" Type="http://schemas.openxmlformats.org/officeDocument/2006/relationships/hyperlink" Target="mailto:monjepa@tigo.net.bo" TargetMode="External"/><Relationship Id="rId9" Type="http://schemas.openxmlformats.org/officeDocument/2006/relationships/hyperlink" Target="mailto:miyashiroj@tigo.net.bo" TargetMode="External"/><Relationship Id="rId13" Type="http://schemas.openxmlformats.org/officeDocument/2006/relationships/hyperlink" Target="mailto:cespedesr@tigo.net.bo" TargetMode="External"/><Relationship Id="rId18" Type="http://schemas.openxmlformats.org/officeDocument/2006/relationships/hyperlink" Target="mailto:mirandajv@tigo.net.bo" TargetMode="External"/><Relationship Id="rId39" Type="http://schemas.openxmlformats.org/officeDocument/2006/relationships/hyperlink" Target="mailto:cardonaca@tigo.net.bo" TargetMode="External"/><Relationship Id="rId34" Type="http://schemas.openxmlformats.org/officeDocument/2006/relationships/hyperlink" Target="mailto:vargascm@tigo.net.bo" TargetMode="External"/><Relationship Id="rId50" Type="http://schemas.openxmlformats.org/officeDocument/2006/relationships/hyperlink" Target="mailto:gonzalesgu@tigo.net.bo" TargetMode="External"/><Relationship Id="rId55" Type="http://schemas.openxmlformats.org/officeDocument/2006/relationships/hyperlink" Target="mailto:gonzalezm@tigo.net.bo" TargetMode="External"/><Relationship Id="rId76" Type="http://schemas.openxmlformats.org/officeDocument/2006/relationships/hyperlink" Target="mailto:mirandada@tigo.net.bo" TargetMode="External"/><Relationship Id="rId7" Type="http://schemas.openxmlformats.org/officeDocument/2006/relationships/hyperlink" Target="mailto:marquinash@tigo.net.bo" TargetMode="External"/><Relationship Id="rId71" Type="http://schemas.openxmlformats.org/officeDocument/2006/relationships/hyperlink" Target="mailto:bowlesm@tigo.net.bo" TargetMode="External"/><Relationship Id="rId2" Type="http://schemas.openxmlformats.org/officeDocument/2006/relationships/hyperlink" Target="mailto:nunezca@tigo.net.bo" TargetMode="External"/><Relationship Id="rId29" Type="http://schemas.openxmlformats.org/officeDocument/2006/relationships/hyperlink" Target="mailto:ponceb@tigo.net.bo" TargetMode="External"/><Relationship Id="rId24" Type="http://schemas.openxmlformats.org/officeDocument/2006/relationships/hyperlink" Target="mailto:chaconm@tigo.net.bo" TargetMode="External"/><Relationship Id="rId40" Type="http://schemas.openxmlformats.org/officeDocument/2006/relationships/hyperlink" Target="mailto:cardonaca@tigo.net.bo" TargetMode="External"/><Relationship Id="rId45" Type="http://schemas.openxmlformats.org/officeDocument/2006/relationships/hyperlink" Target="mailto:vacamarc@tigo.net.bo" TargetMode="External"/><Relationship Id="rId66" Type="http://schemas.openxmlformats.org/officeDocument/2006/relationships/hyperlink" Target="mailto:martinezjh@tigo.net.bo" TargetMode="External"/><Relationship Id="rId87" Type="http://schemas.openxmlformats.org/officeDocument/2006/relationships/printerSettings" Target="../printerSettings/printerSettings1.bin"/><Relationship Id="rId61" Type="http://schemas.openxmlformats.org/officeDocument/2006/relationships/hyperlink" Target="mailto:moralesro@tigo.net.bo" TargetMode="External"/><Relationship Id="rId82" Type="http://schemas.openxmlformats.org/officeDocument/2006/relationships/hyperlink" Target="mailto:emazuelos@grupobisa.com,72062576" TargetMode="External"/><Relationship Id="rId19" Type="http://schemas.openxmlformats.org/officeDocument/2006/relationships/hyperlink" Target="mailto:alvarezs@tigo.net.bo"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8" Type="http://schemas.openxmlformats.org/officeDocument/2006/relationships/hyperlink" Target="mailto:marqueza@tigo.net.bo" TargetMode="External"/><Relationship Id="rId3" Type="http://schemas.openxmlformats.org/officeDocument/2006/relationships/hyperlink" Target="mailto:montanolu@tigo.net.bo" TargetMode="External"/><Relationship Id="rId7" Type="http://schemas.openxmlformats.org/officeDocument/2006/relationships/hyperlink" Target="mailto:gonzalezm@tigo.net.bo" TargetMode="External"/><Relationship Id="rId12" Type="http://schemas.microsoft.com/office/2017/10/relationships/threadedComment" Target="../threadedComments/threadedComment3.xml"/><Relationship Id="rId2" Type="http://schemas.openxmlformats.org/officeDocument/2006/relationships/hyperlink" Target="mailto:montanolu@tigo.net.bo" TargetMode="External"/><Relationship Id="rId1" Type="http://schemas.openxmlformats.org/officeDocument/2006/relationships/hyperlink" Target="mailto:montanolu@tigo.net.bo" TargetMode="External"/><Relationship Id="rId6" Type="http://schemas.openxmlformats.org/officeDocument/2006/relationships/hyperlink" Target="mailto:gonzalezm@tigo.net.bo" TargetMode="External"/><Relationship Id="rId11" Type="http://schemas.openxmlformats.org/officeDocument/2006/relationships/comments" Target="../comments3.xml"/><Relationship Id="rId5" Type="http://schemas.openxmlformats.org/officeDocument/2006/relationships/hyperlink" Target="mailto:gonzalezm@tigo.net.bo" TargetMode="External"/><Relationship Id="rId10" Type="http://schemas.openxmlformats.org/officeDocument/2006/relationships/table" Target="../tables/table3.xml"/><Relationship Id="rId4" Type="http://schemas.openxmlformats.org/officeDocument/2006/relationships/hyperlink" Target="mailto:montanolu@tigo.net.bo" TargetMode="External"/><Relationship Id="rId9"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8" Type="http://schemas.openxmlformats.org/officeDocument/2006/relationships/hyperlink" Target="mailto:ponceb@tigo.net.bo" TargetMode="External"/><Relationship Id="rId13" Type="http://schemas.openxmlformats.org/officeDocument/2006/relationships/hyperlink" Target="mailto:anezpe@tigo.net.bo" TargetMode="External"/><Relationship Id="rId18" Type="http://schemas.openxmlformats.org/officeDocument/2006/relationships/hyperlink" Target="mailto:chaconm@tigo.net.bo" TargetMode="External"/><Relationship Id="rId26" Type="http://schemas.openxmlformats.org/officeDocument/2006/relationships/table" Target="../tables/table4.xml"/><Relationship Id="rId3" Type="http://schemas.openxmlformats.org/officeDocument/2006/relationships/hyperlink" Target="mailto:nunezca@tigo.net.bo" TargetMode="External"/><Relationship Id="rId21" Type="http://schemas.openxmlformats.org/officeDocument/2006/relationships/hyperlink" Target="mailto:campuzanos@tigo.net.bo" TargetMode="External"/><Relationship Id="rId7" Type="http://schemas.openxmlformats.org/officeDocument/2006/relationships/hyperlink" Target="mailto:miyashiroj@tigo.net.bo" TargetMode="External"/><Relationship Id="rId12" Type="http://schemas.openxmlformats.org/officeDocument/2006/relationships/hyperlink" Target="mailto:morenoey@tigo.net.bo" TargetMode="External"/><Relationship Id="rId17" Type="http://schemas.openxmlformats.org/officeDocument/2006/relationships/hyperlink" Target="mailto:velardem@tigo.net.bo" TargetMode="External"/><Relationship Id="rId25" Type="http://schemas.openxmlformats.org/officeDocument/2006/relationships/printerSettings" Target="../printerSettings/printerSettings6.bin"/><Relationship Id="rId2" Type="http://schemas.openxmlformats.org/officeDocument/2006/relationships/hyperlink" Target="mailto:monasteriom@tigo.net.bo" TargetMode="External"/><Relationship Id="rId16" Type="http://schemas.openxmlformats.org/officeDocument/2006/relationships/hyperlink" Target="mailto:vidall@tigo.net.bo" TargetMode="External"/><Relationship Id="rId20" Type="http://schemas.openxmlformats.org/officeDocument/2006/relationships/hyperlink" Target="mailto:moralesf@tigo.net.bo" TargetMode="External"/><Relationship Id="rId1" Type="http://schemas.openxmlformats.org/officeDocument/2006/relationships/hyperlink" Target="mailto:villarroelk@tigo.net.bo" TargetMode="External"/><Relationship Id="rId6" Type="http://schemas.openxmlformats.org/officeDocument/2006/relationships/hyperlink" Target="mailto:marquinash@tigo.net.bo" TargetMode="External"/><Relationship Id="rId11" Type="http://schemas.openxmlformats.org/officeDocument/2006/relationships/hyperlink" Target="mailto:ruedaa@tigo.net.bo" TargetMode="External"/><Relationship Id="rId24" Type="http://schemas.openxmlformats.org/officeDocument/2006/relationships/hyperlink" Target="mailto:ruckf@tigo.net.bo" TargetMode="External"/><Relationship Id="rId5" Type="http://schemas.openxmlformats.org/officeDocument/2006/relationships/hyperlink" Target="mailto:villarroelk@tigo.net.bo" TargetMode="External"/><Relationship Id="rId15" Type="http://schemas.openxmlformats.org/officeDocument/2006/relationships/hyperlink" Target="mailto:riberaer@tigo.net.bo" TargetMode="External"/><Relationship Id="rId23" Type="http://schemas.openxmlformats.org/officeDocument/2006/relationships/hyperlink" Target="mailto:salast@tigo.net.bo" TargetMode="External"/><Relationship Id="rId10" Type="http://schemas.openxmlformats.org/officeDocument/2006/relationships/hyperlink" Target="mailto:mendozali@tigo.net.bo" TargetMode="External"/><Relationship Id="rId19" Type="http://schemas.openxmlformats.org/officeDocument/2006/relationships/hyperlink" Target="mailto:gonzalezm@tigo.net.bo" TargetMode="External"/><Relationship Id="rId4" Type="http://schemas.openxmlformats.org/officeDocument/2006/relationships/hyperlink" Target="mailto:pintod@tigo.net.bo" TargetMode="External"/><Relationship Id="rId9" Type="http://schemas.openxmlformats.org/officeDocument/2006/relationships/hyperlink" Target="mailto:chuquimiah@tigo.net.bo" TargetMode="External"/><Relationship Id="rId14" Type="http://schemas.openxmlformats.org/officeDocument/2006/relationships/hyperlink" Target="mailto:sanabriav@tigo.net.bo" TargetMode="External"/><Relationship Id="rId22" Type="http://schemas.openxmlformats.org/officeDocument/2006/relationships/hyperlink" Target="mailto:marqueza@tigo.net.bo"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C4E48-5215-4C68-BD98-5CC28DAE9A0C}">
  <dimension ref="A1:AF2257"/>
  <sheetViews>
    <sheetView showGridLines="0" tabSelected="1" zoomScale="80" zoomScaleNormal="80" workbookViewId="0">
      <pane ySplit="1" topLeftCell="A2225" activePane="bottomLeft" state="frozen"/>
      <selection activeCell="G26" sqref="G26"/>
      <selection pane="bottomLeft" activeCell="G2234" sqref="G2234"/>
    </sheetView>
  </sheetViews>
  <sheetFormatPr baseColWidth="10" defaultRowHeight="15" outlineLevelCol="1" x14ac:dyDescent="0.25"/>
  <cols>
    <col min="1" max="1" width="8" customWidth="1"/>
    <col min="2" max="2" width="12.7109375" style="1" customWidth="1"/>
    <col min="3" max="3" width="18.7109375" customWidth="1"/>
    <col min="4" max="4" width="8.140625" customWidth="1"/>
    <col min="5" max="5" width="22.85546875" customWidth="1"/>
    <col min="6" max="6" width="25.85546875" customWidth="1"/>
    <col min="7" max="7" width="39.42578125" customWidth="1"/>
    <col min="8" max="8" width="6.140625" hidden="1" customWidth="1" outlineLevel="1"/>
    <col min="9" max="9" width="8.5703125" hidden="1" customWidth="1" outlineLevel="1"/>
    <col min="10" max="10" width="28.7109375" hidden="1" customWidth="1" outlineLevel="1"/>
    <col min="11" max="12" width="11.42578125" hidden="1" customWidth="1" outlineLevel="1"/>
    <col min="13" max="13" width="11.42578125" customWidth="1" collapsed="1"/>
    <col min="14" max="14" width="11.42578125" hidden="1" customWidth="1" outlineLevel="1"/>
    <col min="15" max="15" width="9.28515625" hidden="1" customWidth="1" outlineLevel="1"/>
    <col min="16" max="16" width="11.42578125" hidden="1" customWidth="1" outlineLevel="1"/>
    <col min="17" max="17" width="22" customWidth="1" collapsed="1"/>
    <col min="18" max="18" width="30.7109375" hidden="1" customWidth="1" outlineLevel="1"/>
    <col min="19" max="19" width="11.42578125" hidden="1" customWidth="1" outlineLevel="1"/>
    <col min="20" max="20" width="15" customWidth="1" collapsed="1"/>
    <col min="21" max="23" width="11.42578125" hidden="1" customWidth="1" outlineLevel="1"/>
    <col min="24" max="24" width="17.140625" hidden="1" customWidth="1" outlineLevel="1"/>
    <col min="25" max="25" width="12.5703125" hidden="1" customWidth="1" outlineLevel="1"/>
    <col min="26" max="26" width="14.42578125" hidden="1" customWidth="1" outlineLevel="1"/>
    <col min="27" max="27" width="11.42578125" hidden="1" customWidth="1" outlineLevel="1"/>
    <col min="28" max="28" width="14.7109375" hidden="1" customWidth="1" outlineLevel="1"/>
    <col min="29" max="30" width="14" hidden="1" customWidth="1" outlineLevel="1"/>
    <col min="31" max="31" width="11.5703125" hidden="1" customWidth="1" outlineLevel="1"/>
    <col min="32" max="32" width="11.42578125" collapsed="1"/>
  </cols>
  <sheetData>
    <row r="1" spans="1:31" s="8" customFormat="1" x14ac:dyDescent="0.25">
      <c r="A1" s="8" t="s">
        <v>1</v>
      </c>
      <c r="B1" s="98" t="s">
        <v>2</v>
      </c>
      <c r="C1" s="8" t="s">
        <v>3</v>
      </c>
      <c r="D1" s="8" t="s">
        <v>4</v>
      </c>
      <c r="E1" s="8" t="s">
        <v>5</v>
      </c>
      <c r="F1" s="8" t="s">
        <v>6</v>
      </c>
      <c r="G1" s="8" t="s">
        <v>7</v>
      </c>
      <c r="H1" s="9" t="s">
        <v>9</v>
      </c>
      <c r="I1" s="9" t="s">
        <v>10</v>
      </c>
      <c r="J1" s="9" t="s">
        <v>8</v>
      </c>
      <c r="K1" s="10" t="s">
        <v>12</v>
      </c>
      <c r="L1" s="10" t="s">
        <v>13</v>
      </c>
      <c r="M1" s="10" t="s">
        <v>14</v>
      </c>
      <c r="N1" s="9" t="s">
        <v>0</v>
      </c>
      <c r="O1" s="9" t="s">
        <v>11</v>
      </c>
      <c r="P1" s="9" t="s">
        <v>1000</v>
      </c>
      <c r="Q1" s="11" t="s">
        <v>16</v>
      </c>
      <c r="R1" s="11" t="s">
        <v>2232</v>
      </c>
      <c r="S1" s="11" t="s">
        <v>1239</v>
      </c>
      <c r="T1" s="16" t="s">
        <v>15</v>
      </c>
      <c r="U1" s="8" t="s">
        <v>9290</v>
      </c>
      <c r="V1" s="8" t="s">
        <v>9291</v>
      </c>
      <c r="W1" s="8" t="s">
        <v>9292</v>
      </c>
      <c r="X1" s="8" t="s">
        <v>9293</v>
      </c>
      <c r="Y1" s="8" t="s">
        <v>9294</v>
      </c>
      <c r="Z1" s="8" t="s">
        <v>9295</v>
      </c>
      <c r="AA1" s="8" t="s">
        <v>9296</v>
      </c>
      <c r="AB1" s="8" t="s">
        <v>9297</v>
      </c>
      <c r="AC1" s="49" t="s">
        <v>9298</v>
      </c>
      <c r="AD1" s="49" t="s">
        <v>9299</v>
      </c>
      <c r="AE1" s="49" t="s">
        <v>9300</v>
      </c>
    </row>
    <row r="2" spans="1:31" ht="15" customHeight="1" x14ac:dyDescent="0.25">
      <c r="A2" t="s">
        <v>322</v>
      </c>
      <c r="B2" s="1">
        <v>44802</v>
      </c>
      <c r="C2" t="s">
        <v>1380</v>
      </c>
      <c r="D2">
        <v>38079</v>
      </c>
      <c r="E2" s="6" t="s">
        <v>7990</v>
      </c>
      <c r="F2" t="s">
        <v>7991</v>
      </c>
      <c r="G2" s="6" t="s">
        <v>7992</v>
      </c>
      <c r="H2" t="s">
        <v>40</v>
      </c>
      <c r="I2" t="s">
        <v>23</v>
      </c>
      <c r="J2" s="34" t="s">
        <v>8117</v>
      </c>
      <c r="K2" t="s">
        <v>8048</v>
      </c>
      <c r="L2" t="s">
        <v>8049</v>
      </c>
      <c r="M2" t="s">
        <v>8050</v>
      </c>
      <c r="N2" t="s">
        <v>4091</v>
      </c>
      <c r="O2" s="14">
        <v>44896</v>
      </c>
      <c r="P2" s="14">
        <v>44927</v>
      </c>
      <c r="Q2" s="55" t="s">
        <v>75</v>
      </c>
      <c r="R2" s="1" t="s">
        <v>8598</v>
      </c>
      <c r="S2" s="2" t="s">
        <v>9309</v>
      </c>
      <c r="T2" s="48" t="s">
        <v>6992</v>
      </c>
      <c r="U2" t="s">
        <v>5990</v>
      </c>
      <c r="V2" t="s">
        <v>5984</v>
      </c>
      <c r="W2" t="s">
        <v>1380</v>
      </c>
      <c r="X2" t="b">
        <f>Tabla1[[#This Row],[PLAN CONSUMO 31/10]]=Tabla1[[#This Row],[PLAN_CONSUMO]]</f>
        <v>1</v>
      </c>
      <c r="Y2" t="s">
        <v>9166</v>
      </c>
      <c r="Z2" t="b">
        <f>Tabla1[[#This Row],[DESCRIPCION_U20002 31/10]]=Tabla1[[#This Row],[DESCRIPCION_U2000]]</f>
        <v>0</v>
      </c>
      <c r="AA2" t="s">
        <v>7992</v>
      </c>
      <c r="AB2" t="b">
        <f>Tabla1[[#This Row],[EJECUTIVO COMERCIAL 31/10]]=Tabla1[[#This Row],[EJECUTIVO_CORPORATE]]</f>
        <v>1</v>
      </c>
      <c r="AC2" t="e">
        <f>VLOOKUP(Tabla1[[#This Row],[NRO_CUENTA]],[1]!Tabla3[#Data],12,0)</f>
        <v>#N/A</v>
      </c>
      <c r="AD2" t="e">
        <f>VLOOKUP(Tabla1[[#This Row],[NRO_CUENTA]],[1]!Tabla3[#Data],17,0)</f>
        <v>#N/A</v>
      </c>
    </row>
    <row r="3" spans="1:31" ht="15.75" customHeight="1" x14ac:dyDescent="0.25">
      <c r="A3" t="s">
        <v>18</v>
      </c>
      <c r="B3" s="1">
        <v>42734</v>
      </c>
      <c r="C3" t="s">
        <v>1766</v>
      </c>
      <c r="D3">
        <v>30712</v>
      </c>
      <c r="E3" s="6" t="s">
        <v>756</v>
      </c>
      <c r="F3" t="s">
        <v>6913</v>
      </c>
      <c r="G3" t="s">
        <v>7475</v>
      </c>
      <c r="H3" t="s">
        <v>40</v>
      </c>
      <c r="I3" s="37" t="s">
        <v>23</v>
      </c>
      <c r="J3" t="s">
        <v>1230</v>
      </c>
      <c r="K3" t="s">
        <v>758</v>
      </c>
      <c r="L3" t="s">
        <v>759</v>
      </c>
      <c r="M3" t="s">
        <v>8590</v>
      </c>
      <c r="N3" t="s">
        <v>711</v>
      </c>
      <c r="O3" s="14">
        <v>43831</v>
      </c>
      <c r="P3" s="14">
        <v>43862</v>
      </c>
      <c r="Q3" s="38" t="s">
        <v>75</v>
      </c>
      <c r="R3" s="57" t="s">
        <v>8591</v>
      </c>
      <c r="S3" s="21" t="s">
        <v>2239</v>
      </c>
      <c r="T3" s="22">
        <v>0</v>
      </c>
      <c r="U3" t="s">
        <v>5982</v>
      </c>
      <c r="V3" t="s">
        <v>5982</v>
      </c>
      <c r="W3" t="s">
        <v>94</v>
      </c>
      <c r="X3" t="b">
        <f>Tabla1[[#This Row],[PLAN CONSUMO 31/10]]=Tabla1[[#This Row],[PLAN_CONSUMO]]</f>
        <v>0</v>
      </c>
      <c r="Y3" t="s">
        <v>6913</v>
      </c>
      <c r="Z3" t="b">
        <f>Tabla1[[#This Row],[DESCRIPCION_U20002 31/10]]=Tabla1[[#This Row],[DESCRIPCION_U2000]]</f>
        <v>1</v>
      </c>
      <c r="AA3" t="s">
        <v>7475</v>
      </c>
      <c r="AB3" t="b">
        <f>Tabla1[[#This Row],[EJECUTIVO COMERCIAL 31/10]]=Tabla1[[#This Row],[EJECUTIVO_CORPORATE]]</f>
        <v>1</v>
      </c>
      <c r="AC3" t="e">
        <f>VLOOKUP(Tabla1[[#This Row],[NRO_CUENTA]],[1]!Tabla3[#Data],12,0)</f>
        <v>#N/A</v>
      </c>
      <c r="AD3" t="e">
        <f>VLOOKUP(Tabla1[[#This Row],[NRO_CUENTA]],[1]!Tabla3[#Data],17,0)</f>
        <v>#N/A</v>
      </c>
    </row>
    <row r="4" spans="1:31" x14ac:dyDescent="0.25">
      <c r="A4" t="s">
        <v>1382</v>
      </c>
      <c r="B4" s="1">
        <v>44407</v>
      </c>
      <c r="C4" t="s">
        <v>4660</v>
      </c>
      <c r="D4">
        <v>36347</v>
      </c>
      <c r="E4" s="6" t="s">
        <v>83</v>
      </c>
      <c r="F4" t="s">
        <v>5671</v>
      </c>
      <c r="G4" s="6" t="s">
        <v>1389</v>
      </c>
      <c r="H4" t="s">
        <v>40</v>
      </c>
      <c r="I4" s="37" t="s">
        <v>23</v>
      </c>
      <c r="J4" t="s">
        <v>832</v>
      </c>
      <c r="K4" t="s">
        <v>5672</v>
      </c>
      <c r="L4" t="s">
        <v>5673</v>
      </c>
      <c r="M4" t="s">
        <v>7466</v>
      </c>
      <c r="N4" t="s">
        <v>17</v>
      </c>
      <c r="O4" s="14">
        <v>44378</v>
      </c>
      <c r="P4" s="14">
        <v>44409</v>
      </c>
      <c r="Q4" s="22" t="s">
        <v>27</v>
      </c>
      <c r="R4" s="22"/>
      <c r="S4" s="24"/>
      <c r="T4" s="22">
        <v>44946</v>
      </c>
      <c r="U4" t="s">
        <v>5982</v>
      </c>
      <c r="V4" t="s">
        <v>5982</v>
      </c>
      <c r="W4" t="s">
        <v>4660</v>
      </c>
      <c r="X4" t="b">
        <f>Tabla1[[#This Row],[PLAN CONSUMO 31/10]]=Tabla1[[#This Row],[PLAN_CONSUMO]]</f>
        <v>1</v>
      </c>
      <c r="Y4" t="s">
        <v>5671</v>
      </c>
      <c r="Z4" t="b">
        <f>Tabla1[[#This Row],[DESCRIPCION_U20002 31/10]]=Tabla1[[#This Row],[DESCRIPCION_U2000]]</f>
        <v>1</v>
      </c>
      <c r="AA4" t="s">
        <v>8737</v>
      </c>
      <c r="AB4" t="b">
        <f>Tabla1[[#This Row],[EJECUTIVO COMERCIAL 31/10]]=Tabla1[[#This Row],[EJECUTIVO_CORPORATE]]</f>
        <v>0</v>
      </c>
      <c r="AC4" t="e">
        <f>VLOOKUP(Tabla1[[#This Row],[NRO_CUENTA]],[1]!Tabla3[#Data],12,0)</f>
        <v>#N/A</v>
      </c>
      <c r="AD4" t="e">
        <f>VLOOKUP(Tabla1[[#This Row],[NRO_CUENTA]],[1]!Tabla3[#Data],17,0)</f>
        <v>#N/A</v>
      </c>
    </row>
    <row r="5" spans="1:31" x14ac:dyDescent="0.25">
      <c r="A5" t="s">
        <v>18</v>
      </c>
      <c r="B5" s="1">
        <v>44407</v>
      </c>
      <c r="C5" t="s">
        <v>76</v>
      </c>
      <c r="D5">
        <v>36490</v>
      </c>
      <c r="E5" s="6" t="s">
        <v>937</v>
      </c>
      <c r="F5" t="s">
        <v>6413</v>
      </c>
      <c r="G5" s="6" t="s">
        <v>1389</v>
      </c>
      <c r="H5" t="s">
        <v>22</v>
      </c>
      <c r="I5" s="37" t="s">
        <v>23</v>
      </c>
      <c r="J5" t="s">
        <v>832</v>
      </c>
      <c r="K5" t="s">
        <v>6321</v>
      </c>
      <c r="L5" t="s">
        <v>6322</v>
      </c>
      <c r="M5" t="s">
        <v>6323</v>
      </c>
      <c r="N5" t="s">
        <v>4091</v>
      </c>
      <c r="O5" s="14">
        <v>44440</v>
      </c>
      <c r="P5" s="14">
        <v>44470</v>
      </c>
      <c r="Q5" s="1" t="s">
        <v>75</v>
      </c>
      <c r="R5" s="1" t="s">
        <v>7625</v>
      </c>
      <c r="S5" s="2" t="s">
        <v>9310</v>
      </c>
      <c r="T5" s="1">
        <v>0</v>
      </c>
      <c r="U5" t="s">
        <v>5982</v>
      </c>
      <c r="V5" t="s">
        <v>35</v>
      </c>
      <c r="W5" t="s">
        <v>76</v>
      </c>
      <c r="X5" t="b">
        <f>Tabla1[[#This Row],[PLAN CONSUMO 31/10]]=Tabla1[[#This Row],[PLAN_CONSUMO]]</f>
        <v>1</v>
      </c>
      <c r="Y5" t="s">
        <v>35</v>
      </c>
      <c r="Z5" t="b">
        <f>Tabla1[[#This Row],[DESCRIPCION_U20002 31/10]]=Tabla1[[#This Row],[DESCRIPCION_U2000]]</f>
        <v>0</v>
      </c>
      <c r="AA5" t="s">
        <v>7373</v>
      </c>
      <c r="AB5" t="b">
        <f>Tabla1[[#This Row],[EJECUTIVO COMERCIAL 31/10]]=Tabla1[[#This Row],[EJECUTIVO_CORPORATE]]</f>
        <v>0</v>
      </c>
      <c r="AC5" t="e">
        <f>VLOOKUP(Tabla1[[#This Row],[NRO_CUENTA]],[1]!Tabla3[#Data],12,0)</f>
        <v>#N/A</v>
      </c>
      <c r="AD5" t="e">
        <f>VLOOKUP(Tabla1[[#This Row],[NRO_CUENTA]],[1]!Tabla3[#Data],17,0)</f>
        <v>#N/A</v>
      </c>
    </row>
    <row r="6" spans="1:31" x14ac:dyDescent="0.25">
      <c r="A6" t="s">
        <v>1382</v>
      </c>
      <c r="B6" s="1">
        <v>44500</v>
      </c>
      <c r="C6" t="s">
        <v>1766</v>
      </c>
      <c r="D6">
        <v>36859</v>
      </c>
      <c r="E6" s="6" t="s">
        <v>83</v>
      </c>
      <c r="F6" t="s">
        <v>6782</v>
      </c>
      <c r="G6" s="6" t="s">
        <v>1389</v>
      </c>
      <c r="H6" t="s">
        <v>40</v>
      </c>
      <c r="I6" s="37" t="s">
        <v>23</v>
      </c>
      <c r="J6" t="s">
        <v>832</v>
      </c>
      <c r="K6" t="s">
        <v>6837</v>
      </c>
      <c r="L6" t="s">
        <v>6838</v>
      </c>
      <c r="M6" t="s">
        <v>7466</v>
      </c>
      <c r="N6" t="s">
        <v>17</v>
      </c>
      <c r="O6" s="14">
        <v>44531</v>
      </c>
      <c r="P6" s="14">
        <v>44562</v>
      </c>
      <c r="Q6" s="1" t="s">
        <v>27</v>
      </c>
      <c r="R6" s="1" t="s">
        <v>8584</v>
      </c>
      <c r="S6" s="2"/>
      <c r="T6" s="1">
        <v>45065</v>
      </c>
      <c r="U6" t="s">
        <v>5982</v>
      </c>
      <c r="V6" t="s">
        <v>35</v>
      </c>
      <c r="W6" t="s">
        <v>1766</v>
      </c>
      <c r="X6" t="b">
        <f>Tabla1[[#This Row],[PLAN CONSUMO 31/10]]=Tabla1[[#This Row],[PLAN_CONSUMO]]</f>
        <v>1</v>
      </c>
      <c r="Y6" t="s">
        <v>35</v>
      </c>
      <c r="Z6" t="b">
        <f>Tabla1[[#This Row],[DESCRIPCION_U20002 31/10]]=Tabla1[[#This Row],[DESCRIPCION_U2000]]</f>
        <v>0</v>
      </c>
      <c r="AA6" t="s">
        <v>8737</v>
      </c>
      <c r="AB6" t="b">
        <f>Tabla1[[#This Row],[EJECUTIVO COMERCIAL 31/10]]=Tabla1[[#This Row],[EJECUTIVO_CORPORATE]]</f>
        <v>0</v>
      </c>
      <c r="AC6" t="e">
        <f>VLOOKUP(Tabla1[[#This Row],[NRO_CUENTA]],[1]!Tabla3[#Data],12,0)</f>
        <v>#N/A</v>
      </c>
      <c r="AD6" t="e">
        <f>VLOOKUP(Tabla1[[#This Row],[NRO_CUENTA]],[1]!Tabla3[#Data],17,0)</f>
        <v>#N/A</v>
      </c>
    </row>
    <row r="7" spans="1:31" x14ac:dyDescent="0.25">
      <c r="A7" t="s">
        <v>1382</v>
      </c>
      <c r="B7" s="1">
        <v>44529</v>
      </c>
      <c r="C7" t="s">
        <v>1251</v>
      </c>
      <c r="D7">
        <v>36867</v>
      </c>
      <c r="E7" s="6" t="s">
        <v>83</v>
      </c>
      <c r="F7" t="s">
        <v>6783</v>
      </c>
      <c r="G7" s="6" t="s">
        <v>1389</v>
      </c>
      <c r="H7" t="s">
        <v>40</v>
      </c>
      <c r="I7" s="37" t="s">
        <v>23</v>
      </c>
      <c r="J7" t="s">
        <v>832</v>
      </c>
      <c r="K7" t="s">
        <v>6839</v>
      </c>
      <c r="L7" t="s">
        <v>6840</v>
      </c>
      <c r="M7" t="s">
        <v>7466</v>
      </c>
      <c r="N7" t="s">
        <v>17</v>
      </c>
      <c r="O7" s="14">
        <v>44531</v>
      </c>
      <c r="P7" s="14">
        <v>44562</v>
      </c>
      <c r="Q7" s="22" t="s">
        <v>27</v>
      </c>
      <c r="R7" s="1"/>
      <c r="S7" s="2"/>
      <c r="T7" s="1">
        <v>44953</v>
      </c>
      <c r="U7" t="s">
        <v>5982</v>
      </c>
      <c r="V7" t="s">
        <v>5982</v>
      </c>
      <c r="W7" t="s">
        <v>1251</v>
      </c>
      <c r="X7" t="b">
        <f>Tabla1[[#This Row],[PLAN CONSUMO 31/10]]=Tabla1[[#This Row],[PLAN_CONSUMO]]</f>
        <v>1</v>
      </c>
      <c r="Y7" t="s">
        <v>6783</v>
      </c>
      <c r="Z7" t="b">
        <f>Tabla1[[#This Row],[DESCRIPCION_U20002 31/10]]=Tabla1[[#This Row],[DESCRIPCION_U2000]]</f>
        <v>1</v>
      </c>
      <c r="AA7" t="s">
        <v>8737</v>
      </c>
      <c r="AB7" t="b">
        <f>Tabla1[[#This Row],[EJECUTIVO COMERCIAL 31/10]]=Tabla1[[#This Row],[EJECUTIVO_CORPORATE]]</f>
        <v>0</v>
      </c>
      <c r="AC7" t="e">
        <f>VLOOKUP(Tabla1[[#This Row],[NRO_CUENTA]],[1]!Tabla3[#Data],12,0)</f>
        <v>#N/A</v>
      </c>
      <c r="AD7" t="e">
        <f>VLOOKUP(Tabla1[[#This Row],[NRO_CUENTA]],[1]!Tabla3[#Data],17,0)</f>
        <v>#N/A</v>
      </c>
    </row>
    <row r="8" spans="1:31" x14ac:dyDescent="0.25">
      <c r="A8" t="s">
        <v>18</v>
      </c>
      <c r="B8" s="1">
        <v>44530</v>
      </c>
      <c r="C8" t="s">
        <v>76</v>
      </c>
      <c r="D8">
        <v>37051</v>
      </c>
      <c r="E8" s="6" t="s">
        <v>3624</v>
      </c>
      <c r="F8" t="s">
        <v>6800</v>
      </c>
      <c r="G8" s="6" t="s">
        <v>6743</v>
      </c>
      <c r="H8" t="s">
        <v>40</v>
      </c>
      <c r="I8" s="37" t="s">
        <v>23</v>
      </c>
      <c r="J8" s="46" t="s">
        <v>6906</v>
      </c>
      <c r="K8" t="s">
        <v>6870</v>
      </c>
      <c r="L8" t="s">
        <v>6871</v>
      </c>
      <c r="M8" t="s">
        <v>7467</v>
      </c>
      <c r="N8" t="s">
        <v>17</v>
      </c>
      <c r="O8" s="14">
        <v>44531</v>
      </c>
      <c r="P8" s="14">
        <v>44562</v>
      </c>
      <c r="Q8" s="55" t="s">
        <v>996</v>
      </c>
      <c r="R8" s="1" t="s">
        <v>8597</v>
      </c>
      <c r="S8" s="2"/>
      <c r="T8" s="1">
        <v>0</v>
      </c>
      <c r="U8" t="s">
        <v>5982</v>
      </c>
      <c r="V8" t="s">
        <v>5982</v>
      </c>
      <c r="W8" t="s">
        <v>76</v>
      </c>
      <c r="X8" t="b">
        <f>Tabla1[[#This Row],[PLAN CONSUMO 31/10]]=Tabla1[[#This Row],[PLAN_CONSUMO]]</f>
        <v>1</v>
      </c>
      <c r="Y8" t="s">
        <v>6800</v>
      </c>
      <c r="Z8" t="b">
        <f>Tabla1[[#This Row],[DESCRIPCION_U20002 31/10]]=Tabla1[[#This Row],[DESCRIPCION_U2000]]</f>
        <v>1</v>
      </c>
      <c r="AA8" t="s">
        <v>6743</v>
      </c>
      <c r="AB8" t="b">
        <f>Tabla1[[#This Row],[EJECUTIVO COMERCIAL 31/10]]=Tabla1[[#This Row],[EJECUTIVO_CORPORATE]]</f>
        <v>1</v>
      </c>
      <c r="AC8" t="str">
        <f>VLOOKUP(Tabla1[[#This Row],[NRO_CUENTA]],[1]!Tabla3[#Data],12,0)</f>
        <v>aun sin contactar</v>
      </c>
      <c r="AD8" t="e">
        <f>VLOOKUP(Tabla1[[#This Row],[NRO_CUENTA]],[1]!Tabla3[#Data],17,0)</f>
        <v>#REF!</v>
      </c>
    </row>
    <row r="9" spans="1:31" x14ac:dyDescent="0.25">
      <c r="A9" t="s">
        <v>18</v>
      </c>
      <c r="B9" s="1">
        <v>43278</v>
      </c>
      <c r="C9" t="s">
        <v>1682</v>
      </c>
      <c r="D9">
        <v>32526</v>
      </c>
      <c r="E9" s="6" t="s">
        <v>2168</v>
      </c>
      <c r="F9" t="s">
        <v>6635</v>
      </c>
      <c r="G9" s="6" t="s">
        <v>6990</v>
      </c>
      <c r="H9" t="s">
        <v>40</v>
      </c>
      <c r="I9" s="37" t="s">
        <v>23</v>
      </c>
      <c r="J9" t="s">
        <v>5201</v>
      </c>
      <c r="K9" t="s">
        <v>2153</v>
      </c>
      <c r="L9" t="s">
        <v>2154</v>
      </c>
      <c r="M9" t="s">
        <v>2155</v>
      </c>
      <c r="N9" t="s">
        <v>711</v>
      </c>
      <c r="O9" s="14">
        <v>44593</v>
      </c>
      <c r="P9" s="14">
        <v>44621</v>
      </c>
      <c r="Q9" s="1" t="s">
        <v>6939</v>
      </c>
      <c r="R9" s="1" t="s">
        <v>8420</v>
      </c>
      <c r="S9" s="2"/>
      <c r="T9" s="89">
        <v>44996</v>
      </c>
      <c r="U9" t="s">
        <v>5982</v>
      </c>
      <c r="V9" t="s">
        <v>5982</v>
      </c>
      <c r="W9" t="s">
        <v>1682</v>
      </c>
      <c r="X9" t="b">
        <f>Tabla1[[#This Row],[PLAN CONSUMO 31/10]]=Tabla1[[#This Row],[PLAN_CONSUMO]]</f>
        <v>1</v>
      </c>
      <c r="Y9" t="s">
        <v>6635</v>
      </c>
      <c r="Z9" t="b">
        <f>Tabla1[[#This Row],[DESCRIPCION_U20002 31/10]]=Tabla1[[#This Row],[DESCRIPCION_U2000]]</f>
        <v>1</v>
      </c>
      <c r="AA9" t="s">
        <v>6990</v>
      </c>
      <c r="AB9" t="b">
        <f>Tabla1[[#This Row],[EJECUTIVO COMERCIAL 31/10]]=Tabla1[[#This Row],[EJECUTIVO_CORPORATE]]</f>
        <v>1</v>
      </c>
      <c r="AC9" t="e">
        <f>VLOOKUP(Tabla1[[#This Row],[NRO_CUENTA]],[1]!Tabla3[#Data],12,0)</f>
        <v>#N/A</v>
      </c>
      <c r="AD9" t="e">
        <f>VLOOKUP(Tabla1[[#This Row],[NRO_CUENTA]],[1]!Tabla3[#Data],17,0)</f>
        <v>#N/A</v>
      </c>
    </row>
    <row r="10" spans="1:31" x14ac:dyDescent="0.25">
      <c r="A10" t="s">
        <v>88</v>
      </c>
      <c r="B10" s="1">
        <v>44468</v>
      </c>
      <c r="C10" t="s">
        <v>28</v>
      </c>
      <c r="D10">
        <v>36618</v>
      </c>
      <c r="E10" s="6" t="s">
        <v>5226</v>
      </c>
      <c r="F10" t="s">
        <v>7058</v>
      </c>
      <c r="G10" s="6" t="s">
        <v>1830</v>
      </c>
      <c r="H10" t="s">
        <v>40</v>
      </c>
      <c r="I10" s="37" t="s">
        <v>23</v>
      </c>
      <c r="J10" t="s">
        <v>1842</v>
      </c>
      <c r="K10" t="s">
        <v>7084</v>
      </c>
      <c r="L10" t="s">
        <v>7085</v>
      </c>
      <c r="M10" t="s">
        <v>7086</v>
      </c>
      <c r="N10" t="s">
        <v>4091</v>
      </c>
      <c r="O10" s="14">
        <v>44621</v>
      </c>
      <c r="P10" s="14">
        <v>44652</v>
      </c>
      <c r="Q10" s="22" t="s">
        <v>27</v>
      </c>
      <c r="R10" s="1"/>
      <c r="S10" s="2"/>
      <c r="T10" s="48">
        <v>44852</v>
      </c>
      <c r="U10" t="s">
        <v>5982</v>
      </c>
      <c r="V10" t="s">
        <v>5982</v>
      </c>
      <c r="W10" t="s">
        <v>28</v>
      </c>
      <c r="X10" t="b">
        <f>Tabla1[[#This Row],[PLAN CONSUMO 31/10]]=Tabla1[[#This Row],[PLAN_CONSUMO]]</f>
        <v>1</v>
      </c>
      <c r="Y10" t="s">
        <v>7058</v>
      </c>
      <c r="Z10" t="b">
        <f>Tabla1[[#This Row],[DESCRIPCION_U20002 31/10]]=Tabla1[[#This Row],[DESCRIPCION_U2000]]</f>
        <v>1</v>
      </c>
      <c r="AA10" t="s">
        <v>1830</v>
      </c>
      <c r="AB10" t="b">
        <f>Tabla1[[#This Row],[EJECUTIVO COMERCIAL 31/10]]=Tabla1[[#This Row],[EJECUTIVO_CORPORATE]]</f>
        <v>1</v>
      </c>
      <c r="AC10" t="e">
        <f>VLOOKUP(Tabla1[[#This Row],[NRO_CUENTA]],[1]!Tabla3[#Data],12,0)</f>
        <v>#N/A</v>
      </c>
      <c r="AD10" t="e">
        <f>VLOOKUP(Tabla1[[#This Row],[NRO_CUENTA]],[1]!Tabla3[#Data],17,0)</f>
        <v>#N/A</v>
      </c>
    </row>
    <row r="11" spans="1:31" x14ac:dyDescent="0.25">
      <c r="A11" t="s">
        <v>88</v>
      </c>
      <c r="B11" s="1">
        <v>44592</v>
      </c>
      <c r="C11" t="s">
        <v>28</v>
      </c>
      <c r="D11">
        <v>37330</v>
      </c>
      <c r="E11" s="6" t="s">
        <v>7252</v>
      </c>
      <c r="F11" t="s">
        <v>7253</v>
      </c>
      <c r="G11" s="6" t="s">
        <v>4249</v>
      </c>
      <c r="H11" t="s">
        <v>40</v>
      </c>
      <c r="I11" s="37" t="s">
        <v>23</v>
      </c>
      <c r="J11" t="s">
        <v>4335</v>
      </c>
      <c r="K11" t="s">
        <v>7286</v>
      </c>
      <c r="L11" t="s">
        <v>7287</v>
      </c>
      <c r="M11" t="s">
        <v>7288</v>
      </c>
      <c r="N11" t="s">
        <v>4091</v>
      </c>
      <c r="O11" s="14">
        <v>44682</v>
      </c>
      <c r="P11" s="14">
        <v>44713</v>
      </c>
      <c r="Q11" s="1" t="s">
        <v>75</v>
      </c>
      <c r="R11" s="1" t="s">
        <v>8731</v>
      </c>
      <c r="S11" s="2" t="s">
        <v>4837</v>
      </c>
      <c r="T11" s="48" t="s">
        <v>6992</v>
      </c>
      <c r="U11" t="s">
        <v>5984</v>
      </c>
      <c r="V11" t="s">
        <v>35</v>
      </c>
      <c r="W11" t="s">
        <v>28</v>
      </c>
      <c r="X11" t="b">
        <f>Tabla1[[#This Row],[PLAN CONSUMO 31/10]]=Tabla1[[#This Row],[PLAN_CONSUMO]]</f>
        <v>1</v>
      </c>
      <c r="Y11" t="s">
        <v>35</v>
      </c>
      <c r="Z11" t="b">
        <f>Tabla1[[#This Row],[DESCRIPCION_U20002 31/10]]=Tabla1[[#This Row],[DESCRIPCION_U2000]]</f>
        <v>0</v>
      </c>
      <c r="AA11" t="s">
        <v>4249</v>
      </c>
      <c r="AB11" t="b">
        <f>Tabla1[[#This Row],[EJECUTIVO COMERCIAL 31/10]]=Tabla1[[#This Row],[EJECUTIVO_CORPORATE]]</f>
        <v>1</v>
      </c>
      <c r="AC11" t="e">
        <f>VLOOKUP(Tabla1[[#This Row],[NRO_CUENTA]],[1]!Tabla3[#Data],12,0)</f>
        <v>#N/A</v>
      </c>
      <c r="AD11" t="e">
        <f>VLOOKUP(Tabla1[[#This Row],[NRO_CUENTA]],[1]!Tabla3[#Data],17,0)</f>
        <v>#N/A</v>
      </c>
    </row>
    <row r="12" spans="1:31" x14ac:dyDescent="0.25">
      <c r="A12" t="s">
        <v>18</v>
      </c>
      <c r="B12" s="1">
        <v>42635</v>
      </c>
      <c r="C12" t="s">
        <v>414</v>
      </c>
      <c r="D12">
        <v>30455</v>
      </c>
      <c r="E12" s="6" t="s">
        <v>1391</v>
      </c>
      <c r="F12" t="s">
        <v>4026</v>
      </c>
      <c r="G12" s="6" t="s">
        <v>8594</v>
      </c>
      <c r="H12" t="s">
        <v>40</v>
      </c>
      <c r="I12" s="37" t="s">
        <v>23</v>
      </c>
      <c r="J12" s="43" t="s">
        <v>1240</v>
      </c>
      <c r="K12" t="s">
        <v>4136</v>
      </c>
      <c r="L12">
        <v>0</v>
      </c>
      <c r="M12" t="s">
        <v>8595</v>
      </c>
      <c r="N12" t="s">
        <v>4091</v>
      </c>
      <c r="O12" s="14">
        <v>44197</v>
      </c>
      <c r="P12" s="14">
        <v>44197</v>
      </c>
      <c r="Q12" s="38" t="s">
        <v>996</v>
      </c>
      <c r="R12" s="1" t="s">
        <v>8597</v>
      </c>
      <c r="S12" s="24"/>
      <c r="T12" s="22">
        <v>0</v>
      </c>
      <c r="U12" t="s">
        <v>5982</v>
      </c>
      <c r="V12" t="s">
        <v>5982</v>
      </c>
      <c r="W12" t="s">
        <v>414</v>
      </c>
      <c r="X12" t="b">
        <f>Tabla1[[#This Row],[PLAN CONSUMO 31/10]]=Tabla1[[#This Row],[PLAN_CONSUMO]]</f>
        <v>1</v>
      </c>
      <c r="Y12" t="s">
        <v>4026</v>
      </c>
      <c r="Z12" t="b">
        <f>Tabla1[[#This Row],[DESCRIPCION_U20002 31/10]]=Tabla1[[#This Row],[DESCRIPCION_U2000]]</f>
        <v>1</v>
      </c>
      <c r="AA12" t="s">
        <v>8891</v>
      </c>
      <c r="AB12" t="b">
        <f>Tabla1[[#This Row],[EJECUTIVO COMERCIAL 31/10]]=Tabla1[[#This Row],[EJECUTIVO_CORPORATE]]</f>
        <v>0</v>
      </c>
      <c r="AC12" t="str">
        <f>VLOOKUP(Tabla1[[#This Row],[NRO_CUENTA]],[1]!Tabla3[#Data],12,0)</f>
        <v>aun sin contactar</v>
      </c>
      <c r="AD12" t="e">
        <f>VLOOKUP(Tabla1[[#This Row],[NRO_CUENTA]],[1]!Tabla3[#Data],17,0)</f>
        <v>#REF!</v>
      </c>
      <c r="AE12" t="s">
        <v>8128</v>
      </c>
    </row>
    <row r="13" spans="1:31" x14ac:dyDescent="0.25">
      <c r="A13" t="s">
        <v>18</v>
      </c>
      <c r="B13" s="1">
        <v>43554</v>
      </c>
      <c r="C13" t="s">
        <v>1682</v>
      </c>
      <c r="D13">
        <v>33610</v>
      </c>
      <c r="E13" s="6" t="s">
        <v>2427</v>
      </c>
      <c r="F13" t="s">
        <v>3407</v>
      </c>
      <c r="G13" s="6" t="s">
        <v>3799</v>
      </c>
      <c r="H13" t="s">
        <v>40</v>
      </c>
      <c r="I13" s="37" t="s">
        <v>23</v>
      </c>
      <c r="J13" t="s">
        <v>745</v>
      </c>
      <c r="K13" t="s">
        <v>2436</v>
      </c>
      <c r="L13" t="s">
        <v>2437</v>
      </c>
      <c r="M13" t="s">
        <v>2438</v>
      </c>
      <c r="N13" t="s">
        <v>594</v>
      </c>
      <c r="O13" s="14">
        <v>44682</v>
      </c>
      <c r="P13" s="14">
        <v>44713</v>
      </c>
      <c r="Q13" s="22" t="s">
        <v>75</v>
      </c>
      <c r="R13" s="22" t="s">
        <v>8303</v>
      </c>
      <c r="S13" s="1" t="s">
        <v>9308</v>
      </c>
      <c r="T13" s="89">
        <v>47848</v>
      </c>
      <c r="U13" t="s">
        <v>5982</v>
      </c>
      <c r="V13" t="s">
        <v>5982</v>
      </c>
      <c r="W13" t="s">
        <v>1682</v>
      </c>
      <c r="X13" t="b">
        <f>Tabla1[[#This Row],[PLAN CONSUMO 31/10]]=Tabla1[[#This Row],[PLAN_CONSUMO]]</f>
        <v>1</v>
      </c>
      <c r="Y13" t="s">
        <v>3407</v>
      </c>
      <c r="Z13" t="b">
        <f>Tabla1[[#This Row],[DESCRIPCION_U20002 31/10]]=Tabla1[[#This Row],[DESCRIPCION_U2000]]</f>
        <v>1</v>
      </c>
      <c r="AA13" t="s">
        <v>3799</v>
      </c>
      <c r="AB13" t="b">
        <f>Tabla1[[#This Row],[EJECUTIVO COMERCIAL 31/10]]=Tabla1[[#This Row],[EJECUTIVO_CORPORATE]]</f>
        <v>1</v>
      </c>
      <c r="AC13" t="e">
        <f>VLOOKUP(Tabla1[[#This Row],[NRO_CUENTA]],[1]!Tabla3[#Data],12,0)</f>
        <v>#N/A</v>
      </c>
      <c r="AD13" t="e">
        <f>VLOOKUP(Tabla1[[#This Row],[NRO_CUENTA]],[1]!Tabla3[#Data],17,0)</f>
        <v>#N/A</v>
      </c>
    </row>
    <row r="14" spans="1:31" x14ac:dyDescent="0.25">
      <c r="A14" t="s">
        <v>18</v>
      </c>
      <c r="B14" s="1">
        <v>44497</v>
      </c>
      <c r="C14" t="s">
        <v>5991</v>
      </c>
      <c r="D14">
        <v>36750</v>
      </c>
      <c r="E14" s="6" t="s">
        <v>173</v>
      </c>
      <c r="F14" t="s">
        <v>7384</v>
      </c>
      <c r="G14" s="6" t="s">
        <v>1820</v>
      </c>
      <c r="H14" t="s">
        <v>22</v>
      </c>
      <c r="I14" s="37" t="s">
        <v>23</v>
      </c>
      <c r="J14" t="s">
        <v>1378</v>
      </c>
      <c r="K14" t="s">
        <v>7404</v>
      </c>
      <c r="L14" t="s">
        <v>7405</v>
      </c>
      <c r="M14" t="s">
        <v>7406</v>
      </c>
      <c r="N14" t="s">
        <v>4091</v>
      </c>
      <c r="O14" s="14">
        <v>44713</v>
      </c>
      <c r="P14" s="14">
        <v>44743</v>
      </c>
      <c r="Q14" s="22" t="s">
        <v>27</v>
      </c>
      <c r="R14" s="1"/>
      <c r="S14" s="2"/>
      <c r="T14" s="48">
        <v>44775</v>
      </c>
      <c r="U14" t="s">
        <v>5984</v>
      </c>
      <c r="V14" t="s">
        <v>5982</v>
      </c>
      <c r="W14" t="s">
        <v>5991</v>
      </c>
      <c r="X14" t="b">
        <f>Tabla1[[#This Row],[PLAN CONSUMO 31/10]]=Tabla1[[#This Row],[PLAN_CONSUMO]]</f>
        <v>1</v>
      </c>
      <c r="Y14" t="s">
        <v>7384</v>
      </c>
      <c r="Z14" t="b">
        <f>Tabla1[[#This Row],[DESCRIPCION_U20002 31/10]]=Tabla1[[#This Row],[DESCRIPCION_U2000]]</f>
        <v>1</v>
      </c>
      <c r="AA14" t="s">
        <v>1820</v>
      </c>
      <c r="AB14" t="b">
        <f>Tabla1[[#This Row],[EJECUTIVO COMERCIAL 31/10]]=Tabla1[[#This Row],[EJECUTIVO_CORPORATE]]</f>
        <v>1</v>
      </c>
      <c r="AC14" t="e">
        <f>VLOOKUP(Tabla1[[#This Row],[NRO_CUENTA]],[1]!Tabla3[#Data],12,0)</f>
        <v>#N/A</v>
      </c>
      <c r="AD14" t="e">
        <f>VLOOKUP(Tabla1[[#This Row],[NRO_CUENTA]],[1]!Tabla3[#Data],17,0)</f>
        <v>#N/A</v>
      </c>
    </row>
    <row r="15" spans="1:31" x14ac:dyDescent="0.25">
      <c r="A15" t="s">
        <v>88</v>
      </c>
      <c r="B15" s="1">
        <v>44592</v>
      </c>
      <c r="C15" t="s">
        <v>129</v>
      </c>
      <c r="D15">
        <v>37028</v>
      </c>
      <c r="E15" s="6" t="s">
        <v>583</v>
      </c>
      <c r="F15" t="s">
        <v>7385</v>
      </c>
      <c r="G15" s="6" t="s">
        <v>7374</v>
      </c>
      <c r="H15" t="s">
        <v>22</v>
      </c>
      <c r="I15" s="37" t="s">
        <v>23</v>
      </c>
      <c r="J15" t="s">
        <v>2342</v>
      </c>
      <c r="K15" t="s">
        <v>7407</v>
      </c>
      <c r="L15" t="s">
        <v>7408</v>
      </c>
      <c r="M15" t="s">
        <v>7409</v>
      </c>
      <c r="N15" t="s">
        <v>4091</v>
      </c>
      <c r="O15" s="14">
        <v>44713</v>
      </c>
      <c r="P15" s="14">
        <v>44743</v>
      </c>
      <c r="Q15" s="1" t="s">
        <v>75</v>
      </c>
      <c r="R15" s="1" t="s">
        <v>7556</v>
      </c>
      <c r="S15" s="25" t="s">
        <v>1018</v>
      </c>
      <c r="T15" s="48" t="s">
        <v>6992</v>
      </c>
      <c r="U15" t="s">
        <v>5982</v>
      </c>
      <c r="V15" t="s">
        <v>5982</v>
      </c>
      <c r="W15" t="s">
        <v>129</v>
      </c>
      <c r="X15" t="b">
        <f>Tabla1[[#This Row],[PLAN CONSUMO 31/10]]=Tabla1[[#This Row],[PLAN_CONSUMO]]</f>
        <v>1</v>
      </c>
      <c r="Y15" t="s">
        <v>7385</v>
      </c>
      <c r="Z15" t="b">
        <f>Tabla1[[#This Row],[DESCRIPCION_U20002 31/10]]=Tabla1[[#This Row],[DESCRIPCION_U2000]]</f>
        <v>1</v>
      </c>
      <c r="AA15" t="s">
        <v>7374</v>
      </c>
      <c r="AB15" t="b">
        <f>Tabla1[[#This Row],[EJECUTIVO COMERCIAL 31/10]]=Tabla1[[#This Row],[EJECUTIVO_CORPORATE]]</f>
        <v>1</v>
      </c>
      <c r="AC15" t="e">
        <f>VLOOKUP(Tabla1[[#This Row],[NRO_CUENTA]],[1]!Tabla3[#Data],12,0)</f>
        <v>#N/A</v>
      </c>
      <c r="AD15" t="e">
        <f>VLOOKUP(Tabla1[[#This Row],[NRO_CUENTA]],[1]!Tabla3[#Data],17,0)</f>
        <v>#N/A</v>
      </c>
      <c r="AE15" s="37"/>
    </row>
    <row r="16" spans="1:31" ht="14.25" customHeight="1" x14ac:dyDescent="0.25">
      <c r="A16" t="s">
        <v>322</v>
      </c>
      <c r="B16" s="1">
        <v>44616</v>
      </c>
      <c r="C16" t="s">
        <v>248</v>
      </c>
      <c r="D16">
        <v>37446</v>
      </c>
      <c r="E16" s="6" t="s">
        <v>7395</v>
      </c>
      <c r="F16" t="s">
        <v>7396</v>
      </c>
      <c r="G16" s="6" t="s">
        <v>6991</v>
      </c>
      <c r="H16" t="s">
        <v>40</v>
      </c>
      <c r="I16" s="37" t="s">
        <v>23</v>
      </c>
      <c r="J16" t="s">
        <v>7431</v>
      </c>
      <c r="K16" t="s">
        <v>7426</v>
      </c>
      <c r="L16" t="s">
        <v>7427</v>
      </c>
      <c r="M16" t="s">
        <v>7428</v>
      </c>
      <c r="N16" t="s">
        <v>4091</v>
      </c>
      <c r="O16" s="14">
        <v>44713</v>
      </c>
      <c r="P16" s="14">
        <v>44743</v>
      </c>
      <c r="Q16" s="22" t="s">
        <v>27</v>
      </c>
      <c r="R16" s="1" t="s">
        <v>7461</v>
      </c>
      <c r="S16" s="2"/>
      <c r="T16" s="48">
        <v>44833</v>
      </c>
      <c r="U16" t="s">
        <v>5982</v>
      </c>
      <c r="V16" t="s">
        <v>5982</v>
      </c>
      <c r="W16" t="s">
        <v>248</v>
      </c>
      <c r="X16" t="b">
        <f>Tabla1[[#This Row],[PLAN CONSUMO 31/10]]=Tabla1[[#This Row],[PLAN_CONSUMO]]</f>
        <v>1</v>
      </c>
      <c r="Y16" t="s">
        <v>7396</v>
      </c>
      <c r="Z16" t="b">
        <f>Tabla1[[#This Row],[DESCRIPCION_U20002 31/10]]=Tabla1[[#This Row],[DESCRIPCION_U2000]]</f>
        <v>1</v>
      </c>
      <c r="AA16" t="s">
        <v>7614</v>
      </c>
      <c r="AB16" t="b">
        <f>Tabla1[[#This Row],[EJECUTIVO COMERCIAL 31/10]]=Tabla1[[#This Row],[EJECUTIVO_CORPORATE]]</f>
        <v>0</v>
      </c>
      <c r="AC16" t="e">
        <f>VLOOKUP(Tabla1[[#This Row],[NRO_CUENTA]],[1]!Tabla3[#Data],12,0)</f>
        <v>#N/A</v>
      </c>
      <c r="AD16" t="e">
        <f>VLOOKUP(Tabla1[[#This Row],[NRO_CUENTA]],[1]!Tabla3[#Data],17,0)</f>
        <v>#N/A</v>
      </c>
      <c r="AE16" s="37"/>
    </row>
    <row r="17" spans="1:31" ht="14.25" customHeight="1" x14ac:dyDescent="0.25">
      <c r="A17" t="s">
        <v>18</v>
      </c>
      <c r="B17" s="1">
        <v>44165</v>
      </c>
      <c r="C17" t="s">
        <v>28</v>
      </c>
      <c r="D17">
        <v>35757</v>
      </c>
      <c r="E17" s="6" t="s">
        <v>2427</v>
      </c>
      <c r="F17" t="s">
        <v>3802</v>
      </c>
      <c r="G17" s="6" t="s">
        <v>3799</v>
      </c>
      <c r="H17" t="s">
        <v>22</v>
      </c>
      <c r="I17" s="37" t="s">
        <v>23</v>
      </c>
      <c r="J17" t="s">
        <v>823</v>
      </c>
      <c r="K17" t="s">
        <v>3862</v>
      </c>
      <c r="L17" t="s">
        <v>3863</v>
      </c>
      <c r="M17" t="s">
        <v>3864</v>
      </c>
      <c r="N17" t="s">
        <v>2376</v>
      </c>
      <c r="O17" s="14">
        <v>44713</v>
      </c>
      <c r="P17" s="14">
        <v>44743</v>
      </c>
      <c r="Q17" s="1" t="s">
        <v>6939</v>
      </c>
      <c r="R17" s="1"/>
      <c r="S17" s="2"/>
      <c r="T17" s="89">
        <v>44813</v>
      </c>
      <c r="U17" t="s">
        <v>5982</v>
      </c>
      <c r="V17" t="s">
        <v>5982</v>
      </c>
      <c r="W17" t="s">
        <v>28</v>
      </c>
      <c r="X17" t="b">
        <f>Tabla1[[#This Row],[PLAN CONSUMO 31/10]]=Tabla1[[#This Row],[PLAN_CONSUMO]]</f>
        <v>1</v>
      </c>
      <c r="Y17" t="s">
        <v>3802</v>
      </c>
      <c r="Z17" t="b">
        <f>Tabla1[[#This Row],[DESCRIPCION_U20002 31/10]]=Tabla1[[#This Row],[DESCRIPCION_U2000]]</f>
        <v>1</v>
      </c>
      <c r="AA17" t="s">
        <v>3799</v>
      </c>
      <c r="AB17" t="b">
        <f>Tabla1[[#This Row],[EJECUTIVO COMERCIAL 31/10]]=Tabla1[[#This Row],[EJECUTIVO_CORPORATE]]</f>
        <v>1</v>
      </c>
      <c r="AC17" t="e">
        <f>VLOOKUP(Tabla1[[#This Row],[NRO_CUENTA]],[1]!Tabla3[#Data],12,0)</f>
        <v>#N/A</v>
      </c>
      <c r="AD17" t="e">
        <f>VLOOKUP(Tabla1[[#This Row],[NRO_CUENTA]],[1]!Tabla3[#Data],17,0)</f>
        <v>#N/A</v>
      </c>
      <c r="AE17" s="37"/>
    </row>
    <row r="18" spans="1:31" x14ac:dyDescent="0.25">
      <c r="A18" t="s">
        <v>18</v>
      </c>
      <c r="B18" s="1">
        <v>42920</v>
      </c>
      <c r="C18" t="s">
        <v>248</v>
      </c>
      <c r="D18">
        <v>31156</v>
      </c>
      <c r="E18" s="6" t="s">
        <v>3112</v>
      </c>
      <c r="F18" t="s">
        <v>3116</v>
      </c>
      <c r="G18" s="6" t="s">
        <v>1760</v>
      </c>
      <c r="H18" t="s">
        <v>22</v>
      </c>
      <c r="I18" s="37" t="s">
        <v>23</v>
      </c>
      <c r="J18" t="s">
        <v>1231</v>
      </c>
      <c r="K18" t="s">
        <v>3243</v>
      </c>
      <c r="L18" t="s">
        <v>3244</v>
      </c>
      <c r="M18" t="s">
        <v>3238</v>
      </c>
      <c r="N18" t="s">
        <v>2376</v>
      </c>
      <c r="O18" s="14">
        <v>44713</v>
      </c>
      <c r="P18" s="14">
        <v>44743</v>
      </c>
      <c r="Q18" s="1" t="s">
        <v>6939</v>
      </c>
      <c r="R18" s="1"/>
      <c r="S18" s="2"/>
      <c r="T18" s="89">
        <v>44812</v>
      </c>
      <c r="U18" t="s">
        <v>5982</v>
      </c>
      <c r="V18" t="s">
        <v>5982</v>
      </c>
      <c r="W18" t="s">
        <v>248</v>
      </c>
      <c r="X18" t="b">
        <f>Tabla1[[#This Row],[PLAN CONSUMO 31/10]]=Tabla1[[#This Row],[PLAN_CONSUMO]]</f>
        <v>1</v>
      </c>
      <c r="Y18" t="s">
        <v>3116</v>
      </c>
      <c r="Z18" t="b">
        <f>Tabla1[[#This Row],[DESCRIPCION_U20002 31/10]]=Tabla1[[#This Row],[DESCRIPCION_U2000]]</f>
        <v>1</v>
      </c>
      <c r="AA18" t="s">
        <v>1760</v>
      </c>
      <c r="AB18" t="b">
        <f>Tabla1[[#This Row],[EJECUTIVO COMERCIAL 31/10]]=Tabla1[[#This Row],[EJECUTIVO_CORPORATE]]</f>
        <v>1</v>
      </c>
      <c r="AC18" t="e">
        <f>VLOOKUP(Tabla1[[#This Row],[NRO_CUENTA]],[1]!Tabla3[#Data],12,0)</f>
        <v>#N/A</v>
      </c>
      <c r="AD18" t="e">
        <f>VLOOKUP(Tabla1[[#This Row],[NRO_CUENTA]],[1]!Tabla3[#Data],17,0)</f>
        <v>#N/A</v>
      </c>
      <c r="AE18" s="37"/>
    </row>
    <row r="19" spans="1:31" x14ac:dyDescent="0.25">
      <c r="A19" t="s">
        <v>18</v>
      </c>
      <c r="B19" s="1">
        <v>42913</v>
      </c>
      <c r="C19" t="s">
        <v>364</v>
      </c>
      <c r="D19">
        <v>31155</v>
      </c>
      <c r="E19" s="6" t="s">
        <v>3112</v>
      </c>
      <c r="F19" t="s">
        <v>3113</v>
      </c>
      <c r="G19" s="6" t="s">
        <v>1760</v>
      </c>
      <c r="H19" t="s">
        <v>40</v>
      </c>
      <c r="I19" s="37" t="s">
        <v>23</v>
      </c>
      <c r="J19" t="s">
        <v>1231</v>
      </c>
      <c r="K19" t="s">
        <v>3236</v>
      </c>
      <c r="L19" t="s">
        <v>3237</v>
      </c>
      <c r="M19" t="s">
        <v>3238</v>
      </c>
      <c r="N19" t="s">
        <v>2376</v>
      </c>
      <c r="O19" s="14">
        <v>44713</v>
      </c>
      <c r="P19" s="14">
        <v>44743</v>
      </c>
      <c r="Q19" s="1" t="s">
        <v>6939</v>
      </c>
      <c r="R19" s="1"/>
      <c r="S19" s="2"/>
      <c r="T19" s="89">
        <v>44817</v>
      </c>
      <c r="U19" t="s">
        <v>5982</v>
      </c>
      <c r="V19" t="s">
        <v>5982</v>
      </c>
      <c r="W19" t="s">
        <v>364</v>
      </c>
      <c r="X19" t="b">
        <f>Tabla1[[#This Row],[PLAN CONSUMO 31/10]]=Tabla1[[#This Row],[PLAN_CONSUMO]]</f>
        <v>1</v>
      </c>
      <c r="Y19" t="s">
        <v>3113</v>
      </c>
      <c r="Z19" t="b">
        <f>Tabla1[[#This Row],[DESCRIPCION_U20002 31/10]]=Tabla1[[#This Row],[DESCRIPCION_U2000]]</f>
        <v>1</v>
      </c>
      <c r="AA19" t="s">
        <v>1760</v>
      </c>
      <c r="AB19" t="b">
        <f>Tabla1[[#This Row],[EJECUTIVO COMERCIAL 31/10]]=Tabla1[[#This Row],[EJECUTIVO_CORPORATE]]</f>
        <v>1</v>
      </c>
      <c r="AC19" t="e">
        <f>VLOOKUP(Tabla1[[#This Row],[NRO_CUENTA]],[1]!Tabla3[#Data],12,0)</f>
        <v>#N/A</v>
      </c>
      <c r="AD19" t="e">
        <f>VLOOKUP(Tabla1[[#This Row],[NRO_CUENTA]],[1]!Tabla3[#Data],17,0)</f>
        <v>#N/A</v>
      </c>
      <c r="AE19" s="37"/>
    </row>
    <row r="20" spans="1:31" x14ac:dyDescent="0.25">
      <c r="A20" t="s">
        <v>18</v>
      </c>
      <c r="B20" s="1">
        <v>41974</v>
      </c>
      <c r="C20" t="s">
        <v>5988</v>
      </c>
      <c r="D20">
        <v>29361</v>
      </c>
      <c r="E20" s="6" t="s">
        <v>2688</v>
      </c>
      <c r="F20" t="s">
        <v>2689</v>
      </c>
      <c r="G20" s="6" t="s">
        <v>1820</v>
      </c>
      <c r="H20" t="s">
        <v>40</v>
      </c>
      <c r="I20" s="37" t="s">
        <v>23</v>
      </c>
      <c r="J20" t="s">
        <v>1378</v>
      </c>
      <c r="K20" t="s">
        <v>2690</v>
      </c>
      <c r="M20" t="s">
        <v>7462</v>
      </c>
      <c r="N20" t="s">
        <v>2376</v>
      </c>
      <c r="O20" s="14">
        <v>44713</v>
      </c>
      <c r="P20" s="14">
        <v>44743</v>
      </c>
      <c r="Q20" s="1" t="s">
        <v>6939</v>
      </c>
      <c r="R20" s="1"/>
      <c r="S20" s="2"/>
      <c r="T20" s="89">
        <v>44845</v>
      </c>
      <c r="U20" t="s">
        <v>5982</v>
      </c>
      <c r="V20" t="s">
        <v>5982</v>
      </c>
      <c r="W20" t="s">
        <v>5988</v>
      </c>
      <c r="X20" t="b">
        <f>Tabla1[[#This Row],[PLAN CONSUMO 31/10]]=Tabla1[[#This Row],[PLAN_CONSUMO]]</f>
        <v>1</v>
      </c>
      <c r="Y20" t="s">
        <v>7634</v>
      </c>
      <c r="Z20" t="b">
        <f>Tabla1[[#This Row],[DESCRIPCION_U20002 31/10]]=Tabla1[[#This Row],[DESCRIPCION_U2000]]</f>
        <v>0</v>
      </c>
      <c r="AA20" t="s">
        <v>1820</v>
      </c>
      <c r="AB20" t="b">
        <f>Tabla1[[#This Row],[EJECUTIVO COMERCIAL 31/10]]=Tabla1[[#This Row],[EJECUTIVO_CORPORATE]]</f>
        <v>1</v>
      </c>
      <c r="AC20" t="e">
        <f>VLOOKUP(Tabla1[[#This Row],[NRO_CUENTA]],[1]!Tabla3[#Data],12,0)</f>
        <v>#N/A</v>
      </c>
      <c r="AD20" t="e">
        <f>VLOOKUP(Tabla1[[#This Row],[NRO_CUENTA]],[1]!Tabla3[#Data],17,0)</f>
        <v>#N/A</v>
      </c>
      <c r="AE20" s="37"/>
    </row>
    <row r="21" spans="1:31" x14ac:dyDescent="0.25">
      <c r="A21" t="s">
        <v>18</v>
      </c>
      <c r="B21" s="1">
        <v>43585</v>
      </c>
      <c r="C21" t="s">
        <v>1380</v>
      </c>
      <c r="D21">
        <v>33928</v>
      </c>
      <c r="E21" s="6" t="s">
        <v>2683</v>
      </c>
      <c r="F21" t="s">
        <v>6105</v>
      </c>
      <c r="G21" s="6" t="s">
        <v>1760</v>
      </c>
      <c r="H21" t="s">
        <v>40</v>
      </c>
      <c r="I21" s="37" t="s">
        <v>23</v>
      </c>
      <c r="J21" t="s">
        <v>1231</v>
      </c>
      <c r="K21" t="s">
        <v>2685</v>
      </c>
      <c r="L21" t="s">
        <v>2686</v>
      </c>
      <c r="M21" t="s">
        <v>2687</v>
      </c>
      <c r="N21" t="s">
        <v>2376</v>
      </c>
      <c r="O21" s="14">
        <v>44713</v>
      </c>
      <c r="P21" s="14">
        <v>44743</v>
      </c>
      <c r="Q21" s="1" t="s">
        <v>6939</v>
      </c>
      <c r="R21" s="1"/>
      <c r="S21" s="2"/>
      <c r="T21" s="89">
        <v>44812</v>
      </c>
      <c r="U21" t="s">
        <v>5982</v>
      </c>
      <c r="V21" t="s">
        <v>5982</v>
      </c>
      <c r="W21" t="s">
        <v>1380</v>
      </c>
      <c r="X21" t="b">
        <f>Tabla1[[#This Row],[PLAN CONSUMO 31/10]]=Tabla1[[#This Row],[PLAN_CONSUMO]]</f>
        <v>1</v>
      </c>
      <c r="Y21" t="s">
        <v>6105</v>
      </c>
      <c r="Z21" t="b">
        <f>Tabla1[[#This Row],[DESCRIPCION_U20002 31/10]]=Tabla1[[#This Row],[DESCRIPCION_U2000]]</f>
        <v>1</v>
      </c>
      <c r="AA21" t="s">
        <v>1760</v>
      </c>
      <c r="AB21" t="b">
        <f>Tabla1[[#This Row],[EJECUTIVO COMERCIAL 31/10]]=Tabla1[[#This Row],[EJECUTIVO_CORPORATE]]</f>
        <v>1</v>
      </c>
      <c r="AC21" t="e">
        <f>VLOOKUP(Tabla1[[#This Row],[NRO_CUENTA]],[1]!Tabla3[#Data],12,0)</f>
        <v>#N/A</v>
      </c>
      <c r="AD21" t="e">
        <f>VLOOKUP(Tabla1[[#This Row],[NRO_CUENTA]],[1]!Tabla3[#Data],17,0)</f>
        <v>#N/A</v>
      </c>
      <c r="AE21" s="37"/>
    </row>
    <row r="22" spans="1:31" x14ac:dyDescent="0.25">
      <c r="A22" t="s">
        <v>18</v>
      </c>
      <c r="B22" s="1">
        <v>43250</v>
      </c>
      <c r="C22" t="s">
        <v>28</v>
      </c>
      <c r="D22">
        <v>32415</v>
      </c>
      <c r="E22" s="6" t="s">
        <v>2427</v>
      </c>
      <c r="F22" t="s">
        <v>6095</v>
      </c>
      <c r="G22" s="6" t="s">
        <v>3799</v>
      </c>
      <c r="H22" t="s">
        <v>22</v>
      </c>
      <c r="I22" s="37" t="s">
        <v>23</v>
      </c>
      <c r="J22" t="s">
        <v>823</v>
      </c>
      <c r="K22" t="s">
        <v>2433</v>
      </c>
      <c r="L22" t="s">
        <v>2434</v>
      </c>
      <c r="M22" t="s">
        <v>2435</v>
      </c>
      <c r="N22" t="s">
        <v>2376</v>
      </c>
      <c r="O22" s="14">
        <v>44743</v>
      </c>
      <c r="P22" s="14">
        <v>44774</v>
      </c>
      <c r="Q22" s="1" t="s">
        <v>6939</v>
      </c>
      <c r="R22" s="1"/>
      <c r="S22" s="2"/>
      <c r="T22" s="89">
        <v>44806</v>
      </c>
      <c r="U22" t="s">
        <v>5982</v>
      </c>
      <c r="V22" t="s">
        <v>5982</v>
      </c>
      <c r="W22" t="s">
        <v>28</v>
      </c>
      <c r="X22" t="b">
        <f>Tabla1[[#This Row],[PLAN CONSUMO 31/10]]=Tabla1[[#This Row],[PLAN_CONSUMO]]</f>
        <v>1</v>
      </c>
      <c r="Y22" t="s">
        <v>6095</v>
      </c>
      <c r="Z22" t="b">
        <f>Tabla1[[#This Row],[DESCRIPCION_U20002 31/10]]=Tabla1[[#This Row],[DESCRIPCION_U2000]]</f>
        <v>1</v>
      </c>
      <c r="AA22" t="s">
        <v>3799</v>
      </c>
      <c r="AB22" t="b">
        <f>Tabla1[[#This Row],[EJECUTIVO COMERCIAL 31/10]]=Tabla1[[#This Row],[EJECUTIVO_CORPORATE]]</f>
        <v>1</v>
      </c>
      <c r="AC22" t="e">
        <f>VLOOKUP(Tabla1[[#This Row],[NRO_CUENTA]],[1]!Tabla3[#Data],12,0)</f>
        <v>#N/A</v>
      </c>
      <c r="AD22" t="e">
        <f>VLOOKUP(Tabla1[[#This Row],[NRO_CUENTA]],[1]!Tabla3[#Data],17,0)</f>
        <v>#N/A</v>
      </c>
      <c r="AE22" s="37"/>
    </row>
    <row r="23" spans="1:31" x14ac:dyDescent="0.25">
      <c r="A23" t="s">
        <v>18</v>
      </c>
      <c r="B23" s="1">
        <v>44012</v>
      </c>
      <c r="C23" t="s">
        <v>28</v>
      </c>
      <c r="D23">
        <v>35353</v>
      </c>
      <c r="E23" s="6" t="s">
        <v>2630</v>
      </c>
      <c r="F23" t="s">
        <v>7369</v>
      </c>
      <c r="G23" s="6" t="s">
        <v>4247</v>
      </c>
      <c r="H23" t="s">
        <v>40</v>
      </c>
      <c r="I23" s="37" t="s">
        <v>23</v>
      </c>
      <c r="J23" t="s">
        <v>4336</v>
      </c>
      <c r="K23" t="s">
        <v>2671</v>
      </c>
      <c r="M23" t="s">
        <v>2675</v>
      </c>
      <c r="N23" t="s">
        <v>2376</v>
      </c>
      <c r="O23" s="14">
        <v>44743</v>
      </c>
      <c r="P23" s="14">
        <v>44774</v>
      </c>
      <c r="Q23" s="1" t="s">
        <v>6939</v>
      </c>
      <c r="R23" s="1" t="s">
        <v>8121</v>
      </c>
      <c r="S23" s="2"/>
      <c r="T23" s="89">
        <v>44953</v>
      </c>
      <c r="U23" t="s">
        <v>5982</v>
      </c>
      <c r="V23" t="s">
        <v>35</v>
      </c>
      <c r="W23" t="s">
        <v>28</v>
      </c>
      <c r="X23" t="b">
        <f>Tabla1[[#This Row],[PLAN CONSUMO 31/10]]=Tabla1[[#This Row],[PLAN_CONSUMO]]</f>
        <v>1</v>
      </c>
      <c r="Y23" t="s">
        <v>35</v>
      </c>
      <c r="Z23" t="b">
        <f>Tabla1[[#This Row],[DESCRIPCION_U20002 31/10]]=Tabla1[[#This Row],[DESCRIPCION_U2000]]</f>
        <v>0</v>
      </c>
      <c r="AA23" t="s">
        <v>4247</v>
      </c>
      <c r="AB23" t="b">
        <f>Tabla1[[#This Row],[EJECUTIVO COMERCIAL 31/10]]=Tabla1[[#This Row],[EJECUTIVO_CORPORATE]]</f>
        <v>1</v>
      </c>
      <c r="AC23" t="e">
        <f>VLOOKUP(Tabla1[[#This Row],[NRO_CUENTA]],[1]!Tabla3[#Data],12,0)</f>
        <v>#N/A</v>
      </c>
      <c r="AD23" t="e">
        <f>VLOOKUP(Tabla1[[#This Row],[NRO_CUENTA]],[1]!Tabla3[#Data],17,0)</f>
        <v>#N/A</v>
      </c>
      <c r="AE23" s="37"/>
    </row>
    <row r="24" spans="1:31" x14ac:dyDescent="0.25">
      <c r="A24" t="s">
        <v>18</v>
      </c>
      <c r="B24" s="1">
        <v>43601</v>
      </c>
      <c r="C24" t="s">
        <v>118</v>
      </c>
      <c r="D24">
        <v>34037</v>
      </c>
      <c r="E24" s="6" t="s">
        <v>2630</v>
      </c>
      <c r="F24" t="s">
        <v>6691</v>
      </c>
      <c r="G24" s="6" t="s">
        <v>4247</v>
      </c>
      <c r="H24" t="s">
        <v>40</v>
      </c>
      <c r="I24" s="37" t="s">
        <v>23</v>
      </c>
      <c r="J24" t="s">
        <v>4336</v>
      </c>
      <c r="K24" t="s">
        <v>2664</v>
      </c>
      <c r="L24" t="s">
        <v>2665</v>
      </c>
      <c r="M24" t="s">
        <v>2675</v>
      </c>
      <c r="N24" t="s">
        <v>2376</v>
      </c>
      <c r="O24" s="14">
        <v>44743</v>
      </c>
      <c r="P24" s="14">
        <v>44774</v>
      </c>
      <c r="Q24" s="1" t="s">
        <v>6939</v>
      </c>
      <c r="R24" s="1" t="s">
        <v>8122</v>
      </c>
      <c r="S24" s="2"/>
      <c r="T24" s="89">
        <v>44953</v>
      </c>
      <c r="U24" t="s">
        <v>5982</v>
      </c>
      <c r="V24" t="s">
        <v>5982</v>
      </c>
      <c r="W24" t="s">
        <v>118</v>
      </c>
      <c r="X24" t="b">
        <f>Tabla1[[#This Row],[PLAN CONSUMO 31/10]]=Tabla1[[#This Row],[PLAN_CONSUMO]]</f>
        <v>1</v>
      </c>
      <c r="Y24" t="s">
        <v>6691</v>
      </c>
      <c r="Z24" t="b">
        <f>Tabla1[[#This Row],[DESCRIPCION_U20002 31/10]]=Tabla1[[#This Row],[DESCRIPCION_U2000]]</f>
        <v>1</v>
      </c>
      <c r="AA24" t="s">
        <v>4247</v>
      </c>
      <c r="AB24" t="b">
        <f>Tabla1[[#This Row],[EJECUTIVO COMERCIAL 31/10]]=Tabla1[[#This Row],[EJECUTIVO_CORPORATE]]</f>
        <v>1</v>
      </c>
      <c r="AC24" t="e">
        <f>VLOOKUP(Tabla1[[#This Row],[NRO_CUENTA]],[1]!Tabla3[#Data],12,0)</f>
        <v>#N/A</v>
      </c>
      <c r="AD24" t="e">
        <f>VLOOKUP(Tabla1[[#This Row],[NRO_CUENTA]],[1]!Tabla3[#Data],17,0)</f>
        <v>#N/A</v>
      </c>
      <c r="AE24" s="37"/>
    </row>
    <row r="25" spans="1:31" x14ac:dyDescent="0.25">
      <c r="A25" t="s">
        <v>18</v>
      </c>
      <c r="B25" s="1">
        <v>43580</v>
      </c>
      <c r="C25" t="s">
        <v>76</v>
      </c>
      <c r="D25">
        <v>33921</v>
      </c>
      <c r="E25" s="6" t="s">
        <v>2630</v>
      </c>
      <c r="F25" t="s">
        <v>3421</v>
      </c>
      <c r="G25" s="6" t="s">
        <v>4247</v>
      </c>
      <c r="H25" t="s">
        <v>40</v>
      </c>
      <c r="I25" s="37" t="s">
        <v>23</v>
      </c>
      <c r="J25" t="s">
        <v>4336</v>
      </c>
      <c r="K25" t="s">
        <v>2663</v>
      </c>
      <c r="L25" t="s">
        <v>2646</v>
      </c>
      <c r="M25" t="s">
        <v>2675</v>
      </c>
      <c r="N25" t="s">
        <v>2376</v>
      </c>
      <c r="O25" s="14">
        <v>44743</v>
      </c>
      <c r="P25" s="14">
        <v>44774</v>
      </c>
      <c r="Q25" s="1" t="s">
        <v>75</v>
      </c>
      <c r="R25" s="1" t="s">
        <v>7624</v>
      </c>
      <c r="S25" s="2" t="s">
        <v>4837</v>
      </c>
      <c r="T25" s="48" t="s">
        <v>6992</v>
      </c>
      <c r="U25" t="s">
        <v>5984</v>
      </c>
      <c r="V25" t="s">
        <v>35</v>
      </c>
      <c r="W25" t="s">
        <v>76</v>
      </c>
      <c r="X25" t="b">
        <f>Tabla1[[#This Row],[PLAN CONSUMO 31/10]]=Tabla1[[#This Row],[PLAN_CONSUMO]]</f>
        <v>1</v>
      </c>
      <c r="Y25" t="s">
        <v>35</v>
      </c>
      <c r="Z25" t="b">
        <f>Tabla1[[#This Row],[DESCRIPCION_U20002 31/10]]=Tabla1[[#This Row],[DESCRIPCION_U2000]]</f>
        <v>0</v>
      </c>
      <c r="AA25" t="s">
        <v>4247</v>
      </c>
      <c r="AB25" t="b">
        <f>Tabla1[[#This Row],[EJECUTIVO COMERCIAL 31/10]]=Tabla1[[#This Row],[EJECUTIVO_CORPORATE]]</f>
        <v>1</v>
      </c>
      <c r="AC25" t="e">
        <f>VLOOKUP(Tabla1[[#This Row],[NRO_CUENTA]],[1]!Tabla3[#Data],12,0)</f>
        <v>#N/A</v>
      </c>
      <c r="AD25" t="e">
        <f>VLOOKUP(Tabla1[[#This Row],[NRO_CUENTA]],[1]!Tabla3[#Data],17,0)</f>
        <v>#N/A</v>
      </c>
      <c r="AE25" s="37"/>
    </row>
    <row r="26" spans="1:31" x14ac:dyDescent="0.25">
      <c r="A26" t="s">
        <v>18</v>
      </c>
      <c r="B26" s="1">
        <v>43580</v>
      </c>
      <c r="C26" t="s">
        <v>248</v>
      </c>
      <c r="D26">
        <v>33920</v>
      </c>
      <c r="E26" s="6" t="s">
        <v>2630</v>
      </c>
      <c r="F26" t="s">
        <v>3420</v>
      </c>
      <c r="G26" s="6" t="s">
        <v>4247</v>
      </c>
      <c r="H26" t="s">
        <v>40</v>
      </c>
      <c r="I26" s="37" t="s">
        <v>23</v>
      </c>
      <c r="J26" t="s">
        <v>4336</v>
      </c>
      <c r="K26" t="s">
        <v>2662</v>
      </c>
      <c r="L26" t="s">
        <v>2648</v>
      </c>
      <c r="M26" t="s">
        <v>2675</v>
      </c>
      <c r="N26" t="s">
        <v>2376</v>
      </c>
      <c r="O26" s="14">
        <v>44743</v>
      </c>
      <c r="P26" s="14">
        <v>44774</v>
      </c>
      <c r="Q26" s="1" t="s">
        <v>6939</v>
      </c>
      <c r="R26" s="1" t="s">
        <v>8123</v>
      </c>
      <c r="S26" s="2"/>
      <c r="T26" s="89">
        <v>44953</v>
      </c>
      <c r="U26" t="s">
        <v>5982</v>
      </c>
      <c r="V26" t="s">
        <v>35</v>
      </c>
      <c r="W26" t="s">
        <v>364</v>
      </c>
      <c r="X26" t="b">
        <f>Tabla1[[#This Row],[PLAN CONSUMO 31/10]]=Tabla1[[#This Row],[PLAN_CONSUMO]]</f>
        <v>0</v>
      </c>
      <c r="Y26" t="s">
        <v>35</v>
      </c>
      <c r="Z26" t="b">
        <f>Tabla1[[#This Row],[DESCRIPCION_U20002 31/10]]=Tabla1[[#This Row],[DESCRIPCION_U2000]]</f>
        <v>0</v>
      </c>
      <c r="AA26" t="s">
        <v>4247</v>
      </c>
      <c r="AB26" t="b">
        <f>Tabla1[[#This Row],[EJECUTIVO COMERCIAL 31/10]]=Tabla1[[#This Row],[EJECUTIVO_CORPORATE]]</f>
        <v>1</v>
      </c>
      <c r="AC26" t="e">
        <f>VLOOKUP(Tabla1[[#This Row],[NRO_CUENTA]],[1]!Tabla3[#Data],12,0)</f>
        <v>#N/A</v>
      </c>
      <c r="AD26" t="e">
        <f>VLOOKUP(Tabla1[[#This Row],[NRO_CUENTA]],[1]!Tabla3[#Data],17,0)</f>
        <v>#N/A</v>
      </c>
      <c r="AE26" s="37"/>
    </row>
    <row r="27" spans="1:31" x14ac:dyDescent="0.25">
      <c r="A27" t="s">
        <v>18</v>
      </c>
      <c r="B27" s="1">
        <v>43554</v>
      </c>
      <c r="C27" t="s">
        <v>248</v>
      </c>
      <c r="D27">
        <v>33698</v>
      </c>
      <c r="E27" s="6" t="s">
        <v>2630</v>
      </c>
      <c r="F27" t="s">
        <v>3418</v>
      </c>
      <c r="G27" s="6" t="s">
        <v>4247</v>
      </c>
      <c r="H27" t="s">
        <v>40</v>
      </c>
      <c r="I27" s="37" t="s">
        <v>23</v>
      </c>
      <c r="J27" t="s">
        <v>4336</v>
      </c>
      <c r="K27" t="s">
        <v>2637</v>
      </c>
      <c r="L27" t="s">
        <v>2638</v>
      </c>
      <c r="M27" t="s">
        <v>2675</v>
      </c>
      <c r="N27" t="s">
        <v>2376</v>
      </c>
      <c r="O27" s="14">
        <v>44743</v>
      </c>
      <c r="P27" s="14">
        <v>44774</v>
      </c>
      <c r="Q27" s="1" t="s">
        <v>6939</v>
      </c>
      <c r="R27" s="1" t="s">
        <v>8124</v>
      </c>
      <c r="S27" s="2"/>
      <c r="T27" s="89">
        <v>44951</v>
      </c>
      <c r="U27" t="s">
        <v>5982</v>
      </c>
      <c r="V27" t="s">
        <v>5982</v>
      </c>
      <c r="W27" t="s">
        <v>364</v>
      </c>
      <c r="X27" t="b">
        <f>Tabla1[[#This Row],[PLAN CONSUMO 31/10]]=Tabla1[[#This Row],[PLAN_CONSUMO]]</f>
        <v>0</v>
      </c>
      <c r="Y27" t="s">
        <v>8280</v>
      </c>
      <c r="Z27" t="b">
        <f>Tabla1[[#This Row],[DESCRIPCION_U20002 31/10]]=Tabla1[[#This Row],[DESCRIPCION_U2000]]</f>
        <v>0</v>
      </c>
      <c r="AA27" t="s">
        <v>4247</v>
      </c>
      <c r="AB27" t="b">
        <f>Tabla1[[#This Row],[EJECUTIVO COMERCIAL 31/10]]=Tabla1[[#This Row],[EJECUTIVO_CORPORATE]]</f>
        <v>1</v>
      </c>
      <c r="AC27" t="e">
        <f>VLOOKUP(Tabla1[[#This Row],[NRO_CUENTA]],[1]!Tabla3[#Data],12,0)</f>
        <v>#N/A</v>
      </c>
      <c r="AD27" t="e">
        <f>VLOOKUP(Tabla1[[#This Row],[NRO_CUENTA]],[1]!Tabla3[#Data],17,0)</f>
        <v>#N/A</v>
      </c>
      <c r="AE27" s="37"/>
    </row>
    <row r="28" spans="1:31" x14ac:dyDescent="0.25">
      <c r="A28" t="s">
        <v>18</v>
      </c>
      <c r="B28" s="1">
        <v>41955</v>
      </c>
      <c r="C28" t="s">
        <v>868</v>
      </c>
      <c r="D28">
        <v>29350</v>
      </c>
      <c r="E28" s="6" t="s">
        <v>2584</v>
      </c>
      <c r="F28" t="s">
        <v>3413</v>
      </c>
      <c r="G28" s="6" t="s">
        <v>1820</v>
      </c>
      <c r="H28" t="s">
        <v>40</v>
      </c>
      <c r="I28" s="37" t="s">
        <v>23</v>
      </c>
      <c r="J28" t="s">
        <v>1378</v>
      </c>
      <c r="K28" t="s">
        <v>2585</v>
      </c>
      <c r="L28" t="s">
        <v>2586</v>
      </c>
      <c r="M28" t="s">
        <v>2587</v>
      </c>
      <c r="N28" t="s">
        <v>2376</v>
      </c>
      <c r="O28" s="14">
        <v>44743</v>
      </c>
      <c r="P28" s="14">
        <v>44774</v>
      </c>
      <c r="Q28" s="1" t="s">
        <v>6939</v>
      </c>
      <c r="R28" s="1"/>
      <c r="S28" s="2"/>
      <c r="T28" s="89">
        <v>44841</v>
      </c>
      <c r="U28" t="s">
        <v>5982</v>
      </c>
      <c r="V28" t="s">
        <v>5982</v>
      </c>
      <c r="W28" t="s">
        <v>868</v>
      </c>
      <c r="X28" t="b">
        <f>Tabla1[[#This Row],[PLAN CONSUMO 31/10]]=Tabla1[[#This Row],[PLAN_CONSUMO]]</f>
        <v>1</v>
      </c>
      <c r="Y28" t="s">
        <v>3413</v>
      </c>
      <c r="Z28" t="b">
        <f>Tabla1[[#This Row],[DESCRIPCION_U20002 31/10]]=Tabla1[[#This Row],[DESCRIPCION_U2000]]</f>
        <v>1</v>
      </c>
      <c r="AA28" t="s">
        <v>1820</v>
      </c>
      <c r="AB28" t="b">
        <f>Tabla1[[#This Row],[EJECUTIVO COMERCIAL 31/10]]=Tabla1[[#This Row],[EJECUTIVO_CORPORATE]]</f>
        <v>1</v>
      </c>
      <c r="AC28" t="e">
        <f>VLOOKUP(Tabla1[[#This Row],[NRO_CUENTA]],[1]!Tabla3[#Data],12,0)</f>
        <v>#N/A</v>
      </c>
      <c r="AD28" t="e">
        <f>VLOOKUP(Tabla1[[#This Row],[NRO_CUENTA]],[1]!Tabla3[#Data],17,0)</f>
        <v>#N/A</v>
      </c>
      <c r="AE28" s="37"/>
    </row>
    <row r="29" spans="1:31" x14ac:dyDescent="0.25">
      <c r="A29" t="s">
        <v>88</v>
      </c>
      <c r="B29" s="1">
        <v>44651</v>
      </c>
      <c r="C29" t="s">
        <v>28</v>
      </c>
      <c r="D29">
        <v>37536</v>
      </c>
      <c r="E29" s="6" t="s">
        <v>7252</v>
      </c>
      <c r="F29" t="s">
        <v>7494</v>
      </c>
      <c r="G29" s="6" t="s">
        <v>4249</v>
      </c>
      <c r="H29" t="s">
        <v>40</v>
      </c>
      <c r="I29" s="37" t="s">
        <v>23</v>
      </c>
      <c r="J29" t="s">
        <v>4335</v>
      </c>
      <c r="K29" t="s">
        <v>7525</v>
      </c>
      <c r="L29" t="s">
        <v>7526</v>
      </c>
      <c r="M29" t="s">
        <v>7288</v>
      </c>
      <c r="N29" t="s">
        <v>4091</v>
      </c>
      <c r="O29" s="14">
        <v>44743</v>
      </c>
      <c r="P29" s="14">
        <v>44774</v>
      </c>
      <c r="Q29" s="1" t="s">
        <v>75</v>
      </c>
      <c r="R29" s="1" t="s">
        <v>8731</v>
      </c>
      <c r="S29" s="2" t="s">
        <v>4837</v>
      </c>
      <c r="T29" s="48" t="s">
        <v>6992</v>
      </c>
      <c r="U29" t="s">
        <v>5982</v>
      </c>
      <c r="V29" t="s">
        <v>5982</v>
      </c>
      <c r="W29" t="s">
        <v>28</v>
      </c>
      <c r="X29" t="b">
        <f>Tabla1[[#This Row],[PLAN CONSUMO 31/10]]=Tabla1[[#This Row],[PLAN_CONSUMO]]</f>
        <v>1</v>
      </c>
      <c r="Y29" t="s">
        <v>7494</v>
      </c>
      <c r="Z29" t="b">
        <f>Tabla1[[#This Row],[DESCRIPCION_U20002 31/10]]=Tabla1[[#This Row],[DESCRIPCION_U2000]]</f>
        <v>1</v>
      </c>
      <c r="AA29" t="s">
        <v>4249</v>
      </c>
      <c r="AB29" t="b">
        <f>Tabla1[[#This Row],[EJECUTIVO COMERCIAL 31/10]]=Tabla1[[#This Row],[EJECUTIVO_CORPORATE]]</f>
        <v>1</v>
      </c>
      <c r="AC29" t="e">
        <f>VLOOKUP(Tabla1[[#This Row],[NRO_CUENTA]],[1]!Tabla3[#Data],12,0)</f>
        <v>#N/A</v>
      </c>
      <c r="AD29" t="e">
        <f>VLOOKUP(Tabla1[[#This Row],[NRO_CUENTA]],[1]!Tabla3[#Data],17,0)</f>
        <v>#N/A</v>
      </c>
    </row>
    <row r="30" spans="1:31" x14ac:dyDescent="0.25">
      <c r="A30" t="s">
        <v>88</v>
      </c>
      <c r="B30" s="1">
        <v>44650</v>
      </c>
      <c r="C30" t="s">
        <v>1872</v>
      </c>
      <c r="D30">
        <v>37521</v>
      </c>
      <c r="E30" s="33" t="s">
        <v>7492</v>
      </c>
      <c r="F30" t="s">
        <v>7493</v>
      </c>
      <c r="G30" s="6" t="s">
        <v>4247</v>
      </c>
      <c r="H30" t="s">
        <v>40</v>
      </c>
      <c r="I30" s="37" t="s">
        <v>23</v>
      </c>
      <c r="J30" t="s">
        <v>4336</v>
      </c>
      <c r="K30" t="s">
        <v>7522</v>
      </c>
      <c r="L30" t="s">
        <v>7523</v>
      </c>
      <c r="M30" t="s">
        <v>7524</v>
      </c>
      <c r="N30" t="s">
        <v>4091</v>
      </c>
      <c r="O30" s="14">
        <v>44743</v>
      </c>
      <c r="P30" s="14">
        <v>44774</v>
      </c>
      <c r="Q30" s="22" t="s">
        <v>27</v>
      </c>
      <c r="R30" s="1"/>
      <c r="S30" s="2"/>
      <c r="T30" s="48">
        <v>44825</v>
      </c>
      <c r="U30" t="s">
        <v>5982</v>
      </c>
      <c r="V30" t="s">
        <v>5982</v>
      </c>
      <c r="W30" t="s">
        <v>1872</v>
      </c>
      <c r="X30" t="b">
        <f>Tabla1[[#This Row],[PLAN CONSUMO 31/10]]=Tabla1[[#This Row],[PLAN_CONSUMO]]</f>
        <v>1</v>
      </c>
      <c r="Y30" t="s">
        <v>7493</v>
      </c>
      <c r="Z30" t="b">
        <f>Tabla1[[#This Row],[DESCRIPCION_U20002 31/10]]=Tabla1[[#This Row],[DESCRIPCION_U2000]]</f>
        <v>1</v>
      </c>
      <c r="AA30" t="s">
        <v>4247</v>
      </c>
      <c r="AB30" t="b">
        <f>Tabla1[[#This Row],[EJECUTIVO COMERCIAL 31/10]]=Tabla1[[#This Row],[EJECUTIVO_CORPORATE]]</f>
        <v>1</v>
      </c>
      <c r="AC30" t="e">
        <f>VLOOKUP(Tabla1[[#This Row],[NRO_CUENTA]],[1]!Tabla3[#Data],12,0)</f>
        <v>#N/A</v>
      </c>
      <c r="AD30" t="e">
        <f>VLOOKUP(Tabla1[[#This Row],[NRO_CUENTA]],[1]!Tabla3[#Data],17,0)</f>
        <v>#N/A</v>
      </c>
    </row>
    <row r="31" spans="1:31" x14ac:dyDescent="0.25">
      <c r="A31" t="s">
        <v>18</v>
      </c>
      <c r="B31" s="1">
        <v>43312</v>
      </c>
      <c r="C31" t="s">
        <v>28</v>
      </c>
      <c r="D31">
        <v>32752</v>
      </c>
      <c r="E31" s="33" t="s">
        <v>83</v>
      </c>
      <c r="F31" t="s">
        <v>6079</v>
      </c>
      <c r="G31" s="6" t="s">
        <v>1389</v>
      </c>
      <c r="H31" t="s">
        <v>22</v>
      </c>
      <c r="I31" s="37" t="s">
        <v>23</v>
      </c>
      <c r="J31" t="s">
        <v>832</v>
      </c>
      <c r="K31" t="s">
        <v>2040</v>
      </c>
      <c r="L31">
        <v>0</v>
      </c>
      <c r="M31" t="s">
        <v>2041</v>
      </c>
      <c r="N31" t="s">
        <v>711</v>
      </c>
      <c r="O31" s="14">
        <v>44013</v>
      </c>
      <c r="P31" s="14">
        <v>44044</v>
      </c>
      <c r="Q31" s="22" t="s">
        <v>27</v>
      </c>
      <c r="R31" s="21" t="s">
        <v>5579</v>
      </c>
      <c r="S31" s="24"/>
      <c r="T31" s="22">
        <v>44897</v>
      </c>
      <c r="U31" t="s">
        <v>5984</v>
      </c>
      <c r="V31" t="s">
        <v>5984</v>
      </c>
      <c r="W31" t="s">
        <v>28</v>
      </c>
      <c r="X31" t="b">
        <f>Tabla1[[#This Row],[PLAN CONSUMO 31/10]]=Tabla1[[#This Row],[PLAN_CONSUMO]]</f>
        <v>1</v>
      </c>
      <c r="Y31" t="s">
        <v>9443</v>
      </c>
      <c r="Z31" t="b">
        <f>Tabla1[[#This Row],[DESCRIPCION_U20002 31/10]]=Tabla1[[#This Row],[DESCRIPCION_U2000]]</f>
        <v>0</v>
      </c>
      <c r="AA31" t="s">
        <v>8737</v>
      </c>
      <c r="AB31" t="b">
        <f>Tabla1[[#This Row],[EJECUTIVO COMERCIAL 31/10]]=Tabla1[[#This Row],[EJECUTIVO_CORPORATE]]</f>
        <v>0</v>
      </c>
      <c r="AC31" t="e">
        <f>VLOOKUP(Tabla1[[#This Row],[NRO_CUENTA]],[1]!Tabla3[#Data],12,0)</f>
        <v>#N/A</v>
      </c>
      <c r="AD31" t="e">
        <f>VLOOKUP(Tabla1[[#This Row],[NRO_CUENTA]],[1]!Tabla3[#Data],17,0)</f>
        <v>#N/A</v>
      </c>
    </row>
    <row r="32" spans="1:31" x14ac:dyDescent="0.25">
      <c r="A32" t="s">
        <v>18</v>
      </c>
      <c r="B32" s="1">
        <v>43131</v>
      </c>
      <c r="C32" t="s">
        <v>742</v>
      </c>
      <c r="D32">
        <v>31841</v>
      </c>
      <c r="E32" s="33" t="s">
        <v>2457</v>
      </c>
      <c r="F32" t="s">
        <v>6686</v>
      </c>
      <c r="G32" s="6" t="s">
        <v>4620</v>
      </c>
      <c r="H32" t="s">
        <v>40</v>
      </c>
      <c r="I32" s="37" t="s">
        <v>23</v>
      </c>
      <c r="J32" t="s">
        <v>1225</v>
      </c>
      <c r="K32" t="s">
        <v>2461</v>
      </c>
      <c r="L32" t="s">
        <v>2462</v>
      </c>
      <c r="M32" t="s">
        <v>2463</v>
      </c>
      <c r="N32" t="s">
        <v>2376</v>
      </c>
      <c r="O32" s="14">
        <v>44743</v>
      </c>
      <c r="P32" s="14">
        <v>44774</v>
      </c>
      <c r="Q32" s="1" t="s">
        <v>6939</v>
      </c>
      <c r="R32" s="1" t="s">
        <v>7663</v>
      </c>
      <c r="S32" s="2"/>
      <c r="T32" s="89">
        <v>44838</v>
      </c>
      <c r="U32" t="s">
        <v>5982</v>
      </c>
      <c r="V32" t="s">
        <v>35</v>
      </c>
      <c r="W32" t="s">
        <v>742</v>
      </c>
      <c r="X32" t="b">
        <f>Tabla1[[#This Row],[PLAN CONSUMO 31/10]]=Tabla1[[#This Row],[PLAN_CONSUMO]]</f>
        <v>1</v>
      </c>
      <c r="Y32" t="s">
        <v>35</v>
      </c>
      <c r="Z32" t="b">
        <f>Tabla1[[#This Row],[DESCRIPCION_U20002 31/10]]=Tabla1[[#This Row],[DESCRIPCION_U2000]]</f>
        <v>0</v>
      </c>
      <c r="AA32" t="s">
        <v>9185</v>
      </c>
      <c r="AB32" t="b">
        <f>Tabla1[[#This Row],[EJECUTIVO COMERCIAL 31/10]]=Tabla1[[#This Row],[EJECUTIVO_CORPORATE]]</f>
        <v>0</v>
      </c>
      <c r="AC32" t="e">
        <f>VLOOKUP(Tabla1[[#This Row],[NRO_CUENTA]],[1]!Tabla3[#Data],12,0)</f>
        <v>#N/A</v>
      </c>
      <c r="AD32" t="e">
        <f>VLOOKUP(Tabla1[[#This Row],[NRO_CUENTA]],[1]!Tabla3[#Data],17,0)</f>
        <v>#N/A</v>
      </c>
      <c r="AE32" s="37"/>
    </row>
    <row r="33" spans="1:31" x14ac:dyDescent="0.25">
      <c r="A33" t="s">
        <v>18</v>
      </c>
      <c r="B33" s="1">
        <v>43131</v>
      </c>
      <c r="C33" t="s">
        <v>742</v>
      </c>
      <c r="D33">
        <v>31841</v>
      </c>
      <c r="E33" s="33" t="s">
        <v>2457</v>
      </c>
      <c r="F33" t="s">
        <v>6686</v>
      </c>
      <c r="G33" s="6" t="s">
        <v>4620</v>
      </c>
      <c r="H33" t="s">
        <v>40</v>
      </c>
      <c r="I33" s="37" t="s">
        <v>23</v>
      </c>
      <c r="J33" t="s">
        <v>1225</v>
      </c>
      <c r="K33" t="s">
        <v>2461</v>
      </c>
      <c r="L33" t="s">
        <v>2462</v>
      </c>
      <c r="M33" t="s">
        <v>2463</v>
      </c>
      <c r="N33" t="s">
        <v>594</v>
      </c>
      <c r="O33" s="14">
        <v>44805</v>
      </c>
      <c r="P33" s="14">
        <v>44835</v>
      </c>
      <c r="Q33" s="1" t="s">
        <v>6939</v>
      </c>
      <c r="R33" t="s">
        <v>7664</v>
      </c>
      <c r="T33" s="50">
        <v>44854</v>
      </c>
      <c r="U33" t="s">
        <v>5982</v>
      </c>
      <c r="V33" t="s">
        <v>35</v>
      </c>
      <c r="W33" t="s">
        <v>742</v>
      </c>
      <c r="X33" t="b">
        <f>Tabla1[[#This Row],[PLAN CONSUMO 31/10]]=Tabla1[[#This Row],[PLAN_CONSUMO]]</f>
        <v>1</v>
      </c>
      <c r="Y33" t="s">
        <v>35</v>
      </c>
      <c r="Z33" t="b">
        <f>Tabla1[[#This Row],[DESCRIPCION_U20002 31/10]]=Tabla1[[#This Row],[DESCRIPCION_U2000]]</f>
        <v>0</v>
      </c>
      <c r="AA33" t="s">
        <v>9185</v>
      </c>
      <c r="AB33" t="b">
        <f>Tabla1[[#This Row],[EJECUTIVO COMERCIAL 31/10]]=Tabla1[[#This Row],[EJECUTIVO_CORPORATE]]</f>
        <v>0</v>
      </c>
      <c r="AC33" t="e">
        <f>VLOOKUP(Tabla1[[#This Row],[NRO_CUENTA]],[1]!Tabla3[#Data],12,0)</f>
        <v>#N/A</v>
      </c>
      <c r="AD33" t="e">
        <f>VLOOKUP(Tabla1[[#This Row],[NRO_CUENTA]],[1]!Tabla3[#Data],17,0)</f>
        <v>#N/A</v>
      </c>
      <c r="AE33" s="37"/>
    </row>
    <row r="34" spans="1:31" x14ac:dyDescent="0.25">
      <c r="A34" t="s">
        <v>88</v>
      </c>
      <c r="B34" s="1">
        <v>44439</v>
      </c>
      <c r="C34" t="s">
        <v>28</v>
      </c>
      <c r="D34">
        <v>36569</v>
      </c>
      <c r="E34" s="6" t="s">
        <v>4843</v>
      </c>
      <c r="F34" t="s">
        <v>7701</v>
      </c>
      <c r="G34" s="6" t="s">
        <v>7446</v>
      </c>
      <c r="H34" t="s">
        <v>22</v>
      </c>
      <c r="I34" s="37" t="s">
        <v>23</v>
      </c>
      <c r="J34" s="34" t="s">
        <v>2334</v>
      </c>
      <c r="K34" t="s">
        <v>7724</v>
      </c>
      <c r="L34" t="s">
        <v>7725</v>
      </c>
      <c r="M34" t="s">
        <v>7726</v>
      </c>
      <c r="N34" t="s">
        <v>4091</v>
      </c>
      <c r="O34" s="14">
        <v>44835</v>
      </c>
      <c r="P34" s="14">
        <v>44866</v>
      </c>
      <c r="Q34" s="22" t="s">
        <v>27</v>
      </c>
      <c r="R34" s="1"/>
      <c r="S34" s="2"/>
      <c r="T34" s="48">
        <v>44893</v>
      </c>
      <c r="U34" t="s">
        <v>5984</v>
      </c>
      <c r="V34" t="s">
        <v>35</v>
      </c>
      <c r="W34" t="s">
        <v>28</v>
      </c>
      <c r="X34" t="b">
        <f>Tabla1[[#This Row],[PLAN CONSUMO 31/10]]=Tabla1[[#This Row],[PLAN_CONSUMO]]</f>
        <v>1</v>
      </c>
      <c r="Y34" t="s">
        <v>35</v>
      </c>
      <c r="Z34" t="b">
        <f>Tabla1[[#This Row],[DESCRIPCION_U20002 31/10]]=Tabla1[[#This Row],[DESCRIPCION_U2000]]</f>
        <v>0</v>
      </c>
      <c r="AA34" t="s">
        <v>7446</v>
      </c>
      <c r="AB34" t="b">
        <f>Tabla1[[#This Row],[EJECUTIVO COMERCIAL 31/10]]=Tabla1[[#This Row],[EJECUTIVO_CORPORATE]]</f>
        <v>1</v>
      </c>
      <c r="AC34" t="e">
        <f>VLOOKUP(Tabla1[[#This Row],[NRO_CUENTA]],[1]!Tabla3[#Data],12,0)</f>
        <v>#N/A</v>
      </c>
      <c r="AD34" t="e">
        <f>VLOOKUP(Tabla1[[#This Row],[NRO_CUENTA]],[1]!Tabla3[#Data],17,0)</f>
        <v>#N/A</v>
      </c>
    </row>
    <row r="35" spans="1:31" x14ac:dyDescent="0.25">
      <c r="A35" t="s">
        <v>322</v>
      </c>
      <c r="B35" s="1">
        <v>44616</v>
      </c>
      <c r="C35" t="s">
        <v>248</v>
      </c>
      <c r="D35">
        <v>37402</v>
      </c>
      <c r="E35" s="6" t="s">
        <v>7702</v>
      </c>
      <c r="F35" t="s">
        <v>7703</v>
      </c>
      <c r="G35" s="6" t="s">
        <v>4245</v>
      </c>
      <c r="H35" t="s">
        <v>40</v>
      </c>
      <c r="I35" s="37" t="s">
        <v>23</v>
      </c>
      <c r="J35" s="34" t="s">
        <v>4661</v>
      </c>
      <c r="K35" t="s">
        <v>7727</v>
      </c>
      <c r="L35" t="s">
        <v>7728</v>
      </c>
      <c r="M35" t="s">
        <v>7729</v>
      </c>
      <c r="N35" t="s">
        <v>4091</v>
      </c>
      <c r="O35" s="14">
        <v>44835</v>
      </c>
      <c r="P35" s="14">
        <v>44866</v>
      </c>
      <c r="Q35" s="1" t="s">
        <v>75</v>
      </c>
      <c r="R35" s="1"/>
      <c r="S35" s="2" t="s">
        <v>9309</v>
      </c>
      <c r="T35" s="48" t="s">
        <v>6992</v>
      </c>
      <c r="U35" t="s">
        <v>5984</v>
      </c>
      <c r="V35" t="s">
        <v>35</v>
      </c>
      <c r="W35" t="s">
        <v>248</v>
      </c>
      <c r="X35" t="b">
        <f>Tabla1[[#This Row],[PLAN CONSUMO 31/10]]=Tabla1[[#This Row],[PLAN_CONSUMO]]</f>
        <v>1</v>
      </c>
      <c r="Y35" t="s">
        <v>35</v>
      </c>
      <c r="Z35" t="b">
        <f>Tabla1[[#This Row],[DESCRIPCION_U20002 31/10]]=Tabla1[[#This Row],[DESCRIPCION_U2000]]</f>
        <v>0</v>
      </c>
      <c r="AA35" t="s">
        <v>4245</v>
      </c>
      <c r="AB35" t="b">
        <f>Tabla1[[#This Row],[EJECUTIVO COMERCIAL 31/10]]=Tabla1[[#This Row],[EJECUTIVO_CORPORATE]]</f>
        <v>1</v>
      </c>
      <c r="AC35" t="e">
        <f>VLOOKUP(Tabla1[[#This Row],[NRO_CUENTA]],[1]!Tabla3[#Data],12,0)</f>
        <v>#N/A</v>
      </c>
      <c r="AD35" t="e">
        <f>VLOOKUP(Tabla1[[#This Row],[NRO_CUENTA]],[1]!Tabla3[#Data],17,0)</f>
        <v>#N/A</v>
      </c>
    </row>
    <row r="36" spans="1:31" x14ac:dyDescent="0.25">
      <c r="A36" t="s">
        <v>88</v>
      </c>
      <c r="B36" s="1">
        <v>45016</v>
      </c>
      <c r="C36" t="s">
        <v>364</v>
      </c>
      <c r="D36">
        <v>38945</v>
      </c>
      <c r="E36" s="6" t="s">
        <v>1416</v>
      </c>
      <c r="F36" t="s">
        <v>8650</v>
      </c>
      <c r="G36" s="6" t="s">
        <v>1413</v>
      </c>
      <c r="H36" t="s">
        <v>22</v>
      </c>
      <c r="I36" t="s">
        <v>23</v>
      </c>
      <c r="J36" t="s">
        <v>757</v>
      </c>
      <c r="K36" t="s">
        <v>8722</v>
      </c>
      <c r="L36" t="s">
        <v>8114</v>
      </c>
      <c r="M36" t="s">
        <v>8719</v>
      </c>
      <c r="N36" t="s">
        <v>4091</v>
      </c>
      <c r="O36" s="14">
        <v>45047</v>
      </c>
      <c r="P36" s="14">
        <v>45078</v>
      </c>
      <c r="Q36" s="1" t="s">
        <v>27</v>
      </c>
      <c r="R36" s="1"/>
      <c r="S36" s="2"/>
      <c r="T36" s="48">
        <v>45100</v>
      </c>
      <c r="U36" t="s">
        <v>5982</v>
      </c>
      <c r="V36" t="s">
        <v>5982</v>
      </c>
      <c r="W36" t="s">
        <v>364</v>
      </c>
      <c r="X36" t="b">
        <f>Tabla1[[#This Row],[PLAN CONSUMO 31/10]]=Tabla1[[#This Row],[PLAN_CONSUMO]]</f>
        <v>1</v>
      </c>
      <c r="Y36" t="s">
        <v>8650</v>
      </c>
      <c r="Z36" t="b">
        <f>Tabla1[[#This Row],[DESCRIPCION_U20002 31/10]]=Tabla1[[#This Row],[DESCRIPCION_U2000]]</f>
        <v>1</v>
      </c>
      <c r="AA36" t="s">
        <v>8926</v>
      </c>
      <c r="AB36" t="b">
        <f>Tabla1[[#This Row],[EJECUTIVO COMERCIAL 31/10]]=Tabla1[[#This Row],[EJECUTIVO_CORPORATE]]</f>
        <v>0</v>
      </c>
      <c r="AC36" t="e">
        <f>VLOOKUP(Tabla1[[#This Row],[NRO_CUENTA]],[1]!Tabla3[#Data],12,0)</f>
        <v>#N/A</v>
      </c>
      <c r="AD36" t="e">
        <f>VLOOKUP(Tabla1[[#This Row],[NRO_CUENTA]],[1]!Tabla3[#Data],17,0)</f>
        <v>#N/A</v>
      </c>
    </row>
    <row r="37" spans="1:31" x14ac:dyDescent="0.25">
      <c r="A37" t="s">
        <v>18</v>
      </c>
      <c r="B37" s="1">
        <v>44649</v>
      </c>
      <c r="C37" t="s">
        <v>248</v>
      </c>
      <c r="D37">
        <v>37513</v>
      </c>
      <c r="E37" s="6" t="s">
        <v>352</v>
      </c>
      <c r="F37" t="s">
        <v>7706</v>
      </c>
      <c r="G37" s="6" t="s">
        <v>4620</v>
      </c>
      <c r="H37" t="s">
        <v>40</v>
      </c>
      <c r="I37" s="37" t="s">
        <v>23</v>
      </c>
      <c r="J37" t="s">
        <v>1225</v>
      </c>
      <c r="K37" t="s">
        <v>7732</v>
      </c>
      <c r="L37" t="s">
        <v>7733</v>
      </c>
      <c r="M37" t="s">
        <v>7198</v>
      </c>
      <c r="N37" t="s">
        <v>4091</v>
      </c>
      <c r="O37" s="14">
        <v>44835</v>
      </c>
      <c r="P37" s="14">
        <v>44866</v>
      </c>
      <c r="Q37" s="1" t="s">
        <v>75</v>
      </c>
      <c r="R37" s="1"/>
      <c r="S37" s="2" t="s">
        <v>4837</v>
      </c>
      <c r="T37" s="48" t="s">
        <v>6992</v>
      </c>
      <c r="U37" t="s">
        <v>5982</v>
      </c>
      <c r="V37" t="s">
        <v>5982</v>
      </c>
      <c r="W37" t="s">
        <v>248</v>
      </c>
      <c r="X37" t="b">
        <f>Tabla1[[#This Row],[PLAN CONSUMO 31/10]]=Tabla1[[#This Row],[PLAN_CONSUMO]]</f>
        <v>1</v>
      </c>
      <c r="Y37" t="s">
        <v>7706</v>
      </c>
      <c r="Z37" t="b">
        <f>Tabla1[[#This Row],[DESCRIPCION_U20002 31/10]]=Tabla1[[#This Row],[DESCRIPCION_U2000]]</f>
        <v>1</v>
      </c>
      <c r="AA37" t="s">
        <v>9185</v>
      </c>
      <c r="AB37" t="b">
        <f>Tabla1[[#This Row],[EJECUTIVO COMERCIAL 31/10]]=Tabla1[[#This Row],[EJECUTIVO_CORPORATE]]</f>
        <v>0</v>
      </c>
      <c r="AC37" t="e">
        <f>VLOOKUP(Tabla1[[#This Row],[NRO_CUENTA]],[1]!Tabla3[#Data],12,0)</f>
        <v>#N/A</v>
      </c>
      <c r="AD37" t="e">
        <f>VLOOKUP(Tabla1[[#This Row],[NRO_CUENTA]],[1]!Tabla3[#Data],17,0)</f>
        <v>#N/A</v>
      </c>
    </row>
    <row r="38" spans="1:31" x14ac:dyDescent="0.25">
      <c r="A38" t="s">
        <v>242</v>
      </c>
      <c r="B38" s="1">
        <v>44662</v>
      </c>
      <c r="C38" t="s">
        <v>36</v>
      </c>
      <c r="D38">
        <v>37565</v>
      </c>
      <c r="E38" s="6" t="s">
        <v>7707</v>
      </c>
      <c r="F38" t="s">
        <v>7708</v>
      </c>
      <c r="G38" s="6" t="s">
        <v>5666</v>
      </c>
      <c r="H38" t="s">
        <v>40</v>
      </c>
      <c r="I38" s="37" t="s">
        <v>23</v>
      </c>
      <c r="J38" t="s">
        <v>5667</v>
      </c>
      <c r="K38" t="s">
        <v>7734</v>
      </c>
      <c r="L38" t="s">
        <v>7735</v>
      </c>
      <c r="M38" t="s">
        <v>7736</v>
      </c>
      <c r="N38" t="s">
        <v>4091</v>
      </c>
      <c r="O38" s="14">
        <v>44835</v>
      </c>
      <c r="P38" s="14">
        <v>44866</v>
      </c>
      <c r="Q38" s="22" t="s">
        <v>27</v>
      </c>
      <c r="R38" s="1"/>
      <c r="S38" s="2"/>
      <c r="T38" s="48">
        <v>44896</v>
      </c>
      <c r="U38" t="s">
        <v>5982</v>
      </c>
      <c r="V38" t="s">
        <v>5982</v>
      </c>
      <c r="W38" t="s">
        <v>36</v>
      </c>
      <c r="X38" t="b">
        <f>Tabla1[[#This Row],[PLAN CONSUMO 31/10]]=Tabla1[[#This Row],[PLAN_CONSUMO]]</f>
        <v>1</v>
      </c>
      <c r="Y38" t="s">
        <v>7708</v>
      </c>
      <c r="Z38" t="b">
        <f>Tabla1[[#This Row],[DESCRIPCION_U20002 31/10]]=Tabla1[[#This Row],[DESCRIPCION_U2000]]</f>
        <v>1</v>
      </c>
      <c r="AA38" t="s">
        <v>4250</v>
      </c>
      <c r="AB38" t="b">
        <f>Tabla1[[#This Row],[EJECUTIVO COMERCIAL 31/10]]=Tabla1[[#This Row],[EJECUTIVO_CORPORATE]]</f>
        <v>0</v>
      </c>
      <c r="AC38" t="e">
        <f>VLOOKUP(Tabla1[[#This Row],[NRO_CUENTA]],[1]!Tabla3[#Data],12,0)</f>
        <v>#N/A</v>
      </c>
      <c r="AD38" t="e">
        <f>VLOOKUP(Tabla1[[#This Row],[NRO_CUENTA]],[1]!Tabla3[#Data],17,0)</f>
        <v>#N/A</v>
      </c>
    </row>
    <row r="39" spans="1:31" x14ac:dyDescent="0.25">
      <c r="A39" t="s">
        <v>88</v>
      </c>
      <c r="B39" s="1">
        <v>44680</v>
      </c>
      <c r="C39" t="s">
        <v>28</v>
      </c>
      <c r="D39">
        <v>37571</v>
      </c>
      <c r="E39" s="6" t="s">
        <v>7709</v>
      </c>
      <c r="F39" t="s">
        <v>7710</v>
      </c>
      <c r="G39" s="6" t="s">
        <v>1830</v>
      </c>
      <c r="H39" t="s">
        <v>40</v>
      </c>
      <c r="I39" s="37" t="s">
        <v>23</v>
      </c>
      <c r="J39" t="s">
        <v>1842</v>
      </c>
      <c r="K39" t="s">
        <v>7737</v>
      </c>
      <c r="L39" t="s">
        <v>7738</v>
      </c>
      <c r="M39" t="s">
        <v>7739</v>
      </c>
      <c r="N39" t="s">
        <v>4091</v>
      </c>
      <c r="O39" s="14">
        <v>44835</v>
      </c>
      <c r="P39" s="14">
        <v>44866</v>
      </c>
      <c r="Q39" s="22" t="s">
        <v>27</v>
      </c>
      <c r="R39" s="1"/>
      <c r="S39" s="2"/>
      <c r="T39" s="48">
        <v>44894</v>
      </c>
      <c r="U39" t="s">
        <v>5982</v>
      </c>
      <c r="V39" t="s">
        <v>5982</v>
      </c>
      <c r="W39" t="s">
        <v>28</v>
      </c>
      <c r="X39" t="b">
        <f>Tabla1[[#This Row],[PLAN CONSUMO 31/10]]=Tabla1[[#This Row],[PLAN_CONSUMO]]</f>
        <v>1</v>
      </c>
      <c r="Y39" t="s">
        <v>7710</v>
      </c>
      <c r="Z39" t="b">
        <f>Tabla1[[#This Row],[DESCRIPCION_U20002 31/10]]=Tabla1[[#This Row],[DESCRIPCION_U2000]]</f>
        <v>1</v>
      </c>
      <c r="AA39" t="s">
        <v>1830</v>
      </c>
      <c r="AB39" t="b">
        <f>Tabla1[[#This Row],[EJECUTIVO COMERCIAL 31/10]]=Tabla1[[#This Row],[EJECUTIVO_CORPORATE]]</f>
        <v>1</v>
      </c>
      <c r="AC39" t="e">
        <f>VLOOKUP(Tabla1[[#This Row],[NRO_CUENTA]],[1]!Tabla3[#Data],12,0)</f>
        <v>#N/A</v>
      </c>
      <c r="AD39" t="e">
        <f>VLOOKUP(Tabla1[[#This Row],[NRO_CUENTA]],[1]!Tabla3[#Data],17,0)</f>
        <v>#N/A</v>
      </c>
    </row>
    <row r="40" spans="1:31" x14ac:dyDescent="0.25">
      <c r="A40" t="s">
        <v>88</v>
      </c>
      <c r="B40" s="1">
        <v>44651</v>
      </c>
      <c r="C40" t="s">
        <v>36</v>
      </c>
      <c r="D40">
        <v>37599</v>
      </c>
      <c r="E40" s="6" t="s">
        <v>7711</v>
      </c>
      <c r="F40" t="s">
        <v>7712</v>
      </c>
      <c r="G40" s="6" t="s">
        <v>7110</v>
      </c>
      <c r="H40" t="s">
        <v>40</v>
      </c>
      <c r="I40" s="37" t="s">
        <v>23</v>
      </c>
      <c r="J40" t="s">
        <v>1233</v>
      </c>
      <c r="K40" t="s">
        <v>7740</v>
      </c>
      <c r="L40" t="s">
        <v>7741</v>
      </c>
      <c r="M40" t="s">
        <v>7742</v>
      </c>
      <c r="N40" t="s">
        <v>4091</v>
      </c>
      <c r="O40" s="14">
        <v>44835</v>
      </c>
      <c r="P40" s="14">
        <v>44866</v>
      </c>
      <c r="Q40" s="22" t="s">
        <v>27</v>
      </c>
      <c r="R40" s="1"/>
      <c r="S40" s="2"/>
      <c r="T40" s="48">
        <v>44895</v>
      </c>
      <c r="U40" t="s">
        <v>5982</v>
      </c>
      <c r="V40" t="s">
        <v>5982</v>
      </c>
      <c r="W40" t="s">
        <v>36</v>
      </c>
      <c r="X40" t="b">
        <f>Tabla1[[#This Row],[PLAN CONSUMO 31/10]]=Tabla1[[#This Row],[PLAN_CONSUMO]]</f>
        <v>1</v>
      </c>
      <c r="Y40" t="s">
        <v>7712</v>
      </c>
      <c r="Z40" t="b">
        <f>Tabla1[[#This Row],[DESCRIPCION_U20002 31/10]]=Tabla1[[#This Row],[DESCRIPCION_U2000]]</f>
        <v>1</v>
      </c>
      <c r="AA40" t="s">
        <v>7110</v>
      </c>
      <c r="AB40" t="b">
        <f>Tabla1[[#This Row],[EJECUTIVO COMERCIAL 31/10]]=Tabla1[[#This Row],[EJECUTIVO_CORPORATE]]</f>
        <v>1</v>
      </c>
      <c r="AC40" t="e">
        <f>VLOOKUP(Tabla1[[#This Row],[NRO_CUENTA]],[1]!Tabla3[#Data],12,0)</f>
        <v>#N/A</v>
      </c>
      <c r="AD40" t="e">
        <f>VLOOKUP(Tabla1[[#This Row],[NRO_CUENTA]],[1]!Tabla3[#Data],17,0)</f>
        <v>#N/A</v>
      </c>
    </row>
    <row r="41" spans="1:31" x14ac:dyDescent="0.25">
      <c r="A41" t="s">
        <v>242</v>
      </c>
      <c r="B41" s="1">
        <v>44658</v>
      </c>
      <c r="C41" t="s">
        <v>28</v>
      </c>
      <c r="D41">
        <v>37606</v>
      </c>
      <c r="E41" s="6" t="s">
        <v>7713</v>
      </c>
      <c r="F41" t="s">
        <v>7714</v>
      </c>
      <c r="G41" s="6" t="s">
        <v>7450</v>
      </c>
      <c r="H41" t="s">
        <v>40</v>
      </c>
      <c r="I41" s="37" t="s">
        <v>23</v>
      </c>
      <c r="J41" t="s">
        <v>7202</v>
      </c>
      <c r="K41" t="s">
        <v>7743</v>
      </c>
      <c r="L41" t="s">
        <v>7744</v>
      </c>
      <c r="M41" t="s">
        <v>7745</v>
      </c>
      <c r="N41" t="s">
        <v>4091</v>
      </c>
      <c r="O41" s="14">
        <v>44835</v>
      </c>
      <c r="P41" s="14">
        <v>44866</v>
      </c>
      <c r="Q41" s="22" t="s">
        <v>27</v>
      </c>
      <c r="R41" s="1"/>
      <c r="S41" s="2"/>
      <c r="T41" s="48">
        <v>44890</v>
      </c>
      <c r="U41" t="s">
        <v>5982</v>
      </c>
      <c r="V41" t="s">
        <v>5982</v>
      </c>
      <c r="W41" t="s">
        <v>28</v>
      </c>
      <c r="X41" t="b">
        <f>Tabla1[[#This Row],[PLAN CONSUMO 31/10]]=Tabla1[[#This Row],[PLAN_CONSUMO]]</f>
        <v>1</v>
      </c>
      <c r="Y41" t="s">
        <v>7714</v>
      </c>
      <c r="Z41" t="b">
        <f>Tabla1[[#This Row],[DESCRIPCION_U20002 31/10]]=Tabla1[[#This Row],[DESCRIPCION_U2000]]</f>
        <v>1</v>
      </c>
      <c r="AA41" t="s">
        <v>7450</v>
      </c>
      <c r="AB41" t="b">
        <f>Tabla1[[#This Row],[EJECUTIVO COMERCIAL 31/10]]=Tabla1[[#This Row],[EJECUTIVO_CORPORATE]]</f>
        <v>1</v>
      </c>
      <c r="AC41" t="e">
        <f>VLOOKUP(Tabla1[[#This Row],[NRO_CUENTA]],[1]!Tabla3[#Data],12,0)</f>
        <v>#N/A</v>
      </c>
      <c r="AD41" t="e">
        <f>VLOOKUP(Tabla1[[#This Row],[NRO_CUENTA]],[1]!Tabla3[#Data],17,0)</f>
        <v>#N/A</v>
      </c>
    </row>
    <row r="42" spans="1:31" x14ac:dyDescent="0.25">
      <c r="A42" t="s">
        <v>88</v>
      </c>
      <c r="B42" s="1">
        <v>44701</v>
      </c>
      <c r="C42" t="s">
        <v>469</v>
      </c>
      <c r="D42">
        <v>37612</v>
      </c>
      <c r="E42" s="6" t="s">
        <v>7715</v>
      </c>
      <c r="F42" t="s">
        <v>7716</v>
      </c>
      <c r="G42" s="6" t="s">
        <v>4249</v>
      </c>
      <c r="H42" t="s">
        <v>40</v>
      </c>
      <c r="I42" s="37" t="s">
        <v>23</v>
      </c>
      <c r="J42" t="s">
        <v>4335</v>
      </c>
      <c r="K42" t="s">
        <v>7746</v>
      </c>
      <c r="L42" t="s">
        <v>7747</v>
      </c>
      <c r="M42" t="s">
        <v>7748</v>
      </c>
      <c r="N42" t="s">
        <v>4091</v>
      </c>
      <c r="O42" s="14">
        <v>44835</v>
      </c>
      <c r="P42" s="14">
        <v>44866</v>
      </c>
      <c r="Q42" s="22" t="s">
        <v>27</v>
      </c>
      <c r="R42" s="1"/>
      <c r="S42" s="2"/>
      <c r="T42" s="48">
        <v>44944</v>
      </c>
      <c r="U42" t="s">
        <v>5982</v>
      </c>
      <c r="V42" t="s">
        <v>5982</v>
      </c>
      <c r="W42" t="s">
        <v>469</v>
      </c>
      <c r="X42" t="b">
        <f>Tabla1[[#This Row],[PLAN CONSUMO 31/10]]=Tabla1[[#This Row],[PLAN_CONSUMO]]</f>
        <v>1</v>
      </c>
      <c r="Y42" t="s">
        <v>7716</v>
      </c>
      <c r="Z42" t="b">
        <f>Tabla1[[#This Row],[DESCRIPCION_U20002 31/10]]=Tabla1[[#This Row],[DESCRIPCION_U2000]]</f>
        <v>1</v>
      </c>
      <c r="AA42" t="s">
        <v>4249</v>
      </c>
      <c r="AB42" t="b">
        <f>Tabla1[[#This Row],[EJECUTIVO COMERCIAL 31/10]]=Tabla1[[#This Row],[EJECUTIVO_CORPORATE]]</f>
        <v>1</v>
      </c>
      <c r="AC42" t="e">
        <f>VLOOKUP(Tabla1[[#This Row],[NRO_CUENTA]],[1]!Tabla3[#Data],12,0)</f>
        <v>#N/A</v>
      </c>
      <c r="AD42" t="e">
        <f>VLOOKUP(Tabla1[[#This Row],[NRO_CUENTA]],[1]!Tabla3[#Data],17,0)</f>
        <v>#N/A</v>
      </c>
    </row>
    <row r="43" spans="1:31" x14ac:dyDescent="0.25">
      <c r="A43" t="s">
        <v>88</v>
      </c>
      <c r="B43" s="1">
        <v>44680</v>
      </c>
      <c r="C43" t="s">
        <v>248</v>
      </c>
      <c r="D43">
        <v>37632</v>
      </c>
      <c r="E43" s="6" t="s">
        <v>7717</v>
      </c>
      <c r="F43" t="s">
        <v>7718</v>
      </c>
      <c r="G43" s="6" t="s">
        <v>4249</v>
      </c>
      <c r="H43" t="s">
        <v>40</v>
      </c>
      <c r="I43" s="37" t="s">
        <v>23</v>
      </c>
      <c r="J43" t="s">
        <v>4335</v>
      </c>
      <c r="K43" t="s">
        <v>7749</v>
      </c>
      <c r="L43" t="s">
        <v>7750</v>
      </c>
      <c r="M43" t="s">
        <v>7751</v>
      </c>
      <c r="N43" t="s">
        <v>4091</v>
      </c>
      <c r="O43" s="14">
        <v>44835</v>
      </c>
      <c r="P43" s="14">
        <v>44866</v>
      </c>
      <c r="Q43" s="22" t="s">
        <v>27</v>
      </c>
      <c r="R43" s="1"/>
      <c r="S43" s="2"/>
      <c r="T43" s="48">
        <v>45029</v>
      </c>
      <c r="U43" t="s">
        <v>5982</v>
      </c>
      <c r="V43" t="s">
        <v>5982</v>
      </c>
      <c r="W43" t="s">
        <v>248</v>
      </c>
      <c r="X43" t="b">
        <f>Tabla1[[#This Row],[PLAN CONSUMO 31/10]]=Tabla1[[#This Row],[PLAN_CONSUMO]]</f>
        <v>1</v>
      </c>
      <c r="Y43" t="s">
        <v>7718</v>
      </c>
      <c r="Z43" t="b">
        <f>Tabla1[[#This Row],[DESCRIPCION_U20002 31/10]]=Tabla1[[#This Row],[DESCRIPCION_U2000]]</f>
        <v>1</v>
      </c>
      <c r="AA43" t="s">
        <v>4249</v>
      </c>
      <c r="AB43" t="b">
        <f>Tabla1[[#This Row],[EJECUTIVO COMERCIAL 31/10]]=Tabla1[[#This Row],[EJECUTIVO_CORPORATE]]</f>
        <v>1</v>
      </c>
      <c r="AC43" t="e">
        <f>VLOOKUP(Tabla1[[#This Row],[NRO_CUENTA]],[1]!Tabla3[#Data],12,0)</f>
        <v>#N/A</v>
      </c>
      <c r="AD43" t="e">
        <f>VLOOKUP(Tabla1[[#This Row],[NRO_CUENTA]],[1]!Tabla3[#Data],17,0)</f>
        <v>#N/A</v>
      </c>
    </row>
    <row r="44" spans="1:31" x14ac:dyDescent="0.25">
      <c r="A44" t="s">
        <v>88</v>
      </c>
      <c r="B44" s="1">
        <v>44680</v>
      </c>
      <c r="C44" t="s">
        <v>1380</v>
      </c>
      <c r="D44">
        <v>37633</v>
      </c>
      <c r="E44" s="6" t="s">
        <v>7717</v>
      </c>
      <c r="F44" t="s">
        <v>7719</v>
      </c>
      <c r="G44" s="6" t="s">
        <v>4249</v>
      </c>
      <c r="H44" t="s">
        <v>40</v>
      </c>
      <c r="I44" s="37" t="s">
        <v>23</v>
      </c>
      <c r="J44" t="s">
        <v>4335</v>
      </c>
      <c r="K44" t="s">
        <v>7752</v>
      </c>
      <c r="L44" t="s">
        <v>7753</v>
      </c>
      <c r="M44" t="s">
        <v>7751</v>
      </c>
      <c r="N44" t="s">
        <v>4091</v>
      </c>
      <c r="O44" s="14">
        <v>44835</v>
      </c>
      <c r="P44" s="14">
        <v>44866</v>
      </c>
      <c r="Q44" s="22" t="s">
        <v>27</v>
      </c>
      <c r="R44" s="1"/>
      <c r="S44" s="2"/>
      <c r="T44" s="48">
        <v>45028</v>
      </c>
      <c r="U44" t="s">
        <v>5982</v>
      </c>
      <c r="V44" t="s">
        <v>5982</v>
      </c>
      <c r="W44" t="s">
        <v>1380</v>
      </c>
      <c r="X44" t="b">
        <f>Tabla1[[#This Row],[PLAN CONSUMO 31/10]]=Tabla1[[#This Row],[PLAN_CONSUMO]]</f>
        <v>1</v>
      </c>
      <c r="Y44" t="s">
        <v>7719</v>
      </c>
      <c r="Z44" t="b">
        <f>Tabla1[[#This Row],[DESCRIPCION_U20002 31/10]]=Tabla1[[#This Row],[DESCRIPCION_U2000]]</f>
        <v>1</v>
      </c>
      <c r="AA44" t="s">
        <v>4249</v>
      </c>
      <c r="AB44" t="b">
        <f>Tabla1[[#This Row],[EJECUTIVO COMERCIAL 31/10]]=Tabla1[[#This Row],[EJECUTIVO_CORPORATE]]</f>
        <v>1</v>
      </c>
      <c r="AC44" t="e">
        <f>VLOOKUP(Tabla1[[#This Row],[NRO_CUENTA]],[1]!Tabla3[#Data],12,0)</f>
        <v>#N/A</v>
      </c>
      <c r="AD44" t="e">
        <f>VLOOKUP(Tabla1[[#This Row],[NRO_CUENTA]],[1]!Tabla3[#Data],17,0)</f>
        <v>#N/A</v>
      </c>
    </row>
    <row r="45" spans="1:31" x14ac:dyDescent="0.25">
      <c r="A45" t="s">
        <v>242</v>
      </c>
      <c r="B45" s="1">
        <v>44679</v>
      </c>
      <c r="C45" t="s">
        <v>364</v>
      </c>
      <c r="D45">
        <v>37634</v>
      </c>
      <c r="E45" s="6" t="s">
        <v>7720</v>
      </c>
      <c r="F45" t="s">
        <v>7721</v>
      </c>
      <c r="G45" s="6" t="s">
        <v>2247</v>
      </c>
      <c r="H45" t="s">
        <v>40</v>
      </c>
      <c r="I45" s="37" t="s">
        <v>23</v>
      </c>
      <c r="J45" t="s">
        <v>1224</v>
      </c>
      <c r="K45" t="s">
        <v>7754</v>
      </c>
      <c r="L45" t="s">
        <v>7755</v>
      </c>
      <c r="M45" t="s">
        <v>7756</v>
      </c>
      <c r="N45" t="s">
        <v>4091</v>
      </c>
      <c r="O45" s="14">
        <v>44835</v>
      </c>
      <c r="P45" s="14">
        <v>44866</v>
      </c>
      <c r="Q45" s="22" t="s">
        <v>27</v>
      </c>
      <c r="R45" s="1"/>
      <c r="S45" s="2"/>
      <c r="T45" s="48">
        <v>44915</v>
      </c>
      <c r="U45" t="s">
        <v>5982</v>
      </c>
      <c r="V45" t="s">
        <v>5982</v>
      </c>
      <c r="W45" t="s">
        <v>364</v>
      </c>
      <c r="X45" t="b">
        <f>Tabla1[[#This Row],[PLAN CONSUMO 31/10]]=Tabla1[[#This Row],[PLAN_CONSUMO]]</f>
        <v>1</v>
      </c>
      <c r="Y45" t="s">
        <v>7721</v>
      </c>
      <c r="Z45" t="b">
        <f>Tabla1[[#This Row],[DESCRIPCION_U20002 31/10]]=Tabla1[[#This Row],[DESCRIPCION_U2000]]</f>
        <v>1</v>
      </c>
      <c r="AA45" t="s">
        <v>2247</v>
      </c>
      <c r="AB45" t="b">
        <f>Tabla1[[#This Row],[EJECUTIVO COMERCIAL 31/10]]=Tabla1[[#This Row],[EJECUTIVO_CORPORATE]]</f>
        <v>1</v>
      </c>
      <c r="AC45" t="e">
        <f>VLOOKUP(Tabla1[[#This Row],[NRO_CUENTA]],[1]!Tabla3[#Data],12,0)</f>
        <v>#N/A</v>
      </c>
      <c r="AD45" t="e">
        <f>VLOOKUP(Tabla1[[#This Row],[NRO_CUENTA]],[1]!Tabla3[#Data],17,0)</f>
        <v>#N/A</v>
      </c>
    </row>
    <row r="46" spans="1:31" x14ac:dyDescent="0.25">
      <c r="A46" t="s">
        <v>88</v>
      </c>
      <c r="B46" s="1">
        <v>44677</v>
      </c>
      <c r="C46" t="s">
        <v>248</v>
      </c>
      <c r="D46">
        <v>37636</v>
      </c>
      <c r="E46" s="6" t="s">
        <v>7722</v>
      </c>
      <c r="F46" t="s">
        <v>7723</v>
      </c>
      <c r="G46" s="6" t="s">
        <v>1413</v>
      </c>
      <c r="H46" t="s">
        <v>40</v>
      </c>
      <c r="I46" s="37" t="s">
        <v>23</v>
      </c>
      <c r="J46" t="s">
        <v>757</v>
      </c>
      <c r="K46" t="s">
        <v>7757</v>
      </c>
      <c r="L46" t="s">
        <v>7758</v>
      </c>
      <c r="M46" t="s">
        <v>7759</v>
      </c>
      <c r="N46" t="s">
        <v>4091</v>
      </c>
      <c r="O46" s="14">
        <v>44835</v>
      </c>
      <c r="P46" s="14">
        <v>44866</v>
      </c>
      <c r="Q46" s="22" t="s">
        <v>27</v>
      </c>
      <c r="R46" s="1"/>
      <c r="S46" s="2"/>
      <c r="T46" s="48">
        <v>44886</v>
      </c>
      <c r="U46" t="s">
        <v>5982</v>
      </c>
      <c r="V46" t="s">
        <v>5982</v>
      </c>
      <c r="W46" t="s">
        <v>248</v>
      </c>
      <c r="X46" t="b">
        <f>Tabla1[[#This Row],[PLAN CONSUMO 31/10]]=Tabla1[[#This Row],[PLAN_CONSUMO]]</f>
        <v>1</v>
      </c>
      <c r="Y46" t="s">
        <v>7723</v>
      </c>
      <c r="Z46" t="b">
        <f>Tabla1[[#This Row],[DESCRIPCION_U20002 31/10]]=Tabla1[[#This Row],[DESCRIPCION_U2000]]</f>
        <v>1</v>
      </c>
      <c r="AA46" t="s">
        <v>8926</v>
      </c>
      <c r="AB46" t="b">
        <f>Tabla1[[#This Row],[EJECUTIVO COMERCIAL 31/10]]=Tabla1[[#This Row],[EJECUTIVO_CORPORATE]]</f>
        <v>0</v>
      </c>
      <c r="AC46" t="e">
        <f>VLOOKUP(Tabla1[[#This Row],[NRO_CUENTA]],[1]!Tabla3[#Data],12,0)</f>
        <v>#N/A</v>
      </c>
      <c r="AD46" t="e">
        <f>VLOOKUP(Tabla1[[#This Row],[NRO_CUENTA]],[1]!Tabla3[#Data],17,0)</f>
        <v>#N/A</v>
      </c>
    </row>
    <row r="47" spans="1:31" x14ac:dyDescent="0.25">
      <c r="A47" t="s">
        <v>88</v>
      </c>
      <c r="B47" s="1">
        <v>44680</v>
      </c>
      <c r="C47" t="s">
        <v>28</v>
      </c>
      <c r="D47">
        <v>37643</v>
      </c>
      <c r="E47" s="6" t="s">
        <v>7665</v>
      </c>
      <c r="F47" t="s">
        <v>7666</v>
      </c>
      <c r="G47" s="6" t="s">
        <v>1830</v>
      </c>
      <c r="H47" t="s">
        <v>40</v>
      </c>
      <c r="I47" s="37" t="s">
        <v>23</v>
      </c>
      <c r="J47" t="s">
        <v>1842</v>
      </c>
      <c r="K47" t="s">
        <v>7760</v>
      </c>
      <c r="L47" t="s">
        <v>7761</v>
      </c>
      <c r="M47" t="s">
        <v>7762</v>
      </c>
      <c r="N47" t="s">
        <v>4091</v>
      </c>
      <c r="O47" s="14">
        <v>44835</v>
      </c>
      <c r="P47" s="14">
        <v>44866</v>
      </c>
      <c r="Q47" s="22" t="s">
        <v>27</v>
      </c>
      <c r="R47" s="1"/>
      <c r="S47" s="2"/>
      <c r="T47" s="48">
        <v>44894</v>
      </c>
      <c r="U47" t="s">
        <v>5982</v>
      </c>
      <c r="V47" t="s">
        <v>35</v>
      </c>
      <c r="W47" t="s">
        <v>28</v>
      </c>
      <c r="X47" t="b">
        <f>Tabla1[[#This Row],[PLAN CONSUMO 31/10]]=Tabla1[[#This Row],[PLAN_CONSUMO]]</f>
        <v>1</v>
      </c>
      <c r="Y47" t="s">
        <v>35</v>
      </c>
      <c r="Z47" t="b">
        <f>Tabla1[[#This Row],[DESCRIPCION_U20002 31/10]]=Tabla1[[#This Row],[DESCRIPCION_U2000]]</f>
        <v>0</v>
      </c>
      <c r="AA47" t="s">
        <v>1830</v>
      </c>
      <c r="AB47" t="b">
        <f>Tabla1[[#This Row],[EJECUTIVO COMERCIAL 31/10]]=Tabla1[[#This Row],[EJECUTIVO_CORPORATE]]</f>
        <v>1</v>
      </c>
      <c r="AC47" t="e">
        <f>VLOOKUP(Tabla1[[#This Row],[NRO_CUENTA]],[1]!Tabla3[#Data],12,0)</f>
        <v>#N/A</v>
      </c>
      <c r="AD47" t="e">
        <f>VLOOKUP(Tabla1[[#This Row],[NRO_CUENTA]],[1]!Tabla3[#Data],17,0)</f>
        <v>#N/A</v>
      </c>
    </row>
    <row r="48" spans="1:31" x14ac:dyDescent="0.25">
      <c r="A48" t="s">
        <v>88</v>
      </c>
      <c r="B48" s="1">
        <v>44680</v>
      </c>
      <c r="C48" t="s">
        <v>28</v>
      </c>
      <c r="D48">
        <v>37661</v>
      </c>
      <c r="E48" s="6" t="s">
        <v>7667</v>
      </c>
      <c r="F48" t="s">
        <v>7668</v>
      </c>
      <c r="G48" s="6" t="s">
        <v>6990</v>
      </c>
      <c r="H48" t="s">
        <v>40</v>
      </c>
      <c r="I48" s="37" t="s">
        <v>23</v>
      </c>
      <c r="J48" t="s">
        <v>5201</v>
      </c>
      <c r="K48" t="s">
        <v>7763</v>
      </c>
      <c r="L48" t="s">
        <v>7764</v>
      </c>
      <c r="M48" t="s">
        <v>7765</v>
      </c>
      <c r="N48" t="s">
        <v>4091</v>
      </c>
      <c r="O48" s="14">
        <v>44835</v>
      </c>
      <c r="P48" s="14">
        <v>44866</v>
      </c>
      <c r="Q48" s="22" t="s">
        <v>27</v>
      </c>
      <c r="R48" s="1"/>
      <c r="S48" s="2"/>
      <c r="T48" s="48">
        <v>44916</v>
      </c>
      <c r="U48" t="s">
        <v>5982</v>
      </c>
      <c r="V48" t="s">
        <v>5982</v>
      </c>
      <c r="W48" t="s">
        <v>28</v>
      </c>
      <c r="X48" t="b">
        <f>Tabla1[[#This Row],[PLAN CONSUMO 31/10]]=Tabla1[[#This Row],[PLAN_CONSUMO]]</f>
        <v>1</v>
      </c>
      <c r="Y48" t="s">
        <v>7668</v>
      </c>
      <c r="Z48" t="b">
        <f>Tabla1[[#This Row],[DESCRIPCION_U20002 31/10]]=Tabla1[[#This Row],[DESCRIPCION_U2000]]</f>
        <v>1</v>
      </c>
      <c r="AA48" t="s">
        <v>6990</v>
      </c>
      <c r="AB48" t="b">
        <f>Tabla1[[#This Row],[EJECUTIVO COMERCIAL 31/10]]=Tabla1[[#This Row],[EJECUTIVO_CORPORATE]]</f>
        <v>1</v>
      </c>
      <c r="AC48" t="e">
        <f>VLOOKUP(Tabla1[[#This Row],[NRO_CUENTA]],[1]!Tabla3[#Data],12,0)</f>
        <v>#N/A</v>
      </c>
      <c r="AD48" t="e">
        <f>VLOOKUP(Tabla1[[#This Row],[NRO_CUENTA]],[1]!Tabla3[#Data],17,0)</f>
        <v>#N/A</v>
      </c>
    </row>
    <row r="49" spans="1:30" x14ac:dyDescent="0.25">
      <c r="A49" t="s">
        <v>88</v>
      </c>
      <c r="B49" s="1">
        <v>44680</v>
      </c>
      <c r="C49" t="s">
        <v>129</v>
      </c>
      <c r="D49">
        <v>37662</v>
      </c>
      <c r="E49" s="6" t="s">
        <v>7667</v>
      </c>
      <c r="F49" t="s">
        <v>7669</v>
      </c>
      <c r="G49" s="6" t="s">
        <v>6990</v>
      </c>
      <c r="H49" t="s">
        <v>40</v>
      </c>
      <c r="I49" s="37" t="s">
        <v>23</v>
      </c>
      <c r="J49" t="s">
        <v>5201</v>
      </c>
      <c r="K49" t="s">
        <v>7766</v>
      </c>
      <c r="L49" t="s">
        <v>7767</v>
      </c>
      <c r="M49" t="s">
        <v>7765</v>
      </c>
      <c r="N49" t="s">
        <v>4091</v>
      </c>
      <c r="O49" s="14">
        <v>44835</v>
      </c>
      <c r="P49" s="14">
        <v>44866</v>
      </c>
      <c r="Q49" s="22" t="s">
        <v>27</v>
      </c>
      <c r="R49" s="1"/>
      <c r="S49" s="2"/>
      <c r="T49" s="48">
        <v>44915</v>
      </c>
      <c r="U49" t="s">
        <v>5982</v>
      </c>
      <c r="V49" t="s">
        <v>35</v>
      </c>
      <c r="W49" t="s">
        <v>129</v>
      </c>
      <c r="X49" t="b">
        <f>Tabla1[[#This Row],[PLAN CONSUMO 31/10]]=Tabla1[[#This Row],[PLAN_CONSUMO]]</f>
        <v>1</v>
      </c>
      <c r="Y49" t="s">
        <v>35</v>
      </c>
      <c r="Z49" t="b">
        <f>Tabla1[[#This Row],[DESCRIPCION_U20002 31/10]]=Tabla1[[#This Row],[DESCRIPCION_U2000]]</f>
        <v>0</v>
      </c>
      <c r="AA49" t="s">
        <v>6990</v>
      </c>
      <c r="AB49" t="b">
        <f>Tabla1[[#This Row],[EJECUTIVO COMERCIAL 31/10]]=Tabla1[[#This Row],[EJECUTIVO_CORPORATE]]</f>
        <v>1</v>
      </c>
      <c r="AC49" t="e">
        <f>VLOOKUP(Tabla1[[#This Row],[NRO_CUENTA]],[1]!Tabla3[#Data],12,0)</f>
        <v>#N/A</v>
      </c>
      <c r="AD49" t="e">
        <f>VLOOKUP(Tabla1[[#This Row],[NRO_CUENTA]],[1]!Tabla3[#Data],17,0)</f>
        <v>#N/A</v>
      </c>
    </row>
    <row r="50" spans="1:30" x14ac:dyDescent="0.25">
      <c r="A50" t="s">
        <v>188</v>
      </c>
      <c r="B50" s="1">
        <v>44685</v>
      </c>
      <c r="C50" t="s">
        <v>94</v>
      </c>
      <c r="D50">
        <v>37672</v>
      </c>
      <c r="E50" s="6" t="s">
        <v>4072</v>
      </c>
      <c r="F50" t="s">
        <v>7670</v>
      </c>
      <c r="G50" s="6" t="s">
        <v>6379</v>
      </c>
      <c r="H50" t="s">
        <v>22</v>
      </c>
      <c r="I50" s="37" t="s">
        <v>23</v>
      </c>
      <c r="J50" t="s">
        <v>6748</v>
      </c>
      <c r="K50" t="s">
        <v>7768</v>
      </c>
      <c r="L50" t="s">
        <v>7769</v>
      </c>
      <c r="M50" t="s">
        <v>7770</v>
      </c>
      <c r="N50" t="s">
        <v>4091</v>
      </c>
      <c r="O50" s="14">
        <v>44835</v>
      </c>
      <c r="P50" s="14">
        <v>44866</v>
      </c>
      <c r="Q50" s="22" t="s">
        <v>27</v>
      </c>
      <c r="R50" s="1"/>
      <c r="S50" s="2"/>
      <c r="T50" s="48">
        <v>44879</v>
      </c>
      <c r="U50" t="s">
        <v>5989</v>
      </c>
      <c r="V50" t="s">
        <v>35</v>
      </c>
      <c r="W50" t="s">
        <v>94</v>
      </c>
      <c r="X50" t="b">
        <f>Tabla1[[#This Row],[PLAN CONSUMO 31/10]]=Tabla1[[#This Row],[PLAN_CONSUMO]]</f>
        <v>1</v>
      </c>
      <c r="Y50" t="s">
        <v>35</v>
      </c>
      <c r="Z50" t="b">
        <f>Tabla1[[#This Row],[DESCRIPCION_U20002 31/10]]=Tabla1[[#This Row],[DESCRIPCION_U2000]]</f>
        <v>0</v>
      </c>
      <c r="AA50" t="s">
        <v>6379</v>
      </c>
      <c r="AB50" t="b">
        <f>Tabla1[[#This Row],[EJECUTIVO COMERCIAL 31/10]]=Tabla1[[#This Row],[EJECUTIVO_CORPORATE]]</f>
        <v>1</v>
      </c>
      <c r="AC50" t="e">
        <f>VLOOKUP(Tabla1[[#This Row],[NRO_CUENTA]],[1]!Tabla3[#Data],12,0)</f>
        <v>#N/A</v>
      </c>
      <c r="AD50" t="e">
        <f>VLOOKUP(Tabla1[[#This Row],[NRO_CUENTA]],[1]!Tabla3[#Data],17,0)</f>
        <v>#N/A</v>
      </c>
    </row>
    <row r="51" spans="1:30" x14ac:dyDescent="0.25">
      <c r="A51" t="s">
        <v>1382</v>
      </c>
      <c r="B51" s="1">
        <v>44681</v>
      </c>
      <c r="C51" t="s">
        <v>364</v>
      </c>
      <c r="D51">
        <v>37679</v>
      </c>
      <c r="E51" s="6" t="s">
        <v>5588</v>
      </c>
      <c r="F51" t="s">
        <v>7671</v>
      </c>
      <c r="G51" s="6" t="s">
        <v>5584</v>
      </c>
      <c r="H51" t="s">
        <v>40</v>
      </c>
      <c r="I51" s="37" t="s">
        <v>23</v>
      </c>
      <c r="J51" t="s">
        <v>5585</v>
      </c>
      <c r="K51" t="s">
        <v>7771</v>
      </c>
      <c r="L51" t="s">
        <v>7772</v>
      </c>
      <c r="M51" t="s">
        <v>7773</v>
      </c>
      <c r="N51" t="s">
        <v>4091</v>
      </c>
      <c r="O51" s="14">
        <v>44835</v>
      </c>
      <c r="P51" s="14">
        <v>44866</v>
      </c>
      <c r="Q51" s="22" t="s">
        <v>27</v>
      </c>
      <c r="R51" s="1"/>
      <c r="S51" s="2"/>
      <c r="T51" s="48">
        <v>44918</v>
      </c>
      <c r="U51" t="s">
        <v>5982</v>
      </c>
      <c r="V51" t="s">
        <v>5982</v>
      </c>
      <c r="W51" t="s">
        <v>364</v>
      </c>
      <c r="X51" t="b">
        <f>Tabla1[[#This Row],[PLAN CONSUMO 31/10]]=Tabla1[[#This Row],[PLAN_CONSUMO]]</f>
        <v>1</v>
      </c>
      <c r="Y51" t="s">
        <v>7671</v>
      </c>
      <c r="Z51" t="b">
        <f>Tabla1[[#This Row],[DESCRIPCION_U20002 31/10]]=Tabla1[[#This Row],[DESCRIPCION_U2000]]</f>
        <v>1</v>
      </c>
      <c r="AA51" t="s">
        <v>7475</v>
      </c>
      <c r="AB51" t="b">
        <f>Tabla1[[#This Row],[EJECUTIVO COMERCIAL 31/10]]=Tabla1[[#This Row],[EJECUTIVO_CORPORATE]]</f>
        <v>0</v>
      </c>
      <c r="AC51" t="e">
        <f>VLOOKUP(Tabla1[[#This Row],[NRO_CUENTA]],[1]!Tabla3[#Data],12,0)</f>
        <v>#N/A</v>
      </c>
      <c r="AD51" t="e">
        <f>VLOOKUP(Tabla1[[#This Row],[NRO_CUENTA]],[1]!Tabla3[#Data],17,0)</f>
        <v>#N/A</v>
      </c>
    </row>
    <row r="52" spans="1:30" x14ac:dyDescent="0.25">
      <c r="A52" t="s">
        <v>322</v>
      </c>
      <c r="B52" s="1">
        <v>44680</v>
      </c>
      <c r="C52" t="s">
        <v>158</v>
      </c>
      <c r="D52">
        <v>37687</v>
      </c>
      <c r="E52" s="6" t="s">
        <v>7672</v>
      </c>
      <c r="F52" t="s">
        <v>7673</v>
      </c>
      <c r="G52" s="6" t="s">
        <v>6536</v>
      </c>
      <c r="H52" t="s">
        <v>40</v>
      </c>
      <c r="I52" s="37" t="s">
        <v>23</v>
      </c>
      <c r="J52" t="s">
        <v>6550</v>
      </c>
      <c r="K52" t="s">
        <v>7774</v>
      </c>
      <c r="L52" t="s">
        <v>7775</v>
      </c>
      <c r="M52" t="s">
        <v>7776</v>
      </c>
      <c r="N52" t="s">
        <v>4091</v>
      </c>
      <c r="O52" s="14">
        <v>44835</v>
      </c>
      <c r="P52" s="14">
        <v>44866</v>
      </c>
      <c r="Q52" s="22" t="s">
        <v>27</v>
      </c>
      <c r="R52" s="1"/>
      <c r="S52" s="2"/>
      <c r="T52" s="48">
        <v>44893</v>
      </c>
      <c r="U52" t="s">
        <v>5982</v>
      </c>
      <c r="V52" t="s">
        <v>5982</v>
      </c>
      <c r="W52" t="s">
        <v>158</v>
      </c>
      <c r="X52" t="b">
        <f>Tabla1[[#This Row],[PLAN CONSUMO 31/10]]=Tabla1[[#This Row],[PLAN_CONSUMO]]</f>
        <v>1</v>
      </c>
      <c r="Y52" t="s">
        <v>7673</v>
      </c>
      <c r="Z52" t="b">
        <f>Tabla1[[#This Row],[DESCRIPCION_U20002 31/10]]=Tabla1[[#This Row],[DESCRIPCION_U2000]]</f>
        <v>1</v>
      </c>
      <c r="AA52" t="s">
        <v>6990</v>
      </c>
      <c r="AB52" t="b">
        <f>Tabla1[[#This Row],[EJECUTIVO COMERCIAL 31/10]]=Tabla1[[#This Row],[EJECUTIVO_CORPORATE]]</f>
        <v>0</v>
      </c>
      <c r="AC52" t="e">
        <f>VLOOKUP(Tabla1[[#This Row],[NRO_CUENTA]],[1]!Tabla3[#Data],12,0)</f>
        <v>#N/A</v>
      </c>
      <c r="AD52" t="e">
        <f>VLOOKUP(Tabla1[[#This Row],[NRO_CUENTA]],[1]!Tabla3[#Data],17,0)</f>
        <v>#N/A</v>
      </c>
    </row>
    <row r="53" spans="1:30" x14ac:dyDescent="0.25">
      <c r="A53" t="s">
        <v>322</v>
      </c>
      <c r="B53" s="1">
        <v>44681</v>
      </c>
      <c r="C53" t="s">
        <v>28</v>
      </c>
      <c r="D53">
        <v>37693</v>
      </c>
      <c r="E53" s="6" t="s">
        <v>7264</v>
      </c>
      <c r="F53" t="s">
        <v>7674</v>
      </c>
      <c r="G53" s="6" t="s">
        <v>7266</v>
      </c>
      <c r="H53" t="s">
        <v>22</v>
      </c>
      <c r="I53" s="37" t="s">
        <v>23</v>
      </c>
      <c r="J53" s="34" t="s">
        <v>7329</v>
      </c>
      <c r="K53" t="s">
        <v>7777</v>
      </c>
      <c r="L53" t="s">
        <v>7778</v>
      </c>
      <c r="M53" t="s">
        <v>7779</v>
      </c>
      <c r="N53" t="s">
        <v>4091</v>
      </c>
      <c r="O53" s="14">
        <v>44835</v>
      </c>
      <c r="P53" s="14">
        <v>44866</v>
      </c>
      <c r="Q53" s="22" t="s">
        <v>27</v>
      </c>
      <c r="R53" s="1"/>
      <c r="S53" s="2"/>
      <c r="T53" s="48">
        <v>44879</v>
      </c>
      <c r="U53" t="s">
        <v>5982</v>
      </c>
      <c r="V53" t="s">
        <v>5982</v>
      </c>
      <c r="W53" t="s">
        <v>28</v>
      </c>
      <c r="X53" t="b">
        <f>Tabla1[[#This Row],[PLAN CONSUMO 31/10]]=Tabla1[[#This Row],[PLAN_CONSUMO]]</f>
        <v>1</v>
      </c>
      <c r="Y53" t="s">
        <v>7674</v>
      </c>
      <c r="Z53" t="b">
        <f>Tabla1[[#This Row],[DESCRIPCION_U20002 31/10]]=Tabla1[[#This Row],[DESCRIPCION_U2000]]</f>
        <v>1</v>
      </c>
      <c r="AA53" t="s">
        <v>7447</v>
      </c>
      <c r="AB53" t="b">
        <f>Tabla1[[#This Row],[EJECUTIVO COMERCIAL 31/10]]=Tabla1[[#This Row],[EJECUTIVO_CORPORATE]]</f>
        <v>0</v>
      </c>
      <c r="AC53" t="e">
        <f>VLOOKUP(Tabla1[[#This Row],[NRO_CUENTA]],[1]!Tabla3[#Data],12,0)</f>
        <v>#N/A</v>
      </c>
      <c r="AD53" t="e">
        <f>VLOOKUP(Tabla1[[#This Row],[NRO_CUENTA]],[1]!Tabla3[#Data],17,0)</f>
        <v>#N/A</v>
      </c>
    </row>
    <row r="54" spans="1:30" x14ac:dyDescent="0.25">
      <c r="A54" t="s">
        <v>322</v>
      </c>
      <c r="B54" s="1">
        <v>44681</v>
      </c>
      <c r="C54" t="s">
        <v>28</v>
      </c>
      <c r="D54">
        <v>37695</v>
      </c>
      <c r="E54" s="6" t="s">
        <v>7264</v>
      </c>
      <c r="F54" t="s">
        <v>7675</v>
      </c>
      <c r="G54" s="6" t="s">
        <v>7266</v>
      </c>
      <c r="H54" t="s">
        <v>22</v>
      </c>
      <c r="I54" s="37" t="s">
        <v>23</v>
      </c>
      <c r="J54" s="34" t="s">
        <v>7329</v>
      </c>
      <c r="K54" t="s">
        <v>7777</v>
      </c>
      <c r="L54" t="s">
        <v>7778</v>
      </c>
      <c r="M54" t="s">
        <v>7779</v>
      </c>
      <c r="N54" t="s">
        <v>4091</v>
      </c>
      <c r="O54" s="14">
        <v>44835</v>
      </c>
      <c r="P54" s="14">
        <v>44866</v>
      </c>
      <c r="Q54" s="22" t="s">
        <v>27</v>
      </c>
      <c r="R54" s="1"/>
      <c r="S54" s="2"/>
      <c r="T54" s="48">
        <v>44887</v>
      </c>
      <c r="U54" t="s">
        <v>5982</v>
      </c>
      <c r="V54" t="s">
        <v>5982</v>
      </c>
      <c r="W54" t="s">
        <v>28</v>
      </c>
      <c r="X54" t="b">
        <f>Tabla1[[#This Row],[PLAN CONSUMO 31/10]]=Tabla1[[#This Row],[PLAN_CONSUMO]]</f>
        <v>1</v>
      </c>
      <c r="Y54" t="s">
        <v>7675</v>
      </c>
      <c r="Z54" t="b">
        <f>Tabla1[[#This Row],[DESCRIPCION_U20002 31/10]]=Tabla1[[#This Row],[DESCRIPCION_U2000]]</f>
        <v>1</v>
      </c>
      <c r="AA54" t="s">
        <v>7447</v>
      </c>
      <c r="AB54" t="b">
        <f>Tabla1[[#This Row],[EJECUTIVO COMERCIAL 31/10]]=Tabla1[[#This Row],[EJECUTIVO_CORPORATE]]</f>
        <v>0</v>
      </c>
      <c r="AC54" t="e">
        <f>VLOOKUP(Tabla1[[#This Row],[NRO_CUENTA]],[1]!Tabla3[#Data],12,0)</f>
        <v>#N/A</v>
      </c>
      <c r="AD54" t="e">
        <f>VLOOKUP(Tabla1[[#This Row],[NRO_CUENTA]],[1]!Tabla3[#Data],17,0)</f>
        <v>#N/A</v>
      </c>
    </row>
    <row r="55" spans="1:30" x14ac:dyDescent="0.25">
      <c r="A55" t="s">
        <v>322</v>
      </c>
      <c r="B55" s="1">
        <v>44681</v>
      </c>
      <c r="C55" t="s">
        <v>28</v>
      </c>
      <c r="D55">
        <v>37696</v>
      </c>
      <c r="E55" s="6" t="s">
        <v>7264</v>
      </c>
      <c r="F55" t="s">
        <v>7676</v>
      </c>
      <c r="G55" s="6" t="s">
        <v>7266</v>
      </c>
      <c r="H55" t="s">
        <v>22</v>
      </c>
      <c r="I55" s="37" t="s">
        <v>23</v>
      </c>
      <c r="J55" s="34" t="s">
        <v>7329</v>
      </c>
      <c r="K55" t="s">
        <v>7777</v>
      </c>
      <c r="L55" t="s">
        <v>7778</v>
      </c>
      <c r="M55" t="s">
        <v>7779</v>
      </c>
      <c r="N55" t="s">
        <v>4091</v>
      </c>
      <c r="O55" s="14">
        <v>44835</v>
      </c>
      <c r="P55" s="14">
        <v>44866</v>
      </c>
      <c r="Q55" s="22" t="s">
        <v>27</v>
      </c>
      <c r="R55" s="1"/>
      <c r="S55" s="2"/>
      <c r="T55" s="48">
        <v>44887</v>
      </c>
      <c r="U55" t="s">
        <v>5982</v>
      </c>
      <c r="V55" t="s">
        <v>5982</v>
      </c>
      <c r="W55" t="s">
        <v>28</v>
      </c>
      <c r="X55" t="b">
        <f>Tabla1[[#This Row],[PLAN CONSUMO 31/10]]=Tabla1[[#This Row],[PLAN_CONSUMO]]</f>
        <v>1</v>
      </c>
      <c r="Y55" t="s">
        <v>7676</v>
      </c>
      <c r="Z55" t="b">
        <f>Tabla1[[#This Row],[DESCRIPCION_U20002 31/10]]=Tabla1[[#This Row],[DESCRIPCION_U2000]]</f>
        <v>1</v>
      </c>
      <c r="AA55" t="s">
        <v>7447</v>
      </c>
      <c r="AB55" t="b">
        <f>Tabla1[[#This Row],[EJECUTIVO COMERCIAL 31/10]]=Tabla1[[#This Row],[EJECUTIVO_CORPORATE]]</f>
        <v>0</v>
      </c>
      <c r="AC55" t="e">
        <f>VLOOKUP(Tabla1[[#This Row],[NRO_CUENTA]],[1]!Tabla3[#Data],12,0)</f>
        <v>#N/A</v>
      </c>
      <c r="AD55" t="e">
        <f>VLOOKUP(Tabla1[[#This Row],[NRO_CUENTA]],[1]!Tabla3[#Data],17,0)</f>
        <v>#N/A</v>
      </c>
    </row>
    <row r="56" spans="1:30" x14ac:dyDescent="0.25">
      <c r="A56" t="s">
        <v>88</v>
      </c>
      <c r="B56" s="1">
        <v>44691</v>
      </c>
      <c r="C56" t="s">
        <v>28</v>
      </c>
      <c r="D56">
        <v>37703</v>
      </c>
      <c r="E56" s="6" t="s">
        <v>6244</v>
      </c>
      <c r="F56" t="s">
        <v>7677</v>
      </c>
      <c r="G56" s="6" t="s">
        <v>5731</v>
      </c>
      <c r="H56" t="s">
        <v>40</v>
      </c>
      <c r="I56" s="37" t="s">
        <v>23</v>
      </c>
      <c r="J56" t="s">
        <v>6181</v>
      </c>
      <c r="K56" t="s">
        <v>7780</v>
      </c>
      <c r="L56" t="s">
        <v>7781</v>
      </c>
      <c r="M56" t="s">
        <v>7782</v>
      </c>
      <c r="N56" t="s">
        <v>4091</v>
      </c>
      <c r="O56" s="14">
        <v>44835</v>
      </c>
      <c r="P56" s="14">
        <v>44866</v>
      </c>
      <c r="Q56" s="22" t="s">
        <v>27</v>
      </c>
      <c r="R56" s="1"/>
      <c r="S56" s="2"/>
      <c r="T56" s="48">
        <v>44895</v>
      </c>
      <c r="U56" t="s">
        <v>5982</v>
      </c>
      <c r="V56" t="s">
        <v>5982</v>
      </c>
      <c r="W56" t="s">
        <v>28</v>
      </c>
      <c r="X56" t="b">
        <f>Tabla1[[#This Row],[PLAN CONSUMO 31/10]]=Tabla1[[#This Row],[PLAN_CONSUMO]]</f>
        <v>1</v>
      </c>
      <c r="Y56" t="s">
        <v>7677</v>
      </c>
      <c r="Z56" t="b">
        <f>Tabla1[[#This Row],[DESCRIPCION_U20002 31/10]]=Tabla1[[#This Row],[DESCRIPCION_U2000]]</f>
        <v>1</v>
      </c>
      <c r="AA56" t="s">
        <v>5731</v>
      </c>
      <c r="AB56" t="b">
        <f>Tabla1[[#This Row],[EJECUTIVO COMERCIAL 31/10]]=Tabla1[[#This Row],[EJECUTIVO_CORPORATE]]</f>
        <v>1</v>
      </c>
      <c r="AC56" t="e">
        <f>VLOOKUP(Tabla1[[#This Row],[NRO_CUENTA]],[1]!Tabla3[#Data],12,0)</f>
        <v>#N/A</v>
      </c>
      <c r="AD56" t="e">
        <f>VLOOKUP(Tabla1[[#This Row],[NRO_CUENTA]],[1]!Tabla3[#Data],17,0)</f>
        <v>#N/A</v>
      </c>
    </row>
    <row r="57" spans="1:30" x14ac:dyDescent="0.25">
      <c r="A57" t="s">
        <v>18</v>
      </c>
      <c r="B57" s="1">
        <v>44681</v>
      </c>
      <c r="C57" t="s">
        <v>28</v>
      </c>
      <c r="D57">
        <v>37705</v>
      </c>
      <c r="E57" s="6" t="s">
        <v>7678</v>
      </c>
      <c r="F57" t="s">
        <v>7679</v>
      </c>
      <c r="G57" s="6" t="s">
        <v>3799</v>
      </c>
      <c r="H57" t="s">
        <v>40</v>
      </c>
      <c r="I57" s="37" t="s">
        <v>23</v>
      </c>
      <c r="J57" t="s">
        <v>823</v>
      </c>
      <c r="K57" t="s">
        <v>7783</v>
      </c>
      <c r="L57" t="s">
        <v>7784</v>
      </c>
      <c r="M57" t="s">
        <v>6572</v>
      </c>
      <c r="N57" t="s">
        <v>4091</v>
      </c>
      <c r="O57" s="14">
        <v>44835</v>
      </c>
      <c r="P57" s="14">
        <v>44866</v>
      </c>
      <c r="Q57" s="22" t="s">
        <v>27</v>
      </c>
      <c r="R57" s="1"/>
      <c r="S57" s="2"/>
      <c r="T57" s="48">
        <v>44945</v>
      </c>
      <c r="U57" t="s">
        <v>5984</v>
      </c>
      <c r="V57" t="s">
        <v>35</v>
      </c>
      <c r="W57" t="s">
        <v>28</v>
      </c>
      <c r="X57" t="b">
        <f>Tabla1[[#This Row],[PLAN CONSUMO 31/10]]=Tabla1[[#This Row],[PLAN_CONSUMO]]</f>
        <v>1</v>
      </c>
      <c r="Y57" t="s">
        <v>35</v>
      </c>
      <c r="Z57" t="b">
        <f>Tabla1[[#This Row],[DESCRIPCION_U20002 31/10]]=Tabla1[[#This Row],[DESCRIPCION_U2000]]</f>
        <v>0</v>
      </c>
      <c r="AA57" t="s">
        <v>3799</v>
      </c>
      <c r="AB57" t="b">
        <f>Tabla1[[#This Row],[EJECUTIVO COMERCIAL 31/10]]=Tabla1[[#This Row],[EJECUTIVO_CORPORATE]]</f>
        <v>1</v>
      </c>
      <c r="AC57" t="e">
        <f>VLOOKUP(Tabla1[[#This Row],[NRO_CUENTA]],[1]!Tabla3[#Data],12,0)</f>
        <v>#N/A</v>
      </c>
      <c r="AD57" t="e">
        <f>VLOOKUP(Tabla1[[#This Row],[NRO_CUENTA]],[1]!Tabla3[#Data],17,0)</f>
        <v>#N/A</v>
      </c>
    </row>
    <row r="58" spans="1:30" x14ac:dyDescent="0.25">
      <c r="A58" t="s">
        <v>88</v>
      </c>
      <c r="B58" s="1">
        <v>44707</v>
      </c>
      <c r="C58" t="s">
        <v>28</v>
      </c>
      <c r="D58">
        <v>37736</v>
      </c>
      <c r="E58" s="6" t="s">
        <v>7680</v>
      </c>
      <c r="F58" t="s">
        <v>7681</v>
      </c>
      <c r="G58" s="6" t="s">
        <v>1830</v>
      </c>
      <c r="H58" t="s">
        <v>40</v>
      </c>
      <c r="I58" s="37" t="s">
        <v>23</v>
      </c>
      <c r="J58" t="s">
        <v>1842</v>
      </c>
      <c r="K58" t="s">
        <v>7785</v>
      </c>
      <c r="L58" t="s">
        <v>7786</v>
      </c>
      <c r="M58" t="s">
        <v>7086</v>
      </c>
      <c r="N58" t="s">
        <v>4091</v>
      </c>
      <c r="O58" s="14">
        <v>44835</v>
      </c>
      <c r="P58" s="14">
        <v>44866</v>
      </c>
      <c r="Q58" s="22" t="s">
        <v>27</v>
      </c>
      <c r="R58" s="1"/>
      <c r="S58" s="2"/>
      <c r="T58" s="48">
        <v>44898</v>
      </c>
      <c r="U58" t="s">
        <v>5982</v>
      </c>
      <c r="V58" t="s">
        <v>5982</v>
      </c>
      <c r="W58" t="s">
        <v>28</v>
      </c>
      <c r="X58" t="b">
        <f>Tabla1[[#This Row],[PLAN CONSUMO 31/10]]=Tabla1[[#This Row],[PLAN_CONSUMO]]</f>
        <v>1</v>
      </c>
      <c r="Y58" t="s">
        <v>7681</v>
      </c>
      <c r="Z58" t="b">
        <f>Tabla1[[#This Row],[DESCRIPCION_U20002 31/10]]=Tabla1[[#This Row],[DESCRIPCION_U2000]]</f>
        <v>1</v>
      </c>
      <c r="AA58" t="s">
        <v>1830</v>
      </c>
      <c r="AB58" t="b">
        <f>Tabla1[[#This Row],[EJECUTIVO COMERCIAL 31/10]]=Tabla1[[#This Row],[EJECUTIVO_CORPORATE]]</f>
        <v>1</v>
      </c>
      <c r="AC58" t="e">
        <f>VLOOKUP(Tabla1[[#This Row],[NRO_CUENTA]],[1]!Tabla3[#Data],12,0)</f>
        <v>#N/A</v>
      </c>
      <c r="AD58" t="e">
        <f>VLOOKUP(Tabla1[[#This Row],[NRO_CUENTA]],[1]!Tabla3[#Data],17,0)</f>
        <v>#N/A</v>
      </c>
    </row>
    <row r="59" spans="1:30" x14ac:dyDescent="0.25">
      <c r="A59" t="s">
        <v>88</v>
      </c>
      <c r="B59" s="1">
        <v>44711</v>
      </c>
      <c r="C59" t="s">
        <v>129</v>
      </c>
      <c r="D59">
        <v>37756</v>
      </c>
      <c r="E59" s="6" t="s">
        <v>7682</v>
      </c>
      <c r="F59" t="s">
        <v>7683</v>
      </c>
      <c r="G59" s="6" t="s">
        <v>1413</v>
      </c>
      <c r="H59" t="s">
        <v>22</v>
      </c>
      <c r="I59" s="37" t="s">
        <v>23</v>
      </c>
      <c r="J59" t="s">
        <v>757</v>
      </c>
      <c r="K59" t="s">
        <v>7787</v>
      </c>
      <c r="L59" t="s">
        <v>7788</v>
      </c>
      <c r="M59" t="s">
        <v>7789</v>
      </c>
      <c r="N59" t="s">
        <v>4091</v>
      </c>
      <c r="O59" s="14">
        <v>44835</v>
      </c>
      <c r="P59" s="14">
        <v>44866</v>
      </c>
      <c r="Q59" s="22" t="s">
        <v>27</v>
      </c>
      <c r="R59" s="1"/>
      <c r="S59" s="2"/>
      <c r="T59" s="48">
        <v>44882</v>
      </c>
      <c r="U59" t="s">
        <v>5982</v>
      </c>
      <c r="V59" t="s">
        <v>5982</v>
      </c>
      <c r="W59" t="s">
        <v>129</v>
      </c>
      <c r="X59" t="b">
        <f>Tabla1[[#This Row],[PLAN CONSUMO 31/10]]=Tabla1[[#This Row],[PLAN_CONSUMO]]</f>
        <v>1</v>
      </c>
      <c r="Y59" t="s">
        <v>7683</v>
      </c>
      <c r="Z59" t="b">
        <f>Tabla1[[#This Row],[DESCRIPCION_U20002 31/10]]=Tabla1[[#This Row],[DESCRIPCION_U2000]]</f>
        <v>1</v>
      </c>
      <c r="AA59" t="s">
        <v>8926</v>
      </c>
      <c r="AB59" t="b">
        <f>Tabla1[[#This Row],[EJECUTIVO COMERCIAL 31/10]]=Tabla1[[#This Row],[EJECUTIVO_CORPORATE]]</f>
        <v>0</v>
      </c>
      <c r="AC59" t="e">
        <f>VLOOKUP(Tabla1[[#This Row],[NRO_CUENTA]],[1]!Tabla3[#Data],12,0)</f>
        <v>#N/A</v>
      </c>
      <c r="AD59" t="e">
        <f>VLOOKUP(Tabla1[[#This Row],[NRO_CUENTA]],[1]!Tabla3[#Data],17,0)</f>
        <v>#N/A</v>
      </c>
    </row>
    <row r="60" spans="1:30" x14ac:dyDescent="0.25">
      <c r="A60" t="s">
        <v>88</v>
      </c>
      <c r="B60" s="1">
        <v>44711</v>
      </c>
      <c r="C60" t="s">
        <v>28</v>
      </c>
      <c r="D60">
        <v>37757</v>
      </c>
      <c r="E60" s="6" t="s">
        <v>4918</v>
      </c>
      <c r="F60" t="s">
        <v>7684</v>
      </c>
      <c r="G60" s="6" t="s">
        <v>1413</v>
      </c>
      <c r="H60" t="s">
        <v>40</v>
      </c>
      <c r="I60" s="37" t="s">
        <v>23</v>
      </c>
      <c r="J60" t="s">
        <v>757</v>
      </c>
      <c r="K60" t="s">
        <v>7790</v>
      </c>
      <c r="L60" t="s">
        <v>7791</v>
      </c>
      <c r="M60" t="s">
        <v>5721</v>
      </c>
      <c r="N60" t="s">
        <v>4091</v>
      </c>
      <c r="O60" s="14">
        <v>44835</v>
      </c>
      <c r="P60" s="14">
        <v>44866</v>
      </c>
      <c r="Q60" s="22" t="s">
        <v>27</v>
      </c>
      <c r="R60" s="1"/>
      <c r="S60" s="2"/>
      <c r="T60" s="48">
        <v>44887</v>
      </c>
      <c r="U60" t="s">
        <v>5984</v>
      </c>
      <c r="V60" t="s">
        <v>5984</v>
      </c>
      <c r="W60" t="s">
        <v>28</v>
      </c>
      <c r="X60" t="b">
        <f>Tabla1[[#This Row],[PLAN CONSUMO 31/10]]=Tabla1[[#This Row],[PLAN_CONSUMO]]</f>
        <v>1</v>
      </c>
      <c r="Y60" t="s">
        <v>9444</v>
      </c>
      <c r="Z60" t="b">
        <f>Tabla1[[#This Row],[DESCRIPCION_U20002 31/10]]=Tabla1[[#This Row],[DESCRIPCION_U2000]]</f>
        <v>0</v>
      </c>
      <c r="AA60" t="s">
        <v>8926</v>
      </c>
      <c r="AB60" t="b">
        <f>Tabla1[[#This Row],[EJECUTIVO COMERCIAL 31/10]]=Tabla1[[#This Row],[EJECUTIVO_CORPORATE]]</f>
        <v>0</v>
      </c>
      <c r="AC60" t="e">
        <f>VLOOKUP(Tabla1[[#This Row],[NRO_CUENTA]],[1]!Tabla3[#Data],12,0)</f>
        <v>#N/A</v>
      </c>
      <c r="AD60" t="e">
        <f>VLOOKUP(Tabla1[[#This Row],[NRO_CUENTA]],[1]!Tabla3[#Data],17,0)</f>
        <v>#N/A</v>
      </c>
    </row>
    <row r="61" spans="1:30" x14ac:dyDescent="0.25">
      <c r="A61" t="s">
        <v>18</v>
      </c>
      <c r="B61" s="1">
        <v>44712</v>
      </c>
      <c r="C61" t="s">
        <v>28</v>
      </c>
      <c r="D61">
        <v>37764</v>
      </c>
      <c r="E61" s="6" t="s">
        <v>2471</v>
      </c>
      <c r="F61" t="s">
        <v>7685</v>
      </c>
      <c r="G61" s="6" t="s">
        <v>1760</v>
      </c>
      <c r="H61" t="s">
        <v>22</v>
      </c>
      <c r="I61" s="37" t="s">
        <v>23</v>
      </c>
      <c r="J61" t="s">
        <v>1231</v>
      </c>
      <c r="K61" t="s">
        <v>7792</v>
      </c>
      <c r="L61" t="s">
        <v>7793</v>
      </c>
      <c r="M61" t="s">
        <v>7794</v>
      </c>
      <c r="N61" t="s">
        <v>4091</v>
      </c>
      <c r="O61" s="14">
        <v>44835</v>
      </c>
      <c r="P61" s="14">
        <v>44866</v>
      </c>
      <c r="Q61" s="22" t="s">
        <v>27</v>
      </c>
      <c r="R61" s="1"/>
      <c r="S61" s="2"/>
      <c r="T61" s="48">
        <v>44882</v>
      </c>
      <c r="U61" t="s">
        <v>5982</v>
      </c>
      <c r="V61" t="s">
        <v>5982</v>
      </c>
      <c r="W61" t="s">
        <v>28</v>
      </c>
      <c r="X61" t="b">
        <f>Tabla1[[#This Row],[PLAN CONSUMO 31/10]]=Tabla1[[#This Row],[PLAN_CONSUMO]]</f>
        <v>1</v>
      </c>
      <c r="Y61" t="s">
        <v>7685</v>
      </c>
      <c r="Z61" t="b">
        <f>Tabla1[[#This Row],[DESCRIPCION_U20002 31/10]]=Tabla1[[#This Row],[DESCRIPCION_U2000]]</f>
        <v>1</v>
      </c>
      <c r="AA61" t="s">
        <v>1760</v>
      </c>
      <c r="AB61" t="b">
        <f>Tabla1[[#This Row],[EJECUTIVO COMERCIAL 31/10]]=Tabla1[[#This Row],[EJECUTIVO_CORPORATE]]</f>
        <v>1</v>
      </c>
      <c r="AC61" t="e">
        <f>VLOOKUP(Tabla1[[#This Row],[NRO_CUENTA]],[1]!Tabla3[#Data],12,0)</f>
        <v>#N/A</v>
      </c>
      <c r="AD61" t="e">
        <f>VLOOKUP(Tabla1[[#This Row],[NRO_CUENTA]],[1]!Tabla3[#Data],17,0)</f>
        <v>#N/A</v>
      </c>
    </row>
    <row r="62" spans="1:30" x14ac:dyDescent="0.25">
      <c r="A62" t="s">
        <v>18</v>
      </c>
      <c r="B62" s="1">
        <v>44712</v>
      </c>
      <c r="C62" t="s">
        <v>248</v>
      </c>
      <c r="D62">
        <v>37766</v>
      </c>
      <c r="E62" s="6" t="s">
        <v>3806</v>
      </c>
      <c r="F62" t="s">
        <v>7686</v>
      </c>
      <c r="G62" s="6" t="s">
        <v>3799</v>
      </c>
      <c r="H62" t="s">
        <v>40</v>
      </c>
      <c r="I62" s="37" t="s">
        <v>23</v>
      </c>
      <c r="J62" t="s">
        <v>823</v>
      </c>
      <c r="K62" t="s">
        <v>7795</v>
      </c>
      <c r="L62" t="s">
        <v>7796</v>
      </c>
      <c r="M62" t="s">
        <v>3948</v>
      </c>
      <c r="N62" t="s">
        <v>4091</v>
      </c>
      <c r="O62" s="14">
        <v>44835</v>
      </c>
      <c r="P62" s="14">
        <v>44866</v>
      </c>
      <c r="Q62" s="22" t="s">
        <v>27</v>
      </c>
      <c r="R62" s="1"/>
      <c r="S62" s="2"/>
      <c r="T62" s="48">
        <v>45007</v>
      </c>
      <c r="U62" t="s">
        <v>5982</v>
      </c>
      <c r="V62" t="s">
        <v>5982</v>
      </c>
      <c r="W62" t="s">
        <v>248</v>
      </c>
      <c r="X62" t="b">
        <f>Tabla1[[#This Row],[PLAN CONSUMO 31/10]]=Tabla1[[#This Row],[PLAN_CONSUMO]]</f>
        <v>1</v>
      </c>
      <c r="Y62" t="s">
        <v>7686</v>
      </c>
      <c r="Z62" t="b">
        <f>Tabla1[[#This Row],[DESCRIPCION_U20002 31/10]]=Tabla1[[#This Row],[DESCRIPCION_U2000]]</f>
        <v>1</v>
      </c>
      <c r="AA62" t="s">
        <v>3799</v>
      </c>
      <c r="AB62" t="b">
        <f>Tabla1[[#This Row],[EJECUTIVO COMERCIAL 31/10]]=Tabla1[[#This Row],[EJECUTIVO_CORPORATE]]</f>
        <v>1</v>
      </c>
      <c r="AC62" t="e">
        <f>VLOOKUP(Tabla1[[#This Row],[NRO_CUENTA]],[1]!Tabla3[#Data],12,0)</f>
        <v>#N/A</v>
      </c>
      <c r="AD62" t="e">
        <f>VLOOKUP(Tabla1[[#This Row],[NRO_CUENTA]],[1]!Tabla3[#Data],17,0)</f>
        <v>#N/A</v>
      </c>
    </row>
    <row r="63" spans="1:30" x14ac:dyDescent="0.25">
      <c r="A63" t="s">
        <v>322</v>
      </c>
      <c r="B63" s="1">
        <v>44712</v>
      </c>
      <c r="C63" t="s">
        <v>28</v>
      </c>
      <c r="D63">
        <v>37767</v>
      </c>
      <c r="E63" s="6" t="s">
        <v>7687</v>
      </c>
      <c r="F63" t="s">
        <v>7688</v>
      </c>
      <c r="G63" s="6" t="s">
        <v>5890</v>
      </c>
      <c r="H63" t="s">
        <v>22</v>
      </c>
      <c r="I63" s="37" t="s">
        <v>23</v>
      </c>
      <c r="J63" t="s">
        <v>5891</v>
      </c>
      <c r="K63" t="s">
        <v>7797</v>
      </c>
      <c r="L63" t="s">
        <v>7798</v>
      </c>
      <c r="M63" t="s">
        <v>8602</v>
      </c>
      <c r="N63" t="s">
        <v>4091</v>
      </c>
      <c r="O63" s="14">
        <v>44835</v>
      </c>
      <c r="P63" s="14">
        <v>44866</v>
      </c>
      <c r="Q63" s="1" t="s">
        <v>27</v>
      </c>
      <c r="R63" s="1" t="s">
        <v>8597</v>
      </c>
      <c r="S63" s="2"/>
      <c r="T63" s="48">
        <v>45065</v>
      </c>
      <c r="U63" t="s">
        <v>5982</v>
      </c>
      <c r="V63" t="s">
        <v>5982</v>
      </c>
      <c r="W63" t="s">
        <v>28</v>
      </c>
      <c r="X63" t="b">
        <f>Tabla1[[#This Row],[PLAN CONSUMO 31/10]]=Tabla1[[#This Row],[PLAN_CONSUMO]]</f>
        <v>1</v>
      </c>
      <c r="Y63" t="s">
        <v>7688</v>
      </c>
      <c r="Z63" t="b">
        <f>Tabla1[[#This Row],[DESCRIPCION_U20002 31/10]]=Tabla1[[#This Row],[DESCRIPCION_U2000]]</f>
        <v>1</v>
      </c>
      <c r="AA63" t="s">
        <v>7447</v>
      </c>
      <c r="AB63" t="b">
        <f>Tabla1[[#This Row],[EJECUTIVO COMERCIAL 31/10]]=Tabla1[[#This Row],[EJECUTIVO_CORPORATE]]</f>
        <v>0</v>
      </c>
      <c r="AC63" t="e">
        <f>VLOOKUP(Tabla1[[#This Row],[NRO_CUENTA]],[1]!Tabla3[#Data],12,0)</f>
        <v>#N/A</v>
      </c>
      <c r="AD63" t="e">
        <f>VLOOKUP(Tabla1[[#This Row],[NRO_CUENTA]],[1]!Tabla3[#Data],17,0)</f>
        <v>#N/A</v>
      </c>
    </row>
    <row r="64" spans="1:30" x14ac:dyDescent="0.25">
      <c r="A64" t="s">
        <v>18</v>
      </c>
      <c r="B64" s="1">
        <v>44712</v>
      </c>
      <c r="C64" t="s">
        <v>28</v>
      </c>
      <c r="D64">
        <v>37770</v>
      </c>
      <c r="E64" s="6" t="s">
        <v>2539</v>
      </c>
      <c r="F64" t="s">
        <v>7689</v>
      </c>
      <c r="G64" s="6" t="s">
        <v>3799</v>
      </c>
      <c r="H64" t="s">
        <v>40</v>
      </c>
      <c r="I64" s="37" t="s">
        <v>23</v>
      </c>
      <c r="J64" t="s">
        <v>823</v>
      </c>
      <c r="K64" t="s">
        <v>7799</v>
      </c>
      <c r="L64" t="s">
        <v>7800</v>
      </c>
      <c r="M64" t="s">
        <v>7801</v>
      </c>
      <c r="N64" t="s">
        <v>4091</v>
      </c>
      <c r="O64" s="14">
        <v>44835</v>
      </c>
      <c r="P64" s="14">
        <v>44866</v>
      </c>
      <c r="Q64" s="22" t="s">
        <v>27</v>
      </c>
      <c r="R64" s="1"/>
      <c r="S64" s="2"/>
      <c r="T64" s="48">
        <v>45035</v>
      </c>
      <c r="U64" t="s">
        <v>5982</v>
      </c>
      <c r="V64" t="s">
        <v>5982</v>
      </c>
      <c r="W64" t="s">
        <v>28</v>
      </c>
      <c r="X64" t="b">
        <f>Tabla1[[#This Row],[PLAN CONSUMO 31/10]]=Tabla1[[#This Row],[PLAN_CONSUMO]]</f>
        <v>1</v>
      </c>
      <c r="Y64" t="s">
        <v>7689</v>
      </c>
      <c r="Z64" t="b">
        <f>Tabla1[[#This Row],[DESCRIPCION_U20002 31/10]]=Tabla1[[#This Row],[DESCRIPCION_U2000]]</f>
        <v>1</v>
      </c>
      <c r="AA64" t="s">
        <v>3799</v>
      </c>
      <c r="AB64" t="b">
        <f>Tabla1[[#This Row],[EJECUTIVO COMERCIAL 31/10]]=Tabla1[[#This Row],[EJECUTIVO_CORPORATE]]</f>
        <v>1</v>
      </c>
      <c r="AC64" t="e">
        <f>VLOOKUP(Tabla1[[#This Row],[NRO_CUENTA]],[1]!Tabla3[#Data],12,0)</f>
        <v>#N/A</v>
      </c>
      <c r="AD64" t="e">
        <f>VLOOKUP(Tabla1[[#This Row],[NRO_CUENTA]],[1]!Tabla3[#Data],17,0)</f>
        <v>#N/A</v>
      </c>
    </row>
    <row r="65" spans="1:30" x14ac:dyDescent="0.25">
      <c r="A65" t="s">
        <v>18</v>
      </c>
      <c r="B65" s="1">
        <v>44742</v>
      </c>
      <c r="C65" t="s">
        <v>287</v>
      </c>
      <c r="D65">
        <v>37789</v>
      </c>
      <c r="E65" s="6" t="s">
        <v>77</v>
      </c>
      <c r="F65" t="s">
        <v>7690</v>
      </c>
      <c r="G65" s="6" t="s">
        <v>1820</v>
      </c>
      <c r="H65" t="s">
        <v>40</v>
      </c>
      <c r="I65" s="37" t="s">
        <v>23</v>
      </c>
      <c r="J65" t="s">
        <v>1378</v>
      </c>
      <c r="K65" t="s">
        <v>7802</v>
      </c>
      <c r="L65" t="s">
        <v>7803</v>
      </c>
      <c r="M65" t="s">
        <v>7804</v>
      </c>
      <c r="N65" t="s">
        <v>4091</v>
      </c>
      <c r="O65" s="14">
        <v>44835</v>
      </c>
      <c r="P65" s="14">
        <v>44866</v>
      </c>
      <c r="Q65" s="22" t="s">
        <v>27</v>
      </c>
      <c r="R65" s="1"/>
      <c r="S65" s="2"/>
      <c r="T65" s="48">
        <v>44884</v>
      </c>
      <c r="U65" t="s">
        <v>5982</v>
      </c>
      <c r="V65" t="s">
        <v>5982</v>
      </c>
      <c r="W65" t="s">
        <v>287</v>
      </c>
      <c r="X65" t="b">
        <f>Tabla1[[#This Row],[PLAN CONSUMO 31/10]]=Tabla1[[#This Row],[PLAN_CONSUMO]]</f>
        <v>1</v>
      </c>
      <c r="Y65" t="s">
        <v>7690</v>
      </c>
      <c r="Z65" t="b">
        <f>Tabla1[[#This Row],[DESCRIPCION_U20002 31/10]]=Tabla1[[#This Row],[DESCRIPCION_U2000]]</f>
        <v>1</v>
      </c>
      <c r="AA65" t="s">
        <v>1820</v>
      </c>
      <c r="AB65" t="b">
        <f>Tabla1[[#This Row],[EJECUTIVO COMERCIAL 31/10]]=Tabla1[[#This Row],[EJECUTIVO_CORPORATE]]</f>
        <v>1</v>
      </c>
      <c r="AC65" t="e">
        <f>VLOOKUP(Tabla1[[#This Row],[NRO_CUENTA]],[1]!Tabla3[#Data],12,0)</f>
        <v>#N/A</v>
      </c>
      <c r="AD65" t="e">
        <f>VLOOKUP(Tabla1[[#This Row],[NRO_CUENTA]],[1]!Tabla3[#Data],17,0)</f>
        <v>#N/A</v>
      </c>
    </row>
    <row r="66" spans="1:30" x14ac:dyDescent="0.25">
      <c r="A66" t="s">
        <v>88</v>
      </c>
      <c r="B66" s="1">
        <v>44742</v>
      </c>
      <c r="C66" t="s">
        <v>36</v>
      </c>
      <c r="D66">
        <v>37790</v>
      </c>
      <c r="E66" s="6" t="s">
        <v>7691</v>
      </c>
      <c r="F66" t="s">
        <v>7692</v>
      </c>
      <c r="G66" s="6" t="s">
        <v>4247</v>
      </c>
      <c r="H66" t="s">
        <v>40</v>
      </c>
      <c r="I66" s="37" t="s">
        <v>23</v>
      </c>
      <c r="J66" t="s">
        <v>4336</v>
      </c>
      <c r="K66" t="s">
        <v>7805</v>
      </c>
      <c r="L66" t="s">
        <v>7806</v>
      </c>
      <c r="M66" t="s">
        <v>7807</v>
      </c>
      <c r="N66" t="s">
        <v>4091</v>
      </c>
      <c r="O66" s="14">
        <v>44835</v>
      </c>
      <c r="P66" s="14">
        <v>44866</v>
      </c>
      <c r="Q66" s="22" t="s">
        <v>27</v>
      </c>
      <c r="R66" s="1"/>
      <c r="S66" s="2"/>
      <c r="T66" s="48">
        <v>44894</v>
      </c>
      <c r="U66" t="s">
        <v>5982</v>
      </c>
      <c r="V66" t="s">
        <v>5982</v>
      </c>
      <c r="W66" t="s">
        <v>36</v>
      </c>
      <c r="X66" t="b">
        <f>Tabla1[[#This Row],[PLAN CONSUMO 31/10]]=Tabla1[[#This Row],[PLAN_CONSUMO]]</f>
        <v>1</v>
      </c>
      <c r="Y66" t="s">
        <v>7692</v>
      </c>
      <c r="Z66" t="b">
        <f>Tabla1[[#This Row],[DESCRIPCION_U20002 31/10]]=Tabla1[[#This Row],[DESCRIPCION_U2000]]</f>
        <v>1</v>
      </c>
      <c r="AA66" t="s">
        <v>4247</v>
      </c>
      <c r="AB66" t="b">
        <f>Tabla1[[#This Row],[EJECUTIVO COMERCIAL 31/10]]=Tabla1[[#This Row],[EJECUTIVO_CORPORATE]]</f>
        <v>1</v>
      </c>
      <c r="AC66" t="e">
        <f>VLOOKUP(Tabla1[[#This Row],[NRO_CUENTA]],[1]!Tabla3[#Data],12,0)</f>
        <v>#N/A</v>
      </c>
      <c r="AD66" t="e">
        <f>VLOOKUP(Tabla1[[#This Row],[NRO_CUENTA]],[1]!Tabla3[#Data],17,0)</f>
        <v>#N/A</v>
      </c>
    </row>
    <row r="67" spans="1:30" x14ac:dyDescent="0.25">
      <c r="A67" t="s">
        <v>18</v>
      </c>
      <c r="B67" s="1">
        <v>44742</v>
      </c>
      <c r="C67" t="s">
        <v>28</v>
      </c>
      <c r="D67">
        <v>37794</v>
      </c>
      <c r="E67" s="6" t="s">
        <v>5797</v>
      </c>
      <c r="F67" t="s">
        <v>7693</v>
      </c>
      <c r="G67" s="6" t="s">
        <v>4620</v>
      </c>
      <c r="H67" t="s">
        <v>40</v>
      </c>
      <c r="I67" s="37" t="s">
        <v>23</v>
      </c>
      <c r="J67" t="s">
        <v>1225</v>
      </c>
      <c r="K67" t="s">
        <v>7808</v>
      </c>
      <c r="L67" t="s">
        <v>7809</v>
      </c>
      <c r="M67" t="s">
        <v>7535</v>
      </c>
      <c r="N67" t="s">
        <v>4091</v>
      </c>
      <c r="O67" s="14">
        <v>44835</v>
      </c>
      <c r="P67" s="14">
        <v>44866</v>
      </c>
      <c r="Q67" s="22" t="s">
        <v>27</v>
      </c>
      <c r="R67" s="1"/>
      <c r="S67" s="2"/>
      <c r="T67" s="48">
        <v>44886</v>
      </c>
      <c r="U67" t="s">
        <v>5982</v>
      </c>
      <c r="V67" t="s">
        <v>5982</v>
      </c>
      <c r="W67" t="s">
        <v>28</v>
      </c>
      <c r="X67" t="b">
        <f>Tabla1[[#This Row],[PLAN CONSUMO 31/10]]=Tabla1[[#This Row],[PLAN_CONSUMO]]</f>
        <v>1</v>
      </c>
      <c r="Y67" t="s">
        <v>7693</v>
      </c>
      <c r="Z67" t="b">
        <f>Tabla1[[#This Row],[DESCRIPCION_U20002 31/10]]=Tabla1[[#This Row],[DESCRIPCION_U2000]]</f>
        <v>1</v>
      </c>
      <c r="AA67" t="s">
        <v>9185</v>
      </c>
      <c r="AB67" t="b">
        <f>Tabla1[[#This Row],[EJECUTIVO COMERCIAL 31/10]]=Tabla1[[#This Row],[EJECUTIVO_CORPORATE]]</f>
        <v>0</v>
      </c>
      <c r="AC67" t="e">
        <f>VLOOKUP(Tabla1[[#This Row],[NRO_CUENTA]],[1]!Tabla3[#Data],12,0)</f>
        <v>#N/A</v>
      </c>
      <c r="AD67" t="e">
        <f>VLOOKUP(Tabla1[[#This Row],[NRO_CUENTA]],[1]!Tabla3[#Data],17,0)</f>
        <v>#N/A</v>
      </c>
    </row>
    <row r="68" spans="1:30" x14ac:dyDescent="0.25">
      <c r="A68" t="s">
        <v>18</v>
      </c>
      <c r="B68" s="1">
        <v>44742</v>
      </c>
      <c r="C68" t="s">
        <v>717</v>
      </c>
      <c r="D68">
        <v>37797</v>
      </c>
      <c r="E68" s="6" t="s">
        <v>3091</v>
      </c>
      <c r="F68" t="s">
        <v>7694</v>
      </c>
      <c r="G68" s="6" t="s">
        <v>1389</v>
      </c>
      <c r="H68" t="s">
        <v>40</v>
      </c>
      <c r="I68" s="37" t="s">
        <v>23</v>
      </c>
      <c r="J68" t="s">
        <v>832</v>
      </c>
      <c r="K68" t="s">
        <v>7810</v>
      </c>
      <c r="L68" t="s">
        <v>7811</v>
      </c>
      <c r="M68" t="s">
        <v>7812</v>
      </c>
      <c r="N68" t="s">
        <v>4091</v>
      </c>
      <c r="O68" s="14">
        <v>44835</v>
      </c>
      <c r="P68" s="14">
        <v>44866</v>
      </c>
      <c r="Q68" s="22" t="s">
        <v>27</v>
      </c>
      <c r="R68" s="1"/>
      <c r="S68" s="2"/>
      <c r="T68" s="48">
        <v>44894</v>
      </c>
      <c r="U68" t="s">
        <v>5982</v>
      </c>
      <c r="V68" t="s">
        <v>5982</v>
      </c>
      <c r="W68" t="s">
        <v>717</v>
      </c>
      <c r="X68" t="b">
        <f>Tabla1[[#This Row],[PLAN CONSUMO 31/10]]=Tabla1[[#This Row],[PLAN_CONSUMO]]</f>
        <v>1</v>
      </c>
      <c r="Y68" t="s">
        <v>9167</v>
      </c>
      <c r="Z68" t="b">
        <f>Tabla1[[#This Row],[DESCRIPCION_U20002 31/10]]=Tabla1[[#This Row],[DESCRIPCION_U2000]]</f>
        <v>0</v>
      </c>
      <c r="AA68" t="s">
        <v>9185</v>
      </c>
      <c r="AB68" t="b">
        <f>Tabla1[[#This Row],[EJECUTIVO COMERCIAL 31/10]]=Tabla1[[#This Row],[EJECUTIVO_CORPORATE]]</f>
        <v>0</v>
      </c>
      <c r="AC68" t="e">
        <f>VLOOKUP(Tabla1[[#This Row],[NRO_CUENTA]],[1]!Tabla3[#Data],12,0)</f>
        <v>#N/A</v>
      </c>
      <c r="AD68" t="e">
        <f>VLOOKUP(Tabla1[[#This Row],[NRO_CUENTA]],[1]!Tabla3[#Data],17,0)</f>
        <v>#N/A</v>
      </c>
    </row>
    <row r="69" spans="1:30" x14ac:dyDescent="0.25">
      <c r="A69" t="s">
        <v>322</v>
      </c>
      <c r="B69" s="1">
        <v>44742</v>
      </c>
      <c r="C69" t="s">
        <v>36</v>
      </c>
      <c r="D69">
        <v>37814</v>
      </c>
      <c r="E69" s="6" t="s">
        <v>7695</v>
      </c>
      <c r="F69" t="s">
        <v>7696</v>
      </c>
      <c r="G69" s="6" t="s">
        <v>7553</v>
      </c>
      <c r="H69" t="s">
        <v>22</v>
      </c>
      <c r="I69" s="37" t="s">
        <v>23</v>
      </c>
      <c r="J69" s="34" t="s">
        <v>7822</v>
      </c>
      <c r="K69" t="s">
        <v>7813</v>
      </c>
      <c r="L69" t="s">
        <v>7814</v>
      </c>
      <c r="M69" t="s">
        <v>7815</v>
      </c>
      <c r="N69" t="s">
        <v>4091</v>
      </c>
      <c r="O69" s="14">
        <v>44835</v>
      </c>
      <c r="P69" s="14">
        <v>44866</v>
      </c>
      <c r="Q69" s="22" t="s">
        <v>27</v>
      </c>
      <c r="R69" s="1"/>
      <c r="S69" s="2"/>
      <c r="T69" s="48">
        <v>44879</v>
      </c>
      <c r="U69" t="s">
        <v>5982</v>
      </c>
      <c r="V69" t="s">
        <v>5982</v>
      </c>
      <c r="W69" t="s">
        <v>36</v>
      </c>
      <c r="X69" t="b">
        <f>Tabla1[[#This Row],[PLAN CONSUMO 31/10]]=Tabla1[[#This Row],[PLAN_CONSUMO]]</f>
        <v>1</v>
      </c>
      <c r="Y69" t="s">
        <v>8860</v>
      </c>
      <c r="Z69" t="b">
        <f>Tabla1[[#This Row],[DESCRIPCION_U20002 31/10]]=Tabla1[[#This Row],[DESCRIPCION_U2000]]</f>
        <v>0</v>
      </c>
      <c r="AA69" t="s">
        <v>8510</v>
      </c>
      <c r="AB69" t="b">
        <f>Tabla1[[#This Row],[EJECUTIVO COMERCIAL 31/10]]=Tabla1[[#This Row],[EJECUTIVO_CORPORATE]]</f>
        <v>0</v>
      </c>
      <c r="AC69" t="e">
        <f>VLOOKUP(Tabla1[[#This Row],[NRO_CUENTA]],[1]!Tabla3[#Data],12,0)</f>
        <v>#N/A</v>
      </c>
      <c r="AD69" t="e">
        <f>VLOOKUP(Tabla1[[#This Row],[NRO_CUENTA]],[1]!Tabla3[#Data],17,0)</f>
        <v>#N/A</v>
      </c>
    </row>
    <row r="70" spans="1:30" x14ac:dyDescent="0.25">
      <c r="A70" t="s">
        <v>242</v>
      </c>
      <c r="B70" s="1">
        <v>44742</v>
      </c>
      <c r="C70" t="s">
        <v>28</v>
      </c>
      <c r="D70">
        <v>37836</v>
      </c>
      <c r="E70" s="6" t="s">
        <v>7697</v>
      </c>
      <c r="F70" t="s">
        <v>7698</v>
      </c>
      <c r="G70" s="6" t="s">
        <v>4245</v>
      </c>
      <c r="H70" t="s">
        <v>40</v>
      </c>
      <c r="I70" s="37" t="s">
        <v>23</v>
      </c>
      <c r="J70" s="34" t="s">
        <v>4661</v>
      </c>
      <c r="K70" t="s">
        <v>7816</v>
      </c>
      <c r="L70" t="s">
        <v>7817</v>
      </c>
      <c r="M70" t="s">
        <v>7818</v>
      </c>
      <c r="N70" t="s">
        <v>4091</v>
      </c>
      <c r="O70" s="14">
        <v>44835</v>
      </c>
      <c r="P70" s="14">
        <v>44866</v>
      </c>
      <c r="Q70" s="22" t="s">
        <v>27</v>
      </c>
      <c r="R70" s="1"/>
      <c r="S70" s="2"/>
      <c r="T70" s="48">
        <v>44895</v>
      </c>
      <c r="U70" t="s">
        <v>5982</v>
      </c>
      <c r="V70" t="s">
        <v>5982</v>
      </c>
      <c r="W70" t="s">
        <v>28</v>
      </c>
      <c r="X70" t="b">
        <f>Tabla1[[#This Row],[PLAN CONSUMO 31/10]]=Tabla1[[#This Row],[PLAN_CONSUMO]]</f>
        <v>1</v>
      </c>
      <c r="Y70" t="s">
        <v>7698</v>
      </c>
      <c r="Z70" t="b">
        <f>Tabla1[[#This Row],[DESCRIPCION_U20002 31/10]]=Tabla1[[#This Row],[DESCRIPCION_U2000]]</f>
        <v>1</v>
      </c>
      <c r="AA70" t="s">
        <v>7614</v>
      </c>
      <c r="AB70" t="b">
        <f>Tabla1[[#This Row],[EJECUTIVO COMERCIAL 31/10]]=Tabla1[[#This Row],[EJECUTIVO_CORPORATE]]</f>
        <v>0</v>
      </c>
      <c r="AC70" t="e">
        <f>VLOOKUP(Tabla1[[#This Row],[NRO_CUENTA]],[1]!Tabla3[#Data],12,0)</f>
        <v>#N/A</v>
      </c>
      <c r="AD70" t="e">
        <f>VLOOKUP(Tabla1[[#This Row],[NRO_CUENTA]],[1]!Tabla3[#Data],17,0)</f>
        <v>#N/A</v>
      </c>
    </row>
    <row r="71" spans="1:30" x14ac:dyDescent="0.25">
      <c r="A71" t="s">
        <v>242</v>
      </c>
      <c r="B71" s="1">
        <v>44742</v>
      </c>
      <c r="C71" t="s">
        <v>248</v>
      </c>
      <c r="D71">
        <v>37839</v>
      </c>
      <c r="E71" s="6" t="s">
        <v>7699</v>
      </c>
      <c r="F71" t="s">
        <v>7700</v>
      </c>
      <c r="G71" s="6" t="s">
        <v>4252</v>
      </c>
      <c r="H71" t="s">
        <v>40</v>
      </c>
      <c r="I71" s="37" t="s">
        <v>23</v>
      </c>
      <c r="J71" s="34" t="s">
        <v>4661</v>
      </c>
      <c r="K71" t="s">
        <v>7819</v>
      </c>
      <c r="L71" t="s">
        <v>7820</v>
      </c>
      <c r="M71" t="s">
        <v>7821</v>
      </c>
      <c r="N71" t="s">
        <v>4091</v>
      </c>
      <c r="O71" s="14">
        <v>44835</v>
      </c>
      <c r="P71" s="14">
        <v>44866</v>
      </c>
      <c r="Q71" s="22" t="s">
        <v>27</v>
      </c>
      <c r="R71" s="1"/>
      <c r="S71" s="2"/>
      <c r="T71" s="48">
        <v>44888</v>
      </c>
      <c r="U71" t="s">
        <v>5982</v>
      </c>
      <c r="V71" t="s">
        <v>5982</v>
      </c>
      <c r="W71" t="s">
        <v>248</v>
      </c>
      <c r="X71" t="b">
        <f>Tabla1[[#This Row],[PLAN CONSUMO 31/10]]=Tabla1[[#This Row],[PLAN_CONSUMO]]</f>
        <v>1</v>
      </c>
      <c r="Y71" t="s">
        <v>7700</v>
      </c>
      <c r="Z71" t="b">
        <f>Tabla1[[#This Row],[DESCRIPCION_U20002 31/10]]=Tabla1[[#This Row],[DESCRIPCION_U2000]]</f>
        <v>1</v>
      </c>
      <c r="AA71" t="s">
        <v>6745</v>
      </c>
      <c r="AB71" t="b">
        <f>Tabla1[[#This Row],[EJECUTIVO COMERCIAL 31/10]]=Tabla1[[#This Row],[EJECUTIVO_CORPORATE]]</f>
        <v>0</v>
      </c>
      <c r="AC71" t="e">
        <f>VLOOKUP(Tabla1[[#This Row],[NRO_CUENTA]],[1]!Tabla3[#Data],12,0)</f>
        <v>#N/A</v>
      </c>
      <c r="AD71" t="e">
        <f>VLOOKUP(Tabla1[[#This Row],[NRO_CUENTA]],[1]!Tabla3[#Data],17,0)</f>
        <v>#N/A</v>
      </c>
    </row>
    <row r="72" spans="1:30" x14ac:dyDescent="0.25">
      <c r="A72" t="s">
        <v>18</v>
      </c>
      <c r="B72" s="1">
        <v>43769</v>
      </c>
      <c r="C72" t="s">
        <v>282</v>
      </c>
      <c r="D72">
        <v>34556</v>
      </c>
      <c r="E72" s="6" t="s">
        <v>283</v>
      </c>
      <c r="F72" t="s">
        <v>284</v>
      </c>
      <c r="G72" s="6" t="s">
        <v>1830</v>
      </c>
      <c r="H72" t="s">
        <v>22</v>
      </c>
      <c r="I72" t="s">
        <v>23</v>
      </c>
      <c r="J72" t="s">
        <v>1842</v>
      </c>
      <c r="K72" t="s">
        <v>285</v>
      </c>
      <c r="M72" t="s">
        <v>286</v>
      </c>
      <c r="N72" t="s">
        <v>17</v>
      </c>
      <c r="O72" s="14">
        <v>43770</v>
      </c>
      <c r="P72" s="14">
        <v>43800</v>
      </c>
      <c r="Q72" s="21" t="s">
        <v>75</v>
      </c>
      <c r="R72" s="21" t="s">
        <v>3042</v>
      </c>
      <c r="S72" s="2" t="s">
        <v>9310</v>
      </c>
      <c r="T72" s="22">
        <v>0</v>
      </c>
      <c r="U72" t="s">
        <v>5982</v>
      </c>
      <c r="V72" t="s">
        <v>35</v>
      </c>
      <c r="W72" t="s">
        <v>1251</v>
      </c>
      <c r="X72" t="b">
        <f>Tabla1[[#This Row],[PLAN CONSUMO 31/10]]=Tabla1[[#This Row],[PLAN_CONSUMO]]</f>
        <v>0</v>
      </c>
      <c r="Y72" t="s">
        <v>35</v>
      </c>
      <c r="Z72" t="b">
        <f>Tabla1[[#This Row],[DESCRIPCION_U20002 31/10]]=Tabla1[[#This Row],[DESCRIPCION_U2000]]</f>
        <v>0</v>
      </c>
      <c r="AA72" t="s">
        <v>1830</v>
      </c>
      <c r="AB72" t="b">
        <f>Tabla1[[#This Row],[EJECUTIVO COMERCIAL 31/10]]=Tabla1[[#This Row],[EJECUTIVO_CORPORATE]]</f>
        <v>1</v>
      </c>
      <c r="AC72" t="e">
        <f>VLOOKUP(Tabla1[[#This Row],[NRO_CUENTA]],[1]!Tabla3[#Data],12,0)</f>
        <v>#N/A</v>
      </c>
      <c r="AD72" t="e">
        <f>VLOOKUP(Tabla1[[#This Row],[NRO_CUENTA]],[1]!Tabla3[#Data],17,0)</f>
        <v>#N/A</v>
      </c>
    </row>
    <row r="73" spans="1:30" x14ac:dyDescent="0.25">
      <c r="A73" t="s">
        <v>18</v>
      </c>
      <c r="B73" s="1">
        <v>43769</v>
      </c>
      <c r="C73" t="s">
        <v>299</v>
      </c>
      <c r="D73">
        <v>34607</v>
      </c>
      <c r="E73" s="6" t="s">
        <v>300</v>
      </c>
      <c r="F73" t="s">
        <v>3301</v>
      </c>
      <c r="G73" s="6" t="s">
        <v>1422</v>
      </c>
      <c r="H73" t="s">
        <v>22</v>
      </c>
      <c r="I73" t="s">
        <v>23</v>
      </c>
      <c r="J73" t="s">
        <v>1232</v>
      </c>
      <c r="K73" t="s">
        <v>301</v>
      </c>
      <c r="L73" t="s">
        <v>302</v>
      </c>
      <c r="M73" t="s">
        <v>303</v>
      </c>
      <c r="N73" t="s">
        <v>17</v>
      </c>
      <c r="O73" s="14">
        <v>43770</v>
      </c>
      <c r="P73" s="14">
        <v>43800</v>
      </c>
      <c r="Q73" s="22" t="s">
        <v>27</v>
      </c>
      <c r="R73" s="23" t="s">
        <v>3988</v>
      </c>
      <c r="S73" s="21"/>
      <c r="T73" s="22">
        <v>44253</v>
      </c>
      <c r="U73" t="s">
        <v>5984</v>
      </c>
      <c r="V73" t="s">
        <v>35</v>
      </c>
      <c r="W73" t="s">
        <v>158</v>
      </c>
      <c r="X73" t="b">
        <f>Tabla1[[#This Row],[PLAN CONSUMO 31/10]]=Tabla1[[#This Row],[PLAN_CONSUMO]]</f>
        <v>0</v>
      </c>
      <c r="Y73" t="s">
        <v>35</v>
      </c>
      <c r="Z73" t="b">
        <f>Tabla1[[#This Row],[DESCRIPCION_U20002 31/10]]=Tabla1[[#This Row],[DESCRIPCION_U2000]]</f>
        <v>0</v>
      </c>
      <c r="AA73" t="s">
        <v>1426</v>
      </c>
      <c r="AB73" t="b">
        <f>Tabla1[[#This Row],[EJECUTIVO COMERCIAL 31/10]]=Tabla1[[#This Row],[EJECUTIVO_CORPORATE]]</f>
        <v>0</v>
      </c>
      <c r="AC73" t="e">
        <f>VLOOKUP(Tabla1[[#This Row],[NRO_CUENTA]],[1]!Tabla3[#Data],12,0)</f>
        <v>#N/A</v>
      </c>
      <c r="AD73" t="e">
        <f>VLOOKUP(Tabla1[[#This Row],[NRO_CUENTA]],[1]!Tabla3[#Data],17,0)</f>
        <v>#N/A</v>
      </c>
    </row>
    <row r="74" spans="1:30" x14ac:dyDescent="0.25">
      <c r="A74" t="s">
        <v>18</v>
      </c>
      <c r="B74" s="1">
        <v>43829</v>
      </c>
      <c r="C74" t="s">
        <v>28</v>
      </c>
      <c r="D74">
        <v>34801</v>
      </c>
      <c r="E74" s="6" t="s">
        <v>2370</v>
      </c>
      <c r="F74" t="s">
        <v>644</v>
      </c>
      <c r="G74" s="6" t="s">
        <v>1426</v>
      </c>
      <c r="H74" t="s">
        <v>40</v>
      </c>
      <c r="I74" t="s">
        <v>23</v>
      </c>
      <c r="J74" t="s">
        <v>1222</v>
      </c>
      <c r="K74" t="s">
        <v>645</v>
      </c>
      <c r="M74" t="s">
        <v>642</v>
      </c>
      <c r="N74" t="s">
        <v>711</v>
      </c>
      <c r="O74" s="14">
        <v>43800</v>
      </c>
      <c r="P74" s="14">
        <v>43831</v>
      </c>
      <c r="Q74" s="22" t="s">
        <v>27</v>
      </c>
      <c r="R74" s="23" t="s">
        <v>2343</v>
      </c>
      <c r="S74" s="21"/>
      <c r="T74" s="22">
        <v>44082</v>
      </c>
      <c r="U74" t="s">
        <v>5982</v>
      </c>
      <c r="V74" t="s">
        <v>5982</v>
      </c>
      <c r="W74" t="s">
        <v>28</v>
      </c>
      <c r="X74" t="b">
        <f>Tabla1[[#This Row],[PLAN CONSUMO 31/10]]=Tabla1[[#This Row],[PLAN_CONSUMO]]</f>
        <v>1</v>
      </c>
      <c r="Y74" t="s">
        <v>6628</v>
      </c>
      <c r="Z74" t="b">
        <f>Tabla1[[#This Row],[DESCRIPCION_U20002 31/10]]=Tabla1[[#This Row],[DESCRIPCION_U2000]]</f>
        <v>0</v>
      </c>
      <c r="AA74" t="s">
        <v>7446</v>
      </c>
      <c r="AB74" t="b">
        <f>Tabla1[[#This Row],[EJECUTIVO COMERCIAL 31/10]]=Tabla1[[#This Row],[EJECUTIVO_CORPORATE]]</f>
        <v>0</v>
      </c>
      <c r="AC74" t="e">
        <f>VLOOKUP(Tabla1[[#This Row],[NRO_CUENTA]],[1]!Tabla3[#Data],12,0)</f>
        <v>#N/A</v>
      </c>
      <c r="AD74" t="e">
        <f>VLOOKUP(Tabla1[[#This Row],[NRO_CUENTA]],[1]!Tabla3[#Data],17,0)</f>
        <v>#N/A</v>
      </c>
    </row>
    <row r="75" spans="1:30" x14ac:dyDescent="0.25">
      <c r="A75" t="s">
        <v>18</v>
      </c>
      <c r="B75" s="1">
        <v>43829</v>
      </c>
      <c r="C75" t="s">
        <v>469</v>
      </c>
      <c r="D75">
        <v>34798</v>
      </c>
      <c r="E75" s="6" t="s">
        <v>2370</v>
      </c>
      <c r="F75" t="s">
        <v>683</v>
      </c>
      <c r="G75" s="6" t="s">
        <v>1426</v>
      </c>
      <c r="H75" t="s">
        <v>22</v>
      </c>
      <c r="I75" t="s">
        <v>23</v>
      </c>
      <c r="J75" t="s">
        <v>1222</v>
      </c>
      <c r="K75" t="s">
        <v>684</v>
      </c>
      <c r="M75" t="s">
        <v>642</v>
      </c>
      <c r="N75" t="s">
        <v>711</v>
      </c>
      <c r="O75" s="14">
        <v>43800</v>
      </c>
      <c r="P75" s="14">
        <v>43831</v>
      </c>
      <c r="Q75" s="22" t="s">
        <v>27</v>
      </c>
      <c r="R75" s="21" t="s">
        <v>2344</v>
      </c>
      <c r="S75" s="21"/>
      <c r="T75" s="22">
        <v>44083</v>
      </c>
      <c r="U75" t="s">
        <v>5982</v>
      </c>
      <c r="V75" t="s">
        <v>5982</v>
      </c>
      <c r="W75" t="s">
        <v>469</v>
      </c>
      <c r="X75" t="b">
        <f>Tabla1[[#This Row],[PLAN CONSUMO 31/10]]=Tabla1[[#This Row],[PLAN_CONSUMO]]</f>
        <v>1</v>
      </c>
      <c r="Y75" t="s">
        <v>5998</v>
      </c>
      <c r="Z75" t="b">
        <f>Tabla1[[#This Row],[DESCRIPCION_U20002 31/10]]=Tabla1[[#This Row],[DESCRIPCION_U2000]]</f>
        <v>0</v>
      </c>
      <c r="AA75" t="s">
        <v>7446</v>
      </c>
      <c r="AB75" t="b">
        <f>Tabla1[[#This Row],[EJECUTIVO COMERCIAL 31/10]]=Tabla1[[#This Row],[EJECUTIVO_CORPORATE]]</f>
        <v>0</v>
      </c>
      <c r="AC75" t="e">
        <f>VLOOKUP(Tabla1[[#This Row],[NRO_CUENTA]],[1]!Tabla3[#Data],12,0)</f>
        <v>#N/A</v>
      </c>
      <c r="AD75" t="e">
        <f>VLOOKUP(Tabla1[[#This Row],[NRO_CUENTA]],[1]!Tabla3[#Data],17,0)</f>
        <v>#N/A</v>
      </c>
    </row>
    <row r="76" spans="1:30" x14ac:dyDescent="0.25">
      <c r="A76" t="s">
        <v>88</v>
      </c>
      <c r="B76" s="1">
        <v>43770</v>
      </c>
      <c r="C76" t="s">
        <v>129</v>
      </c>
      <c r="D76">
        <v>34605</v>
      </c>
      <c r="E76" s="6" t="s">
        <v>488</v>
      </c>
      <c r="F76" t="s">
        <v>489</v>
      </c>
      <c r="G76" s="6" t="s">
        <v>1404</v>
      </c>
      <c r="H76" t="s">
        <v>22</v>
      </c>
      <c r="I76" t="s">
        <v>23</v>
      </c>
      <c r="J76" t="s">
        <v>1233</v>
      </c>
      <c r="K76" t="s">
        <v>490</v>
      </c>
      <c r="L76" t="s">
        <v>491</v>
      </c>
      <c r="M76" t="s">
        <v>492</v>
      </c>
      <c r="N76" t="s">
        <v>17</v>
      </c>
      <c r="O76" s="14">
        <v>43800</v>
      </c>
      <c r="P76" s="14">
        <v>43831</v>
      </c>
      <c r="Q76" s="22" t="s">
        <v>27</v>
      </c>
      <c r="R76" s="23" t="s">
        <v>2786</v>
      </c>
      <c r="S76" s="21"/>
      <c r="T76" s="22">
        <v>44098</v>
      </c>
      <c r="U76" t="s">
        <v>5982</v>
      </c>
      <c r="V76" t="s">
        <v>5982</v>
      </c>
      <c r="W76" t="s">
        <v>158</v>
      </c>
      <c r="X76" t="b">
        <f>Tabla1[[#This Row],[PLAN CONSUMO 31/10]]=Tabla1[[#This Row],[PLAN_CONSUMO]]</f>
        <v>0</v>
      </c>
      <c r="Y76" t="s">
        <v>9009</v>
      </c>
      <c r="Z76" t="b">
        <f>Tabla1[[#This Row],[DESCRIPCION_U20002 31/10]]=Tabla1[[#This Row],[DESCRIPCION_U2000]]</f>
        <v>0</v>
      </c>
      <c r="AA76" t="s">
        <v>7110</v>
      </c>
      <c r="AB76" t="b">
        <f>Tabla1[[#This Row],[EJECUTIVO COMERCIAL 31/10]]=Tabla1[[#This Row],[EJECUTIVO_CORPORATE]]</f>
        <v>0</v>
      </c>
      <c r="AC76" t="e">
        <f>VLOOKUP(Tabla1[[#This Row],[NRO_CUENTA]],[1]!Tabla3[#Data],12,0)</f>
        <v>#N/A</v>
      </c>
      <c r="AD76" t="e">
        <f>VLOOKUP(Tabla1[[#This Row],[NRO_CUENTA]],[1]!Tabla3[#Data],17,0)</f>
        <v>#N/A</v>
      </c>
    </row>
    <row r="77" spans="1:30" x14ac:dyDescent="0.25">
      <c r="A77" t="s">
        <v>18</v>
      </c>
      <c r="B77" s="1">
        <v>42461</v>
      </c>
      <c r="C77" t="s">
        <v>28</v>
      </c>
      <c r="D77" s="6">
        <v>29794</v>
      </c>
      <c r="E77" s="6" t="s">
        <v>83</v>
      </c>
      <c r="F77" t="s">
        <v>6429</v>
      </c>
      <c r="G77" s="6" t="s">
        <v>1389</v>
      </c>
      <c r="H77" t="s">
        <v>22</v>
      </c>
      <c r="I77" t="s">
        <v>23</v>
      </c>
      <c r="J77" t="s">
        <v>832</v>
      </c>
      <c r="K77" t="s">
        <v>844</v>
      </c>
      <c r="L77" t="s">
        <v>845</v>
      </c>
      <c r="M77" t="s">
        <v>843</v>
      </c>
      <c r="N77" t="s">
        <v>711</v>
      </c>
      <c r="O77" s="14">
        <v>43831</v>
      </c>
      <c r="P77" s="14">
        <v>43862</v>
      </c>
      <c r="Q77" s="23" t="s">
        <v>75</v>
      </c>
      <c r="R77" s="21" t="s">
        <v>2353</v>
      </c>
      <c r="S77" s="21" t="s">
        <v>2239</v>
      </c>
      <c r="T77" s="22">
        <v>0</v>
      </c>
      <c r="U77" t="s">
        <v>5982</v>
      </c>
      <c r="V77" t="s">
        <v>5982</v>
      </c>
      <c r="W77" t="s">
        <v>28</v>
      </c>
      <c r="X77" t="b">
        <f>Tabla1[[#This Row],[PLAN CONSUMO 31/10]]=Tabla1[[#This Row],[PLAN_CONSUMO]]</f>
        <v>1</v>
      </c>
      <c r="Y77" t="s">
        <v>6429</v>
      </c>
      <c r="Z77" t="b">
        <f>Tabla1[[#This Row],[DESCRIPCION_U20002 31/10]]=Tabla1[[#This Row],[DESCRIPCION_U2000]]</f>
        <v>1</v>
      </c>
      <c r="AA77" t="s">
        <v>8737</v>
      </c>
      <c r="AB77" t="b">
        <f>Tabla1[[#This Row],[EJECUTIVO COMERCIAL 31/10]]=Tabla1[[#This Row],[EJECUTIVO_CORPORATE]]</f>
        <v>0</v>
      </c>
      <c r="AC77" t="e">
        <f>VLOOKUP(Tabla1[[#This Row],[NRO_CUENTA]],[1]!Tabla3[#Data],12,0)</f>
        <v>#N/A</v>
      </c>
      <c r="AD77" t="e">
        <f>VLOOKUP(Tabla1[[#This Row],[NRO_CUENTA]],[1]!Tabla3[#Data],17,0)</f>
        <v>#N/A</v>
      </c>
    </row>
    <row r="78" spans="1:30" x14ac:dyDescent="0.25">
      <c r="A78" t="s">
        <v>18</v>
      </c>
      <c r="B78" s="1">
        <v>42461</v>
      </c>
      <c r="C78" t="s">
        <v>28</v>
      </c>
      <c r="D78" s="6">
        <v>29972</v>
      </c>
      <c r="E78" s="6" t="s">
        <v>83</v>
      </c>
      <c r="F78" t="s">
        <v>860</v>
      </c>
      <c r="G78" s="6" t="s">
        <v>1389</v>
      </c>
      <c r="H78" t="s">
        <v>22</v>
      </c>
      <c r="I78" t="s">
        <v>23</v>
      </c>
      <c r="J78" t="s">
        <v>832</v>
      </c>
      <c r="K78" t="s">
        <v>861</v>
      </c>
      <c r="L78" t="s">
        <v>862</v>
      </c>
      <c r="M78" t="s">
        <v>843</v>
      </c>
      <c r="N78" t="s">
        <v>711</v>
      </c>
      <c r="O78" s="14">
        <v>43831</v>
      </c>
      <c r="P78" s="14">
        <v>43862</v>
      </c>
      <c r="Q78" s="23" t="s">
        <v>75</v>
      </c>
      <c r="R78" s="21" t="s">
        <v>2364</v>
      </c>
      <c r="S78" s="21" t="s">
        <v>2239</v>
      </c>
      <c r="T78" s="22">
        <v>0</v>
      </c>
      <c r="U78" t="s">
        <v>5982</v>
      </c>
      <c r="V78" t="s">
        <v>5982</v>
      </c>
      <c r="W78" t="s">
        <v>28</v>
      </c>
      <c r="X78" t="b">
        <f>Tabla1[[#This Row],[PLAN CONSUMO 31/10]]=Tabla1[[#This Row],[PLAN_CONSUMO]]</f>
        <v>1</v>
      </c>
      <c r="Y78" t="s">
        <v>6980</v>
      </c>
      <c r="Z78" t="b">
        <f>Tabla1[[#This Row],[DESCRIPCION_U20002 31/10]]=Tabla1[[#This Row],[DESCRIPCION_U2000]]</f>
        <v>0</v>
      </c>
      <c r="AA78" t="s">
        <v>8737</v>
      </c>
      <c r="AB78" t="b">
        <f>Tabla1[[#This Row],[EJECUTIVO COMERCIAL 31/10]]=Tabla1[[#This Row],[EJECUTIVO_CORPORATE]]</f>
        <v>0</v>
      </c>
      <c r="AC78" t="e">
        <f>VLOOKUP(Tabla1[[#This Row],[NRO_CUENTA]],[1]!Tabla3[#Data],12,0)</f>
        <v>#N/A</v>
      </c>
      <c r="AD78" t="e">
        <f>VLOOKUP(Tabla1[[#This Row],[NRO_CUENTA]],[1]!Tabla3[#Data],17,0)</f>
        <v>#N/A</v>
      </c>
    </row>
    <row r="79" spans="1:30" x14ac:dyDescent="0.25">
      <c r="A79" t="s">
        <v>18</v>
      </c>
      <c r="B79" s="1">
        <v>42065</v>
      </c>
      <c r="C79" t="s">
        <v>835</v>
      </c>
      <c r="D79">
        <v>29476</v>
      </c>
      <c r="E79" s="6" t="s">
        <v>952</v>
      </c>
      <c r="F79" t="s">
        <v>6327</v>
      </c>
      <c r="G79" s="6" t="s">
        <v>2240</v>
      </c>
      <c r="H79" t="s">
        <v>22</v>
      </c>
      <c r="I79" t="s">
        <v>23</v>
      </c>
      <c r="J79" t="s">
        <v>2337</v>
      </c>
      <c r="K79" t="s">
        <v>953</v>
      </c>
      <c r="L79" t="s">
        <v>954</v>
      </c>
      <c r="M79" t="s">
        <v>955</v>
      </c>
      <c r="N79" t="s">
        <v>711</v>
      </c>
      <c r="O79" s="14">
        <v>43831</v>
      </c>
      <c r="P79" s="14">
        <v>43862</v>
      </c>
      <c r="Q79" s="22" t="s">
        <v>27</v>
      </c>
      <c r="R79" s="21" t="s">
        <v>3546</v>
      </c>
      <c r="S79" s="21" t="s">
        <v>3780</v>
      </c>
      <c r="T79" s="22">
        <v>44663</v>
      </c>
      <c r="U79" t="s">
        <v>5982</v>
      </c>
      <c r="V79" t="s">
        <v>5982</v>
      </c>
      <c r="W79" t="s">
        <v>5983</v>
      </c>
      <c r="X79" t="b">
        <f>Tabla1[[#This Row],[PLAN CONSUMO 31/10]]=Tabla1[[#This Row],[PLAN_CONSUMO]]</f>
        <v>0</v>
      </c>
      <c r="Y79" t="s">
        <v>6327</v>
      </c>
      <c r="Z79" t="b">
        <f>Tabla1[[#This Row],[DESCRIPCION_U20002 31/10]]=Tabla1[[#This Row],[DESCRIPCION_U2000]]</f>
        <v>1</v>
      </c>
      <c r="AA79" t="s">
        <v>7373</v>
      </c>
      <c r="AB79" t="b">
        <f>Tabla1[[#This Row],[EJECUTIVO COMERCIAL 31/10]]=Tabla1[[#This Row],[EJECUTIVO_CORPORATE]]</f>
        <v>0</v>
      </c>
      <c r="AC79" t="e">
        <f>VLOOKUP(Tabla1[[#This Row],[NRO_CUENTA]],[1]!Tabla3[#Data],12,0)</f>
        <v>#N/A</v>
      </c>
      <c r="AD79" t="e">
        <f>VLOOKUP(Tabla1[[#This Row],[NRO_CUENTA]],[1]!Tabla3[#Data],17,0)</f>
        <v>#N/A</v>
      </c>
    </row>
    <row r="80" spans="1:30" x14ac:dyDescent="0.25">
      <c r="A80" t="s">
        <v>18</v>
      </c>
      <c r="B80" s="1">
        <v>41671</v>
      </c>
      <c r="C80" t="s">
        <v>956</v>
      </c>
      <c r="D80">
        <v>28747</v>
      </c>
      <c r="E80" s="6" t="s">
        <v>957</v>
      </c>
      <c r="F80" t="s">
        <v>1853</v>
      </c>
      <c r="G80" s="6" t="s">
        <v>2240</v>
      </c>
      <c r="H80" t="s">
        <v>22</v>
      </c>
      <c r="I80" t="s">
        <v>23</v>
      </c>
      <c r="J80" t="s">
        <v>2337</v>
      </c>
      <c r="K80" t="s">
        <v>958</v>
      </c>
      <c r="M80" t="s">
        <v>959</v>
      </c>
      <c r="N80" t="s">
        <v>711</v>
      </c>
      <c r="O80" s="14">
        <v>43831</v>
      </c>
      <c r="P80" s="14">
        <v>43862</v>
      </c>
      <c r="Q80" s="21" t="s">
        <v>75</v>
      </c>
      <c r="R80" s="23" t="s">
        <v>3983</v>
      </c>
      <c r="S80" s="21" t="s">
        <v>2239</v>
      </c>
      <c r="T80" s="22">
        <v>0</v>
      </c>
      <c r="U80" t="s">
        <v>5982</v>
      </c>
      <c r="V80" t="s">
        <v>5982</v>
      </c>
      <c r="W80" t="s">
        <v>364</v>
      </c>
      <c r="X80" t="b">
        <f>Tabla1[[#This Row],[PLAN CONSUMO 31/10]]=Tabla1[[#This Row],[PLAN_CONSUMO]]</f>
        <v>0</v>
      </c>
      <c r="Y80" t="s">
        <v>8512</v>
      </c>
      <c r="Z80" t="b">
        <f>Tabla1[[#This Row],[DESCRIPCION_U20002 31/10]]=Tabla1[[#This Row],[DESCRIPCION_U2000]]</f>
        <v>0</v>
      </c>
      <c r="AA80" t="s">
        <v>7373</v>
      </c>
      <c r="AB80" t="b">
        <f>Tabla1[[#This Row],[EJECUTIVO COMERCIAL 31/10]]=Tabla1[[#This Row],[EJECUTIVO_CORPORATE]]</f>
        <v>0</v>
      </c>
      <c r="AC80" t="e">
        <f>VLOOKUP(Tabla1[[#This Row],[NRO_CUENTA]],[1]!Tabla3[#Data],12,0)</f>
        <v>#N/A</v>
      </c>
      <c r="AD80" t="e">
        <f>VLOOKUP(Tabla1[[#This Row],[NRO_CUENTA]],[1]!Tabla3[#Data],17,0)</f>
        <v>#N/A</v>
      </c>
    </row>
    <row r="81" spans="1:30" x14ac:dyDescent="0.25">
      <c r="A81" t="s">
        <v>18</v>
      </c>
      <c r="B81" s="1">
        <v>42947</v>
      </c>
      <c r="C81" t="s">
        <v>760</v>
      </c>
      <c r="D81">
        <v>31267</v>
      </c>
      <c r="E81" s="6" t="s">
        <v>761</v>
      </c>
      <c r="F81" t="s">
        <v>762</v>
      </c>
      <c r="G81" s="6" t="s">
        <v>1649</v>
      </c>
      <c r="H81" t="s">
        <v>22</v>
      </c>
      <c r="I81" t="s">
        <v>23</v>
      </c>
      <c r="J81" t="s">
        <v>1379</v>
      </c>
      <c r="K81" t="s">
        <v>763</v>
      </c>
      <c r="L81" t="s">
        <v>764</v>
      </c>
      <c r="M81" t="s">
        <v>765</v>
      </c>
      <c r="N81" t="s">
        <v>711</v>
      </c>
      <c r="O81" s="14">
        <v>43831</v>
      </c>
      <c r="P81" s="14">
        <v>43922</v>
      </c>
      <c r="Q81" s="22" t="s">
        <v>75</v>
      </c>
      <c r="R81" s="21" t="s">
        <v>2787</v>
      </c>
      <c r="S81" s="2" t="s">
        <v>9310</v>
      </c>
      <c r="T81" s="22">
        <v>0</v>
      </c>
      <c r="U81" t="s">
        <v>5982</v>
      </c>
      <c r="V81" t="s">
        <v>5982</v>
      </c>
      <c r="W81" t="s">
        <v>287</v>
      </c>
      <c r="X81" t="b">
        <f>Tabla1[[#This Row],[PLAN CONSUMO 31/10]]=Tabla1[[#This Row],[PLAN_CONSUMO]]</f>
        <v>0</v>
      </c>
      <c r="Y81" t="s">
        <v>5999</v>
      </c>
      <c r="Z81" t="b">
        <f>Tabla1[[#This Row],[DESCRIPCION_U20002 31/10]]=Tabla1[[#This Row],[DESCRIPCION_U2000]]</f>
        <v>0</v>
      </c>
      <c r="AA81" t="s">
        <v>9185</v>
      </c>
      <c r="AB81" t="b">
        <f>Tabla1[[#This Row],[EJECUTIVO COMERCIAL 31/10]]=Tabla1[[#This Row],[EJECUTIVO_CORPORATE]]</f>
        <v>0</v>
      </c>
      <c r="AC81" t="e">
        <f>VLOOKUP(Tabla1[[#This Row],[NRO_CUENTA]],[1]!Tabla3[#Data],12,0)</f>
        <v>#N/A</v>
      </c>
      <c r="AD81" t="e">
        <f>VLOOKUP(Tabla1[[#This Row],[NRO_CUENTA]],[1]!Tabla3[#Data],17,0)</f>
        <v>#N/A</v>
      </c>
    </row>
    <row r="82" spans="1:30" x14ac:dyDescent="0.25">
      <c r="A82" t="s">
        <v>18</v>
      </c>
      <c r="B82" s="1">
        <v>43398</v>
      </c>
      <c r="C82" t="s">
        <v>760</v>
      </c>
      <c r="D82">
        <v>33171</v>
      </c>
      <c r="E82" s="6" t="s">
        <v>1080</v>
      </c>
      <c r="F82" t="s">
        <v>1081</v>
      </c>
      <c r="G82" s="6" t="s">
        <v>2241</v>
      </c>
      <c r="H82" t="s">
        <v>22</v>
      </c>
      <c r="I82" t="s">
        <v>23</v>
      </c>
      <c r="J82" t="s">
        <v>2170</v>
      </c>
      <c r="K82" t="s">
        <v>1161</v>
      </c>
      <c r="M82" t="s">
        <v>1162</v>
      </c>
      <c r="N82" t="s">
        <v>711</v>
      </c>
      <c r="O82" s="14">
        <v>43862</v>
      </c>
      <c r="P82" s="14">
        <v>43891</v>
      </c>
      <c r="Q82" s="22" t="s">
        <v>75</v>
      </c>
      <c r="R82" s="25" t="s">
        <v>3966</v>
      </c>
      <c r="S82" s="2" t="s">
        <v>4837</v>
      </c>
      <c r="T82" s="26">
        <v>0</v>
      </c>
      <c r="U82" t="s">
        <v>5984</v>
      </c>
      <c r="V82" t="s">
        <v>35</v>
      </c>
      <c r="W82" t="s">
        <v>760</v>
      </c>
      <c r="X82" t="b">
        <f>Tabla1[[#This Row],[PLAN CONSUMO 31/10]]=Tabla1[[#This Row],[PLAN_CONSUMO]]</f>
        <v>1</v>
      </c>
      <c r="Y82" t="s">
        <v>35</v>
      </c>
      <c r="Z82" t="b">
        <f>Tabla1[[#This Row],[DESCRIPCION_U20002 31/10]]=Tabla1[[#This Row],[DESCRIPCION_U2000]]</f>
        <v>0</v>
      </c>
      <c r="AA82" t="s">
        <v>6743</v>
      </c>
      <c r="AB82" t="b">
        <f>Tabla1[[#This Row],[EJECUTIVO COMERCIAL 31/10]]=Tabla1[[#This Row],[EJECUTIVO_CORPORATE]]</f>
        <v>0</v>
      </c>
      <c r="AC82" t="e">
        <f>VLOOKUP(Tabla1[[#This Row],[NRO_CUENTA]],[1]!Tabla3[#Data],12,0)</f>
        <v>#N/A</v>
      </c>
      <c r="AD82" t="e">
        <f>VLOOKUP(Tabla1[[#This Row],[NRO_CUENTA]],[1]!Tabla3[#Data],17,0)</f>
        <v>#N/A</v>
      </c>
    </row>
    <row r="83" spans="1:30" x14ac:dyDescent="0.25">
      <c r="A83" t="s">
        <v>18</v>
      </c>
      <c r="B83" s="1">
        <v>43585</v>
      </c>
      <c r="C83" t="s">
        <v>248</v>
      </c>
      <c r="D83">
        <v>33950</v>
      </c>
      <c r="E83" s="6" t="s">
        <v>1086</v>
      </c>
      <c r="F83" t="s">
        <v>1087</v>
      </c>
      <c r="G83" s="6" t="s">
        <v>1760</v>
      </c>
      <c r="H83" t="s">
        <v>40</v>
      </c>
      <c r="I83" t="s">
        <v>23</v>
      </c>
      <c r="J83" t="s">
        <v>1231</v>
      </c>
      <c r="K83" t="s">
        <v>1168</v>
      </c>
      <c r="M83" t="s">
        <v>1169</v>
      </c>
      <c r="N83" t="s">
        <v>711</v>
      </c>
      <c r="O83" s="14">
        <v>43862</v>
      </c>
      <c r="P83" s="14">
        <v>43891</v>
      </c>
      <c r="Q83" s="21" t="s">
        <v>75</v>
      </c>
      <c r="R83" s="25" t="s">
        <v>2788</v>
      </c>
      <c r="S83" s="2" t="s">
        <v>9310</v>
      </c>
      <c r="T83" s="26">
        <v>0</v>
      </c>
      <c r="U83" t="s">
        <v>5982</v>
      </c>
      <c r="V83" t="s">
        <v>5982</v>
      </c>
      <c r="W83" t="s">
        <v>248</v>
      </c>
      <c r="X83" t="b">
        <f>Tabla1[[#This Row],[PLAN CONSUMO 31/10]]=Tabla1[[#This Row],[PLAN_CONSUMO]]</f>
        <v>1</v>
      </c>
      <c r="Y83" t="s">
        <v>7823</v>
      </c>
      <c r="Z83" t="b">
        <f>Tabla1[[#This Row],[DESCRIPCION_U20002 31/10]]=Tabla1[[#This Row],[DESCRIPCION_U2000]]</f>
        <v>0</v>
      </c>
      <c r="AA83" t="s">
        <v>1760</v>
      </c>
      <c r="AB83" t="b">
        <f>Tabla1[[#This Row],[EJECUTIVO COMERCIAL 31/10]]=Tabla1[[#This Row],[EJECUTIVO_CORPORATE]]</f>
        <v>1</v>
      </c>
      <c r="AC83" t="e">
        <f>VLOOKUP(Tabla1[[#This Row],[NRO_CUENTA]],[1]!Tabla3[#Data],12,0)</f>
        <v>#N/A</v>
      </c>
      <c r="AD83" t="e">
        <f>VLOOKUP(Tabla1[[#This Row],[NRO_CUENTA]],[1]!Tabla3[#Data],17,0)</f>
        <v>#N/A</v>
      </c>
    </row>
    <row r="84" spans="1:30" x14ac:dyDescent="0.25">
      <c r="A84" t="s">
        <v>18</v>
      </c>
      <c r="B84" s="1">
        <v>42549</v>
      </c>
      <c r="C84" t="s">
        <v>118</v>
      </c>
      <c r="D84">
        <v>30140</v>
      </c>
      <c r="E84" s="6" t="s">
        <v>1095</v>
      </c>
      <c r="F84" t="s">
        <v>1857</v>
      </c>
      <c r="G84" s="6" t="s">
        <v>1837</v>
      </c>
      <c r="H84" t="s">
        <v>22</v>
      </c>
      <c r="I84" t="s">
        <v>23</v>
      </c>
      <c r="J84" t="s">
        <v>939</v>
      </c>
      <c r="K84" t="s">
        <v>1183</v>
      </c>
      <c r="L84" t="s">
        <v>1184</v>
      </c>
      <c r="M84" t="s">
        <v>1185</v>
      </c>
      <c r="N84" t="s">
        <v>711</v>
      </c>
      <c r="O84" s="14">
        <v>43862</v>
      </c>
      <c r="P84" s="14">
        <v>43891</v>
      </c>
      <c r="Q84" s="22" t="s">
        <v>75</v>
      </c>
      <c r="R84" s="25" t="s">
        <v>2354</v>
      </c>
      <c r="S84" s="25" t="s">
        <v>1018</v>
      </c>
      <c r="T84" s="26">
        <v>0</v>
      </c>
      <c r="U84" t="s">
        <v>5982</v>
      </c>
      <c r="V84" t="s">
        <v>5982</v>
      </c>
      <c r="W84" t="s">
        <v>118</v>
      </c>
      <c r="X84" t="b">
        <f>Tabla1[[#This Row],[PLAN CONSUMO 31/10]]=Tabla1[[#This Row],[PLAN_CONSUMO]]</f>
        <v>1</v>
      </c>
      <c r="Y84" t="s">
        <v>6000</v>
      </c>
      <c r="Z84" t="b">
        <f>Tabla1[[#This Row],[DESCRIPCION_U20002 31/10]]=Tabla1[[#This Row],[DESCRIPCION_U2000]]</f>
        <v>0</v>
      </c>
      <c r="AA84" t="s">
        <v>8891</v>
      </c>
      <c r="AB84" t="b">
        <f>Tabla1[[#This Row],[EJECUTIVO COMERCIAL 31/10]]=Tabla1[[#This Row],[EJECUTIVO_CORPORATE]]</f>
        <v>0</v>
      </c>
      <c r="AC84" t="e">
        <f>VLOOKUP(Tabla1[[#This Row],[NRO_CUENTA]],[1]!Tabla3[#Data],12,0)</f>
        <v>#N/A</v>
      </c>
      <c r="AD84" t="e">
        <f>VLOOKUP(Tabla1[[#This Row],[NRO_CUENTA]],[1]!Tabla3[#Data],17,0)</f>
        <v>#N/A</v>
      </c>
    </row>
    <row r="85" spans="1:30" ht="15" customHeight="1" x14ac:dyDescent="0.25">
      <c r="A85" t="s">
        <v>18</v>
      </c>
      <c r="B85" s="1">
        <v>42733</v>
      </c>
      <c r="C85" t="s">
        <v>76</v>
      </c>
      <c r="D85">
        <v>30620</v>
      </c>
      <c r="E85" s="6" t="s">
        <v>1095</v>
      </c>
      <c r="F85" t="s">
        <v>1858</v>
      </c>
      <c r="G85" s="6" t="s">
        <v>1837</v>
      </c>
      <c r="H85" t="s">
        <v>22</v>
      </c>
      <c r="I85" t="s">
        <v>23</v>
      </c>
      <c r="J85" t="s">
        <v>939</v>
      </c>
      <c r="K85" t="s">
        <v>1186</v>
      </c>
      <c r="L85" t="s">
        <v>1187</v>
      </c>
      <c r="M85" t="s">
        <v>1185</v>
      </c>
      <c r="N85" t="s">
        <v>711</v>
      </c>
      <c r="O85" s="14">
        <v>43862</v>
      </c>
      <c r="P85" s="14">
        <v>43891</v>
      </c>
      <c r="Q85" s="22" t="s">
        <v>75</v>
      </c>
      <c r="R85" s="25" t="s">
        <v>2355</v>
      </c>
      <c r="S85" s="25" t="s">
        <v>1018</v>
      </c>
      <c r="T85" s="26">
        <v>0</v>
      </c>
      <c r="U85" t="e">
        <v>#N/A</v>
      </c>
      <c r="V85" t="e">
        <v>#N/A</v>
      </c>
      <c r="W85" t="e">
        <v>#N/A</v>
      </c>
      <c r="X85" t="e">
        <f>Tabla1[[#This Row],[PLAN CONSUMO 31/10]]=Tabla1[[#This Row],[PLAN_CONSUMO]]</f>
        <v>#N/A</v>
      </c>
      <c r="Y85" t="e">
        <v>#N/A</v>
      </c>
      <c r="Z85" t="e">
        <f>Tabla1[[#This Row],[DESCRIPCION_U20002 31/10]]=Tabla1[[#This Row],[DESCRIPCION_U2000]]</f>
        <v>#N/A</v>
      </c>
      <c r="AA85" t="e">
        <v>#N/A</v>
      </c>
      <c r="AB85" t="e">
        <f>Tabla1[[#This Row],[EJECUTIVO COMERCIAL 31/10]]=Tabla1[[#This Row],[EJECUTIVO_CORPORATE]]</f>
        <v>#N/A</v>
      </c>
      <c r="AC85" t="e">
        <f>VLOOKUP(Tabla1[[#This Row],[NRO_CUENTA]],[1]!Tabla3[#Data],12,0)</f>
        <v>#N/A</v>
      </c>
      <c r="AD85" t="e">
        <f>VLOOKUP(Tabla1[[#This Row],[NRO_CUENTA]],[1]!Tabla3[#Data],17,0)</f>
        <v>#N/A</v>
      </c>
    </row>
    <row r="86" spans="1:30" ht="15.75" customHeight="1" x14ac:dyDescent="0.25">
      <c r="A86" t="s">
        <v>18</v>
      </c>
      <c r="B86" s="1">
        <v>42681</v>
      </c>
      <c r="C86" t="s">
        <v>248</v>
      </c>
      <c r="D86">
        <v>30533</v>
      </c>
      <c r="E86" s="6" t="s">
        <v>1107</v>
      </c>
      <c r="F86" t="s">
        <v>1861</v>
      </c>
      <c r="G86" s="6" t="s">
        <v>2240</v>
      </c>
      <c r="H86" t="s">
        <v>22</v>
      </c>
      <c r="I86" t="s">
        <v>23</v>
      </c>
      <c r="J86" t="s">
        <v>2337</v>
      </c>
      <c r="K86" t="s">
        <v>1211</v>
      </c>
      <c r="L86" t="s">
        <v>1212</v>
      </c>
      <c r="M86" t="s">
        <v>1213</v>
      </c>
      <c r="N86" t="s">
        <v>711</v>
      </c>
      <c r="O86" s="14">
        <v>43862</v>
      </c>
      <c r="P86" s="14">
        <v>43891</v>
      </c>
      <c r="Q86" s="22" t="s">
        <v>75</v>
      </c>
      <c r="R86" s="27" t="s">
        <v>2352</v>
      </c>
      <c r="S86" s="25" t="s">
        <v>1018</v>
      </c>
      <c r="T86" s="26">
        <v>0</v>
      </c>
      <c r="U86" t="s">
        <v>5982</v>
      </c>
      <c r="V86" t="s">
        <v>5982</v>
      </c>
      <c r="W86" t="s">
        <v>248</v>
      </c>
      <c r="X86" t="b">
        <f>Tabla1[[#This Row],[PLAN CONSUMO 31/10]]=Tabla1[[#This Row],[PLAN_CONSUMO]]</f>
        <v>1</v>
      </c>
      <c r="Y86" t="s">
        <v>6001</v>
      </c>
      <c r="Z86" t="b">
        <f>Tabla1[[#This Row],[DESCRIPCION_U20002 31/10]]=Tabla1[[#This Row],[DESCRIPCION_U2000]]</f>
        <v>0</v>
      </c>
      <c r="AA86" t="s">
        <v>8737</v>
      </c>
      <c r="AB86" t="b">
        <f>Tabla1[[#This Row],[EJECUTIVO COMERCIAL 31/10]]=Tabla1[[#This Row],[EJECUTIVO_CORPORATE]]</f>
        <v>0</v>
      </c>
      <c r="AC86" t="e">
        <f>VLOOKUP(Tabla1[[#This Row],[NRO_CUENTA]],[1]!Tabla3[#Data],12,0)</f>
        <v>#N/A</v>
      </c>
      <c r="AD86" t="e">
        <f>VLOOKUP(Tabla1[[#This Row],[NRO_CUENTA]],[1]!Tabla3[#Data],17,0)</f>
        <v>#N/A</v>
      </c>
    </row>
    <row r="87" spans="1:30" x14ac:dyDescent="0.25">
      <c r="A87" t="s">
        <v>18</v>
      </c>
      <c r="B87" s="1">
        <v>42915</v>
      </c>
      <c r="C87" t="s">
        <v>1051</v>
      </c>
      <c r="D87">
        <v>31208</v>
      </c>
      <c r="E87" s="6" t="s">
        <v>1107</v>
      </c>
      <c r="F87" t="s">
        <v>1108</v>
      </c>
      <c r="G87" s="6" t="s">
        <v>2240</v>
      </c>
      <c r="H87" t="s">
        <v>22</v>
      </c>
      <c r="I87" t="s">
        <v>23</v>
      </c>
      <c r="J87" t="s">
        <v>2337</v>
      </c>
      <c r="K87" t="s">
        <v>1214</v>
      </c>
      <c r="L87" t="s">
        <v>1212</v>
      </c>
      <c r="M87" t="s">
        <v>1213</v>
      </c>
      <c r="N87" t="s">
        <v>711</v>
      </c>
      <c r="O87" s="14">
        <v>43862</v>
      </c>
      <c r="P87" s="14">
        <v>43891</v>
      </c>
      <c r="Q87" s="21" t="s">
        <v>75</v>
      </c>
      <c r="R87" s="25" t="s">
        <v>2789</v>
      </c>
      <c r="S87" s="2" t="s">
        <v>9310</v>
      </c>
      <c r="T87" s="26">
        <v>0</v>
      </c>
      <c r="U87" t="s">
        <v>5982</v>
      </c>
      <c r="V87" t="s">
        <v>5982</v>
      </c>
      <c r="W87" t="s">
        <v>248</v>
      </c>
      <c r="X87" t="b">
        <f>Tabla1[[#This Row],[PLAN CONSUMO 31/10]]=Tabla1[[#This Row],[PLAN_CONSUMO]]</f>
        <v>0</v>
      </c>
      <c r="Y87" t="s">
        <v>6328</v>
      </c>
      <c r="Z87" t="b">
        <f>Tabla1[[#This Row],[DESCRIPCION_U20002 31/10]]=Tabla1[[#This Row],[DESCRIPCION_U2000]]</f>
        <v>0</v>
      </c>
      <c r="AA87" t="s">
        <v>8737</v>
      </c>
      <c r="AB87" t="b">
        <f>Tabla1[[#This Row],[EJECUTIVO COMERCIAL 31/10]]=Tabla1[[#This Row],[EJECUTIVO_CORPORATE]]</f>
        <v>0</v>
      </c>
      <c r="AC87" t="e">
        <f>VLOOKUP(Tabla1[[#This Row],[NRO_CUENTA]],[1]!Tabla3[#Data],12,0)</f>
        <v>#N/A</v>
      </c>
      <c r="AD87" t="e">
        <f>VLOOKUP(Tabla1[[#This Row],[NRO_CUENTA]],[1]!Tabla3[#Data],17,0)</f>
        <v>#N/A</v>
      </c>
    </row>
    <row r="88" spans="1:30" x14ac:dyDescent="0.25">
      <c r="A88" t="s">
        <v>18</v>
      </c>
      <c r="B88" s="1">
        <v>42916</v>
      </c>
      <c r="C88" t="s">
        <v>1051</v>
      </c>
      <c r="D88">
        <v>31215</v>
      </c>
      <c r="E88" s="6" t="s">
        <v>1107</v>
      </c>
      <c r="F88" t="s">
        <v>1110</v>
      </c>
      <c r="G88" s="6" t="s">
        <v>2240</v>
      </c>
      <c r="H88" t="s">
        <v>40</v>
      </c>
      <c r="I88" t="s">
        <v>23</v>
      </c>
      <c r="J88" t="s">
        <v>2337</v>
      </c>
      <c r="K88" t="s">
        <v>1217</v>
      </c>
      <c r="L88" t="s">
        <v>1218</v>
      </c>
      <c r="M88" t="s">
        <v>1213</v>
      </c>
      <c r="N88" t="s">
        <v>711</v>
      </c>
      <c r="O88" s="14">
        <v>43862</v>
      </c>
      <c r="P88" s="14">
        <v>43891</v>
      </c>
      <c r="Q88" s="22" t="s">
        <v>75</v>
      </c>
      <c r="R88" s="25" t="s">
        <v>3967</v>
      </c>
      <c r="S88" s="25" t="s">
        <v>2239</v>
      </c>
      <c r="T88" s="26">
        <v>0</v>
      </c>
      <c r="U88" t="s">
        <v>5982</v>
      </c>
      <c r="V88" t="s">
        <v>5982</v>
      </c>
      <c r="W88" t="s">
        <v>248</v>
      </c>
      <c r="X88" t="b">
        <f>Tabla1[[#This Row],[PLAN CONSUMO 31/10]]=Tabla1[[#This Row],[PLAN_CONSUMO]]</f>
        <v>0</v>
      </c>
      <c r="Y88" t="s">
        <v>6329</v>
      </c>
      <c r="Z88" t="b">
        <f>Tabla1[[#This Row],[DESCRIPCION_U20002 31/10]]=Tabla1[[#This Row],[DESCRIPCION_U2000]]</f>
        <v>0</v>
      </c>
      <c r="AA88" t="s">
        <v>8737</v>
      </c>
      <c r="AB88" t="b">
        <f>Tabla1[[#This Row],[EJECUTIVO COMERCIAL 31/10]]=Tabla1[[#This Row],[EJECUTIVO_CORPORATE]]</f>
        <v>0</v>
      </c>
      <c r="AC88" t="e">
        <f>VLOOKUP(Tabla1[[#This Row],[NRO_CUENTA]],[1]!Tabla3[#Data],12,0)</f>
        <v>#N/A</v>
      </c>
      <c r="AD88" t="e">
        <f>VLOOKUP(Tabla1[[#This Row],[NRO_CUENTA]],[1]!Tabla3[#Data],17,0)</f>
        <v>#N/A</v>
      </c>
    </row>
    <row r="89" spans="1:30" x14ac:dyDescent="0.25">
      <c r="A89" t="s">
        <v>18</v>
      </c>
      <c r="B89" s="1">
        <v>42342</v>
      </c>
      <c r="C89" t="s">
        <v>248</v>
      </c>
      <c r="D89">
        <v>29869</v>
      </c>
      <c r="E89" s="6" t="s">
        <v>1275</v>
      </c>
      <c r="F89" t="s">
        <v>1863</v>
      </c>
      <c r="G89" s="6" t="s">
        <v>1389</v>
      </c>
      <c r="H89" t="s">
        <v>22</v>
      </c>
      <c r="I89" t="s">
        <v>23</v>
      </c>
      <c r="J89" t="s">
        <v>832</v>
      </c>
      <c r="K89" t="s">
        <v>1346</v>
      </c>
      <c r="L89" t="s">
        <v>1347</v>
      </c>
      <c r="M89" t="s">
        <v>1348</v>
      </c>
      <c r="N89" t="s">
        <v>711</v>
      </c>
      <c r="O89" s="14">
        <v>43922</v>
      </c>
      <c r="P89" s="14">
        <v>43952</v>
      </c>
      <c r="Q89" s="22" t="s">
        <v>75</v>
      </c>
      <c r="R89" s="21" t="s">
        <v>2790</v>
      </c>
      <c r="S89" s="2" t="s">
        <v>9310</v>
      </c>
      <c r="T89" s="22">
        <v>0</v>
      </c>
      <c r="U89" t="s">
        <v>5982</v>
      </c>
      <c r="V89" t="s">
        <v>5982</v>
      </c>
      <c r="W89" t="s">
        <v>248</v>
      </c>
      <c r="X89" t="b">
        <f>Tabla1[[#This Row],[PLAN CONSUMO 31/10]]=Tabla1[[#This Row],[PLAN_CONSUMO]]</f>
        <v>1</v>
      </c>
      <c r="Y89" t="s">
        <v>6002</v>
      </c>
      <c r="Z89" t="b">
        <f>Tabla1[[#This Row],[DESCRIPCION_U20002 31/10]]=Tabla1[[#This Row],[DESCRIPCION_U2000]]</f>
        <v>0</v>
      </c>
      <c r="AA89" t="s">
        <v>8737</v>
      </c>
      <c r="AB89" t="b">
        <f>Tabla1[[#This Row],[EJECUTIVO COMERCIAL 31/10]]=Tabla1[[#This Row],[EJECUTIVO_CORPORATE]]</f>
        <v>0</v>
      </c>
      <c r="AC89" t="e">
        <f>VLOOKUP(Tabla1[[#This Row],[NRO_CUENTA]],[1]!Tabla3[#Data],12,0)</f>
        <v>#N/A</v>
      </c>
      <c r="AD89" t="e">
        <f>VLOOKUP(Tabla1[[#This Row],[NRO_CUENTA]],[1]!Tabla3[#Data],17,0)</f>
        <v>#N/A</v>
      </c>
    </row>
    <row r="90" spans="1:30" x14ac:dyDescent="0.25">
      <c r="A90" t="s">
        <v>18</v>
      </c>
      <c r="B90" s="1">
        <v>43125</v>
      </c>
      <c r="C90" t="s">
        <v>557</v>
      </c>
      <c r="D90">
        <v>31837</v>
      </c>
      <c r="E90" s="6" t="s">
        <v>1276</v>
      </c>
      <c r="F90" t="s">
        <v>3302</v>
      </c>
      <c r="G90" s="6" t="s">
        <v>1760</v>
      </c>
      <c r="H90" t="s">
        <v>40</v>
      </c>
      <c r="I90" t="s">
        <v>23</v>
      </c>
      <c r="J90" t="s">
        <v>1231</v>
      </c>
      <c r="K90" t="s">
        <v>1349</v>
      </c>
      <c r="L90" t="s">
        <v>1350</v>
      </c>
      <c r="M90" t="s">
        <v>1351</v>
      </c>
      <c r="N90" t="s">
        <v>711</v>
      </c>
      <c r="O90" s="14">
        <v>43922</v>
      </c>
      <c r="P90" s="14">
        <v>43952</v>
      </c>
      <c r="Q90" s="22" t="s">
        <v>27</v>
      </c>
      <c r="R90" s="21" t="s">
        <v>3543</v>
      </c>
      <c r="S90" s="24"/>
      <c r="T90" s="22">
        <v>44149</v>
      </c>
      <c r="U90" t="s">
        <v>5982</v>
      </c>
      <c r="V90" t="s">
        <v>5982</v>
      </c>
      <c r="W90" t="s">
        <v>557</v>
      </c>
      <c r="X90" t="b">
        <f>Tabla1[[#This Row],[PLAN CONSUMO 31/10]]=Tabla1[[#This Row],[PLAN_CONSUMO]]</f>
        <v>1</v>
      </c>
      <c r="Y90" t="s">
        <v>3302</v>
      </c>
      <c r="Z90" t="b">
        <f>Tabla1[[#This Row],[DESCRIPCION_U20002 31/10]]=Tabla1[[#This Row],[DESCRIPCION_U2000]]</f>
        <v>1</v>
      </c>
      <c r="AA90" t="s">
        <v>1760</v>
      </c>
      <c r="AB90" t="b">
        <f>Tabla1[[#This Row],[EJECUTIVO COMERCIAL 31/10]]=Tabla1[[#This Row],[EJECUTIVO_CORPORATE]]</f>
        <v>1</v>
      </c>
      <c r="AC90" t="e">
        <f>VLOOKUP(Tabla1[[#This Row],[NRO_CUENTA]],[1]!Tabla3[#Data],12,0)</f>
        <v>#N/A</v>
      </c>
      <c r="AD90" t="e">
        <f>VLOOKUP(Tabla1[[#This Row],[NRO_CUENTA]],[1]!Tabla3[#Data],17,0)</f>
        <v>#N/A</v>
      </c>
    </row>
    <row r="91" spans="1:30" x14ac:dyDescent="0.25">
      <c r="A91" t="s">
        <v>18</v>
      </c>
      <c r="B91" s="1">
        <v>43097</v>
      </c>
      <c r="C91" t="s">
        <v>427</v>
      </c>
      <c r="D91">
        <v>31697</v>
      </c>
      <c r="E91" s="6" t="s">
        <v>2371</v>
      </c>
      <c r="F91" t="s">
        <v>1286</v>
      </c>
      <c r="G91" s="6" t="s">
        <v>1649</v>
      </c>
      <c r="H91" t="s">
        <v>40</v>
      </c>
      <c r="I91" t="s">
        <v>23</v>
      </c>
      <c r="J91" t="s">
        <v>1379</v>
      </c>
      <c r="K91" t="s">
        <v>1373</v>
      </c>
      <c r="L91" t="s">
        <v>1374</v>
      </c>
      <c r="M91" t="s">
        <v>1375</v>
      </c>
      <c r="N91" t="s">
        <v>711</v>
      </c>
      <c r="O91" s="14">
        <v>43922</v>
      </c>
      <c r="P91" s="14">
        <v>43952</v>
      </c>
      <c r="Q91" s="21" t="s">
        <v>75</v>
      </c>
      <c r="R91" s="21" t="s">
        <v>2988</v>
      </c>
      <c r="S91" s="24" t="s">
        <v>2239</v>
      </c>
      <c r="T91" s="22">
        <v>0</v>
      </c>
      <c r="U91" t="s">
        <v>5982</v>
      </c>
      <c r="V91" t="s">
        <v>35</v>
      </c>
      <c r="W91" t="s">
        <v>6497</v>
      </c>
      <c r="X91" t="b">
        <f>Tabla1[[#This Row],[PLAN CONSUMO 31/10]]=Tabla1[[#This Row],[PLAN_CONSUMO]]</f>
        <v>0</v>
      </c>
      <c r="Y91" t="s">
        <v>35</v>
      </c>
      <c r="Z91" t="b">
        <f>Tabla1[[#This Row],[DESCRIPCION_U20002 31/10]]=Tabla1[[#This Row],[DESCRIPCION_U2000]]</f>
        <v>0</v>
      </c>
      <c r="AA91" t="s">
        <v>9185</v>
      </c>
      <c r="AB91" t="b">
        <f>Tabla1[[#This Row],[EJECUTIVO COMERCIAL 31/10]]=Tabla1[[#This Row],[EJECUTIVO_CORPORATE]]</f>
        <v>0</v>
      </c>
      <c r="AC91" t="e">
        <f>VLOOKUP(Tabla1[[#This Row],[NRO_CUENTA]],[1]!Tabla3[#Data],12,0)</f>
        <v>#N/A</v>
      </c>
      <c r="AD91" t="e">
        <f>VLOOKUP(Tabla1[[#This Row],[NRO_CUENTA]],[1]!Tabla3[#Data],17,0)</f>
        <v>#N/A</v>
      </c>
    </row>
    <row r="92" spans="1:30" x14ac:dyDescent="0.25">
      <c r="A92" t="s">
        <v>18</v>
      </c>
      <c r="B92" s="1">
        <v>43131</v>
      </c>
      <c r="C92" t="s">
        <v>960</v>
      </c>
      <c r="D92">
        <v>31816</v>
      </c>
      <c r="E92" s="6" t="s">
        <v>2371</v>
      </c>
      <c r="F92" t="s">
        <v>1287</v>
      </c>
      <c r="G92" s="6" t="s">
        <v>1649</v>
      </c>
      <c r="H92" t="s">
        <v>40</v>
      </c>
      <c r="I92" t="s">
        <v>23</v>
      </c>
      <c r="J92" t="s">
        <v>1379</v>
      </c>
      <c r="K92" t="s">
        <v>1376</v>
      </c>
      <c r="L92" t="s">
        <v>1374</v>
      </c>
      <c r="M92" t="s">
        <v>1375</v>
      </c>
      <c r="N92" t="s">
        <v>711</v>
      </c>
      <c r="O92" s="14">
        <v>43922</v>
      </c>
      <c r="P92" s="14">
        <v>43952</v>
      </c>
      <c r="Q92" s="21" t="s">
        <v>75</v>
      </c>
      <c r="R92" s="21" t="s">
        <v>2989</v>
      </c>
      <c r="S92" s="24" t="s">
        <v>2239</v>
      </c>
      <c r="T92" s="22">
        <v>0</v>
      </c>
      <c r="U92" t="s">
        <v>5982</v>
      </c>
      <c r="V92" t="s">
        <v>5982</v>
      </c>
      <c r="W92" t="s">
        <v>323</v>
      </c>
      <c r="X92" t="b">
        <f>Tabla1[[#This Row],[PLAN CONSUMO 31/10]]=Tabla1[[#This Row],[PLAN_CONSUMO]]</f>
        <v>0</v>
      </c>
      <c r="Y92" t="s">
        <v>8861</v>
      </c>
      <c r="Z92" t="b">
        <f>Tabla1[[#This Row],[DESCRIPCION_U20002 31/10]]=Tabla1[[#This Row],[DESCRIPCION_U2000]]</f>
        <v>0</v>
      </c>
      <c r="AA92" t="s">
        <v>9185</v>
      </c>
      <c r="AB92" t="b">
        <f>Tabla1[[#This Row],[EJECUTIVO COMERCIAL 31/10]]=Tabla1[[#This Row],[EJECUTIVO_CORPORATE]]</f>
        <v>0</v>
      </c>
      <c r="AC92" t="e">
        <f>VLOOKUP(Tabla1[[#This Row],[NRO_CUENTA]],[1]!Tabla3[#Data],12,0)</f>
        <v>#N/A</v>
      </c>
      <c r="AD92" t="e">
        <f>VLOOKUP(Tabla1[[#This Row],[NRO_CUENTA]],[1]!Tabla3[#Data],17,0)</f>
        <v>#N/A</v>
      </c>
    </row>
    <row r="93" spans="1:30" x14ac:dyDescent="0.25">
      <c r="A93" t="s">
        <v>18</v>
      </c>
      <c r="B93" s="1">
        <v>43861</v>
      </c>
      <c r="C93" t="s">
        <v>364</v>
      </c>
      <c r="D93">
        <v>35093</v>
      </c>
      <c r="E93" s="6" t="s">
        <v>1393</v>
      </c>
      <c r="F93" t="s">
        <v>3303</v>
      </c>
      <c r="G93" s="6" t="s">
        <v>1837</v>
      </c>
      <c r="H93" t="s">
        <v>22</v>
      </c>
      <c r="I93" t="s">
        <v>23</v>
      </c>
      <c r="J93" t="s">
        <v>939</v>
      </c>
      <c r="K93" t="s">
        <v>1478</v>
      </c>
      <c r="M93" t="s">
        <v>1479</v>
      </c>
      <c r="N93" t="s">
        <v>711</v>
      </c>
      <c r="O93" s="14">
        <v>43922</v>
      </c>
      <c r="P93" s="14">
        <v>43952</v>
      </c>
      <c r="Q93" s="22" t="s">
        <v>27</v>
      </c>
      <c r="R93" s="21" t="s">
        <v>6769</v>
      </c>
      <c r="S93" s="24"/>
      <c r="T93" s="26">
        <v>44553</v>
      </c>
      <c r="U93" t="s">
        <v>5982</v>
      </c>
      <c r="V93" t="s">
        <v>5982</v>
      </c>
      <c r="W93" t="s">
        <v>364</v>
      </c>
      <c r="X93" t="b">
        <f>Tabla1[[#This Row],[PLAN CONSUMO 31/10]]=Tabla1[[#This Row],[PLAN_CONSUMO]]</f>
        <v>1</v>
      </c>
      <c r="Y93" t="s">
        <v>3303</v>
      </c>
      <c r="Z93" t="b">
        <f>Tabla1[[#This Row],[DESCRIPCION_U20002 31/10]]=Tabla1[[#This Row],[DESCRIPCION_U2000]]</f>
        <v>1</v>
      </c>
      <c r="AA93" t="s">
        <v>8891</v>
      </c>
      <c r="AB93" t="b">
        <f>Tabla1[[#This Row],[EJECUTIVO COMERCIAL 31/10]]=Tabla1[[#This Row],[EJECUTIVO_CORPORATE]]</f>
        <v>0</v>
      </c>
      <c r="AC93" t="e">
        <f>VLOOKUP(Tabla1[[#This Row],[NRO_CUENTA]],[1]!Tabla3[#Data],12,0)</f>
        <v>#N/A</v>
      </c>
      <c r="AD93" t="e">
        <f>VLOOKUP(Tabla1[[#This Row],[NRO_CUENTA]],[1]!Tabla3[#Data],17,0)</f>
        <v>#N/A</v>
      </c>
    </row>
    <row r="94" spans="1:30" x14ac:dyDescent="0.25">
      <c r="A94" t="s">
        <v>18</v>
      </c>
      <c r="B94" s="1">
        <v>43861</v>
      </c>
      <c r="C94" t="s">
        <v>323</v>
      </c>
      <c r="D94">
        <v>35095</v>
      </c>
      <c r="E94" s="6" t="s">
        <v>1393</v>
      </c>
      <c r="F94" t="s">
        <v>3304</v>
      </c>
      <c r="G94" s="6" t="s">
        <v>1837</v>
      </c>
      <c r="H94" t="s">
        <v>22</v>
      </c>
      <c r="I94" t="s">
        <v>23</v>
      </c>
      <c r="J94" t="s">
        <v>939</v>
      </c>
      <c r="K94" t="s">
        <v>1494</v>
      </c>
      <c r="M94" t="s">
        <v>1495</v>
      </c>
      <c r="N94" t="s">
        <v>711</v>
      </c>
      <c r="O94" s="14">
        <v>43922</v>
      </c>
      <c r="P94" s="14">
        <v>43952</v>
      </c>
      <c r="Q94" s="22" t="s">
        <v>27</v>
      </c>
      <c r="R94" s="21" t="s">
        <v>6769</v>
      </c>
      <c r="S94" s="24"/>
      <c r="T94" s="26">
        <v>44553</v>
      </c>
      <c r="U94" t="s">
        <v>5982</v>
      </c>
      <c r="V94" t="s">
        <v>5982</v>
      </c>
      <c r="W94" t="s">
        <v>323</v>
      </c>
      <c r="X94" t="b">
        <f>Tabla1[[#This Row],[PLAN CONSUMO 31/10]]=Tabla1[[#This Row],[PLAN_CONSUMO]]</f>
        <v>1</v>
      </c>
      <c r="Y94" t="s">
        <v>3304</v>
      </c>
      <c r="Z94" t="b">
        <f>Tabla1[[#This Row],[DESCRIPCION_U20002 31/10]]=Tabla1[[#This Row],[DESCRIPCION_U2000]]</f>
        <v>1</v>
      </c>
      <c r="AA94" t="s">
        <v>8891</v>
      </c>
      <c r="AB94" t="b">
        <f>Tabla1[[#This Row],[EJECUTIVO COMERCIAL 31/10]]=Tabla1[[#This Row],[EJECUTIVO_CORPORATE]]</f>
        <v>0</v>
      </c>
      <c r="AC94" t="e">
        <f>VLOOKUP(Tabla1[[#This Row],[NRO_CUENTA]],[1]!Tabla3[#Data],12,0)</f>
        <v>#N/A</v>
      </c>
      <c r="AD94" t="e">
        <f>VLOOKUP(Tabla1[[#This Row],[NRO_CUENTA]],[1]!Tabla3[#Data],17,0)</f>
        <v>#N/A</v>
      </c>
    </row>
    <row r="95" spans="1:30" x14ac:dyDescent="0.25">
      <c r="A95" t="s">
        <v>18</v>
      </c>
      <c r="B95" s="1">
        <v>43917</v>
      </c>
      <c r="C95" t="s">
        <v>248</v>
      </c>
      <c r="D95">
        <v>35267</v>
      </c>
      <c r="E95" s="6" t="s">
        <v>1052</v>
      </c>
      <c r="F95" t="s">
        <v>1402</v>
      </c>
      <c r="G95" s="6" t="s">
        <v>3799</v>
      </c>
      <c r="H95" t="s">
        <v>22</v>
      </c>
      <c r="I95" t="s">
        <v>23</v>
      </c>
      <c r="J95" t="s">
        <v>1230</v>
      </c>
      <c r="K95" t="s">
        <v>1511</v>
      </c>
      <c r="L95" t="s">
        <v>1512</v>
      </c>
      <c r="M95" t="s">
        <v>1513</v>
      </c>
      <c r="N95" t="s">
        <v>711</v>
      </c>
      <c r="O95" s="14">
        <v>43922</v>
      </c>
      <c r="P95" s="14">
        <v>43952</v>
      </c>
      <c r="Q95" s="22" t="s">
        <v>27</v>
      </c>
      <c r="R95" s="21" t="s">
        <v>3971</v>
      </c>
      <c r="S95" s="24"/>
      <c r="T95" s="22">
        <v>44259</v>
      </c>
      <c r="U95" t="s">
        <v>5982</v>
      </c>
      <c r="V95" t="s">
        <v>5982</v>
      </c>
      <c r="W95" t="s">
        <v>76</v>
      </c>
      <c r="X95" t="b">
        <f>Tabla1[[#This Row],[PLAN CONSUMO 31/10]]=Tabla1[[#This Row],[PLAN_CONSUMO]]</f>
        <v>0</v>
      </c>
      <c r="Y95" t="s">
        <v>1402</v>
      </c>
      <c r="Z95" t="b">
        <f>Tabla1[[#This Row],[DESCRIPCION_U20002 31/10]]=Tabla1[[#This Row],[DESCRIPCION_U2000]]</f>
        <v>1</v>
      </c>
      <c r="AA95" t="s">
        <v>3799</v>
      </c>
      <c r="AB95" t="b">
        <f>Tabla1[[#This Row],[EJECUTIVO COMERCIAL 31/10]]=Tabla1[[#This Row],[EJECUTIVO_CORPORATE]]</f>
        <v>1</v>
      </c>
      <c r="AC95" t="e">
        <f>VLOOKUP(Tabla1[[#This Row],[NRO_CUENTA]],[1]!Tabla3[#Data],12,0)</f>
        <v>#N/A</v>
      </c>
      <c r="AD95" t="e">
        <f>VLOOKUP(Tabla1[[#This Row],[NRO_CUENTA]],[1]!Tabla3[#Data],17,0)</f>
        <v>#N/A</v>
      </c>
    </row>
    <row r="96" spans="1:30" x14ac:dyDescent="0.25">
      <c r="A96" t="s">
        <v>188</v>
      </c>
      <c r="B96" s="1">
        <v>43860</v>
      </c>
      <c r="C96" t="s">
        <v>1641</v>
      </c>
      <c r="D96">
        <v>35059</v>
      </c>
      <c r="E96" s="6" t="s">
        <v>1383</v>
      </c>
      <c r="F96" t="s">
        <v>1384</v>
      </c>
      <c r="G96" s="6" t="s">
        <v>1385</v>
      </c>
      <c r="H96" t="s">
        <v>40</v>
      </c>
      <c r="I96" t="s">
        <v>23</v>
      </c>
      <c r="J96" t="s">
        <v>1227</v>
      </c>
      <c r="K96" t="s">
        <v>2227</v>
      </c>
      <c r="L96" t="e">
        <v>#N/A</v>
      </c>
      <c r="M96" t="s">
        <v>2780</v>
      </c>
      <c r="N96" t="s">
        <v>17</v>
      </c>
      <c r="O96" s="14">
        <v>43922</v>
      </c>
      <c r="P96" s="14">
        <v>43952</v>
      </c>
      <c r="Q96" s="22" t="s">
        <v>27</v>
      </c>
      <c r="R96" s="23" t="s">
        <v>2998</v>
      </c>
      <c r="S96" s="24"/>
      <c r="T96" s="22">
        <v>44120</v>
      </c>
      <c r="U96" t="s">
        <v>5984</v>
      </c>
      <c r="V96" t="s">
        <v>35</v>
      </c>
      <c r="W96" t="s">
        <v>94</v>
      </c>
      <c r="X96" t="b">
        <f>Tabla1[[#This Row],[PLAN CONSUMO 31/10]]=Tabla1[[#This Row],[PLAN_CONSUMO]]</f>
        <v>0</v>
      </c>
      <c r="Y96" t="s">
        <v>35</v>
      </c>
      <c r="Z96" t="b">
        <f>Tabla1[[#This Row],[DESCRIPCION_U20002 31/10]]=Tabla1[[#This Row],[DESCRIPCION_U2000]]</f>
        <v>0</v>
      </c>
      <c r="AA96" t="s">
        <v>1754</v>
      </c>
      <c r="AB96" t="b">
        <f>Tabla1[[#This Row],[EJECUTIVO COMERCIAL 31/10]]=Tabla1[[#This Row],[EJECUTIVO_CORPORATE]]</f>
        <v>0</v>
      </c>
      <c r="AC96" t="e">
        <f>VLOOKUP(Tabla1[[#This Row],[NRO_CUENTA]],[1]!Tabla3[#Data],12,0)</f>
        <v>#N/A</v>
      </c>
      <c r="AD96" t="e">
        <f>VLOOKUP(Tabla1[[#This Row],[NRO_CUENTA]],[1]!Tabla3[#Data],17,0)</f>
        <v>#N/A</v>
      </c>
    </row>
    <row r="97" spans="1:30" x14ac:dyDescent="0.25">
      <c r="A97" t="s">
        <v>188</v>
      </c>
      <c r="B97" s="1">
        <v>43890</v>
      </c>
      <c r="C97" t="s">
        <v>1641</v>
      </c>
      <c r="D97">
        <v>35193</v>
      </c>
      <c r="E97" s="6" t="s">
        <v>1386</v>
      </c>
      <c r="F97" t="s">
        <v>1387</v>
      </c>
      <c r="G97" s="6" t="s">
        <v>1385</v>
      </c>
      <c r="H97" t="s">
        <v>22</v>
      </c>
      <c r="I97" t="s">
        <v>23</v>
      </c>
      <c r="J97" t="s">
        <v>1227</v>
      </c>
      <c r="K97" t="s">
        <v>1471</v>
      </c>
      <c r="L97" t="s">
        <v>1472</v>
      </c>
      <c r="M97" t="s">
        <v>1473</v>
      </c>
      <c r="N97" t="s">
        <v>17</v>
      </c>
      <c r="O97" s="14">
        <v>43922</v>
      </c>
      <c r="P97" s="14">
        <v>43952</v>
      </c>
      <c r="Q97" s="22" t="s">
        <v>75</v>
      </c>
      <c r="R97" s="23" t="s">
        <v>4254</v>
      </c>
      <c r="S97" s="2" t="s">
        <v>9309</v>
      </c>
      <c r="T97" s="26">
        <v>0</v>
      </c>
      <c r="U97" t="s">
        <v>5984</v>
      </c>
      <c r="V97" t="s">
        <v>35</v>
      </c>
      <c r="W97" t="s">
        <v>94</v>
      </c>
      <c r="X97" t="b">
        <f>Tabla1[[#This Row],[PLAN CONSUMO 31/10]]=Tabla1[[#This Row],[PLAN_CONSUMO]]</f>
        <v>0</v>
      </c>
      <c r="Y97" t="s">
        <v>35</v>
      </c>
      <c r="Z97" t="b">
        <f>Tabla1[[#This Row],[DESCRIPCION_U20002 31/10]]=Tabla1[[#This Row],[DESCRIPCION_U2000]]</f>
        <v>0</v>
      </c>
      <c r="AA97" t="s">
        <v>1754</v>
      </c>
      <c r="AB97" t="b">
        <f>Tabla1[[#This Row],[EJECUTIVO COMERCIAL 31/10]]=Tabla1[[#This Row],[EJECUTIVO_CORPORATE]]</f>
        <v>0</v>
      </c>
      <c r="AC97" t="e">
        <f>VLOOKUP(Tabla1[[#This Row],[NRO_CUENTA]],[1]!Tabla3[#Data],12,0)</f>
        <v>#N/A</v>
      </c>
      <c r="AD97" t="e">
        <f>VLOOKUP(Tabla1[[#This Row],[NRO_CUENTA]],[1]!Tabla3[#Data],17,0)</f>
        <v>#N/A</v>
      </c>
    </row>
    <row r="98" spans="1:30" x14ac:dyDescent="0.25">
      <c r="A98" t="s">
        <v>18</v>
      </c>
      <c r="B98" s="1">
        <v>43861</v>
      </c>
      <c r="C98" t="s">
        <v>299</v>
      </c>
      <c r="D98">
        <v>35099</v>
      </c>
      <c r="E98" s="6" t="s">
        <v>1397</v>
      </c>
      <c r="F98" t="s">
        <v>3305</v>
      </c>
      <c r="G98" s="6" t="s">
        <v>1837</v>
      </c>
      <c r="H98" t="s">
        <v>22</v>
      </c>
      <c r="I98" t="s">
        <v>23</v>
      </c>
      <c r="J98" t="s">
        <v>939</v>
      </c>
      <c r="K98" t="s">
        <v>1493</v>
      </c>
      <c r="M98" t="s">
        <v>1477</v>
      </c>
      <c r="N98" t="s">
        <v>17</v>
      </c>
      <c r="O98" s="14">
        <v>43922</v>
      </c>
      <c r="P98" s="14">
        <v>43952</v>
      </c>
      <c r="Q98" s="22" t="s">
        <v>27</v>
      </c>
      <c r="R98" s="21" t="s">
        <v>4836</v>
      </c>
      <c r="S98" s="24"/>
      <c r="T98" s="26">
        <v>44302</v>
      </c>
      <c r="U98" t="s">
        <v>5982</v>
      </c>
      <c r="V98" t="s">
        <v>5982</v>
      </c>
      <c r="W98" t="s">
        <v>299</v>
      </c>
      <c r="X98" t="b">
        <f>Tabla1[[#This Row],[PLAN CONSUMO 31/10]]=Tabla1[[#This Row],[PLAN_CONSUMO]]</f>
        <v>1</v>
      </c>
      <c r="Y98" t="s">
        <v>3305</v>
      </c>
      <c r="Z98" t="b">
        <f>Tabla1[[#This Row],[DESCRIPCION_U20002 31/10]]=Tabla1[[#This Row],[DESCRIPCION_U2000]]</f>
        <v>1</v>
      </c>
      <c r="AA98" t="s">
        <v>8891</v>
      </c>
      <c r="AB98" t="b">
        <f>Tabla1[[#This Row],[EJECUTIVO COMERCIAL 31/10]]=Tabla1[[#This Row],[EJECUTIVO_CORPORATE]]</f>
        <v>0</v>
      </c>
      <c r="AC98" t="e">
        <f>VLOOKUP(Tabla1[[#This Row],[NRO_CUENTA]],[1]!Tabla3[#Data],12,0)</f>
        <v>#N/A</v>
      </c>
      <c r="AD98" t="e">
        <f>VLOOKUP(Tabla1[[#This Row],[NRO_CUENTA]],[1]!Tabla3[#Data],17,0)</f>
        <v>#N/A</v>
      </c>
    </row>
    <row r="99" spans="1:30" x14ac:dyDescent="0.25">
      <c r="A99" t="s">
        <v>88</v>
      </c>
      <c r="B99" s="1">
        <v>43860</v>
      </c>
      <c r="C99" t="s">
        <v>248</v>
      </c>
      <c r="D99">
        <v>35022</v>
      </c>
      <c r="E99" s="6" t="s">
        <v>1406</v>
      </c>
      <c r="F99" t="s">
        <v>1407</v>
      </c>
      <c r="G99" s="6" t="s">
        <v>1408</v>
      </c>
      <c r="H99" t="s">
        <v>40</v>
      </c>
      <c r="I99" t="s">
        <v>23</v>
      </c>
      <c r="J99" t="s">
        <v>1228</v>
      </c>
      <c r="K99" t="s">
        <v>1521</v>
      </c>
      <c r="L99" t="s">
        <v>1522</v>
      </c>
      <c r="M99" t="s">
        <v>1523</v>
      </c>
      <c r="N99" t="s">
        <v>17</v>
      </c>
      <c r="O99" s="14">
        <v>43922</v>
      </c>
      <c r="P99" s="14">
        <v>43952</v>
      </c>
      <c r="Q99" s="22" t="s">
        <v>27</v>
      </c>
      <c r="R99" s="21" t="s">
        <v>2345</v>
      </c>
      <c r="S99" s="24"/>
      <c r="T99" s="22">
        <v>44078</v>
      </c>
      <c r="U99" t="s">
        <v>5982</v>
      </c>
      <c r="V99" t="s">
        <v>5982</v>
      </c>
      <c r="W99" t="s">
        <v>248</v>
      </c>
      <c r="X99" t="b">
        <f>Tabla1[[#This Row],[PLAN CONSUMO 31/10]]=Tabla1[[#This Row],[PLAN_CONSUMO]]</f>
        <v>1</v>
      </c>
      <c r="Y99" t="s">
        <v>6003</v>
      </c>
      <c r="Z99" t="b">
        <f>Tabla1[[#This Row],[DESCRIPCION_U20002 31/10]]=Tabla1[[#This Row],[DESCRIPCION_U2000]]</f>
        <v>0</v>
      </c>
      <c r="AA99" t="s">
        <v>8638</v>
      </c>
      <c r="AB99" t="b">
        <f>Tabla1[[#This Row],[EJECUTIVO COMERCIAL 31/10]]=Tabla1[[#This Row],[EJECUTIVO_CORPORATE]]</f>
        <v>0</v>
      </c>
      <c r="AC99" t="e">
        <f>VLOOKUP(Tabla1[[#This Row],[NRO_CUENTA]],[1]!Tabla3[#Data],12,0)</f>
        <v>#N/A</v>
      </c>
      <c r="AD99" t="e">
        <f>VLOOKUP(Tabla1[[#This Row],[NRO_CUENTA]],[1]!Tabla3[#Data],17,0)</f>
        <v>#N/A</v>
      </c>
    </row>
    <row r="100" spans="1:30" x14ac:dyDescent="0.25">
      <c r="A100" t="s">
        <v>88</v>
      </c>
      <c r="B100" s="1">
        <v>43865</v>
      </c>
      <c r="C100" t="s">
        <v>469</v>
      </c>
      <c r="D100">
        <v>35032</v>
      </c>
      <c r="E100" s="6" t="s">
        <v>394</v>
      </c>
      <c r="F100" t="s">
        <v>3011</v>
      </c>
      <c r="G100" s="6" t="s">
        <v>1422</v>
      </c>
      <c r="H100" t="s">
        <v>40</v>
      </c>
      <c r="I100" t="s">
        <v>23</v>
      </c>
      <c r="J100" t="s">
        <v>1232</v>
      </c>
      <c r="K100" t="s">
        <v>1548</v>
      </c>
      <c r="L100" t="s">
        <v>1549</v>
      </c>
      <c r="M100" t="s">
        <v>397</v>
      </c>
      <c r="N100" t="s">
        <v>17</v>
      </c>
      <c r="O100" s="14">
        <v>43922</v>
      </c>
      <c r="P100" s="14">
        <v>43952</v>
      </c>
      <c r="Q100" s="22" t="s">
        <v>27</v>
      </c>
      <c r="R100" s="23" t="s">
        <v>2999</v>
      </c>
      <c r="S100" s="24"/>
      <c r="T100" s="22">
        <v>44112</v>
      </c>
      <c r="U100" t="s">
        <v>5984</v>
      </c>
      <c r="V100" t="s">
        <v>5984</v>
      </c>
      <c r="W100" t="s">
        <v>28</v>
      </c>
      <c r="X100" t="b">
        <f>Tabla1[[#This Row],[PLAN CONSUMO 31/10]]=Tabla1[[#This Row],[PLAN_CONSUMO]]</f>
        <v>0</v>
      </c>
      <c r="Y100" t="s">
        <v>8862</v>
      </c>
      <c r="Z100" t="b">
        <f>Tabla1[[#This Row],[DESCRIPCION_U20002 31/10]]=Tabla1[[#This Row],[DESCRIPCION_U2000]]</f>
        <v>0</v>
      </c>
      <c r="AA100" t="s">
        <v>5882</v>
      </c>
      <c r="AB100" t="b">
        <f>Tabla1[[#This Row],[EJECUTIVO COMERCIAL 31/10]]=Tabla1[[#This Row],[EJECUTIVO_CORPORATE]]</f>
        <v>0</v>
      </c>
      <c r="AC100" t="e">
        <f>VLOOKUP(Tabla1[[#This Row],[NRO_CUENTA]],[1]!Tabla3[#Data],12,0)</f>
        <v>#N/A</v>
      </c>
      <c r="AD100" t="e">
        <f>VLOOKUP(Tabla1[[#This Row],[NRO_CUENTA]],[1]!Tabla3[#Data],17,0)</f>
        <v>#N/A</v>
      </c>
    </row>
    <row r="101" spans="1:30" x14ac:dyDescent="0.25">
      <c r="A101" t="s">
        <v>88</v>
      </c>
      <c r="B101" s="1">
        <v>43890</v>
      </c>
      <c r="C101" t="s">
        <v>118</v>
      </c>
      <c r="D101">
        <v>35122</v>
      </c>
      <c r="E101" s="6" t="s">
        <v>1431</v>
      </c>
      <c r="F101" t="s">
        <v>1432</v>
      </c>
      <c r="G101" s="6" t="s">
        <v>1429</v>
      </c>
      <c r="H101" t="s">
        <v>22</v>
      </c>
      <c r="I101" t="s">
        <v>23</v>
      </c>
      <c r="J101" t="s">
        <v>1634</v>
      </c>
      <c r="K101" t="s">
        <v>1561</v>
      </c>
      <c r="L101" t="s">
        <v>1562</v>
      </c>
      <c r="M101" t="s">
        <v>1563</v>
      </c>
      <c r="N101" t="s">
        <v>17</v>
      </c>
      <c r="O101" s="14">
        <v>43922</v>
      </c>
      <c r="P101" s="14">
        <v>43952</v>
      </c>
      <c r="Q101" s="22" t="s">
        <v>75</v>
      </c>
      <c r="R101" s="21" t="s">
        <v>2356</v>
      </c>
      <c r="S101" s="25" t="s">
        <v>1018</v>
      </c>
      <c r="T101" s="22">
        <v>0</v>
      </c>
      <c r="U101" t="s">
        <v>5982</v>
      </c>
      <c r="V101" t="s">
        <v>5982</v>
      </c>
      <c r="W101" t="s">
        <v>323</v>
      </c>
      <c r="X101" t="b">
        <f>Tabla1[[#This Row],[PLAN CONSUMO 31/10]]=Tabla1[[#This Row],[PLAN_CONSUMO]]</f>
        <v>0</v>
      </c>
      <c r="Y101" t="s">
        <v>9445</v>
      </c>
      <c r="Z101" t="b">
        <f>Tabla1[[#This Row],[DESCRIPCION_U20002 31/10]]=Tabla1[[#This Row],[DESCRIPCION_U2000]]</f>
        <v>0</v>
      </c>
      <c r="AA101" t="s">
        <v>7446</v>
      </c>
      <c r="AB101" t="b">
        <f>Tabla1[[#This Row],[EJECUTIVO COMERCIAL 31/10]]=Tabla1[[#This Row],[EJECUTIVO_CORPORATE]]</f>
        <v>0</v>
      </c>
      <c r="AC101" t="e">
        <f>VLOOKUP(Tabla1[[#This Row],[NRO_CUENTA]],[1]!Tabla3[#Data],12,0)</f>
        <v>#N/A</v>
      </c>
      <c r="AD101" t="e">
        <f>VLOOKUP(Tabla1[[#This Row],[NRO_CUENTA]],[1]!Tabla3[#Data],17,0)</f>
        <v>#N/A</v>
      </c>
    </row>
    <row r="102" spans="1:30" x14ac:dyDescent="0.25">
      <c r="A102" t="s">
        <v>88</v>
      </c>
      <c r="B102" s="1">
        <v>43890</v>
      </c>
      <c r="C102" t="s">
        <v>36</v>
      </c>
      <c r="D102">
        <v>35199</v>
      </c>
      <c r="E102" s="6" t="s">
        <v>1442</v>
      </c>
      <c r="F102" t="s">
        <v>1443</v>
      </c>
      <c r="G102" s="6" t="s">
        <v>1438</v>
      </c>
      <c r="H102" t="s">
        <v>40</v>
      </c>
      <c r="I102" t="s">
        <v>23</v>
      </c>
      <c r="J102" t="s">
        <v>1234</v>
      </c>
      <c r="K102" t="s">
        <v>1576</v>
      </c>
      <c r="M102" t="s">
        <v>1577</v>
      </c>
      <c r="N102" t="s">
        <v>17</v>
      </c>
      <c r="O102" s="14">
        <v>43922</v>
      </c>
      <c r="P102" s="14">
        <v>43952</v>
      </c>
      <c r="Q102" s="22" t="s">
        <v>27</v>
      </c>
      <c r="R102" s="21" t="s">
        <v>2368</v>
      </c>
      <c r="S102" s="24"/>
      <c r="T102" s="22">
        <v>44088</v>
      </c>
      <c r="U102" t="s">
        <v>5982</v>
      </c>
      <c r="V102" t="s">
        <v>5982</v>
      </c>
      <c r="W102" t="s">
        <v>36</v>
      </c>
      <c r="X102" t="b">
        <f>Tabla1[[#This Row],[PLAN CONSUMO 31/10]]=Tabla1[[#This Row],[PLAN_CONSUMO]]</f>
        <v>1</v>
      </c>
      <c r="Y102" t="s">
        <v>6004</v>
      </c>
      <c r="Z102" t="b">
        <f>Tabla1[[#This Row],[DESCRIPCION_U20002 31/10]]=Tabla1[[#This Row],[DESCRIPCION_U2000]]</f>
        <v>0</v>
      </c>
      <c r="AA102" t="s">
        <v>6990</v>
      </c>
      <c r="AB102" t="b">
        <f>Tabla1[[#This Row],[EJECUTIVO COMERCIAL 31/10]]=Tabla1[[#This Row],[EJECUTIVO_CORPORATE]]</f>
        <v>0</v>
      </c>
      <c r="AC102" t="e">
        <f>VLOOKUP(Tabla1[[#This Row],[NRO_CUENTA]],[1]!Tabla3[#Data],12,0)</f>
        <v>#N/A</v>
      </c>
      <c r="AD102" t="e">
        <f>VLOOKUP(Tabla1[[#This Row],[NRO_CUENTA]],[1]!Tabla3[#Data],17,0)</f>
        <v>#N/A</v>
      </c>
    </row>
    <row r="103" spans="1:30" x14ac:dyDescent="0.25">
      <c r="A103" t="s">
        <v>1382</v>
      </c>
      <c r="B103" s="1">
        <v>43866</v>
      </c>
      <c r="C103" t="s">
        <v>323</v>
      </c>
      <c r="D103">
        <v>35108</v>
      </c>
      <c r="E103" s="6" t="s">
        <v>1469</v>
      </c>
      <c r="F103" t="s">
        <v>1470</v>
      </c>
      <c r="G103" s="6" t="s">
        <v>1468</v>
      </c>
      <c r="H103" t="s">
        <v>22</v>
      </c>
      <c r="I103" t="s">
        <v>23</v>
      </c>
      <c r="J103" t="s">
        <v>1225</v>
      </c>
      <c r="K103" t="s">
        <v>1623</v>
      </c>
      <c r="L103" t="s">
        <v>1624</v>
      </c>
      <c r="M103" t="s">
        <v>1625</v>
      </c>
      <c r="N103" t="s">
        <v>17</v>
      </c>
      <c r="O103" s="14">
        <v>43922</v>
      </c>
      <c r="P103" s="14">
        <v>43952</v>
      </c>
      <c r="Q103" s="22" t="s">
        <v>75</v>
      </c>
      <c r="R103" s="21" t="s">
        <v>2363</v>
      </c>
      <c r="S103" s="25" t="s">
        <v>1018</v>
      </c>
      <c r="T103" s="22">
        <v>0</v>
      </c>
      <c r="U103" t="s">
        <v>5982</v>
      </c>
      <c r="V103" t="s">
        <v>5982</v>
      </c>
      <c r="W103" t="s">
        <v>248</v>
      </c>
      <c r="X103" t="b">
        <f>Tabla1[[#This Row],[PLAN CONSUMO 31/10]]=Tabla1[[#This Row],[PLAN_CONSUMO]]</f>
        <v>0</v>
      </c>
      <c r="Y103" t="s">
        <v>6005</v>
      </c>
      <c r="Z103" t="b">
        <f>Tabla1[[#This Row],[DESCRIPCION_U20002 31/10]]=Tabla1[[#This Row],[DESCRIPCION_U2000]]</f>
        <v>0</v>
      </c>
      <c r="AA103" t="s">
        <v>7475</v>
      </c>
      <c r="AB103" t="b">
        <f>Tabla1[[#This Row],[EJECUTIVO COMERCIAL 31/10]]=Tabla1[[#This Row],[EJECUTIVO_CORPORATE]]</f>
        <v>0</v>
      </c>
      <c r="AC103" t="e">
        <f>VLOOKUP(Tabla1[[#This Row],[NRO_CUENTA]],[1]!Tabla3[#Data],12,0)</f>
        <v>#N/A</v>
      </c>
      <c r="AD103" t="e">
        <f>VLOOKUP(Tabla1[[#This Row],[NRO_CUENTA]],[1]!Tabla3[#Data],17,0)</f>
        <v>#N/A</v>
      </c>
    </row>
    <row r="104" spans="1:30" x14ac:dyDescent="0.25">
      <c r="A104" t="s">
        <v>18</v>
      </c>
      <c r="B104" s="1">
        <v>43644</v>
      </c>
      <c r="C104" t="s">
        <v>28</v>
      </c>
      <c r="D104">
        <v>34189</v>
      </c>
      <c r="E104" s="6" t="s">
        <v>1060</v>
      </c>
      <c r="F104" t="s">
        <v>1905</v>
      </c>
      <c r="G104" s="6" t="s">
        <v>1837</v>
      </c>
      <c r="H104" t="s">
        <v>40</v>
      </c>
      <c r="I104" t="s">
        <v>23</v>
      </c>
      <c r="J104" t="s">
        <v>939</v>
      </c>
      <c r="K104" t="s">
        <v>1934</v>
      </c>
      <c r="L104" t="s">
        <v>1943</v>
      </c>
      <c r="M104" t="s">
        <v>1131</v>
      </c>
      <c r="N104" t="s">
        <v>711</v>
      </c>
      <c r="O104" s="14">
        <v>43983</v>
      </c>
      <c r="P104" s="14">
        <v>44013</v>
      </c>
      <c r="Q104" s="22" t="s">
        <v>27</v>
      </c>
      <c r="R104" s="25" t="s">
        <v>2346</v>
      </c>
      <c r="S104" s="25"/>
      <c r="T104" s="26">
        <v>44075</v>
      </c>
      <c r="U104" t="e">
        <v>#N/A</v>
      </c>
      <c r="V104" t="e">
        <v>#N/A</v>
      </c>
      <c r="W104" t="e">
        <v>#N/A</v>
      </c>
      <c r="X104" t="e">
        <f>Tabla1[[#This Row],[PLAN CONSUMO 31/10]]=Tabla1[[#This Row],[PLAN_CONSUMO]]</f>
        <v>#N/A</v>
      </c>
      <c r="Y104" t="e">
        <v>#N/A</v>
      </c>
      <c r="Z104" t="e">
        <f>Tabla1[[#This Row],[DESCRIPCION_U20002 31/10]]=Tabla1[[#This Row],[DESCRIPCION_U2000]]</f>
        <v>#N/A</v>
      </c>
      <c r="AA104" t="e">
        <v>#N/A</v>
      </c>
      <c r="AB104" t="e">
        <f>Tabla1[[#This Row],[EJECUTIVO COMERCIAL 31/10]]=Tabla1[[#This Row],[EJECUTIVO_CORPORATE]]</f>
        <v>#N/A</v>
      </c>
      <c r="AC104" t="e">
        <f>VLOOKUP(Tabla1[[#This Row],[NRO_CUENTA]],[1]!Tabla3[#Data],12,0)</f>
        <v>#N/A</v>
      </c>
      <c r="AD104" t="e">
        <f>VLOOKUP(Tabla1[[#This Row],[NRO_CUENTA]],[1]!Tabla3[#Data],17,0)</f>
        <v>#N/A</v>
      </c>
    </row>
    <row r="105" spans="1:30" x14ac:dyDescent="0.25">
      <c r="A105" t="s">
        <v>18</v>
      </c>
      <c r="B105" s="1">
        <v>42191</v>
      </c>
      <c r="C105" t="s">
        <v>5985</v>
      </c>
      <c r="D105">
        <v>29646</v>
      </c>
      <c r="E105" s="6" t="s">
        <v>1664</v>
      </c>
      <c r="F105" t="s">
        <v>1873</v>
      </c>
      <c r="G105" t="s">
        <v>4620</v>
      </c>
      <c r="H105" t="s">
        <v>40</v>
      </c>
      <c r="I105" t="s">
        <v>430</v>
      </c>
      <c r="J105" t="s">
        <v>1225</v>
      </c>
      <c r="K105" t="s">
        <v>1705</v>
      </c>
      <c r="L105" t="s">
        <v>1706</v>
      </c>
      <c r="M105" t="s">
        <v>1707</v>
      </c>
      <c r="N105" t="s">
        <v>711</v>
      </c>
      <c r="O105" s="14">
        <v>43983</v>
      </c>
      <c r="P105" s="14">
        <v>44013</v>
      </c>
      <c r="Q105" s="22" t="s">
        <v>996</v>
      </c>
      <c r="R105" s="21"/>
      <c r="S105" s="24"/>
      <c r="T105" s="22">
        <v>0</v>
      </c>
      <c r="U105" t="s">
        <v>5982</v>
      </c>
      <c r="V105" t="s">
        <v>35</v>
      </c>
      <c r="W105" t="s">
        <v>5985</v>
      </c>
      <c r="X105" t="b">
        <f>Tabla1[[#This Row],[PLAN CONSUMO 31/10]]=Tabla1[[#This Row],[PLAN_CONSUMO]]</f>
        <v>1</v>
      </c>
      <c r="Y105" t="s">
        <v>35</v>
      </c>
      <c r="Z105" t="b">
        <f>Tabla1[[#This Row],[DESCRIPCION_U20002 31/10]]=Tabla1[[#This Row],[DESCRIPCION_U2000]]</f>
        <v>0</v>
      </c>
      <c r="AA105" t="s">
        <v>9185</v>
      </c>
      <c r="AB105" t="b">
        <f>Tabla1[[#This Row],[EJECUTIVO COMERCIAL 31/10]]=Tabla1[[#This Row],[EJECUTIVO_CORPORATE]]</f>
        <v>0</v>
      </c>
      <c r="AC105" t="e">
        <f>VLOOKUP(Tabla1[[#This Row],[NRO_CUENTA]],[1]!Tabla3[#Data],12,0)</f>
        <v>#N/A</v>
      </c>
      <c r="AD105" t="e">
        <f>VLOOKUP(Tabla1[[#This Row],[NRO_CUENTA]],[1]!Tabla3[#Data],17,0)</f>
        <v>#N/A</v>
      </c>
    </row>
    <row r="106" spans="1:30" x14ac:dyDescent="0.25">
      <c r="A106" t="s">
        <v>18</v>
      </c>
      <c r="B106" s="1">
        <v>43677</v>
      </c>
      <c r="C106" t="s">
        <v>5986</v>
      </c>
      <c r="D106">
        <v>34280</v>
      </c>
      <c r="E106" s="6" t="s">
        <v>1664</v>
      </c>
      <c r="F106" t="s">
        <v>1669</v>
      </c>
      <c r="G106" t="s">
        <v>4620</v>
      </c>
      <c r="H106" t="s">
        <v>40</v>
      </c>
      <c r="I106" t="s">
        <v>430</v>
      </c>
      <c r="J106" t="s">
        <v>1225</v>
      </c>
      <c r="K106" t="s">
        <v>1713</v>
      </c>
      <c r="L106" t="s">
        <v>1714</v>
      </c>
      <c r="M106" t="s">
        <v>1707</v>
      </c>
      <c r="N106" t="s">
        <v>711</v>
      </c>
      <c r="O106" s="14">
        <v>43983</v>
      </c>
      <c r="P106" s="14">
        <v>44013</v>
      </c>
      <c r="Q106" s="22" t="s">
        <v>996</v>
      </c>
      <c r="R106" s="21"/>
      <c r="S106" s="24"/>
      <c r="T106" s="22">
        <v>0</v>
      </c>
      <c r="U106" t="s">
        <v>5982</v>
      </c>
      <c r="V106" t="s">
        <v>35</v>
      </c>
      <c r="W106" t="s">
        <v>5986</v>
      </c>
      <c r="X106" t="b">
        <f>Tabla1[[#This Row],[PLAN CONSUMO 31/10]]=Tabla1[[#This Row],[PLAN_CONSUMO]]</f>
        <v>1</v>
      </c>
      <c r="Y106" t="s">
        <v>35</v>
      </c>
      <c r="Z106" t="b">
        <f>Tabla1[[#This Row],[DESCRIPCION_U20002 31/10]]=Tabla1[[#This Row],[DESCRIPCION_U2000]]</f>
        <v>0</v>
      </c>
      <c r="AA106" t="s">
        <v>9185</v>
      </c>
      <c r="AB106" t="b">
        <f>Tabla1[[#This Row],[EJECUTIVO COMERCIAL 31/10]]=Tabla1[[#This Row],[EJECUTIVO_CORPORATE]]</f>
        <v>0</v>
      </c>
      <c r="AC106" t="e">
        <f>VLOOKUP(Tabla1[[#This Row],[NRO_CUENTA]],[1]!Tabla3[#Data],12,0)</f>
        <v>#N/A</v>
      </c>
      <c r="AD106" t="e">
        <f>VLOOKUP(Tabla1[[#This Row],[NRO_CUENTA]],[1]!Tabla3[#Data],17,0)</f>
        <v>#N/A</v>
      </c>
    </row>
    <row r="107" spans="1:30" x14ac:dyDescent="0.25">
      <c r="A107" t="s">
        <v>18</v>
      </c>
      <c r="B107" s="1">
        <v>43644</v>
      </c>
      <c r="C107" t="s">
        <v>6497</v>
      </c>
      <c r="D107">
        <v>34200</v>
      </c>
      <c r="E107" s="6" t="s">
        <v>1670</v>
      </c>
      <c r="F107" t="s">
        <v>1673</v>
      </c>
      <c r="G107" s="6" t="s">
        <v>1389</v>
      </c>
      <c r="H107" t="s">
        <v>22</v>
      </c>
      <c r="I107" t="s">
        <v>23</v>
      </c>
      <c r="J107" t="s">
        <v>832</v>
      </c>
      <c r="K107" t="s">
        <v>1720</v>
      </c>
      <c r="L107" t="s">
        <v>1721</v>
      </c>
      <c r="M107" t="s">
        <v>1717</v>
      </c>
      <c r="N107" t="s">
        <v>711</v>
      </c>
      <c r="O107" s="14">
        <v>43983</v>
      </c>
      <c r="P107" s="14">
        <v>44013</v>
      </c>
      <c r="Q107" s="21" t="s">
        <v>75</v>
      </c>
      <c r="R107" s="21" t="s">
        <v>2791</v>
      </c>
      <c r="S107" s="2" t="s">
        <v>9310</v>
      </c>
      <c r="T107" s="22">
        <v>0</v>
      </c>
      <c r="U107" t="s">
        <v>5982</v>
      </c>
      <c r="V107" t="s">
        <v>5982</v>
      </c>
      <c r="W107" t="s">
        <v>717</v>
      </c>
      <c r="X107" t="b">
        <f>Tabla1[[#This Row],[PLAN CONSUMO 31/10]]=Tabla1[[#This Row],[PLAN_CONSUMO]]</f>
        <v>0</v>
      </c>
      <c r="Y107" t="s">
        <v>6007</v>
      </c>
      <c r="Z107" t="b">
        <f>Tabla1[[#This Row],[DESCRIPCION_U20002 31/10]]=Tabla1[[#This Row],[DESCRIPCION_U2000]]</f>
        <v>0</v>
      </c>
      <c r="AA107" t="s">
        <v>8737</v>
      </c>
      <c r="AB107" t="b">
        <f>Tabla1[[#This Row],[EJECUTIVO COMERCIAL 31/10]]=Tabla1[[#This Row],[EJECUTIVO_CORPORATE]]</f>
        <v>0</v>
      </c>
      <c r="AC107" t="e">
        <f>VLOOKUP(Tabla1[[#This Row],[NRO_CUENTA]],[1]!Tabla3[#Data],12,0)</f>
        <v>#N/A</v>
      </c>
      <c r="AD107" t="e">
        <f>VLOOKUP(Tabla1[[#This Row],[NRO_CUENTA]],[1]!Tabla3[#Data],17,0)</f>
        <v>#N/A</v>
      </c>
    </row>
    <row r="108" spans="1:30" x14ac:dyDescent="0.25">
      <c r="A108" t="s">
        <v>18</v>
      </c>
      <c r="B108" s="1">
        <v>41244</v>
      </c>
      <c r="C108" t="s">
        <v>5986</v>
      </c>
      <c r="D108">
        <v>28222</v>
      </c>
      <c r="E108" s="6" t="s">
        <v>1676</v>
      </c>
      <c r="F108" t="s">
        <v>2174</v>
      </c>
      <c r="G108" s="6" t="s">
        <v>1765</v>
      </c>
      <c r="H108" t="s">
        <v>22</v>
      </c>
      <c r="I108" t="s">
        <v>23</v>
      </c>
      <c r="J108" t="s">
        <v>745</v>
      </c>
      <c r="K108">
        <v>0</v>
      </c>
      <c r="L108">
        <v>0</v>
      </c>
      <c r="M108" t="s">
        <v>1725</v>
      </c>
      <c r="N108" t="s">
        <v>711</v>
      </c>
      <c r="O108" s="14">
        <v>43983</v>
      </c>
      <c r="P108" s="14">
        <v>44013</v>
      </c>
      <c r="Q108" s="22" t="s">
        <v>27</v>
      </c>
      <c r="R108" s="21" t="s">
        <v>2362</v>
      </c>
      <c r="S108" s="24"/>
      <c r="T108" s="22">
        <v>44092</v>
      </c>
      <c r="U108" t="s">
        <v>5982</v>
      </c>
      <c r="V108" t="s">
        <v>35</v>
      </c>
      <c r="W108" t="s">
        <v>905</v>
      </c>
      <c r="X108" t="b">
        <f>Tabla1[[#This Row],[PLAN CONSUMO 31/10]]=Tabla1[[#This Row],[PLAN_CONSUMO]]</f>
        <v>0</v>
      </c>
      <c r="Y108" t="s">
        <v>35</v>
      </c>
      <c r="Z108" t="b">
        <f>Tabla1[[#This Row],[DESCRIPCION_U20002 31/10]]=Tabla1[[#This Row],[DESCRIPCION_U2000]]</f>
        <v>0</v>
      </c>
      <c r="AA108" t="s">
        <v>1760</v>
      </c>
      <c r="AB108" t="b">
        <f>Tabla1[[#This Row],[EJECUTIVO COMERCIAL 31/10]]=Tabla1[[#This Row],[EJECUTIVO_CORPORATE]]</f>
        <v>0</v>
      </c>
      <c r="AC108" t="e">
        <f>VLOOKUP(Tabla1[[#This Row],[NRO_CUENTA]],[1]!Tabla3[#Data],12,0)</f>
        <v>#N/A</v>
      </c>
      <c r="AD108" t="e">
        <f>VLOOKUP(Tabla1[[#This Row],[NRO_CUENTA]],[1]!Tabla3[#Data],17,0)</f>
        <v>#N/A</v>
      </c>
    </row>
    <row r="109" spans="1:30" x14ac:dyDescent="0.25">
      <c r="A109" t="s">
        <v>18</v>
      </c>
      <c r="B109" s="1">
        <v>43372</v>
      </c>
      <c r="C109" t="s">
        <v>6595</v>
      </c>
      <c r="D109">
        <v>33003</v>
      </c>
      <c r="E109" s="6" t="s">
        <v>1676</v>
      </c>
      <c r="F109" t="s">
        <v>2177</v>
      </c>
      <c r="G109" s="6" t="s">
        <v>1765</v>
      </c>
      <c r="H109" t="s">
        <v>22</v>
      </c>
      <c r="I109" t="s">
        <v>23</v>
      </c>
      <c r="J109" t="s">
        <v>745</v>
      </c>
      <c r="K109" t="s">
        <v>1731</v>
      </c>
      <c r="L109" t="s">
        <v>1732</v>
      </c>
      <c r="M109" t="s">
        <v>1725</v>
      </c>
      <c r="N109" t="s">
        <v>711</v>
      </c>
      <c r="O109" s="14">
        <v>43983</v>
      </c>
      <c r="P109" s="14">
        <v>44013</v>
      </c>
      <c r="Q109" s="22" t="s">
        <v>27</v>
      </c>
      <c r="R109" s="21" t="s">
        <v>2362</v>
      </c>
      <c r="S109" s="24"/>
      <c r="T109" s="22">
        <v>44092</v>
      </c>
      <c r="U109" t="s">
        <v>5982</v>
      </c>
      <c r="V109" t="s">
        <v>35</v>
      </c>
      <c r="W109" t="s">
        <v>1049</v>
      </c>
      <c r="X109" t="b">
        <f>Tabla1[[#This Row],[PLAN CONSUMO 31/10]]=Tabla1[[#This Row],[PLAN_CONSUMO]]</f>
        <v>0</v>
      </c>
      <c r="Y109" t="s">
        <v>35</v>
      </c>
      <c r="Z109" t="b">
        <f>Tabla1[[#This Row],[DESCRIPCION_U20002 31/10]]=Tabla1[[#This Row],[DESCRIPCION_U2000]]</f>
        <v>0</v>
      </c>
      <c r="AA109" t="s">
        <v>1760</v>
      </c>
      <c r="AB109" t="b">
        <f>Tabla1[[#This Row],[EJECUTIVO COMERCIAL 31/10]]=Tabla1[[#This Row],[EJECUTIVO_CORPORATE]]</f>
        <v>0</v>
      </c>
      <c r="AC109" t="e">
        <f>VLOOKUP(Tabla1[[#This Row],[NRO_CUENTA]],[1]!Tabla3[#Data],12,0)</f>
        <v>#N/A</v>
      </c>
      <c r="AD109" t="e">
        <f>VLOOKUP(Tabla1[[#This Row],[NRO_CUENTA]],[1]!Tabla3[#Data],17,0)</f>
        <v>#N/A</v>
      </c>
    </row>
    <row r="110" spans="1:30" x14ac:dyDescent="0.25">
      <c r="A110" t="s">
        <v>18</v>
      </c>
      <c r="B110" s="1">
        <v>43287</v>
      </c>
      <c r="C110" t="s">
        <v>6595</v>
      </c>
      <c r="D110">
        <v>32636</v>
      </c>
      <c r="E110" s="6" t="s">
        <v>1393</v>
      </c>
      <c r="F110" t="s">
        <v>1875</v>
      </c>
      <c r="G110" s="6" t="s">
        <v>1837</v>
      </c>
      <c r="H110" t="s">
        <v>40</v>
      </c>
      <c r="I110" t="s">
        <v>23</v>
      </c>
      <c r="J110" t="s">
        <v>939</v>
      </c>
      <c r="K110" t="s">
        <v>1740</v>
      </c>
      <c r="L110" t="s">
        <v>1741</v>
      </c>
      <c r="M110" t="s">
        <v>1477</v>
      </c>
      <c r="N110" t="s">
        <v>711</v>
      </c>
      <c r="O110" s="14">
        <v>43983</v>
      </c>
      <c r="P110" s="14">
        <v>44013</v>
      </c>
      <c r="Q110" s="21" t="s">
        <v>75</v>
      </c>
      <c r="R110" s="21" t="s">
        <v>2792</v>
      </c>
      <c r="S110" s="2" t="s">
        <v>9310</v>
      </c>
      <c r="T110" s="22">
        <v>0</v>
      </c>
      <c r="U110" t="s">
        <v>5982</v>
      </c>
      <c r="V110" t="s">
        <v>35</v>
      </c>
      <c r="W110" t="s">
        <v>28</v>
      </c>
      <c r="X110" t="b">
        <f>Tabla1[[#This Row],[PLAN CONSUMO 31/10]]=Tabla1[[#This Row],[PLAN_CONSUMO]]</f>
        <v>0</v>
      </c>
      <c r="Y110" t="s">
        <v>35</v>
      </c>
      <c r="Z110" t="b">
        <f>Tabla1[[#This Row],[DESCRIPCION_U20002 31/10]]=Tabla1[[#This Row],[DESCRIPCION_U2000]]</f>
        <v>0</v>
      </c>
      <c r="AA110" t="s">
        <v>8891</v>
      </c>
      <c r="AB110" t="b">
        <f>Tabla1[[#This Row],[EJECUTIVO COMERCIAL 31/10]]=Tabla1[[#This Row],[EJECUTIVO_CORPORATE]]</f>
        <v>0</v>
      </c>
      <c r="AC110" t="e">
        <f>VLOOKUP(Tabla1[[#This Row],[NRO_CUENTA]],[1]!Tabla3[#Data],12,0)</f>
        <v>#N/A</v>
      </c>
      <c r="AD110" t="e">
        <f>VLOOKUP(Tabla1[[#This Row],[NRO_CUENTA]],[1]!Tabla3[#Data],17,0)</f>
        <v>#N/A</v>
      </c>
    </row>
    <row r="111" spans="1:30" x14ac:dyDescent="0.25">
      <c r="A111" t="s">
        <v>88</v>
      </c>
      <c r="B111" s="1">
        <v>43979</v>
      </c>
      <c r="C111" t="s">
        <v>36</v>
      </c>
      <c r="D111">
        <v>35327</v>
      </c>
      <c r="E111" s="6" t="s">
        <v>1770</v>
      </c>
      <c r="F111" t="s">
        <v>1771</v>
      </c>
      <c r="G111" s="6" t="s">
        <v>1760</v>
      </c>
      <c r="H111" t="s">
        <v>40</v>
      </c>
      <c r="I111" t="s">
        <v>23</v>
      </c>
      <c r="J111" t="s">
        <v>1231</v>
      </c>
      <c r="K111" t="s">
        <v>1805</v>
      </c>
      <c r="M111" t="s">
        <v>1806</v>
      </c>
      <c r="N111" t="s">
        <v>17</v>
      </c>
      <c r="O111" s="14">
        <v>43983</v>
      </c>
      <c r="P111" s="14">
        <v>44013</v>
      </c>
      <c r="Q111" s="22" t="s">
        <v>27</v>
      </c>
      <c r="R111" s="21" t="s">
        <v>2361</v>
      </c>
      <c r="S111" s="24" t="s">
        <v>1018</v>
      </c>
      <c r="T111" s="22">
        <v>44240</v>
      </c>
      <c r="U111" t="s">
        <v>5982</v>
      </c>
      <c r="V111" t="s">
        <v>5982</v>
      </c>
      <c r="W111" t="s">
        <v>1049</v>
      </c>
      <c r="X111" t="b">
        <f>Tabla1[[#This Row],[PLAN CONSUMO 31/10]]=Tabla1[[#This Row],[PLAN_CONSUMO]]</f>
        <v>0</v>
      </c>
      <c r="Y111" t="s">
        <v>1771</v>
      </c>
      <c r="Z111" t="b">
        <f>Tabla1[[#This Row],[DESCRIPCION_U20002 31/10]]=Tabla1[[#This Row],[DESCRIPCION_U2000]]</f>
        <v>1</v>
      </c>
      <c r="AA111" t="s">
        <v>1760</v>
      </c>
      <c r="AB111" t="b">
        <f>Tabla1[[#This Row],[EJECUTIVO COMERCIAL 31/10]]=Tabla1[[#This Row],[EJECUTIVO_CORPORATE]]</f>
        <v>1</v>
      </c>
      <c r="AC111" t="e">
        <f>VLOOKUP(Tabla1[[#This Row],[NRO_CUENTA]],[1]!Tabla3[#Data],12,0)</f>
        <v>#N/A</v>
      </c>
      <c r="AD111" t="e">
        <f>VLOOKUP(Tabla1[[#This Row],[NRO_CUENTA]],[1]!Tabla3[#Data],17,0)</f>
        <v>#N/A</v>
      </c>
    </row>
    <row r="112" spans="1:30" x14ac:dyDescent="0.25">
      <c r="A112" t="s">
        <v>242</v>
      </c>
      <c r="B112" s="1">
        <v>43923</v>
      </c>
      <c r="C112" t="s">
        <v>36</v>
      </c>
      <c r="D112">
        <v>35272</v>
      </c>
      <c r="E112" s="6" t="s">
        <v>1775</v>
      </c>
      <c r="F112" t="s">
        <v>1776</v>
      </c>
      <c r="G112" s="6" t="s">
        <v>4839</v>
      </c>
      <c r="H112" t="s">
        <v>22</v>
      </c>
      <c r="I112" t="s">
        <v>23</v>
      </c>
      <c r="J112" t="s">
        <v>4840</v>
      </c>
      <c r="K112" t="s">
        <v>1813</v>
      </c>
      <c r="L112" t="s">
        <v>1814</v>
      </c>
      <c r="M112" t="s">
        <v>1815</v>
      </c>
      <c r="N112" t="s">
        <v>17</v>
      </c>
      <c r="O112" s="14">
        <v>43983</v>
      </c>
      <c r="P112" s="14">
        <v>44013</v>
      </c>
      <c r="Q112" s="22" t="s">
        <v>27</v>
      </c>
      <c r="R112" s="21" t="s">
        <v>5204</v>
      </c>
      <c r="S112" s="24"/>
      <c r="T112" s="22">
        <v>44316</v>
      </c>
      <c r="U112" t="s">
        <v>5982</v>
      </c>
      <c r="V112" t="s">
        <v>5982</v>
      </c>
      <c r="W112" t="s">
        <v>287</v>
      </c>
      <c r="X112" t="b">
        <f>Tabla1[[#This Row],[PLAN CONSUMO 31/10]]=Tabla1[[#This Row],[PLAN_CONSUMO]]</f>
        <v>0</v>
      </c>
      <c r="Y112" t="s">
        <v>6008</v>
      </c>
      <c r="Z112" t="b">
        <f>Tabla1[[#This Row],[DESCRIPCION_U20002 31/10]]=Tabla1[[#This Row],[DESCRIPCION_U2000]]</f>
        <v>0</v>
      </c>
      <c r="AA112" t="s">
        <v>9033</v>
      </c>
      <c r="AB112" t="b">
        <f>Tabla1[[#This Row],[EJECUTIVO COMERCIAL 31/10]]=Tabla1[[#This Row],[EJECUTIVO_CORPORATE]]</f>
        <v>0</v>
      </c>
      <c r="AC112" t="e">
        <f>VLOOKUP(Tabla1[[#This Row],[NRO_CUENTA]],[1]!Tabla3[#Data],12,0)</f>
        <v>#N/A</v>
      </c>
      <c r="AD112" t="e">
        <f>VLOOKUP(Tabla1[[#This Row],[NRO_CUENTA]],[1]!Tabla3[#Data],17,0)</f>
        <v>#N/A</v>
      </c>
    </row>
    <row r="113" spans="1:30" x14ac:dyDescent="0.25">
      <c r="A113" t="s">
        <v>18</v>
      </c>
      <c r="B113" s="1">
        <v>41781</v>
      </c>
      <c r="C113" t="s">
        <v>36</v>
      </c>
      <c r="D113">
        <v>29003</v>
      </c>
      <c r="E113" s="6" t="s">
        <v>937</v>
      </c>
      <c r="F113" t="s">
        <v>1955</v>
      </c>
      <c r="G113" s="6" t="s">
        <v>1389</v>
      </c>
      <c r="H113" t="s">
        <v>22</v>
      </c>
      <c r="I113" t="s">
        <v>23</v>
      </c>
      <c r="J113" t="s">
        <v>832</v>
      </c>
      <c r="K113" t="s">
        <v>2023</v>
      </c>
      <c r="L113">
        <v>0</v>
      </c>
      <c r="M113" t="s">
        <v>2233</v>
      </c>
      <c r="N113" t="s">
        <v>711</v>
      </c>
      <c r="O113" s="14">
        <v>44013</v>
      </c>
      <c r="P113" s="14">
        <v>44044</v>
      </c>
      <c r="Q113" s="22" t="s">
        <v>75</v>
      </c>
      <c r="R113" s="21" t="s">
        <v>2793</v>
      </c>
      <c r="S113" s="2" t="s">
        <v>9310</v>
      </c>
      <c r="T113" s="22">
        <v>0</v>
      </c>
      <c r="U113" t="s">
        <v>5982</v>
      </c>
      <c r="V113" t="s">
        <v>35</v>
      </c>
      <c r="W113" t="s">
        <v>248</v>
      </c>
      <c r="X113" t="b">
        <f>Tabla1[[#This Row],[PLAN CONSUMO 31/10]]=Tabla1[[#This Row],[PLAN_CONSUMO]]</f>
        <v>0</v>
      </c>
      <c r="Y113" t="s">
        <v>35</v>
      </c>
      <c r="Z113" t="b">
        <f>Tabla1[[#This Row],[DESCRIPCION_U20002 31/10]]=Tabla1[[#This Row],[DESCRIPCION_U2000]]</f>
        <v>0</v>
      </c>
      <c r="AA113" t="s">
        <v>7373</v>
      </c>
      <c r="AB113" t="b">
        <f>Tabla1[[#This Row],[EJECUTIVO COMERCIAL 31/10]]=Tabla1[[#This Row],[EJECUTIVO_CORPORATE]]</f>
        <v>0</v>
      </c>
      <c r="AC113" t="e">
        <f>VLOOKUP(Tabla1[[#This Row],[NRO_CUENTA]],[1]!Tabla3[#Data],12,0)</f>
        <v>#N/A</v>
      </c>
      <c r="AD113" t="e">
        <f>VLOOKUP(Tabla1[[#This Row],[NRO_CUENTA]],[1]!Tabla3[#Data],17,0)</f>
        <v>#N/A</v>
      </c>
    </row>
    <row r="114" spans="1:30" x14ac:dyDescent="0.25">
      <c r="A114" t="s">
        <v>18</v>
      </c>
      <c r="B114" s="1">
        <v>43069</v>
      </c>
      <c r="C114" t="s">
        <v>36</v>
      </c>
      <c r="D114">
        <v>31581</v>
      </c>
      <c r="E114" s="6" t="s">
        <v>761</v>
      </c>
      <c r="F114" t="s">
        <v>1963</v>
      </c>
      <c r="G114" s="6" t="s">
        <v>3010</v>
      </c>
      <c r="H114" t="s">
        <v>40</v>
      </c>
      <c r="I114" t="s">
        <v>23</v>
      </c>
      <c r="J114" t="s">
        <v>1379</v>
      </c>
      <c r="K114" t="s">
        <v>2042</v>
      </c>
      <c r="L114" t="s">
        <v>2043</v>
      </c>
      <c r="M114" t="s">
        <v>769</v>
      </c>
      <c r="N114" t="s">
        <v>711</v>
      </c>
      <c r="O114" s="14">
        <v>44013</v>
      </c>
      <c r="P114" s="14">
        <v>44044</v>
      </c>
      <c r="Q114" s="22" t="s">
        <v>27</v>
      </c>
      <c r="R114" s="21" t="s">
        <v>3000</v>
      </c>
      <c r="S114" s="24"/>
      <c r="T114" s="22">
        <v>44126</v>
      </c>
      <c r="U114" t="s">
        <v>5982</v>
      </c>
      <c r="V114" t="s">
        <v>5982</v>
      </c>
      <c r="W114" t="s">
        <v>6497</v>
      </c>
      <c r="X114" t="b">
        <f>Tabla1[[#This Row],[PLAN CONSUMO 31/10]]=Tabla1[[#This Row],[PLAN_CONSUMO]]</f>
        <v>0</v>
      </c>
      <c r="Y114" t="s">
        <v>6629</v>
      </c>
      <c r="Z114" t="b">
        <f>Tabla1[[#This Row],[DESCRIPCION_U20002 31/10]]=Tabla1[[#This Row],[DESCRIPCION_U2000]]</f>
        <v>0</v>
      </c>
      <c r="AA114" t="s">
        <v>9185</v>
      </c>
      <c r="AB114" t="b">
        <f>Tabla1[[#This Row],[EJECUTIVO COMERCIAL 31/10]]=Tabla1[[#This Row],[EJECUTIVO_CORPORATE]]</f>
        <v>0</v>
      </c>
      <c r="AC114" t="e">
        <f>VLOOKUP(Tabla1[[#This Row],[NRO_CUENTA]],[1]!Tabla3[#Data],12,0)</f>
        <v>#N/A</v>
      </c>
      <c r="AD114" t="e">
        <f>VLOOKUP(Tabla1[[#This Row],[NRO_CUENTA]],[1]!Tabla3[#Data],17,0)</f>
        <v>#N/A</v>
      </c>
    </row>
    <row r="115" spans="1:30" x14ac:dyDescent="0.25">
      <c r="A115" t="s">
        <v>18</v>
      </c>
      <c r="B115" s="1">
        <v>43250</v>
      </c>
      <c r="C115" t="s">
        <v>129</v>
      </c>
      <c r="D115">
        <v>32418</v>
      </c>
      <c r="E115" s="6" t="s">
        <v>761</v>
      </c>
      <c r="F115" t="s">
        <v>1964</v>
      </c>
      <c r="G115" s="6" t="s">
        <v>3010</v>
      </c>
      <c r="H115" t="s">
        <v>40</v>
      </c>
      <c r="I115" t="s">
        <v>23</v>
      </c>
      <c r="J115" t="s">
        <v>1379</v>
      </c>
      <c r="K115" t="s">
        <v>2044</v>
      </c>
      <c r="L115" t="s">
        <v>812</v>
      </c>
      <c r="M115" t="s">
        <v>2045</v>
      </c>
      <c r="N115" t="s">
        <v>711</v>
      </c>
      <c r="O115" s="14">
        <v>44013</v>
      </c>
      <c r="P115" s="14">
        <v>44044</v>
      </c>
      <c r="Q115" s="22" t="s">
        <v>27</v>
      </c>
      <c r="R115" s="21" t="s">
        <v>3000</v>
      </c>
      <c r="S115" s="24"/>
      <c r="T115" s="22">
        <v>44124</v>
      </c>
      <c r="U115" t="s">
        <v>5984</v>
      </c>
      <c r="V115" t="s">
        <v>35</v>
      </c>
      <c r="W115" t="s">
        <v>6497</v>
      </c>
      <c r="X115" t="b">
        <f>Tabla1[[#This Row],[PLAN CONSUMO 31/10]]=Tabla1[[#This Row],[PLAN_CONSUMO]]</f>
        <v>0</v>
      </c>
      <c r="Y115" t="s">
        <v>35</v>
      </c>
      <c r="Z115" t="b">
        <f>Tabla1[[#This Row],[DESCRIPCION_U20002 31/10]]=Tabla1[[#This Row],[DESCRIPCION_U2000]]</f>
        <v>0</v>
      </c>
      <c r="AA115" t="s">
        <v>9185</v>
      </c>
      <c r="AB115" t="b">
        <f>Tabla1[[#This Row],[EJECUTIVO COMERCIAL 31/10]]=Tabla1[[#This Row],[EJECUTIVO_CORPORATE]]</f>
        <v>0</v>
      </c>
      <c r="AC115" t="e">
        <f>VLOOKUP(Tabla1[[#This Row],[NRO_CUENTA]],[1]!Tabla3[#Data],12,0)</f>
        <v>#N/A</v>
      </c>
      <c r="AD115" t="e">
        <f>VLOOKUP(Tabla1[[#This Row],[NRO_CUENTA]],[1]!Tabla3[#Data],17,0)</f>
        <v>#N/A</v>
      </c>
    </row>
    <row r="116" spans="1:30" x14ac:dyDescent="0.25">
      <c r="A116" t="s">
        <v>18</v>
      </c>
      <c r="B116" s="1">
        <v>43486</v>
      </c>
      <c r="C116" t="s">
        <v>36</v>
      </c>
      <c r="D116">
        <v>33422</v>
      </c>
      <c r="E116" s="6" t="s">
        <v>761</v>
      </c>
      <c r="F116" t="s">
        <v>1965</v>
      </c>
      <c r="G116" s="6" t="s">
        <v>3010</v>
      </c>
      <c r="H116" t="s">
        <v>40</v>
      </c>
      <c r="I116" t="s">
        <v>23</v>
      </c>
      <c r="J116" t="s">
        <v>1379</v>
      </c>
      <c r="K116" t="s">
        <v>2046</v>
      </c>
      <c r="L116" t="s">
        <v>2047</v>
      </c>
      <c r="M116" t="s">
        <v>2048</v>
      </c>
      <c r="N116" t="s">
        <v>711</v>
      </c>
      <c r="O116" s="14">
        <v>44013</v>
      </c>
      <c r="P116" s="14">
        <v>44044</v>
      </c>
      <c r="Q116" s="22" t="s">
        <v>27</v>
      </c>
      <c r="R116" s="21" t="s">
        <v>3000</v>
      </c>
      <c r="S116" s="24"/>
      <c r="T116" s="22">
        <v>44126</v>
      </c>
      <c r="U116" t="s">
        <v>5984</v>
      </c>
      <c r="V116" t="s">
        <v>35</v>
      </c>
      <c r="W116" t="s">
        <v>6497</v>
      </c>
      <c r="X116" t="b">
        <f>Tabla1[[#This Row],[PLAN CONSUMO 31/10]]=Tabla1[[#This Row],[PLAN_CONSUMO]]</f>
        <v>0</v>
      </c>
      <c r="Y116" t="s">
        <v>35</v>
      </c>
      <c r="Z116" t="b">
        <f>Tabla1[[#This Row],[DESCRIPCION_U20002 31/10]]=Tabla1[[#This Row],[DESCRIPCION_U2000]]</f>
        <v>0</v>
      </c>
      <c r="AA116" t="s">
        <v>9185</v>
      </c>
      <c r="AB116" t="b">
        <f>Tabla1[[#This Row],[EJECUTIVO COMERCIAL 31/10]]=Tabla1[[#This Row],[EJECUTIVO_CORPORATE]]</f>
        <v>0</v>
      </c>
      <c r="AC116" t="e">
        <f>VLOOKUP(Tabla1[[#This Row],[NRO_CUENTA]],[1]!Tabla3[#Data],12,0)</f>
        <v>#N/A</v>
      </c>
      <c r="AD116" t="e">
        <f>VLOOKUP(Tabla1[[#This Row],[NRO_CUENTA]],[1]!Tabla3[#Data],17,0)</f>
        <v>#N/A</v>
      </c>
    </row>
    <row r="117" spans="1:30" x14ac:dyDescent="0.25">
      <c r="A117" t="s">
        <v>18</v>
      </c>
      <c r="B117" s="1">
        <v>43524</v>
      </c>
      <c r="C117" t="s">
        <v>248</v>
      </c>
      <c r="D117">
        <v>33667</v>
      </c>
      <c r="E117" s="6" t="s">
        <v>761</v>
      </c>
      <c r="F117" t="s">
        <v>1966</v>
      </c>
      <c r="G117" s="6" t="s">
        <v>3010</v>
      </c>
      <c r="H117" t="s">
        <v>40</v>
      </c>
      <c r="I117" t="s">
        <v>23</v>
      </c>
      <c r="J117" t="s">
        <v>1379</v>
      </c>
      <c r="K117" t="s">
        <v>2049</v>
      </c>
      <c r="L117" t="s">
        <v>2050</v>
      </c>
      <c r="M117" t="s">
        <v>2048</v>
      </c>
      <c r="N117" t="s">
        <v>711</v>
      </c>
      <c r="O117" s="14">
        <v>44013</v>
      </c>
      <c r="P117" s="14">
        <v>44044</v>
      </c>
      <c r="Q117" s="22" t="s">
        <v>27</v>
      </c>
      <c r="R117" s="21" t="s">
        <v>3000</v>
      </c>
      <c r="S117" s="24"/>
      <c r="T117" s="22">
        <v>44126</v>
      </c>
      <c r="U117" t="s">
        <v>5982</v>
      </c>
      <c r="V117" t="s">
        <v>35</v>
      </c>
      <c r="W117" t="s">
        <v>299</v>
      </c>
      <c r="X117" t="b">
        <f>Tabla1[[#This Row],[PLAN CONSUMO 31/10]]=Tabla1[[#This Row],[PLAN_CONSUMO]]</f>
        <v>0</v>
      </c>
      <c r="Y117" t="s">
        <v>35</v>
      </c>
      <c r="Z117" t="b">
        <f>Tabla1[[#This Row],[DESCRIPCION_U20002 31/10]]=Tabla1[[#This Row],[DESCRIPCION_U2000]]</f>
        <v>0</v>
      </c>
      <c r="AA117" t="s">
        <v>9185</v>
      </c>
      <c r="AB117" t="b">
        <f>Tabla1[[#This Row],[EJECUTIVO COMERCIAL 31/10]]=Tabla1[[#This Row],[EJECUTIVO_CORPORATE]]</f>
        <v>0</v>
      </c>
      <c r="AC117" t="e">
        <f>VLOOKUP(Tabla1[[#This Row],[NRO_CUENTA]],[1]!Tabla3[#Data],12,0)</f>
        <v>#N/A</v>
      </c>
      <c r="AD117" t="e">
        <f>VLOOKUP(Tabla1[[#This Row],[NRO_CUENTA]],[1]!Tabla3[#Data],17,0)</f>
        <v>#N/A</v>
      </c>
    </row>
    <row r="118" spans="1:30" x14ac:dyDescent="0.25">
      <c r="A118" t="s">
        <v>18</v>
      </c>
      <c r="B118" s="1">
        <v>43693</v>
      </c>
      <c r="C118" t="s">
        <v>712</v>
      </c>
      <c r="D118">
        <v>34408</v>
      </c>
      <c r="E118" s="6" t="s">
        <v>761</v>
      </c>
      <c r="F118" t="s">
        <v>1967</v>
      </c>
      <c r="G118" s="6" t="s">
        <v>3010</v>
      </c>
      <c r="H118" t="s">
        <v>40</v>
      </c>
      <c r="I118" t="s">
        <v>23</v>
      </c>
      <c r="J118" t="s">
        <v>1379</v>
      </c>
      <c r="K118" t="s">
        <v>2051</v>
      </c>
      <c r="L118" t="s">
        <v>2052</v>
      </c>
      <c r="M118" t="s">
        <v>2053</v>
      </c>
      <c r="N118" t="s">
        <v>711</v>
      </c>
      <c r="O118" s="14">
        <v>44013</v>
      </c>
      <c r="P118" s="14">
        <v>44044</v>
      </c>
      <c r="Q118" s="22" t="s">
        <v>27</v>
      </c>
      <c r="R118" s="21" t="s">
        <v>3000</v>
      </c>
      <c r="S118" s="24"/>
      <c r="T118" s="22">
        <v>44125</v>
      </c>
      <c r="U118" t="s">
        <v>5982</v>
      </c>
      <c r="V118" t="s">
        <v>5982</v>
      </c>
      <c r="W118" t="s">
        <v>28</v>
      </c>
      <c r="X118" t="b">
        <f>Tabla1[[#This Row],[PLAN CONSUMO 31/10]]=Tabla1[[#This Row],[PLAN_CONSUMO]]</f>
        <v>0</v>
      </c>
      <c r="Y118" t="s">
        <v>6633</v>
      </c>
      <c r="Z118" t="b">
        <f>Tabla1[[#This Row],[DESCRIPCION_U20002 31/10]]=Tabla1[[#This Row],[DESCRIPCION_U2000]]</f>
        <v>0</v>
      </c>
      <c r="AA118" t="s">
        <v>9185</v>
      </c>
      <c r="AB118" t="b">
        <f>Tabla1[[#This Row],[EJECUTIVO COMERCIAL 31/10]]=Tabla1[[#This Row],[EJECUTIVO_CORPORATE]]</f>
        <v>0</v>
      </c>
      <c r="AC118" t="e">
        <f>VLOOKUP(Tabla1[[#This Row],[NRO_CUENTA]],[1]!Tabla3[#Data],12,0)</f>
        <v>#N/A</v>
      </c>
      <c r="AD118" t="e">
        <f>VLOOKUP(Tabla1[[#This Row],[NRO_CUENTA]],[1]!Tabla3[#Data],17,0)</f>
        <v>#N/A</v>
      </c>
    </row>
    <row r="119" spans="1:30" x14ac:dyDescent="0.25">
      <c r="A119" t="s">
        <v>18</v>
      </c>
      <c r="B119" s="1">
        <v>43098</v>
      </c>
      <c r="C119" t="s">
        <v>364</v>
      </c>
      <c r="D119">
        <v>31814</v>
      </c>
      <c r="E119" s="6" t="s">
        <v>1095</v>
      </c>
      <c r="F119" t="s">
        <v>1975</v>
      </c>
      <c r="G119" s="6" t="s">
        <v>1837</v>
      </c>
      <c r="H119" t="s">
        <v>22</v>
      </c>
      <c r="I119" t="s">
        <v>23</v>
      </c>
      <c r="J119" t="s">
        <v>939</v>
      </c>
      <c r="K119" t="s">
        <v>2070</v>
      </c>
      <c r="L119">
        <v>0</v>
      </c>
      <c r="M119" t="s">
        <v>2071</v>
      </c>
      <c r="N119" t="s">
        <v>711</v>
      </c>
      <c r="O119" s="14">
        <v>44013</v>
      </c>
      <c r="P119" s="14">
        <v>44044</v>
      </c>
      <c r="Q119" s="22" t="s">
        <v>27</v>
      </c>
      <c r="R119" s="21" t="s">
        <v>2347</v>
      </c>
      <c r="S119" s="24"/>
      <c r="T119" s="22">
        <v>44083</v>
      </c>
      <c r="U119" t="s">
        <v>5982</v>
      </c>
      <c r="V119" t="s">
        <v>5982</v>
      </c>
      <c r="W119" t="s">
        <v>76</v>
      </c>
      <c r="X119" t="b">
        <f>Tabla1[[#This Row],[PLAN CONSUMO 31/10]]=Tabla1[[#This Row],[PLAN_CONSUMO]]</f>
        <v>0</v>
      </c>
      <c r="Y119" t="s">
        <v>6009</v>
      </c>
      <c r="Z119" t="b">
        <f>Tabla1[[#This Row],[DESCRIPCION_U20002 31/10]]=Tabla1[[#This Row],[DESCRIPCION_U2000]]</f>
        <v>0</v>
      </c>
      <c r="AA119" t="s">
        <v>8891</v>
      </c>
      <c r="AB119" t="b">
        <f>Tabla1[[#This Row],[EJECUTIVO COMERCIAL 31/10]]=Tabla1[[#This Row],[EJECUTIVO_CORPORATE]]</f>
        <v>0</v>
      </c>
      <c r="AC119" t="e">
        <f>VLOOKUP(Tabla1[[#This Row],[NRO_CUENTA]],[1]!Tabla3[#Data],12,0)</f>
        <v>#N/A</v>
      </c>
      <c r="AD119" t="e">
        <f>VLOOKUP(Tabla1[[#This Row],[NRO_CUENTA]],[1]!Tabla3[#Data],17,0)</f>
        <v>#N/A</v>
      </c>
    </row>
    <row r="120" spans="1:30" x14ac:dyDescent="0.25">
      <c r="A120" t="s">
        <v>18</v>
      </c>
      <c r="B120" s="1">
        <v>43915</v>
      </c>
      <c r="C120" t="s">
        <v>364</v>
      </c>
      <c r="D120">
        <v>35276</v>
      </c>
      <c r="E120" s="6" t="s">
        <v>1095</v>
      </c>
      <c r="F120" t="s">
        <v>1976</v>
      </c>
      <c r="G120" s="6" t="s">
        <v>1837</v>
      </c>
      <c r="H120" t="s">
        <v>22</v>
      </c>
      <c r="I120" t="s">
        <v>23</v>
      </c>
      <c r="J120" t="s">
        <v>939</v>
      </c>
      <c r="K120" t="s">
        <v>2072</v>
      </c>
      <c r="L120" t="s">
        <v>2073</v>
      </c>
      <c r="M120" t="s">
        <v>2074</v>
      </c>
      <c r="N120" t="s">
        <v>711</v>
      </c>
      <c r="O120" s="14">
        <v>44013</v>
      </c>
      <c r="P120" s="14">
        <v>44044</v>
      </c>
      <c r="Q120" s="22" t="s">
        <v>27</v>
      </c>
      <c r="R120" s="21" t="s">
        <v>2347</v>
      </c>
      <c r="S120" s="24"/>
      <c r="T120" s="22">
        <v>44083</v>
      </c>
      <c r="U120" t="s">
        <v>5982</v>
      </c>
      <c r="V120" t="s">
        <v>5982</v>
      </c>
      <c r="W120" t="s">
        <v>118</v>
      </c>
      <c r="X120" t="b">
        <f>Tabla1[[#This Row],[PLAN CONSUMO 31/10]]=Tabla1[[#This Row],[PLAN_CONSUMO]]</f>
        <v>0</v>
      </c>
      <c r="Y120" t="s">
        <v>6010</v>
      </c>
      <c r="Z120" t="b">
        <f>Tabla1[[#This Row],[DESCRIPCION_U20002 31/10]]=Tabla1[[#This Row],[DESCRIPCION_U2000]]</f>
        <v>0</v>
      </c>
      <c r="AA120" t="s">
        <v>8891</v>
      </c>
      <c r="AB120" t="b">
        <f>Tabla1[[#This Row],[EJECUTIVO COMERCIAL 31/10]]=Tabla1[[#This Row],[EJECUTIVO_CORPORATE]]</f>
        <v>0</v>
      </c>
      <c r="AC120" t="e">
        <f>VLOOKUP(Tabla1[[#This Row],[NRO_CUENTA]],[1]!Tabla3[#Data],12,0)</f>
        <v>#N/A</v>
      </c>
      <c r="AD120" t="e">
        <f>VLOOKUP(Tabla1[[#This Row],[NRO_CUENTA]],[1]!Tabla3[#Data],17,0)</f>
        <v>#N/A</v>
      </c>
    </row>
    <row r="121" spans="1:30" x14ac:dyDescent="0.25">
      <c r="A121" t="s">
        <v>18</v>
      </c>
      <c r="B121" s="1">
        <v>43915</v>
      </c>
      <c r="C121" t="s">
        <v>118</v>
      </c>
      <c r="D121">
        <v>35277</v>
      </c>
      <c r="E121" s="6" t="s">
        <v>1095</v>
      </c>
      <c r="F121" t="s">
        <v>1977</v>
      </c>
      <c r="G121" s="6" t="s">
        <v>1837</v>
      </c>
      <c r="H121" t="s">
        <v>22</v>
      </c>
      <c r="I121" t="s">
        <v>23</v>
      </c>
      <c r="J121" t="s">
        <v>939</v>
      </c>
      <c r="K121" t="s">
        <v>2072</v>
      </c>
      <c r="L121" t="s">
        <v>2073</v>
      </c>
      <c r="M121" t="s">
        <v>2074</v>
      </c>
      <c r="N121" t="s">
        <v>711</v>
      </c>
      <c r="O121" s="14">
        <v>44013</v>
      </c>
      <c r="P121" s="14">
        <v>44044</v>
      </c>
      <c r="Q121" s="22" t="s">
        <v>27</v>
      </c>
      <c r="R121" s="21" t="s">
        <v>2347</v>
      </c>
      <c r="S121" s="24"/>
      <c r="T121" s="22">
        <v>44083</v>
      </c>
      <c r="U121" t="s">
        <v>5982</v>
      </c>
      <c r="V121" t="s">
        <v>5982</v>
      </c>
      <c r="W121" t="s">
        <v>118</v>
      </c>
      <c r="X121" t="b">
        <f>Tabla1[[#This Row],[PLAN CONSUMO 31/10]]=Tabla1[[#This Row],[PLAN_CONSUMO]]</f>
        <v>1</v>
      </c>
      <c r="Y121" t="s">
        <v>6011</v>
      </c>
      <c r="Z121" t="b">
        <f>Tabla1[[#This Row],[DESCRIPCION_U20002 31/10]]=Tabla1[[#This Row],[DESCRIPCION_U2000]]</f>
        <v>0</v>
      </c>
      <c r="AA121" t="s">
        <v>8891</v>
      </c>
      <c r="AB121" t="b">
        <f>Tabla1[[#This Row],[EJECUTIVO COMERCIAL 31/10]]=Tabla1[[#This Row],[EJECUTIVO_CORPORATE]]</f>
        <v>0</v>
      </c>
      <c r="AC121" t="e">
        <f>VLOOKUP(Tabla1[[#This Row],[NRO_CUENTA]],[1]!Tabla3[#Data],12,0)</f>
        <v>#N/A</v>
      </c>
      <c r="AD121" t="e">
        <f>VLOOKUP(Tabla1[[#This Row],[NRO_CUENTA]],[1]!Tabla3[#Data],17,0)</f>
        <v>#N/A</v>
      </c>
    </row>
    <row r="122" spans="1:30" x14ac:dyDescent="0.25">
      <c r="A122" t="s">
        <v>18</v>
      </c>
      <c r="B122" s="1">
        <v>43312</v>
      </c>
      <c r="C122" t="s">
        <v>28</v>
      </c>
      <c r="D122">
        <v>32646</v>
      </c>
      <c r="E122" s="6" t="s">
        <v>1662</v>
      </c>
      <c r="F122" t="s">
        <v>1994</v>
      </c>
      <c r="G122" s="6" t="s">
        <v>1760</v>
      </c>
      <c r="H122" t="s">
        <v>40</v>
      </c>
      <c r="I122" t="s">
        <v>23</v>
      </c>
      <c r="J122" t="s">
        <v>1231</v>
      </c>
      <c r="K122" t="s">
        <v>2111</v>
      </c>
      <c r="L122" t="s">
        <v>2112</v>
      </c>
      <c r="M122" t="s">
        <v>1704</v>
      </c>
      <c r="N122" t="s">
        <v>711</v>
      </c>
      <c r="O122" s="14">
        <v>44013</v>
      </c>
      <c r="P122" s="14">
        <v>44044</v>
      </c>
      <c r="Q122" s="22" t="s">
        <v>27</v>
      </c>
      <c r="R122" s="21" t="s">
        <v>2365</v>
      </c>
      <c r="S122" s="24"/>
      <c r="T122" s="22">
        <v>44102</v>
      </c>
      <c r="U122" t="s">
        <v>5982</v>
      </c>
      <c r="V122" t="s">
        <v>5982</v>
      </c>
      <c r="W122" t="s">
        <v>5986</v>
      </c>
      <c r="X122" t="b">
        <f>Tabla1[[#This Row],[PLAN CONSUMO 31/10]]=Tabla1[[#This Row],[PLAN_CONSUMO]]</f>
        <v>0</v>
      </c>
      <c r="Y122" t="s">
        <v>6634</v>
      </c>
      <c r="Z122" t="b">
        <f>Tabla1[[#This Row],[DESCRIPCION_U20002 31/10]]=Tabla1[[#This Row],[DESCRIPCION_U2000]]</f>
        <v>0</v>
      </c>
      <c r="AA122" t="s">
        <v>1760</v>
      </c>
      <c r="AB122" t="b">
        <f>Tabla1[[#This Row],[EJECUTIVO COMERCIAL 31/10]]=Tabla1[[#This Row],[EJECUTIVO_CORPORATE]]</f>
        <v>1</v>
      </c>
      <c r="AC122" t="e">
        <f>VLOOKUP(Tabla1[[#This Row],[NRO_CUENTA]],[1]!Tabla3[#Data],12,0)</f>
        <v>#N/A</v>
      </c>
      <c r="AD122" t="e">
        <f>VLOOKUP(Tabla1[[#This Row],[NRO_CUENTA]],[1]!Tabla3[#Data],17,0)</f>
        <v>#N/A</v>
      </c>
    </row>
    <row r="123" spans="1:30" x14ac:dyDescent="0.25">
      <c r="A123" t="s">
        <v>18</v>
      </c>
      <c r="B123" s="1">
        <v>41792</v>
      </c>
      <c r="C123" t="s">
        <v>129</v>
      </c>
      <c r="D123">
        <v>29119</v>
      </c>
      <c r="E123" s="6" t="s">
        <v>1998</v>
      </c>
      <c r="F123" t="s">
        <v>1999</v>
      </c>
      <c r="G123" s="6" t="s">
        <v>2163</v>
      </c>
      <c r="H123" t="s">
        <v>22</v>
      </c>
      <c r="I123" t="s">
        <v>23</v>
      </c>
      <c r="J123" t="s">
        <v>939</v>
      </c>
      <c r="K123" t="s">
        <v>2119</v>
      </c>
      <c r="L123">
        <v>0</v>
      </c>
      <c r="M123" t="s">
        <v>2120</v>
      </c>
      <c r="N123" t="s">
        <v>711</v>
      </c>
      <c r="O123" s="14">
        <v>44013</v>
      </c>
      <c r="P123" s="14">
        <v>44044</v>
      </c>
      <c r="Q123" s="22" t="s">
        <v>27</v>
      </c>
      <c r="R123" s="21" t="s">
        <v>2348</v>
      </c>
      <c r="S123" s="24"/>
      <c r="T123" s="22">
        <v>44082</v>
      </c>
      <c r="U123" t="s">
        <v>5982</v>
      </c>
      <c r="V123" t="s">
        <v>5984</v>
      </c>
      <c r="W123" t="s">
        <v>118</v>
      </c>
      <c r="X123" t="b">
        <f>Tabla1[[#This Row],[PLAN CONSUMO 31/10]]=Tabla1[[#This Row],[PLAN_CONSUMO]]</f>
        <v>0</v>
      </c>
      <c r="Y123" t="s">
        <v>6012</v>
      </c>
      <c r="Z123" t="b">
        <f>Tabla1[[#This Row],[DESCRIPCION_U20002 31/10]]=Tabla1[[#This Row],[DESCRIPCION_U2000]]</f>
        <v>0</v>
      </c>
      <c r="AA123" t="s">
        <v>8891</v>
      </c>
      <c r="AB123" t="b">
        <f>Tabla1[[#This Row],[EJECUTIVO COMERCIAL 31/10]]=Tabla1[[#This Row],[EJECUTIVO_CORPORATE]]</f>
        <v>0</v>
      </c>
      <c r="AC123" t="e">
        <f>VLOOKUP(Tabla1[[#This Row],[NRO_CUENTA]],[1]!Tabla3[#Data],12,0)</f>
        <v>#N/A</v>
      </c>
      <c r="AD123" t="e">
        <f>VLOOKUP(Tabla1[[#This Row],[NRO_CUENTA]],[1]!Tabla3[#Data],17,0)</f>
        <v>#N/A</v>
      </c>
    </row>
    <row r="124" spans="1:30" x14ac:dyDescent="0.25">
      <c r="A124" t="s">
        <v>18</v>
      </c>
      <c r="B124" s="1">
        <v>42335</v>
      </c>
      <c r="C124" t="s">
        <v>129</v>
      </c>
      <c r="D124">
        <v>29866</v>
      </c>
      <c r="E124" s="6" t="s">
        <v>2005</v>
      </c>
      <c r="F124" t="s">
        <v>2007</v>
      </c>
      <c r="G124" s="6" t="s">
        <v>2165</v>
      </c>
      <c r="H124" t="s">
        <v>40</v>
      </c>
      <c r="I124" t="s">
        <v>23</v>
      </c>
      <c r="J124" t="s">
        <v>745</v>
      </c>
      <c r="K124" t="s">
        <v>2133</v>
      </c>
      <c r="L124" t="s">
        <v>2134</v>
      </c>
      <c r="M124" t="s">
        <v>2132</v>
      </c>
      <c r="N124" t="s">
        <v>711</v>
      </c>
      <c r="O124" s="14">
        <v>44013</v>
      </c>
      <c r="P124" s="14">
        <v>44044</v>
      </c>
      <c r="Q124" s="22" t="s">
        <v>27</v>
      </c>
      <c r="R124" s="21" t="s">
        <v>2349</v>
      </c>
      <c r="S124" s="24"/>
      <c r="T124" s="22">
        <v>44084</v>
      </c>
      <c r="U124" t="s">
        <v>5982</v>
      </c>
      <c r="V124" t="s">
        <v>5982</v>
      </c>
      <c r="W124" t="s">
        <v>717</v>
      </c>
      <c r="X124" t="b">
        <f>Tabla1[[#This Row],[PLAN CONSUMO 31/10]]=Tabla1[[#This Row],[PLAN_CONSUMO]]</f>
        <v>0</v>
      </c>
      <c r="Y124" t="s">
        <v>6909</v>
      </c>
      <c r="Z124" t="b">
        <f>Tabla1[[#This Row],[DESCRIPCION_U20002 31/10]]=Tabla1[[#This Row],[DESCRIPCION_U2000]]</f>
        <v>0</v>
      </c>
      <c r="AA124" t="s">
        <v>1760</v>
      </c>
      <c r="AB124" t="b">
        <f>Tabla1[[#This Row],[EJECUTIVO COMERCIAL 31/10]]=Tabla1[[#This Row],[EJECUTIVO_CORPORATE]]</f>
        <v>0</v>
      </c>
      <c r="AC124" t="e">
        <f>VLOOKUP(Tabla1[[#This Row],[NRO_CUENTA]],[1]!Tabla3[#Data],12,0)</f>
        <v>#N/A</v>
      </c>
      <c r="AD124" t="e">
        <f>VLOOKUP(Tabla1[[#This Row],[NRO_CUENTA]],[1]!Tabla3[#Data],17,0)</f>
        <v>#N/A</v>
      </c>
    </row>
    <row r="125" spans="1:30" x14ac:dyDescent="0.25">
      <c r="A125" t="s">
        <v>18</v>
      </c>
      <c r="B125" s="1">
        <v>43278</v>
      </c>
      <c r="C125" t="s">
        <v>94</v>
      </c>
      <c r="D125">
        <v>32526</v>
      </c>
      <c r="E125" s="6" t="s">
        <v>2168</v>
      </c>
      <c r="F125" t="s">
        <v>2017</v>
      </c>
      <c r="G125" s="6" t="s">
        <v>2169</v>
      </c>
      <c r="H125" t="s">
        <v>40</v>
      </c>
      <c r="I125" t="s">
        <v>23</v>
      </c>
      <c r="J125" t="s">
        <v>1234</v>
      </c>
      <c r="K125" t="s">
        <v>2153</v>
      </c>
      <c r="L125" t="s">
        <v>2154</v>
      </c>
      <c r="M125" t="s">
        <v>2155</v>
      </c>
      <c r="N125" t="s">
        <v>711</v>
      </c>
      <c r="O125" s="14">
        <v>44013</v>
      </c>
      <c r="P125" s="14">
        <v>44044</v>
      </c>
      <c r="Q125" s="22" t="s">
        <v>27</v>
      </c>
      <c r="R125" s="21" t="s">
        <v>2369</v>
      </c>
      <c r="S125" s="24"/>
      <c r="T125" s="22">
        <v>44086</v>
      </c>
      <c r="U125" t="s">
        <v>5982</v>
      </c>
      <c r="V125" t="s">
        <v>5982</v>
      </c>
      <c r="W125" t="s">
        <v>1682</v>
      </c>
      <c r="X125" t="b">
        <f>Tabla1[[#This Row],[PLAN CONSUMO 31/10]]=Tabla1[[#This Row],[PLAN_CONSUMO]]</f>
        <v>0</v>
      </c>
      <c r="Y125" t="s">
        <v>6635</v>
      </c>
      <c r="Z125" t="b">
        <f>Tabla1[[#This Row],[DESCRIPCION_U20002 31/10]]=Tabla1[[#This Row],[DESCRIPCION_U2000]]</f>
        <v>0</v>
      </c>
      <c r="AA125" t="s">
        <v>6990</v>
      </c>
      <c r="AB125" t="b">
        <f>Tabla1[[#This Row],[EJECUTIVO COMERCIAL 31/10]]=Tabla1[[#This Row],[EJECUTIVO_CORPORATE]]</f>
        <v>0</v>
      </c>
      <c r="AC125" t="e">
        <f>VLOOKUP(Tabla1[[#This Row],[NRO_CUENTA]],[1]!Tabla3[#Data],12,0)</f>
        <v>#N/A</v>
      </c>
      <c r="AD125" t="e">
        <f>VLOOKUP(Tabla1[[#This Row],[NRO_CUENTA]],[1]!Tabla3[#Data],17,0)</f>
        <v>#N/A</v>
      </c>
    </row>
    <row r="126" spans="1:30" x14ac:dyDescent="0.25">
      <c r="A126" t="s">
        <v>18</v>
      </c>
      <c r="B126" s="1">
        <v>44043</v>
      </c>
      <c r="C126" t="s">
        <v>76</v>
      </c>
      <c r="D126">
        <v>35376</v>
      </c>
      <c r="E126" s="6" t="s">
        <v>2178</v>
      </c>
      <c r="F126" t="s">
        <v>3306</v>
      </c>
      <c r="G126" s="6" t="s">
        <v>1760</v>
      </c>
      <c r="H126" t="s">
        <v>22</v>
      </c>
      <c r="I126" t="s">
        <v>23</v>
      </c>
      <c r="J126" t="s">
        <v>1231</v>
      </c>
      <c r="K126" t="s">
        <v>2194</v>
      </c>
      <c r="L126">
        <v>0</v>
      </c>
      <c r="M126" t="s">
        <v>2193</v>
      </c>
      <c r="N126" t="s">
        <v>17</v>
      </c>
      <c r="O126" s="14">
        <v>44013</v>
      </c>
      <c r="P126" s="14">
        <v>44044</v>
      </c>
      <c r="Q126" s="22" t="s">
        <v>27</v>
      </c>
      <c r="R126" s="21" t="s">
        <v>3056</v>
      </c>
      <c r="S126" s="24"/>
      <c r="T126" s="22">
        <v>44145</v>
      </c>
      <c r="U126" t="s">
        <v>5982</v>
      </c>
      <c r="V126" t="s">
        <v>5982</v>
      </c>
      <c r="W126" t="s">
        <v>129</v>
      </c>
      <c r="X126" t="b">
        <f>Tabla1[[#This Row],[PLAN CONSUMO 31/10]]=Tabla1[[#This Row],[PLAN_CONSUMO]]</f>
        <v>0</v>
      </c>
      <c r="Y126" t="s">
        <v>9010</v>
      </c>
      <c r="Z126" t="b">
        <f>Tabla1[[#This Row],[DESCRIPCION_U20002 31/10]]=Tabla1[[#This Row],[DESCRIPCION_U2000]]</f>
        <v>0</v>
      </c>
      <c r="AA126" t="s">
        <v>1760</v>
      </c>
      <c r="AB126" t="b">
        <f>Tabla1[[#This Row],[EJECUTIVO COMERCIAL 31/10]]=Tabla1[[#This Row],[EJECUTIVO_CORPORATE]]</f>
        <v>1</v>
      </c>
      <c r="AC126" t="e">
        <f>VLOOKUP(Tabla1[[#This Row],[NRO_CUENTA]],[1]!Tabla3[#Data],12,0)</f>
        <v>#N/A</v>
      </c>
      <c r="AD126" t="e">
        <f>VLOOKUP(Tabla1[[#This Row],[NRO_CUENTA]],[1]!Tabla3[#Data],17,0)</f>
        <v>#N/A</v>
      </c>
    </row>
    <row r="127" spans="1:30" x14ac:dyDescent="0.25">
      <c r="A127" t="s">
        <v>18</v>
      </c>
      <c r="B127" s="1">
        <v>44043</v>
      </c>
      <c r="C127" t="s">
        <v>1766</v>
      </c>
      <c r="D127">
        <v>35377</v>
      </c>
      <c r="E127" s="6" t="s">
        <v>2178</v>
      </c>
      <c r="F127" t="s">
        <v>3307</v>
      </c>
      <c r="G127" s="6" t="s">
        <v>1760</v>
      </c>
      <c r="H127" t="s">
        <v>22</v>
      </c>
      <c r="I127" t="s">
        <v>23</v>
      </c>
      <c r="J127" t="s">
        <v>1231</v>
      </c>
      <c r="K127" t="s">
        <v>2195</v>
      </c>
      <c r="L127">
        <v>0</v>
      </c>
      <c r="M127" t="s">
        <v>2193</v>
      </c>
      <c r="N127" t="s">
        <v>17</v>
      </c>
      <c r="O127" s="14">
        <v>44013</v>
      </c>
      <c r="P127" s="14">
        <v>44044</v>
      </c>
      <c r="Q127" s="22" t="s">
        <v>27</v>
      </c>
      <c r="R127" s="21" t="s">
        <v>3056</v>
      </c>
      <c r="S127" s="24"/>
      <c r="T127" s="22">
        <v>44145</v>
      </c>
      <c r="U127" t="s">
        <v>5982</v>
      </c>
      <c r="V127" t="s">
        <v>5982</v>
      </c>
      <c r="W127" t="s">
        <v>129</v>
      </c>
      <c r="X127" t="b">
        <f>Tabla1[[#This Row],[PLAN CONSUMO 31/10]]=Tabla1[[#This Row],[PLAN_CONSUMO]]</f>
        <v>0</v>
      </c>
      <c r="Y127" t="s">
        <v>9011</v>
      </c>
      <c r="Z127" t="b">
        <f>Tabla1[[#This Row],[DESCRIPCION_U20002 31/10]]=Tabla1[[#This Row],[DESCRIPCION_U2000]]</f>
        <v>0</v>
      </c>
      <c r="AA127" t="s">
        <v>1760</v>
      </c>
      <c r="AB127" t="b">
        <f>Tabla1[[#This Row],[EJECUTIVO COMERCIAL 31/10]]=Tabla1[[#This Row],[EJECUTIVO_CORPORATE]]</f>
        <v>1</v>
      </c>
      <c r="AC127" t="e">
        <f>VLOOKUP(Tabla1[[#This Row],[NRO_CUENTA]],[1]!Tabla3[#Data],12,0)</f>
        <v>#N/A</v>
      </c>
      <c r="AD127" t="e">
        <f>VLOOKUP(Tabla1[[#This Row],[NRO_CUENTA]],[1]!Tabla3[#Data],17,0)</f>
        <v>#N/A</v>
      </c>
    </row>
    <row r="128" spans="1:30" x14ac:dyDescent="0.25">
      <c r="A128" t="s">
        <v>18</v>
      </c>
      <c r="B128" s="1">
        <v>44043</v>
      </c>
      <c r="C128" t="s">
        <v>469</v>
      </c>
      <c r="D128">
        <v>35374</v>
      </c>
      <c r="E128" s="6" t="s">
        <v>2178</v>
      </c>
      <c r="F128" t="s">
        <v>2184</v>
      </c>
      <c r="G128" s="6" t="s">
        <v>1760</v>
      </c>
      <c r="H128" t="s">
        <v>40</v>
      </c>
      <c r="I128" t="s">
        <v>23</v>
      </c>
      <c r="J128" t="s">
        <v>1231</v>
      </c>
      <c r="K128" t="s">
        <v>2196</v>
      </c>
      <c r="L128">
        <v>0</v>
      </c>
      <c r="M128" t="s">
        <v>2193</v>
      </c>
      <c r="N128" t="s">
        <v>17</v>
      </c>
      <c r="O128" s="14">
        <v>44013</v>
      </c>
      <c r="P128" s="14">
        <v>44044</v>
      </c>
      <c r="Q128" s="22" t="s">
        <v>27</v>
      </c>
      <c r="R128" s="21" t="s">
        <v>2366</v>
      </c>
      <c r="S128" s="24"/>
      <c r="T128" s="22">
        <v>44090</v>
      </c>
      <c r="U128" t="s">
        <v>5982</v>
      </c>
      <c r="V128" t="s">
        <v>5982</v>
      </c>
      <c r="W128" t="s">
        <v>158</v>
      </c>
      <c r="X128" t="b">
        <f>Tabla1[[#This Row],[PLAN CONSUMO 31/10]]=Tabla1[[#This Row],[PLAN_CONSUMO]]</f>
        <v>0</v>
      </c>
      <c r="Y128" t="s">
        <v>9012</v>
      </c>
      <c r="Z128" t="b">
        <f>Tabla1[[#This Row],[DESCRIPCION_U20002 31/10]]=Tabla1[[#This Row],[DESCRIPCION_U2000]]</f>
        <v>0</v>
      </c>
      <c r="AA128" t="s">
        <v>1760</v>
      </c>
      <c r="AB128" t="b">
        <f>Tabla1[[#This Row],[EJECUTIVO COMERCIAL 31/10]]=Tabla1[[#This Row],[EJECUTIVO_CORPORATE]]</f>
        <v>1</v>
      </c>
      <c r="AC128" t="e">
        <f>VLOOKUP(Tabla1[[#This Row],[NRO_CUENTA]],[1]!Tabla3[#Data],12,0)</f>
        <v>#N/A</v>
      </c>
      <c r="AD128" t="e">
        <f>VLOOKUP(Tabla1[[#This Row],[NRO_CUENTA]],[1]!Tabla3[#Data],17,0)</f>
        <v>#N/A</v>
      </c>
    </row>
    <row r="129" spans="1:30" x14ac:dyDescent="0.25">
      <c r="A129" t="s">
        <v>88</v>
      </c>
      <c r="B129" s="1">
        <v>44040</v>
      </c>
      <c r="C129" t="s">
        <v>5986</v>
      </c>
      <c r="D129">
        <v>35414</v>
      </c>
      <c r="E129" s="6" t="s">
        <v>2179</v>
      </c>
      <c r="F129" t="s">
        <v>2185</v>
      </c>
      <c r="G129" s="6" t="s">
        <v>2188</v>
      </c>
      <c r="H129" t="s">
        <v>40</v>
      </c>
      <c r="I129" t="s">
        <v>23</v>
      </c>
      <c r="J129" t="s">
        <v>2191</v>
      </c>
      <c r="K129" t="s">
        <v>2197</v>
      </c>
      <c r="L129" t="s">
        <v>2198</v>
      </c>
      <c r="M129" t="s">
        <v>2199</v>
      </c>
      <c r="N129" t="s">
        <v>17</v>
      </c>
      <c r="O129" s="14">
        <v>44013</v>
      </c>
      <c r="P129" s="14">
        <v>44044</v>
      </c>
      <c r="Q129" s="22" t="s">
        <v>75</v>
      </c>
      <c r="R129" s="21" t="s">
        <v>3052</v>
      </c>
      <c r="S129" s="24" t="s">
        <v>2239</v>
      </c>
      <c r="T129" s="22">
        <v>0</v>
      </c>
      <c r="U129" t="s">
        <v>5982</v>
      </c>
      <c r="V129" t="s">
        <v>5982</v>
      </c>
      <c r="W129" t="s">
        <v>36</v>
      </c>
      <c r="X129" t="b">
        <f>Tabla1[[#This Row],[PLAN CONSUMO 31/10]]=Tabla1[[#This Row],[PLAN_CONSUMO]]</f>
        <v>0</v>
      </c>
      <c r="Y129" t="s">
        <v>6013</v>
      </c>
      <c r="Z129" t="b">
        <f>Tabla1[[#This Row],[DESCRIPCION_U20002 31/10]]=Tabla1[[#This Row],[DESCRIPCION_U2000]]</f>
        <v>0</v>
      </c>
      <c r="AA129" t="s">
        <v>7474</v>
      </c>
      <c r="AB129" t="b">
        <f>Tabla1[[#This Row],[EJECUTIVO COMERCIAL 31/10]]=Tabla1[[#This Row],[EJECUTIVO_CORPORATE]]</f>
        <v>0</v>
      </c>
      <c r="AC129" t="e">
        <f>VLOOKUP(Tabla1[[#This Row],[NRO_CUENTA]],[1]!Tabla3[#Data],12,0)</f>
        <v>#N/A</v>
      </c>
      <c r="AD129" t="e">
        <f>VLOOKUP(Tabla1[[#This Row],[NRO_CUENTA]],[1]!Tabla3[#Data],17,0)</f>
        <v>#N/A</v>
      </c>
    </row>
    <row r="130" spans="1:30" x14ac:dyDescent="0.25">
      <c r="A130" t="s">
        <v>88</v>
      </c>
      <c r="B130" s="1">
        <v>44043</v>
      </c>
      <c r="C130" t="s">
        <v>5994</v>
      </c>
      <c r="D130">
        <v>35418</v>
      </c>
      <c r="E130" s="6" t="s">
        <v>2183</v>
      </c>
      <c r="F130" t="s">
        <v>2189</v>
      </c>
      <c r="G130" s="6" t="s">
        <v>1769</v>
      </c>
      <c r="H130" t="s">
        <v>22</v>
      </c>
      <c r="I130" t="s">
        <v>23</v>
      </c>
      <c r="J130" t="s">
        <v>1240</v>
      </c>
      <c r="K130" t="s">
        <v>2215</v>
      </c>
      <c r="L130" t="s">
        <v>2216</v>
      </c>
      <c r="M130" t="s">
        <v>2217</v>
      </c>
      <c r="N130" t="s">
        <v>17</v>
      </c>
      <c r="O130" s="14">
        <v>44013</v>
      </c>
      <c r="P130" s="14">
        <v>44044</v>
      </c>
      <c r="Q130" s="22" t="s">
        <v>27</v>
      </c>
      <c r="R130" s="21" t="s">
        <v>3001</v>
      </c>
      <c r="S130" s="24"/>
      <c r="T130" s="22">
        <v>44123</v>
      </c>
      <c r="U130" t="s">
        <v>5989</v>
      </c>
      <c r="V130" t="s">
        <v>35</v>
      </c>
      <c r="W130" t="s">
        <v>28</v>
      </c>
      <c r="X130" t="b">
        <f>Tabla1[[#This Row],[PLAN CONSUMO 31/10]]=Tabla1[[#This Row],[PLAN_CONSUMO]]</f>
        <v>0</v>
      </c>
      <c r="Y130" t="s">
        <v>35</v>
      </c>
      <c r="Z130" t="b">
        <f>Tabla1[[#This Row],[DESCRIPCION_U20002 31/10]]=Tabla1[[#This Row],[DESCRIPCION_U2000]]</f>
        <v>0</v>
      </c>
      <c r="AA130" t="s">
        <v>7446</v>
      </c>
      <c r="AB130" t="b">
        <f>Tabla1[[#This Row],[EJECUTIVO COMERCIAL 31/10]]=Tabla1[[#This Row],[EJECUTIVO_CORPORATE]]</f>
        <v>0</v>
      </c>
      <c r="AC130" t="e">
        <f>VLOOKUP(Tabla1[[#This Row],[NRO_CUENTA]],[1]!Tabla3[#Data],12,0)</f>
        <v>#N/A</v>
      </c>
      <c r="AD130" t="e">
        <f>VLOOKUP(Tabla1[[#This Row],[NRO_CUENTA]],[1]!Tabla3[#Data],17,0)</f>
        <v>#N/A</v>
      </c>
    </row>
    <row r="131" spans="1:30" x14ac:dyDescent="0.25">
      <c r="A131" t="s">
        <v>88</v>
      </c>
      <c r="B131" s="1">
        <v>44043</v>
      </c>
      <c r="C131" t="s">
        <v>6593</v>
      </c>
      <c r="D131">
        <v>35419</v>
      </c>
      <c r="E131" s="6" t="s">
        <v>2183</v>
      </c>
      <c r="F131" t="s">
        <v>2190</v>
      </c>
      <c r="G131" s="6" t="s">
        <v>1769</v>
      </c>
      <c r="H131" t="s">
        <v>22</v>
      </c>
      <c r="I131" t="s">
        <v>23</v>
      </c>
      <c r="J131" t="s">
        <v>1240</v>
      </c>
      <c r="K131" t="s">
        <v>2215</v>
      </c>
      <c r="L131" t="s">
        <v>2216</v>
      </c>
      <c r="M131" t="s">
        <v>2217</v>
      </c>
      <c r="N131" t="s">
        <v>17</v>
      </c>
      <c r="O131" s="14">
        <v>44013</v>
      </c>
      <c r="P131" s="14">
        <v>44044</v>
      </c>
      <c r="Q131" s="22" t="s">
        <v>27</v>
      </c>
      <c r="R131" s="21" t="s">
        <v>3001</v>
      </c>
      <c r="S131" s="24"/>
      <c r="T131" s="22">
        <v>44123</v>
      </c>
      <c r="U131" t="s">
        <v>5982</v>
      </c>
      <c r="V131" t="s">
        <v>5982</v>
      </c>
      <c r="W131" t="s">
        <v>299</v>
      </c>
      <c r="X131" t="b">
        <f>Tabla1[[#This Row],[PLAN CONSUMO 31/10]]=Tabla1[[#This Row],[PLAN_CONSUMO]]</f>
        <v>0</v>
      </c>
      <c r="Y131" t="s">
        <v>7963</v>
      </c>
      <c r="Z131" t="b">
        <f>Tabla1[[#This Row],[DESCRIPCION_U20002 31/10]]=Tabla1[[#This Row],[DESCRIPCION_U2000]]</f>
        <v>0</v>
      </c>
      <c r="AA131" t="s">
        <v>7446</v>
      </c>
      <c r="AB131" t="b">
        <f>Tabla1[[#This Row],[EJECUTIVO COMERCIAL 31/10]]=Tabla1[[#This Row],[EJECUTIVO_CORPORATE]]</f>
        <v>0</v>
      </c>
      <c r="AC131" t="e">
        <f>VLOOKUP(Tabla1[[#This Row],[NRO_CUENTA]],[1]!Tabla3[#Data],12,0)</f>
        <v>#N/A</v>
      </c>
      <c r="AD131" t="e">
        <f>VLOOKUP(Tabla1[[#This Row],[NRO_CUENTA]],[1]!Tabla3[#Data],17,0)</f>
        <v>#N/A</v>
      </c>
    </row>
    <row r="132" spans="1:30" x14ac:dyDescent="0.25">
      <c r="A132" t="s">
        <v>18</v>
      </c>
      <c r="B132" s="1">
        <v>43769</v>
      </c>
      <c r="C132" t="s">
        <v>5988</v>
      </c>
      <c r="D132">
        <v>34599</v>
      </c>
      <c r="E132" s="6" t="s">
        <v>294</v>
      </c>
      <c r="F132" t="s">
        <v>295</v>
      </c>
      <c r="G132" s="6" t="s">
        <v>1769</v>
      </c>
      <c r="H132" t="s">
        <v>22</v>
      </c>
      <c r="I132" t="s">
        <v>23</v>
      </c>
      <c r="J132" t="s">
        <v>1240</v>
      </c>
      <c r="K132" t="s">
        <v>296</v>
      </c>
      <c r="L132" t="s">
        <v>297</v>
      </c>
      <c r="M132" t="s">
        <v>298</v>
      </c>
      <c r="N132" t="s">
        <v>17</v>
      </c>
      <c r="O132" s="14">
        <v>44044</v>
      </c>
      <c r="P132" s="14">
        <v>44075</v>
      </c>
      <c r="Q132" s="22" t="s">
        <v>1878</v>
      </c>
      <c r="R132" s="23" t="s">
        <v>3002</v>
      </c>
      <c r="S132" s="24"/>
      <c r="T132" s="29">
        <v>44106</v>
      </c>
      <c r="U132" t="s">
        <v>5982</v>
      </c>
      <c r="V132" t="s">
        <v>5982</v>
      </c>
      <c r="W132" t="s">
        <v>5987</v>
      </c>
      <c r="X132" t="b">
        <f>Tabla1[[#This Row],[PLAN CONSUMO 31/10]]=Tabla1[[#This Row],[PLAN_CONSUMO]]</f>
        <v>0</v>
      </c>
      <c r="Y132" t="s">
        <v>295</v>
      </c>
      <c r="Z132" t="b">
        <f>Tabla1[[#This Row],[DESCRIPCION_U20002 31/10]]=Tabla1[[#This Row],[DESCRIPCION_U2000]]</f>
        <v>1</v>
      </c>
      <c r="AA132" t="s">
        <v>1426</v>
      </c>
      <c r="AB132" t="b">
        <f>Tabla1[[#This Row],[EJECUTIVO COMERCIAL 31/10]]=Tabla1[[#This Row],[EJECUTIVO_CORPORATE]]</f>
        <v>0</v>
      </c>
      <c r="AC132" t="e">
        <f>VLOOKUP(Tabla1[[#This Row],[NRO_CUENTA]],[1]!Tabla3[#Data],12,0)</f>
        <v>#N/A</v>
      </c>
      <c r="AD132" t="e">
        <f>VLOOKUP(Tabla1[[#This Row],[NRO_CUENTA]],[1]!Tabla3[#Data],17,0)</f>
        <v>#N/A</v>
      </c>
    </row>
    <row r="133" spans="1:30" x14ac:dyDescent="0.25">
      <c r="A133" t="s">
        <v>18</v>
      </c>
      <c r="B133" s="1">
        <v>43069</v>
      </c>
      <c r="C133" t="s">
        <v>6979</v>
      </c>
      <c r="D133">
        <v>31586</v>
      </c>
      <c r="E133" s="6" t="s">
        <v>761</v>
      </c>
      <c r="F133" t="s">
        <v>776</v>
      </c>
      <c r="G133" s="6" t="s">
        <v>1649</v>
      </c>
      <c r="H133" t="s">
        <v>40</v>
      </c>
      <c r="I133" t="s">
        <v>23</v>
      </c>
      <c r="J133" t="s">
        <v>1379</v>
      </c>
      <c r="K133" t="s">
        <v>778</v>
      </c>
      <c r="L133" t="s">
        <v>779</v>
      </c>
      <c r="M133" t="s">
        <v>769</v>
      </c>
      <c r="N133" t="s">
        <v>711</v>
      </c>
      <c r="O133" s="14">
        <v>44044</v>
      </c>
      <c r="P133" s="14">
        <v>44075</v>
      </c>
      <c r="Q133" s="22" t="s">
        <v>1878</v>
      </c>
      <c r="R133" s="21" t="s">
        <v>2367</v>
      </c>
      <c r="S133" s="24"/>
      <c r="T133" s="29">
        <v>44090</v>
      </c>
      <c r="U133" t="s">
        <v>5982</v>
      </c>
      <c r="V133" t="s">
        <v>5982</v>
      </c>
      <c r="W133" t="s">
        <v>6497</v>
      </c>
      <c r="X133" t="b">
        <f>Tabla1[[#This Row],[PLAN CONSUMO 31/10]]=Tabla1[[#This Row],[PLAN_CONSUMO]]</f>
        <v>0</v>
      </c>
      <c r="Y133" t="s">
        <v>6636</v>
      </c>
      <c r="Z133" t="b">
        <f>Tabla1[[#This Row],[DESCRIPCION_U20002 31/10]]=Tabla1[[#This Row],[DESCRIPCION_U2000]]</f>
        <v>0</v>
      </c>
      <c r="AA133" t="s">
        <v>9185</v>
      </c>
      <c r="AB133" t="b">
        <f>Tabla1[[#This Row],[EJECUTIVO COMERCIAL 31/10]]=Tabla1[[#This Row],[EJECUTIVO_CORPORATE]]</f>
        <v>0</v>
      </c>
      <c r="AC133" t="e">
        <f>VLOOKUP(Tabla1[[#This Row],[NRO_CUENTA]],[1]!Tabla3[#Data],12,0)</f>
        <v>#N/A</v>
      </c>
      <c r="AD133" t="e">
        <f>VLOOKUP(Tabla1[[#This Row],[NRO_CUENTA]],[1]!Tabla3[#Data],17,0)</f>
        <v>#N/A</v>
      </c>
    </row>
    <row r="134" spans="1:30" x14ac:dyDescent="0.25">
      <c r="A134" t="s">
        <v>18</v>
      </c>
      <c r="B134" s="1">
        <v>43405</v>
      </c>
      <c r="C134" t="s">
        <v>6497</v>
      </c>
      <c r="D134">
        <v>33201</v>
      </c>
      <c r="E134" s="6" t="s">
        <v>726</v>
      </c>
      <c r="F134" t="s">
        <v>733</v>
      </c>
      <c r="G134" s="6" t="s">
        <v>2241</v>
      </c>
      <c r="H134" t="s">
        <v>40</v>
      </c>
      <c r="I134" t="s">
        <v>23</v>
      </c>
      <c r="J134" t="s">
        <v>2170</v>
      </c>
      <c r="K134" t="s">
        <v>734</v>
      </c>
      <c r="L134" t="s">
        <v>735</v>
      </c>
      <c r="M134" t="s">
        <v>730</v>
      </c>
      <c r="N134" t="s">
        <v>711</v>
      </c>
      <c r="O134" s="14">
        <v>44044</v>
      </c>
      <c r="P134" s="14">
        <v>44075</v>
      </c>
      <c r="Q134" s="22" t="s">
        <v>1878</v>
      </c>
      <c r="R134" s="21" t="s">
        <v>2367</v>
      </c>
      <c r="S134" s="24"/>
      <c r="T134" s="29">
        <v>44103</v>
      </c>
      <c r="U134" t="s">
        <v>5984</v>
      </c>
      <c r="V134" t="s">
        <v>35</v>
      </c>
      <c r="W134" t="s">
        <v>732</v>
      </c>
      <c r="X134" t="b">
        <f>Tabla1[[#This Row],[PLAN CONSUMO 31/10]]=Tabla1[[#This Row],[PLAN_CONSUMO]]</f>
        <v>0</v>
      </c>
      <c r="Y134" t="s">
        <v>35</v>
      </c>
      <c r="Z134" t="b">
        <f>Tabla1[[#This Row],[DESCRIPCION_U20002 31/10]]=Tabla1[[#This Row],[DESCRIPCION_U2000]]</f>
        <v>0</v>
      </c>
      <c r="AA134" t="s">
        <v>6743</v>
      </c>
      <c r="AB134" t="b">
        <f>Tabla1[[#This Row],[EJECUTIVO COMERCIAL 31/10]]=Tabla1[[#This Row],[EJECUTIVO_CORPORATE]]</f>
        <v>0</v>
      </c>
      <c r="AC134" t="e">
        <f>VLOOKUP(Tabla1[[#This Row],[NRO_CUENTA]],[1]!Tabla3[#Data],12,0)</f>
        <v>#N/A</v>
      </c>
      <c r="AD134" t="e">
        <f>VLOOKUP(Tabla1[[#This Row],[NRO_CUENTA]],[1]!Tabla3[#Data],17,0)</f>
        <v>#N/A</v>
      </c>
    </row>
    <row r="135" spans="1:30" x14ac:dyDescent="0.25">
      <c r="A135" t="s">
        <v>18</v>
      </c>
      <c r="B135" s="1">
        <v>43405</v>
      </c>
      <c r="C135" t="s">
        <v>6497</v>
      </c>
      <c r="D135">
        <v>33200</v>
      </c>
      <c r="E135" s="6" t="s">
        <v>726</v>
      </c>
      <c r="F135" t="s">
        <v>740</v>
      </c>
      <c r="G135" s="6" t="s">
        <v>2241</v>
      </c>
      <c r="H135" t="s">
        <v>40</v>
      </c>
      <c r="I135" t="s">
        <v>23</v>
      </c>
      <c r="J135" t="s">
        <v>2170</v>
      </c>
      <c r="K135" t="s">
        <v>741</v>
      </c>
      <c r="L135" t="s">
        <v>735</v>
      </c>
      <c r="M135" t="s">
        <v>730</v>
      </c>
      <c r="N135" t="s">
        <v>711</v>
      </c>
      <c r="O135" s="14">
        <v>44044</v>
      </c>
      <c r="P135" s="14">
        <v>44075</v>
      </c>
      <c r="Q135" s="22" t="s">
        <v>1878</v>
      </c>
      <c r="R135" s="21" t="s">
        <v>2367</v>
      </c>
      <c r="S135" s="24"/>
      <c r="T135" s="29">
        <v>44103</v>
      </c>
      <c r="U135" t="s">
        <v>5984</v>
      </c>
      <c r="V135" t="s">
        <v>35</v>
      </c>
      <c r="W135" t="s">
        <v>739</v>
      </c>
      <c r="X135" t="b">
        <f>Tabla1[[#This Row],[PLAN CONSUMO 31/10]]=Tabla1[[#This Row],[PLAN_CONSUMO]]</f>
        <v>0</v>
      </c>
      <c r="Y135" t="s">
        <v>35</v>
      </c>
      <c r="Z135" t="b">
        <f>Tabla1[[#This Row],[DESCRIPCION_U20002 31/10]]=Tabla1[[#This Row],[DESCRIPCION_U2000]]</f>
        <v>0</v>
      </c>
      <c r="AA135" t="s">
        <v>6743</v>
      </c>
      <c r="AB135" t="b">
        <f>Tabla1[[#This Row],[EJECUTIVO COMERCIAL 31/10]]=Tabla1[[#This Row],[EJECUTIVO_CORPORATE]]</f>
        <v>0</v>
      </c>
      <c r="AC135" t="e">
        <f>VLOOKUP(Tabla1[[#This Row],[NRO_CUENTA]],[1]!Tabla3[#Data],12,0)</f>
        <v>#N/A</v>
      </c>
      <c r="AD135" t="e">
        <f>VLOOKUP(Tabla1[[#This Row],[NRO_CUENTA]],[1]!Tabla3[#Data],17,0)</f>
        <v>#N/A</v>
      </c>
    </row>
    <row r="136" spans="1:30" x14ac:dyDescent="0.25">
      <c r="A136" t="s">
        <v>18</v>
      </c>
      <c r="B136" s="1">
        <v>43099</v>
      </c>
      <c r="C136" t="s">
        <v>6497</v>
      </c>
      <c r="D136">
        <v>31682</v>
      </c>
      <c r="E136" s="6" t="s">
        <v>761</v>
      </c>
      <c r="F136" t="s">
        <v>784</v>
      </c>
      <c r="G136" s="6" t="s">
        <v>1649</v>
      </c>
      <c r="H136" t="s">
        <v>40</v>
      </c>
      <c r="I136" t="s">
        <v>23</v>
      </c>
      <c r="J136" t="s">
        <v>1379</v>
      </c>
      <c r="K136" t="s">
        <v>785</v>
      </c>
      <c r="L136" t="s">
        <v>786</v>
      </c>
      <c r="M136" t="s">
        <v>769</v>
      </c>
      <c r="N136" t="s">
        <v>711</v>
      </c>
      <c r="O136" s="14">
        <v>44044</v>
      </c>
      <c r="P136" s="14">
        <v>44075</v>
      </c>
      <c r="Q136" s="22" t="s">
        <v>1878</v>
      </c>
      <c r="R136" s="21" t="s">
        <v>2367</v>
      </c>
      <c r="S136" s="24"/>
      <c r="T136" s="29">
        <v>44090</v>
      </c>
      <c r="U136" t="s">
        <v>5982</v>
      </c>
      <c r="V136" t="s">
        <v>5982</v>
      </c>
      <c r="W136" t="s">
        <v>6497</v>
      </c>
      <c r="X136" t="b">
        <f>Tabla1[[#This Row],[PLAN CONSUMO 31/10]]=Tabla1[[#This Row],[PLAN_CONSUMO]]</f>
        <v>1</v>
      </c>
      <c r="Y136" t="s">
        <v>6637</v>
      </c>
      <c r="Z136" t="b">
        <f>Tabla1[[#This Row],[DESCRIPCION_U20002 31/10]]=Tabla1[[#This Row],[DESCRIPCION_U2000]]</f>
        <v>0</v>
      </c>
      <c r="AA136" t="s">
        <v>9185</v>
      </c>
      <c r="AB136" t="b">
        <f>Tabla1[[#This Row],[EJECUTIVO COMERCIAL 31/10]]=Tabla1[[#This Row],[EJECUTIVO_CORPORATE]]</f>
        <v>0</v>
      </c>
      <c r="AC136" t="e">
        <f>VLOOKUP(Tabla1[[#This Row],[NRO_CUENTA]],[1]!Tabla3[#Data],12,0)</f>
        <v>#N/A</v>
      </c>
      <c r="AD136" t="e">
        <f>VLOOKUP(Tabla1[[#This Row],[NRO_CUENTA]],[1]!Tabla3[#Data],17,0)</f>
        <v>#N/A</v>
      </c>
    </row>
    <row r="137" spans="1:30" x14ac:dyDescent="0.25">
      <c r="A137" t="s">
        <v>18</v>
      </c>
      <c r="B137" s="1">
        <v>43250</v>
      </c>
      <c r="C137" t="s">
        <v>6497</v>
      </c>
      <c r="D137">
        <v>32401</v>
      </c>
      <c r="E137" s="6" t="s">
        <v>961</v>
      </c>
      <c r="F137" t="s">
        <v>962</v>
      </c>
      <c r="G137" s="6" t="s">
        <v>1820</v>
      </c>
      <c r="H137" t="s">
        <v>22</v>
      </c>
      <c r="I137" t="s">
        <v>23</v>
      </c>
      <c r="J137" t="s">
        <v>1378</v>
      </c>
      <c r="K137" t="s">
        <v>964</v>
      </c>
      <c r="L137" t="s">
        <v>965</v>
      </c>
      <c r="M137" t="s">
        <v>1001</v>
      </c>
      <c r="N137" t="s">
        <v>711</v>
      </c>
      <c r="O137" s="14">
        <v>44044</v>
      </c>
      <c r="P137" s="14">
        <v>44075</v>
      </c>
      <c r="Q137" s="22" t="s">
        <v>1878</v>
      </c>
      <c r="R137" s="21" t="s">
        <v>2346</v>
      </c>
      <c r="S137" s="24"/>
      <c r="T137" s="29">
        <v>44085</v>
      </c>
      <c r="U137" t="s">
        <v>5982</v>
      </c>
      <c r="V137" t="s">
        <v>5982</v>
      </c>
      <c r="W137" t="s">
        <v>5988</v>
      </c>
      <c r="X137" t="b">
        <f>Tabla1[[#This Row],[PLAN CONSUMO 31/10]]=Tabla1[[#This Row],[PLAN_CONSUMO]]</f>
        <v>0</v>
      </c>
      <c r="Y137" t="s">
        <v>6330</v>
      </c>
      <c r="Z137" t="b">
        <f>Tabla1[[#This Row],[DESCRIPCION_U20002 31/10]]=Tabla1[[#This Row],[DESCRIPCION_U2000]]</f>
        <v>0</v>
      </c>
      <c r="AA137" t="s">
        <v>1820</v>
      </c>
      <c r="AB137" t="b">
        <f>Tabla1[[#This Row],[EJECUTIVO COMERCIAL 31/10]]=Tabla1[[#This Row],[EJECUTIVO_CORPORATE]]</f>
        <v>1</v>
      </c>
      <c r="AC137" t="e">
        <f>VLOOKUP(Tabla1[[#This Row],[NRO_CUENTA]],[1]!Tabla3[#Data],12,0)</f>
        <v>#N/A</v>
      </c>
      <c r="AD137" t="e">
        <f>VLOOKUP(Tabla1[[#This Row],[NRO_CUENTA]],[1]!Tabla3[#Data],17,0)</f>
        <v>#N/A</v>
      </c>
    </row>
    <row r="138" spans="1:30" x14ac:dyDescent="0.25">
      <c r="A138" t="s">
        <v>18</v>
      </c>
      <c r="B138" s="1">
        <v>41548</v>
      </c>
      <c r="C138" t="s">
        <v>6497</v>
      </c>
      <c r="D138">
        <v>28527</v>
      </c>
      <c r="E138" s="6" t="s">
        <v>588</v>
      </c>
      <c r="F138" t="s">
        <v>1850</v>
      </c>
      <c r="G138" s="6" t="s">
        <v>2241</v>
      </c>
      <c r="H138" t="s">
        <v>22</v>
      </c>
      <c r="I138" t="s">
        <v>23</v>
      </c>
      <c r="J138" t="s">
        <v>2170</v>
      </c>
      <c r="K138" t="s">
        <v>715</v>
      </c>
      <c r="L138" t="s">
        <v>716</v>
      </c>
      <c r="M138" t="s">
        <v>591</v>
      </c>
      <c r="N138" t="s">
        <v>711</v>
      </c>
      <c r="O138" s="14">
        <v>44044</v>
      </c>
      <c r="P138" s="14">
        <v>44075</v>
      </c>
      <c r="Q138" s="22" t="s">
        <v>1878</v>
      </c>
      <c r="R138" s="21" t="s">
        <v>3003</v>
      </c>
      <c r="S138" s="24"/>
      <c r="T138" s="29">
        <v>44112</v>
      </c>
      <c r="U138" t="s">
        <v>5982</v>
      </c>
      <c r="V138" t="s">
        <v>5982</v>
      </c>
      <c r="W138" t="s">
        <v>868</v>
      </c>
      <c r="X138" t="b">
        <f>Tabla1[[#This Row],[PLAN CONSUMO 31/10]]=Tabla1[[#This Row],[PLAN_CONSUMO]]</f>
        <v>0</v>
      </c>
      <c r="Y138" t="s">
        <v>7098</v>
      </c>
      <c r="Z138" t="b">
        <f>Tabla1[[#This Row],[DESCRIPCION_U20002 31/10]]=Tabla1[[#This Row],[DESCRIPCION_U2000]]</f>
        <v>0</v>
      </c>
      <c r="AA138" t="s">
        <v>6743</v>
      </c>
      <c r="AB138" t="b">
        <f>Tabla1[[#This Row],[EJECUTIVO COMERCIAL 31/10]]=Tabla1[[#This Row],[EJECUTIVO_CORPORATE]]</f>
        <v>0</v>
      </c>
      <c r="AC138" t="e">
        <f>VLOOKUP(Tabla1[[#This Row],[NRO_CUENTA]],[1]!Tabla3[#Data],12,0)</f>
        <v>#N/A</v>
      </c>
      <c r="AD138" t="e">
        <f>VLOOKUP(Tabla1[[#This Row],[NRO_CUENTA]],[1]!Tabla3[#Data],17,0)</f>
        <v>#N/A</v>
      </c>
    </row>
    <row r="139" spans="1:30" x14ac:dyDescent="0.25">
      <c r="A139" t="s">
        <v>18</v>
      </c>
      <c r="B139" s="1">
        <v>41760</v>
      </c>
      <c r="C139" t="s">
        <v>6497</v>
      </c>
      <c r="D139">
        <v>28967</v>
      </c>
      <c r="E139" s="6" t="s">
        <v>1084</v>
      </c>
      <c r="F139" t="s">
        <v>1856</v>
      </c>
      <c r="G139" s="6" t="s">
        <v>1392</v>
      </c>
      <c r="H139" t="s">
        <v>40</v>
      </c>
      <c r="I139" t="s">
        <v>23</v>
      </c>
      <c r="J139" t="s">
        <v>1230</v>
      </c>
      <c r="K139" t="s">
        <v>777</v>
      </c>
      <c r="M139" t="s">
        <v>1167</v>
      </c>
      <c r="N139" t="s">
        <v>711</v>
      </c>
      <c r="O139" s="14">
        <v>44044</v>
      </c>
      <c r="P139" s="14">
        <v>44075</v>
      </c>
      <c r="Q139" s="28" t="s">
        <v>1878</v>
      </c>
      <c r="R139" s="21" t="s">
        <v>3053</v>
      </c>
      <c r="S139" s="24"/>
      <c r="T139" s="29">
        <v>44144</v>
      </c>
      <c r="U139" t="s">
        <v>5982</v>
      </c>
      <c r="V139" t="s">
        <v>5982</v>
      </c>
      <c r="W139" t="s">
        <v>557</v>
      </c>
      <c r="X139" t="b">
        <f>Tabla1[[#This Row],[PLAN CONSUMO 31/10]]=Tabla1[[#This Row],[PLAN_CONSUMO]]</f>
        <v>0</v>
      </c>
      <c r="Y139" t="s">
        <v>9013</v>
      </c>
      <c r="Z139" t="b">
        <f>Tabla1[[#This Row],[DESCRIPCION_U20002 31/10]]=Tabla1[[#This Row],[DESCRIPCION_U2000]]</f>
        <v>0</v>
      </c>
      <c r="AA139" t="s">
        <v>3799</v>
      </c>
      <c r="AB139" t="b">
        <f>Tabla1[[#This Row],[EJECUTIVO COMERCIAL 31/10]]=Tabla1[[#This Row],[EJECUTIVO_CORPORATE]]</f>
        <v>0</v>
      </c>
      <c r="AC139" t="e">
        <f>VLOOKUP(Tabla1[[#This Row],[NRO_CUENTA]],[1]!Tabla3[#Data],12,0)</f>
        <v>#N/A</v>
      </c>
      <c r="AD139" t="e">
        <f>VLOOKUP(Tabla1[[#This Row],[NRO_CUENTA]],[1]!Tabla3[#Data],17,0)</f>
        <v>#N/A</v>
      </c>
    </row>
    <row r="140" spans="1:30" x14ac:dyDescent="0.25">
      <c r="A140" t="s">
        <v>18</v>
      </c>
      <c r="B140" s="1">
        <v>43710</v>
      </c>
      <c r="C140" t="s">
        <v>5988</v>
      </c>
      <c r="D140">
        <v>34421</v>
      </c>
      <c r="E140" s="6" t="s">
        <v>20</v>
      </c>
      <c r="F140" t="s">
        <v>21</v>
      </c>
      <c r="G140" s="6" t="s">
        <v>1415</v>
      </c>
      <c r="H140" t="s">
        <v>22</v>
      </c>
      <c r="I140" t="s">
        <v>23</v>
      </c>
      <c r="J140" t="s">
        <v>1635</v>
      </c>
      <c r="K140" t="s">
        <v>24</v>
      </c>
      <c r="L140" t="s">
        <v>25</v>
      </c>
      <c r="M140" t="s">
        <v>26</v>
      </c>
      <c r="N140" t="s">
        <v>17</v>
      </c>
      <c r="O140" s="14">
        <v>43770</v>
      </c>
      <c r="P140" s="14">
        <v>43800</v>
      </c>
      <c r="Q140" s="22" t="s">
        <v>27</v>
      </c>
      <c r="R140" s="21"/>
      <c r="S140" s="21"/>
      <c r="T140" s="22">
        <v>43811</v>
      </c>
      <c r="U140" t="s">
        <v>5982</v>
      </c>
      <c r="V140" t="s">
        <v>5982</v>
      </c>
      <c r="W140" t="s">
        <v>158</v>
      </c>
      <c r="X140" t="b">
        <f>Tabla1[[#This Row],[PLAN CONSUMO 31/10]]=Tabla1[[#This Row],[PLAN_CONSUMO]]</f>
        <v>0</v>
      </c>
      <c r="Y140" t="s">
        <v>8863</v>
      </c>
      <c r="Z140" t="b">
        <f>Tabla1[[#This Row],[DESCRIPCION_U20002 31/10]]=Tabla1[[#This Row],[DESCRIPCION_U2000]]</f>
        <v>0</v>
      </c>
      <c r="AA140" t="s">
        <v>5882</v>
      </c>
      <c r="AB140" t="b">
        <f>Tabla1[[#This Row],[EJECUTIVO COMERCIAL 31/10]]=Tabla1[[#This Row],[EJECUTIVO_CORPORATE]]</f>
        <v>0</v>
      </c>
      <c r="AC140" t="e">
        <f>VLOOKUP(Tabla1[[#This Row],[NRO_CUENTA]],[1]!Tabla3[#Data],12,0)</f>
        <v>#N/A</v>
      </c>
      <c r="AD140" t="e">
        <f>VLOOKUP(Tabla1[[#This Row],[NRO_CUENTA]],[1]!Tabla3[#Data],17,0)</f>
        <v>#N/A</v>
      </c>
    </row>
    <row r="141" spans="1:30" x14ac:dyDescent="0.25">
      <c r="A141" t="s">
        <v>18</v>
      </c>
      <c r="B141" s="1">
        <v>43713</v>
      </c>
      <c r="C141" t="s">
        <v>248</v>
      </c>
      <c r="D141">
        <v>34422</v>
      </c>
      <c r="E141" s="6" t="s">
        <v>29</v>
      </c>
      <c r="F141" t="s">
        <v>30</v>
      </c>
      <c r="G141" s="6" t="s">
        <v>1468</v>
      </c>
      <c r="H141" t="s">
        <v>31</v>
      </c>
      <c r="I141" t="s">
        <v>23</v>
      </c>
      <c r="J141" t="s">
        <v>1225</v>
      </c>
      <c r="K141" t="s">
        <v>32</v>
      </c>
      <c r="L141" t="s">
        <v>33</v>
      </c>
      <c r="M141" t="s">
        <v>34</v>
      </c>
      <c r="N141" t="s">
        <v>17</v>
      </c>
      <c r="O141" s="14">
        <v>43770</v>
      </c>
      <c r="P141" s="14">
        <v>43800</v>
      </c>
      <c r="Q141" s="22" t="s">
        <v>27</v>
      </c>
      <c r="R141" s="21"/>
      <c r="S141" s="21"/>
      <c r="T141" s="22">
        <v>43818</v>
      </c>
      <c r="U141" t="s">
        <v>5984</v>
      </c>
      <c r="V141" t="s">
        <v>35</v>
      </c>
      <c r="W141" t="s">
        <v>28</v>
      </c>
      <c r="X141" t="b">
        <f>Tabla1[[#This Row],[PLAN CONSUMO 31/10]]=Tabla1[[#This Row],[PLAN_CONSUMO]]</f>
        <v>0</v>
      </c>
      <c r="Y141" t="s">
        <v>35</v>
      </c>
      <c r="Z141" t="b">
        <f>Tabla1[[#This Row],[DESCRIPCION_U20002 31/10]]=Tabla1[[#This Row],[DESCRIPCION_U2000]]</f>
        <v>0</v>
      </c>
      <c r="AA141" t="s">
        <v>7475</v>
      </c>
      <c r="AB141" t="b">
        <f>Tabla1[[#This Row],[EJECUTIVO COMERCIAL 31/10]]=Tabla1[[#This Row],[EJECUTIVO_CORPORATE]]</f>
        <v>0</v>
      </c>
      <c r="AC141" t="e">
        <f>VLOOKUP(Tabla1[[#This Row],[NRO_CUENTA]],[1]!Tabla3[#Data],12,0)</f>
        <v>#N/A</v>
      </c>
      <c r="AD141" t="e">
        <f>VLOOKUP(Tabla1[[#This Row],[NRO_CUENTA]],[1]!Tabla3[#Data],17,0)</f>
        <v>#N/A</v>
      </c>
    </row>
    <row r="142" spans="1:30" x14ac:dyDescent="0.25">
      <c r="A142" t="s">
        <v>35</v>
      </c>
      <c r="B142" s="1">
        <v>43735</v>
      </c>
      <c r="C142" t="s">
        <v>28</v>
      </c>
      <c r="D142">
        <v>34448</v>
      </c>
      <c r="E142" s="6" t="s">
        <v>37</v>
      </c>
      <c r="F142" t="s">
        <v>38</v>
      </c>
      <c r="G142" s="6" t="s">
        <v>39</v>
      </c>
      <c r="H142" t="s">
        <v>40</v>
      </c>
      <c r="I142" t="s">
        <v>23</v>
      </c>
      <c r="J142" t="s">
        <v>1224</v>
      </c>
      <c r="K142" t="s">
        <v>41</v>
      </c>
      <c r="L142" t="s">
        <v>42</v>
      </c>
      <c r="M142" t="s">
        <v>43</v>
      </c>
      <c r="N142" t="s">
        <v>17</v>
      </c>
      <c r="O142" s="14">
        <v>43770</v>
      </c>
      <c r="P142" s="14">
        <v>43800</v>
      </c>
      <c r="Q142" s="22" t="s">
        <v>27</v>
      </c>
      <c r="R142" s="21"/>
      <c r="S142" s="21"/>
      <c r="T142" s="22">
        <v>43804</v>
      </c>
      <c r="U142" t="s">
        <v>5984</v>
      </c>
      <c r="V142" t="s">
        <v>35</v>
      </c>
      <c r="W142" t="s">
        <v>28</v>
      </c>
      <c r="X142" t="b">
        <f>Tabla1[[#This Row],[PLAN CONSUMO 31/10]]=Tabla1[[#This Row],[PLAN_CONSUMO]]</f>
        <v>1</v>
      </c>
      <c r="Y142" t="s">
        <v>35</v>
      </c>
      <c r="Z142" t="b">
        <f>Tabla1[[#This Row],[DESCRIPCION_U20002 31/10]]=Tabla1[[#This Row],[DESCRIPCION_U2000]]</f>
        <v>0</v>
      </c>
      <c r="AA142" t="s">
        <v>4246</v>
      </c>
      <c r="AB142" t="b">
        <f>Tabla1[[#This Row],[EJECUTIVO COMERCIAL 31/10]]=Tabla1[[#This Row],[EJECUTIVO_CORPORATE]]</f>
        <v>0</v>
      </c>
      <c r="AC142" t="e">
        <f>VLOOKUP(Tabla1[[#This Row],[NRO_CUENTA]],[1]!Tabla3[#Data],12,0)</f>
        <v>#N/A</v>
      </c>
      <c r="AD142" t="e">
        <f>VLOOKUP(Tabla1[[#This Row],[NRO_CUENTA]],[1]!Tabla3[#Data],17,0)</f>
        <v>#N/A</v>
      </c>
    </row>
    <row r="143" spans="1:30" x14ac:dyDescent="0.25">
      <c r="A143" t="s">
        <v>35</v>
      </c>
      <c r="B143" s="1">
        <v>43735</v>
      </c>
      <c r="C143" t="s">
        <v>1766</v>
      </c>
      <c r="D143">
        <v>34480</v>
      </c>
      <c r="E143" s="6" t="s">
        <v>44</v>
      </c>
      <c r="F143" t="s">
        <v>45</v>
      </c>
      <c r="G143" s="6" t="s">
        <v>1413</v>
      </c>
      <c r="H143" t="s">
        <v>40</v>
      </c>
      <c r="I143" t="s">
        <v>23</v>
      </c>
      <c r="J143" t="s">
        <v>757</v>
      </c>
      <c r="K143" t="s">
        <v>46</v>
      </c>
      <c r="L143" t="s">
        <v>47</v>
      </c>
      <c r="M143" t="s">
        <v>48</v>
      </c>
      <c r="N143" t="s">
        <v>17</v>
      </c>
      <c r="O143" s="14">
        <v>43770</v>
      </c>
      <c r="P143" s="14">
        <v>43800</v>
      </c>
      <c r="Q143" s="22" t="s">
        <v>27</v>
      </c>
      <c r="R143" s="21" t="s">
        <v>49</v>
      </c>
      <c r="S143" s="21"/>
      <c r="T143" s="22">
        <v>43817</v>
      </c>
      <c r="U143" t="s">
        <v>5982</v>
      </c>
      <c r="V143" t="s">
        <v>5982</v>
      </c>
      <c r="W143" t="s">
        <v>28</v>
      </c>
      <c r="X143" t="b">
        <f>Tabla1[[#This Row],[PLAN CONSUMO 31/10]]=Tabla1[[#This Row],[PLAN_CONSUMO]]</f>
        <v>0</v>
      </c>
      <c r="Y143" t="s">
        <v>6639</v>
      </c>
      <c r="Z143" t="b">
        <f>Tabla1[[#This Row],[DESCRIPCION_U20002 31/10]]=Tabla1[[#This Row],[DESCRIPCION_U2000]]</f>
        <v>0</v>
      </c>
      <c r="AA143" t="s">
        <v>8926</v>
      </c>
      <c r="AB143" t="b">
        <f>Tabla1[[#This Row],[EJECUTIVO COMERCIAL 31/10]]=Tabla1[[#This Row],[EJECUTIVO_CORPORATE]]</f>
        <v>0</v>
      </c>
      <c r="AC143" t="e">
        <f>VLOOKUP(Tabla1[[#This Row],[NRO_CUENTA]],[1]!Tabla3[#Data],12,0)</f>
        <v>#N/A</v>
      </c>
      <c r="AD143" t="e">
        <f>VLOOKUP(Tabla1[[#This Row],[NRO_CUENTA]],[1]!Tabla3[#Data],17,0)</f>
        <v>#N/A</v>
      </c>
    </row>
    <row r="144" spans="1:30" x14ac:dyDescent="0.25">
      <c r="A144" t="s">
        <v>35</v>
      </c>
      <c r="B144" s="1">
        <v>43738</v>
      </c>
      <c r="C144" t="s">
        <v>364</v>
      </c>
      <c r="D144">
        <v>34439</v>
      </c>
      <c r="E144" s="6" t="s">
        <v>50</v>
      </c>
      <c r="F144" t="s">
        <v>51</v>
      </c>
      <c r="G144" s="6" t="s">
        <v>1404</v>
      </c>
      <c r="H144" t="s">
        <v>40</v>
      </c>
      <c r="I144" t="s">
        <v>23</v>
      </c>
      <c r="J144" t="s">
        <v>1233</v>
      </c>
      <c r="K144" t="s">
        <v>52</v>
      </c>
      <c r="L144" t="s">
        <v>53</v>
      </c>
      <c r="M144" t="s">
        <v>54</v>
      </c>
      <c r="N144" t="s">
        <v>17</v>
      </c>
      <c r="O144" s="14">
        <v>43770</v>
      </c>
      <c r="P144" s="14">
        <v>43800</v>
      </c>
      <c r="Q144" s="22" t="s">
        <v>27</v>
      </c>
      <c r="R144" s="21"/>
      <c r="S144" s="21"/>
      <c r="T144" s="22">
        <v>43811</v>
      </c>
      <c r="U144" t="s">
        <v>5982</v>
      </c>
      <c r="V144" t="s">
        <v>5982</v>
      </c>
      <c r="W144" t="s">
        <v>28</v>
      </c>
      <c r="X144" t="b">
        <f>Tabla1[[#This Row],[PLAN CONSUMO 31/10]]=Tabla1[[#This Row],[PLAN_CONSUMO]]</f>
        <v>0</v>
      </c>
      <c r="Y144" t="s">
        <v>6640</v>
      </c>
      <c r="Z144" t="b">
        <f>Tabla1[[#This Row],[DESCRIPCION_U20002 31/10]]=Tabla1[[#This Row],[DESCRIPCION_U2000]]</f>
        <v>0</v>
      </c>
      <c r="AA144" t="s">
        <v>7110</v>
      </c>
      <c r="AB144" t="b">
        <f>Tabla1[[#This Row],[EJECUTIVO COMERCIAL 31/10]]=Tabla1[[#This Row],[EJECUTIVO_CORPORATE]]</f>
        <v>0</v>
      </c>
      <c r="AC144" t="e">
        <f>VLOOKUP(Tabla1[[#This Row],[NRO_CUENTA]],[1]!Tabla3[#Data],12,0)</f>
        <v>#N/A</v>
      </c>
      <c r="AD144" t="e">
        <f>VLOOKUP(Tabla1[[#This Row],[NRO_CUENTA]],[1]!Tabla3[#Data],17,0)</f>
        <v>#N/A</v>
      </c>
    </row>
    <row r="145" spans="1:30" x14ac:dyDescent="0.25">
      <c r="A145" t="s">
        <v>35</v>
      </c>
      <c r="B145" s="1">
        <v>43738</v>
      </c>
      <c r="C145" t="s">
        <v>6498</v>
      </c>
      <c r="D145">
        <v>34452</v>
      </c>
      <c r="E145" s="6" t="s">
        <v>50</v>
      </c>
      <c r="F145" t="s">
        <v>55</v>
      </c>
      <c r="G145" s="6" t="s">
        <v>1404</v>
      </c>
      <c r="H145" t="s">
        <v>22</v>
      </c>
      <c r="I145" t="s">
        <v>23</v>
      </c>
      <c r="J145" t="s">
        <v>1233</v>
      </c>
      <c r="K145" t="s">
        <v>56</v>
      </c>
      <c r="L145" t="s">
        <v>57</v>
      </c>
      <c r="M145" t="s">
        <v>58</v>
      </c>
      <c r="N145" t="s">
        <v>17</v>
      </c>
      <c r="O145" s="14">
        <v>43770</v>
      </c>
      <c r="P145" s="14">
        <v>43800</v>
      </c>
      <c r="Q145" s="22" t="s">
        <v>27</v>
      </c>
      <c r="R145" s="21"/>
      <c r="S145" s="21"/>
      <c r="T145" s="22">
        <v>43810</v>
      </c>
      <c r="U145" t="s">
        <v>5982</v>
      </c>
      <c r="V145" t="s">
        <v>5982</v>
      </c>
      <c r="W145" t="s">
        <v>28</v>
      </c>
      <c r="X145" t="b">
        <f>Tabla1[[#This Row],[PLAN CONSUMO 31/10]]=Tabla1[[#This Row],[PLAN_CONSUMO]]</f>
        <v>0</v>
      </c>
      <c r="Y145" t="s">
        <v>6014</v>
      </c>
      <c r="Z145" t="b">
        <f>Tabla1[[#This Row],[DESCRIPCION_U20002 31/10]]=Tabla1[[#This Row],[DESCRIPCION_U2000]]</f>
        <v>0</v>
      </c>
      <c r="AA145" t="s">
        <v>7110</v>
      </c>
      <c r="AB145" t="b">
        <f>Tabla1[[#This Row],[EJECUTIVO COMERCIAL 31/10]]=Tabla1[[#This Row],[EJECUTIVO_CORPORATE]]</f>
        <v>0</v>
      </c>
      <c r="AC145" t="e">
        <f>VLOOKUP(Tabla1[[#This Row],[NRO_CUENTA]],[1]!Tabla3[#Data],12,0)</f>
        <v>#N/A</v>
      </c>
      <c r="AD145" t="e">
        <f>VLOOKUP(Tabla1[[#This Row],[NRO_CUENTA]],[1]!Tabla3[#Data],17,0)</f>
        <v>#N/A</v>
      </c>
    </row>
    <row r="146" spans="1:30" x14ac:dyDescent="0.25">
      <c r="A146" t="s">
        <v>35</v>
      </c>
      <c r="B146" s="1">
        <v>43738</v>
      </c>
      <c r="C146" t="s">
        <v>712</v>
      </c>
      <c r="D146">
        <v>34458</v>
      </c>
      <c r="E146" s="6" t="s">
        <v>59</v>
      </c>
      <c r="F146" t="s">
        <v>60</v>
      </c>
      <c r="G146" s="6" t="s">
        <v>1410</v>
      </c>
      <c r="H146" t="s">
        <v>61</v>
      </c>
      <c r="I146" t="s">
        <v>23</v>
      </c>
      <c r="J146" t="s">
        <v>1226</v>
      </c>
      <c r="K146" t="s">
        <v>62</v>
      </c>
      <c r="L146" t="s">
        <v>63</v>
      </c>
      <c r="M146" t="s">
        <v>64</v>
      </c>
      <c r="N146" t="s">
        <v>17</v>
      </c>
      <c r="O146" s="14">
        <v>43770</v>
      </c>
      <c r="P146" s="14">
        <v>43800</v>
      </c>
      <c r="Q146" s="22" t="s">
        <v>27</v>
      </c>
      <c r="R146" s="21"/>
      <c r="S146" s="21"/>
      <c r="T146" s="22">
        <v>43879</v>
      </c>
      <c r="U146" t="s">
        <v>5982</v>
      </c>
      <c r="V146" t="s">
        <v>35</v>
      </c>
      <c r="W146" t="s">
        <v>28</v>
      </c>
      <c r="X146" t="b">
        <f>Tabla1[[#This Row],[PLAN CONSUMO 31/10]]=Tabla1[[#This Row],[PLAN_CONSUMO]]</f>
        <v>0</v>
      </c>
      <c r="Y146" t="s">
        <v>35</v>
      </c>
      <c r="Z146" t="b">
        <f>Tabla1[[#This Row],[DESCRIPCION_U20002 31/10]]=Tabla1[[#This Row],[DESCRIPCION_U2000]]</f>
        <v>0</v>
      </c>
      <c r="AA146" t="s">
        <v>9481</v>
      </c>
      <c r="AB146" t="b">
        <f>Tabla1[[#This Row],[EJECUTIVO COMERCIAL 31/10]]=Tabla1[[#This Row],[EJECUTIVO_CORPORATE]]</f>
        <v>0</v>
      </c>
      <c r="AC146" t="e">
        <f>VLOOKUP(Tabla1[[#This Row],[NRO_CUENTA]],[1]!Tabla3[#Data],12,0)</f>
        <v>#N/A</v>
      </c>
      <c r="AD146" t="e">
        <f>VLOOKUP(Tabla1[[#This Row],[NRO_CUENTA]],[1]!Tabla3[#Data],17,0)</f>
        <v>#N/A</v>
      </c>
    </row>
    <row r="147" spans="1:30" x14ac:dyDescent="0.25">
      <c r="A147" t="s">
        <v>18</v>
      </c>
      <c r="B147" s="1">
        <v>43738</v>
      </c>
      <c r="C147" t="s">
        <v>557</v>
      </c>
      <c r="D147">
        <v>34468</v>
      </c>
      <c r="E147" s="6" t="s">
        <v>65</v>
      </c>
      <c r="F147" t="s">
        <v>66</v>
      </c>
      <c r="G147" s="6" t="s">
        <v>1435</v>
      </c>
      <c r="H147" t="s">
        <v>61</v>
      </c>
      <c r="I147" t="s">
        <v>23</v>
      </c>
      <c r="J147" t="s">
        <v>1223</v>
      </c>
      <c r="K147" t="s">
        <v>67</v>
      </c>
      <c r="L147" t="s">
        <v>68</v>
      </c>
      <c r="M147" t="s">
        <v>69</v>
      </c>
      <c r="N147" t="s">
        <v>17</v>
      </c>
      <c r="O147" s="14">
        <v>43770</v>
      </c>
      <c r="P147" s="14">
        <v>43800</v>
      </c>
      <c r="Q147" s="22" t="s">
        <v>27</v>
      </c>
      <c r="R147" s="21"/>
      <c r="S147" s="21"/>
      <c r="T147" s="22">
        <v>43880</v>
      </c>
      <c r="U147" t="s">
        <v>5982</v>
      </c>
      <c r="V147" t="s">
        <v>35</v>
      </c>
      <c r="W147" t="s">
        <v>28</v>
      </c>
      <c r="X147" t="b">
        <f>Tabla1[[#This Row],[PLAN CONSUMO 31/10]]=Tabla1[[#This Row],[PLAN_CONSUMO]]</f>
        <v>0</v>
      </c>
      <c r="Y147" t="s">
        <v>35</v>
      </c>
      <c r="Z147" t="b">
        <f>Tabla1[[#This Row],[DESCRIPCION_U20002 31/10]]=Tabla1[[#This Row],[DESCRIPCION_U2000]]</f>
        <v>0</v>
      </c>
      <c r="AA147" t="s">
        <v>1435</v>
      </c>
      <c r="AB147" t="b">
        <f>Tabla1[[#This Row],[EJECUTIVO COMERCIAL 31/10]]=Tabla1[[#This Row],[EJECUTIVO_CORPORATE]]</f>
        <v>1</v>
      </c>
      <c r="AC147" t="e">
        <f>VLOOKUP(Tabla1[[#This Row],[NRO_CUENTA]],[1]!Tabla3[#Data],12,0)</f>
        <v>#N/A</v>
      </c>
      <c r="AD147" t="e">
        <f>VLOOKUP(Tabla1[[#This Row],[NRO_CUENTA]],[1]!Tabla3[#Data],17,0)</f>
        <v>#N/A</v>
      </c>
    </row>
    <row r="148" spans="1:30" x14ac:dyDescent="0.25">
      <c r="A148" t="s">
        <v>18</v>
      </c>
      <c r="B148" s="1">
        <v>43738</v>
      </c>
      <c r="C148" t="s">
        <v>469</v>
      </c>
      <c r="D148">
        <v>34475</v>
      </c>
      <c r="E148" s="6" t="s">
        <v>70</v>
      </c>
      <c r="F148" t="s">
        <v>71</v>
      </c>
      <c r="G148" s="6" t="s">
        <v>1819</v>
      </c>
      <c r="H148" t="s">
        <v>22</v>
      </c>
      <c r="I148" t="s">
        <v>23</v>
      </c>
      <c r="J148" t="s">
        <v>1639</v>
      </c>
      <c r="K148" t="s">
        <v>72</v>
      </c>
      <c r="L148" t="s">
        <v>73</v>
      </c>
      <c r="M148" t="s">
        <v>74</v>
      </c>
      <c r="N148" t="s">
        <v>2376</v>
      </c>
      <c r="O148" s="14">
        <v>43770</v>
      </c>
      <c r="P148" s="14">
        <v>43800</v>
      </c>
      <c r="Q148" s="21" t="s">
        <v>75</v>
      </c>
      <c r="R148" s="21" t="s">
        <v>999</v>
      </c>
      <c r="S148" s="2" t="s">
        <v>9309</v>
      </c>
      <c r="T148" s="22">
        <v>0</v>
      </c>
      <c r="U148" t="s">
        <v>5984</v>
      </c>
      <c r="V148" t="s">
        <v>35</v>
      </c>
      <c r="W148" t="s">
        <v>28</v>
      </c>
      <c r="X148" t="b">
        <f>Tabla1[[#This Row],[PLAN CONSUMO 31/10]]=Tabla1[[#This Row],[PLAN_CONSUMO]]</f>
        <v>0</v>
      </c>
      <c r="Y148" t="s">
        <v>35</v>
      </c>
      <c r="Z148" t="b">
        <f>Tabla1[[#This Row],[DESCRIPCION_U20002 31/10]]=Tabla1[[#This Row],[DESCRIPCION_U2000]]</f>
        <v>0</v>
      </c>
      <c r="AA148" t="s">
        <v>7475</v>
      </c>
      <c r="AB148" t="b">
        <f>Tabla1[[#This Row],[EJECUTIVO COMERCIAL 31/10]]=Tabla1[[#This Row],[EJECUTIVO_CORPORATE]]</f>
        <v>0</v>
      </c>
      <c r="AC148" t="e">
        <f>VLOOKUP(Tabla1[[#This Row],[NRO_CUENTA]],[1]!Tabla3[#Data],12,0)</f>
        <v>#N/A</v>
      </c>
      <c r="AD148" t="e">
        <f>VLOOKUP(Tabla1[[#This Row],[NRO_CUENTA]],[1]!Tabla3[#Data],17,0)</f>
        <v>#N/A</v>
      </c>
    </row>
    <row r="149" spans="1:30" x14ac:dyDescent="0.25">
      <c r="A149" t="s">
        <v>18</v>
      </c>
      <c r="B149" s="1">
        <v>43738</v>
      </c>
      <c r="C149" t="s">
        <v>905</v>
      </c>
      <c r="D149">
        <v>34479</v>
      </c>
      <c r="E149" s="6" t="s">
        <v>77</v>
      </c>
      <c r="F149" t="s">
        <v>78</v>
      </c>
      <c r="G149" s="6" t="s">
        <v>1820</v>
      </c>
      <c r="H149" t="s">
        <v>40</v>
      </c>
      <c r="I149" t="s">
        <v>23</v>
      </c>
      <c r="J149" t="s">
        <v>1378</v>
      </c>
      <c r="K149" t="s">
        <v>79</v>
      </c>
      <c r="L149" t="s">
        <v>80</v>
      </c>
      <c r="M149">
        <v>75589930</v>
      </c>
      <c r="N149" t="s">
        <v>17</v>
      </c>
      <c r="O149" s="14">
        <v>43770</v>
      </c>
      <c r="P149" s="14">
        <v>43800</v>
      </c>
      <c r="Q149" s="22" t="s">
        <v>27</v>
      </c>
      <c r="R149" s="21" t="s">
        <v>81</v>
      </c>
      <c r="S149" s="21"/>
      <c r="T149" s="22">
        <v>43815</v>
      </c>
      <c r="U149" t="s">
        <v>5984</v>
      </c>
      <c r="V149" t="s">
        <v>35</v>
      </c>
      <c r="W149" t="s">
        <v>76</v>
      </c>
      <c r="X149" t="b">
        <f>Tabla1[[#This Row],[PLAN CONSUMO 31/10]]=Tabla1[[#This Row],[PLAN_CONSUMO]]</f>
        <v>0</v>
      </c>
      <c r="Y149" t="s">
        <v>35</v>
      </c>
      <c r="Z149" t="b">
        <f>Tabla1[[#This Row],[DESCRIPCION_U20002 31/10]]=Tabla1[[#This Row],[DESCRIPCION_U2000]]</f>
        <v>0</v>
      </c>
      <c r="AA149" t="s">
        <v>1820</v>
      </c>
      <c r="AB149" t="b">
        <f>Tabla1[[#This Row],[EJECUTIVO COMERCIAL 31/10]]=Tabla1[[#This Row],[EJECUTIVO_CORPORATE]]</f>
        <v>1</v>
      </c>
      <c r="AC149" t="e">
        <f>VLOOKUP(Tabla1[[#This Row],[NRO_CUENTA]],[1]!Tabla3[#Data],12,0)</f>
        <v>#N/A</v>
      </c>
      <c r="AD149" t="e">
        <f>VLOOKUP(Tabla1[[#This Row],[NRO_CUENTA]],[1]!Tabla3[#Data],17,0)</f>
        <v>#N/A</v>
      </c>
    </row>
    <row r="150" spans="1:30" x14ac:dyDescent="0.25">
      <c r="A150" t="s">
        <v>18</v>
      </c>
      <c r="B150" s="1">
        <v>43738</v>
      </c>
      <c r="C150" t="s">
        <v>2422</v>
      </c>
      <c r="D150" s="6">
        <v>34496</v>
      </c>
      <c r="E150" s="6" t="s">
        <v>83</v>
      </c>
      <c r="F150" t="s">
        <v>84</v>
      </c>
      <c r="G150" s="6" t="s">
        <v>1389</v>
      </c>
      <c r="H150" t="s">
        <v>22</v>
      </c>
      <c r="I150" t="s">
        <v>23</v>
      </c>
      <c r="J150" t="s">
        <v>832</v>
      </c>
      <c r="K150" t="s">
        <v>85</v>
      </c>
      <c r="L150" t="s">
        <v>86</v>
      </c>
      <c r="M150" t="s">
        <v>87</v>
      </c>
      <c r="N150" t="s">
        <v>711</v>
      </c>
      <c r="O150" s="14">
        <v>43770</v>
      </c>
      <c r="P150" s="14">
        <v>43800</v>
      </c>
      <c r="Q150" s="22" t="s">
        <v>27</v>
      </c>
      <c r="R150" s="21"/>
      <c r="S150" s="21"/>
      <c r="T150" s="22">
        <v>43809</v>
      </c>
      <c r="U150" t="s">
        <v>5982</v>
      </c>
      <c r="V150" t="s">
        <v>5982</v>
      </c>
      <c r="W150" t="s">
        <v>28</v>
      </c>
      <c r="X150" t="b">
        <f>Tabla1[[#This Row],[PLAN CONSUMO 31/10]]=Tabla1[[#This Row],[PLAN_CONSUMO]]</f>
        <v>0</v>
      </c>
      <c r="Y150" t="s">
        <v>6435</v>
      </c>
      <c r="Z150" t="b">
        <f>Tabla1[[#This Row],[DESCRIPCION_U20002 31/10]]=Tabla1[[#This Row],[DESCRIPCION_U2000]]</f>
        <v>0</v>
      </c>
      <c r="AA150" t="s">
        <v>8737</v>
      </c>
      <c r="AB150" t="b">
        <f>Tabla1[[#This Row],[EJECUTIVO COMERCIAL 31/10]]=Tabla1[[#This Row],[EJECUTIVO_CORPORATE]]</f>
        <v>0</v>
      </c>
      <c r="AC150" t="e">
        <f>VLOOKUP(Tabla1[[#This Row],[NRO_CUENTA]],[1]!Tabla3[#Data],12,0)</f>
        <v>#N/A</v>
      </c>
      <c r="AD150" t="e">
        <f>VLOOKUP(Tabla1[[#This Row],[NRO_CUENTA]],[1]!Tabla3[#Data],17,0)</f>
        <v>#N/A</v>
      </c>
    </row>
    <row r="151" spans="1:30" x14ac:dyDescent="0.25">
      <c r="A151" t="s">
        <v>88</v>
      </c>
      <c r="B151" s="1">
        <v>43738</v>
      </c>
      <c r="C151" t="s">
        <v>5991</v>
      </c>
      <c r="D151">
        <v>34497</v>
      </c>
      <c r="E151" s="6" t="s">
        <v>89</v>
      </c>
      <c r="F151" t="s">
        <v>90</v>
      </c>
      <c r="G151" s="6" t="s">
        <v>1435</v>
      </c>
      <c r="H151" t="s">
        <v>40</v>
      </c>
      <c r="I151" t="s">
        <v>23</v>
      </c>
      <c r="J151" t="s">
        <v>1223</v>
      </c>
      <c r="K151" t="s">
        <v>91</v>
      </c>
      <c r="L151" t="s">
        <v>92</v>
      </c>
      <c r="M151" t="s">
        <v>93</v>
      </c>
      <c r="N151" t="s">
        <v>17</v>
      </c>
      <c r="O151" s="14">
        <v>43770</v>
      </c>
      <c r="P151" s="14">
        <v>43800</v>
      </c>
      <c r="Q151" s="22" t="s">
        <v>27</v>
      </c>
      <c r="R151" s="21"/>
      <c r="S151" s="21"/>
      <c r="T151" s="22">
        <v>43811</v>
      </c>
      <c r="U151" t="s">
        <v>5982</v>
      </c>
      <c r="V151" t="s">
        <v>5982</v>
      </c>
      <c r="W151" t="s">
        <v>28</v>
      </c>
      <c r="X151" t="b">
        <f>Tabla1[[#This Row],[PLAN CONSUMO 31/10]]=Tabla1[[#This Row],[PLAN_CONSUMO]]</f>
        <v>0</v>
      </c>
      <c r="Y151" t="s">
        <v>7436</v>
      </c>
      <c r="Z151" t="b">
        <f>Tabla1[[#This Row],[DESCRIPCION_U20002 31/10]]=Tabla1[[#This Row],[DESCRIPCION_U2000]]</f>
        <v>0</v>
      </c>
      <c r="AA151" t="s">
        <v>1435</v>
      </c>
      <c r="AB151" t="b">
        <f>Tabla1[[#This Row],[EJECUTIVO COMERCIAL 31/10]]=Tabla1[[#This Row],[EJECUTIVO_CORPORATE]]</f>
        <v>1</v>
      </c>
      <c r="AC151" t="e">
        <f>VLOOKUP(Tabla1[[#This Row],[NRO_CUENTA]],[1]!Tabla3[#Data],12,0)</f>
        <v>#N/A</v>
      </c>
      <c r="AD151" t="e">
        <f>VLOOKUP(Tabla1[[#This Row],[NRO_CUENTA]],[1]!Tabla3[#Data],17,0)</f>
        <v>#N/A</v>
      </c>
    </row>
    <row r="152" spans="1:30" x14ac:dyDescent="0.25">
      <c r="A152" t="s">
        <v>18</v>
      </c>
      <c r="B152" s="1">
        <v>43738</v>
      </c>
      <c r="C152" t="s">
        <v>5986</v>
      </c>
      <c r="D152">
        <v>34500</v>
      </c>
      <c r="E152" s="6" t="s">
        <v>95</v>
      </c>
      <c r="F152" t="s">
        <v>96</v>
      </c>
      <c r="G152" s="6" t="s">
        <v>97</v>
      </c>
      <c r="H152" t="s">
        <v>98</v>
      </c>
      <c r="I152" t="s">
        <v>23</v>
      </c>
      <c r="J152" t="s">
        <v>1222</v>
      </c>
      <c r="K152" t="s">
        <v>99</v>
      </c>
      <c r="L152" t="s">
        <v>100</v>
      </c>
      <c r="M152" t="s">
        <v>101</v>
      </c>
      <c r="N152" t="s">
        <v>17</v>
      </c>
      <c r="O152" s="14">
        <v>43770</v>
      </c>
      <c r="P152" s="14">
        <v>43800</v>
      </c>
      <c r="Q152" s="21" t="s">
        <v>75</v>
      </c>
      <c r="R152" s="21" t="s">
        <v>1032</v>
      </c>
      <c r="S152" s="2" t="s">
        <v>9309</v>
      </c>
      <c r="T152" s="22">
        <v>0</v>
      </c>
      <c r="U152" t="s">
        <v>5984</v>
      </c>
      <c r="V152" t="s">
        <v>5982</v>
      </c>
      <c r="W152" t="s">
        <v>94</v>
      </c>
      <c r="X152" t="b">
        <f>Tabla1[[#This Row],[PLAN CONSUMO 31/10]]=Tabla1[[#This Row],[PLAN_CONSUMO]]</f>
        <v>0</v>
      </c>
      <c r="Y152" t="s">
        <v>96</v>
      </c>
      <c r="Z152" t="b">
        <f>Tabla1[[#This Row],[DESCRIPCION_U20002 31/10]]=Tabla1[[#This Row],[DESCRIPCION_U2000]]</f>
        <v>1</v>
      </c>
      <c r="AA152" t="s">
        <v>8120</v>
      </c>
      <c r="AB152" t="b">
        <f>Tabla1[[#This Row],[EJECUTIVO COMERCIAL 31/10]]=Tabla1[[#This Row],[EJECUTIVO_CORPORATE]]</f>
        <v>0</v>
      </c>
      <c r="AC152" t="e">
        <f>VLOOKUP(Tabla1[[#This Row],[NRO_CUENTA]],[1]!Tabla3[#Data],12,0)</f>
        <v>#N/A</v>
      </c>
      <c r="AD152" t="e">
        <f>VLOOKUP(Tabla1[[#This Row],[NRO_CUENTA]],[1]!Tabla3[#Data],17,0)</f>
        <v>#N/A</v>
      </c>
    </row>
    <row r="153" spans="1:30" x14ac:dyDescent="0.25">
      <c r="A153" t="s">
        <v>18</v>
      </c>
      <c r="B153" s="1">
        <v>43738</v>
      </c>
      <c r="C153" t="s">
        <v>5991</v>
      </c>
      <c r="D153" s="6">
        <v>34501</v>
      </c>
      <c r="E153" s="6" t="s">
        <v>95</v>
      </c>
      <c r="F153" t="s">
        <v>102</v>
      </c>
      <c r="G153" s="6" t="s">
        <v>97</v>
      </c>
      <c r="H153" t="s">
        <v>98</v>
      </c>
      <c r="I153" t="s">
        <v>23</v>
      </c>
      <c r="J153" t="s">
        <v>1222</v>
      </c>
      <c r="K153" t="s">
        <v>103</v>
      </c>
      <c r="L153" t="s">
        <v>104</v>
      </c>
      <c r="M153" t="s">
        <v>101</v>
      </c>
      <c r="N153" t="s">
        <v>17</v>
      </c>
      <c r="O153" s="14">
        <v>43770</v>
      </c>
      <c r="P153" s="14">
        <v>43800</v>
      </c>
      <c r="Q153" s="21" t="s">
        <v>75</v>
      </c>
      <c r="R153" s="21" t="s">
        <v>1032</v>
      </c>
      <c r="S153" s="2" t="s">
        <v>9309</v>
      </c>
      <c r="T153" s="22">
        <v>0</v>
      </c>
      <c r="U153" t="s">
        <v>5984</v>
      </c>
      <c r="V153" t="s">
        <v>5982</v>
      </c>
      <c r="W153" t="s">
        <v>94</v>
      </c>
      <c r="X153" t="b">
        <f>Tabla1[[#This Row],[PLAN CONSUMO 31/10]]=Tabla1[[#This Row],[PLAN_CONSUMO]]</f>
        <v>0</v>
      </c>
      <c r="Y153" t="s">
        <v>102</v>
      </c>
      <c r="Z153" t="b">
        <f>Tabla1[[#This Row],[DESCRIPCION_U20002 31/10]]=Tabla1[[#This Row],[DESCRIPCION_U2000]]</f>
        <v>1</v>
      </c>
      <c r="AA153" t="s">
        <v>8120</v>
      </c>
      <c r="AB153" t="b">
        <f>Tabla1[[#This Row],[EJECUTIVO COMERCIAL 31/10]]=Tabla1[[#This Row],[EJECUTIVO_CORPORATE]]</f>
        <v>0</v>
      </c>
      <c r="AC153" t="e">
        <f>VLOOKUP(Tabla1[[#This Row],[NRO_CUENTA]],[1]!Tabla3[#Data],12,0)</f>
        <v>#N/A</v>
      </c>
      <c r="AD153" t="e">
        <f>VLOOKUP(Tabla1[[#This Row],[NRO_CUENTA]],[1]!Tabla3[#Data],17,0)</f>
        <v>#N/A</v>
      </c>
    </row>
    <row r="154" spans="1:30" x14ac:dyDescent="0.25">
      <c r="A154" t="s">
        <v>18</v>
      </c>
      <c r="B154" s="1">
        <v>43738</v>
      </c>
      <c r="C154" t="s">
        <v>5991</v>
      </c>
      <c r="D154" s="6">
        <v>32810</v>
      </c>
      <c r="E154" s="6" t="s">
        <v>95</v>
      </c>
      <c r="F154" t="s">
        <v>105</v>
      </c>
      <c r="G154" s="6" t="s">
        <v>97</v>
      </c>
      <c r="H154" t="s">
        <v>22</v>
      </c>
      <c r="I154" t="s">
        <v>23</v>
      </c>
      <c r="J154" t="s">
        <v>1222</v>
      </c>
      <c r="K154" t="s">
        <v>106</v>
      </c>
      <c r="L154" t="s">
        <v>107</v>
      </c>
      <c r="M154" t="s">
        <v>101</v>
      </c>
      <c r="N154" t="s">
        <v>17</v>
      </c>
      <c r="O154" s="14">
        <v>43770</v>
      </c>
      <c r="P154" s="14">
        <v>43800</v>
      </c>
      <c r="Q154" s="22" t="s">
        <v>27</v>
      </c>
      <c r="R154" s="21" t="s">
        <v>1881</v>
      </c>
      <c r="S154" s="21"/>
      <c r="T154" s="22">
        <v>43802</v>
      </c>
      <c r="U154" t="s">
        <v>5989</v>
      </c>
      <c r="V154" t="s">
        <v>35</v>
      </c>
      <c r="W154" t="s">
        <v>94</v>
      </c>
      <c r="X154" t="b">
        <f>Tabla1[[#This Row],[PLAN CONSUMO 31/10]]=Tabla1[[#This Row],[PLAN_CONSUMO]]</f>
        <v>0</v>
      </c>
      <c r="Y154" t="s">
        <v>35</v>
      </c>
      <c r="Z154" t="b">
        <f>Tabla1[[#This Row],[DESCRIPCION_U20002 31/10]]=Tabla1[[#This Row],[DESCRIPCION_U2000]]</f>
        <v>0</v>
      </c>
      <c r="AA154" t="s">
        <v>8120</v>
      </c>
      <c r="AB154" t="b">
        <f>Tabla1[[#This Row],[EJECUTIVO COMERCIAL 31/10]]=Tabla1[[#This Row],[EJECUTIVO_CORPORATE]]</f>
        <v>0</v>
      </c>
      <c r="AC154" t="e">
        <f>VLOOKUP(Tabla1[[#This Row],[NRO_CUENTA]],[1]!Tabla3[#Data],12,0)</f>
        <v>#N/A</v>
      </c>
      <c r="AD154" t="e">
        <f>VLOOKUP(Tabla1[[#This Row],[NRO_CUENTA]],[1]!Tabla3[#Data],17,0)</f>
        <v>#N/A</v>
      </c>
    </row>
    <row r="155" spans="1:30" x14ac:dyDescent="0.25">
      <c r="A155" t="s">
        <v>18</v>
      </c>
      <c r="B155" s="1">
        <v>43738</v>
      </c>
      <c r="C155" t="s">
        <v>5991</v>
      </c>
      <c r="D155" s="6">
        <v>34507</v>
      </c>
      <c r="E155" s="6" t="s">
        <v>108</v>
      </c>
      <c r="F155" t="s">
        <v>109</v>
      </c>
      <c r="G155" s="6" t="s">
        <v>97</v>
      </c>
      <c r="H155" t="s">
        <v>22</v>
      </c>
      <c r="I155" t="s">
        <v>23</v>
      </c>
      <c r="J155" t="s">
        <v>1222</v>
      </c>
      <c r="K155" t="s">
        <v>110</v>
      </c>
      <c r="L155" t="s">
        <v>111</v>
      </c>
      <c r="M155" t="s">
        <v>101</v>
      </c>
      <c r="N155" t="s">
        <v>17</v>
      </c>
      <c r="O155" s="14">
        <v>43770</v>
      </c>
      <c r="P155" s="14">
        <v>43800</v>
      </c>
      <c r="Q155" s="22" t="s">
        <v>27</v>
      </c>
      <c r="R155" s="21" t="s">
        <v>112</v>
      </c>
      <c r="S155" s="21"/>
      <c r="T155" s="22">
        <v>43802</v>
      </c>
      <c r="U155" t="s">
        <v>5989</v>
      </c>
      <c r="V155" t="s">
        <v>35</v>
      </c>
      <c r="W155" t="s">
        <v>94</v>
      </c>
      <c r="X155" t="b">
        <f>Tabla1[[#This Row],[PLAN CONSUMO 31/10]]=Tabla1[[#This Row],[PLAN_CONSUMO]]</f>
        <v>0</v>
      </c>
      <c r="Y155" t="s">
        <v>35</v>
      </c>
      <c r="Z155" t="b">
        <f>Tabla1[[#This Row],[DESCRIPCION_U20002 31/10]]=Tabla1[[#This Row],[DESCRIPCION_U2000]]</f>
        <v>0</v>
      </c>
      <c r="AA155" t="s">
        <v>8120</v>
      </c>
      <c r="AB155" t="b">
        <f>Tabla1[[#This Row],[EJECUTIVO COMERCIAL 31/10]]=Tabla1[[#This Row],[EJECUTIVO_CORPORATE]]</f>
        <v>0</v>
      </c>
      <c r="AC155" t="e">
        <f>VLOOKUP(Tabla1[[#This Row],[NRO_CUENTA]],[1]!Tabla3[#Data],12,0)</f>
        <v>#N/A</v>
      </c>
      <c r="AD155" t="e">
        <f>VLOOKUP(Tabla1[[#This Row],[NRO_CUENTA]],[1]!Tabla3[#Data],17,0)</f>
        <v>#N/A</v>
      </c>
    </row>
    <row r="156" spans="1:30" x14ac:dyDescent="0.25">
      <c r="A156" t="s">
        <v>18</v>
      </c>
      <c r="B156" s="1">
        <v>43738</v>
      </c>
      <c r="C156" t="s">
        <v>76</v>
      </c>
      <c r="D156" s="6">
        <v>34509</v>
      </c>
      <c r="E156" s="6" t="s">
        <v>113</v>
      </c>
      <c r="F156" t="s">
        <v>114</v>
      </c>
      <c r="G156" s="6" t="s">
        <v>1819</v>
      </c>
      <c r="H156" t="s">
        <v>40</v>
      </c>
      <c r="I156" t="s">
        <v>23</v>
      </c>
      <c r="J156" t="s">
        <v>1639</v>
      </c>
      <c r="K156" t="s">
        <v>115</v>
      </c>
      <c r="L156" t="s">
        <v>116</v>
      </c>
      <c r="M156" t="s">
        <v>117</v>
      </c>
      <c r="N156" t="s">
        <v>711</v>
      </c>
      <c r="O156" s="14">
        <v>43770</v>
      </c>
      <c r="P156" s="14">
        <v>43800</v>
      </c>
      <c r="Q156" s="22" t="s">
        <v>27</v>
      </c>
      <c r="R156" s="21"/>
      <c r="S156" s="21"/>
      <c r="T156" s="22">
        <v>43812</v>
      </c>
      <c r="U156" t="s">
        <v>5982</v>
      </c>
      <c r="V156" t="s">
        <v>5982</v>
      </c>
      <c r="W156" t="s">
        <v>94</v>
      </c>
      <c r="X156" t="b">
        <f>Tabla1[[#This Row],[PLAN CONSUMO 31/10]]=Tabla1[[#This Row],[PLAN_CONSUMO]]</f>
        <v>0</v>
      </c>
      <c r="Y156" t="s">
        <v>6015</v>
      </c>
      <c r="Z156" t="b">
        <f>Tabla1[[#This Row],[DESCRIPCION_U20002 31/10]]=Tabla1[[#This Row],[DESCRIPCION_U2000]]</f>
        <v>0</v>
      </c>
      <c r="AA156" t="s">
        <v>7475</v>
      </c>
      <c r="AB156" t="b">
        <f>Tabla1[[#This Row],[EJECUTIVO COMERCIAL 31/10]]=Tabla1[[#This Row],[EJECUTIVO_CORPORATE]]</f>
        <v>0</v>
      </c>
      <c r="AC156" t="e">
        <f>VLOOKUP(Tabla1[[#This Row],[NRO_CUENTA]],[1]!Tabla3[#Data],12,0)</f>
        <v>#N/A</v>
      </c>
      <c r="AD156" t="e">
        <f>VLOOKUP(Tabla1[[#This Row],[NRO_CUENTA]],[1]!Tabla3[#Data],17,0)</f>
        <v>#N/A</v>
      </c>
    </row>
    <row r="157" spans="1:30" x14ac:dyDescent="0.25">
      <c r="A157" t="s">
        <v>18</v>
      </c>
      <c r="B157" s="1">
        <v>43738</v>
      </c>
      <c r="C157" t="s">
        <v>76</v>
      </c>
      <c r="D157">
        <v>34511</v>
      </c>
      <c r="E157" s="6" t="s">
        <v>119</v>
      </c>
      <c r="F157" t="s">
        <v>120</v>
      </c>
      <c r="G157" s="6" t="s">
        <v>1413</v>
      </c>
      <c r="H157" t="s">
        <v>40</v>
      </c>
      <c r="I157" t="s">
        <v>23</v>
      </c>
      <c r="J157" t="s">
        <v>757</v>
      </c>
      <c r="K157" t="s">
        <v>121</v>
      </c>
      <c r="L157" t="s">
        <v>122</v>
      </c>
      <c r="M157" t="s">
        <v>123</v>
      </c>
      <c r="N157" t="s">
        <v>17</v>
      </c>
      <c r="O157" s="14">
        <v>43770</v>
      </c>
      <c r="P157" s="14">
        <v>43800</v>
      </c>
      <c r="Q157" s="22" t="s">
        <v>27</v>
      </c>
      <c r="R157" s="21"/>
      <c r="S157" s="21"/>
      <c r="T157" s="22">
        <v>43812</v>
      </c>
      <c r="U157" t="s">
        <v>5989</v>
      </c>
      <c r="V157" t="s">
        <v>35</v>
      </c>
      <c r="W157" t="s">
        <v>248</v>
      </c>
      <c r="X157" t="b">
        <f>Tabla1[[#This Row],[PLAN CONSUMO 31/10]]=Tabla1[[#This Row],[PLAN_CONSUMO]]</f>
        <v>0</v>
      </c>
      <c r="Y157" t="s">
        <v>35</v>
      </c>
      <c r="Z157" t="b">
        <f>Tabla1[[#This Row],[DESCRIPCION_U20002 31/10]]=Tabla1[[#This Row],[DESCRIPCION_U2000]]</f>
        <v>0</v>
      </c>
      <c r="AA157" t="s">
        <v>8926</v>
      </c>
      <c r="AB157" t="b">
        <f>Tabla1[[#This Row],[EJECUTIVO COMERCIAL 31/10]]=Tabla1[[#This Row],[EJECUTIVO_CORPORATE]]</f>
        <v>0</v>
      </c>
      <c r="AC157" t="e">
        <f>VLOOKUP(Tabla1[[#This Row],[NRO_CUENTA]],[1]!Tabla3[#Data],12,0)</f>
        <v>#N/A</v>
      </c>
      <c r="AD157" t="e">
        <f>VLOOKUP(Tabla1[[#This Row],[NRO_CUENTA]],[1]!Tabla3[#Data],17,0)</f>
        <v>#N/A</v>
      </c>
    </row>
    <row r="158" spans="1:30" x14ac:dyDescent="0.25">
      <c r="A158" t="s">
        <v>18</v>
      </c>
      <c r="B158" s="1">
        <v>43738</v>
      </c>
      <c r="C158" t="s">
        <v>5983</v>
      </c>
      <c r="D158">
        <v>34512</v>
      </c>
      <c r="E158" s="6" t="s">
        <v>124</v>
      </c>
      <c r="F158" t="s">
        <v>125</v>
      </c>
      <c r="G158" s="6" t="s">
        <v>1404</v>
      </c>
      <c r="H158" t="s">
        <v>98</v>
      </c>
      <c r="I158" t="s">
        <v>23</v>
      </c>
      <c r="J158" t="s">
        <v>1233</v>
      </c>
      <c r="K158" t="s">
        <v>126</v>
      </c>
      <c r="L158" t="s">
        <v>127</v>
      </c>
      <c r="M158" t="s">
        <v>128</v>
      </c>
      <c r="N158" t="s">
        <v>711</v>
      </c>
      <c r="O158" s="14">
        <v>43770</v>
      </c>
      <c r="P158" s="14">
        <v>43800</v>
      </c>
      <c r="Q158" s="22" t="s">
        <v>27</v>
      </c>
      <c r="R158" s="21"/>
      <c r="S158" s="21"/>
      <c r="T158" s="22">
        <v>43878</v>
      </c>
      <c r="U158" t="s">
        <v>5982</v>
      </c>
      <c r="V158" t="s">
        <v>5982</v>
      </c>
      <c r="W158" t="s">
        <v>28</v>
      </c>
      <c r="X158" t="b">
        <f>Tabla1[[#This Row],[PLAN CONSUMO 31/10]]=Tabla1[[#This Row],[PLAN_CONSUMO]]</f>
        <v>0</v>
      </c>
      <c r="Y158" t="s">
        <v>6016</v>
      </c>
      <c r="Z158" t="b">
        <f>Tabla1[[#This Row],[DESCRIPCION_U20002 31/10]]=Tabla1[[#This Row],[DESCRIPCION_U2000]]</f>
        <v>0</v>
      </c>
      <c r="AA158" t="s">
        <v>7110</v>
      </c>
      <c r="AB158" t="b">
        <f>Tabla1[[#This Row],[EJECUTIVO COMERCIAL 31/10]]=Tabla1[[#This Row],[EJECUTIVO_CORPORATE]]</f>
        <v>0</v>
      </c>
      <c r="AC158" t="e">
        <f>VLOOKUP(Tabla1[[#This Row],[NRO_CUENTA]],[1]!Tabla3[#Data],12,0)</f>
        <v>#N/A</v>
      </c>
      <c r="AD158" t="e">
        <f>VLOOKUP(Tabla1[[#This Row],[NRO_CUENTA]],[1]!Tabla3[#Data],17,0)</f>
        <v>#N/A</v>
      </c>
    </row>
    <row r="159" spans="1:30" x14ac:dyDescent="0.25">
      <c r="A159" t="s">
        <v>35</v>
      </c>
      <c r="B159" s="1">
        <v>43738</v>
      </c>
      <c r="C159" t="s">
        <v>5986</v>
      </c>
      <c r="D159">
        <v>34513</v>
      </c>
      <c r="E159" s="6" t="s">
        <v>130</v>
      </c>
      <c r="F159" t="s">
        <v>131</v>
      </c>
      <c r="G159" s="6" t="s">
        <v>1822</v>
      </c>
      <c r="H159" t="s">
        <v>40</v>
      </c>
      <c r="I159" t="s">
        <v>23</v>
      </c>
      <c r="J159" t="s">
        <v>1229</v>
      </c>
      <c r="K159" t="s">
        <v>132</v>
      </c>
      <c r="L159" t="s">
        <v>133</v>
      </c>
      <c r="M159" t="s">
        <v>134</v>
      </c>
      <c r="N159" t="s">
        <v>17</v>
      </c>
      <c r="O159" s="14">
        <v>43770</v>
      </c>
      <c r="P159" s="14">
        <v>43800</v>
      </c>
      <c r="Q159" s="22" t="s">
        <v>27</v>
      </c>
      <c r="R159" s="21"/>
      <c r="S159" s="21"/>
      <c r="T159" s="22">
        <v>43809</v>
      </c>
      <c r="U159" t="s">
        <v>5982</v>
      </c>
      <c r="V159" t="s">
        <v>5982</v>
      </c>
      <c r="W159" t="s">
        <v>469</v>
      </c>
      <c r="X159" t="b">
        <f>Tabla1[[#This Row],[PLAN CONSUMO 31/10]]=Tabla1[[#This Row],[PLAN_CONSUMO]]</f>
        <v>0</v>
      </c>
      <c r="Y159" t="s">
        <v>9168</v>
      </c>
      <c r="Z159" t="b">
        <f>Tabla1[[#This Row],[DESCRIPCION_U20002 31/10]]=Tabla1[[#This Row],[DESCRIPCION_U2000]]</f>
        <v>0</v>
      </c>
      <c r="AA159" t="s">
        <v>2244</v>
      </c>
      <c r="AB159" t="b">
        <f>Tabla1[[#This Row],[EJECUTIVO COMERCIAL 31/10]]=Tabla1[[#This Row],[EJECUTIVO_CORPORATE]]</f>
        <v>0</v>
      </c>
      <c r="AC159" t="e">
        <f>VLOOKUP(Tabla1[[#This Row],[NRO_CUENTA]],[1]!Tabla3[#Data],12,0)</f>
        <v>#N/A</v>
      </c>
      <c r="AD159" t="e">
        <f>VLOOKUP(Tabla1[[#This Row],[NRO_CUENTA]],[1]!Tabla3[#Data],17,0)</f>
        <v>#N/A</v>
      </c>
    </row>
    <row r="160" spans="1:30" x14ac:dyDescent="0.25">
      <c r="A160" t="s">
        <v>18</v>
      </c>
      <c r="B160" s="1">
        <v>43738</v>
      </c>
      <c r="C160" t="s">
        <v>5986</v>
      </c>
      <c r="D160">
        <v>34519</v>
      </c>
      <c r="E160" s="6" t="s">
        <v>135</v>
      </c>
      <c r="F160" t="s">
        <v>136</v>
      </c>
      <c r="G160" s="6" t="s">
        <v>1404</v>
      </c>
      <c r="H160" t="s">
        <v>31</v>
      </c>
      <c r="I160" t="s">
        <v>23</v>
      </c>
      <c r="J160" t="s">
        <v>1233</v>
      </c>
      <c r="K160" t="s">
        <v>137</v>
      </c>
      <c r="L160" t="s">
        <v>138</v>
      </c>
      <c r="M160" t="s">
        <v>139</v>
      </c>
      <c r="N160" t="s">
        <v>17</v>
      </c>
      <c r="O160" s="14">
        <v>43770</v>
      </c>
      <c r="P160" s="14">
        <v>43800</v>
      </c>
      <c r="Q160" s="22" t="s">
        <v>27</v>
      </c>
      <c r="R160" s="21"/>
      <c r="S160" s="21"/>
      <c r="T160" s="22">
        <v>43818</v>
      </c>
      <c r="U160" t="s">
        <v>5989</v>
      </c>
      <c r="V160" t="s">
        <v>35</v>
      </c>
      <c r="W160" t="s">
        <v>94</v>
      </c>
      <c r="X160" t="b">
        <f>Tabla1[[#This Row],[PLAN CONSUMO 31/10]]=Tabla1[[#This Row],[PLAN_CONSUMO]]</f>
        <v>0</v>
      </c>
      <c r="Y160" t="s">
        <v>35</v>
      </c>
      <c r="Z160" t="b">
        <f>Tabla1[[#This Row],[DESCRIPCION_U20002 31/10]]=Tabla1[[#This Row],[DESCRIPCION_U2000]]</f>
        <v>0</v>
      </c>
      <c r="AA160" t="s">
        <v>7110</v>
      </c>
      <c r="AB160" t="b">
        <f>Tabla1[[#This Row],[EJECUTIVO COMERCIAL 31/10]]=Tabla1[[#This Row],[EJECUTIVO_CORPORATE]]</f>
        <v>0</v>
      </c>
      <c r="AC160" t="e">
        <f>VLOOKUP(Tabla1[[#This Row],[NRO_CUENTA]],[1]!Tabla3[#Data],12,0)</f>
        <v>#N/A</v>
      </c>
      <c r="AD160" t="e">
        <f>VLOOKUP(Tabla1[[#This Row],[NRO_CUENTA]],[1]!Tabla3[#Data],17,0)</f>
        <v>#N/A</v>
      </c>
    </row>
    <row r="161" spans="1:30" x14ac:dyDescent="0.25">
      <c r="A161" t="s">
        <v>35</v>
      </c>
      <c r="B161" s="1">
        <v>43738</v>
      </c>
      <c r="C161" t="s">
        <v>5986</v>
      </c>
      <c r="D161">
        <v>34520</v>
      </c>
      <c r="E161" s="6" t="s">
        <v>140</v>
      </c>
      <c r="F161" t="s">
        <v>141</v>
      </c>
      <c r="G161" s="6" t="s">
        <v>1823</v>
      </c>
      <c r="H161" t="s">
        <v>40</v>
      </c>
      <c r="I161" t="s">
        <v>23</v>
      </c>
      <c r="J161" t="s">
        <v>1847</v>
      </c>
      <c r="K161" t="s">
        <v>142</v>
      </c>
      <c r="L161" t="s">
        <v>143</v>
      </c>
      <c r="M161" t="s">
        <v>48</v>
      </c>
      <c r="N161" t="s">
        <v>17</v>
      </c>
      <c r="O161" s="14">
        <v>43770</v>
      </c>
      <c r="P161" s="14">
        <v>43800</v>
      </c>
      <c r="Q161" s="22" t="s">
        <v>27</v>
      </c>
      <c r="R161" s="21" t="s">
        <v>49</v>
      </c>
      <c r="S161" s="21"/>
      <c r="T161" s="22">
        <v>43825</v>
      </c>
      <c r="U161" t="s">
        <v>5990</v>
      </c>
      <c r="V161" t="s">
        <v>35</v>
      </c>
      <c r="W161" t="s">
        <v>28</v>
      </c>
      <c r="X161" t="b">
        <f>Tabla1[[#This Row],[PLAN CONSUMO 31/10]]=Tabla1[[#This Row],[PLAN_CONSUMO]]</f>
        <v>0</v>
      </c>
      <c r="Y161" t="s">
        <v>35</v>
      </c>
      <c r="Z161" t="b">
        <f>Tabla1[[#This Row],[DESCRIPCION_U20002 31/10]]=Tabla1[[#This Row],[DESCRIPCION_U2000]]</f>
        <v>0</v>
      </c>
      <c r="AA161" t="s">
        <v>3843</v>
      </c>
      <c r="AB161" t="b">
        <f>Tabla1[[#This Row],[EJECUTIVO COMERCIAL 31/10]]=Tabla1[[#This Row],[EJECUTIVO_CORPORATE]]</f>
        <v>0</v>
      </c>
      <c r="AC161" t="e">
        <f>VLOOKUP(Tabla1[[#This Row],[NRO_CUENTA]],[1]!Tabla3[#Data],12,0)</f>
        <v>#N/A</v>
      </c>
      <c r="AD161" t="e">
        <f>VLOOKUP(Tabla1[[#This Row],[NRO_CUENTA]],[1]!Tabla3[#Data],17,0)</f>
        <v>#N/A</v>
      </c>
    </row>
    <row r="162" spans="1:30" x14ac:dyDescent="0.25">
      <c r="A162" t="s">
        <v>88</v>
      </c>
      <c r="B162" s="1">
        <v>43738</v>
      </c>
      <c r="C162" t="s">
        <v>5983</v>
      </c>
      <c r="D162">
        <v>34522</v>
      </c>
      <c r="E162" s="6" t="s">
        <v>144</v>
      </c>
      <c r="F162" t="s">
        <v>145</v>
      </c>
      <c r="G162" s="6" t="s">
        <v>1824</v>
      </c>
      <c r="H162" t="s">
        <v>40</v>
      </c>
      <c r="I162" t="s">
        <v>23</v>
      </c>
      <c r="J162" t="s">
        <v>963</v>
      </c>
      <c r="K162" t="s">
        <v>147</v>
      </c>
      <c r="L162" t="s">
        <v>148</v>
      </c>
      <c r="M162" t="s">
        <v>149</v>
      </c>
      <c r="N162" t="s">
        <v>17</v>
      </c>
      <c r="O162" s="14">
        <v>43770</v>
      </c>
      <c r="P162" s="14">
        <v>43800</v>
      </c>
      <c r="Q162" s="22" t="s">
        <v>27</v>
      </c>
      <c r="R162" s="21"/>
      <c r="S162" s="21"/>
      <c r="T162" s="22">
        <v>43804</v>
      </c>
      <c r="U162" t="s">
        <v>5982</v>
      </c>
      <c r="V162" t="s">
        <v>35</v>
      </c>
      <c r="W162" t="s">
        <v>129</v>
      </c>
      <c r="X162" t="b">
        <f>Tabla1[[#This Row],[PLAN CONSUMO 31/10]]=Tabla1[[#This Row],[PLAN_CONSUMO]]</f>
        <v>0</v>
      </c>
      <c r="Y162" t="s">
        <v>35</v>
      </c>
      <c r="Z162" t="b">
        <f>Tabla1[[#This Row],[DESCRIPCION_U20002 31/10]]=Tabla1[[#This Row],[DESCRIPCION_U2000]]</f>
        <v>0</v>
      </c>
      <c r="AA162" t="s">
        <v>7474</v>
      </c>
      <c r="AB162" t="b">
        <f>Tabla1[[#This Row],[EJECUTIVO COMERCIAL 31/10]]=Tabla1[[#This Row],[EJECUTIVO_CORPORATE]]</f>
        <v>0</v>
      </c>
      <c r="AC162" t="e">
        <f>VLOOKUP(Tabla1[[#This Row],[NRO_CUENTA]],[1]!Tabla3[#Data],12,0)</f>
        <v>#N/A</v>
      </c>
      <c r="AD162" t="e">
        <f>VLOOKUP(Tabla1[[#This Row],[NRO_CUENTA]],[1]!Tabla3[#Data],17,0)</f>
        <v>#N/A</v>
      </c>
    </row>
    <row r="163" spans="1:30" x14ac:dyDescent="0.25">
      <c r="A163" t="s">
        <v>35</v>
      </c>
      <c r="B163" s="1">
        <v>43738</v>
      </c>
      <c r="C163" t="s">
        <v>118</v>
      </c>
      <c r="D163">
        <v>34524</v>
      </c>
      <c r="E163" s="6" t="s">
        <v>150</v>
      </c>
      <c r="F163" t="s">
        <v>151</v>
      </c>
      <c r="G163" s="6" t="s">
        <v>1825</v>
      </c>
      <c r="H163" t="s">
        <v>40</v>
      </c>
      <c r="I163" t="s">
        <v>23</v>
      </c>
      <c r="J163" t="s">
        <v>1224</v>
      </c>
      <c r="K163" t="s">
        <v>152</v>
      </c>
      <c r="L163" t="s">
        <v>153</v>
      </c>
      <c r="M163" t="s">
        <v>154</v>
      </c>
      <c r="N163" t="s">
        <v>17</v>
      </c>
      <c r="O163" s="14">
        <v>43770</v>
      </c>
      <c r="P163" s="14">
        <v>43800</v>
      </c>
      <c r="Q163" s="22" t="s">
        <v>27</v>
      </c>
      <c r="R163" s="21"/>
      <c r="S163" s="21"/>
      <c r="T163" s="22">
        <v>43805</v>
      </c>
      <c r="U163" t="s">
        <v>5984</v>
      </c>
      <c r="V163" t="s">
        <v>5984</v>
      </c>
      <c r="W163" t="s">
        <v>129</v>
      </c>
      <c r="X163" t="b">
        <f>Tabla1[[#This Row],[PLAN CONSUMO 31/10]]=Tabla1[[#This Row],[PLAN_CONSUMO]]</f>
        <v>0</v>
      </c>
      <c r="Y163" t="s">
        <v>9446</v>
      </c>
      <c r="Z163" t="b">
        <f>Tabla1[[#This Row],[DESCRIPCION_U20002 31/10]]=Tabla1[[#This Row],[DESCRIPCION_U2000]]</f>
        <v>0</v>
      </c>
      <c r="AA163" t="s">
        <v>8926</v>
      </c>
      <c r="AB163" t="b">
        <f>Tabla1[[#This Row],[EJECUTIVO COMERCIAL 31/10]]=Tabla1[[#This Row],[EJECUTIVO_CORPORATE]]</f>
        <v>0</v>
      </c>
      <c r="AC163" t="e">
        <f>VLOOKUP(Tabla1[[#This Row],[NRO_CUENTA]],[1]!Tabla3[#Data],12,0)</f>
        <v>#N/A</v>
      </c>
      <c r="AD163" t="e">
        <f>VLOOKUP(Tabla1[[#This Row],[NRO_CUENTA]],[1]!Tabla3[#Data],17,0)</f>
        <v>#N/A</v>
      </c>
    </row>
    <row r="164" spans="1:30" x14ac:dyDescent="0.25">
      <c r="A164" t="s">
        <v>35</v>
      </c>
      <c r="B164" s="1">
        <v>43738</v>
      </c>
      <c r="C164" t="s">
        <v>6594</v>
      </c>
      <c r="D164">
        <v>34537</v>
      </c>
      <c r="E164" s="6" t="s">
        <v>50</v>
      </c>
      <c r="F164" t="s">
        <v>155</v>
      </c>
      <c r="G164" s="6" t="s">
        <v>1404</v>
      </c>
      <c r="H164" t="s">
        <v>31</v>
      </c>
      <c r="I164" t="s">
        <v>23</v>
      </c>
      <c r="J164" t="s">
        <v>1233</v>
      </c>
      <c r="K164" t="s">
        <v>156</v>
      </c>
      <c r="L164" t="s">
        <v>157</v>
      </c>
      <c r="M164" t="s">
        <v>54</v>
      </c>
      <c r="N164" t="s">
        <v>17</v>
      </c>
      <c r="O164" s="14">
        <v>43770</v>
      </c>
      <c r="P164" s="14">
        <v>43800</v>
      </c>
      <c r="Q164" s="22" t="s">
        <v>27</v>
      </c>
      <c r="R164" s="21"/>
      <c r="S164" s="21"/>
      <c r="T164" s="22">
        <v>43819</v>
      </c>
      <c r="U164" t="s">
        <v>5982</v>
      </c>
      <c r="V164" t="s">
        <v>5982</v>
      </c>
      <c r="W164" t="s">
        <v>28</v>
      </c>
      <c r="X164" t="b">
        <f>Tabla1[[#This Row],[PLAN CONSUMO 31/10]]=Tabla1[[#This Row],[PLAN_CONSUMO]]</f>
        <v>0</v>
      </c>
      <c r="Y164" t="s">
        <v>6017</v>
      </c>
      <c r="Z164" t="b">
        <f>Tabla1[[#This Row],[DESCRIPCION_U20002 31/10]]=Tabla1[[#This Row],[DESCRIPCION_U2000]]</f>
        <v>0</v>
      </c>
      <c r="AA164" t="s">
        <v>7110</v>
      </c>
      <c r="AB164" t="b">
        <f>Tabla1[[#This Row],[EJECUTIVO COMERCIAL 31/10]]=Tabla1[[#This Row],[EJECUTIVO_CORPORATE]]</f>
        <v>0</v>
      </c>
      <c r="AC164" t="e">
        <f>VLOOKUP(Tabla1[[#This Row],[NRO_CUENTA]],[1]!Tabla3[#Data],12,0)</f>
        <v>#N/A</v>
      </c>
      <c r="AD164" t="e">
        <f>VLOOKUP(Tabla1[[#This Row],[NRO_CUENTA]],[1]!Tabla3[#Data],17,0)</f>
        <v>#N/A</v>
      </c>
    </row>
    <row r="165" spans="1:30" x14ac:dyDescent="0.25">
      <c r="A165" t="s">
        <v>35</v>
      </c>
      <c r="B165" s="1">
        <v>43738</v>
      </c>
      <c r="C165" t="s">
        <v>28</v>
      </c>
      <c r="D165">
        <v>34539</v>
      </c>
      <c r="E165" s="6" t="s">
        <v>140</v>
      </c>
      <c r="F165" t="s">
        <v>159</v>
      </c>
      <c r="G165" s="6" t="s">
        <v>1823</v>
      </c>
      <c r="H165" t="s">
        <v>40</v>
      </c>
      <c r="I165" t="s">
        <v>23</v>
      </c>
      <c r="J165" t="s">
        <v>1847</v>
      </c>
      <c r="K165" t="s">
        <v>160</v>
      </c>
      <c r="L165" t="s">
        <v>161</v>
      </c>
      <c r="M165" t="s">
        <v>48</v>
      </c>
      <c r="N165" t="s">
        <v>17</v>
      </c>
      <c r="O165" s="14">
        <v>43770</v>
      </c>
      <c r="P165" s="14">
        <v>43800</v>
      </c>
      <c r="Q165" s="22" t="s">
        <v>27</v>
      </c>
      <c r="R165" s="21" t="s">
        <v>49</v>
      </c>
      <c r="S165" s="21"/>
      <c r="T165" s="22">
        <v>43825</v>
      </c>
      <c r="U165" t="s">
        <v>5990</v>
      </c>
      <c r="V165" t="s">
        <v>35</v>
      </c>
      <c r="W165" t="s">
        <v>158</v>
      </c>
      <c r="X165" t="b">
        <f>Tabla1[[#This Row],[PLAN CONSUMO 31/10]]=Tabla1[[#This Row],[PLAN_CONSUMO]]</f>
        <v>0</v>
      </c>
      <c r="Y165" t="s">
        <v>35</v>
      </c>
      <c r="Z165" t="b">
        <f>Tabla1[[#This Row],[DESCRIPCION_U20002 31/10]]=Tabla1[[#This Row],[DESCRIPCION_U2000]]</f>
        <v>0</v>
      </c>
      <c r="AA165" t="s">
        <v>3843</v>
      </c>
      <c r="AB165" t="b">
        <f>Tabla1[[#This Row],[EJECUTIVO COMERCIAL 31/10]]=Tabla1[[#This Row],[EJECUTIVO_CORPORATE]]</f>
        <v>0</v>
      </c>
      <c r="AC165" t="e">
        <f>VLOOKUP(Tabla1[[#This Row],[NRO_CUENTA]],[1]!Tabla3[#Data],12,0)</f>
        <v>#N/A</v>
      </c>
      <c r="AD165" t="e">
        <f>VLOOKUP(Tabla1[[#This Row],[NRO_CUENTA]],[1]!Tabla3[#Data],17,0)</f>
        <v>#N/A</v>
      </c>
    </row>
    <row r="166" spans="1:30" x14ac:dyDescent="0.25">
      <c r="A166" t="s">
        <v>35</v>
      </c>
      <c r="B166" s="1">
        <v>43738</v>
      </c>
      <c r="C166" t="s">
        <v>28</v>
      </c>
      <c r="D166">
        <v>34540</v>
      </c>
      <c r="E166" s="6" t="s">
        <v>163</v>
      </c>
      <c r="F166" t="s">
        <v>164</v>
      </c>
      <c r="G166" s="6" t="s">
        <v>1826</v>
      </c>
      <c r="H166" t="s">
        <v>40</v>
      </c>
      <c r="I166" t="s">
        <v>23</v>
      </c>
      <c r="J166" t="s">
        <v>1241</v>
      </c>
      <c r="K166" t="s">
        <v>165</v>
      </c>
      <c r="L166" t="s">
        <v>166</v>
      </c>
      <c r="M166" t="s">
        <v>167</v>
      </c>
      <c r="N166" t="s">
        <v>17</v>
      </c>
      <c r="O166" s="14">
        <v>43770</v>
      </c>
      <c r="P166" s="14">
        <v>43800</v>
      </c>
      <c r="Q166" s="22" t="s">
        <v>27</v>
      </c>
      <c r="R166" s="21" t="s">
        <v>5940</v>
      </c>
      <c r="S166" s="21"/>
      <c r="T166" s="22">
        <v>43820</v>
      </c>
      <c r="U166" t="s">
        <v>5982</v>
      </c>
      <c r="V166" t="s">
        <v>5982</v>
      </c>
      <c r="W166" t="s">
        <v>398</v>
      </c>
      <c r="X166" t="b">
        <f>Tabla1[[#This Row],[PLAN CONSUMO 31/10]]=Tabla1[[#This Row],[PLAN_CONSUMO]]</f>
        <v>0</v>
      </c>
      <c r="Y166" t="s">
        <v>6018</v>
      </c>
      <c r="Z166" t="b">
        <f>Tabla1[[#This Row],[DESCRIPCION_U20002 31/10]]=Tabla1[[#This Row],[DESCRIPCION_U2000]]</f>
        <v>0</v>
      </c>
      <c r="AA166" t="s">
        <v>5731</v>
      </c>
      <c r="AB166" t="b">
        <f>Tabla1[[#This Row],[EJECUTIVO COMERCIAL 31/10]]=Tabla1[[#This Row],[EJECUTIVO_CORPORATE]]</f>
        <v>0</v>
      </c>
      <c r="AC166" t="e">
        <f>VLOOKUP(Tabla1[[#This Row],[NRO_CUENTA]],[1]!Tabla3[#Data],12,0)</f>
        <v>#N/A</v>
      </c>
      <c r="AD166" t="e">
        <f>VLOOKUP(Tabla1[[#This Row],[NRO_CUENTA]],[1]!Tabla3[#Data],17,0)</f>
        <v>#N/A</v>
      </c>
    </row>
    <row r="167" spans="1:30" x14ac:dyDescent="0.25">
      <c r="A167" t="s">
        <v>88</v>
      </c>
      <c r="B167" s="1">
        <v>43739</v>
      </c>
      <c r="C167" t="s">
        <v>5991</v>
      </c>
      <c r="D167">
        <v>34476</v>
      </c>
      <c r="E167" s="6" t="s">
        <v>168</v>
      </c>
      <c r="F167" t="s">
        <v>169</v>
      </c>
      <c r="G167" s="6" t="s">
        <v>1413</v>
      </c>
      <c r="H167" t="s">
        <v>40</v>
      </c>
      <c r="I167" t="s">
        <v>23</v>
      </c>
      <c r="J167" t="s">
        <v>757</v>
      </c>
      <c r="K167" t="s">
        <v>170</v>
      </c>
      <c r="L167" t="s">
        <v>171</v>
      </c>
      <c r="M167" t="s">
        <v>172</v>
      </c>
      <c r="N167" t="s">
        <v>17</v>
      </c>
      <c r="O167" s="14">
        <v>43770</v>
      </c>
      <c r="P167" s="14">
        <v>43800</v>
      </c>
      <c r="Q167" s="22" t="s">
        <v>27</v>
      </c>
      <c r="R167" s="21"/>
      <c r="S167" s="21"/>
      <c r="T167" s="22">
        <v>43812</v>
      </c>
      <c r="U167" t="s">
        <v>5982</v>
      </c>
      <c r="V167" t="s">
        <v>35</v>
      </c>
      <c r="W167" t="s">
        <v>129</v>
      </c>
      <c r="X167" t="b">
        <f>Tabla1[[#This Row],[PLAN CONSUMO 31/10]]=Tabla1[[#This Row],[PLAN_CONSUMO]]</f>
        <v>0</v>
      </c>
      <c r="Y167" t="s">
        <v>35</v>
      </c>
      <c r="Z167" t="b">
        <f>Tabla1[[#This Row],[DESCRIPCION_U20002 31/10]]=Tabla1[[#This Row],[DESCRIPCION_U2000]]</f>
        <v>0</v>
      </c>
      <c r="AA167" t="s">
        <v>8926</v>
      </c>
      <c r="AB167" t="b">
        <f>Tabla1[[#This Row],[EJECUTIVO COMERCIAL 31/10]]=Tabla1[[#This Row],[EJECUTIVO_CORPORATE]]</f>
        <v>0</v>
      </c>
      <c r="AC167" t="e">
        <f>VLOOKUP(Tabla1[[#This Row],[NRO_CUENTA]],[1]!Tabla3[#Data],12,0)</f>
        <v>#N/A</v>
      </c>
      <c r="AD167" t="e">
        <f>VLOOKUP(Tabla1[[#This Row],[NRO_CUENTA]],[1]!Tabla3[#Data],17,0)</f>
        <v>#N/A</v>
      </c>
    </row>
    <row r="168" spans="1:30" x14ac:dyDescent="0.25">
      <c r="A168" t="s">
        <v>18</v>
      </c>
      <c r="B168" s="1">
        <v>43739</v>
      </c>
      <c r="C168" t="s">
        <v>94</v>
      </c>
      <c r="D168">
        <v>34486</v>
      </c>
      <c r="E168" s="6" t="s">
        <v>173</v>
      </c>
      <c r="F168" t="s">
        <v>174</v>
      </c>
      <c r="G168" s="6" t="s">
        <v>1765</v>
      </c>
      <c r="H168" t="s">
        <v>61</v>
      </c>
      <c r="I168" t="s">
        <v>23</v>
      </c>
      <c r="J168" t="s">
        <v>745</v>
      </c>
      <c r="K168" t="s">
        <v>175</v>
      </c>
      <c r="L168" t="s">
        <v>176</v>
      </c>
      <c r="M168" t="s">
        <v>177</v>
      </c>
      <c r="N168" t="s">
        <v>17</v>
      </c>
      <c r="O168" s="14">
        <v>43770</v>
      </c>
      <c r="P168" s="14">
        <v>43800</v>
      </c>
      <c r="Q168" s="22" t="s">
        <v>27</v>
      </c>
      <c r="R168" s="21"/>
      <c r="S168" s="21"/>
      <c r="T168" s="22">
        <v>43879</v>
      </c>
      <c r="U168" t="s">
        <v>5984</v>
      </c>
      <c r="V168" t="s">
        <v>35</v>
      </c>
      <c r="W168" t="s">
        <v>28</v>
      </c>
      <c r="X168" t="b">
        <f>Tabla1[[#This Row],[PLAN CONSUMO 31/10]]=Tabla1[[#This Row],[PLAN_CONSUMO]]</f>
        <v>0</v>
      </c>
      <c r="Y168" t="s">
        <v>35</v>
      </c>
      <c r="Z168" t="b">
        <f>Tabla1[[#This Row],[DESCRIPCION_U20002 31/10]]=Tabla1[[#This Row],[DESCRIPCION_U2000]]</f>
        <v>0</v>
      </c>
      <c r="AA168" t="s">
        <v>1820</v>
      </c>
      <c r="AB168" t="b">
        <f>Tabla1[[#This Row],[EJECUTIVO COMERCIAL 31/10]]=Tabla1[[#This Row],[EJECUTIVO_CORPORATE]]</f>
        <v>0</v>
      </c>
      <c r="AC168" t="e">
        <f>VLOOKUP(Tabla1[[#This Row],[NRO_CUENTA]],[1]!Tabla3[#Data],12,0)</f>
        <v>#N/A</v>
      </c>
      <c r="AD168" t="e">
        <f>VLOOKUP(Tabla1[[#This Row],[NRO_CUENTA]],[1]!Tabla3[#Data],17,0)</f>
        <v>#N/A</v>
      </c>
    </row>
    <row r="169" spans="1:30" x14ac:dyDescent="0.25">
      <c r="A169" t="s">
        <v>35</v>
      </c>
      <c r="B169" s="1">
        <v>43739</v>
      </c>
      <c r="C169" t="s">
        <v>323</v>
      </c>
      <c r="D169">
        <v>34488</v>
      </c>
      <c r="E169" s="6" t="s">
        <v>178</v>
      </c>
      <c r="F169" t="s">
        <v>179</v>
      </c>
      <c r="G169" s="6" t="s">
        <v>146</v>
      </c>
      <c r="H169" t="s">
        <v>40</v>
      </c>
      <c r="I169" t="s">
        <v>23</v>
      </c>
      <c r="J169" t="s">
        <v>1229</v>
      </c>
      <c r="K169" t="s">
        <v>180</v>
      </c>
      <c r="L169" t="s">
        <v>181</v>
      </c>
      <c r="M169" t="s">
        <v>182</v>
      </c>
      <c r="N169" t="s">
        <v>17</v>
      </c>
      <c r="O169" s="14">
        <v>43770</v>
      </c>
      <c r="P169" s="14">
        <v>43800</v>
      </c>
      <c r="Q169" s="22" t="s">
        <v>27</v>
      </c>
      <c r="R169" s="21"/>
      <c r="S169" s="21"/>
      <c r="T169" s="22">
        <v>43816</v>
      </c>
      <c r="U169" t="s">
        <v>5982</v>
      </c>
      <c r="V169" t="s">
        <v>5982</v>
      </c>
      <c r="W169" t="s">
        <v>28</v>
      </c>
      <c r="X169" t="b">
        <f>Tabla1[[#This Row],[PLAN CONSUMO 31/10]]=Tabla1[[#This Row],[PLAN_CONSUMO]]</f>
        <v>0</v>
      </c>
      <c r="Y169" t="s">
        <v>7437</v>
      </c>
      <c r="Z169" t="b">
        <f>Tabla1[[#This Row],[DESCRIPCION_U20002 31/10]]=Tabla1[[#This Row],[DESCRIPCION_U2000]]</f>
        <v>0</v>
      </c>
      <c r="AA169" t="s">
        <v>1435</v>
      </c>
      <c r="AB169" t="b">
        <f>Tabla1[[#This Row],[EJECUTIVO COMERCIAL 31/10]]=Tabla1[[#This Row],[EJECUTIVO_CORPORATE]]</f>
        <v>0</v>
      </c>
      <c r="AC169" t="e">
        <f>VLOOKUP(Tabla1[[#This Row],[NRO_CUENTA]],[1]!Tabla3[#Data],12,0)</f>
        <v>#N/A</v>
      </c>
      <c r="AD169" t="e">
        <f>VLOOKUP(Tabla1[[#This Row],[NRO_CUENTA]],[1]!Tabla3[#Data],17,0)</f>
        <v>#N/A</v>
      </c>
    </row>
    <row r="170" spans="1:30" x14ac:dyDescent="0.25">
      <c r="A170" t="s">
        <v>18</v>
      </c>
      <c r="B170" s="1">
        <v>43746</v>
      </c>
      <c r="C170" t="s">
        <v>76</v>
      </c>
      <c r="D170">
        <v>34472</v>
      </c>
      <c r="E170" s="6" t="s">
        <v>183</v>
      </c>
      <c r="F170" t="s">
        <v>184</v>
      </c>
      <c r="G170" s="6" t="s">
        <v>1413</v>
      </c>
      <c r="H170" t="s">
        <v>40</v>
      </c>
      <c r="I170" t="s">
        <v>23</v>
      </c>
      <c r="J170" t="s">
        <v>757</v>
      </c>
      <c r="K170" t="s">
        <v>185</v>
      </c>
      <c r="L170" t="s">
        <v>186</v>
      </c>
      <c r="M170" t="s">
        <v>187</v>
      </c>
      <c r="N170" t="s">
        <v>17</v>
      </c>
      <c r="O170" s="14">
        <v>43770</v>
      </c>
      <c r="P170" s="14">
        <v>43800</v>
      </c>
      <c r="Q170" s="22" t="s">
        <v>27</v>
      </c>
      <c r="R170" s="21"/>
      <c r="S170" s="21"/>
      <c r="T170" s="22">
        <v>43805</v>
      </c>
      <c r="U170" t="s">
        <v>5982</v>
      </c>
      <c r="V170" t="s">
        <v>5982</v>
      </c>
      <c r="W170" t="s">
        <v>76</v>
      </c>
      <c r="X170" t="b">
        <f>Tabla1[[#This Row],[PLAN CONSUMO 31/10]]=Tabla1[[#This Row],[PLAN_CONSUMO]]</f>
        <v>1</v>
      </c>
      <c r="Y170" t="s">
        <v>6019</v>
      </c>
      <c r="Z170" t="b">
        <f>Tabla1[[#This Row],[DESCRIPCION_U20002 31/10]]=Tabla1[[#This Row],[DESCRIPCION_U2000]]</f>
        <v>0</v>
      </c>
      <c r="AA170" t="s">
        <v>7474</v>
      </c>
      <c r="AB170" t="b">
        <f>Tabla1[[#This Row],[EJECUTIVO COMERCIAL 31/10]]=Tabla1[[#This Row],[EJECUTIVO_CORPORATE]]</f>
        <v>0</v>
      </c>
      <c r="AC170" t="e">
        <f>VLOOKUP(Tabla1[[#This Row],[NRO_CUENTA]],[1]!Tabla3[#Data],12,0)</f>
        <v>#N/A</v>
      </c>
      <c r="AD170" t="e">
        <f>VLOOKUP(Tabla1[[#This Row],[NRO_CUENTA]],[1]!Tabla3[#Data],17,0)</f>
        <v>#N/A</v>
      </c>
    </row>
    <row r="171" spans="1:30" x14ac:dyDescent="0.25">
      <c r="A171" t="s">
        <v>188</v>
      </c>
      <c r="B171" s="1">
        <v>43747</v>
      </c>
      <c r="C171" t="s">
        <v>94</v>
      </c>
      <c r="D171">
        <v>34546</v>
      </c>
      <c r="E171" s="6" t="s">
        <v>189</v>
      </c>
      <c r="F171" t="s">
        <v>190</v>
      </c>
      <c r="G171" s="6" t="s">
        <v>1754</v>
      </c>
      <c r="H171" t="s">
        <v>40</v>
      </c>
      <c r="I171" t="s">
        <v>23</v>
      </c>
      <c r="J171" t="s">
        <v>1843</v>
      </c>
      <c r="K171" t="s">
        <v>191</v>
      </c>
      <c r="L171" t="s">
        <v>192</v>
      </c>
      <c r="M171" t="s">
        <v>193</v>
      </c>
      <c r="N171" t="s">
        <v>17</v>
      </c>
      <c r="O171" s="14">
        <v>43770</v>
      </c>
      <c r="P171" s="14">
        <v>43800</v>
      </c>
      <c r="Q171" s="22" t="s">
        <v>27</v>
      </c>
      <c r="R171" s="21" t="s">
        <v>194</v>
      </c>
      <c r="S171" s="21"/>
      <c r="T171" s="22">
        <v>43809</v>
      </c>
      <c r="U171" t="s">
        <v>5984</v>
      </c>
      <c r="V171" t="s">
        <v>35</v>
      </c>
      <c r="W171" t="s">
        <v>94</v>
      </c>
      <c r="X171" t="b">
        <f>Tabla1[[#This Row],[PLAN CONSUMO 31/10]]=Tabla1[[#This Row],[PLAN_CONSUMO]]</f>
        <v>1</v>
      </c>
      <c r="Y171" t="s">
        <v>35</v>
      </c>
      <c r="Z171" t="b">
        <f>Tabla1[[#This Row],[DESCRIPCION_U20002 31/10]]=Tabla1[[#This Row],[DESCRIPCION_U2000]]</f>
        <v>0</v>
      </c>
      <c r="AA171" t="s">
        <v>1754</v>
      </c>
      <c r="AB171" t="b">
        <f>Tabla1[[#This Row],[EJECUTIVO COMERCIAL 31/10]]=Tabla1[[#This Row],[EJECUTIVO_CORPORATE]]</f>
        <v>1</v>
      </c>
      <c r="AC171" t="e">
        <f>VLOOKUP(Tabla1[[#This Row],[NRO_CUENTA]],[1]!Tabla3[#Data],12,0)</f>
        <v>#N/A</v>
      </c>
      <c r="AD171" t="e">
        <f>VLOOKUP(Tabla1[[#This Row],[NRO_CUENTA]],[1]!Tabla3[#Data],17,0)</f>
        <v>#N/A</v>
      </c>
    </row>
    <row r="172" spans="1:30" x14ac:dyDescent="0.25">
      <c r="A172" t="s">
        <v>18</v>
      </c>
      <c r="B172" s="1">
        <v>43747</v>
      </c>
      <c r="C172" t="s">
        <v>28</v>
      </c>
      <c r="D172">
        <v>34574</v>
      </c>
      <c r="E172" s="6" t="s">
        <v>183</v>
      </c>
      <c r="F172" t="s">
        <v>195</v>
      </c>
      <c r="G172" s="6" t="s">
        <v>1413</v>
      </c>
      <c r="H172" t="s">
        <v>31</v>
      </c>
      <c r="I172" t="s">
        <v>23</v>
      </c>
      <c r="J172" t="s">
        <v>757</v>
      </c>
      <c r="K172" t="s">
        <v>196</v>
      </c>
      <c r="L172" t="s">
        <v>197</v>
      </c>
      <c r="M172" t="s">
        <v>198</v>
      </c>
      <c r="N172" t="s">
        <v>17</v>
      </c>
      <c r="O172" s="14">
        <v>43770</v>
      </c>
      <c r="P172" s="14">
        <v>43800</v>
      </c>
      <c r="Q172" s="22" t="s">
        <v>27</v>
      </c>
      <c r="R172" s="21"/>
      <c r="S172" s="21"/>
      <c r="T172" s="22">
        <v>43818</v>
      </c>
      <c r="U172" t="s">
        <v>5984</v>
      </c>
      <c r="V172" t="s">
        <v>35</v>
      </c>
      <c r="W172" t="s">
        <v>28</v>
      </c>
      <c r="X172" t="b">
        <f>Tabla1[[#This Row],[PLAN CONSUMO 31/10]]=Tabla1[[#This Row],[PLAN_CONSUMO]]</f>
        <v>1</v>
      </c>
      <c r="Y172" t="s">
        <v>35</v>
      </c>
      <c r="Z172" t="b">
        <f>Tabla1[[#This Row],[DESCRIPCION_U20002 31/10]]=Tabla1[[#This Row],[DESCRIPCION_U2000]]</f>
        <v>0</v>
      </c>
      <c r="AA172" t="s">
        <v>7474</v>
      </c>
      <c r="AB172" t="b">
        <f>Tabla1[[#This Row],[EJECUTIVO COMERCIAL 31/10]]=Tabla1[[#This Row],[EJECUTIVO_CORPORATE]]</f>
        <v>0</v>
      </c>
      <c r="AC172" t="e">
        <f>VLOOKUP(Tabla1[[#This Row],[NRO_CUENTA]],[1]!Tabla3[#Data],12,0)</f>
        <v>#N/A</v>
      </c>
      <c r="AD172" t="e">
        <f>VLOOKUP(Tabla1[[#This Row],[NRO_CUENTA]],[1]!Tabla3[#Data],17,0)</f>
        <v>#N/A</v>
      </c>
    </row>
    <row r="173" spans="1:30" x14ac:dyDescent="0.25">
      <c r="A173" t="s">
        <v>88</v>
      </c>
      <c r="B173" s="1">
        <v>43749</v>
      </c>
      <c r="C173" t="s">
        <v>158</v>
      </c>
      <c r="D173">
        <v>34491</v>
      </c>
      <c r="E173" s="6" t="s">
        <v>199</v>
      </c>
      <c r="F173" t="s">
        <v>200</v>
      </c>
      <c r="G173" s="6" t="s">
        <v>1426</v>
      </c>
      <c r="H173" t="s">
        <v>40</v>
      </c>
      <c r="I173" t="s">
        <v>23</v>
      </c>
      <c r="J173" t="s">
        <v>1222</v>
      </c>
      <c r="K173" t="s">
        <v>201</v>
      </c>
      <c r="L173" t="s">
        <v>202</v>
      </c>
      <c r="M173" t="s">
        <v>203</v>
      </c>
      <c r="N173" t="s">
        <v>17</v>
      </c>
      <c r="O173" s="14">
        <v>43770</v>
      </c>
      <c r="P173" s="14">
        <v>43800</v>
      </c>
      <c r="Q173" s="22" t="s">
        <v>27</v>
      </c>
      <c r="R173" s="21"/>
      <c r="S173" s="21"/>
      <c r="T173" s="22">
        <v>43808</v>
      </c>
      <c r="U173" t="s">
        <v>5982</v>
      </c>
      <c r="V173" t="s">
        <v>5982</v>
      </c>
      <c r="W173" t="s">
        <v>158</v>
      </c>
      <c r="X173" t="b">
        <f>Tabla1[[#This Row],[PLAN CONSUMO 31/10]]=Tabla1[[#This Row],[PLAN_CONSUMO]]</f>
        <v>1</v>
      </c>
      <c r="Y173" t="s">
        <v>7609</v>
      </c>
      <c r="Z173" t="b">
        <f>Tabla1[[#This Row],[DESCRIPCION_U20002 31/10]]=Tabla1[[#This Row],[DESCRIPCION_U2000]]</f>
        <v>0</v>
      </c>
      <c r="AA173" t="s">
        <v>5882</v>
      </c>
      <c r="AB173" t="b">
        <f>Tabla1[[#This Row],[EJECUTIVO COMERCIAL 31/10]]=Tabla1[[#This Row],[EJECUTIVO_CORPORATE]]</f>
        <v>0</v>
      </c>
      <c r="AC173" t="e">
        <f>VLOOKUP(Tabla1[[#This Row],[NRO_CUENTA]],[1]!Tabla3[#Data],12,0)</f>
        <v>#N/A</v>
      </c>
      <c r="AD173" t="e">
        <f>VLOOKUP(Tabla1[[#This Row],[NRO_CUENTA]],[1]!Tabla3[#Data],17,0)</f>
        <v>#N/A</v>
      </c>
    </row>
    <row r="174" spans="1:30" x14ac:dyDescent="0.25">
      <c r="A174" t="s">
        <v>88</v>
      </c>
      <c r="B174" s="1">
        <v>43749</v>
      </c>
      <c r="C174" t="s">
        <v>158</v>
      </c>
      <c r="D174">
        <v>34504</v>
      </c>
      <c r="E174" s="6" t="s">
        <v>199</v>
      </c>
      <c r="F174" t="s">
        <v>204</v>
      </c>
      <c r="G174" s="6" t="s">
        <v>1426</v>
      </c>
      <c r="H174" t="s">
        <v>22</v>
      </c>
      <c r="I174" t="s">
        <v>23</v>
      </c>
      <c r="J174" t="s">
        <v>1222</v>
      </c>
      <c r="K174" t="s">
        <v>205</v>
      </c>
      <c r="L174" t="s">
        <v>206</v>
      </c>
      <c r="M174" t="s">
        <v>207</v>
      </c>
      <c r="N174" t="s">
        <v>17</v>
      </c>
      <c r="O174" s="14">
        <v>43770</v>
      </c>
      <c r="P174" s="14">
        <v>43800</v>
      </c>
      <c r="Q174" s="22" t="s">
        <v>27</v>
      </c>
      <c r="R174" s="21"/>
      <c r="S174" s="21"/>
      <c r="T174" s="22">
        <v>43808</v>
      </c>
      <c r="U174" t="s">
        <v>5982</v>
      </c>
      <c r="V174" t="s">
        <v>35</v>
      </c>
      <c r="W174" t="s">
        <v>287</v>
      </c>
      <c r="X174" t="b">
        <f>Tabla1[[#This Row],[PLAN CONSUMO 31/10]]=Tabla1[[#This Row],[PLAN_CONSUMO]]</f>
        <v>0</v>
      </c>
      <c r="Y174" t="s">
        <v>35</v>
      </c>
      <c r="Z174" t="b">
        <f>Tabla1[[#This Row],[DESCRIPCION_U20002 31/10]]=Tabla1[[#This Row],[DESCRIPCION_U2000]]</f>
        <v>0</v>
      </c>
      <c r="AA174" t="s">
        <v>5882</v>
      </c>
      <c r="AB174" t="b">
        <f>Tabla1[[#This Row],[EJECUTIVO COMERCIAL 31/10]]=Tabla1[[#This Row],[EJECUTIVO_CORPORATE]]</f>
        <v>0</v>
      </c>
      <c r="AC174" t="e">
        <f>VLOOKUP(Tabla1[[#This Row],[NRO_CUENTA]],[1]!Tabla3[#Data],12,0)</f>
        <v>#N/A</v>
      </c>
      <c r="AD174" t="e">
        <f>VLOOKUP(Tabla1[[#This Row],[NRO_CUENTA]],[1]!Tabla3[#Data],17,0)</f>
        <v>#N/A</v>
      </c>
    </row>
    <row r="175" spans="1:30" x14ac:dyDescent="0.25">
      <c r="A175" t="s">
        <v>35</v>
      </c>
      <c r="B175" s="1">
        <v>43755</v>
      </c>
      <c r="C175" t="s">
        <v>94</v>
      </c>
      <c r="D175">
        <v>34604</v>
      </c>
      <c r="E175" s="6" t="s">
        <v>210</v>
      </c>
      <c r="F175" t="s">
        <v>211</v>
      </c>
      <c r="G175" s="6" t="s">
        <v>35</v>
      </c>
      <c r="H175" t="s">
        <v>22</v>
      </c>
      <c r="I175" t="s">
        <v>23</v>
      </c>
      <c r="J175" t="e">
        <v>#N/A</v>
      </c>
      <c r="K175" t="s">
        <v>212</v>
      </c>
      <c r="L175" t="s">
        <v>213</v>
      </c>
      <c r="M175" t="s">
        <v>214</v>
      </c>
      <c r="N175" t="s">
        <v>17</v>
      </c>
      <c r="O175" s="14">
        <v>43770</v>
      </c>
      <c r="P175" s="14">
        <v>43800</v>
      </c>
      <c r="Q175" s="21" t="s">
        <v>75</v>
      </c>
      <c r="R175" s="21" t="s">
        <v>209</v>
      </c>
      <c r="S175" s="2" t="s">
        <v>9309</v>
      </c>
      <c r="T175" s="22">
        <v>0</v>
      </c>
      <c r="U175" t="s">
        <v>5989</v>
      </c>
      <c r="V175" t="s">
        <v>35</v>
      </c>
      <c r="W175" t="s">
        <v>94</v>
      </c>
      <c r="X175" t="b">
        <f>Tabla1[[#This Row],[PLAN CONSUMO 31/10]]=Tabla1[[#This Row],[PLAN_CONSUMO]]</f>
        <v>1</v>
      </c>
      <c r="Y175" t="s">
        <v>35</v>
      </c>
      <c r="Z175" t="b">
        <f>Tabla1[[#This Row],[DESCRIPCION_U20002 31/10]]=Tabla1[[#This Row],[DESCRIPCION_U2000]]</f>
        <v>0</v>
      </c>
      <c r="AA175" t="s">
        <v>8120</v>
      </c>
      <c r="AB175" t="b">
        <f>Tabla1[[#This Row],[EJECUTIVO COMERCIAL 31/10]]=Tabla1[[#This Row],[EJECUTIVO_CORPORATE]]</f>
        <v>0</v>
      </c>
      <c r="AC175" t="e">
        <f>VLOOKUP(Tabla1[[#This Row],[NRO_CUENTA]],[1]!Tabla3[#Data],12,0)</f>
        <v>#N/A</v>
      </c>
      <c r="AD175" t="e">
        <f>VLOOKUP(Tabla1[[#This Row],[NRO_CUENTA]],[1]!Tabla3[#Data],17,0)</f>
        <v>#N/A</v>
      </c>
    </row>
    <row r="176" spans="1:30" x14ac:dyDescent="0.25">
      <c r="A176" t="s">
        <v>88</v>
      </c>
      <c r="B176" s="1">
        <v>43756</v>
      </c>
      <c r="C176" t="s">
        <v>28</v>
      </c>
      <c r="D176">
        <v>34571</v>
      </c>
      <c r="E176" s="6" t="s">
        <v>215</v>
      </c>
      <c r="F176" t="s">
        <v>216</v>
      </c>
      <c r="G176" s="6" t="s">
        <v>1827</v>
      </c>
      <c r="H176" t="s">
        <v>98</v>
      </c>
      <c r="I176" t="s">
        <v>23</v>
      </c>
      <c r="J176" t="s">
        <v>1637</v>
      </c>
      <c r="K176" t="s">
        <v>217</v>
      </c>
      <c r="L176" t="s">
        <v>218</v>
      </c>
      <c r="M176" t="s">
        <v>219</v>
      </c>
      <c r="N176" t="s">
        <v>17</v>
      </c>
      <c r="O176" s="14">
        <v>43770</v>
      </c>
      <c r="P176" s="14">
        <v>43800</v>
      </c>
      <c r="Q176" s="22" t="s">
        <v>27</v>
      </c>
      <c r="R176" s="21"/>
      <c r="S176" s="21"/>
      <c r="T176" s="22">
        <v>43879</v>
      </c>
      <c r="U176" t="s">
        <v>5984</v>
      </c>
      <c r="V176" t="s">
        <v>35</v>
      </c>
      <c r="W176" t="s">
        <v>28</v>
      </c>
      <c r="X176" t="b">
        <f>Tabla1[[#This Row],[PLAN CONSUMO 31/10]]=Tabla1[[#This Row],[PLAN_CONSUMO]]</f>
        <v>1</v>
      </c>
      <c r="Y176" t="s">
        <v>35</v>
      </c>
      <c r="Z176" t="b">
        <f>Tabla1[[#This Row],[DESCRIPCION_U20002 31/10]]=Tabla1[[#This Row],[DESCRIPCION_U2000]]</f>
        <v>0</v>
      </c>
      <c r="AA176" t="s">
        <v>1820</v>
      </c>
      <c r="AB176" t="b">
        <f>Tabla1[[#This Row],[EJECUTIVO COMERCIAL 31/10]]=Tabla1[[#This Row],[EJECUTIVO_CORPORATE]]</f>
        <v>0</v>
      </c>
      <c r="AC176" t="e">
        <f>VLOOKUP(Tabla1[[#This Row],[NRO_CUENTA]],[1]!Tabla3[#Data],12,0)</f>
        <v>#N/A</v>
      </c>
      <c r="AD176" t="e">
        <f>VLOOKUP(Tabla1[[#This Row],[NRO_CUENTA]],[1]!Tabla3[#Data],17,0)</f>
        <v>#N/A</v>
      </c>
    </row>
    <row r="177" spans="1:30" x14ac:dyDescent="0.25">
      <c r="A177" t="s">
        <v>35</v>
      </c>
      <c r="B177" s="1">
        <v>43763</v>
      </c>
      <c r="C177" t="s">
        <v>28</v>
      </c>
      <c r="D177">
        <v>34581</v>
      </c>
      <c r="E177" s="6" t="s">
        <v>220</v>
      </c>
      <c r="F177" t="s">
        <v>221</v>
      </c>
      <c r="G177" s="6" t="s">
        <v>1822</v>
      </c>
      <c r="H177" t="s">
        <v>40</v>
      </c>
      <c r="I177" t="s">
        <v>23</v>
      </c>
      <c r="J177" t="s">
        <v>1229</v>
      </c>
      <c r="K177" t="s">
        <v>222</v>
      </c>
      <c r="L177" t="s">
        <v>223</v>
      </c>
      <c r="M177" t="s">
        <v>224</v>
      </c>
      <c r="N177" t="s">
        <v>17</v>
      </c>
      <c r="O177" s="14">
        <v>43770</v>
      </c>
      <c r="P177" s="14">
        <v>43800</v>
      </c>
      <c r="Q177" s="22" t="s">
        <v>27</v>
      </c>
      <c r="R177" s="21" t="s">
        <v>225</v>
      </c>
      <c r="S177" s="21"/>
      <c r="T177" s="22">
        <v>43815</v>
      </c>
      <c r="U177" t="s">
        <v>5982</v>
      </c>
      <c r="V177" t="s">
        <v>35</v>
      </c>
      <c r="W177" t="s">
        <v>287</v>
      </c>
      <c r="X177" t="b">
        <f>Tabla1[[#This Row],[PLAN CONSUMO 31/10]]=Tabla1[[#This Row],[PLAN_CONSUMO]]</f>
        <v>0</v>
      </c>
      <c r="Y177" t="s">
        <v>35</v>
      </c>
      <c r="Z177" t="b">
        <f>Tabla1[[#This Row],[DESCRIPCION_U20002 31/10]]=Tabla1[[#This Row],[DESCRIPCION_U2000]]</f>
        <v>0</v>
      </c>
      <c r="AA177" t="s">
        <v>6378</v>
      </c>
      <c r="AB177" t="b">
        <f>Tabla1[[#This Row],[EJECUTIVO COMERCIAL 31/10]]=Tabla1[[#This Row],[EJECUTIVO_CORPORATE]]</f>
        <v>0</v>
      </c>
      <c r="AC177" t="e">
        <f>VLOOKUP(Tabla1[[#This Row],[NRO_CUENTA]],[1]!Tabla3[#Data],12,0)</f>
        <v>#N/A</v>
      </c>
      <c r="AD177" t="e">
        <f>VLOOKUP(Tabla1[[#This Row],[NRO_CUENTA]],[1]!Tabla3[#Data],17,0)</f>
        <v>#N/A</v>
      </c>
    </row>
    <row r="178" spans="1:30" x14ac:dyDescent="0.25">
      <c r="A178" t="s">
        <v>18</v>
      </c>
      <c r="B178" s="1">
        <v>43767</v>
      </c>
      <c r="C178" t="s">
        <v>76</v>
      </c>
      <c r="D178">
        <v>34492</v>
      </c>
      <c r="E178" s="6" t="s">
        <v>236</v>
      </c>
      <c r="F178" t="s">
        <v>237</v>
      </c>
      <c r="G178" s="6" t="s">
        <v>1828</v>
      </c>
      <c r="H178" t="s">
        <v>40</v>
      </c>
      <c r="I178" t="s">
        <v>23</v>
      </c>
      <c r="J178" t="s">
        <v>823</v>
      </c>
      <c r="K178" t="s">
        <v>238</v>
      </c>
      <c r="L178" t="s">
        <v>239</v>
      </c>
      <c r="M178" t="s">
        <v>240</v>
      </c>
      <c r="N178" t="s">
        <v>17</v>
      </c>
      <c r="O178" s="14">
        <v>43770</v>
      </c>
      <c r="P178" s="14">
        <v>43800</v>
      </c>
      <c r="Q178" s="22" t="s">
        <v>27</v>
      </c>
      <c r="R178" s="21" t="s">
        <v>241</v>
      </c>
      <c r="S178" s="21"/>
      <c r="T178" s="22">
        <v>43827</v>
      </c>
      <c r="U178" t="s">
        <v>5982</v>
      </c>
      <c r="V178" t="s">
        <v>5982</v>
      </c>
      <c r="W178" t="s">
        <v>76</v>
      </c>
      <c r="X178" t="b">
        <f>Tabla1[[#This Row],[PLAN CONSUMO 31/10]]=Tabla1[[#This Row],[PLAN_CONSUMO]]</f>
        <v>1</v>
      </c>
      <c r="Y178" t="s">
        <v>6020</v>
      </c>
      <c r="Z178" t="b">
        <f>Tabla1[[#This Row],[DESCRIPCION_U20002 31/10]]=Tabla1[[#This Row],[DESCRIPCION_U2000]]</f>
        <v>0</v>
      </c>
      <c r="AA178" t="s">
        <v>4247</v>
      </c>
      <c r="AB178" t="b">
        <f>Tabla1[[#This Row],[EJECUTIVO COMERCIAL 31/10]]=Tabla1[[#This Row],[EJECUTIVO_CORPORATE]]</f>
        <v>0</v>
      </c>
      <c r="AC178" t="e">
        <f>VLOOKUP(Tabla1[[#This Row],[NRO_CUENTA]],[1]!Tabla3[#Data],12,0)</f>
        <v>#N/A</v>
      </c>
      <c r="AD178" t="e">
        <f>VLOOKUP(Tabla1[[#This Row],[NRO_CUENTA]],[1]!Tabla3[#Data],17,0)</f>
        <v>#N/A</v>
      </c>
    </row>
    <row r="179" spans="1:30" x14ac:dyDescent="0.25">
      <c r="A179" t="s">
        <v>242</v>
      </c>
      <c r="B179" s="1">
        <v>43767</v>
      </c>
      <c r="C179" t="s">
        <v>36</v>
      </c>
      <c r="D179">
        <v>34602</v>
      </c>
      <c r="E179" s="6" t="s">
        <v>243</v>
      </c>
      <c r="F179" t="s">
        <v>244</v>
      </c>
      <c r="G179" s="6" t="s">
        <v>1829</v>
      </c>
      <c r="H179" t="s">
        <v>40</v>
      </c>
      <c r="I179" t="s">
        <v>23</v>
      </c>
      <c r="J179" t="s">
        <v>1844</v>
      </c>
      <c r="K179" t="s">
        <v>245</v>
      </c>
      <c r="L179" t="s">
        <v>246</v>
      </c>
      <c r="M179" t="s">
        <v>247</v>
      </c>
      <c r="N179" t="s">
        <v>17</v>
      </c>
      <c r="O179" s="14">
        <v>43770</v>
      </c>
      <c r="P179" s="14">
        <v>43800</v>
      </c>
      <c r="Q179" s="22" t="s">
        <v>27</v>
      </c>
      <c r="R179" s="21"/>
      <c r="S179" s="21"/>
      <c r="T179" s="22">
        <v>43804</v>
      </c>
      <c r="U179" t="s">
        <v>5989</v>
      </c>
      <c r="V179" t="s">
        <v>35</v>
      </c>
      <c r="W179" t="s">
        <v>36</v>
      </c>
      <c r="X179" t="b">
        <f>Tabla1[[#This Row],[PLAN CONSUMO 31/10]]=Tabla1[[#This Row],[PLAN_CONSUMO]]</f>
        <v>1</v>
      </c>
      <c r="Y179" t="s">
        <v>35</v>
      </c>
      <c r="Z179" t="b">
        <f>Tabla1[[#This Row],[DESCRIPCION_U20002 31/10]]=Tabla1[[#This Row],[DESCRIPCION_U2000]]</f>
        <v>0</v>
      </c>
      <c r="AA179" t="s">
        <v>4825</v>
      </c>
      <c r="AB179" t="b">
        <f>Tabla1[[#This Row],[EJECUTIVO COMERCIAL 31/10]]=Tabla1[[#This Row],[EJECUTIVO_CORPORATE]]</f>
        <v>0</v>
      </c>
      <c r="AC179" t="e">
        <f>VLOOKUP(Tabla1[[#This Row],[NRO_CUENTA]],[1]!Tabla3[#Data],12,0)</f>
        <v>#N/A</v>
      </c>
      <c r="AD179" t="e">
        <f>VLOOKUP(Tabla1[[#This Row],[NRO_CUENTA]],[1]!Tabla3[#Data],17,0)</f>
        <v>#N/A</v>
      </c>
    </row>
    <row r="180" spans="1:30" x14ac:dyDescent="0.25">
      <c r="A180" t="s">
        <v>88</v>
      </c>
      <c r="B180" s="1">
        <v>43768</v>
      </c>
      <c r="C180" t="s">
        <v>248</v>
      </c>
      <c r="D180">
        <v>34473</v>
      </c>
      <c r="E180" s="6" t="s">
        <v>249</v>
      </c>
      <c r="F180" t="s">
        <v>250</v>
      </c>
      <c r="G180" s="6" t="s">
        <v>1422</v>
      </c>
      <c r="H180" t="s">
        <v>22</v>
      </c>
      <c r="I180" t="s">
        <v>23</v>
      </c>
      <c r="J180" t="s">
        <v>1232</v>
      </c>
      <c r="K180" t="s">
        <v>251</v>
      </c>
      <c r="L180" t="s">
        <v>252</v>
      </c>
      <c r="M180" t="s">
        <v>253</v>
      </c>
      <c r="N180" t="s">
        <v>17</v>
      </c>
      <c r="O180" s="14">
        <v>43770</v>
      </c>
      <c r="P180" s="14">
        <v>43800</v>
      </c>
      <c r="Q180" s="22" t="s">
        <v>27</v>
      </c>
      <c r="R180" s="21"/>
      <c r="S180" s="21"/>
      <c r="T180" s="22">
        <v>43802</v>
      </c>
      <c r="U180" t="s">
        <v>5984</v>
      </c>
      <c r="V180" t="s">
        <v>35</v>
      </c>
      <c r="W180" t="s">
        <v>248</v>
      </c>
      <c r="X180" t="b">
        <f>Tabla1[[#This Row],[PLAN CONSUMO 31/10]]=Tabla1[[#This Row],[PLAN_CONSUMO]]</f>
        <v>1</v>
      </c>
      <c r="Y180" t="s">
        <v>35</v>
      </c>
      <c r="Z180" t="b">
        <f>Tabla1[[#This Row],[DESCRIPCION_U20002 31/10]]=Tabla1[[#This Row],[DESCRIPCION_U2000]]</f>
        <v>0</v>
      </c>
      <c r="AA180" t="s">
        <v>1426</v>
      </c>
      <c r="AB180" t="b">
        <f>Tabla1[[#This Row],[EJECUTIVO COMERCIAL 31/10]]=Tabla1[[#This Row],[EJECUTIVO_CORPORATE]]</f>
        <v>0</v>
      </c>
      <c r="AC180" t="e">
        <f>VLOOKUP(Tabla1[[#This Row],[NRO_CUENTA]],[1]!Tabla3[#Data],12,0)</f>
        <v>#N/A</v>
      </c>
      <c r="AD180" t="e">
        <f>VLOOKUP(Tabla1[[#This Row],[NRO_CUENTA]],[1]!Tabla3[#Data],17,0)</f>
        <v>#N/A</v>
      </c>
    </row>
    <row r="181" spans="1:30" x14ac:dyDescent="0.25">
      <c r="A181" t="s">
        <v>18</v>
      </c>
      <c r="B181" s="1">
        <v>43768</v>
      </c>
      <c r="C181" t="s">
        <v>28</v>
      </c>
      <c r="D181">
        <v>34545</v>
      </c>
      <c r="E181" s="6" t="s">
        <v>254</v>
      </c>
      <c r="F181" t="s">
        <v>255</v>
      </c>
      <c r="G181" s="6" t="s">
        <v>1435</v>
      </c>
      <c r="H181" t="s">
        <v>40</v>
      </c>
      <c r="I181" t="s">
        <v>23</v>
      </c>
      <c r="J181" t="s">
        <v>1223</v>
      </c>
      <c r="K181" t="s">
        <v>256</v>
      </c>
      <c r="L181" t="s">
        <v>257</v>
      </c>
      <c r="M181" t="s">
        <v>258</v>
      </c>
      <c r="N181" t="s">
        <v>17</v>
      </c>
      <c r="O181" s="14">
        <v>43770</v>
      </c>
      <c r="P181" s="14">
        <v>43800</v>
      </c>
      <c r="Q181" s="22" t="s">
        <v>27</v>
      </c>
      <c r="R181" s="21"/>
      <c r="S181" s="21"/>
      <c r="T181" s="22">
        <v>43811</v>
      </c>
      <c r="U181" t="s">
        <v>5984</v>
      </c>
      <c r="V181" t="s">
        <v>35</v>
      </c>
      <c r="W181" t="s">
        <v>28</v>
      </c>
      <c r="X181" t="b">
        <f>Tabla1[[#This Row],[PLAN CONSUMO 31/10]]=Tabla1[[#This Row],[PLAN_CONSUMO]]</f>
        <v>1</v>
      </c>
      <c r="Y181" t="s">
        <v>35</v>
      </c>
      <c r="Z181" t="b">
        <f>Tabla1[[#This Row],[DESCRIPCION_U20002 31/10]]=Tabla1[[#This Row],[DESCRIPCION_U2000]]</f>
        <v>0</v>
      </c>
      <c r="AA181" t="s">
        <v>1435</v>
      </c>
      <c r="AB181" t="b">
        <f>Tabla1[[#This Row],[EJECUTIVO COMERCIAL 31/10]]=Tabla1[[#This Row],[EJECUTIVO_CORPORATE]]</f>
        <v>1</v>
      </c>
      <c r="AC181" t="e">
        <f>VLOOKUP(Tabla1[[#This Row],[NRO_CUENTA]],[1]!Tabla3[#Data],12,0)</f>
        <v>#N/A</v>
      </c>
      <c r="AD181" t="e">
        <f>VLOOKUP(Tabla1[[#This Row],[NRO_CUENTA]],[1]!Tabla3[#Data],17,0)</f>
        <v>#N/A</v>
      </c>
    </row>
    <row r="182" spans="1:30" x14ac:dyDescent="0.25">
      <c r="A182" t="s">
        <v>18</v>
      </c>
      <c r="B182" s="1">
        <v>43768</v>
      </c>
      <c r="C182" t="s">
        <v>263</v>
      </c>
      <c r="D182" s="6">
        <v>34619</v>
      </c>
      <c r="E182" s="6" t="s">
        <v>83</v>
      </c>
      <c r="F182" t="s">
        <v>264</v>
      </c>
      <c r="G182" s="6" t="s">
        <v>1389</v>
      </c>
      <c r="H182" t="s">
        <v>31</v>
      </c>
      <c r="I182" t="s">
        <v>23</v>
      </c>
      <c r="J182" t="s">
        <v>832</v>
      </c>
      <c r="K182" t="s">
        <v>265</v>
      </c>
      <c r="M182" t="s">
        <v>266</v>
      </c>
      <c r="N182" t="s">
        <v>711</v>
      </c>
      <c r="O182" s="14">
        <v>43770</v>
      </c>
      <c r="P182" s="14">
        <v>43800</v>
      </c>
      <c r="Q182" s="22" t="s">
        <v>27</v>
      </c>
      <c r="R182" s="21"/>
      <c r="S182" s="21"/>
      <c r="T182" s="22">
        <v>43903</v>
      </c>
      <c r="U182" t="s">
        <v>5982</v>
      </c>
      <c r="V182" t="s">
        <v>5982</v>
      </c>
      <c r="W182" t="s">
        <v>248</v>
      </c>
      <c r="X182" t="b">
        <f>Tabla1[[#This Row],[PLAN CONSUMO 31/10]]=Tabla1[[#This Row],[PLAN_CONSUMO]]</f>
        <v>0</v>
      </c>
      <c r="Y182" t="s">
        <v>4621</v>
      </c>
      <c r="Z182" t="b">
        <f>Tabla1[[#This Row],[DESCRIPCION_U20002 31/10]]=Tabla1[[#This Row],[DESCRIPCION_U2000]]</f>
        <v>0</v>
      </c>
      <c r="AA182" t="s">
        <v>8737</v>
      </c>
      <c r="AB182" t="b">
        <f>Tabla1[[#This Row],[EJECUTIVO COMERCIAL 31/10]]=Tabla1[[#This Row],[EJECUTIVO_CORPORATE]]</f>
        <v>0</v>
      </c>
      <c r="AC182" t="e">
        <f>VLOOKUP(Tabla1[[#This Row],[NRO_CUENTA]],[1]!Tabla3[#Data],12,0)</f>
        <v>#N/A</v>
      </c>
      <c r="AD182" t="e">
        <f>VLOOKUP(Tabla1[[#This Row],[NRO_CUENTA]],[1]!Tabla3[#Data],17,0)</f>
        <v>#N/A</v>
      </c>
    </row>
    <row r="183" spans="1:30" x14ac:dyDescent="0.25">
      <c r="A183" t="s">
        <v>18</v>
      </c>
      <c r="B183" s="1">
        <v>43768</v>
      </c>
      <c r="C183" t="s">
        <v>263</v>
      </c>
      <c r="D183" s="6">
        <v>34620</v>
      </c>
      <c r="E183" s="6" t="s">
        <v>83</v>
      </c>
      <c r="F183" t="s">
        <v>267</v>
      </c>
      <c r="G183" s="6" t="s">
        <v>1389</v>
      </c>
      <c r="H183" t="s">
        <v>98</v>
      </c>
      <c r="I183" t="s">
        <v>23</v>
      </c>
      <c r="J183" t="s">
        <v>832</v>
      </c>
      <c r="K183" t="s">
        <v>268</v>
      </c>
      <c r="M183" t="s">
        <v>266</v>
      </c>
      <c r="N183" t="s">
        <v>711</v>
      </c>
      <c r="O183" s="14">
        <v>43770</v>
      </c>
      <c r="P183" s="14">
        <v>43800</v>
      </c>
      <c r="Q183" s="22" t="s">
        <v>27</v>
      </c>
      <c r="R183" s="21"/>
      <c r="S183" s="21"/>
      <c r="T183" s="22">
        <v>43878</v>
      </c>
      <c r="U183" t="s">
        <v>5982</v>
      </c>
      <c r="V183" t="s">
        <v>5982</v>
      </c>
      <c r="W183" t="s">
        <v>248</v>
      </c>
      <c r="X183" t="b">
        <f>Tabla1[[#This Row],[PLAN CONSUMO 31/10]]=Tabla1[[#This Row],[PLAN_CONSUMO]]</f>
        <v>0</v>
      </c>
      <c r="Y183" t="s">
        <v>6607</v>
      </c>
      <c r="Z183" t="b">
        <f>Tabla1[[#This Row],[DESCRIPCION_U20002 31/10]]=Tabla1[[#This Row],[DESCRIPCION_U2000]]</f>
        <v>0</v>
      </c>
      <c r="AA183" t="s">
        <v>8737</v>
      </c>
      <c r="AB183" t="b">
        <f>Tabla1[[#This Row],[EJECUTIVO COMERCIAL 31/10]]=Tabla1[[#This Row],[EJECUTIVO_CORPORATE]]</f>
        <v>0</v>
      </c>
      <c r="AC183" t="e">
        <f>VLOOKUP(Tabla1[[#This Row],[NRO_CUENTA]],[1]!Tabla3[#Data],12,0)</f>
        <v>#N/A</v>
      </c>
      <c r="AD183" t="e">
        <f>VLOOKUP(Tabla1[[#This Row],[NRO_CUENTA]],[1]!Tabla3[#Data],17,0)</f>
        <v>#N/A</v>
      </c>
    </row>
    <row r="184" spans="1:30" x14ac:dyDescent="0.25">
      <c r="A184" t="s">
        <v>18</v>
      </c>
      <c r="B184" s="1">
        <v>43768</v>
      </c>
      <c r="C184" t="s">
        <v>263</v>
      </c>
      <c r="D184" s="6">
        <v>34621</v>
      </c>
      <c r="E184" s="6" t="s">
        <v>83</v>
      </c>
      <c r="F184" t="s">
        <v>269</v>
      </c>
      <c r="G184" s="6" t="s">
        <v>1389</v>
      </c>
      <c r="H184" t="s">
        <v>40</v>
      </c>
      <c r="I184" t="s">
        <v>23</v>
      </c>
      <c r="J184" t="s">
        <v>832</v>
      </c>
      <c r="K184" t="s">
        <v>270</v>
      </c>
      <c r="M184" t="s">
        <v>266</v>
      </c>
      <c r="N184" t="s">
        <v>711</v>
      </c>
      <c r="O184" s="14">
        <v>43770</v>
      </c>
      <c r="P184" s="14">
        <v>43800</v>
      </c>
      <c r="Q184" s="22" t="s">
        <v>27</v>
      </c>
      <c r="R184" s="21"/>
      <c r="S184" s="21"/>
      <c r="T184" s="22">
        <v>43817</v>
      </c>
      <c r="U184" t="s">
        <v>5982</v>
      </c>
      <c r="V184" t="s">
        <v>5982</v>
      </c>
      <c r="W184" t="s">
        <v>248</v>
      </c>
      <c r="X184" t="b">
        <f>Tabla1[[#This Row],[PLAN CONSUMO 31/10]]=Tabla1[[#This Row],[PLAN_CONSUMO]]</f>
        <v>0</v>
      </c>
      <c r="Y184" t="s">
        <v>4622</v>
      </c>
      <c r="Z184" t="b">
        <f>Tabla1[[#This Row],[DESCRIPCION_U20002 31/10]]=Tabla1[[#This Row],[DESCRIPCION_U2000]]</f>
        <v>0</v>
      </c>
      <c r="AA184" t="s">
        <v>8737</v>
      </c>
      <c r="AB184" t="b">
        <f>Tabla1[[#This Row],[EJECUTIVO COMERCIAL 31/10]]=Tabla1[[#This Row],[EJECUTIVO_CORPORATE]]</f>
        <v>0</v>
      </c>
      <c r="AC184" t="e">
        <f>VLOOKUP(Tabla1[[#This Row],[NRO_CUENTA]],[1]!Tabla3[#Data],12,0)</f>
        <v>#N/A</v>
      </c>
      <c r="AD184" t="e">
        <f>VLOOKUP(Tabla1[[#This Row],[NRO_CUENTA]],[1]!Tabla3[#Data],17,0)</f>
        <v>#N/A</v>
      </c>
    </row>
    <row r="185" spans="1:30" x14ac:dyDescent="0.25">
      <c r="A185" t="s">
        <v>88</v>
      </c>
      <c r="B185" s="1">
        <v>43769</v>
      </c>
      <c r="C185" t="s">
        <v>271</v>
      </c>
      <c r="D185">
        <v>34493</v>
      </c>
      <c r="E185" s="6" t="s">
        <v>272</v>
      </c>
      <c r="F185" t="s">
        <v>273</v>
      </c>
      <c r="G185" s="6" t="s">
        <v>1404</v>
      </c>
      <c r="H185" t="s">
        <v>31</v>
      </c>
      <c r="I185" t="s">
        <v>23</v>
      </c>
      <c r="J185" t="s">
        <v>1233</v>
      </c>
      <c r="K185" t="s">
        <v>274</v>
      </c>
      <c r="L185" t="s">
        <v>275</v>
      </c>
      <c r="M185" t="s">
        <v>276</v>
      </c>
      <c r="N185" t="s">
        <v>17</v>
      </c>
      <c r="O185" s="14">
        <v>43770</v>
      </c>
      <c r="P185" s="14">
        <v>43800</v>
      </c>
      <c r="Q185" s="22" t="s">
        <v>27</v>
      </c>
      <c r="R185" s="21"/>
      <c r="S185" s="21"/>
      <c r="T185" s="22">
        <v>43819</v>
      </c>
      <c r="U185" t="s">
        <v>5984</v>
      </c>
      <c r="V185" t="s">
        <v>35</v>
      </c>
      <c r="W185" t="s">
        <v>282</v>
      </c>
      <c r="X185" t="b">
        <f>Tabla1[[#This Row],[PLAN CONSUMO 31/10]]=Tabla1[[#This Row],[PLAN_CONSUMO]]</f>
        <v>0</v>
      </c>
      <c r="Y185" t="s">
        <v>35</v>
      </c>
      <c r="Z185" t="b">
        <f>Tabla1[[#This Row],[DESCRIPCION_U20002 31/10]]=Tabla1[[#This Row],[DESCRIPCION_U2000]]</f>
        <v>0</v>
      </c>
      <c r="AA185" t="s">
        <v>7110</v>
      </c>
      <c r="AB185" t="b">
        <f>Tabla1[[#This Row],[EJECUTIVO COMERCIAL 31/10]]=Tabla1[[#This Row],[EJECUTIVO_CORPORATE]]</f>
        <v>0</v>
      </c>
      <c r="AC185" t="e">
        <f>VLOOKUP(Tabla1[[#This Row],[NRO_CUENTA]],[1]!Tabla3[#Data],12,0)</f>
        <v>#N/A</v>
      </c>
      <c r="AD185" t="e">
        <f>VLOOKUP(Tabla1[[#This Row],[NRO_CUENTA]],[1]!Tabla3[#Data],17,0)</f>
        <v>#N/A</v>
      </c>
    </row>
    <row r="186" spans="1:30" x14ac:dyDescent="0.25">
      <c r="A186" t="s">
        <v>18</v>
      </c>
      <c r="B186" s="1">
        <v>43769</v>
      </c>
      <c r="C186" t="s">
        <v>94</v>
      </c>
      <c r="D186">
        <v>34551</v>
      </c>
      <c r="E186" s="6" t="s">
        <v>277</v>
      </c>
      <c r="F186" t="s">
        <v>278</v>
      </c>
      <c r="G186" s="6" t="s">
        <v>1404</v>
      </c>
      <c r="H186" t="s">
        <v>31</v>
      </c>
      <c r="I186" t="s">
        <v>23</v>
      </c>
      <c r="J186" t="s">
        <v>1233</v>
      </c>
      <c r="K186" t="s">
        <v>279</v>
      </c>
      <c r="L186" t="s">
        <v>280</v>
      </c>
      <c r="M186" t="s">
        <v>281</v>
      </c>
      <c r="N186" t="s">
        <v>2376</v>
      </c>
      <c r="O186" s="14">
        <v>43770</v>
      </c>
      <c r="P186" s="14">
        <v>43800</v>
      </c>
      <c r="Q186" s="22" t="s">
        <v>27</v>
      </c>
      <c r="R186" s="21"/>
      <c r="S186" s="21"/>
      <c r="T186" s="22">
        <v>43819</v>
      </c>
      <c r="U186" t="s">
        <v>5984</v>
      </c>
      <c r="V186" t="s">
        <v>35</v>
      </c>
      <c r="W186" t="s">
        <v>94</v>
      </c>
      <c r="X186" t="b">
        <f>Tabla1[[#This Row],[PLAN CONSUMO 31/10]]=Tabla1[[#This Row],[PLAN_CONSUMO]]</f>
        <v>1</v>
      </c>
      <c r="Y186" t="s">
        <v>35</v>
      </c>
      <c r="Z186" t="b">
        <f>Tabla1[[#This Row],[DESCRIPCION_U20002 31/10]]=Tabla1[[#This Row],[DESCRIPCION_U2000]]</f>
        <v>0</v>
      </c>
      <c r="AA186" t="s">
        <v>7110</v>
      </c>
      <c r="AB186" t="b">
        <f>Tabla1[[#This Row],[EJECUTIVO COMERCIAL 31/10]]=Tabla1[[#This Row],[EJECUTIVO_CORPORATE]]</f>
        <v>0</v>
      </c>
      <c r="AC186" t="e">
        <f>VLOOKUP(Tabla1[[#This Row],[NRO_CUENTA]],[1]!Tabla3[#Data],12,0)</f>
        <v>#N/A</v>
      </c>
      <c r="AD186" t="e">
        <f>VLOOKUP(Tabla1[[#This Row],[NRO_CUENTA]],[1]!Tabla3[#Data],17,0)</f>
        <v>#N/A</v>
      </c>
    </row>
    <row r="187" spans="1:30" x14ac:dyDescent="0.25">
      <c r="A187" t="s">
        <v>35</v>
      </c>
      <c r="B187" s="1">
        <v>43769</v>
      </c>
      <c r="C187" t="s">
        <v>287</v>
      </c>
      <c r="D187">
        <v>34566</v>
      </c>
      <c r="E187" s="6" t="s">
        <v>288</v>
      </c>
      <c r="F187" t="s">
        <v>289</v>
      </c>
      <c r="G187" s="6" t="s">
        <v>1831</v>
      </c>
      <c r="H187" t="s">
        <v>40</v>
      </c>
      <c r="I187" t="s">
        <v>23</v>
      </c>
      <c r="J187" t="s">
        <v>1633</v>
      </c>
      <c r="K187" t="s">
        <v>290</v>
      </c>
      <c r="L187" t="s">
        <v>291</v>
      </c>
      <c r="M187" t="s">
        <v>292</v>
      </c>
      <c r="N187" t="s">
        <v>17</v>
      </c>
      <c r="O187" s="14">
        <v>43770</v>
      </c>
      <c r="P187" s="14">
        <v>43800</v>
      </c>
      <c r="Q187" s="22" t="s">
        <v>27</v>
      </c>
      <c r="R187" s="21"/>
      <c r="S187" s="21"/>
      <c r="T187" s="22">
        <v>43808</v>
      </c>
      <c r="U187" t="s">
        <v>5984</v>
      </c>
      <c r="V187" t="s">
        <v>35</v>
      </c>
      <c r="W187" t="s">
        <v>28</v>
      </c>
      <c r="X187" t="b">
        <f>Tabla1[[#This Row],[PLAN CONSUMO 31/10]]=Tabla1[[#This Row],[PLAN_CONSUMO]]</f>
        <v>0</v>
      </c>
      <c r="Y187" t="s">
        <v>35</v>
      </c>
      <c r="Z187" t="b">
        <f>Tabla1[[#This Row],[DESCRIPCION_U20002 31/10]]=Tabla1[[#This Row],[DESCRIPCION_U2000]]</f>
        <v>0</v>
      </c>
      <c r="AA187" t="s">
        <v>6990</v>
      </c>
      <c r="AB187" t="b">
        <f>Tabla1[[#This Row],[EJECUTIVO COMERCIAL 31/10]]=Tabla1[[#This Row],[EJECUTIVO_CORPORATE]]</f>
        <v>0</v>
      </c>
      <c r="AC187" t="e">
        <f>VLOOKUP(Tabla1[[#This Row],[NRO_CUENTA]],[1]!Tabla3[#Data],12,0)</f>
        <v>#N/A</v>
      </c>
      <c r="AD187" t="e">
        <f>VLOOKUP(Tabla1[[#This Row],[NRO_CUENTA]],[1]!Tabla3[#Data],17,0)</f>
        <v>#N/A</v>
      </c>
    </row>
    <row r="188" spans="1:30" x14ac:dyDescent="0.25">
      <c r="A188" t="s">
        <v>18</v>
      </c>
      <c r="B188" s="1">
        <v>43769</v>
      </c>
      <c r="C188" t="s">
        <v>293</v>
      </c>
      <c r="D188">
        <v>34599</v>
      </c>
      <c r="E188" s="6" t="s">
        <v>294</v>
      </c>
      <c r="F188" t="s">
        <v>295</v>
      </c>
      <c r="G188" s="6" t="s">
        <v>1769</v>
      </c>
      <c r="H188" t="s">
        <v>22</v>
      </c>
      <c r="I188" t="s">
        <v>23</v>
      </c>
      <c r="J188" t="s">
        <v>1240</v>
      </c>
      <c r="K188" t="s">
        <v>296</v>
      </c>
      <c r="L188" t="s">
        <v>297</v>
      </c>
      <c r="M188" t="s">
        <v>298</v>
      </c>
      <c r="N188" t="s">
        <v>17</v>
      </c>
      <c r="O188" s="14">
        <v>43770</v>
      </c>
      <c r="P188" s="14">
        <v>43800</v>
      </c>
      <c r="Q188" s="22" t="s">
        <v>27</v>
      </c>
      <c r="R188" s="21" t="s">
        <v>2980</v>
      </c>
      <c r="S188" s="21"/>
      <c r="T188" s="22">
        <v>43810</v>
      </c>
      <c r="U188" t="s">
        <v>5982</v>
      </c>
      <c r="V188" t="s">
        <v>5982</v>
      </c>
      <c r="W188" t="s">
        <v>5987</v>
      </c>
      <c r="X188" t="b">
        <f>Tabla1[[#This Row],[PLAN CONSUMO 31/10]]=Tabla1[[#This Row],[PLAN_CONSUMO]]</f>
        <v>0</v>
      </c>
      <c r="Y188" t="s">
        <v>295</v>
      </c>
      <c r="Z188" t="b">
        <f>Tabla1[[#This Row],[DESCRIPCION_U20002 31/10]]=Tabla1[[#This Row],[DESCRIPCION_U2000]]</f>
        <v>1</v>
      </c>
      <c r="AA188" t="s">
        <v>1426</v>
      </c>
      <c r="AB188" t="b">
        <f>Tabla1[[#This Row],[EJECUTIVO COMERCIAL 31/10]]=Tabla1[[#This Row],[EJECUTIVO_CORPORATE]]</f>
        <v>0</v>
      </c>
      <c r="AC188" t="e">
        <f>VLOOKUP(Tabla1[[#This Row],[NRO_CUENTA]],[1]!Tabla3[#Data],12,0)</f>
        <v>#N/A</v>
      </c>
      <c r="AD188" t="e">
        <f>VLOOKUP(Tabla1[[#This Row],[NRO_CUENTA]],[1]!Tabla3[#Data],17,0)</f>
        <v>#N/A</v>
      </c>
    </row>
    <row r="189" spans="1:30" x14ac:dyDescent="0.25">
      <c r="A189" t="s">
        <v>18</v>
      </c>
      <c r="B189" s="1">
        <v>43769</v>
      </c>
      <c r="C189" t="s">
        <v>28</v>
      </c>
      <c r="D189">
        <v>34614</v>
      </c>
      <c r="E189" s="6" t="s">
        <v>304</v>
      </c>
      <c r="F189" t="s">
        <v>305</v>
      </c>
      <c r="G189" s="6" t="s">
        <v>1429</v>
      </c>
      <c r="H189" t="s">
        <v>22</v>
      </c>
      <c r="I189" t="s">
        <v>23</v>
      </c>
      <c r="J189" t="s">
        <v>1634</v>
      </c>
      <c r="K189" t="s">
        <v>306</v>
      </c>
      <c r="L189" t="s">
        <v>307</v>
      </c>
      <c r="M189" t="s">
        <v>308</v>
      </c>
      <c r="N189" t="s">
        <v>17</v>
      </c>
      <c r="O189" s="14">
        <v>43770</v>
      </c>
      <c r="P189" s="14">
        <v>43800</v>
      </c>
      <c r="Q189" s="22" t="s">
        <v>27</v>
      </c>
      <c r="R189" s="21"/>
      <c r="S189" s="21"/>
      <c r="T189" s="22">
        <v>43808</v>
      </c>
      <c r="U189" t="s">
        <v>5989</v>
      </c>
      <c r="V189" t="s">
        <v>35</v>
      </c>
      <c r="W189" t="s">
        <v>248</v>
      </c>
      <c r="X189" t="b">
        <f>Tabla1[[#This Row],[PLAN CONSUMO 31/10]]=Tabla1[[#This Row],[PLAN_CONSUMO]]</f>
        <v>0</v>
      </c>
      <c r="Y189" t="s">
        <v>35</v>
      </c>
      <c r="Z189" t="b">
        <f>Tabla1[[#This Row],[DESCRIPCION_U20002 31/10]]=Tabla1[[#This Row],[DESCRIPCION_U2000]]</f>
        <v>0</v>
      </c>
      <c r="AA189" t="s">
        <v>1426</v>
      </c>
      <c r="AB189" t="b">
        <f>Tabla1[[#This Row],[EJECUTIVO COMERCIAL 31/10]]=Tabla1[[#This Row],[EJECUTIVO_CORPORATE]]</f>
        <v>0</v>
      </c>
      <c r="AC189" t="e">
        <f>VLOOKUP(Tabla1[[#This Row],[NRO_CUENTA]],[1]!Tabla3[#Data],12,0)</f>
        <v>#N/A</v>
      </c>
      <c r="AD189" t="e">
        <f>VLOOKUP(Tabla1[[#This Row],[NRO_CUENTA]],[1]!Tabla3[#Data],17,0)</f>
        <v>#N/A</v>
      </c>
    </row>
    <row r="190" spans="1:30" x14ac:dyDescent="0.25">
      <c r="A190" t="s">
        <v>18</v>
      </c>
      <c r="B190" s="1">
        <v>43769</v>
      </c>
      <c r="C190" t="s">
        <v>248</v>
      </c>
      <c r="D190">
        <v>34617</v>
      </c>
      <c r="E190" s="6" t="s">
        <v>309</v>
      </c>
      <c r="F190" t="s">
        <v>3308</v>
      </c>
      <c r="G190" s="6" t="s">
        <v>1408</v>
      </c>
      <c r="H190" t="s">
        <v>31</v>
      </c>
      <c r="I190" t="s">
        <v>23</v>
      </c>
      <c r="J190" t="s">
        <v>1228</v>
      </c>
      <c r="K190" t="s">
        <v>310</v>
      </c>
      <c r="L190" t="s">
        <v>311</v>
      </c>
      <c r="M190" t="s">
        <v>312</v>
      </c>
      <c r="N190" t="s">
        <v>17</v>
      </c>
      <c r="O190" s="14">
        <v>43770</v>
      </c>
      <c r="P190" s="14">
        <v>43800</v>
      </c>
      <c r="Q190" s="21" t="s">
        <v>996</v>
      </c>
      <c r="R190" s="21"/>
      <c r="S190" s="21"/>
      <c r="T190" s="22">
        <v>0</v>
      </c>
      <c r="U190" t="s">
        <v>5982</v>
      </c>
      <c r="V190" t="s">
        <v>5982</v>
      </c>
      <c r="W190" t="s">
        <v>248</v>
      </c>
      <c r="X190" t="b">
        <f>Tabla1[[#This Row],[PLAN CONSUMO 31/10]]=Tabla1[[#This Row],[PLAN_CONSUMO]]</f>
        <v>1</v>
      </c>
      <c r="Y190" t="s">
        <v>3308</v>
      </c>
      <c r="Z190" t="b">
        <f>Tabla1[[#This Row],[DESCRIPCION_U20002 31/10]]=Tabla1[[#This Row],[DESCRIPCION_U2000]]</f>
        <v>1</v>
      </c>
      <c r="AA190" t="s">
        <v>8638</v>
      </c>
      <c r="AB190" t="b">
        <f>Tabla1[[#This Row],[EJECUTIVO COMERCIAL 31/10]]=Tabla1[[#This Row],[EJECUTIVO_CORPORATE]]</f>
        <v>0</v>
      </c>
      <c r="AC190" t="e">
        <f>VLOOKUP(Tabla1[[#This Row],[NRO_CUENTA]],[1]!Tabla3[#Data],12,0)</f>
        <v>#N/A</v>
      </c>
      <c r="AD190" t="e">
        <f>VLOOKUP(Tabla1[[#This Row],[NRO_CUENTA]],[1]!Tabla3[#Data],17,0)</f>
        <v>#N/A</v>
      </c>
    </row>
    <row r="191" spans="1:30" x14ac:dyDescent="0.25">
      <c r="A191" t="s">
        <v>35</v>
      </c>
      <c r="B191" s="1">
        <v>43766</v>
      </c>
      <c r="C191" t="s">
        <v>28</v>
      </c>
      <c r="D191">
        <v>34557</v>
      </c>
      <c r="E191" s="6" t="s">
        <v>231</v>
      </c>
      <c r="F191" t="s">
        <v>232</v>
      </c>
      <c r="G191" s="6" t="s">
        <v>1833</v>
      </c>
      <c r="H191" t="s">
        <v>752</v>
      </c>
      <c r="I191" t="s">
        <v>23</v>
      </c>
      <c r="J191" t="s">
        <v>1235</v>
      </c>
      <c r="K191" t="s">
        <v>233</v>
      </c>
      <c r="L191" t="s">
        <v>234</v>
      </c>
      <c r="M191" t="s">
        <v>235</v>
      </c>
      <c r="N191" t="s">
        <v>17</v>
      </c>
      <c r="O191" s="14">
        <v>43770</v>
      </c>
      <c r="P191" s="14">
        <v>43800</v>
      </c>
      <c r="Q191" s="22" t="s">
        <v>27</v>
      </c>
      <c r="R191" s="21"/>
      <c r="S191" s="21"/>
      <c r="T191" s="22">
        <v>43850</v>
      </c>
      <c r="U191" t="s">
        <v>5982</v>
      </c>
      <c r="V191" t="s">
        <v>5982</v>
      </c>
      <c r="W191" t="s">
        <v>28</v>
      </c>
      <c r="X191" t="b">
        <f>Tabla1[[#This Row],[PLAN CONSUMO 31/10]]=Tabla1[[#This Row],[PLAN_CONSUMO]]</f>
        <v>1</v>
      </c>
      <c r="Y191" t="s">
        <v>6022</v>
      </c>
      <c r="Z191" t="b">
        <f>Tabla1[[#This Row],[DESCRIPCION_U20002 31/10]]=Tabla1[[#This Row],[DESCRIPCION_U2000]]</f>
        <v>0</v>
      </c>
      <c r="AA191" t="s">
        <v>6152</v>
      </c>
      <c r="AB191" t="b">
        <f>Tabla1[[#This Row],[EJECUTIVO COMERCIAL 31/10]]=Tabla1[[#This Row],[EJECUTIVO_CORPORATE]]</f>
        <v>0</v>
      </c>
      <c r="AC191" t="e">
        <f>VLOOKUP(Tabla1[[#This Row],[NRO_CUENTA]],[1]!Tabla3[#Data],12,0)</f>
        <v>#N/A</v>
      </c>
      <c r="AD191" t="e">
        <f>VLOOKUP(Tabla1[[#This Row],[NRO_CUENTA]],[1]!Tabla3[#Data],17,0)</f>
        <v>#N/A</v>
      </c>
    </row>
    <row r="192" spans="1:30" x14ac:dyDescent="0.25">
      <c r="A192" t="s">
        <v>18</v>
      </c>
      <c r="B192" s="1">
        <v>43768</v>
      </c>
      <c r="C192" t="s">
        <v>28</v>
      </c>
      <c r="D192">
        <v>34598</v>
      </c>
      <c r="E192" s="6" t="s">
        <v>173</v>
      </c>
      <c r="F192" t="s">
        <v>259</v>
      </c>
      <c r="G192" s="6" t="s">
        <v>1765</v>
      </c>
      <c r="H192" t="s">
        <v>752</v>
      </c>
      <c r="I192" t="s">
        <v>23</v>
      </c>
      <c r="J192" t="s">
        <v>745</v>
      </c>
      <c r="K192" t="s">
        <v>260</v>
      </c>
      <c r="L192" t="s">
        <v>261</v>
      </c>
      <c r="M192" t="s">
        <v>262</v>
      </c>
      <c r="N192" t="s">
        <v>17</v>
      </c>
      <c r="O192" s="14">
        <v>43770</v>
      </c>
      <c r="P192" s="14">
        <v>43800</v>
      </c>
      <c r="Q192" s="22" t="s">
        <v>27</v>
      </c>
      <c r="R192" s="21"/>
      <c r="S192" s="21"/>
      <c r="T192" s="22">
        <v>43853</v>
      </c>
      <c r="U192" t="s">
        <v>5984</v>
      </c>
      <c r="V192" t="s">
        <v>35</v>
      </c>
      <c r="W192" t="s">
        <v>28</v>
      </c>
      <c r="X192" t="b">
        <f>Tabla1[[#This Row],[PLAN CONSUMO 31/10]]=Tabla1[[#This Row],[PLAN_CONSUMO]]</f>
        <v>1</v>
      </c>
      <c r="Y192" t="s">
        <v>35</v>
      </c>
      <c r="Z192" t="b">
        <f>Tabla1[[#This Row],[DESCRIPCION_U20002 31/10]]=Tabla1[[#This Row],[DESCRIPCION_U2000]]</f>
        <v>0</v>
      </c>
      <c r="AA192" t="s">
        <v>1820</v>
      </c>
      <c r="AB192" t="b">
        <f>Tabla1[[#This Row],[EJECUTIVO COMERCIAL 31/10]]=Tabla1[[#This Row],[EJECUTIVO_CORPORATE]]</f>
        <v>0</v>
      </c>
      <c r="AC192" t="e">
        <f>VLOOKUP(Tabla1[[#This Row],[NRO_CUENTA]],[1]!Tabla3[#Data],12,0)</f>
        <v>#N/A</v>
      </c>
      <c r="AD192" t="e">
        <f>VLOOKUP(Tabla1[[#This Row],[NRO_CUENTA]],[1]!Tabla3[#Data],17,0)</f>
        <v>#N/A</v>
      </c>
    </row>
    <row r="193" spans="1:30" x14ac:dyDescent="0.25">
      <c r="A193" t="s">
        <v>35</v>
      </c>
      <c r="B193" s="1">
        <v>43766</v>
      </c>
      <c r="C193" t="s">
        <v>28</v>
      </c>
      <c r="D193">
        <v>34554</v>
      </c>
      <c r="E193" s="6" t="s">
        <v>226</v>
      </c>
      <c r="F193" t="s">
        <v>227</v>
      </c>
      <c r="G193" s="6" t="s">
        <v>1833</v>
      </c>
      <c r="H193" t="s">
        <v>752</v>
      </c>
      <c r="I193" t="s">
        <v>23</v>
      </c>
      <c r="J193" t="s">
        <v>1235</v>
      </c>
      <c r="K193" t="s">
        <v>228</v>
      </c>
      <c r="L193" t="s">
        <v>229</v>
      </c>
      <c r="M193" t="s">
        <v>230</v>
      </c>
      <c r="N193" t="s">
        <v>17</v>
      </c>
      <c r="O193" s="14">
        <v>43770</v>
      </c>
      <c r="P193" s="14">
        <v>43800</v>
      </c>
      <c r="Q193" s="22" t="s">
        <v>27</v>
      </c>
      <c r="R193" s="21"/>
      <c r="S193" s="21"/>
      <c r="T193" s="22">
        <v>43850</v>
      </c>
      <c r="U193" t="s">
        <v>5982</v>
      </c>
      <c r="V193" t="s">
        <v>5982</v>
      </c>
      <c r="W193" t="s">
        <v>28</v>
      </c>
      <c r="X193" t="b">
        <f>Tabla1[[#This Row],[PLAN CONSUMO 31/10]]=Tabla1[[#This Row],[PLAN_CONSUMO]]</f>
        <v>1</v>
      </c>
      <c r="Y193" t="s">
        <v>6023</v>
      </c>
      <c r="Z193" t="b">
        <f>Tabla1[[#This Row],[DESCRIPCION_U20002 31/10]]=Tabla1[[#This Row],[DESCRIPCION_U2000]]</f>
        <v>0</v>
      </c>
      <c r="AA193" t="s">
        <v>6152</v>
      </c>
      <c r="AB193" t="b">
        <f>Tabla1[[#This Row],[EJECUTIVO COMERCIAL 31/10]]=Tabla1[[#This Row],[EJECUTIVO_CORPORATE]]</f>
        <v>0</v>
      </c>
      <c r="AC193" t="e">
        <f>VLOOKUP(Tabla1[[#This Row],[NRO_CUENTA]],[1]!Tabla3[#Data],12,0)</f>
        <v>#N/A</v>
      </c>
      <c r="AD193" t="e">
        <f>VLOOKUP(Tabla1[[#This Row],[NRO_CUENTA]],[1]!Tabla3[#Data],17,0)</f>
        <v>#N/A</v>
      </c>
    </row>
    <row r="194" spans="1:30" x14ac:dyDescent="0.25">
      <c r="A194" t="s">
        <v>18</v>
      </c>
      <c r="B194" s="1">
        <v>43809</v>
      </c>
      <c r="C194" t="s">
        <v>1642</v>
      </c>
      <c r="D194">
        <v>34508</v>
      </c>
      <c r="E194" s="6" t="s">
        <v>113</v>
      </c>
      <c r="F194" t="s">
        <v>582</v>
      </c>
      <c r="G194" s="6" t="s">
        <v>1819</v>
      </c>
      <c r="H194" t="s">
        <v>40</v>
      </c>
      <c r="I194" t="s">
        <v>23</v>
      </c>
      <c r="J194" t="s">
        <v>1639</v>
      </c>
      <c r="K194" t="s">
        <v>115</v>
      </c>
      <c r="L194" t="s">
        <v>116</v>
      </c>
      <c r="M194" t="s">
        <v>117</v>
      </c>
      <c r="N194" t="s">
        <v>711</v>
      </c>
      <c r="O194" s="14">
        <v>43800</v>
      </c>
      <c r="P194" s="14">
        <v>43831</v>
      </c>
      <c r="Q194" s="22" t="s">
        <v>27</v>
      </c>
      <c r="R194" s="21" t="s">
        <v>2357</v>
      </c>
      <c r="S194" s="21"/>
      <c r="T194" s="22">
        <v>44151</v>
      </c>
      <c r="U194" t="s">
        <v>5982</v>
      </c>
      <c r="V194" t="s">
        <v>5984</v>
      </c>
      <c r="W194" t="s">
        <v>94</v>
      </c>
      <c r="X194" t="b">
        <f>Tabla1[[#This Row],[PLAN CONSUMO 31/10]]=Tabla1[[#This Row],[PLAN_CONSUMO]]</f>
        <v>0</v>
      </c>
      <c r="Y194" t="s">
        <v>582</v>
      </c>
      <c r="Z194" t="b">
        <f>Tabla1[[#This Row],[DESCRIPCION_U20002 31/10]]=Tabla1[[#This Row],[DESCRIPCION_U2000]]</f>
        <v>1</v>
      </c>
      <c r="AA194" t="s">
        <v>7475</v>
      </c>
      <c r="AB194" t="b">
        <f>Tabla1[[#This Row],[EJECUTIVO COMERCIAL 31/10]]=Tabla1[[#This Row],[EJECUTIVO_CORPORATE]]</f>
        <v>0</v>
      </c>
      <c r="AC194" t="e">
        <f>VLOOKUP(Tabla1[[#This Row],[NRO_CUENTA]],[1]!Tabla3[#Data],12,0)</f>
        <v>#N/A</v>
      </c>
      <c r="AD194" t="e">
        <f>VLOOKUP(Tabla1[[#This Row],[NRO_CUENTA]],[1]!Tabla3[#Data],17,0)</f>
        <v>#N/A</v>
      </c>
    </row>
    <row r="195" spans="1:30" x14ac:dyDescent="0.25">
      <c r="A195" t="s">
        <v>35</v>
      </c>
      <c r="B195" s="1">
        <v>43708</v>
      </c>
      <c r="C195" t="s">
        <v>129</v>
      </c>
      <c r="D195">
        <v>34454</v>
      </c>
      <c r="E195" s="6" t="s">
        <v>482</v>
      </c>
      <c r="F195" t="s">
        <v>483</v>
      </c>
      <c r="G195" s="6" t="s">
        <v>1389</v>
      </c>
      <c r="H195" t="s">
        <v>40</v>
      </c>
      <c r="I195" t="s">
        <v>23</v>
      </c>
      <c r="J195" t="s">
        <v>832</v>
      </c>
      <c r="K195" t="s">
        <v>484</v>
      </c>
      <c r="L195" t="s">
        <v>485</v>
      </c>
      <c r="M195" t="s">
        <v>486</v>
      </c>
      <c r="N195" t="s">
        <v>17</v>
      </c>
      <c r="O195" s="14">
        <v>43800</v>
      </c>
      <c r="P195" s="14">
        <v>43831</v>
      </c>
      <c r="Q195" s="22" t="s">
        <v>27</v>
      </c>
      <c r="R195" s="21" t="s">
        <v>487</v>
      </c>
      <c r="S195" s="21"/>
      <c r="T195" s="22">
        <v>43861</v>
      </c>
      <c r="U195" t="s">
        <v>5990</v>
      </c>
      <c r="V195" t="s">
        <v>35</v>
      </c>
      <c r="W195" t="s">
        <v>28</v>
      </c>
      <c r="X195" t="b">
        <f>Tabla1[[#This Row],[PLAN CONSUMO 31/10]]=Tabla1[[#This Row],[PLAN_CONSUMO]]</f>
        <v>0</v>
      </c>
      <c r="Y195" t="s">
        <v>35</v>
      </c>
      <c r="Z195" t="b">
        <f>Tabla1[[#This Row],[DESCRIPCION_U20002 31/10]]=Tabla1[[#This Row],[DESCRIPCION_U2000]]</f>
        <v>0</v>
      </c>
      <c r="AA195" t="s">
        <v>8892</v>
      </c>
      <c r="AB195" t="b">
        <f>Tabla1[[#This Row],[EJECUTIVO COMERCIAL 31/10]]=Tabla1[[#This Row],[EJECUTIVO_CORPORATE]]</f>
        <v>0</v>
      </c>
      <c r="AC195" t="e">
        <f>VLOOKUP(Tabla1[[#This Row],[NRO_CUENTA]],[1]!Tabla3[#Data],12,0)</f>
        <v>#N/A</v>
      </c>
      <c r="AD195" t="e">
        <f>VLOOKUP(Tabla1[[#This Row],[NRO_CUENTA]],[1]!Tabla3[#Data],17,0)</f>
        <v>#N/A</v>
      </c>
    </row>
    <row r="196" spans="1:30" x14ac:dyDescent="0.25">
      <c r="A196" t="s">
        <v>18</v>
      </c>
      <c r="B196" s="1">
        <v>43678</v>
      </c>
      <c r="C196" t="s">
        <v>248</v>
      </c>
      <c r="D196">
        <v>34290</v>
      </c>
      <c r="E196" s="6" t="s">
        <v>318</v>
      </c>
      <c r="F196" t="s">
        <v>319</v>
      </c>
      <c r="G196" s="6" t="s">
        <v>1828</v>
      </c>
      <c r="H196" t="s">
        <v>40</v>
      </c>
      <c r="I196" t="s">
        <v>23</v>
      </c>
      <c r="J196" t="s">
        <v>823</v>
      </c>
      <c r="K196" t="s">
        <v>320</v>
      </c>
      <c r="M196" t="s">
        <v>321</v>
      </c>
      <c r="N196" t="s">
        <v>17</v>
      </c>
      <c r="O196" s="14">
        <v>43800</v>
      </c>
      <c r="P196" s="14">
        <v>43831</v>
      </c>
      <c r="Q196" s="22" t="s">
        <v>27</v>
      </c>
      <c r="R196" s="21"/>
      <c r="S196" s="21"/>
      <c r="T196" s="22">
        <v>43844</v>
      </c>
      <c r="U196" t="s">
        <v>5984</v>
      </c>
      <c r="V196" t="s">
        <v>35</v>
      </c>
      <c r="W196" t="s">
        <v>248</v>
      </c>
      <c r="X196" t="b">
        <f>Tabla1[[#This Row],[PLAN CONSUMO 31/10]]=Tabla1[[#This Row],[PLAN_CONSUMO]]</f>
        <v>1</v>
      </c>
      <c r="Y196" t="s">
        <v>35</v>
      </c>
      <c r="Z196" t="b">
        <f>Tabla1[[#This Row],[DESCRIPCION_U20002 31/10]]=Tabla1[[#This Row],[DESCRIPCION_U2000]]</f>
        <v>0</v>
      </c>
      <c r="AA196" t="s">
        <v>8638</v>
      </c>
      <c r="AB196" t="b">
        <f>Tabla1[[#This Row],[EJECUTIVO COMERCIAL 31/10]]=Tabla1[[#This Row],[EJECUTIVO_CORPORATE]]</f>
        <v>0</v>
      </c>
      <c r="AC196" t="e">
        <f>VLOOKUP(Tabla1[[#This Row],[NRO_CUENTA]],[1]!Tabla3[#Data],12,0)</f>
        <v>#N/A</v>
      </c>
      <c r="AD196" t="e">
        <f>VLOOKUP(Tabla1[[#This Row],[NRO_CUENTA]],[1]!Tabla3[#Data],17,0)</f>
        <v>#N/A</v>
      </c>
    </row>
    <row r="197" spans="1:30" x14ac:dyDescent="0.25">
      <c r="A197" t="s">
        <v>18</v>
      </c>
      <c r="B197" s="1">
        <v>43798</v>
      </c>
      <c r="C197" t="s">
        <v>248</v>
      </c>
      <c r="D197">
        <v>34547</v>
      </c>
      <c r="E197" s="6" t="s">
        <v>515</v>
      </c>
      <c r="F197" t="s">
        <v>516</v>
      </c>
      <c r="G197" s="6" t="s">
        <v>1824</v>
      </c>
      <c r="H197" t="s">
        <v>40</v>
      </c>
      <c r="I197" t="s">
        <v>23</v>
      </c>
      <c r="J197" t="s">
        <v>963</v>
      </c>
      <c r="K197" t="s">
        <v>517</v>
      </c>
      <c r="L197" t="s">
        <v>518</v>
      </c>
      <c r="M197" t="s">
        <v>519</v>
      </c>
      <c r="N197" t="s">
        <v>17</v>
      </c>
      <c r="O197" s="14">
        <v>43800</v>
      </c>
      <c r="P197" s="14">
        <v>43831</v>
      </c>
      <c r="Q197" s="22" t="s">
        <v>27</v>
      </c>
      <c r="R197" s="21" t="s">
        <v>520</v>
      </c>
      <c r="S197" s="21"/>
      <c r="T197" s="22">
        <v>43851</v>
      </c>
      <c r="U197" t="s">
        <v>5982</v>
      </c>
      <c r="V197" t="s">
        <v>35</v>
      </c>
      <c r="W197" t="s">
        <v>248</v>
      </c>
      <c r="X197" t="b">
        <f>Tabla1[[#This Row],[PLAN CONSUMO 31/10]]=Tabla1[[#This Row],[PLAN_CONSUMO]]</f>
        <v>1</v>
      </c>
      <c r="Y197" t="s">
        <v>35</v>
      </c>
      <c r="Z197" t="b">
        <f>Tabla1[[#This Row],[DESCRIPCION_U20002 31/10]]=Tabla1[[#This Row],[DESCRIPCION_U2000]]</f>
        <v>0</v>
      </c>
      <c r="AA197" t="s">
        <v>7474</v>
      </c>
      <c r="AB197" t="b">
        <f>Tabla1[[#This Row],[EJECUTIVO COMERCIAL 31/10]]=Tabla1[[#This Row],[EJECUTIVO_CORPORATE]]</f>
        <v>0</v>
      </c>
      <c r="AC197" t="e">
        <f>VLOOKUP(Tabla1[[#This Row],[NRO_CUENTA]],[1]!Tabla3[#Data],12,0)</f>
        <v>#N/A</v>
      </c>
      <c r="AD197" t="e">
        <f>VLOOKUP(Tabla1[[#This Row],[NRO_CUENTA]],[1]!Tabla3[#Data],17,0)</f>
        <v>#N/A</v>
      </c>
    </row>
    <row r="198" spans="1:30" x14ac:dyDescent="0.25">
      <c r="A198" t="s">
        <v>35</v>
      </c>
      <c r="B198" s="1">
        <v>43678</v>
      </c>
      <c r="C198" t="s">
        <v>248</v>
      </c>
      <c r="D198">
        <v>34287</v>
      </c>
      <c r="E198" s="6" t="s">
        <v>313</v>
      </c>
      <c r="F198" t="s">
        <v>314</v>
      </c>
      <c r="G198" s="6" t="s">
        <v>1828</v>
      </c>
      <c r="H198" t="s">
        <v>40</v>
      </c>
      <c r="I198" t="s">
        <v>23</v>
      </c>
      <c r="J198" t="s">
        <v>823</v>
      </c>
      <c r="K198" t="s">
        <v>315</v>
      </c>
      <c r="M198" t="s">
        <v>316</v>
      </c>
      <c r="N198" t="s">
        <v>17</v>
      </c>
      <c r="O198" s="14">
        <v>43800</v>
      </c>
      <c r="P198" s="14">
        <v>43831</v>
      </c>
      <c r="Q198" s="22" t="s">
        <v>27</v>
      </c>
      <c r="R198" s="21" t="s">
        <v>317</v>
      </c>
      <c r="S198" s="21"/>
      <c r="T198" s="22">
        <v>43861</v>
      </c>
      <c r="U198" t="s">
        <v>5984</v>
      </c>
      <c r="V198" t="s">
        <v>35</v>
      </c>
      <c r="W198" t="s">
        <v>248</v>
      </c>
      <c r="X198" t="b">
        <f>Tabla1[[#This Row],[PLAN CONSUMO 31/10]]=Tabla1[[#This Row],[PLAN_CONSUMO]]</f>
        <v>1</v>
      </c>
      <c r="Y198" t="s">
        <v>35</v>
      </c>
      <c r="Z198" t="b">
        <f>Tabla1[[#This Row],[DESCRIPCION_U20002 31/10]]=Tabla1[[#This Row],[DESCRIPCION_U2000]]</f>
        <v>0</v>
      </c>
      <c r="AA198" t="s">
        <v>8638</v>
      </c>
      <c r="AB198" t="b">
        <f>Tabla1[[#This Row],[EJECUTIVO COMERCIAL 31/10]]=Tabla1[[#This Row],[EJECUTIVO_CORPORATE]]</f>
        <v>0</v>
      </c>
      <c r="AC198" t="e">
        <f>VLOOKUP(Tabla1[[#This Row],[NRO_CUENTA]],[1]!Tabla3[#Data],12,0)</f>
        <v>#N/A</v>
      </c>
      <c r="AD198" t="e">
        <f>VLOOKUP(Tabla1[[#This Row],[NRO_CUENTA]],[1]!Tabla3[#Data],17,0)</f>
        <v>#N/A</v>
      </c>
    </row>
    <row r="199" spans="1:30" x14ac:dyDescent="0.25">
      <c r="A199" t="s">
        <v>35</v>
      </c>
      <c r="B199" s="1">
        <v>43705</v>
      </c>
      <c r="C199" t="s">
        <v>28</v>
      </c>
      <c r="D199">
        <v>34371</v>
      </c>
      <c r="E199" s="6" t="s">
        <v>385</v>
      </c>
      <c r="F199" t="s">
        <v>386</v>
      </c>
      <c r="G199" s="6" t="s">
        <v>1832</v>
      </c>
      <c r="H199" t="s">
        <v>40</v>
      </c>
      <c r="I199" t="s">
        <v>23</v>
      </c>
      <c r="J199" t="s">
        <v>1846</v>
      </c>
      <c r="K199" t="s">
        <v>387</v>
      </c>
      <c r="L199" t="s">
        <v>388</v>
      </c>
      <c r="M199" t="s">
        <v>389</v>
      </c>
      <c r="N199" t="s">
        <v>17</v>
      </c>
      <c r="O199" s="14">
        <v>43800</v>
      </c>
      <c r="P199" s="14">
        <v>43831</v>
      </c>
      <c r="Q199" s="22" t="s">
        <v>27</v>
      </c>
      <c r="R199" s="21"/>
      <c r="S199" s="21"/>
      <c r="T199" s="22">
        <v>43838</v>
      </c>
      <c r="U199" t="s">
        <v>5990</v>
      </c>
      <c r="V199" t="s">
        <v>35</v>
      </c>
      <c r="W199" t="s">
        <v>28</v>
      </c>
      <c r="X199" t="b">
        <f>Tabla1[[#This Row],[PLAN CONSUMO 31/10]]=Tabla1[[#This Row],[PLAN_CONSUMO]]</f>
        <v>1</v>
      </c>
      <c r="Y199" t="s">
        <v>35</v>
      </c>
      <c r="Z199" t="b">
        <f>Tabla1[[#This Row],[DESCRIPCION_U20002 31/10]]=Tabla1[[#This Row],[DESCRIPCION_U2000]]</f>
        <v>0</v>
      </c>
      <c r="AA199" t="s">
        <v>7450</v>
      </c>
      <c r="AB199" t="b">
        <f>Tabla1[[#This Row],[EJECUTIVO COMERCIAL 31/10]]=Tabla1[[#This Row],[EJECUTIVO_CORPORATE]]</f>
        <v>0</v>
      </c>
      <c r="AC199" t="e">
        <f>VLOOKUP(Tabla1[[#This Row],[NRO_CUENTA]],[1]!Tabla3[#Data],12,0)</f>
        <v>#N/A</v>
      </c>
      <c r="AD199" t="e">
        <f>VLOOKUP(Tabla1[[#This Row],[NRO_CUENTA]],[1]!Tabla3[#Data],17,0)</f>
        <v>#N/A</v>
      </c>
    </row>
    <row r="200" spans="1:30" x14ac:dyDescent="0.25">
      <c r="A200" t="s">
        <v>18</v>
      </c>
      <c r="B200" s="1">
        <v>43799</v>
      </c>
      <c r="C200" t="s">
        <v>28</v>
      </c>
      <c r="D200">
        <v>34742</v>
      </c>
      <c r="E200" s="6" t="s">
        <v>569</v>
      </c>
      <c r="F200" t="s">
        <v>570</v>
      </c>
      <c r="G200" s="6" t="s">
        <v>1410</v>
      </c>
      <c r="H200" t="s">
        <v>752</v>
      </c>
      <c r="I200" t="s">
        <v>23</v>
      </c>
      <c r="J200" t="s">
        <v>1226</v>
      </c>
      <c r="K200" t="s">
        <v>571</v>
      </c>
      <c r="M200" t="s">
        <v>572</v>
      </c>
      <c r="N200" t="s">
        <v>17</v>
      </c>
      <c r="O200" s="14">
        <v>43800</v>
      </c>
      <c r="P200" s="14">
        <v>43831</v>
      </c>
      <c r="Q200" s="22" t="s">
        <v>27</v>
      </c>
      <c r="R200" s="21"/>
      <c r="S200" s="21"/>
      <c r="T200" s="22">
        <v>43850</v>
      </c>
      <c r="U200" t="s">
        <v>5984</v>
      </c>
      <c r="V200" t="s">
        <v>5982</v>
      </c>
      <c r="W200" t="s">
        <v>28</v>
      </c>
      <c r="X200" t="b">
        <f>Tabla1[[#This Row],[PLAN CONSUMO 31/10]]=Tabla1[[#This Row],[PLAN_CONSUMO]]</f>
        <v>1</v>
      </c>
      <c r="Y200" t="s">
        <v>6024</v>
      </c>
      <c r="Z200" t="b">
        <f>Tabla1[[#This Row],[DESCRIPCION_U20002 31/10]]=Tabla1[[#This Row],[DESCRIPCION_U2000]]</f>
        <v>0</v>
      </c>
      <c r="AA200" t="s">
        <v>9481</v>
      </c>
      <c r="AB200" t="b">
        <f>Tabla1[[#This Row],[EJECUTIVO COMERCIAL 31/10]]=Tabla1[[#This Row],[EJECUTIVO_CORPORATE]]</f>
        <v>0</v>
      </c>
      <c r="AC200" t="e">
        <f>VLOOKUP(Tabla1[[#This Row],[NRO_CUENTA]],[1]!Tabla3[#Data],12,0)</f>
        <v>#N/A</v>
      </c>
      <c r="AD200" t="e">
        <f>VLOOKUP(Tabla1[[#This Row],[NRO_CUENTA]],[1]!Tabla3[#Data],17,0)</f>
        <v>#N/A</v>
      </c>
    </row>
    <row r="201" spans="1:30" x14ac:dyDescent="0.25">
      <c r="A201" t="s">
        <v>18</v>
      </c>
      <c r="B201" s="1">
        <v>43678</v>
      </c>
      <c r="C201" t="s">
        <v>28</v>
      </c>
      <c r="D201">
        <v>34350</v>
      </c>
      <c r="E201" s="6" t="s">
        <v>328</v>
      </c>
      <c r="F201" t="s">
        <v>329</v>
      </c>
      <c r="G201" s="6" t="s">
        <v>1389</v>
      </c>
      <c r="H201" t="s">
        <v>40</v>
      </c>
      <c r="I201" t="s">
        <v>23</v>
      </c>
      <c r="J201" t="s">
        <v>832</v>
      </c>
      <c r="K201" t="s">
        <v>330</v>
      </c>
      <c r="M201" t="s">
        <v>331</v>
      </c>
      <c r="N201" t="s">
        <v>17</v>
      </c>
      <c r="O201" s="14">
        <v>43800</v>
      </c>
      <c r="P201" s="14">
        <v>43831</v>
      </c>
      <c r="Q201" s="21" t="s">
        <v>75</v>
      </c>
      <c r="R201" s="21" t="s">
        <v>1006</v>
      </c>
      <c r="S201" s="25" t="s">
        <v>1018</v>
      </c>
      <c r="T201" s="22">
        <v>0</v>
      </c>
      <c r="U201" t="s">
        <v>5984</v>
      </c>
      <c r="V201" t="s">
        <v>35</v>
      </c>
      <c r="W201" t="s">
        <v>28</v>
      </c>
      <c r="X201" t="b">
        <f>Tabla1[[#This Row],[PLAN CONSUMO 31/10]]=Tabla1[[#This Row],[PLAN_CONSUMO]]</f>
        <v>1</v>
      </c>
      <c r="Y201" t="s">
        <v>35</v>
      </c>
      <c r="Z201" t="b">
        <f>Tabla1[[#This Row],[DESCRIPCION_U20002 31/10]]=Tabla1[[#This Row],[DESCRIPCION_U2000]]</f>
        <v>0</v>
      </c>
      <c r="AA201" t="s">
        <v>8737</v>
      </c>
      <c r="AB201" t="b">
        <f>Tabla1[[#This Row],[EJECUTIVO COMERCIAL 31/10]]=Tabla1[[#This Row],[EJECUTIVO_CORPORATE]]</f>
        <v>0</v>
      </c>
      <c r="AC201" t="e">
        <f>VLOOKUP(Tabla1[[#This Row],[NRO_CUENTA]],[1]!Tabla3[#Data],12,0)</f>
        <v>#N/A</v>
      </c>
      <c r="AD201" t="e">
        <f>VLOOKUP(Tabla1[[#This Row],[NRO_CUENTA]],[1]!Tabla3[#Data],17,0)</f>
        <v>#N/A</v>
      </c>
    </row>
    <row r="202" spans="1:30" x14ac:dyDescent="0.25">
      <c r="A202" t="s">
        <v>242</v>
      </c>
      <c r="B202" s="1">
        <v>43797</v>
      </c>
      <c r="C202" t="s">
        <v>299</v>
      </c>
      <c r="D202">
        <v>34744</v>
      </c>
      <c r="E202" s="6" t="s">
        <v>509</v>
      </c>
      <c r="F202" t="s">
        <v>510</v>
      </c>
      <c r="G202" s="6" t="s">
        <v>39</v>
      </c>
      <c r="H202" t="s">
        <v>40</v>
      </c>
      <c r="I202" t="s">
        <v>23</v>
      </c>
      <c r="J202" t="s">
        <v>1224</v>
      </c>
      <c r="K202" t="s">
        <v>511</v>
      </c>
      <c r="L202" t="s">
        <v>512</v>
      </c>
      <c r="M202" t="s">
        <v>513</v>
      </c>
      <c r="N202" t="s">
        <v>17</v>
      </c>
      <c r="O202" s="14">
        <v>43800</v>
      </c>
      <c r="P202" s="14">
        <v>43831</v>
      </c>
      <c r="Q202" s="22" t="s">
        <v>27</v>
      </c>
      <c r="R202" s="21" t="s">
        <v>514</v>
      </c>
      <c r="S202" s="21"/>
      <c r="T202" s="22">
        <v>43843</v>
      </c>
      <c r="U202" t="s">
        <v>5982</v>
      </c>
      <c r="V202" t="s">
        <v>5982</v>
      </c>
      <c r="W202" t="s">
        <v>19</v>
      </c>
      <c r="X202" t="b">
        <f>Tabla1[[#This Row],[PLAN CONSUMO 31/10]]=Tabla1[[#This Row],[PLAN_CONSUMO]]</f>
        <v>0</v>
      </c>
      <c r="Y202" t="s">
        <v>6025</v>
      </c>
      <c r="Z202" t="b">
        <f>Tabla1[[#This Row],[DESCRIPCION_U20002 31/10]]=Tabla1[[#This Row],[DESCRIPCION_U2000]]</f>
        <v>0</v>
      </c>
      <c r="AA202" t="s">
        <v>1435</v>
      </c>
      <c r="AB202" t="b">
        <f>Tabla1[[#This Row],[EJECUTIVO COMERCIAL 31/10]]=Tabla1[[#This Row],[EJECUTIVO_CORPORATE]]</f>
        <v>0</v>
      </c>
      <c r="AC202" t="e">
        <f>VLOOKUP(Tabla1[[#This Row],[NRO_CUENTA]],[1]!Tabla3[#Data],12,0)</f>
        <v>#N/A</v>
      </c>
      <c r="AD202" t="e">
        <f>VLOOKUP(Tabla1[[#This Row],[NRO_CUENTA]],[1]!Tabla3[#Data],17,0)</f>
        <v>#N/A</v>
      </c>
    </row>
    <row r="203" spans="1:30" x14ac:dyDescent="0.25">
      <c r="A203" t="s">
        <v>35</v>
      </c>
      <c r="B203" s="1">
        <v>43707</v>
      </c>
      <c r="C203" t="s">
        <v>36</v>
      </c>
      <c r="D203">
        <v>34331</v>
      </c>
      <c r="E203" s="6" t="s">
        <v>404</v>
      </c>
      <c r="F203" t="s">
        <v>405</v>
      </c>
      <c r="G203" s="6" t="s">
        <v>1404</v>
      </c>
      <c r="H203" t="s">
        <v>31</v>
      </c>
      <c r="I203" t="s">
        <v>23</v>
      </c>
      <c r="J203" t="s">
        <v>1233</v>
      </c>
      <c r="K203" t="s">
        <v>406</v>
      </c>
      <c r="L203" t="s">
        <v>407</v>
      </c>
      <c r="M203" t="s">
        <v>408</v>
      </c>
      <c r="N203" t="s">
        <v>17</v>
      </c>
      <c r="O203" s="14">
        <v>43800</v>
      </c>
      <c r="P203" s="14">
        <v>43831</v>
      </c>
      <c r="Q203" s="22" t="s">
        <v>27</v>
      </c>
      <c r="R203" s="21"/>
      <c r="S203" s="21"/>
      <c r="T203" s="22">
        <v>43846</v>
      </c>
      <c r="U203" t="s">
        <v>5982</v>
      </c>
      <c r="V203" t="s">
        <v>5982</v>
      </c>
      <c r="W203" t="s">
        <v>469</v>
      </c>
      <c r="X203" t="b">
        <f>Tabla1[[#This Row],[PLAN CONSUMO 31/10]]=Tabla1[[#This Row],[PLAN_CONSUMO]]</f>
        <v>0</v>
      </c>
      <c r="Y203" t="s">
        <v>7650</v>
      </c>
      <c r="Z203" t="b">
        <f>Tabla1[[#This Row],[DESCRIPCION_U20002 31/10]]=Tabla1[[#This Row],[DESCRIPCION_U2000]]</f>
        <v>0</v>
      </c>
      <c r="AA203" t="s">
        <v>7110</v>
      </c>
      <c r="AB203" t="b">
        <f>Tabla1[[#This Row],[EJECUTIVO COMERCIAL 31/10]]=Tabla1[[#This Row],[EJECUTIVO_CORPORATE]]</f>
        <v>0</v>
      </c>
      <c r="AC203" t="e">
        <f>VLOOKUP(Tabla1[[#This Row],[NRO_CUENTA]],[1]!Tabla3[#Data],12,0)</f>
        <v>#N/A</v>
      </c>
      <c r="AD203" t="e">
        <f>VLOOKUP(Tabla1[[#This Row],[NRO_CUENTA]],[1]!Tabla3[#Data],17,0)</f>
        <v>#N/A</v>
      </c>
    </row>
    <row r="204" spans="1:30" x14ac:dyDescent="0.25">
      <c r="A204" t="s">
        <v>35</v>
      </c>
      <c r="B204" s="1">
        <v>43686</v>
      </c>
      <c r="C204" t="s">
        <v>28</v>
      </c>
      <c r="D204">
        <v>34349</v>
      </c>
      <c r="E204" s="6" t="s">
        <v>338</v>
      </c>
      <c r="F204" t="s">
        <v>3309</v>
      </c>
      <c r="G204" s="6" t="s">
        <v>1413</v>
      </c>
      <c r="H204" t="s">
        <v>31</v>
      </c>
      <c r="I204" t="s">
        <v>23</v>
      </c>
      <c r="J204" t="s">
        <v>757</v>
      </c>
      <c r="K204" t="s">
        <v>344</v>
      </c>
      <c r="L204" t="s">
        <v>345</v>
      </c>
      <c r="M204" t="s">
        <v>346</v>
      </c>
      <c r="N204" t="s">
        <v>17</v>
      </c>
      <c r="O204" s="14">
        <v>43800</v>
      </c>
      <c r="P204" s="14">
        <v>43831</v>
      </c>
      <c r="Q204" s="21" t="s">
        <v>75</v>
      </c>
      <c r="R204" s="21" t="s">
        <v>1010</v>
      </c>
      <c r="S204" s="2" t="s">
        <v>9309</v>
      </c>
      <c r="T204" s="22">
        <v>0</v>
      </c>
      <c r="U204" t="s">
        <v>5984</v>
      </c>
      <c r="V204" t="s">
        <v>35</v>
      </c>
      <c r="W204" t="s">
        <v>28</v>
      </c>
      <c r="X204" t="b">
        <f>Tabla1[[#This Row],[PLAN CONSUMO 31/10]]=Tabla1[[#This Row],[PLAN_CONSUMO]]</f>
        <v>1</v>
      </c>
      <c r="Y204" t="s">
        <v>35</v>
      </c>
      <c r="Z204" t="b">
        <f>Tabla1[[#This Row],[DESCRIPCION_U20002 31/10]]=Tabla1[[#This Row],[DESCRIPCION_U2000]]</f>
        <v>0</v>
      </c>
      <c r="AA204" t="s">
        <v>5731</v>
      </c>
      <c r="AB204" t="b">
        <f>Tabla1[[#This Row],[EJECUTIVO COMERCIAL 31/10]]=Tabla1[[#This Row],[EJECUTIVO_CORPORATE]]</f>
        <v>0</v>
      </c>
      <c r="AC204" t="e">
        <f>VLOOKUP(Tabla1[[#This Row],[NRO_CUENTA]],[1]!Tabla3[#Data],12,0)</f>
        <v>#N/A</v>
      </c>
      <c r="AD204" t="e">
        <f>VLOOKUP(Tabla1[[#This Row],[NRO_CUENTA]],[1]!Tabla3[#Data],17,0)</f>
        <v>#N/A</v>
      </c>
    </row>
    <row r="205" spans="1:30" x14ac:dyDescent="0.25">
      <c r="A205" t="s">
        <v>88</v>
      </c>
      <c r="B205" s="1">
        <v>43280</v>
      </c>
      <c r="C205" t="s">
        <v>427</v>
      </c>
      <c r="D205">
        <v>32591</v>
      </c>
      <c r="E205" s="6" t="s">
        <v>595</v>
      </c>
      <c r="F205" t="s">
        <v>596</v>
      </c>
      <c r="G205" s="6" t="s">
        <v>1829</v>
      </c>
      <c r="H205" t="s">
        <v>22</v>
      </c>
      <c r="I205" t="s">
        <v>23</v>
      </c>
      <c r="J205" t="s">
        <v>1844</v>
      </c>
      <c r="K205" t="s">
        <v>597</v>
      </c>
      <c r="L205" t="s">
        <v>598</v>
      </c>
      <c r="M205" t="s">
        <v>599</v>
      </c>
      <c r="N205" t="s">
        <v>594</v>
      </c>
      <c r="O205" s="14">
        <v>43800</v>
      </c>
      <c r="P205" s="14">
        <v>43831</v>
      </c>
      <c r="Q205" s="22" t="s">
        <v>27</v>
      </c>
      <c r="R205" s="21" t="s">
        <v>600</v>
      </c>
      <c r="S205" s="21"/>
      <c r="T205" s="22">
        <v>43839</v>
      </c>
      <c r="U205" t="s">
        <v>5984</v>
      </c>
      <c r="V205" t="s">
        <v>35</v>
      </c>
      <c r="W205" t="s">
        <v>28</v>
      </c>
      <c r="X205" t="b">
        <f>Tabla1[[#This Row],[PLAN CONSUMO 31/10]]=Tabla1[[#This Row],[PLAN_CONSUMO]]</f>
        <v>0</v>
      </c>
      <c r="Y205" t="s">
        <v>35</v>
      </c>
      <c r="Z205" t="b">
        <f>Tabla1[[#This Row],[DESCRIPCION_U20002 31/10]]=Tabla1[[#This Row],[DESCRIPCION_U2000]]</f>
        <v>0</v>
      </c>
      <c r="AA205" t="s">
        <v>6153</v>
      </c>
      <c r="AB205" t="b">
        <f>Tabla1[[#This Row],[EJECUTIVO COMERCIAL 31/10]]=Tabla1[[#This Row],[EJECUTIVO_CORPORATE]]</f>
        <v>0</v>
      </c>
      <c r="AC205" t="e">
        <f>VLOOKUP(Tabla1[[#This Row],[NRO_CUENTA]],[1]!Tabla3[#Data],12,0)</f>
        <v>#N/A</v>
      </c>
      <c r="AD205" t="e">
        <f>VLOOKUP(Tabla1[[#This Row],[NRO_CUENTA]],[1]!Tabla3[#Data],17,0)</f>
        <v>#N/A</v>
      </c>
    </row>
    <row r="206" spans="1:30" x14ac:dyDescent="0.25">
      <c r="A206" t="s">
        <v>18</v>
      </c>
      <c r="B206" s="1">
        <v>43699</v>
      </c>
      <c r="C206" t="s">
        <v>28</v>
      </c>
      <c r="D206">
        <v>33882</v>
      </c>
      <c r="E206" s="6" t="s">
        <v>352</v>
      </c>
      <c r="F206" t="s">
        <v>353</v>
      </c>
      <c r="G206" s="6" t="s">
        <v>1765</v>
      </c>
      <c r="H206" t="s">
        <v>40</v>
      </c>
      <c r="I206" t="s">
        <v>23</v>
      </c>
      <c r="J206" t="s">
        <v>745</v>
      </c>
      <c r="K206" t="s">
        <v>354</v>
      </c>
      <c r="L206" t="s">
        <v>355</v>
      </c>
      <c r="M206" t="s">
        <v>356</v>
      </c>
      <c r="N206" t="s">
        <v>17</v>
      </c>
      <c r="O206" s="14">
        <v>43800</v>
      </c>
      <c r="P206" s="14">
        <v>43831</v>
      </c>
      <c r="Q206" s="22" t="s">
        <v>27</v>
      </c>
      <c r="R206" s="21" t="s">
        <v>357</v>
      </c>
      <c r="S206" s="21"/>
      <c r="T206" s="22">
        <v>43844</v>
      </c>
      <c r="U206" t="s">
        <v>5984</v>
      </c>
      <c r="V206" t="s">
        <v>35</v>
      </c>
      <c r="W206" t="s">
        <v>28</v>
      </c>
      <c r="X206" t="b">
        <f>Tabla1[[#This Row],[PLAN CONSUMO 31/10]]=Tabla1[[#This Row],[PLAN_CONSUMO]]</f>
        <v>1</v>
      </c>
      <c r="Y206" t="s">
        <v>35</v>
      </c>
      <c r="Z206" t="b">
        <f>Tabla1[[#This Row],[DESCRIPCION_U20002 31/10]]=Tabla1[[#This Row],[DESCRIPCION_U2000]]</f>
        <v>0</v>
      </c>
      <c r="AA206" t="s">
        <v>9185</v>
      </c>
      <c r="AB206" t="b">
        <f>Tabla1[[#This Row],[EJECUTIVO COMERCIAL 31/10]]=Tabla1[[#This Row],[EJECUTIVO_CORPORATE]]</f>
        <v>0</v>
      </c>
      <c r="AC206" t="e">
        <f>VLOOKUP(Tabla1[[#This Row],[NRO_CUENTA]],[1]!Tabla3[#Data],12,0)</f>
        <v>#N/A</v>
      </c>
      <c r="AD206" t="e">
        <f>VLOOKUP(Tabla1[[#This Row],[NRO_CUENTA]],[1]!Tabla3[#Data],17,0)</f>
        <v>#N/A</v>
      </c>
    </row>
    <row r="207" spans="1:30" x14ac:dyDescent="0.25">
      <c r="A207" t="s">
        <v>18</v>
      </c>
      <c r="B207" s="1">
        <v>43705</v>
      </c>
      <c r="C207" t="s">
        <v>76</v>
      </c>
      <c r="D207">
        <v>34277</v>
      </c>
      <c r="E207" s="6" t="s">
        <v>373</v>
      </c>
      <c r="F207" t="s">
        <v>374</v>
      </c>
      <c r="G207" s="6" t="s">
        <v>1765</v>
      </c>
      <c r="H207" t="s">
        <v>40</v>
      </c>
      <c r="I207" t="s">
        <v>23</v>
      </c>
      <c r="J207" t="s">
        <v>745</v>
      </c>
      <c r="K207" t="s">
        <v>375</v>
      </c>
      <c r="L207" t="s">
        <v>376</v>
      </c>
      <c r="M207" t="s">
        <v>377</v>
      </c>
      <c r="N207" t="s">
        <v>17</v>
      </c>
      <c r="O207" s="14">
        <v>43800</v>
      </c>
      <c r="P207" s="14">
        <v>43831</v>
      </c>
      <c r="Q207" s="22" t="s">
        <v>27</v>
      </c>
      <c r="R207" s="21"/>
      <c r="S207" s="21"/>
      <c r="T207" s="22">
        <v>43845</v>
      </c>
      <c r="U207" t="s">
        <v>5984</v>
      </c>
      <c r="V207" t="s">
        <v>35</v>
      </c>
      <c r="W207" t="s">
        <v>76</v>
      </c>
      <c r="X207" t="b">
        <f>Tabla1[[#This Row],[PLAN CONSUMO 31/10]]=Tabla1[[#This Row],[PLAN_CONSUMO]]</f>
        <v>1</v>
      </c>
      <c r="Y207" t="s">
        <v>35</v>
      </c>
      <c r="Z207" t="b">
        <f>Tabla1[[#This Row],[DESCRIPCION_U20002 31/10]]=Tabla1[[#This Row],[DESCRIPCION_U2000]]</f>
        <v>0</v>
      </c>
      <c r="AA207" t="s">
        <v>3799</v>
      </c>
      <c r="AB207" t="b">
        <f>Tabla1[[#This Row],[EJECUTIVO COMERCIAL 31/10]]=Tabla1[[#This Row],[EJECUTIVO_CORPORATE]]</f>
        <v>0</v>
      </c>
      <c r="AC207" t="e">
        <f>VLOOKUP(Tabla1[[#This Row],[NRO_CUENTA]],[1]!Tabla3[#Data],12,0)</f>
        <v>#N/A</v>
      </c>
      <c r="AD207" t="e">
        <f>VLOOKUP(Tabla1[[#This Row],[NRO_CUENTA]],[1]!Tabla3[#Data],17,0)</f>
        <v>#N/A</v>
      </c>
    </row>
    <row r="208" spans="1:30" x14ac:dyDescent="0.25">
      <c r="A208" t="s">
        <v>18</v>
      </c>
      <c r="B208" s="1">
        <v>43704</v>
      </c>
      <c r="C208" t="s">
        <v>364</v>
      </c>
      <c r="D208">
        <v>34375</v>
      </c>
      <c r="E208" s="6" t="s">
        <v>365</v>
      </c>
      <c r="F208" t="s">
        <v>366</v>
      </c>
      <c r="G208" s="6" t="s">
        <v>1426</v>
      </c>
      <c r="H208" t="s">
        <v>40</v>
      </c>
      <c r="I208" t="s">
        <v>23</v>
      </c>
      <c r="J208" t="s">
        <v>1222</v>
      </c>
      <c r="K208" t="s">
        <v>367</v>
      </c>
      <c r="L208" t="s">
        <v>368</v>
      </c>
      <c r="M208" t="s">
        <v>369</v>
      </c>
      <c r="N208" t="s">
        <v>17</v>
      </c>
      <c r="O208" s="14">
        <v>43800</v>
      </c>
      <c r="P208" s="14">
        <v>43831</v>
      </c>
      <c r="Q208" s="21" t="s">
        <v>75</v>
      </c>
      <c r="R208" s="21" t="s">
        <v>370</v>
      </c>
      <c r="S208" s="25" t="s">
        <v>1018</v>
      </c>
      <c r="T208" s="22">
        <v>0</v>
      </c>
      <c r="U208" t="s">
        <v>5982</v>
      </c>
      <c r="V208" t="s">
        <v>35</v>
      </c>
      <c r="W208" t="s">
        <v>1380</v>
      </c>
      <c r="X208" t="b">
        <f>Tabla1[[#This Row],[PLAN CONSUMO 31/10]]=Tabla1[[#This Row],[PLAN_CONSUMO]]</f>
        <v>0</v>
      </c>
      <c r="Y208" t="s">
        <v>35</v>
      </c>
      <c r="Z208" t="b">
        <f>Tabla1[[#This Row],[DESCRIPCION_U20002 31/10]]=Tabla1[[#This Row],[DESCRIPCION_U2000]]</f>
        <v>0</v>
      </c>
      <c r="AA208" t="s">
        <v>1426</v>
      </c>
      <c r="AB208" t="b">
        <f>Tabla1[[#This Row],[EJECUTIVO COMERCIAL 31/10]]=Tabla1[[#This Row],[EJECUTIVO_CORPORATE]]</f>
        <v>1</v>
      </c>
      <c r="AC208" t="e">
        <f>VLOOKUP(Tabla1[[#This Row],[NRO_CUENTA]],[1]!Tabla3[#Data],12,0)</f>
        <v>#N/A</v>
      </c>
      <c r="AD208" t="e">
        <f>VLOOKUP(Tabla1[[#This Row],[NRO_CUENTA]],[1]!Tabla3[#Data],17,0)</f>
        <v>#N/A</v>
      </c>
    </row>
    <row r="209" spans="1:30" x14ac:dyDescent="0.25">
      <c r="A209" t="s">
        <v>18</v>
      </c>
      <c r="B209" s="1">
        <v>43704</v>
      </c>
      <c r="C209" t="s">
        <v>364</v>
      </c>
      <c r="D209">
        <v>34407</v>
      </c>
      <c r="E209" s="6" t="s">
        <v>365</v>
      </c>
      <c r="F209" t="s">
        <v>2338</v>
      </c>
      <c r="G209" s="6" t="s">
        <v>1426</v>
      </c>
      <c r="H209" t="s">
        <v>22</v>
      </c>
      <c r="I209" t="s">
        <v>23</v>
      </c>
      <c r="J209" t="s">
        <v>1222</v>
      </c>
      <c r="K209" t="s">
        <v>371</v>
      </c>
      <c r="L209" t="s">
        <v>372</v>
      </c>
      <c r="M209" t="s">
        <v>369</v>
      </c>
      <c r="N209" t="s">
        <v>17</v>
      </c>
      <c r="O209" s="14">
        <v>43800</v>
      </c>
      <c r="P209" s="14">
        <v>43831</v>
      </c>
      <c r="Q209" s="21" t="s">
        <v>75</v>
      </c>
      <c r="R209" s="21" t="s">
        <v>2778</v>
      </c>
      <c r="S209" s="25" t="s">
        <v>1018</v>
      </c>
      <c r="T209" s="22">
        <v>0</v>
      </c>
      <c r="U209" t="s">
        <v>5982</v>
      </c>
      <c r="V209" t="s">
        <v>5982</v>
      </c>
      <c r="W209" t="s">
        <v>1380</v>
      </c>
      <c r="X209" t="b">
        <f>Tabla1[[#This Row],[PLAN CONSUMO 31/10]]=Tabla1[[#This Row],[PLAN_CONSUMO]]</f>
        <v>0</v>
      </c>
      <c r="Y209" t="s">
        <v>6026</v>
      </c>
      <c r="Z209" t="b">
        <f>Tabla1[[#This Row],[DESCRIPCION_U20002 31/10]]=Tabla1[[#This Row],[DESCRIPCION_U2000]]</f>
        <v>0</v>
      </c>
      <c r="AA209" t="s">
        <v>1426</v>
      </c>
      <c r="AB209" t="b">
        <f>Tabla1[[#This Row],[EJECUTIVO COMERCIAL 31/10]]=Tabla1[[#This Row],[EJECUTIVO_CORPORATE]]</f>
        <v>1</v>
      </c>
      <c r="AC209" t="e">
        <f>VLOOKUP(Tabla1[[#This Row],[NRO_CUENTA]],[1]!Tabla3[#Data],12,0)</f>
        <v>#N/A</v>
      </c>
      <c r="AD209" t="e">
        <f>VLOOKUP(Tabla1[[#This Row],[NRO_CUENTA]],[1]!Tabla3[#Data],17,0)</f>
        <v>#N/A</v>
      </c>
    </row>
    <row r="210" spans="1:30" x14ac:dyDescent="0.25">
      <c r="A210" t="s">
        <v>18</v>
      </c>
      <c r="B210" s="1">
        <v>43705</v>
      </c>
      <c r="C210" t="s">
        <v>76</v>
      </c>
      <c r="D210">
        <v>34279</v>
      </c>
      <c r="E210" s="6" t="s">
        <v>373</v>
      </c>
      <c r="F210" t="s">
        <v>378</v>
      </c>
      <c r="G210" s="6" t="s">
        <v>1765</v>
      </c>
      <c r="H210" t="s">
        <v>40</v>
      </c>
      <c r="I210" t="s">
        <v>23</v>
      </c>
      <c r="J210" t="s">
        <v>745</v>
      </c>
      <c r="K210" t="s">
        <v>375</v>
      </c>
      <c r="L210" t="s">
        <v>376</v>
      </c>
      <c r="M210" t="s">
        <v>377</v>
      </c>
      <c r="N210" t="s">
        <v>17</v>
      </c>
      <c r="O210" s="14">
        <v>43800</v>
      </c>
      <c r="P210" s="14">
        <v>43831</v>
      </c>
      <c r="Q210" s="22" t="s">
        <v>27</v>
      </c>
      <c r="R210" s="21"/>
      <c r="S210" s="21"/>
      <c r="T210" s="22">
        <v>43845</v>
      </c>
      <c r="U210" t="s">
        <v>5984</v>
      </c>
      <c r="V210" t="s">
        <v>35</v>
      </c>
      <c r="W210" t="s">
        <v>76</v>
      </c>
      <c r="X210" t="b">
        <f>Tabla1[[#This Row],[PLAN CONSUMO 31/10]]=Tabla1[[#This Row],[PLAN_CONSUMO]]</f>
        <v>1</v>
      </c>
      <c r="Y210" t="s">
        <v>35</v>
      </c>
      <c r="Z210" t="b">
        <f>Tabla1[[#This Row],[DESCRIPCION_U20002 31/10]]=Tabla1[[#This Row],[DESCRIPCION_U2000]]</f>
        <v>0</v>
      </c>
      <c r="AA210" t="s">
        <v>3799</v>
      </c>
      <c r="AB210" t="b">
        <f>Tabla1[[#This Row],[EJECUTIVO COMERCIAL 31/10]]=Tabla1[[#This Row],[EJECUTIVO_CORPORATE]]</f>
        <v>0</v>
      </c>
      <c r="AC210" t="e">
        <f>VLOOKUP(Tabla1[[#This Row],[NRO_CUENTA]],[1]!Tabla3[#Data],12,0)</f>
        <v>#N/A</v>
      </c>
      <c r="AD210" t="e">
        <f>VLOOKUP(Tabla1[[#This Row],[NRO_CUENTA]],[1]!Tabla3[#Data],17,0)</f>
        <v>#N/A</v>
      </c>
    </row>
    <row r="211" spans="1:30" x14ac:dyDescent="0.25">
      <c r="A211" t="s">
        <v>18</v>
      </c>
      <c r="B211" s="1">
        <v>43705</v>
      </c>
      <c r="C211" t="s">
        <v>248</v>
      </c>
      <c r="D211">
        <v>34308</v>
      </c>
      <c r="E211" s="6" t="s">
        <v>373</v>
      </c>
      <c r="F211" t="s">
        <v>379</v>
      </c>
      <c r="G211" s="6" t="s">
        <v>1765</v>
      </c>
      <c r="H211" t="s">
        <v>22</v>
      </c>
      <c r="I211" t="s">
        <v>23</v>
      </c>
      <c r="J211" t="s">
        <v>745</v>
      </c>
      <c r="K211" t="s">
        <v>380</v>
      </c>
      <c r="L211" t="s">
        <v>381</v>
      </c>
      <c r="M211" t="s">
        <v>382</v>
      </c>
      <c r="N211" t="s">
        <v>17</v>
      </c>
      <c r="O211" s="14">
        <v>43800</v>
      </c>
      <c r="P211" s="14">
        <v>43831</v>
      </c>
      <c r="Q211" s="22" t="s">
        <v>27</v>
      </c>
      <c r="R211" s="21"/>
      <c r="S211" s="21"/>
      <c r="T211" s="22">
        <v>43845</v>
      </c>
      <c r="U211" t="s">
        <v>5984</v>
      </c>
      <c r="V211" t="s">
        <v>35</v>
      </c>
      <c r="W211" t="s">
        <v>248</v>
      </c>
      <c r="X211" t="b">
        <f>Tabla1[[#This Row],[PLAN CONSUMO 31/10]]=Tabla1[[#This Row],[PLAN_CONSUMO]]</f>
        <v>1</v>
      </c>
      <c r="Y211" t="s">
        <v>35</v>
      </c>
      <c r="Z211" t="b">
        <f>Tabla1[[#This Row],[DESCRIPCION_U20002 31/10]]=Tabla1[[#This Row],[DESCRIPCION_U2000]]</f>
        <v>0</v>
      </c>
      <c r="AA211" t="s">
        <v>3799</v>
      </c>
      <c r="AB211" t="b">
        <f>Tabla1[[#This Row],[EJECUTIVO COMERCIAL 31/10]]=Tabla1[[#This Row],[EJECUTIVO_CORPORATE]]</f>
        <v>0</v>
      </c>
      <c r="AC211" t="e">
        <f>VLOOKUP(Tabla1[[#This Row],[NRO_CUENTA]],[1]!Tabla3[#Data],12,0)</f>
        <v>#N/A</v>
      </c>
      <c r="AD211" t="e">
        <f>VLOOKUP(Tabla1[[#This Row],[NRO_CUENTA]],[1]!Tabla3[#Data],17,0)</f>
        <v>#N/A</v>
      </c>
    </row>
    <row r="212" spans="1:30" x14ac:dyDescent="0.25">
      <c r="A212" t="s">
        <v>18</v>
      </c>
      <c r="B212" s="1">
        <v>43705</v>
      </c>
      <c r="C212" t="s">
        <v>248</v>
      </c>
      <c r="D212">
        <v>34309</v>
      </c>
      <c r="E212" s="6" t="s">
        <v>373</v>
      </c>
      <c r="F212" t="s">
        <v>383</v>
      </c>
      <c r="G212" s="6" t="s">
        <v>1765</v>
      </c>
      <c r="H212" t="s">
        <v>22</v>
      </c>
      <c r="I212" t="s">
        <v>23</v>
      </c>
      <c r="J212" t="s">
        <v>745</v>
      </c>
      <c r="K212" t="s">
        <v>384</v>
      </c>
      <c r="L212" t="s">
        <v>376</v>
      </c>
      <c r="M212" t="s">
        <v>382</v>
      </c>
      <c r="N212" t="s">
        <v>17</v>
      </c>
      <c r="O212" s="14">
        <v>43800</v>
      </c>
      <c r="P212" s="14">
        <v>43831</v>
      </c>
      <c r="Q212" s="22" t="s">
        <v>27</v>
      </c>
      <c r="R212" s="21"/>
      <c r="S212" s="21"/>
      <c r="T212" s="22">
        <v>43846</v>
      </c>
      <c r="U212" t="s">
        <v>5984</v>
      </c>
      <c r="V212" t="s">
        <v>35</v>
      </c>
      <c r="W212" t="s">
        <v>248</v>
      </c>
      <c r="X212" t="b">
        <f>Tabla1[[#This Row],[PLAN CONSUMO 31/10]]=Tabla1[[#This Row],[PLAN_CONSUMO]]</f>
        <v>1</v>
      </c>
      <c r="Y212" t="s">
        <v>35</v>
      </c>
      <c r="Z212" t="b">
        <f>Tabla1[[#This Row],[DESCRIPCION_U20002 31/10]]=Tabla1[[#This Row],[DESCRIPCION_U2000]]</f>
        <v>0</v>
      </c>
      <c r="AA212" t="s">
        <v>3799</v>
      </c>
      <c r="AB212" t="b">
        <f>Tabla1[[#This Row],[EJECUTIVO COMERCIAL 31/10]]=Tabla1[[#This Row],[EJECUTIVO_CORPORATE]]</f>
        <v>0</v>
      </c>
      <c r="AC212" t="e">
        <f>VLOOKUP(Tabla1[[#This Row],[NRO_CUENTA]],[1]!Tabla3[#Data],12,0)</f>
        <v>#N/A</v>
      </c>
      <c r="AD212" t="e">
        <f>VLOOKUP(Tabla1[[#This Row],[NRO_CUENTA]],[1]!Tabla3[#Data],17,0)</f>
        <v>#N/A</v>
      </c>
    </row>
    <row r="213" spans="1:30" x14ac:dyDescent="0.25">
      <c r="A213" t="s">
        <v>18</v>
      </c>
      <c r="B213" s="1">
        <v>43705</v>
      </c>
      <c r="C213" t="s">
        <v>248</v>
      </c>
      <c r="D213">
        <v>34399</v>
      </c>
      <c r="E213" s="6" t="s">
        <v>373</v>
      </c>
      <c r="F213" t="s">
        <v>390</v>
      </c>
      <c r="G213" s="6" t="s">
        <v>1765</v>
      </c>
      <c r="H213" t="s">
        <v>31</v>
      </c>
      <c r="I213" t="s">
        <v>23</v>
      </c>
      <c r="J213" t="s">
        <v>745</v>
      </c>
      <c r="K213" t="s">
        <v>391</v>
      </c>
      <c r="L213" t="s">
        <v>392</v>
      </c>
      <c r="M213" t="s">
        <v>382</v>
      </c>
      <c r="N213" t="s">
        <v>17</v>
      </c>
      <c r="O213" s="14">
        <v>43800</v>
      </c>
      <c r="P213" s="14">
        <v>43831</v>
      </c>
      <c r="Q213" s="22" t="s">
        <v>27</v>
      </c>
      <c r="R213" s="21"/>
      <c r="S213" s="21"/>
      <c r="T213" s="22">
        <v>43846</v>
      </c>
      <c r="U213" t="s">
        <v>5984</v>
      </c>
      <c r="V213" t="s">
        <v>35</v>
      </c>
      <c r="W213" t="s">
        <v>248</v>
      </c>
      <c r="X213" t="b">
        <f>Tabla1[[#This Row],[PLAN CONSUMO 31/10]]=Tabla1[[#This Row],[PLAN_CONSUMO]]</f>
        <v>1</v>
      </c>
      <c r="Y213" t="s">
        <v>35</v>
      </c>
      <c r="Z213" t="b">
        <f>Tabla1[[#This Row],[DESCRIPCION_U20002 31/10]]=Tabla1[[#This Row],[DESCRIPCION_U2000]]</f>
        <v>0</v>
      </c>
      <c r="AA213" t="s">
        <v>3799</v>
      </c>
      <c r="AB213" t="b">
        <f>Tabla1[[#This Row],[EJECUTIVO COMERCIAL 31/10]]=Tabla1[[#This Row],[EJECUTIVO_CORPORATE]]</f>
        <v>0</v>
      </c>
      <c r="AC213" t="e">
        <f>VLOOKUP(Tabla1[[#This Row],[NRO_CUENTA]],[1]!Tabla3[#Data],12,0)</f>
        <v>#N/A</v>
      </c>
      <c r="AD213" t="e">
        <f>VLOOKUP(Tabla1[[#This Row],[NRO_CUENTA]],[1]!Tabla3[#Data],17,0)</f>
        <v>#N/A</v>
      </c>
    </row>
    <row r="214" spans="1:30" x14ac:dyDescent="0.25">
      <c r="A214" t="s">
        <v>88</v>
      </c>
      <c r="B214" s="1">
        <v>43799</v>
      </c>
      <c r="C214" t="s">
        <v>557</v>
      </c>
      <c r="D214">
        <v>34685</v>
      </c>
      <c r="E214" s="6" t="s">
        <v>558</v>
      </c>
      <c r="F214" t="s">
        <v>559</v>
      </c>
      <c r="G214" s="6" t="s">
        <v>1828</v>
      </c>
      <c r="H214" t="s">
        <v>40</v>
      </c>
      <c r="I214" t="s">
        <v>23</v>
      </c>
      <c r="J214" t="s">
        <v>823</v>
      </c>
      <c r="K214" t="s">
        <v>560</v>
      </c>
      <c r="L214" t="s">
        <v>561</v>
      </c>
      <c r="M214" t="s">
        <v>562</v>
      </c>
      <c r="N214" t="s">
        <v>17</v>
      </c>
      <c r="O214" s="14">
        <v>43800</v>
      </c>
      <c r="P214" s="14">
        <v>43831</v>
      </c>
      <c r="Q214" s="22" t="s">
        <v>27</v>
      </c>
      <c r="R214" s="21" t="s">
        <v>563</v>
      </c>
      <c r="S214" s="21"/>
      <c r="T214" s="22">
        <v>43843</v>
      </c>
      <c r="U214" t="s">
        <v>5982</v>
      </c>
      <c r="V214" t="s">
        <v>5982</v>
      </c>
      <c r="W214" t="s">
        <v>557</v>
      </c>
      <c r="X214" t="b">
        <f>Tabla1[[#This Row],[PLAN CONSUMO 31/10]]=Tabla1[[#This Row],[PLAN_CONSUMO]]</f>
        <v>1</v>
      </c>
      <c r="Y214" t="s">
        <v>6027</v>
      </c>
      <c r="Z214" t="b">
        <f>Tabla1[[#This Row],[DESCRIPCION_U20002 31/10]]=Tabla1[[#This Row],[DESCRIPCION_U2000]]</f>
        <v>0</v>
      </c>
      <c r="AA214" t="s">
        <v>7474</v>
      </c>
      <c r="AB214" t="b">
        <f>Tabla1[[#This Row],[EJECUTIVO COMERCIAL 31/10]]=Tabla1[[#This Row],[EJECUTIVO_CORPORATE]]</f>
        <v>0</v>
      </c>
      <c r="AC214" t="e">
        <f>VLOOKUP(Tabla1[[#This Row],[NRO_CUENTA]],[1]!Tabla3[#Data],12,0)</f>
        <v>#N/A</v>
      </c>
      <c r="AD214" t="e">
        <f>VLOOKUP(Tabla1[[#This Row],[NRO_CUENTA]],[1]!Tabla3[#Data],17,0)</f>
        <v>#N/A</v>
      </c>
    </row>
    <row r="215" spans="1:30" x14ac:dyDescent="0.25">
      <c r="A215" t="s">
        <v>35</v>
      </c>
      <c r="B215" s="1">
        <v>43689</v>
      </c>
      <c r="C215" t="s">
        <v>158</v>
      </c>
      <c r="D215">
        <v>34314</v>
      </c>
      <c r="E215" s="6" t="s">
        <v>347</v>
      </c>
      <c r="F215" t="s">
        <v>348</v>
      </c>
      <c r="G215" s="6" t="s">
        <v>39</v>
      </c>
      <c r="H215" t="s">
        <v>40</v>
      </c>
      <c r="I215" t="s">
        <v>23</v>
      </c>
      <c r="J215" t="s">
        <v>1224</v>
      </c>
      <c r="K215" t="s">
        <v>349</v>
      </c>
      <c r="L215" t="s">
        <v>350</v>
      </c>
      <c r="M215" t="s">
        <v>351</v>
      </c>
      <c r="N215" t="s">
        <v>17</v>
      </c>
      <c r="O215" s="14">
        <v>43800</v>
      </c>
      <c r="P215" s="14">
        <v>43831</v>
      </c>
      <c r="Q215" s="22" t="s">
        <v>27</v>
      </c>
      <c r="R215" s="21" t="s">
        <v>332</v>
      </c>
      <c r="S215" s="21"/>
      <c r="T215" s="22">
        <v>43861</v>
      </c>
      <c r="U215" t="s">
        <v>5982</v>
      </c>
      <c r="V215" t="s">
        <v>5982</v>
      </c>
      <c r="W215" t="s">
        <v>158</v>
      </c>
      <c r="X215" t="b">
        <f>Tabla1[[#This Row],[PLAN CONSUMO 31/10]]=Tabla1[[#This Row],[PLAN_CONSUMO]]</f>
        <v>1</v>
      </c>
      <c r="Y215" t="s">
        <v>6910</v>
      </c>
      <c r="Z215" t="b">
        <f>Tabla1[[#This Row],[DESCRIPCION_U20002 31/10]]=Tabla1[[#This Row],[DESCRIPCION_U2000]]</f>
        <v>0</v>
      </c>
      <c r="AA215" t="s">
        <v>4247</v>
      </c>
      <c r="AB215" t="b">
        <f>Tabla1[[#This Row],[EJECUTIVO COMERCIAL 31/10]]=Tabla1[[#This Row],[EJECUTIVO_CORPORATE]]</f>
        <v>0</v>
      </c>
      <c r="AC215" t="e">
        <f>VLOOKUP(Tabla1[[#This Row],[NRO_CUENTA]],[1]!Tabla3[#Data],12,0)</f>
        <v>#N/A</v>
      </c>
      <c r="AD215" t="e">
        <f>VLOOKUP(Tabla1[[#This Row],[NRO_CUENTA]],[1]!Tabla3[#Data],17,0)</f>
        <v>#N/A</v>
      </c>
    </row>
    <row r="216" spans="1:30" x14ac:dyDescent="0.25">
      <c r="A216" t="s">
        <v>18</v>
      </c>
      <c r="B216" s="1">
        <v>43829</v>
      </c>
      <c r="C216" t="s">
        <v>28</v>
      </c>
      <c r="D216">
        <v>34810</v>
      </c>
      <c r="E216" s="6" t="s">
        <v>2370</v>
      </c>
      <c r="F216" t="s">
        <v>652</v>
      </c>
      <c r="G216" s="6" t="s">
        <v>1426</v>
      </c>
      <c r="H216" t="s">
        <v>752</v>
      </c>
      <c r="I216" t="s">
        <v>23</v>
      </c>
      <c r="J216" t="s">
        <v>1222</v>
      </c>
      <c r="K216" t="s">
        <v>653</v>
      </c>
      <c r="M216" t="s">
        <v>654</v>
      </c>
      <c r="N216" t="s">
        <v>711</v>
      </c>
      <c r="O216" s="14">
        <v>43800</v>
      </c>
      <c r="P216" s="14">
        <v>43831</v>
      </c>
      <c r="Q216" s="22" t="s">
        <v>27</v>
      </c>
      <c r="R216" s="21"/>
      <c r="S216" s="21"/>
      <c r="T216" s="22">
        <v>43853</v>
      </c>
      <c r="U216" t="s">
        <v>5982</v>
      </c>
      <c r="V216" t="s">
        <v>35</v>
      </c>
      <c r="W216" t="s">
        <v>28</v>
      </c>
      <c r="X216" t="b">
        <f>Tabla1[[#This Row],[PLAN CONSUMO 31/10]]=Tabla1[[#This Row],[PLAN_CONSUMO]]</f>
        <v>1</v>
      </c>
      <c r="Y216" t="s">
        <v>35</v>
      </c>
      <c r="Z216" t="b">
        <f>Tabla1[[#This Row],[DESCRIPCION_U20002 31/10]]=Tabla1[[#This Row],[DESCRIPCION_U2000]]</f>
        <v>0</v>
      </c>
      <c r="AA216" t="s">
        <v>7446</v>
      </c>
      <c r="AB216" t="b">
        <f>Tabla1[[#This Row],[EJECUTIVO COMERCIAL 31/10]]=Tabla1[[#This Row],[EJECUTIVO_CORPORATE]]</f>
        <v>0</v>
      </c>
      <c r="AC216" t="e">
        <f>VLOOKUP(Tabla1[[#This Row],[NRO_CUENTA]],[1]!Tabla3[#Data],12,0)</f>
        <v>#N/A</v>
      </c>
      <c r="AD216" t="e">
        <f>VLOOKUP(Tabla1[[#This Row],[NRO_CUENTA]],[1]!Tabla3[#Data],17,0)</f>
        <v>#N/A</v>
      </c>
    </row>
    <row r="217" spans="1:30" x14ac:dyDescent="0.25">
      <c r="A217" t="s">
        <v>18</v>
      </c>
      <c r="B217" s="1">
        <v>43829</v>
      </c>
      <c r="C217" t="s">
        <v>28</v>
      </c>
      <c r="D217">
        <v>34856</v>
      </c>
      <c r="E217" s="6" t="s">
        <v>2370</v>
      </c>
      <c r="F217" t="s">
        <v>660</v>
      </c>
      <c r="G217" s="6" t="s">
        <v>1426</v>
      </c>
      <c r="H217" t="s">
        <v>40</v>
      </c>
      <c r="I217" t="s">
        <v>23</v>
      </c>
      <c r="J217" t="s">
        <v>1222</v>
      </c>
      <c r="K217" t="s">
        <v>661</v>
      </c>
      <c r="L217" t="s">
        <v>662</v>
      </c>
      <c r="M217" t="s">
        <v>663</v>
      </c>
      <c r="N217" t="s">
        <v>711</v>
      </c>
      <c r="O217" s="14">
        <v>43800</v>
      </c>
      <c r="P217" s="14">
        <v>43831</v>
      </c>
      <c r="Q217" s="22" t="s">
        <v>27</v>
      </c>
      <c r="R217" s="21"/>
      <c r="S217" s="21"/>
      <c r="T217" s="22">
        <v>43850</v>
      </c>
      <c r="U217" t="s">
        <v>5982</v>
      </c>
      <c r="V217" t="s">
        <v>5982</v>
      </c>
      <c r="W217" t="s">
        <v>28</v>
      </c>
      <c r="X217" t="b">
        <f>Tabla1[[#This Row],[PLAN CONSUMO 31/10]]=Tabla1[[#This Row],[PLAN_CONSUMO]]</f>
        <v>1</v>
      </c>
      <c r="Y217" t="s">
        <v>6029</v>
      </c>
      <c r="Z217" t="b">
        <f>Tabla1[[#This Row],[DESCRIPCION_U20002 31/10]]=Tabla1[[#This Row],[DESCRIPCION_U2000]]</f>
        <v>0</v>
      </c>
      <c r="AA217" t="s">
        <v>7446</v>
      </c>
      <c r="AB217" t="b">
        <f>Tabla1[[#This Row],[EJECUTIVO COMERCIAL 31/10]]=Tabla1[[#This Row],[EJECUTIVO_CORPORATE]]</f>
        <v>0</v>
      </c>
      <c r="AC217" t="e">
        <f>VLOOKUP(Tabla1[[#This Row],[NRO_CUENTA]],[1]!Tabla3[#Data],12,0)</f>
        <v>#N/A</v>
      </c>
      <c r="AD217" t="e">
        <f>VLOOKUP(Tabla1[[#This Row],[NRO_CUENTA]],[1]!Tabla3[#Data],17,0)</f>
        <v>#N/A</v>
      </c>
    </row>
    <row r="218" spans="1:30" x14ac:dyDescent="0.25">
      <c r="A218" t="s">
        <v>18</v>
      </c>
      <c r="B218" s="1">
        <v>43796</v>
      </c>
      <c r="C218" t="s">
        <v>28</v>
      </c>
      <c r="D218">
        <v>34625</v>
      </c>
      <c r="E218" s="6" t="s">
        <v>501</v>
      </c>
      <c r="F218" t="s">
        <v>502</v>
      </c>
      <c r="G218" s="6" t="s">
        <v>1824</v>
      </c>
      <c r="H218" t="s">
        <v>40</v>
      </c>
      <c r="I218" t="s">
        <v>23</v>
      </c>
      <c r="J218" t="s">
        <v>963</v>
      </c>
      <c r="K218" t="s">
        <v>503</v>
      </c>
      <c r="L218" t="s">
        <v>504</v>
      </c>
      <c r="M218" t="s">
        <v>505</v>
      </c>
      <c r="N218" t="s">
        <v>17</v>
      </c>
      <c r="O218" s="14">
        <v>43800</v>
      </c>
      <c r="P218" s="14">
        <v>43831</v>
      </c>
      <c r="Q218" s="22" t="s">
        <v>27</v>
      </c>
      <c r="R218" s="21"/>
      <c r="S218" s="21"/>
      <c r="T218" s="22">
        <v>43840</v>
      </c>
      <c r="U218" t="s">
        <v>5982</v>
      </c>
      <c r="V218" t="s">
        <v>5982</v>
      </c>
      <c r="W218" t="s">
        <v>28</v>
      </c>
      <c r="X218" t="b">
        <f>Tabla1[[#This Row],[PLAN CONSUMO 31/10]]=Tabla1[[#This Row],[PLAN_CONSUMO]]</f>
        <v>1</v>
      </c>
      <c r="Y218" t="s">
        <v>6030</v>
      </c>
      <c r="Z218" t="b">
        <f>Tabla1[[#This Row],[DESCRIPCION_U20002 31/10]]=Tabla1[[#This Row],[DESCRIPCION_U2000]]</f>
        <v>0</v>
      </c>
      <c r="AA218" t="s">
        <v>7474</v>
      </c>
      <c r="AB218" t="b">
        <f>Tabla1[[#This Row],[EJECUTIVO COMERCIAL 31/10]]=Tabla1[[#This Row],[EJECUTIVO_CORPORATE]]</f>
        <v>0</v>
      </c>
      <c r="AC218" t="e">
        <f>VLOOKUP(Tabla1[[#This Row],[NRO_CUENTA]],[1]!Tabla3[#Data],12,0)</f>
        <v>#N/A</v>
      </c>
      <c r="AD218" t="e">
        <f>VLOOKUP(Tabla1[[#This Row],[NRO_CUENTA]],[1]!Tabla3[#Data],17,0)</f>
        <v>#N/A</v>
      </c>
    </row>
    <row r="219" spans="1:30" x14ac:dyDescent="0.25">
      <c r="A219" t="s">
        <v>18</v>
      </c>
      <c r="B219" s="1">
        <v>43799</v>
      </c>
      <c r="C219" t="s">
        <v>28</v>
      </c>
      <c r="D219">
        <v>34771</v>
      </c>
      <c r="E219" s="6" t="s">
        <v>501</v>
      </c>
      <c r="F219" t="s">
        <v>578</v>
      </c>
      <c r="G219" s="6" t="s">
        <v>1824</v>
      </c>
      <c r="H219" t="s">
        <v>40</v>
      </c>
      <c r="I219" t="s">
        <v>23</v>
      </c>
      <c r="J219" t="s">
        <v>963</v>
      </c>
      <c r="K219" t="s">
        <v>579</v>
      </c>
      <c r="L219" t="s">
        <v>580</v>
      </c>
      <c r="M219" t="s">
        <v>581</v>
      </c>
      <c r="N219" t="s">
        <v>17</v>
      </c>
      <c r="O219" s="14">
        <v>43800</v>
      </c>
      <c r="P219" s="14">
        <v>43831</v>
      </c>
      <c r="Q219" s="22" t="s">
        <v>27</v>
      </c>
      <c r="R219" s="21"/>
      <c r="S219" s="21"/>
      <c r="T219" s="22">
        <v>43840</v>
      </c>
      <c r="U219" t="s">
        <v>5982</v>
      </c>
      <c r="V219" t="s">
        <v>5982</v>
      </c>
      <c r="W219" t="s">
        <v>28</v>
      </c>
      <c r="X219" t="b">
        <f>Tabla1[[#This Row],[PLAN CONSUMO 31/10]]=Tabla1[[#This Row],[PLAN_CONSUMO]]</f>
        <v>1</v>
      </c>
      <c r="Y219" t="s">
        <v>6641</v>
      </c>
      <c r="Z219" t="b">
        <f>Tabla1[[#This Row],[DESCRIPCION_U20002 31/10]]=Tabla1[[#This Row],[DESCRIPCION_U2000]]</f>
        <v>0</v>
      </c>
      <c r="AA219" t="s">
        <v>7474</v>
      </c>
      <c r="AB219" t="b">
        <f>Tabla1[[#This Row],[EJECUTIVO COMERCIAL 31/10]]=Tabla1[[#This Row],[EJECUTIVO_CORPORATE]]</f>
        <v>0</v>
      </c>
      <c r="AC219" t="e">
        <f>VLOOKUP(Tabla1[[#This Row],[NRO_CUENTA]],[1]!Tabla3[#Data],12,0)</f>
        <v>#N/A</v>
      </c>
      <c r="AD219" t="e">
        <f>VLOOKUP(Tabla1[[#This Row],[NRO_CUENTA]],[1]!Tabla3[#Data],17,0)</f>
        <v>#N/A</v>
      </c>
    </row>
    <row r="220" spans="1:30" x14ac:dyDescent="0.25">
      <c r="A220" t="s">
        <v>18</v>
      </c>
      <c r="B220" s="1">
        <v>43799</v>
      </c>
      <c r="C220" t="s">
        <v>28</v>
      </c>
      <c r="D220">
        <v>34759</v>
      </c>
      <c r="E220" s="6" t="s">
        <v>573</v>
      </c>
      <c r="F220" t="s">
        <v>574</v>
      </c>
      <c r="G220" s="6" t="s">
        <v>1765</v>
      </c>
      <c r="H220" t="s">
        <v>40</v>
      </c>
      <c r="I220" t="s">
        <v>23</v>
      </c>
      <c r="J220" t="s">
        <v>745</v>
      </c>
      <c r="K220" t="s">
        <v>575</v>
      </c>
      <c r="L220" t="s">
        <v>576</v>
      </c>
      <c r="M220" t="s">
        <v>577</v>
      </c>
      <c r="N220" t="s">
        <v>711</v>
      </c>
      <c r="O220" s="14">
        <v>43800</v>
      </c>
      <c r="P220" s="14">
        <v>43831</v>
      </c>
      <c r="Q220" s="22" t="s">
        <v>27</v>
      </c>
      <c r="R220" s="21"/>
      <c r="S220" s="21"/>
      <c r="T220" s="22">
        <v>43847</v>
      </c>
      <c r="U220" t="s">
        <v>5982</v>
      </c>
      <c r="V220" t="s">
        <v>5982</v>
      </c>
      <c r="W220" t="s">
        <v>28</v>
      </c>
      <c r="X220" t="b">
        <f>Tabla1[[#This Row],[PLAN CONSUMO 31/10]]=Tabla1[[#This Row],[PLAN_CONSUMO]]</f>
        <v>1</v>
      </c>
      <c r="Y220" t="s">
        <v>6642</v>
      </c>
      <c r="Z220" t="b">
        <f>Tabla1[[#This Row],[DESCRIPCION_U20002 31/10]]=Tabla1[[#This Row],[DESCRIPCION_U2000]]</f>
        <v>0</v>
      </c>
      <c r="AA220" t="s">
        <v>1820</v>
      </c>
      <c r="AB220" t="b">
        <f>Tabla1[[#This Row],[EJECUTIVO COMERCIAL 31/10]]=Tabla1[[#This Row],[EJECUTIVO_CORPORATE]]</f>
        <v>0</v>
      </c>
      <c r="AC220" t="e">
        <f>VLOOKUP(Tabla1[[#This Row],[NRO_CUENTA]],[1]!Tabla3[#Data],12,0)</f>
        <v>#N/A</v>
      </c>
      <c r="AD220" t="e">
        <f>VLOOKUP(Tabla1[[#This Row],[NRO_CUENTA]],[1]!Tabla3[#Data],17,0)</f>
        <v>#N/A</v>
      </c>
    </row>
    <row r="221" spans="1:30" x14ac:dyDescent="0.25">
      <c r="A221" t="s">
        <v>88</v>
      </c>
      <c r="B221" s="1">
        <v>43707</v>
      </c>
      <c r="C221" t="s">
        <v>414</v>
      </c>
      <c r="D221">
        <v>34366</v>
      </c>
      <c r="E221" s="6" t="s">
        <v>415</v>
      </c>
      <c r="F221" t="s">
        <v>416</v>
      </c>
      <c r="G221" s="6" t="s">
        <v>1830</v>
      </c>
      <c r="H221" t="s">
        <v>40</v>
      </c>
      <c r="I221" t="s">
        <v>23</v>
      </c>
      <c r="J221" t="s">
        <v>1842</v>
      </c>
      <c r="K221" t="s">
        <v>417</v>
      </c>
      <c r="L221" t="s">
        <v>418</v>
      </c>
      <c r="M221" t="s">
        <v>419</v>
      </c>
      <c r="N221" t="s">
        <v>17</v>
      </c>
      <c r="O221" s="14">
        <v>43800</v>
      </c>
      <c r="P221" s="14">
        <v>43831</v>
      </c>
      <c r="Q221" s="22" t="s">
        <v>27</v>
      </c>
      <c r="R221" s="21" t="s">
        <v>1017</v>
      </c>
      <c r="S221" s="21"/>
      <c r="T221" s="22">
        <v>43839</v>
      </c>
      <c r="U221" t="s">
        <v>5982</v>
      </c>
      <c r="V221" t="s">
        <v>5982</v>
      </c>
      <c r="W221" t="s">
        <v>4659</v>
      </c>
      <c r="X221" t="b">
        <f>Tabla1[[#This Row],[PLAN CONSUMO 31/10]]=Tabla1[[#This Row],[PLAN_CONSUMO]]</f>
        <v>0</v>
      </c>
      <c r="Y221" t="s">
        <v>9447</v>
      </c>
      <c r="Z221" t="b">
        <f>Tabla1[[#This Row],[DESCRIPCION_U20002 31/10]]=Tabla1[[#This Row],[DESCRIPCION_U2000]]</f>
        <v>0</v>
      </c>
      <c r="AA221" t="s">
        <v>1830</v>
      </c>
      <c r="AB221" t="b">
        <f>Tabla1[[#This Row],[EJECUTIVO COMERCIAL 31/10]]=Tabla1[[#This Row],[EJECUTIVO_CORPORATE]]</f>
        <v>1</v>
      </c>
      <c r="AC221" t="e">
        <f>VLOOKUP(Tabla1[[#This Row],[NRO_CUENTA]],[1]!Tabla3[#Data],12,0)</f>
        <v>#N/A</v>
      </c>
      <c r="AD221" t="e">
        <f>VLOOKUP(Tabla1[[#This Row],[NRO_CUENTA]],[1]!Tabla3[#Data],17,0)</f>
        <v>#N/A</v>
      </c>
    </row>
    <row r="222" spans="1:30" x14ac:dyDescent="0.25">
      <c r="A222" t="s">
        <v>35</v>
      </c>
      <c r="B222" s="1">
        <v>43707</v>
      </c>
      <c r="C222" t="s">
        <v>427</v>
      </c>
      <c r="D222">
        <v>34390</v>
      </c>
      <c r="E222" s="6" t="s">
        <v>428</v>
      </c>
      <c r="F222" t="s">
        <v>429</v>
      </c>
      <c r="G222" s="6" t="s">
        <v>2248</v>
      </c>
      <c r="H222" t="s">
        <v>40</v>
      </c>
      <c r="I222" t="s">
        <v>430</v>
      </c>
      <c r="J222" t="s">
        <v>1637</v>
      </c>
      <c r="K222" t="s">
        <v>431</v>
      </c>
      <c r="L222" t="s">
        <v>432</v>
      </c>
      <c r="M222" t="s">
        <v>433</v>
      </c>
      <c r="N222" t="s">
        <v>17</v>
      </c>
      <c r="O222" s="14">
        <v>43800</v>
      </c>
      <c r="P222" s="14">
        <v>43831</v>
      </c>
      <c r="Q222" s="21" t="s">
        <v>996</v>
      </c>
      <c r="R222" s="21"/>
      <c r="S222" s="21"/>
      <c r="T222" s="22">
        <v>0</v>
      </c>
      <c r="U222" t="s">
        <v>5982</v>
      </c>
      <c r="V222" t="s">
        <v>35</v>
      </c>
      <c r="W222" t="s">
        <v>6497</v>
      </c>
      <c r="X222" t="b">
        <f>Tabla1[[#This Row],[PLAN CONSUMO 31/10]]=Tabla1[[#This Row],[PLAN_CONSUMO]]</f>
        <v>0</v>
      </c>
      <c r="Y222" t="s">
        <v>35</v>
      </c>
      <c r="Z222" t="b">
        <f>Tabla1[[#This Row],[DESCRIPCION_U20002 31/10]]=Tabla1[[#This Row],[DESCRIPCION_U2000]]</f>
        <v>0</v>
      </c>
      <c r="AA222" t="s">
        <v>6745</v>
      </c>
      <c r="AB222" t="b">
        <f>Tabla1[[#This Row],[EJECUTIVO COMERCIAL 31/10]]=Tabla1[[#This Row],[EJECUTIVO_CORPORATE]]</f>
        <v>0</v>
      </c>
      <c r="AC222" t="e">
        <f>VLOOKUP(Tabla1[[#This Row],[NRO_CUENTA]],[1]!Tabla3[#Data],12,0)</f>
        <v>#N/A</v>
      </c>
      <c r="AD222" t="e">
        <f>VLOOKUP(Tabla1[[#This Row],[NRO_CUENTA]],[1]!Tabla3[#Data],17,0)</f>
        <v>#N/A</v>
      </c>
    </row>
    <row r="223" spans="1:30" x14ac:dyDescent="0.25">
      <c r="A223" t="s">
        <v>88</v>
      </c>
      <c r="B223" s="1">
        <v>43707</v>
      </c>
      <c r="C223" t="s">
        <v>323</v>
      </c>
      <c r="D223">
        <v>34367</v>
      </c>
      <c r="E223" s="6" t="s">
        <v>415</v>
      </c>
      <c r="F223" t="s">
        <v>421</v>
      </c>
      <c r="G223" s="6" t="s">
        <v>1830</v>
      </c>
      <c r="H223" t="s">
        <v>40</v>
      </c>
      <c r="I223" t="s">
        <v>23</v>
      </c>
      <c r="J223" t="s">
        <v>1842</v>
      </c>
      <c r="K223" t="s">
        <v>417</v>
      </c>
      <c r="L223" t="s">
        <v>418</v>
      </c>
      <c r="M223" t="s">
        <v>419</v>
      </c>
      <c r="N223" t="s">
        <v>17</v>
      </c>
      <c r="O223" s="14">
        <v>43800</v>
      </c>
      <c r="P223" s="14">
        <v>43831</v>
      </c>
      <c r="Q223" s="22" t="s">
        <v>27</v>
      </c>
      <c r="R223" s="21" t="s">
        <v>420</v>
      </c>
      <c r="S223" s="21"/>
      <c r="T223" s="22">
        <v>43839</v>
      </c>
      <c r="U223" t="s">
        <v>5982</v>
      </c>
      <c r="V223" t="s">
        <v>5982</v>
      </c>
      <c r="W223" t="s">
        <v>1380</v>
      </c>
      <c r="X223" t="b">
        <f>Tabla1[[#This Row],[PLAN CONSUMO 31/10]]=Tabla1[[#This Row],[PLAN_CONSUMO]]</f>
        <v>0</v>
      </c>
      <c r="Y223" t="s">
        <v>9448</v>
      </c>
      <c r="Z223" t="b">
        <f>Tabla1[[#This Row],[DESCRIPCION_U20002 31/10]]=Tabla1[[#This Row],[DESCRIPCION_U2000]]</f>
        <v>0</v>
      </c>
      <c r="AA223" t="s">
        <v>1830</v>
      </c>
      <c r="AB223" t="b">
        <f>Tabla1[[#This Row],[EJECUTIVO COMERCIAL 31/10]]=Tabla1[[#This Row],[EJECUTIVO_CORPORATE]]</f>
        <v>1</v>
      </c>
      <c r="AC223" t="e">
        <f>VLOOKUP(Tabla1[[#This Row],[NRO_CUENTA]],[1]!Tabla3[#Data],12,0)</f>
        <v>#N/A</v>
      </c>
      <c r="AD223" t="e">
        <f>VLOOKUP(Tabla1[[#This Row],[NRO_CUENTA]],[1]!Tabla3[#Data],17,0)</f>
        <v>#N/A</v>
      </c>
    </row>
    <row r="224" spans="1:30" x14ac:dyDescent="0.25">
      <c r="A224" t="s">
        <v>18</v>
      </c>
      <c r="B224" s="1">
        <v>43707</v>
      </c>
      <c r="C224" t="s">
        <v>271</v>
      </c>
      <c r="D224">
        <v>34419</v>
      </c>
      <c r="E224" s="6" t="s">
        <v>440</v>
      </c>
      <c r="F224" t="s">
        <v>441</v>
      </c>
      <c r="G224" s="6" t="s">
        <v>1392</v>
      </c>
      <c r="H224" t="s">
        <v>40</v>
      </c>
      <c r="I224" t="s">
        <v>23</v>
      </c>
      <c r="J224" t="s">
        <v>1230</v>
      </c>
      <c r="K224" t="s">
        <v>442</v>
      </c>
      <c r="L224" t="s">
        <v>443</v>
      </c>
      <c r="M224" t="s">
        <v>444</v>
      </c>
      <c r="N224" t="s">
        <v>711</v>
      </c>
      <c r="O224" s="14">
        <v>43800</v>
      </c>
      <c r="P224" s="14">
        <v>43831</v>
      </c>
      <c r="Q224" s="35" t="s">
        <v>75</v>
      </c>
      <c r="R224" s="21" t="s">
        <v>7021</v>
      </c>
      <c r="S224" s="25" t="s">
        <v>1018</v>
      </c>
      <c r="T224" s="22">
        <v>0</v>
      </c>
      <c r="U224" t="s">
        <v>5982</v>
      </c>
      <c r="V224" t="s">
        <v>5982</v>
      </c>
      <c r="W224" t="s">
        <v>271</v>
      </c>
      <c r="X224" t="b">
        <f>Tabla1[[#This Row],[PLAN CONSUMO 31/10]]=Tabla1[[#This Row],[PLAN_CONSUMO]]</f>
        <v>1</v>
      </c>
      <c r="Y224" t="s">
        <v>9449</v>
      </c>
      <c r="Z224" t="b">
        <f>Tabla1[[#This Row],[DESCRIPCION_U20002 31/10]]=Tabla1[[#This Row],[DESCRIPCION_U2000]]</f>
        <v>0</v>
      </c>
      <c r="AA224" t="s">
        <v>3799</v>
      </c>
      <c r="AB224" t="b">
        <f>Tabla1[[#This Row],[EJECUTIVO COMERCIAL 31/10]]=Tabla1[[#This Row],[EJECUTIVO_CORPORATE]]</f>
        <v>0</v>
      </c>
      <c r="AC224" t="e">
        <f>VLOOKUP(Tabla1[[#This Row],[NRO_CUENTA]],[1]!Tabla3[#Data],12,0)</f>
        <v>#N/A</v>
      </c>
      <c r="AD224" t="e">
        <f>VLOOKUP(Tabla1[[#This Row],[NRO_CUENTA]],[1]!Tabla3[#Data],17,0)</f>
        <v>#N/A</v>
      </c>
    </row>
    <row r="225" spans="1:30" x14ac:dyDescent="0.25">
      <c r="A225" t="s">
        <v>322</v>
      </c>
      <c r="B225" s="1">
        <v>43678</v>
      </c>
      <c r="C225" t="s">
        <v>323</v>
      </c>
      <c r="D225">
        <v>34316</v>
      </c>
      <c r="E225" s="6" t="s">
        <v>324</v>
      </c>
      <c r="F225" t="s">
        <v>325</v>
      </c>
      <c r="G225" s="6" t="s">
        <v>1426</v>
      </c>
      <c r="H225" t="s">
        <v>22</v>
      </c>
      <c r="I225" t="s">
        <v>23</v>
      </c>
      <c r="J225" t="s">
        <v>1222</v>
      </c>
      <c r="K225" t="s">
        <v>326</v>
      </c>
      <c r="L225" t="s">
        <v>327</v>
      </c>
      <c r="M225" t="s">
        <v>207</v>
      </c>
      <c r="N225" t="s">
        <v>17</v>
      </c>
      <c r="O225" s="14">
        <v>43800</v>
      </c>
      <c r="P225" s="14">
        <v>43831</v>
      </c>
      <c r="Q225" s="22" t="s">
        <v>27</v>
      </c>
      <c r="R225" s="21"/>
      <c r="S225" s="21"/>
      <c r="T225" s="22">
        <v>43844</v>
      </c>
      <c r="U225" t="s">
        <v>5982</v>
      </c>
      <c r="V225" t="s">
        <v>5982</v>
      </c>
      <c r="W225" t="s">
        <v>323</v>
      </c>
      <c r="X225" t="b">
        <f>Tabla1[[#This Row],[PLAN CONSUMO 31/10]]=Tabla1[[#This Row],[PLAN_CONSUMO]]</f>
        <v>1</v>
      </c>
      <c r="Y225" t="s">
        <v>7212</v>
      </c>
      <c r="Z225" t="b">
        <f>Tabla1[[#This Row],[DESCRIPCION_U20002 31/10]]=Tabla1[[#This Row],[DESCRIPCION_U2000]]</f>
        <v>0</v>
      </c>
      <c r="AA225" t="s">
        <v>5882</v>
      </c>
      <c r="AB225" t="b">
        <f>Tabla1[[#This Row],[EJECUTIVO COMERCIAL 31/10]]=Tabla1[[#This Row],[EJECUTIVO_CORPORATE]]</f>
        <v>0</v>
      </c>
      <c r="AC225" t="e">
        <f>VLOOKUP(Tabla1[[#This Row],[NRO_CUENTA]],[1]!Tabla3[#Data],12,0)</f>
        <v>#N/A</v>
      </c>
      <c r="AD225" t="e">
        <f>VLOOKUP(Tabla1[[#This Row],[NRO_CUENTA]],[1]!Tabla3[#Data],17,0)</f>
        <v>#N/A</v>
      </c>
    </row>
    <row r="226" spans="1:30" x14ac:dyDescent="0.25">
      <c r="A226" t="s">
        <v>242</v>
      </c>
      <c r="B226" s="1">
        <v>43707</v>
      </c>
      <c r="C226" t="s">
        <v>28</v>
      </c>
      <c r="D226">
        <v>34426</v>
      </c>
      <c r="E226" s="6" t="s">
        <v>450</v>
      </c>
      <c r="F226" t="s">
        <v>3310</v>
      </c>
      <c r="G226" s="6" t="s">
        <v>2244</v>
      </c>
      <c r="H226" t="s">
        <v>22</v>
      </c>
      <c r="I226" t="s">
        <v>430</v>
      </c>
      <c r="J226" t="s">
        <v>2335</v>
      </c>
      <c r="K226" t="s">
        <v>451</v>
      </c>
      <c r="L226" t="s">
        <v>452</v>
      </c>
      <c r="M226" t="s">
        <v>453</v>
      </c>
      <c r="N226" t="s">
        <v>17</v>
      </c>
      <c r="O226" s="14">
        <v>43800</v>
      </c>
      <c r="P226" s="14">
        <v>43831</v>
      </c>
      <c r="Q226" s="21" t="s">
        <v>996</v>
      </c>
      <c r="R226" s="21"/>
      <c r="S226" s="21"/>
      <c r="T226" s="22">
        <v>0</v>
      </c>
      <c r="U226" t="s">
        <v>5982</v>
      </c>
      <c r="V226" t="s">
        <v>5982</v>
      </c>
      <c r="W226" t="s">
        <v>28</v>
      </c>
      <c r="X226" t="b">
        <f>Tabla1[[#This Row],[PLAN CONSUMO 31/10]]=Tabla1[[#This Row],[PLAN_CONSUMO]]</f>
        <v>1</v>
      </c>
      <c r="Y226" t="s">
        <v>3310</v>
      </c>
      <c r="Z226" t="b">
        <f>Tabla1[[#This Row],[DESCRIPCION_U20002 31/10]]=Tabla1[[#This Row],[DESCRIPCION_U2000]]</f>
        <v>1</v>
      </c>
      <c r="AA226" t="s">
        <v>7448</v>
      </c>
      <c r="AB226" t="b">
        <f>Tabla1[[#This Row],[EJECUTIVO COMERCIAL 31/10]]=Tabla1[[#This Row],[EJECUTIVO_CORPORATE]]</f>
        <v>0</v>
      </c>
      <c r="AC226" t="e">
        <f>VLOOKUP(Tabla1[[#This Row],[NRO_CUENTA]],[1]!Tabla3[#Data],12,0)</f>
        <v>#N/A</v>
      </c>
      <c r="AD226" t="e">
        <f>VLOOKUP(Tabla1[[#This Row],[NRO_CUENTA]],[1]!Tabla3[#Data],17,0)</f>
        <v>#N/A</v>
      </c>
    </row>
    <row r="227" spans="1:30" x14ac:dyDescent="0.25">
      <c r="A227" t="s">
        <v>35</v>
      </c>
      <c r="B227" s="1">
        <v>43707</v>
      </c>
      <c r="C227" t="s">
        <v>454</v>
      </c>
      <c r="D227">
        <v>34429</v>
      </c>
      <c r="E227" s="6" t="s">
        <v>455</v>
      </c>
      <c r="F227" t="s">
        <v>456</v>
      </c>
      <c r="G227" s="6" t="s">
        <v>1408</v>
      </c>
      <c r="H227" t="s">
        <v>40</v>
      </c>
      <c r="I227" t="s">
        <v>430</v>
      </c>
      <c r="J227" t="s">
        <v>1228</v>
      </c>
      <c r="K227" t="s">
        <v>457</v>
      </c>
      <c r="L227" t="s">
        <v>458</v>
      </c>
      <c r="M227" t="s">
        <v>459</v>
      </c>
      <c r="N227" t="s">
        <v>17</v>
      </c>
      <c r="O227" s="14">
        <v>43800</v>
      </c>
      <c r="P227" s="14">
        <v>43831</v>
      </c>
      <c r="Q227" s="21" t="s">
        <v>996</v>
      </c>
      <c r="R227" s="21"/>
      <c r="S227" s="21"/>
      <c r="T227" s="22">
        <v>0</v>
      </c>
      <c r="U227" t="s">
        <v>5982</v>
      </c>
      <c r="V227" t="s">
        <v>5982</v>
      </c>
      <c r="W227" t="s">
        <v>5986</v>
      </c>
      <c r="X227" t="b">
        <f>Tabla1[[#This Row],[PLAN CONSUMO 31/10]]=Tabla1[[#This Row],[PLAN_CONSUMO]]</f>
        <v>0</v>
      </c>
      <c r="Y227" t="s">
        <v>7025</v>
      </c>
      <c r="Z227" t="b">
        <f>Tabla1[[#This Row],[DESCRIPCION_U20002 31/10]]=Tabla1[[#This Row],[DESCRIPCION_U2000]]</f>
        <v>0</v>
      </c>
      <c r="AA227" t="s">
        <v>8638</v>
      </c>
      <c r="AB227" t="b">
        <f>Tabla1[[#This Row],[EJECUTIVO COMERCIAL 31/10]]=Tabla1[[#This Row],[EJECUTIVO_CORPORATE]]</f>
        <v>0</v>
      </c>
      <c r="AC227" t="e">
        <f>VLOOKUP(Tabla1[[#This Row],[NRO_CUENTA]],[1]!Tabla3[#Data],12,0)</f>
        <v>#N/A</v>
      </c>
      <c r="AD227" t="e">
        <f>VLOOKUP(Tabla1[[#This Row],[NRO_CUENTA]],[1]!Tabla3[#Data],17,0)</f>
        <v>#N/A</v>
      </c>
    </row>
    <row r="228" spans="1:30" x14ac:dyDescent="0.25">
      <c r="A228" t="s">
        <v>18</v>
      </c>
      <c r="B228" s="1">
        <v>43707</v>
      </c>
      <c r="C228" t="s">
        <v>414</v>
      </c>
      <c r="D228">
        <v>34453</v>
      </c>
      <c r="E228" s="6" t="s">
        <v>460</v>
      </c>
      <c r="F228" t="s">
        <v>461</v>
      </c>
      <c r="G228" s="6" t="s">
        <v>1392</v>
      </c>
      <c r="H228" t="s">
        <v>40</v>
      </c>
      <c r="I228" t="s">
        <v>23</v>
      </c>
      <c r="J228" t="s">
        <v>1230</v>
      </c>
      <c r="K228" t="s">
        <v>462</v>
      </c>
      <c r="L228" t="s">
        <v>463</v>
      </c>
      <c r="M228" t="s">
        <v>464</v>
      </c>
      <c r="N228" t="s">
        <v>17</v>
      </c>
      <c r="O228" s="14">
        <v>43800</v>
      </c>
      <c r="P228" s="14">
        <v>43831</v>
      </c>
      <c r="Q228" s="22" t="s">
        <v>27</v>
      </c>
      <c r="R228" s="21"/>
      <c r="S228" s="21"/>
      <c r="T228" s="22">
        <v>44071</v>
      </c>
      <c r="U228" t="s">
        <v>5984</v>
      </c>
      <c r="V228" t="s">
        <v>35</v>
      </c>
      <c r="W228" t="s">
        <v>414</v>
      </c>
      <c r="X228" t="b">
        <f>Tabla1[[#This Row],[PLAN CONSUMO 31/10]]=Tabla1[[#This Row],[PLAN_CONSUMO]]</f>
        <v>1</v>
      </c>
      <c r="Y228" t="s">
        <v>35</v>
      </c>
      <c r="Z228" t="b">
        <f>Tabla1[[#This Row],[DESCRIPCION_U20002 31/10]]=Tabla1[[#This Row],[DESCRIPCION_U2000]]</f>
        <v>0</v>
      </c>
      <c r="AA228" t="s">
        <v>3799</v>
      </c>
      <c r="AB228" t="b">
        <f>Tabla1[[#This Row],[EJECUTIVO COMERCIAL 31/10]]=Tabla1[[#This Row],[EJECUTIVO_CORPORATE]]</f>
        <v>0</v>
      </c>
      <c r="AC228" t="e">
        <f>VLOOKUP(Tabla1[[#This Row],[NRO_CUENTA]],[1]!Tabla3[#Data],12,0)</f>
        <v>#N/A</v>
      </c>
      <c r="AD228" t="e">
        <f>VLOOKUP(Tabla1[[#This Row],[NRO_CUENTA]],[1]!Tabla3[#Data],17,0)</f>
        <v>#N/A</v>
      </c>
    </row>
    <row r="229" spans="1:30" x14ac:dyDescent="0.25">
      <c r="A229" t="s">
        <v>242</v>
      </c>
      <c r="B229" s="1">
        <v>43708</v>
      </c>
      <c r="C229" t="s">
        <v>28</v>
      </c>
      <c r="D229">
        <v>34184</v>
      </c>
      <c r="E229" s="6" t="s">
        <v>465</v>
      </c>
      <c r="F229" t="s">
        <v>1848</v>
      </c>
      <c r="G229" s="6" t="s">
        <v>2243</v>
      </c>
      <c r="H229" t="s">
        <v>31</v>
      </c>
      <c r="I229" t="s">
        <v>23</v>
      </c>
      <c r="K229" t="s">
        <v>466</v>
      </c>
      <c r="L229" t="s">
        <v>467</v>
      </c>
      <c r="M229" t="s">
        <v>468</v>
      </c>
      <c r="N229" t="s">
        <v>17</v>
      </c>
      <c r="O229" s="14">
        <v>43800</v>
      </c>
      <c r="P229" s="14">
        <v>43831</v>
      </c>
      <c r="Q229" s="21" t="s">
        <v>75</v>
      </c>
      <c r="R229" s="21" t="s">
        <v>3439</v>
      </c>
      <c r="S229" s="21" t="s">
        <v>1019</v>
      </c>
      <c r="T229" s="22">
        <v>0</v>
      </c>
      <c r="U229" t="s">
        <v>5990</v>
      </c>
      <c r="V229" t="s">
        <v>35</v>
      </c>
      <c r="W229" t="s">
        <v>28</v>
      </c>
      <c r="X229" t="b">
        <f>Tabla1[[#This Row],[PLAN CONSUMO 31/10]]=Tabla1[[#This Row],[PLAN_CONSUMO]]</f>
        <v>1</v>
      </c>
      <c r="Y229" t="s">
        <v>35</v>
      </c>
      <c r="Z229" t="b">
        <f>Tabla1[[#This Row],[DESCRIPCION_U20002 31/10]]=Tabla1[[#This Row],[DESCRIPCION_U2000]]</f>
        <v>0</v>
      </c>
      <c r="AA229" t="s">
        <v>6154</v>
      </c>
      <c r="AB229" t="b">
        <f>Tabla1[[#This Row],[EJECUTIVO COMERCIAL 31/10]]=Tabla1[[#This Row],[EJECUTIVO_CORPORATE]]</f>
        <v>0</v>
      </c>
      <c r="AC229" t="e">
        <f>VLOOKUP(Tabla1[[#This Row],[NRO_CUENTA]],[1]!Tabla3[#Data],12,0)</f>
        <v>#N/A</v>
      </c>
      <c r="AD229" t="e">
        <f>VLOOKUP(Tabla1[[#This Row],[NRO_CUENTA]],[1]!Tabla3[#Data],17,0)</f>
        <v>#N/A</v>
      </c>
    </row>
    <row r="230" spans="1:30" x14ac:dyDescent="0.25">
      <c r="A230" t="s">
        <v>35</v>
      </c>
      <c r="B230" s="1">
        <v>43708</v>
      </c>
      <c r="C230" t="s">
        <v>469</v>
      </c>
      <c r="D230">
        <v>34442</v>
      </c>
      <c r="E230" s="6" t="s">
        <v>470</v>
      </c>
      <c r="F230" t="s">
        <v>471</v>
      </c>
      <c r="G230" s="6" t="s">
        <v>1408</v>
      </c>
      <c r="H230" t="s">
        <v>40</v>
      </c>
      <c r="I230" t="s">
        <v>23</v>
      </c>
      <c r="J230" t="s">
        <v>1228</v>
      </c>
      <c r="K230" t="s">
        <v>472</v>
      </c>
      <c r="L230" t="s">
        <v>473</v>
      </c>
      <c r="M230" t="s">
        <v>474</v>
      </c>
      <c r="N230" t="s">
        <v>17</v>
      </c>
      <c r="O230" s="14">
        <v>43800</v>
      </c>
      <c r="P230" s="14">
        <v>43831</v>
      </c>
      <c r="Q230" s="22" t="s">
        <v>27</v>
      </c>
      <c r="R230" s="21"/>
      <c r="S230" s="21"/>
      <c r="T230" s="22">
        <v>44041</v>
      </c>
      <c r="U230" t="s">
        <v>5984</v>
      </c>
      <c r="V230" t="s">
        <v>35</v>
      </c>
      <c r="W230" t="s">
        <v>469</v>
      </c>
      <c r="X230" t="b">
        <f>Tabla1[[#This Row],[PLAN CONSUMO 31/10]]=Tabla1[[#This Row],[PLAN_CONSUMO]]</f>
        <v>1</v>
      </c>
      <c r="Y230" t="s">
        <v>35</v>
      </c>
      <c r="Z230" t="b">
        <f>Tabla1[[#This Row],[DESCRIPCION_U20002 31/10]]=Tabla1[[#This Row],[DESCRIPCION_U2000]]</f>
        <v>0</v>
      </c>
      <c r="AA230" t="s">
        <v>8638</v>
      </c>
      <c r="AB230" t="b">
        <f>Tabla1[[#This Row],[EJECUTIVO COMERCIAL 31/10]]=Tabla1[[#This Row],[EJECUTIVO_CORPORATE]]</f>
        <v>0</v>
      </c>
      <c r="AC230" t="e">
        <f>VLOOKUP(Tabla1[[#This Row],[NRO_CUENTA]],[1]!Tabla3[#Data],12,0)</f>
        <v>#N/A</v>
      </c>
      <c r="AD230" t="e">
        <f>VLOOKUP(Tabla1[[#This Row],[NRO_CUENTA]],[1]!Tabla3[#Data],17,0)</f>
        <v>#N/A</v>
      </c>
    </row>
    <row r="231" spans="1:30" x14ac:dyDescent="0.25">
      <c r="A231" t="s">
        <v>88</v>
      </c>
      <c r="B231" s="1">
        <v>43708</v>
      </c>
      <c r="C231" t="s">
        <v>28</v>
      </c>
      <c r="D231">
        <v>34444</v>
      </c>
      <c r="E231" s="6" t="s">
        <v>249</v>
      </c>
      <c r="F231" t="s">
        <v>1849</v>
      </c>
      <c r="G231" s="6" t="s">
        <v>1422</v>
      </c>
      <c r="H231" t="s">
        <v>22</v>
      </c>
      <c r="I231" t="s">
        <v>23</v>
      </c>
      <c r="J231" t="s">
        <v>1232</v>
      </c>
      <c r="K231" t="s">
        <v>475</v>
      </c>
      <c r="L231" t="s">
        <v>476</v>
      </c>
      <c r="M231" t="s">
        <v>253</v>
      </c>
      <c r="N231" t="s">
        <v>17</v>
      </c>
      <c r="O231" s="14">
        <v>43800</v>
      </c>
      <c r="P231" s="14">
        <v>43831</v>
      </c>
      <c r="Q231" s="21" t="s">
        <v>75</v>
      </c>
      <c r="R231" s="21" t="s">
        <v>3022</v>
      </c>
      <c r="S231" s="2" t="s">
        <v>9309</v>
      </c>
      <c r="T231" s="22">
        <v>0</v>
      </c>
      <c r="U231" t="s">
        <v>5989</v>
      </c>
      <c r="V231" t="s">
        <v>35</v>
      </c>
      <c r="W231" t="s">
        <v>28</v>
      </c>
      <c r="X231" t="b">
        <f>Tabla1[[#This Row],[PLAN CONSUMO 31/10]]=Tabla1[[#This Row],[PLAN_CONSUMO]]</f>
        <v>1</v>
      </c>
      <c r="Y231" t="s">
        <v>35</v>
      </c>
      <c r="Z231" t="b">
        <f>Tabla1[[#This Row],[DESCRIPCION_U20002 31/10]]=Tabla1[[#This Row],[DESCRIPCION_U2000]]</f>
        <v>0</v>
      </c>
      <c r="AA231" t="s">
        <v>1426</v>
      </c>
      <c r="AB231" t="b">
        <f>Tabla1[[#This Row],[EJECUTIVO COMERCIAL 31/10]]=Tabla1[[#This Row],[EJECUTIVO_CORPORATE]]</f>
        <v>0</v>
      </c>
      <c r="AC231" t="e">
        <f>VLOOKUP(Tabla1[[#This Row],[NRO_CUENTA]],[1]!Tabla3[#Data],12,0)</f>
        <v>#N/A</v>
      </c>
      <c r="AD231" t="e">
        <f>VLOOKUP(Tabla1[[#This Row],[NRO_CUENTA]],[1]!Tabla3[#Data],17,0)</f>
        <v>#N/A</v>
      </c>
    </row>
    <row r="232" spans="1:30" x14ac:dyDescent="0.25">
      <c r="A232" t="s">
        <v>35</v>
      </c>
      <c r="B232" s="1">
        <v>43686</v>
      </c>
      <c r="C232" t="s">
        <v>28</v>
      </c>
      <c r="D232">
        <v>34347</v>
      </c>
      <c r="E232" s="6" t="s">
        <v>338</v>
      </c>
      <c r="F232" t="s">
        <v>339</v>
      </c>
      <c r="G232" s="6" t="s">
        <v>1413</v>
      </c>
      <c r="H232" t="s">
        <v>40</v>
      </c>
      <c r="I232" t="s">
        <v>23</v>
      </c>
      <c r="J232" t="s">
        <v>757</v>
      </c>
      <c r="K232" t="s">
        <v>340</v>
      </c>
      <c r="L232" t="s">
        <v>341</v>
      </c>
      <c r="M232" t="s">
        <v>342</v>
      </c>
      <c r="N232" t="s">
        <v>17</v>
      </c>
      <c r="O232" s="14">
        <v>43800</v>
      </c>
      <c r="P232" s="14">
        <v>43831</v>
      </c>
      <c r="Q232" s="22" t="s">
        <v>27</v>
      </c>
      <c r="R232" s="21" t="s">
        <v>343</v>
      </c>
      <c r="S232" s="21"/>
      <c r="T232" s="22">
        <v>43846</v>
      </c>
      <c r="U232" t="s">
        <v>5984</v>
      </c>
      <c r="V232" t="s">
        <v>35</v>
      </c>
      <c r="W232" t="s">
        <v>28</v>
      </c>
      <c r="X232" t="b">
        <f>Tabla1[[#This Row],[PLAN CONSUMO 31/10]]=Tabla1[[#This Row],[PLAN_CONSUMO]]</f>
        <v>1</v>
      </c>
      <c r="Y232" t="s">
        <v>35</v>
      </c>
      <c r="Z232" t="b">
        <f>Tabla1[[#This Row],[DESCRIPCION_U20002 31/10]]=Tabla1[[#This Row],[DESCRIPCION_U2000]]</f>
        <v>0</v>
      </c>
      <c r="AA232" t="s">
        <v>5731</v>
      </c>
      <c r="AB232" t="b">
        <f>Tabla1[[#This Row],[EJECUTIVO COMERCIAL 31/10]]=Tabla1[[#This Row],[EJECUTIVO_CORPORATE]]</f>
        <v>0</v>
      </c>
      <c r="AC232" t="e">
        <f>VLOOKUP(Tabla1[[#This Row],[NRO_CUENTA]],[1]!Tabla3[#Data],12,0)</f>
        <v>#N/A</v>
      </c>
      <c r="AD232" t="e">
        <f>VLOOKUP(Tabla1[[#This Row],[NRO_CUENTA]],[1]!Tabla3[#Data],17,0)</f>
        <v>#N/A</v>
      </c>
    </row>
    <row r="233" spans="1:30" x14ac:dyDescent="0.25">
      <c r="A233" t="s">
        <v>35</v>
      </c>
      <c r="B233" s="1">
        <v>43707</v>
      </c>
      <c r="C233" t="s">
        <v>398</v>
      </c>
      <c r="D233">
        <v>34330</v>
      </c>
      <c r="E233" s="6" t="s">
        <v>399</v>
      </c>
      <c r="F233" t="s">
        <v>400</v>
      </c>
      <c r="G233" s="6" t="s">
        <v>1404</v>
      </c>
      <c r="H233" t="s">
        <v>31</v>
      </c>
      <c r="I233" t="s">
        <v>23</v>
      </c>
      <c r="J233" t="s">
        <v>1233</v>
      </c>
      <c r="K233" t="s">
        <v>401</v>
      </c>
      <c r="L233" t="s">
        <v>402</v>
      </c>
      <c r="M233" t="s">
        <v>403</v>
      </c>
      <c r="N233" t="s">
        <v>17</v>
      </c>
      <c r="O233" s="14">
        <v>43800</v>
      </c>
      <c r="P233" s="14">
        <v>43831</v>
      </c>
      <c r="Q233" s="22" t="s">
        <v>27</v>
      </c>
      <c r="R233" s="21"/>
      <c r="S233" s="21"/>
      <c r="T233" s="22">
        <v>43846</v>
      </c>
      <c r="U233" t="s">
        <v>5982</v>
      </c>
      <c r="V233" t="s">
        <v>5982</v>
      </c>
      <c r="W233" t="s">
        <v>398</v>
      </c>
      <c r="X233" t="b">
        <f>Tabla1[[#This Row],[PLAN CONSUMO 31/10]]=Tabla1[[#This Row],[PLAN_CONSUMO]]</f>
        <v>1</v>
      </c>
      <c r="Y233" t="s">
        <v>7651</v>
      </c>
      <c r="Z233" t="b">
        <f>Tabla1[[#This Row],[DESCRIPCION_U20002 31/10]]=Tabla1[[#This Row],[DESCRIPCION_U2000]]</f>
        <v>0</v>
      </c>
      <c r="AA233" t="s">
        <v>7110</v>
      </c>
      <c r="AB233" t="b">
        <f>Tabla1[[#This Row],[EJECUTIVO COMERCIAL 31/10]]=Tabla1[[#This Row],[EJECUTIVO_CORPORATE]]</f>
        <v>0</v>
      </c>
      <c r="AC233" t="e">
        <f>VLOOKUP(Tabla1[[#This Row],[NRO_CUENTA]],[1]!Tabla3[#Data],12,0)</f>
        <v>#N/A</v>
      </c>
      <c r="AD233" t="e">
        <f>VLOOKUP(Tabla1[[#This Row],[NRO_CUENTA]],[1]!Tabla3[#Data],17,0)</f>
        <v>#N/A</v>
      </c>
    </row>
    <row r="234" spans="1:30" x14ac:dyDescent="0.25">
      <c r="A234" t="s">
        <v>188</v>
      </c>
      <c r="B234" s="1">
        <v>43770</v>
      </c>
      <c r="C234" t="s">
        <v>493</v>
      </c>
      <c r="D234">
        <v>34627</v>
      </c>
      <c r="E234" s="6" t="s">
        <v>494</v>
      </c>
      <c r="F234" t="s">
        <v>495</v>
      </c>
      <c r="G234" s="6" t="s">
        <v>1754</v>
      </c>
      <c r="H234" t="s">
        <v>22</v>
      </c>
      <c r="I234" t="s">
        <v>23</v>
      </c>
      <c r="J234" t="s">
        <v>1843</v>
      </c>
      <c r="K234" t="s">
        <v>496</v>
      </c>
      <c r="L234" t="s">
        <v>497</v>
      </c>
      <c r="M234" t="s">
        <v>498</v>
      </c>
      <c r="N234" t="s">
        <v>2376</v>
      </c>
      <c r="O234" s="14">
        <v>43800</v>
      </c>
      <c r="P234" s="14">
        <v>43831</v>
      </c>
      <c r="Q234" s="21" t="s">
        <v>75</v>
      </c>
      <c r="R234" s="21" t="s">
        <v>1009</v>
      </c>
      <c r="S234" s="25" t="s">
        <v>1018</v>
      </c>
      <c r="T234" s="22">
        <v>0</v>
      </c>
      <c r="U234" t="s">
        <v>5984</v>
      </c>
      <c r="V234" t="s">
        <v>35</v>
      </c>
      <c r="W234" t="s">
        <v>94</v>
      </c>
      <c r="X234" t="b">
        <f>Tabla1[[#This Row],[PLAN CONSUMO 31/10]]=Tabla1[[#This Row],[PLAN_CONSUMO]]</f>
        <v>0</v>
      </c>
      <c r="Y234" t="s">
        <v>35</v>
      </c>
      <c r="Z234" t="b">
        <f>Tabla1[[#This Row],[DESCRIPCION_U20002 31/10]]=Tabla1[[#This Row],[DESCRIPCION_U2000]]</f>
        <v>0</v>
      </c>
      <c r="AA234" t="s">
        <v>1754</v>
      </c>
      <c r="AB234" t="b">
        <f>Tabla1[[#This Row],[EJECUTIVO COMERCIAL 31/10]]=Tabla1[[#This Row],[EJECUTIVO_CORPORATE]]</f>
        <v>1</v>
      </c>
      <c r="AC234" t="e">
        <f>VLOOKUP(Tabla1[[#This Row],[NRO_CUENTA]],[1]!Tabla3[#Data],12,0)</f>
        <v>#N/A</v>
      </c>
      <c r="AD234" t="e">
        <f>VLOOKUP(Tabla1[[#This Row],[NRO_CUENTA]],[1]!Tabla3[#Data],17,0)</f>
        <v>#N/A</v>
      </c>
    </row>
    <row r="235" spans="1:30" x14ac:dyDescent="0.25">
      <c r="A235" t="s">
        <v>188</v>
      </c>
      <c r="B235" s="1">
        <v>43770</v>
      </c>
      <c r="C235" t="s">
        <v>263</v>
      </c>
      <c r="D235">
        <v>34628</v>
      </c>
      <c r="E235" s="6" t="s">
        <v>494</v>
      </c>
      <c r="F235" t="s">
        <v>499</v>
      </c>
      <c r="G235" s="6" t="s">
        <v>1754</v>
      </c>
      <c r="H235" t="s">
        <v>22</v>
      </c>
      <c r="I235" t="s">
        <v>23</v>
      </c>
      <c r="J235" t="s">
        <v>1843</v>
      </c>
      <c r="K235" t="s">
        <v>500</v>
      </c>
      <c r="M235" t="s">
        <v>498</v>
      </c>
      <c r="N235" t="s">
        <v>2376</v>
      </c>
      <c r="O235" s="14">
        <v>43800</v>
      </c>
      <c r="P235" s="14">
        <v>43831</v>
      </c>
      <c r="Q235" s="21" t="s">
        <v>75</v>
      </c>
      <c r="R235" s="21" t="s">
        <v>1009</v>
      </c>
      <c r="S235" s="25" t="s">
        <v>1018</v>
      </c>
      <c r="T235" s="22">
        <v>0</v>
      </c>
      <c r="U235" t="s">
        <v>5984</v>
      </c>
      <c r="V235" t="s">
        <v>35</v>
      </c>
      <c r="W235" t="s">
        <v>94</v>
      </c>
      <c r="X235" t="b">
        <f>Tabla1[[#This Row],[PLAN CONSUMO 31/10]]=Tabla1[[#This Row],[PLAN_CONSUMO]]</f>
        <v>0</v>
      </c>
      <c r="Y235" t="s">
        <v>35</v>
      </c>
      <c r="Z235" t="b">
        <f>Tabla1[[#This Row],[DESCRIPCION_U20002 31/10]]=Tabla1[[#This Row],[DESCRIPCION_U2000]]</f>
        <v>0</v>
      </c>
      <c r="AA235" t="s">
        <v>1754</v>
      </c>
      <c r="AB235" t="b">
        <f>Tabla1[[#This Row],[EJECUTIVO COMERCIAL 31/10]]=Tabla1[[#This Row],[EJECUTIVO_CORPORATE]]</f>
        <v>1</v>
      </c>
      <c r="AC235" t="e">
        <f>VLOOKUP(Tabla1[[#This Row],[NRO_CUENTA]],[1]!Tabla3[#Data],12,0)</f>
        <v>#N/A</v>
      </c>
      <c r="AD235" t="e">
        <f>VLOOKUP(Tabla1[[#This Row],[NRO_CUENTA]],[1]!Tabla3[#Data],17,0)</f>
        <v>#N/A</v>
      </c>
    </row>
    <row r="236" spans="1:30" x14ac:dyDescent="0.25">
      <c r="A236" t="s">
        <v>88</v>
      </c>
      <c r="B236" s="1">
        <v>43707</v>
      </c>
      <c r="C236" t="s">
        <v>299</v>
      </c>
      <c r="D236">
        <v>34364</v>
      </c>
      <c r="E236" s="6" t="s">
        <v>409</v>
      </c>
      <c r="F236" t="s">
        <v>410</v>
      </c>
      <c r="G236" s="6" t="s">
        <v>1408</v>
      </c>
      <c r="H236" t="s">
        <v>40</v>
      </c>
      <c r="I236" t="s">
        <v>23</v>
      </c>
      <c r="J236" t="s">
        <v>1228</v>
      </c>
      <c r="K236" t="s">
        <v>411</v>
      </c>
      <c r="L236" t="s">
        <v>412</v>
      </c>
      <c r="M236" t="s">
        <v>413</v>
      </c>
      <c r="N236" t="s">
        <v>17</v>
      </c>
      <c r="O236" s="14">
        <v>43800</v>
      </c>
      <c r="P236" s="14">
        <v>43831</v>
      </c>
      <c r="Q236" s="22" t="s">
        <v>27</v>
      </c>
      <c r="R236" s="21"/>
      <c r="S236" s="21"/>
      <c r="T236" s="22">
        <v>43844</v>
      </c>
      <c r="U236" t="s">
        <v>5982</v>
      </c>
      <c r="V236" t="s">
        <v>5982</v>
      </c>
      <c r="W236" t="s">
        <v>158</v>
      </c>
      <c r="X236" t="b">
        <f>Tabla1[[#This Row],[PLAN CONSUMO 31/10]]=Tabla1[[#This Row],[PLAN_CONSUMO]]</f>
        <v>0</v>
      </c>
      <c r="Y236" t="s">
        <v>6643</v>
      </c>
      <c r="Z236" t="b">
        <f>Tabla1[[#This Row],[DESCRIPCION_U20002 31/10]]=Tabla1[[#This Row],[DESCRIPCION_U2000]]</f>
        <v>0</v>
      </c>
      <c r="AA236" t="s">
        <v>5731</v>
      </c>
      <c r="AB236" t="b">
        <f>Tabla1[[#This Row],[EJECUTIVO COMERCIAL 31/10]]=Tabla1[[#This Row],[EJECUTIVO_CORPORATE]]</f>
        <v>0</v>
      </c>
      <c r="AC236" t="e">
        <f>VLOOKUP(Tabla1[[#This Row],[NRO_CUENTA]],[1]!Tabla3[#Data],12,0)</f>
        <v>#N/A</v>
      </c>
      <c r="AD236" t="e">
        <f>VLOOKUP(Tabla1[[#This Row],[NRO_CUENTA]],[1]!Tabla3[#Data],17,0)</f>
        <v>#N/A</v>
      </c>
    </row>
    <row r="237" spans="1:30" x14ac:dyDescent="0.25">
      <c r="A237" t="s">
        <v>18</v>
      </c>
      <c r="B237" s="1">
        <v>43797</v>
      </c>
      <c r="C237" t="s">
        <v>129</v>
      </c>
      <c r="D237">
        <v>34702</v>
      </c>
      <c r="E237" s="6" t="s">
        <v>183</v>
      </c>
      <c r="F237" t="s">
        <v>506</v>
      </c>
      <c r="G237" s="6" t="s">
        <v>1413</v>
      </c>
      <c r="H237" t="s">
        <v>31</v>
      </c>
      <c r="I237" t="s">
        <v>23</v>
      </c>
      <c r="J237" t="s">
        <v>757</v>
      </c>
      <c r="K237" t="s">
        <v>507</v>
      </c>
      <c r="L237" t="s">
        <v>508</v>
      </c>
      <c r="M237" t="s">
        <v>187</v>
      </c>
      <c r="N237" t="s">
        <v>17</v>
      </c>
      <c r="O237" s="14">
        <v>43800</v>
      </c>
      <c r="P237" s="14">
        <v>43831</v>
      </c>
      <c r="Q237" s="21" t="s">
        <v>75</v>
      </c>
      <c r="R237" s="21" t="s">
        <v>1011</v>
      </c>
      <c r="S237" s="2" t="s">
        <v>9310</v>
      </c>
      <c r="T237" s="22">
        <v>0</v>
      </c>
      <c r="U237" t="s">
        <v>5982</v>
      </c>
      <c r="V237" t="s">
        <v>5982</v>
      </c>
      <c r="W237" t="s">
        <v>1381</v>
      </c>
      <c r="X237" t="b">
        <f>Tabla1[[#This Row],[PLAN CONSUMO 31/10]]=Tabla1[[#This Row],[PLAN_CONSUMO]]</f>
        <v>0</v>
      </c>
      <c r="Y237" t="s">
        <v>6031</v>
      </c>
      <c r="Z237" t="b">
        <f>Tabla1[[#This Row],[DESCRIPCION_U20002 31/10]]=Tabla1[[#This Row],[DESCRIPCION_U2000]]</f>
        <v>0</v>
      </c>
      <c r="AA237" t="s">
        <v>7474</v>
      </c>
      <c r="AB237" t="b">
        <f>Tabla1[[#This Row],[EJECUTIVO COMERCIAL 31/10]]=Tabla1[[#This Row],[EJECUTIVO_CORPORATE]]</f>
        <v>0</v>
      </c>
      <c r="AC237" t="e">
        <f>VLOOKUP(Tabla1[[#This Row],[NRO_CUENTA]],[1]!Tabla3[#Data],12,0)</f>
        <v>#N/A</v>
      </c>
      <c r="AD237" t="e">
        <f>VLOOKUP(Tabla1[[#This Row],[NRO_CUENTA]],[1]!Tabla3[#Data],17,0)</f>
        <v>#N/A</v>
      </c>
    </row>
    <row r="238" spans="1:30" x14ac:dyDescent="0.25">
      <c r="A238" t="s">
        <v>35</v>
      </c>
      <c r="B238" s="1">
        <v>43826</v>
      </c>
      <c r="C238" t="s">
        <v>323</v>
      </c>
      <c r="D238">
        <v>34896</v>
      </c>
      <c r="E238" s="6" t="s">
        <v>702</v>
      </c>
      <c r="F238" t="s">
        <v>703</v>
      </c>
      <c r="G238" s="6" t="s">
        <v>1777</v>
      </c>
      <c r="H238" t="s">
        <v>22</v>
      </c>
      <c r="I238" t="s">
        <v>23</v>
      </c>
      <c r="J238" t="s">
        <v>1636</v>
      </c>
      <c r="K238" t="s">
        <v>704</v>
      </c>
      <c r="L238" t="s">
        <v>705</v>
      </c>
      <c r="M238" t="s">
        <v>706</v>
      </c>
      <c r="N238" t="s">
        <v>17</v>
      </c>
      <c r="O238" s="14">
        <v>43800</v>
      </c>
      <c r="P238" s="14">
        <v>43831</v>
      </c>
      <c r="Q238" s="22" t="s">
        <v>27</v>
      </c>
      <c r="R238" s="21" t="s">
        <v>1003</v>
      </c>
      <c r="S238" s="21"/>
      <c r="T238" s="22">
        <v>43861</v>
      </c>
      <c r="U238" t="s">
        <v>5982</v>
      </c>
      <c r="V238" t="s">
        <v>5982</v>
      </c>
      <c r="W238" t="s">
        <v>118</v>
      </c>
      <c r="X238" t="b">
        <f>Tabla1[[#This Row],[PLAN CONSUMO 31/10]]=Tabla1[[#This Row],[PLAN_CONSUMO]]</f>
        <v>0</v>
      </c>
      <c r="Y238" t="s">
        <v>7824</v>
      </c>
      <c r="Z238" t="b">
        <f>Tabla1[[#This Row],[DESCRIPCION_U20002 31/10]]=Tabla1[[#This Row],[DESCRIPCION_U2000]]</f>
        <v>0</v>
      </c>
      <c r="AA238" t="s">
        <v>7446</v>
      </c>
      <c r="AB238" t="b">
        <f>Tabla1[[#This Row],[EJECUTIVO COMERCIAL 31/10]]=Tabla1[[#This Row],[EJECUTIVO_CORPORATE]]</f>
        <v>0</v>
      </c>
      <c r="AC238" t="e">
        <f>VLOOKUP(Tabla1[[#This Row],[NRO_CUENTA]],[1]!Tabla3[#Data],12,0)</f>
        <v>#N/A</v>
      </c>
      <c r="AD238" t="e">
        <f>VLOOKUP(Tabla1[[#This Row],[NRO_CUENTA]],[1]!Tabla3[#Data],17,0)</f>
        <v>#N/A</v>
      </c>
    </row>
    <row r="239" spans="1:30" x14ac:dyDescent="0.25">
      <c r="A239" t="s">
        <v>35</v>
      </c>
      <c r="B239" s="1">
        <v>43826</v>
      </c>
      <c r="C239" t="s">
        <v>323</v>
      </c>
      <c r="D239">
        <v>34896</v>
      </c>
      <c r="E239" s="6" t="s">
        <v>702</v>
      </c>
      <c r="F239" s="37" t="s">
        <v>707</v>
      </c>
      <c r="G239" s="6" t="s">
        <v>1777</v>
      </c>
      <c r="H239" t="s">
        <v>22</v>
      </c>
      <c r="I239" t="s">
        <v>23</v>
      </c>
      <c r="J239" t="s">
        <v>1636</v>
      </c>
      <c r="K239" t="s">
        <v>704</v>
      </c>
      <c r="L239" t="s">
        <v>705</v>
      </c>
      <c r="M239" t="s">
        <v>706</v>
      </c>
      <c r="N239" t="s">
        <v>17</v>
      </c>
      <c r="O239" s="14">
        <v>43800</v>
      </c>
      <c r="P239" s="14">
        <v>43831</v>
      </c>
      <c r="Q239" s="21" t="s">
        <v>6171</v>
      </c>
      <c r="R239" s="21" t="s">
        <v>1879</v>
      </c>
      <c r="S239" s="21"/>
      <c r="T239" s="22">
        <v>43861</v>
      </c>
      <c r="U239" t="s">
        <v>5982</v>
      </c>
      <c r="V239" t="s">
        <v>5982</v>
      </c>
      <c r="W239" t="s">
        <v>118</v>
      </c>
      <c r="X239" t="b">
        <f>Tabla1[[#This Row],[PLAN CONSUMO 31/10]]=Tabla1[[#This Row],[PLAN_CONSUMO]]</f>
        <v>0</v>
      </c>
      <c r="Y239" t="s">
        <v>7824</v>
      </c>
      <c r="Z239" t="b">
        <f>Tabla1[[#This Row],[DESCRIPCION_U20002 31/10]]=Tabla1[[#This Row],[DESCRIPCION_U2000]]</f>
        <v>0</v>
      </c>
      <c r="AA239" t="s">
        <v>7446</v>
      </c>
      <c r="AB239" t="b">
        <f>Tabla1[[#This Row],[EJECUTIVO COMERCIAL 31/10]]=Tabla1[[#This Row],[EJECUTIVO_CORPORATE]]</f>
        <v>0</v>
      </c>
      <c r="AC239" t="e">
        <f>VLOOKUP(Tabla1[[#This Row],[NRO_CUENTA]],[1]!Tabla3[#Data],12,0)</f>
        <v>#N/A</v>
      </c>
      <c r="AD239" t="e">
        <f>VLOOKUP(Tabla1[[#This Row],[NRO_CUENTA]],[1]!Tabla3[#Data],17,0)</f>
        <v>#N/A</v>
      </c>
    </row>
    <row r="240" spans="1:30" x14ac:dyDescent="0.25">
      <c r="A240" t="s">
        <v>18</v>
      </c>
      <c r="B240" s="1">
        <v>43798</v>
      </c>
      <c r="C240" t="s">
        <v>82</v>
      </c>
      <c r="D240">
        <v>34606</v>
      </c>
      <c r="E240" s="6" t="s">
        <v>521</v>
      </c>
      <c r="F240" t="s">
        <v>522</v>
      </c>
      <c r="G240" s="6" t="s">
        <v>2188</v>
      </c>
      <c r="H240" t="s">
        <v>40</v>
      </c>
      <c r="I240" t="s">
        <v>430</v>
      </c>
      <c r="J240" t="s">
        <v>2191</v>
      </c>
      <c r="K240" t="s">
        <v>523</v>
      </c>
      <c r="L240" t="s">
        <v>524</v>
      </c>
      <c r="M240" t="s">
        <v>525</v>
      </c>
      <c r="N240" t="s">
        <v>17</v>
      </c>
      <c r="O240" s="14">
        <v>43800</v>
      </c>
      <c r="P240" s="14">
        <v>43831</v>
      </c>
      <c r="Q240" s="21" t="s">
        <v>995</v>
      </c>
      <c r="R240" s="21" t="s">
        <v>1013</v>
      </c>
      <c r="S240" s="21"/>
      <c r="T240" s="22">
        <v>0</v>
      </c>
      <c r="U240" t="s">
        <v>5982</v>
      </c>
      <c r="V240" t="s">
        <v>35</v>
      </c>
      <c r="W240" t="s">
        <v>6595</v>
      </c>
      <c r="X240" t="b">
        <f>Tabla1[[#This Row],[PLAN CONSUMO 31/10]]=Tabla1[[#This Row],[PLAN_CONSUMO]]</f>
        <v>0</v>
      </c>
      <c r="Y240" t="s">
        <v>35</v>
      </c>
      <c r="Z240" t="b">
        <f>Tabla1[[#This Row],[DESCRIPCION_U20002 31/10]]=Tabla1[[#This Row],[DESCRIPCION_U2000]]</f>
        <v>0</v>
      </c>
      <c r="AA240" t="s">
        <v>7474</v>
      </c>
      <c r="AB240" t="b">
        <f>Tabla1[[#This Row],[EJECUTIVO COMERCIAL 31/10]]=Tabla1[[#This Row],[EJECUTIVO_CORPORATE]]</f>
        <v>0</v>
      </c>
      <c r="AC240" t="e">
        <f>VLOOKUP(Tabla1[[#This Row],[NRO_CUENTA]],[1]!Tabla3[#Data],12,0)</f>
        <v>#N/A</v>
      </c>
      <c r="AD240" t="e">
        <f>VLOOKUP(Tabla1[[#This Row],[NRO_CUENTA]],[1]!Tabla3[#Data],17,0)</f>
        <v>#N/A</v>
      </c>
    </row>
    <row r="241" spans="1:30" x14ac:dyDescent="0.25">
      <c r="A241" t="s">
        <v>18</v>
      </c>
      <c r="B241" s="1">
        <v>43798</v>
      </c>
      <c r="C241" t="s">
        <v>82</v>
      </c>
      <c r="D241">
        <v>34609</v>
      </c>
      <c r="E241" s="6" t="s">
        <v>521</v>
      </c>
      <c r="F241" t="s">
        <v>526</v>
      </c>
      <c r="G241" s="6" t="s">
        <v>2188</v>
      </c>
      <c r="H241" t="s">
        <v>40</v>
      </c>
      <c r="I241" t="s">
        <v>430</v>
      </c>
      <c r="J241" t="s">
        <v>2191</v>
      </c>
      <c r="K241" t="s">
        <v>527</v>
      </c>
      <c r="L241" t="s">
        <v>528</v>
      </c>
      <c r="M241" t="s">
        <v>525</v>
      </c>
      <c r="N241" t="s">
        <v>17</v>
      </c>
      <c r="O241" s="14">
        <v>43800</v>
      </c>
      <c r="P241" s="14">
        <v>43831</v>
      </c>
      <c r="Q241" s="21" t="s">
        <v>995</v>
      </c>
      <c r="R241" s="21" t="s">
        <v>1014</v>
      </c>
      <c r="S241" s="21"/>
      <c r="T241" s="22">
        <v>0</v>
      </c>
      <c r="U241" t="s">
        <v>5982</v>
      </c>
      <c r="V241" t="s">
        <v>35</v>
      </c>
      <c r="W241" t="s">
        <v>6595</v>
      </c>
      <c r="X241" t="b">
        <f>Tabla1[[#This Row],[PLAN CONSUMO 31/10]]=Tabla1[[#This Row],[PLAN_CONSUMO]]</f>
        <v>0</v>
      </c>
      <c r="Y241" t="s">
        <v>35</v>
      </c>
      <c r="Z241" t="b">
        <f>Tabla1[[#This Row],[DESCRIPCION_U20002 31/10]]=Tabla1[[#This Row],[DESCRIPCION_U2000]]</f>
        <v>0</v>
      </c>
      <c r="AA241" t="s">
        <v>7474</v>
      </c>
      <c r="AB241" t="b">
        <f>Tabla1[[#This Row],[EJECUTIVO COMERCIAL 31/10]]=Tabla1[[#This Row],[EJECUTIVO_CORPORATE]]</f>
        <v>0</v>
      </c>
      <c r="AC241" t="e">
        <f>VLOOKUP(Tabla1[[#This Row],[NRO_CUENTA]],[1]!Tabla3[#Data],12,0)</f>
        <v>#N/A</v>
      </c>
      <c r="AD241" t="e">
        <f>VLOOKUP(Tabla1[[#This Row],[NRO_CUENTA]],[1]!Tabla3[#Data],17,0)</f>
        <v>#N/A</v>
      </c>
    </row>
    <row r="242" spans="1:30" x14ac:dyDescent="0.25">
      <c r="A242" t="s">
        <v>18</v>
      </c>
      <c r="B242" s="1">
        <v>43798</v>
      </c>
      <c r="C242" t="s">
        <v>28</v>
      </c>
      <c r="D242">
        <v>34610</v>
      </c>
      <c r="E242" s="6" t="s">
        <v>521</v>
      </c>
      <c r="F242" t="s">
        <v>529</v>
      </c>
      <c r="G242" s="6" t="s">
        <v>1824</v>
      </c>
      <c r="H242" t="s">
        <v>40</v>
      </c>
      <c r="I242" t="s">
        <v>430</v>
      </c>
      <c r="J242" t="s">
        <v>963</v>
      </c>
      <c r="K242" t="s">
        <v>530</v>
      </c>
      <c r="L242" t="s">
        <v>531</v>
      </c>
      <c r="M242" t="s">
        <v>525</v>
      </c>
      <c r="N242" t="s">
        <v>17</v>
      </c>
      <c r="O242" s="14">
        <v>43800</v>
      </c>
      <c r="P242" s="14">
        <v>43831</v>
      </c>
      <c r="Q242" s="22" t="s">
        <v>27</v>
      </c>
      <c r="R242" s="21" t="s">
        <v>1015</v>
      </c>
      <c r="S242" s="21"/>
      <c r="T242" s="22">
        <v>43901</v>
      </c>
      <c r="U242" t="s">
        <v>5982</v>
      </c>
      <c r="V242" t="s">
        <v>35</v>
      </c>
      <c r="W242" t="s">
        <v>28</v>
      </c>
      <c r="X242" t="b">
        <f>Tabla1[[#This Row],[PLAN CONSUMO 31/10]]=Tabla1[[#This Row],[PLAN_CONSUMO]]</f>
        <v>1</v>
      </c>
      <c r="Y242" t="s">
        <v>35</v>
      </c>
      <c r="Z242" t="b">
        <f>Tabla1[[#This Row],[DESCRIPCION_U20002 31/10]]=Tabla1[[#This Row],[DESCRIPCION_U2000]]</f>
        <v>0</v>
      </c>
      <c r="AA242" t="s">
        <v>7474</v>
      </c>
      <c r="AB242" t="b">
        <f>Tabla1[[#This Row],[EJECUTIVO COMERCIAL 31/10]]=Tabla1[[#This Row],[EJECUTIVO_CORPORATE]]</f>
        <v>0</v>
      </c>
      <c r="AC242" t="e">
        <f>VLOOKUP(Tabla1[[#This Row],[NRO_CUENTA]],[1]!Tabla3[#Data],12,0)</f>
        <v>#N/A</v>
      </c>
      <c r="AD242" t="e">
        <f>VLOOKUP(Tabla1[[#This Row],[NRO_CUENTA]],[1]!Tabla3[#Data],17,0)</f>
        <v>#N/A</v>
      </c>
    </row>
    <row r="243" spans="1:30" x14ac:dyDescent="0.25">
      <c r="A243" t="s">
        <v>35</v>
      </c>
      <c r="B243" s="1">
        <v>43798</v>
      </c>
      <c r="C243" t="s">
        <v>28</v>
      </c>
      <c r="D243">
        <v>34615</v>
      </c>
      <c r="E243" s="6" t="s">
        <v>163</v>
      </c>
      <c r="F243" t="s">
        <v>532</v>
      </c>
      <c r="G243" s="6" t="s">
        <v>1826</v>
      </c>
      <c r="H243" t="s">
        <v>31</v>
      </c>
      <c r="I243" t="s">
        <v>23</v>
      </c>
      <c r="J243" t="s">
        <v>1241</v>
      </c>
      <c r="K243" t="s">
        <v>533</v>
      </c>
      <c r="L243" t="s">
        <v>534</v>
      </c>
      <c r="M243" t="s">
        <v>535</v>
      </c>
      <c r="N243" t="s">
        <v>17</v>
      </c>
      <c r="O243" s="14">
        <v>43800</v>
      </c>
      <c r="P243" s="14">
        <v>43831</v>
      </c>
      <c r="Q243" s="22" t="s">
        <v>27</v>
      </c>
      <c r="R243" s="21"/>
      <c r="S243" s="21"/>
      <c r="T243" s="22">
        <v>43847</v>
      </c>
      <c r="U243" t="s">
        <v>5982</v>
      </c>
      <c r="V243" t="s">
        <v>5982</v>
      </c>
      <c r="W243" t="s">
        <v>28</v>
      </c>
      <c r="X243" t="b">
        <f>Tabla1[[#This Row],[PLAN CONSUMO 31/10]]=Tabla1[[#This Row],[PLAN_CONSUMO]]</f>
        <v>1</v>
      </c>
      <c r="Y243" t="s">
        <v>6032</v>
      </c>
      <c r="Z243" t="b">
        <f>Tabla1[[#This Row],[DESCRIPCION_U20002 31/10]]=Tabla1[[#This Row],[DESCRIPCION_U2000]]</f>
        <v>0</v>
      </c>
      <c r="AA243" t="s">
        <v>5731</v>
      </c>
      <c r="AB243" t="b">
        <f>Tabla1[[#This Row],[EJECUTIVO COMERCIAL 31/10]]=Tabla1[[#This Row],[EJECUTIVO_CORPORATE]]</f>
        <v>0</v>
      </c>
      <c r="AC243" t="e">
        <f>VLOOKUP(Tabla1[[#This Row],[NRO_CUENTA]],[1]!Tabla3[#Data],12,0)</f>
        <v>#N/A</v>
      </c>
      <c r="AD243" t="e">
        <f>VLOOKUP(Tabla1[[#This Row],[NRO_CUENTA]],[1]!Tabla3[#Data],17,0)</f>
        <v>#N/A</v>
      </c>
    </row>
    <row r="244" spans="1:30" x14ac:dyDescent="0.25">
      <c r="A244" t="s">
        <v>35</v>
      </c>
      <c r="B244" s="1">
        <v>43798</v>
      </c>
      <c r="C244" t="s">
        <v>28</v>
      </c>
      <c r="D244">
        <v>34616</v>
      </c>
      <c r="E244" s="6" t="s">
        <v>163</v>
      </c>
      <c r="F244" t="s">
        <v>536</v>
      </c>
      <c r="G244" s="6" t="s">
        <v>1826</v>
      </c>
      <c r="H244" t="s">
        <v>22</v>
      </c>
      <c r="I244" t="s">
        <v>23</v>
      </c>
      <c r="J244" t="s">
        <v>1241</v>
      </c>
      <c r="K244" t="s">
        <v>537</v>
      </c>
      <c r="L244" t="s">
        <v>538</v>
      </c>
      <c r="M244" t="s">
        <v>535</v>
      </c>
      <c r="N244" t="s">
        <v>17</v>
      </c>
      <c r="O244" s="14">
        <v>43800</v>
      </c>
      <c r="P244" s="14">
        <v>43831</v>
      </c>
      <c r="Q244" s="22" t="s">
        <v>27</v>
      </c>
      <c r="R244" s="21"/>
      <c r="S244" s="21"/>
      <c r="T244" s="22">
        <v>43843</v>
      </c>
      <c r="U244" t="s">
        <v>5982</v>
      </c>
      <c r="V244" t="s">
        <v>5982</v>
      </c>
      <c r="W244" t="s">
        <v>28</v>
      </c>
      <c r="X244" t="b">
        <f>Tabla1[[#This Row],[PLAN CONSUMO 31/10]]=Tabla1[[#This Row],[PLAN_CONSUMO]]</f>
        <v>1</v>
      </c>
      <c r="Y244" t="s">
        <v>6033</v>
      </c>
      <c r="Z244" t="b">
        <f>Tabla1[[#This Row],[DESCRIPCION_U20002 31/10]]=Tabla1[[#This Row],[DESCRIPCION_U2000]]</f>
        <v>0</v>
      </c>
      <c r="AA244" t="s">
        <v>5731</v>
      </c>
      <c r="AB244" t="b">
        <f>Tabla1[[#This Row],[EJECUTIVO COMERCIAL 31/10]]=Tabla1[[#This Row],[EJECUTIVO_CORPORATE]]</f>
        <v>0</v>
      </c>
      <c r="AC244" t="e">
        <f>VLOOKUP(Tabla1[[#This Row],[NRO_CUENTA]],[1]!Tabla3[#Data],12,0)</f>
        <v>#N/A</v>
      </c>
      <c r="AD244" t="e">
        <f>VLOOKUP(Tabla1[[#This Row],[NRO_CUENTA]],[1]!Tabla3[#Data],17,0)</f>
        <v>#N/A</v>
      </c>
    </row>
    <row r="245" spans="1:30" ht="15.75" customHeight="1" x14ac:dyDescent="0.25">
      <c r="A245" t="s">
        <v>35</v>
      </c>
      <c r="B245" s="1">
        <v>43798</v>
      </c>
      <c r="C245" t="s">
        <v>28</v>
      </c>
      <c r="D245">
        <v>34618</v>
      </c>
      <c r="E245" s="6" t="s">
        <v>163</v>
      </c>
      <c r="F245" t="s">
        <v>539</v>
      </c>
      <c r="G245" s="6" t="s">
        <v>1826</v>
      </c>
      <c r="H245" t="s">
        <v>61</v>
      </c>
      <c r="I245" t="s">
        <v>23</v>
      </c>
      <c r="J245" t="s">
        <v>1241</v>
      </c>
      <c r="K245" t="s">
        <v>540</v>
      </c>
      <c r="L245" t="s">
        <v>538</v>
      </c>
      <c r="M245" t="s">
        <v>535</v>
      </c>
      <c r="N245" t="s">
        <v>17</v>
      </c>
      <c r="O245" s="14">
        <v>43800</v>
      </c>
      <c r="P245" s="14">
        <v>43831</v>
      </c>
      <c r="Q245" s="22" t="s">
        <v>27</v>
      </c>
      <c r="R245" s="21"/>
      <c r="S245" s="21"/>
      <c r="T245" s="22">
        <v>43881</v>
      </c>
      <c r="U245" t="s">
        <v>5982</v>
      </c>
      <c r="V245" t="s">
        <v>5982</v>
      </c>
      <c r="W245" t="s">
        <v>28</v>
      </c>
      <c r="X245" t="b">
        <f>Tabla1[[#This Row],[PLAN CONSUMO 31/10]]=Tabla1[[#This Row],[PLAN_CONSUMO]]</f>
        <v>1</v>
      </c>
      <c r="Y245" t="s">
        <v>6911</v>
      </c>
      <c r="Z245" t="b">
        <f>Tabla1[[#This Row],[DESCRIPCION_U20002 31/10]]=Tabla1[[#This Row],[DESCRIPCION_U2000]]</f>
        <v>0</v>
      </c>
      <c r="AA245" t="s">
        <v>5731</v>
      </c>
      <c r="AB245" t="b">
        <f>Tabla1[[#This Row],[EJECUTIVO COMERCIAL 31/10]]=Tabla1[[#This Row],[EJECUTIVO_CORPORATE]]</f>
        <v>0</v>
      </c>
      <c r="AC245" t="e">
        <f>VLOOKUP(Tabla1[[#This Row],[NRO_CUENTA]],[1]!Tabla3[#Data],12,0)</f>
        <v>#N/A</v>
      </c>
      <c r="AD245" t="e">
        <f>VLOOKUP(Tabla1[[#This Row],[NRO_CUENTA]],[1]!Tabla3[#Data],17,0)</f>
        <v>#N/A</v>
      </c>
    </row>
    <row r="246" spans="1:30" ht="15" customHeight="1" x14ac:dyDescent="0.25">
      <c r="A246" t="s">
        <v>35</v>
      </c>
      <c r="B246" s="1">
        <v>43706</v>
      </c>
      <c r="C246" t="s">
        <v>393</v>
      </c>
      <c r="D246">
        <v>34368</v>
      </c>
      <c r="E246" s="6" t="s">
        <v>394</v>
      </c>
      <c r="F246" t="s">
        <v>395</v>
      </c>
      <c r="G246" s="6" t="s">
        <v>1422</v>
      </c>
      <c r="H246" t="s">
        <v>40</v>
      </c>
      <c r="I246" t="s">
        <v>23</v>
      </c>
      <c r="J246" t="s">
        <v>1232</v>
      </c>
      <c r="K246" t="s">
        <v>396</v>
      </c>
      <c r="M246" t="s">
        <v>397</v>
      </c>
      <c r="N246" t="s">
        <v>17</v>
      </c>
      <c r="O246" s="14">
        <v>43800</v>
      </c>
      <c r="P246" s="14">
        <v>43831</v>
      </c>
      <c r="Q246" s="22" t="s">
        <v>27</v>
      </c>
      <c r="R246" s="21"/>
      <c r="S246" s="21"/>
      <c r="T246" s="22">
        <v>43859</v>
      </c>
      <c r="U246" t="s">
        <v>5982</v>
      </c>
      <c r="V246" t="s">
        <v>35</v>
      </c>
      <c r="W246" t="s">
        <v>393</v>
      </c>
      <c r="X246" t="b">
        <f>Tabla1[[#This Row],[PLAN CONSUMO 31/10]]=Tabla1[[#This Row],[PLAN_CONSUMO]]</f>
        <v>1</v>
      </c>
      <c r="Y246" t="s">
        <v>35</v>
      </c>
      <c r="Z246" t="b">
        <f>Tabla1[[#This Row],[DESCRIPCION_U20002 31/10]]=Tabla1[[#This Row],[DESCRIPCION_U2000]]</f>
        <v>0</v>
      </c>
      <c r="AA246" t="s">
        <v>5882</v>
      </c>
      <c r="AB246" t="b">
        <f>Tabla1[[#This Row],[EJECUTIVO COMERCIAL 31/10]]=Tabla1[[#This Row],[EJECUTIVO_CORPORATE]]</f>
        <v>0</v>
      </c>
      <c r="AC246" t="e">
        <f>VLOOKUP(Tabla1[[#This Row],[NRO_CUENTA]],[1]!Tabla3[#Data],12,0)</f>
        <v>#N/A</v>
      </c>
      <c r="AD246" t="e">
        <f>VLOOKUP(Tabla1[[#This Row],[NRO_CUENTA]],[1]!Tabla3[#Data],17,0)</f>
        <v>#N/A</v>
      </c>
    </row>
    <row r="247" spans="1:30" x14ac:dyDescent="0.25">
      <c r="A247" t="s">
        <v>18</v>
      </c>
      <c r="B247" s="1">
        <v>43798</v>
      </c>
      <c r="C247" t="s">
        <v>248</v>
      </c>
      <c r="D247">
        <v>34731</v>
      </c>
      <c r="E247" s="6" t="s">
        <v>309</v>
      </c>
      <c r="F247" t="s">
        <v>544</v>
      </c>
      <c r="G247" s="6" t="s">
        <v>1408</v>
      </c>
      <c r="H247" t="s">
        <v>40</v>
      </c>
      <c r="I247" t="s">
        <v>23</v>
      </c>
      <c r="J247" t="s">
        <v>1228</v>
      </c>
      <c r="K247" t="s">
        <v>545</v>
      </c>
      <c r="L247" t="s">
        <v>546</v>
      </c>
      <c r="M247" t="s">
        <v>312</v>
      </c>
      <c r="N247" t="s">
        <v>17</v>
      </c>
      <c r="O247" s="14">
        <v>43800</v>
      </c>
      <c r="P247" s="14">
        <v>43831</v>
      </c>
      <c r="Q247" s="22" t="s">
        <v>27</v>
      </c>
      <c r="R247" s="23" t="s">
        <v>2776</v>
      </c>
      <c r="S247" s="21"/>
      <c r="T247" s="22">
        <v>44090</v>
      </c>
      <c r="U247" t="s">
        <v>5982</v>
      </c>
      <c r="V247" t="s">
        <v>5982</v>
      </c>
      <c r="W247" t="s">
        <v>248</v>
      </c>
      <c r="X247" t="b">
        <f>Tabla1[[#This Row],[PLAN CONSUMO 31/10]]=Tabla1[[#This Row],[PLAN_CONSUMO]]</f>
        <v>1</v>
      </c>
      <c r="Y247" t="s">
        <v>6644</v>
      </c>
      <c r="Z247" t="b">
        <f>Tabla1[[#This Row],[DESCRIPCION_U20002 31/10]]=Tabla1[[#This Row],[DESCRIPCION_U2000]]</f>
        <v>0</v>
      </c>
      <c r="AA247" t="s">
        <v>8638</v>
      </c>
      <c r="AB247" t="b">
        <f>Tabla1[[#This Row],[EJECUTIVO COMERCIAL 31/10]]=Tabla1[[#This Row],[EJECUTIVO_CORPORATE]]</f>
        <v>0</v>
      </c>
      <c r="AC247" t="e">
        <f>VLOOKUP(Tabla1[[#This Row],[NRO_CUENTA]],[1]!Tabla3[#Data],12,0)</f>
        <v>#N/A</v>
      </c>
      <c r="AD247" t="e">
        <f>VLOOKUP(Tabla1[[#This Row],[NRO_CUENTA]],[1]!Tabla3[#Data],17,0)</f>
        <v>#N/A</v>
      </c>
    </row>
    <row r="248" spans="1:30" x14ac:dyDescent="0.25">
      <c r="A248" t="s">
        <v>35</v>
      </c>
      <c r="B248" s="1">
        <v>43798</v>
      </c>
      <c r="C248" t="s">
        <v>299</v>
      </c>
      <c r="D248">
        <v>34749</v>
      </c>
      <c r="E248" s="6" t="s">
        <v>547</v>
      </c>
      <c r="F248" t="s">
        <v>548</v>
      </c>
      <c r="G248" s="6" t="s">
        <v>1834</v>
      </c>
      <c r="H248" t="s">
        <v>40</v>
      </c>
      <c r="I248" t="s">
        <v>23</v>
      </c>
      <c r="J248" t="s">
        <v>1638</v>
      </c>
      <c r="K248" t="s">
        <v>549</v>
      </c>
      <c r="L248" t="s">
        <v>550</v>
      </c>
      <c r="M248" t="s">
        <v>551</v>
      </c>
      <c r="N248" t="s">
        <v>17</v>
      </c>
      <c r="O248" s="14">
        <v>43800</v>
      </c>
      <c r="P248" s="14">
        <v>43831</v>
      </c>
      <c r="Q248" s="22" t="s">
        <v>27</v>
      </c>
      <c r="R248" s="21" t="s">
        <v>1007</v>
      </c>
      <c r="S248" s="21"/>
      <c r="T248" s="22">
        <v>43906</v>
      </c>
      <c r="U248" t="s">
        <v>5982</v>
      </c>
      <c r="V248" t="s">
        <v>35</v>
      </c>
      <c r="W248" t="s">
        <v>299</v>
      </c>
      <c r="X248" t="b">
        <f>Tabla1[[#This Row],[PLAN CONSUMO 31/10]]=Tabla1[[#This Row],[PLAN_CONSUMO]]</f>
        <v>1</v>
      </c>
      <c r="Y248" t="s">
        <v>35</v>
      </c>
      <c r="Z248" t="b">
        <f>Tabla1[[#This Row],[DESCRIPCION_U20002 31/10]]=Tabla1[[#This Row],[DESCRIPCION_U2000]]</f>
        <v>0</v>
      </c>
      <c r="AA248" t="s">
        <v>8926</v>
      </c>
      <c r="AB248" t="b">
        <f>Tabla1[[#This Row],[EJECUTIVO COMERCIAL 31/10]]=Tabla1[[#This Row],[EJECUTIVO_CORPORATE]]</f>
        <v>0</v>
      </c>
      <c r="AC248" t="e">
        <f>VLOOKUP(Tabla1[[#This Row],[NRO_CUENTA]],[1]!Tabla3[#Data],12,0)</f>
        <v>#N/A</v>
      </c>
      <c r="AD248" t="e">
        <f>VLOOKUP(Tabla1[[#This Row],[NRO_CUENTA]],[1]!Tabla3[#Data],17,0)</f>
        <v>#N/A</v>
      </c>
    </row>
    <row r="249" spans="1:30" x14ac:dyDescent="0.25">
      <c r="A249" t="s">
        <v>35</v>
      </c>
      <c r="B249" s="1">
        <v>43700</v>
      </c>
      <c r="C249" t="s">
        <v>28</v>
      </c>
      <c r="D249">
        <v>34376</v>
      </c>
      <c r="E249" s="6" t="s">
        <v>358</v>
      </c>
      <c r="F249" t="s">
        <v>359</v>
      </c>
      <c r="G249" s="6" t="s">
        <v>1832</v>
      </c>
      <c r="H249" t="s">
        <v>40</v>
      </c>
      <c r="I249" t="s">
        <v>23</v>
      </c>
      <c r="J249" t="s">
        <v>1846</v>
      </c>
      <c r="K249" t="s">
        <v>360</v>
      </c>
      <c r="L249" t="s">
        <v>361</v>
      </c>
      <c r="M249" t="s">
        <v>362</v>
      </c>
      <c r="N249" t="s">
        <v>17</v>
      </c>
      <c r="O249" s="14">
        <v>43800</v>
      </c>
      <c r="P249" s="14">
        <v>43831</v>
      </c>
      <c r="Q249" s="22" t="s">
        <v>27</v>
      </c>
      <c r="R249" s="21" t="s">
        <v>363</v>
      </c>
      <c r="S249" s="21"/>
      <c r="T249" s="22">
        <v>43837</v>
      </c>
      <c r="U249" t="s">
        <v>5982</v>
      </c>
      <c r="V249" t="s">
        <v>5982</v>
      </c>
      <c r="W249" t="s">
        <v>28</v>
      </c>
      <c r="X249" t="b">
        <f>Tabla1[[#This Row],[PLAN CONSUMO 31/10]]=Tabla1[[#This Row],[PLAN_CONSUMO]]</f>
        <v>1</v>
      </c>
      <c r="Y249" t="s">
        <v>6034</v>
      </c>
      <c r="Z249" t="b">
        <f>Tabla1[[#This Row],[DESCRIPCION_U20002 31/10]]=Tabla1[[#This Row],[DESCRIPCION_U2000]]</f>
        <v>0</v>
      </c>
      <c r="AA249" t="s">
        <v>6155</v>
      </c>
      <c r="AB249" t="b">
        <f>Tabla1[[#This Row],[EJECUTIVO COMERCIAL 31/10]]=Tabla1[[#This Row],[EJECUTIVO_CORPORATE]]</f>
        <v>0</v>
      </c>
      <c r="AC249" t="e">
        <f>VLOOKUP(Tabla1[[#This Row],[NRO_CUENTA]],[1]!Tabla3[#Data],12,0)</f>
        <v>#N/A</v>
      </c>
      <c r="AD249" t="e">
        <f>VLOOKUP(Tabla1[[#This Row],[NRO_CUENTA]],[1]!Tabla3[#Data],17,0)</f>
        <v>#N/A</v>
      </c>
    </row>
    <row r="250" spans="1:30" x14ac:dyDescent="0.25">
      <c r="A250" t="s">
        <v>35</v>
      </c>
      <c r="B250" s="1">
        <v>43825</v>
      </c>
      <c r="C250" t="s">
        <v>28</v>
      </c>
      <c r="D250">
        <v>34973</v>
      </c>
      <c r="E250" s="6" t="s">
        <v>358</v>
      </c>
      <c r="F250" t="s">
        <v>699</v>
      </c>
      <c r="G250" s="6" t="s">
        <v>1832</v>
      </c>
      <c r="H250" t="s">
        <v>40</v>
      </c>
      <c r="I250" t="s">
        <v>23</v>
      </c>
      <c r="J250" t="s">
        <v>1846</v>
      </c>
      <c r="K250" t="s">
        <v>700</v>
      </c>
      <c r="L250" t="s">
        <v>701</v>
      </c>
      <c r="M250" t="s">
        <v>362</v>
      </c>
      <c r="N250" t="s">
        <v>17</v>
      </c>
      <c r="O250" s="14">
        <v>43800</v>
      </c>
      <c r="P250" s="14">
        <v>43831</v>
      </c>
      <c r="Q250" s="22" t="s">
        <v>27</v>
      </c>
      <c r="R250" s="21"/>
      <c r="S250" s="21"/>
      <c r="T250" s="22">
        <v>43850</v>
      </c>
      <c r="U250" t="s">
        <v>5990</v>
      </c>
      <c r="V250" t="s">
        <v>35</v>
      </c>
      <c r="W250" t="s">
        <v>28</v>
      </c>
      <c r="X250" t="b">
        <f>Tabla1[[#This Row],[PLAN CONSUMO 31/10]]=Tabla1[[#This Row],[PLAN_CONSUMO]]</f>
        <v>1</v>
      </c>
      <c r="Y250" t="s">
        <v>35</v>
      </c>
      <c r="Z250" t="b">
        <f>Tabla1[[#This Row],[DESCRIPCION_U20002 31/10]]=Tabla1[[#This Row],[DESCRIPCION_U2000]]</f>
        <v>0</v>
      </c>
      <c r="AA250" t="s">
        <v>6155</v>
      </c>
      <c r="AB250" t="b">
        <f>Tabla1[[#This Row],[EJECUTIVO COMERCIAL 31/10]]=Tabla1[[#This Row],[EJECUTIVO_CORPORATE]]</f>
        <v>0</v>
      </c>
      <c r="AC250" t="e">
        <f>VLOOKUP(Tabla1[[#This Row],[NRO_CUENTA]],[1]!Tabla3[#Data],12,0)</f>
        <v>#N/A</v>
      </c>
      <c r="AD250" t="e">
        <f>VLOOKUP(Tabla1[[#This Row],[NRO_CUENTA]],[1]!Tabla3[#Data],17,0)</f>
        <v>#N/A</v>
      </c>
    </row>
    <row r="251" spans="1:30" x14ac:dyDescent="0.25">
      <c r="A251" t="s">
        <v>242</v>
      </c>
      <c r="B251" s="1">
        <v>43799</v>
      </c>
      <c r="C251" t="s">
        <v>323</v>
      </c>
      <c r="D251">
        <v>34714</v>
      </c>
      <c r="E251" s="6" t="s">
        <v>564</v>
      </c>
      <c r="F251" t="s">
        <v>565</v>
      </c>
      <c r="G251" s="6" t="s">
        <v>1410</v>
      </c>
      <c r="H251" t="s">
        <v>61</v>
      </c>
      <c r="I251" t="s">
        <v>23</v>
      </c>
      <c r="J251" t="s">
        <v>1226</v>
      </c>
      <c r="K251" t="s">
        <v>566</v>
      </c>
      <c r="L251" t="s">
        <v>567</v>
      </c>
      <c r="M251" t="s">
        <v>568</v>
      </c>
      <c r="N251" t="s">
        <v>17</v>
      </c>
      <c r="O251" s="14">
        <v>43800</v>
      </c>
      <c r="P251" s="14">
        <v>43831</v>
      </c>
      <c r="Q251" s="22" t="s">
        <v>27</v>
      </c>
      <c r="R251" s="21"/>
      <c r="S251" s="21"/>
      <c r="T251" s="22">
        <v>43880</v>
      </c>
      <c r="U251" t="s">
        <v>5982</v>
      </c>
      <c r="V251" t="s">
        <v>5982</v>
      </c>
      <c r="W251" t="s">
        <v>364</v>
      </c>
      <c r="X251" t="b">
        <f>Tabla1[[#This Row],[PLAN CONSUMO 31/10]]=Tabla1[[#This Row],[PLAN_CONSUMO]]</f>
        <v>0</v>
      </c>
      <c r="Y251" t="s">
        <v>565</v>
      </c>
      <c r="Z251" t="b">
        <f>Tabla1[[#This Row],[DESCRIPCION_U20002 31/10]]=Tabla1[[#This Row],[DESCRIPCION_U2000]]</f>
        <v>1</v>
      </c>
      <c r="AA251" t="s">
        <v>9481</v>
      </c>
      <c r="AB251" t="b">
        <f>Tabla1[[#This Row],[EJECUTIVO COMERCIAL 31/10]]=Tabla1[[#This Row],[EJECUTIVO_CORPORATE]]</f>
        <v>0</v>
      </c>
      <c r="AC251" t="e">
        <f>VLOOKUP(Tabla1[[#This Row],[NRO_CUENTA]],[1]!Tabla3[#Data],12,0)</f>
        <v>#N/A</v>
      </c>
      <c r="AD251" t="e">
        <f>VLOOKUP(Tabla1[[#This Row],[NRO_CUENTA]],[1]!Tabla3[#Data],17,0)</f>
        <v>#N/A</v>
      </c>
    </row>
    <row r="252" spans="1:30" x14ac:dyDescent="0.25">
      <c r="A252" t="s">
        <v>35</v>
      </c>
      <c r="B252" s="1">
        <v>43707</v>
      </c>
      <c r="C252" t="s">
        <v>28</v>
      </c>
      <c r="D252">
        <v>34420</v>
      </c>
      <c r="E252" s="6" t="s">
        <v>445</v>
      </c>
      <c r="F252" t="s">
        <v>446</v>
      </c>
      <c r="G252" s="6" t="s">
        <v>1822</v>
      </c>
      <c r="H252" t="s">
        <v>40</v>
      </c>
      <c r="I252" t="s">
        <v>23</v>
      </c>
      <c r="J252" t="s">
        <v>1229</v>
      </c>
      <c r="K252" t="s">
        <v>447</v>
      </c>
      <c r="L252" t="s">
        <v>223</v>
      </c>
      <c r="M252" t="s">
        <v>448</v>
      </c>
      <c r="N252" t="s">
        <v>17</v>
      </c>
      <c r="O252" s="14">
        <v>43800</v>
      </c>
      <c r="P252" s="14">
        <v>43831</v>
      </c>
      <c r="Q252" s="22" t="s">
        <v>27</v>
      </c>
      <c r="R252" s="21" t="s">
        <v>449</v>
      </c>
      <c r="S252" s="21"/>
      <c r="T252" s="22">
        <v>43858</v>
      </c>
      <c r="U252" t="s">
        <v>5984</v>
      </c>
      <c r="V252" t="s">
        <v>35</v>
      </c>
      <c r="W252" t="s">
        <v>28</v>
      </c>
      <c r="X252" t="b">
        <f>Tabla1[[#This Row],[PLAN CONSUMO 31/10]]=Tabla1[[#This Row],[PLAN_CONSUMO]]</f>
        <v>1</v>
      </c>
      <c r="Y252" t="s">
        <v>35</v>
      </c>
      <c r="Z252" t="b">
        <f>Tabla1[[#This Row],[DESCRIPCION_U20002 31/10]]=Tabla1[[#This Row],[DESCRIPCION_U2000]]</f>
        <v>0</v>
      </c>
      <c r="AA252" t="s">
        <v>4253</v>
      </c>
      <c r="AB252" t="b">
        <f>Tabla1[[#This Row],[EJECUTIVO COMERCIAL 31/10]]=Tabla1[[#This Row],[EJECUTIVO_CORPORATE]]</f>
        <v>0</v>
      </c>
      <c r="AC252" t="e">
        <f>VLOOKUP(Tabla1[[#This Row],[NRO_CUENTA]],[1]!Tabla3[#Data],12,0)</f>
        <v>#N/A</v>
      </c>
      <c r="AD252" t="e">
        <f>VLOOKUP(Tabla1[[#This Row],[NRO_CUENTA]],[1]!Tabla3[#Data],17,0)</f>
        <v>#N/A</v>
      </c>
    </row>
    <row r="253" spans="1:30" x14ac:dyDescent="0.25">
      <c r="A253" t="s">
        <v>18</v>
      </c>
      <c r="B253" s="1">
        <v>43678</v>
      </c>
      <c r="C253" t="s">
        <v>94</v>
      </c>
      <c r="D253">
        <v>34359</v>
      </c>
      <c r="E253" s="6" t="s">
        <v>333</v>
      </c>
      <c r="F253" t="s">
        <v>334</v>
      </c>
      <c r="G253" s="6" t="s">
        <v>1760</v>
      </c>
      <c r="H253" t="s">
        <v>22</v>
      </c>
      <c r="I253" t="s">
        <v>23</v>
      </c>
      <c r="J253" t="s">
        <v>1231</v>
      </c>
      <c r="K253" t="s">
        <v>335</v>
      </c>
      <c r="L253" t="s">
        <v>336</v>
      </c>
      <c r="M253" t="s">
        <v>337</v>
      </c>
      <c r="N253" t="s">
        <v>17</v>
      </c>
      <c r="O253" s="14">
        <v>43800</v>
      </c>
      <c r="P253" s="14">
        <v>43831</v>
      </c>
      <c r="Q253" s="22" t="s">
        <v>27</v>
      </c>
      <c r="R253" s="21"/>
      <c r="S253" s="21"/>
      <c r="T253" s="22">
        <v>43851</v>
      </c>
      <c r="U253" t="s">
        <v>5984</v>
      </c>
      <c r="V253" t="s">
        <v>5982</v>
      </c>
      <c r="W253" t="s">
        <v>94</v>
      </c>
      <c r="X253" t="b">
        <f>Tabla1[[#This Row],[PLAN CONSUMO 31/10]]=Tabla1[[#This Row],[PLAN_CONSUMO]]</f>
        <v>1</v>
      </c>
      <c r="Y253" t="s">
        <v>7541</v>
      </c>
      <c r="Z253" t="b">
        <f>Tabla1[[#This Row],[DESCRIPCION_U20002 31/10]]=Tabla1[[#This Row],[DESCRIPCION_U2000]]</f>
        <v>0</v>
      </c>
      <c r="AA253" t="s">
        <v>1760</v>
      </c>
      <c r="AB253" t="b">
        <f>Tabla1[[#This Row],[EJECUTIVO COMERCIAL 31/10]]=Tabla1[[#This Row],[EJECUTIVO_CORPORATE]]</f>
        <v>1</v>
      </c>
      <c r="AC253" t="e">
        <f>VLOOKUP(Tabla1[[#This Row],[NRO_CUENTA]],[1]!Tabla3[#Data],12,0)</f>
        <v>#N/A</v>
      </c>
      <c r="AD253" t="e">
        <f>VLOOKUP(Tabla1[[#This Row],[NRO_CUENTA]],[1]!Tabla3[#Data],17,0)</f>
        <v>#N/A</v>
      </c>
    </row>
    <row r="254" spans="1:30" x14ac:dyDescent="0.25">
      <c r="A254" t="s">
        <v>18</v>
      </c>
      <c r="B254" s="1">
        <v>43799</v>
      </c>
      <c r="C254" t="s">
        <v>94</v>
      </c>
      <c r="D254">
        <v>34391</v>
      </c>
      <c r="E254" s="6" t="s">
        <v>333</v>
      </c>
      <c r="F254" t="s">
        <v>552</v>
      </c>
      <c r="G254" s="6" t="s">
        <v>1760</v>
      </c>
      <c r="H254" t="s">
        <v>31</v>
      </c>
      <c r="I254" t="s">
        <v>23</v>
      </c>
      <c r="J254" t="s">
        <v>1231</v>
      </c>
      <c r="K254" t="s">
        <v>553</v>
      </c>
      <c r="L254" t="s">
        <v>554</v>
      </c>
      <c r="M254" t="s">
        <v>555</v>
      </c>
      <c r="N254" t="s">
        <v>17</v>
      </c>
      <c r="O254" s="14">
        <v>43800</v>
      </c>
      <c r="P254" s="14">
        <v>43831</v>
      </c>
      <c r="Q254" s="22" t="s">
        <v>27</v>
      </c>
      <c r="R254" s="21" t="s">
        <v>556</v>
      </c>
      <c r="S254" s="21"/>
      <c r="T254" s="22">
        <v>43845</v>
      </c>
      <c r="U254" t="s">
        <v>5984</v>
      </c>
      <c r="V254" t="s">
        <v>35</v>
      </c>
      <c r="W254" t="s">
        <v>94</v>
      </c>
      <c r="X254" t="b">
        <f>Tabla1[[#This Row],[PLAN CONSUMO 31/10]]=Tabla1[[#This Row],[PLAN_CONSUMO]]</f>
        <v>1</v>
      </c>
      <c r="Y254" t="s">
        <v>35</v>
      </c>
      <c r="Z254" t="b">
        <f>Tabla1[[#This Row],[DESCRIPCION_U20002 31/10]]=Tabla1[[#This Row],[DESCRIPCION_U2000]]</f>
        <v>0</v>
      </c>
      <c r="AA254" t="s">
        <v>1760</v>
      </c>
      <c r="AB254" t="b">
        <f>Tabla1[[#This Row],[EJECUTIVO COMERCIAL 31/10]]=Tabla1[[#This Row],[EJECUTIVO_CORPORATE]]</f>
        <v>1</v>
      </c>
      <c r="AC254" t="e">
        <f>VLOOKUP(Tabla1[[#This Row],[NRO_CUENTA]],[1]!Tabla3[#Data],12,0)</f>
        <v>#N/A</v>
      </c>
      <c r="AD254" t="e">
        <f>VLOOKUP(Tabla1[[#This Row],[NRO_CUENTA]],[1]!Tabla3[#Data],17,0)</f>
        <v>#N/A</v>
      </c>
    </row>
    <row r="255" spans="1:30" x14ac:dyDescent="0.25">
      <c r="A255" t="s">
        <v>88</v>
      </c>
      <c r="B255" s="1">
        <v>43818</v>
      </c>
      <c r="C255" t="s">
        <v>287</v>
      </c>
      <c r="D255">
        <v>34748</v>
      </c>
      <c r="E255" s="6" t="s">
        <v>583</v>
      </c>
      <c r="F255" s="6" t="s">
        <v>584</v>
      </c>
      <c r="G255" s="6" t="s">
        <v>1769</v>
      </c>
      <c r="H255" t="s">
        <v>22</v>
      </c>
      <c r="I255" t="s">
        <v>23</v>
      </c>
      <c r="J255" t="s">
        <v>1240</v>
      </c>
      <c r="K255" t="s">
        <v>585</v>
      </c>
      <c r="L255" t="s">
        <v>586</v>
      </c>
      <c r="M255" t="s">
        <v>587</v>
      </c>
      <c r="N255" t="s">
        <v>17</v>
      </c>
      <c r="O255" s="14">
        <v>43800</v>
      </c>
      <c r="P255" s="14">
        <v>43831</v>
      </c>
      <c r="Q255" s="21" t="s">
        <v>75</v>
      </c>
      <c r="R255" s="21" t="s">
        <v>3023</v>
      </c>
      <c r="S255" s="2" t="s">
        <v>9309</v>
      </c>
      <c r="T255" s="22">
        <v>0</v>
      </c>
      <c r="U255" t="s">
        <v>5984</v>
      </c>
      <c r="V255" t="s">
        <v>35</v>
      </c>
      <c r="W255" t="s">
        <v>287</v>
      </c>
      <c r="X255" t="b">
        <f>Tabla1[[#This Row],[PLAN CONSUMO 31/10]]=Tabla1[[#This Row],[PLAN_CONSUMO]]</f>
        <v>1</v>
      </c>
      <c r="Y255" t="s">
        <v>35</v>
      </c>
      <c r="Z255" t="b">
        <f>Tabla1[[#This Row],[DESCRIPCION_U20002 31/10]]=Tabla1[[#This Row],[DESCRIPCION_U2000]]</f>
        <v>0</v>
      </c>
      <c r="AA255" t="s">
        <v>7374</v>
      </c>
      <c r="AB255" t="b">
        <f>Tabla1[[#This Row],[EJECUTIVO COMERCIAL 31/10]]=Tabla1[[#This Row],[EJECUTIVO_CORPORATE]]</f>
        <v>0</v>
      </c>
      <c r="AC255" t="e">
        <f>VLOOKUP(Tabla1[[#This Row],[NRO_CUENTA]],[1]!Tabla3[#Data],12,0)</f>
        <v>#N/A</v>
      </c>
      <c r="AD255" t="e">
        <f>VLOOKUP(Tabla1[[#This Row],[NRO_CUENTA]],[1]!Tabla3[#Data],17,0)</f>
        <v>#N/A</v>
      </c>
    </row>
    <row r="256" spans="1:30" x14ac:dyDescent="0.25">
      <c r="A256" t="s">
        <v>88</v>
      </c>
      <c r="B256" s="1">
        <v>43798</v>
      </c>
      <c r="C256" t="s">
        <v>28</v>
      </c>
      <c r="D256">
        <v>34681</v>
      </c>
      <c r="E256" s="6" t="s">
        <v>89</v>
      </c>
      <c r="F256" t="s">
        <v>541</v>
      </c>
      <c r="G256" s="6" t="s">
        <v>1435</v>
      </c>
      <c r="H256" t="s">
        <v>31</v>
      </c>
      <c r="I256" t="s">
        <v>23</v>
      </c>
      <c r="J256" t="s">
        <v>1223</v>
      </c>
      <c r="K256" t="s">
        <v>542</v>
      </c>
      <c r="L256" t="s">
        <v>543</v>
      </c>
      <c r="M256" t="s">
        <v>93</v>
      </c>
      <c r="N256" t="s">
        <v>17</v>
      </c>
      <c r="O256" s="14">
        <v>43800</v>
      </c>
      <c r="P256" s="14">
        <v>43831</v>
      </c>
      <c r="Q256" s="22" t="s">
        <v>27</v>
      </c>
      <c r="R256" s="21"/>
      <c r="S256" s="21"/>
      <c r="T256" s="22">
        <v>43847</v>
      </c>
      <c r="U256" t="s">
        <v>5982</v>
      </c>
      <c r="V256" t="s">
        <v>5982</v>
      </c>
      <c r="W256" t="s">
        <v>28</v>
      </c>
      <c r="X256" t="b">
        <f>Tabla1[[#This Row],[PLAN CONSUMO 31/10]]=Tabla1[[#This Row],[PLAN_CONSUMO]]</f>
        <v>1</v>
      </c>
      <c r="Y256" t="s">
        <v>6035</v>
      </c>
      <c r="Z256" t="b">
        <f>Tabla1[[#This Row],[DESCRIPCION_U20002 31/10]]=Tabla1[[#This Row],[DESCRIPCION_U2000]]</f>
        <v>0</v>
      </c>
      <c r="AA256" t="s">
        <v>1435</v>
      </c>
      <c r="AB256" t="b">
        <f>Tabla1[[#This Row],[EJECUTIVO COMERCIAL 31/10]]=Tabla1[[#This Row],[EJECUTIVO_CORPORATE]]</f>
        <v>1</v>
      </c>
      <c r="AC256" t="e">
        <f>VLOOKUP(Tabla1[[#This Row],[NRO_CUENTA]],[1]!Tabla3[#Data],12,0)</f>
        <v>#N/A</v>
      </c>
      <c r="AD256" t="e">
        <f>VLOOKUP(Tabla1[[#This Row],[NRO_CUENTA]],[1]!Tabla3[#Data],17,0)</f>
        <v>#N/A</v>
      </c>
    </row>
    <row r="257" spans="1:30" x14ac:dyDescent="0.25">
      <c r="A257" t="s">
        <v>35</v>
      </c>
      <c r="B257" s="1">
        <v>43707</v>
      </c>
      <c r="C257" t="s">
        <v>28</v>
      </c>
      <c r="D257">
        <v>34401</v>
      </c>
      <c r="E257" s="6" t="s">
        <v>434</v>
      </c>
      <c r="F257" t="s">
        <v>435</v>
      </c>
      <c r="G257" s="6" t="s">
        <v>1822</v>
      </c>
      <c r="H257" t="s">
        <v>40</v>
      </c>
      <c r="I257" t="s">
        <v>23</v>
      </c>
      <c r="J257" t="s">
        <v>1229</v>
      </c>
      <c r="K257" t="s">
        <v>436</v>
      </c>
      <c r="L257" t="s">
        <v>437</v>
      </c>
      <c r="M257" t="s">
        <v>438</v>
      </c>
      <c r="N257" t="s">
        <v>17</v>
      </c>
      <c r="O257" s="14">
        <v>43800</v>
      </c>
      <c r="P257" s="14">
        <v>43831</v>
      </c>
      <c r="Q257" s="22" t="s">
        <v>27</v>
      </c>
      <c r="R257" s="21" t="s">
        <v>439</v>
      </c>
      <c r="S257" s="21"/>
      <c r="T257" s="22">
        <v>43851</v>
      </c>
      <c r="U257" t="s">
        <v>5984</v>
      </c>
      <c r="V257" t="s">
        <v>35</v>
      </c>
      <c r="W257" t="s">
        <v>28</v>
      </c>
      <c r="X257" t="b">
        <f>Tabla1[[#This Row],[PLAN CONSUMO 31/10]]=Tabla1[[#This Row],[PLAN_CONSUMO]]</f>
        <v>1</v>
      </c>
      <c r="Y257" t="s">
        <v>35</v>
      </c>
      <c r="Z257" t="b">
        <f>Tabla1[[#This Row],[DESCRIPCION_U20002 31/10]]=Tabla1[[#This Row],[DESCRIPCION_U2000]]</f>
        <v>0</v>
      </c>
      <c r="AA257" t="s">
        <v>6153</v>
      </c>
      <c r="AB257" t="b">
        <f>Tabla1[[#This Row],[EJECUTIVO COMERCIAL 31/10]]=Tabla1[[#This Row],[EJECUTIVO_CORPORATE]]</f>
        <v>0</v>
      </c>
      <c r="AC257" t="e">
        <f>VLOOKUP(Tabla1[[#This Row],[NRO_CUENTA]],[1]!Tabla3[#Data],12,0)</f>
        <v>#N/A</v>
      </c>
      <c r="AD257" t="e">
        <f>VLOOKUP(Tabla1[[#This Row],[NRO_CUENTA]],[1]!Tabla3[#Data],17,0)</f>
        <v>#N/A</v>
      </c>
    </row>
    <row r="258" spans="1:30" x14ac:dyDescent="0.25">
      <c r="A258" t="s">
        <v>188</v>
      </c>
      <c r="B258" s="1">
        <v>43707</v>
      </c>
      <c r="C258" t="s">
        <v>28</v>
      </c>
      <c r="D258">
        <v>34380</v>
      </c>
      <c r="E258" s="6" t="s">
        <v>422</v>
      </c>
      <c r="F258" t="s">
        <v>423</v>
      </c>
      <c r="G258" s="6" t="s">
        <v>1754</v>
      </c>
      <c r="H258" t="s">
        <v>752</v>
      </c>
      <c r="I258" t="s">
        <v>23</v>
      </c>
      <c r="J258" t="s">
        <v>1843</v>
      </c>
      <c r="K258" t="s">
        <v>424</v>
      </c>
      <c r="L258" t="s">
        <v>425</v>
      </c>
      <c r="M258" t="s">
        <v>426</v>
      </c>
      <c r="N258" t="s">
        <v>17</v>
      </c>
      <c r="O258" s="14">
        <v>43800</v>
      </c>
      <c r="P258" s="14">
        <v>43831</v>
      </c>
      <c r="Q258" s="22" t="s">
        <v>27</v>
      </c>
      <c r="R258" s="21"/>
      <c r="S258" s="21"/>
      <c r="T258" s="22">
        <v>43853</v>
      </c>
      <c r="U258" t="s">
        <v>5982</v>
      </c>
      <c r="V258" t="s">
        <v>5982</v>
      </c>
      <c r="W258" t="s">
        <v>28</v>
      </c>
      <c r="X258" t="b">
        <f>Tabla1[[#This Row],[PLAN CONSUMO 31/10]]=Tabla1[[#This Row],[PLAN_CONSUMO]]</f>
        <v>1</v>
      </c>
      <c r="Y258" t="s">
        <v>6036</v>
      </c>
      <c r="Z258" t="b">
        <f>Tabla1[[#This Row],[DESCRIPCION_U20002 31/10]]=Tabla1[[#This Row],[DESCRIPCION_U2000]]</f>
        <v>0</v>
      </c>
      <c r="AA258" t="s">
        <v>1754</v>
      </c>
      <c r="AB258" t="b">
        <f>Tabla1[[#This Row],[EJECUTIVO COMERCIAL 31/10]]=Tabla1[[#This Row],[EJECUTIVO_CORPORATE]]</f>
        <v>1</v>
      </c>
      <c r="AC258" t="e">
        <f>VLOOKUP(Tabla1[[#This Row],[NRO_CUENTA]],[1]!Tabla3[#Data],12,0)</f>
        <v>#N/A</v>
      </c>
      <c r="AD258" t="e">
        <f>VLOOKUP(Tabla1[[#This Row],[NRO_CUENTA]],[1]!Tabla3[#Data],17,0)</f>
        <v>#N/A</v>
      </c>
    </row>
    <row r="259" spans="1:30" x14ac:dyDescent="0.25">
      <c r="A259" t="s">
        <v>188</v>
      </c>
      <c r="B259" s="1">
        <v>43830</v>
      </c>
      <c r="C259" t="s">
        <v>129</v>
      </c>
      <c r="D259">
        <v>34972</v>
      </c>
      <c r="E259" s="6" t="s">
        <v>422</v>
      </c>
      <c r="F259" t="s">
        <v>636</v>
      </c>
      <c r="G259" s="6" t="s">
        <v>1754</v>
      </c>
      <c r="H259" t="s">
        <v>752</v>
      </c>
      <c r="I259" t="s">
        <v>23</v>
      </c>
      <c r="J259" t="s">
        <v>1843</v>
      </c>
      <c r="K259" t="s">
        <v>637</v>
      </c>
      <c r="L259" t="s">
        <v>638</v>
      </c>
      <c r="M259" t="s">
        <v>639</v>
      </c>
      <c r="N259" t="s">
        <v>17</v>
      </c>
      <c r="O259" s="14">
        <v>43800</v>
      </c>
      <c r="P259" s="14">
        <v>43831</v>
      </c>
      <c r="Q259" s="22" t="s">
        <v>27</v>
      </c>
      <c r="R259" s="21"/>
      <c r="S259" s="21"/>
      <c r="T259" s="22">
        <v>43850</v>
      </c>
      <c r="U259" t="s">
        <v>5982</v>
      </c>
      <c r="V259" t="s">
        <v>35</v>
      </c>
      <c r="W259" t="s">
        <v>129</v>
      </c>
      <c r="X259" t="b">
        <f>Tabla1[[#This Row],[PLAN CONSUMO 31/10]]=Tabla1[[#This Row],[PLAN_CONSUMO]]</f>
        <v>1</v>
      </c>
      <c r="Y259" t="s">
        <v>35</v>
      </c>
      <c r="Z259" t="b">
        <f>Tabla1[[#This Row],[DESCRIPCION_U20002 31/10]]=Tabla1[[#This Row],[DESCRIPCION_U2000]]</f>
        <v>0</v>
      </c>
      <c r="AA259" t="s">
        <v>1754</v>
      </c>
      <c r="AB259" t="b">
        <f>Tabla1[[#This Row],[EJECUTIVO COMERCIAL 31/10]]=Tabla1[[#This Row],[EJECUTIVO_CORPORATE]]</f>
        <v>1</v>
      </c>
      <c r="AC259" t="e">
        <f>VLOOKUP(Tabla1[[#This Row],[NRO_CUENTA]],[1]!Tabla3[#Data],12,0)</f>
        <v>#N/A</v>
      </c>
      <c r="AD259" t="e">
        <f>VLOOKUP(Tabla1[[#This Row],[NRO_CUENTA]],[1]!Tabla3[#Data],17,0)</f>
        <v>#N/A</v>
      </c>
    </row>
    <row r="260" spans="1:30" x14ac:dyDescent="0.25">
      <c r="A260" t="s">
        <v>18</v>
      </c>
      <c r="B260" s="1">
        <v>42185</v>
      </c>
      <c r="C260" t="s">
        <v>739</v>
      </c>
      <c r="D260">
        <v>29680</v>
      </c>
      <c r="E260" s="6" t="s">
        <v>1909</v>
      </c>
      <c r="F260" t="s">
        <v>35</v>
      </c>
      <c r="G260" s="6" t="s">
        <v>1400</v>
      </c>
      <c r="I260" t="s">
        <v>23</v>
      </c>
      <c r="J260" t="s">
        <v>714</v>
      </c>
      <c r="K260" t="s">
        <v>1924</v>
      </c>
      <c r="L260">
        <v>0</v>
      </c>
      <c r="M260" t="s">
        <v>1914</v>
      </c>
      <c r="N260" t="s">
        <v>711</v>
      </c>
      <c r="O260" s="14">
        <v>43800</v>
      </c>
      <c r="P260" s="14">
        <v>43831</v>
      </c>
      <c r="Q260" s="21" t="s">
        <v>75</v>
      </c>
      <c r="R260" s="21" t="s">
        <v>1922</v>
      </c>
      <c r="S260" s="25" t="s">
        <v>1018</v>
      </c>
      <c r="T260" s="22">
        <v>0</v>
      </c>
      <c r="U260" t="s">
        <v>5989</v>
      </c>
      <c r="V260" t="s">
        <v>35</v>
      </c>
      <c r="W260" t="s">
        <v>739</v>
      </c>
      <c r="X260" t="b">
        <f>Tabla1[[#This Row],[PLAN CONSUMO 31/10]]=Tabla1[[#This Row],[PLAN_CONSUMO]]</f>
        <v>1</v>
      </c>
      <c r="Y260" t="s">
        <v>35</v>
      </c>
      <c r="Z260" t="b">
        <f>Tabla1[[#This Row],[DESCRIPCION_U20002 31/10]]=Tabla1[[#This Row],[DESCRIPCION_U2000]]</f>
        <v>1</v>
      </c>
      <c r="AA260" t="s">
        <v>6743</v>
      </c>
      <c r="AB260" t="b">
        <f>Tabla1[[#This Row],[EJECUTIVO COMERCIAL 31/10]]=Tabla1[[#This Row],[EJECUTIVO_CORPORATE]]</f>
        <v>0</v>
      </c>
      <c r="AC260" t="e">
        <f>VLOOKUP(Tabla1[[#This Row],[NRO_CUENTA]],[1]!Tabla3[#Data],12,0)</f>
        <v>#N/A</v>
      </c>
      <c r="AD260" t="e">
        <f>VLOOKUP(Tabla1[[#This Row],[NRO_CUENTA]],[1]!Tabla3[#Data],17,0)</f>
        <v>#N/A</v>
      </c>
    </row>
    <row r="261" spans="1:30" x14ac:dyDescent="0.25">
      <c r="A261" t="s">
        <v>18</v>
      </c>
      <c r="B261" s="1">
        <v>42185</v>
      </c>
      <c r="C261" t="s">
        <v>1674</v>
      </c>
      <c r="D261">
        <v>29681</v>
      </c>
      <c r="E261" s="6" t="s">
        <v>1909</v>
      </c>
      <c r="F261" t="s">
        <v>35</v>
      </c>
      <c r="G261" s="6" t="s">
        <v>1400</v>
      </c>
      <c r="I261" t="s">
        <v>23</v>
      </c>
      <c r="J261" t="s">
        <v>714</v>
      </c>
      <c r="K261" t="s">
        <v>1925</v>
      </c>
      <c r="L261">
        <v>0</v>
      </c>
      <c r="M261" t="s">
        <v>1915</v>
      </c>
      <c r="N261" t="s">
        <v>711</v>
      </c>
      <c r="O261" s="14">
        <v>43800</v>
      </c>
      <c r="P261" s="14">
        <v>43831</v>
      </c>
      <c r="Q261" s="21" t="s">
        <v>75</v>
      </c>
      <c r="R261" s="21" t="s">
        <v>1922</v>
      </c>
      <c r="S261" s="25" t="s">
        <v>1018</v>
      </c>
      <c r="T261" s="22">
        <v>0</v>
      </c>
      <c r="U261" t="s">
        <v>5989</v>
      </c>
      <c r="V261" t="s">
        <v>35</v>
      </c>
      <c r="W261" t="s">
        <v>5992</v>
      </c>
      <c r="X261" t="b">
        <f>Tabla1[[#This Row],[PLAN CONSUMO 31/10]]=Tabla1[[#This Row],[PLAN_CONSUMO]]</f>
        <v>0</v>
      </c>
      <c r="Y261" t="s">
        <v>35</v>
      </c>
      <c r="Z261" t="b">
        <f>Tabla1[[#This Row],[DESCRIPCION_U20002 31/10]]=Tabla1[[#This Row],[DESCRIPCION_U2000]]</f>
        <v>1</v>
      </c>
      <c r="AA261" t="s">
        <v>6743</v>
      </c>
      <c r="AB261" t="b">
        <f>Tabla1[[#This Row],[EJECUTIVO COMERCIAL 31/10]]=Tabla1[[#This Row],[EJECUTIVO_CORPORATE]]</f>
        <v>0</v>
      </c>
      <c r="AC261" t="e">
        <f>VLOOKUP(Tabla1[[#This Row],[NRO_CUENTA]],[1]!Tabla3[#Data],12,0)</f>
        <v>#N/A</v>
      </c>
      <c r="AD261" t="e">
        <f>VLOOKUP(Tabla1[[#This Row],[NRO_CUENTA]],[1]!Tabla3[#Data],17,0)</f>
        <v>#N/A</v>
      </c>
    </row>
    <row r="262" spans="1:30" x14ac:dyDescent="0.25">
      <c r="A262" t="s">
        <v>18</v>
      </c>
      <c r="B262" s="1">
        <v>42185</v>
      </c>
      <c r="C262" t="s">
        <v>1908</v>
      </c>
      <c r="D262">
        <v>29682</v>
      </c>
      <c r="E262" s="6" t="s">
        <v>1909</v>
      </c>
      <c r="F262" t="s">
        <v>1910</v>
      </c>
      <c r="G262" s="6" t="s">
        <v>1400</v>
      </c>
      <c r="H262" t="s">
        <v>31</v>
      </c>
      <c r="I262" t="s">
        <v>23</v>
      </c>
      <c r="J262" t="s">
        <v>714</v>
      </c>
      <c r="K262" t="s">
        <v>1926</v>
      </c>
      <c r="L262">
        <v>0</v>
      </c>
      <c r="M262" t="s">
        <v>1916</v>
      </c>
      <c r="N262" t="s">
        <v>711</v>
      </c>
      <c r="O262" s="14">
        <v>43800</v>
      </c>
      <c r="P262" s="14">
        <v>43831</v>
      </c>
      <c r="Q262" s="21" t="s">
        <v>75</v>
      </c>
      <c r="R262" s="21" t="s">
        <v>1922</v>
      </c>
      <c r="S262" s="25" t="s">
        <v>1018</v>
      </c>
      <c r="T262" s="22">
        <v>0</v>
      </c>
      <c r="U262" t="s">
        <v>5989</v>
      </c>
      <c r="V262" t="s">
        <v>35</v>
      </c>
      <c r="W262" t="s">
        <v>6590</v>
      </c>
      <c r="X262" t="b">
        <f>Tabla1[[#This Row],[PLAN CONSUMO 31/10]]=Tabla1[[#This Row],[PLAN_CONSUMO]]</f>
        <v>0</v>
      </c>
      <c r="Y262" t="s">
        <v>35</v>
      </c>
      <c r="Z262" t="b">
        <f>Tabla1[[#This Row],[DESCRIPCION_U20002 31/10]]=Tabla1[[#This Row],[DESCRIPCION_U2000]]</f>
        <v>0</v>
      </c>
      <c r="AA262" t="s">
        <v>6743</v>
      </c>
      <c r="AB262" t="b">
        <f>Tabla1[[#This Row],[EJECUTIVO COMERCIAL 31/10]]=Tabla1[[#This Row],[EJECUTIVO_CORPORATE]]</f>
        <v>0</v>
      </c>
      <c r="AC262" t="e">
        <f>VLOOKUP(Tabla1[[#This Row],[NRO_CUENTA]],[1]!Tabla3[#Data],12,0)</f>
        <v>#N/A</v>
      </c>
      <c r="AD262" t="e">
        <f>VLOOKUP(Tabla1[[#This Row],[NRO_CUENTA]],[1]!Tabla3[#Data],17,0)</f>
        <v>#N/A</v>
      </c>
    </row>
    <row r="263" spans="1:30" x14ac:dyDescent="0.25">
      <c r="A263" t="s">
        <v>18</v>
      </c>
      <c r="B263" s="1">
        <v>42185</v>
      </c>
      <c r="C263" t="s">
        <v>739</v>
      </c>
      <c r="D263">
        <v>29683</v>
      </c>
      <c r="E263" s="6" t="s">
        <v>1909</v>
      </c>
      <c r="F263" t="s">
        <v>1911</v>
      </c>
      <c r="G263" s="6" t="s">
        <v>1400</v>
      </c>
      <c r="H263" t="s">
        <v>31</v>
      </c>
      <c r="I263" t="s">
        <v>23</v>
      </c>
      <c r="J263" t="s">
        <v>714</v>
      </c>
      <c r="K263" t="s">
        <v>1927</v>
      </c>
      <c r="L263">
        <v>0</v>
      </c>
      <c r="M263" t="s">
        <v>1917</v>
      </c>
      <c r="N263" t="s">
        <v>711</v>
      </c>
      <c r="O263" s="14">
        <v>43800</v>
      </c>
      <c r="P263" s="14">
        <v>43831</v>
      </c>
      <c r="Q263" s="21" t="s">
        <v>75</v>
      </c>
      <c r="R263" s="21" t="s">
        <v>1922</v>
      </c>
      <c r="S263" s="25" t="s">
        <v>1018</v>
      </c>
      <c r="T263" s="22">
        <v>0</v>
      </c>
      <c r="U263" t="s">
        <v>5982</v>
      </c>
      <c r="V263" t="s">
        <v>5982</v>
      </c>
      <c r="W263" t="s">
        <v>36</v>
      </c>
      <c r="X263" t="b">
        <f>Tabla1[[#This Row],[PLAN CONSUMO 31/10]]=Tabla1[[#This Row],[PLAN_CONSUMO]]</f>
        <v>0</v>
      </c>
      <c r="Y263" t="s">
        <v>7026</v>
      </c>
      <c r="Z263" t="b">
        <f>Tabla1[[#This Row],[DESCRIPCION_U20002 31/10]]=Tabla1[[#This Row],[DESCRIPCION_U2000]]</f>
        <v>0</v>
      </c>
      <c r="AA263" t="s">
        <v>6743</v>
      </c>
      <c r="AB263" t="b">
        <f>Tabla1[[#This Row],[EJECUTIVO COMERCIAL 31/10]]=Tabla1[[#This Row],[EJECUTIVO_CORPORATE]]</f>
        <v>0</v>
      </c>
      <c r="AC263" t="e">
        <f>VLOOKUP(Tabla1[[#This Row],[NRO_CUENTA]],[1]!Tabla3[#Data],12,0)</f>
        <v>#N/A</v>
      </c>
      <c r="AD263" t="e">
        <f>VLOOKUP(Tabla1[[#This Row],[NRO_CUENTA]],[1]!Tabla3[#Data],17,0)</f>
        <v>#N/A</v>
      </c>
    </row>
    <row r="264" spans="1:30" x14ac:dyDescent="0.25">
      <c r="A264" t="s">
        <v>18</v>
      </c>
      <c r="B264" s="1">
        <v>42185</v>
      </c>
      <c r="C264" t="s">
        <v>739</v>
      </c>
      <c r="D264">
        <v>29685</v>
      </c>
      <c r="E264" s="6" t="s">
        <v>1909</v>
      </c>
      <c r="F264" t="s">
        <v>35</v>
      </c>
      <c r="G264" s="6" t="s">
        <v>1400</v>
      </c>
      <c r="I264" t="s">
        <v>23</v>
      </c>
      <c r="J264" t="s">
        <v>714</v>
      </c>
      <c r="K264" t="s">
        <v>1928</v>
      </c>
      <c r="L264">
        <v>0</v>
      </c>
      <c r="M264" t="s">
        <v>1918</v>
      </c>
      <c r="N264" t="s">
        <v>711</v>
      </c>
      <c r="O264" s="14">
        <v>43800</v>
      </c>
      <c r="P264" s="14">
        <v>43831</v>
      </c>
      <c r="Q264" s="21" t="s">
        <v>75</v>
      </c>
      <c r="R264" s="21" t="s">
        <v>1922</v>
      </c>
      <c r="S264" s="25" t="s">
        <v>1018</v>
      </c>
      <c r="T264" s="22">
        <v>0</v>
      </c>
      <c r="U264" t="s">
        <v>5989</v>
      </c>
      <c r="V264" t="s">
        <v>35</v>
      </c>
      <c r="W264" t="s">
        <v>739</v>
      </c>
      <c r="X264" t="b">
        <f>Tabla1[[#This Row],[PLAN CONSUMO 31/10]]=Tabla1[[#This Row],[PLAN_CONSUMO]]</f>
        <v>1</v>
      </c>
      <c r="Y264" t="s">
        <v>35</v>
      </c>
      <c r="Z264" t="b">
        <f>Tabla1[[#This Row],[DESCRIPCION_U20002 31/10]]=Tabla1[[#This Row],[DESCRIPCION_U2000]]</f>
        <v>1</v>
      </c>
      <c r="AA264" t="s">
        <v>6743</v>
      </c>
      <c r="AB264" t="b">
        <f>Tabla1[[#This Row],[EJECUTIVO COMERCIAL 31/10]]=Tabla1[[#This Row],[EJECUTIVO_CORPORATE]]</f>
        <v>0</v>
      </c>
      <c r="AC264" t="e">
        <f>VLOOKUP(Tabla1[[#This Row],[NRO_CUENTA]],[1]!Tabla3[#Data],12,0)</f>
        <v>#N/A</v>
      </c>
      <c r="AD264" t="e">
        <f>VLOOKUP(Tabla1[[#This Row],[NRO_CUENTA]],[1]!Tabla3[#Data],17,0)</f>
        <v>#N/A</v>
      </c>
    </row>
    <row r="265" spans="1:30" x14ac:dyDescent="0.25">
      <c r="A265" t="s">
        <v>18</v>
      </c>
      <c r="B265" s="1">
        <v>42185</v>
      </c>
      <c r="C265" t="s">
        <v>94</v>
      </c>
      <c r="D265">
        <v>29687</v>
      </c>
      <c r="E265" s="6" t="s">
        <v>1909</v>
      </c>
      <c r="F265" t="s">
        <v>35</v>
      </c>
      <c r="G265" s="6" t="s">
        <v>1400</v>
      </c>
      <c r="I265" t="s">
        <v>23</v>
      </c>
      <c r="J265" t="s">
        <v>714</v>
      </c>
      <c r="K265" t="s">
        <v>1928</v>
      </c>
      <c r="L265">
        <v>0</v>
      </c>
      <c r="M265" t="s">
        <v>1919</v>
      </c>
      <c r="N265" t="s">
        <v>711</v>
      </c>
      <c r="O265" s="14">
        <v>43800</v>
      </c>
      <c r="P265" s="14">
        <v>43831</v>
      </c>
      <c r="Q265" s="21" t="s">
        <v>75</v>
      </c>
      <c r="R265" s="21" t="s">
        <v>1922</v>
      </c>
      <c r="S265" s="25" t="s">
        <v>1018</v>
      </c>
      <c r="T265" s="22">
        <v>0</v>
      </c>
      <c r="U265" t="s">
        <v>5982</v>
      </c>
      <c r="V265" t="s">
        <v>35</v>
      </c>
      <c r="W265" t="s">
        <v>94</v>
      </c>
      <c r="X265" t="b">
        <f>Tabla1[[#This Row],[PLAN CONSUMO 31/10]]=Tabla1[[#This Row],[PLAN_CONSUMO]]</f>
        <v>1</v>
      </c>
      <c r="Y265" t="s">
        <v>35</v>
      </c>
      <c r="Z265" t="b">
        <f>Tabla1[[#This Row],[DESCRIPCION_U20002 31/10]]=Tabla1[[#This Row],[DESCRIPCION_U2000]]</f>
        <v>1</v>
      </c>
      <c r="AA265" t="s">
        <v>6743</v>
      </c>
      <c r="AB265" t="b">
        <f>Tabla1[[#This Row],[EJECUTIVO COMERCIAL 31/10]]=Tabla1[[#This Row],[EJECUTIVO_CORPORATE]]</f>
        <v>0</v>
      </c>
      <c r="AC265" t="e">
        <f>VLOOKUP(Tabla1[[#This Row],[NRO_CUENTA]],[1]!Tabla3[#Data],12,0)</f>
        <v>#N/A</v>
      </c>
      <c r="AD265" t="e">
        <f>VLOOKUP(Tabla1[[#This Row],[NRO_CUENTA]],[1]!Tabla3[#Data],17,0)</f>
        <v>#N/A</v>
      </c>
    </row>
    <row r="266" spans="1:30" x14ac:dyDescent="0.25">
      <c r="A266" t="s">
        <v>18</v>
      </c>
      <c r="B266" s="1">
        <v>43712</v>
      </c>
      <c r="C266" t="s">
        <v>1250</v>
      </c>
      <c r="D266">
        <v>33523</v>
      </c>
      <c r="E266" s="6" t="s">
        <v>1909</v>
      </c>
      <c r="F266" t="s">
        <v>1912</v>
      </c>
      <c r="G266" s="6" t="s">
        <v>1400</v>
      </c>
      <c r="H266" t="s">
        <v>752</v>
      </c>
      <c r="I266" t="s">
        <v>23</v>
      </c>
      <c r="J266" t="s">
        <v>714</v>
      </c>
      <c r="K266" t="s">
        <v>1929</v>
      </c>
      <c r="L266" t="s">
        <v>1939</v>
      </c>
      <c r="M266" t="s">
        <v>1920</v>
      </c>
      <c r="N266" t="s">
        <v>711</v>
      </c>
      <c r="O266" s="14">
        <v>43800</v>
      </c>
      <c r="P266" s="14">
        <v>43831</v>
      </c>
      <c r="Q266" s="21" t="s">
        <v>75</v>
      </c>
      <c r="R266" s="21" t="s">
        <v>1922</v>
      </c>
      <c r="S266" s="25" t="s">
        <v>1018</v>
      </c>
      <c r="T266" s="22">
        <v>0</v>
      </c>
      <c r="U266" t="s">
        <v>5984</v>
      </c>
      <c r="V266" t="s">
        <v>35</v>
      </c>
      <c r="W266" t="s">
        <v>6591</v>
      </c>
      <c r="X266" t="b">
        <f>Tabla1[[#This Row],[PLAN CONSUMO 31/10]]=Tabla1[[#This Row],[PLAN_CONSUMO]]</f>
        <v>0</v>
      </c>
      <c r="Y266" t="s">
        <v>35</v>
      </c>
      <c r="Z266" t="b">
        <f>Tabla1[[#This Row],[DESCRIPCION_U20002 31/10]]=Tabla1[[#This Row],[DESCRIPCION_U2000]]</f>
        <v>0</v>
      </c>
      <c r="AA266" t="s">
        <v>6743</v>
      </c>
      <c r="AB266" t="b">
        <f>Tabla1[[#This Row],[EJECUTIVO COMERCIAL 31/10]]=Tabla1[[#This Row],[EJECUTIVO_CORPORATE]]</f>
        <v>0</v>
      </c>
      <c r="AC266" t="e">
        <f>VLOOKUP(Tabla1[[#This Row],[NRO_CUENTA]],[1]!Tabla3[#Data],12,0)</f>
        <v>#N/A</v>
      </c>
      <c r="AD266" t="e">
        <f>VLOOKUP(Tabla1[[#This Row],[NRO_CUENTA]],[1]!Tabla3[#Data],17,0)</f>
        <v>#N/A</v>
      </c>
    </row>
    <row r="267" spans="1:30" x14ac:dyDescent="0.25">
      <c r="A267" t="s">
        <v>18</v>
      </c>
      <c r="B267" s="1">
        <v>43712</v>
      </c>
      <c r="C267" t="s">
        <v>1250</v>
      </c>
      <c r="D267">
        <v>33524</v>
      </c>
      <c r="E267" s="6" t="s">
        <v>1909</v>
      </c>
      <c r="F267" t="s">
        <v>1913</v>
      </c>
      <c r="G267" s="6" t="s">
        <v>1400</v>
      </c>
      <c r="H267" t="s">
        <v>631</v>
      </c>
      <c r="I267" t="s">
        <v>23</v>
      </c>
      <c r="J267" t="s">
        <v>714</v>
      </c>
      <c r="K267" t="s">
        <v>1930</v>
      </c>
      <c r="L267" t="s">
        <v>1940</v>
      </c>
      <c r="M267" t="s">
        <v>1921</v>
      </c>
      <c r="N267" t="s">
        <v>711</v>
      </c>
      <c r="O267" s="14">
        <v>43800</v>
      </c>
      <c r="P267" s="14">
        <v>43831</v>
      </c>
      <c r="Q267" s="21" t="s">
        <v>75</v>
      </c>
      <c r="R267" s="21" t="s">
        <v>1922</v>
      </c>
      <c r="S267" s="25" t="s">
        <v>1018</v>
      </c>
      <c r="T267" s="22">
        <v>0</v>
      </c>
      <c r="U267" t="s">
        <v>5984</v>
      </c>
      <c r="V267" t="s">
        <v>35</v>
      </c>
      <c r="W267" t="s">
        <v>6591</v>
      </c>
      <c r="X267" t="b">
        <f>Tabla1[[#This Row],[PLAN CONSUMO 31/10]]=Tabla1[[#This Row],[PLAN_CONSUMO]]</f>
        <v>0</v>
      </c>
      <c r="Y267" t="s">
        <v>35</v>
      </c>
      <c r="Z267" t="b">
        <f>Tabla1[[#This Row],[DESCRIPCION_U20002 31/10]]=Tabla1[[#This Row],[DESCRIPCION_U2000]]</f>
        <v>0</v>
      </c>
      <c r="AA267" t="s">
        <v>6743</v>
      </c>
      <c r="AB267" t="b">
        <f>Tabla1[[#This Row],[EJECUTIVO COMERCIAL 31/10]]=Tabla1[[#This Row],[EJECUTIVO_CORPORATE]]</f>
        <v>0</v>
      </c>
      <c r="AC267" t="e">
        <f>VLOOKUP(Tabla1[[#This Row],[NRO_CUENTA]],[1]!Tabla3[#Data],12,0)</f>
        <v>#N/A</v>
      </c>
      <c r="AD267" t="e">
        <f>VLOOKUP(Tabla1[[#This Row],[NRO_CUENTA]],[1]!Tabla3[#Data],17,0)</f>
        <v>#N/A</v>
      </c>
    </row>
    <row r="268" spans="1:30" x14ac:dyDescent="0.25">
      <c r="A268" t="s">
        <v>35</v>
      </c>
      <c r="B268" s="1">
        <v>43708</v>
      </c>
      <c r="C268" t="s">
        <v>36</v>
      </c>
      <c r="D268">
        <v>34447</v>
      </c>
      <c r="E268" s="6" t="s">
        <v>477</v>
      </c>
      <c r="F268" t="s">
        <v>478</v>
      </c>
      <c r="G268" s="6" t="s">
        <v>1408</v>
      </c>
      <c r="H268" t="s">
        <v>40</v>
      </c>
      <c r="I268" t="s">
        <v>23</v>
      </c>
      <c r="J268" t="s">
        <v>1228</v>
      </c>
      <c r="K268" t="s">
        <v>479</v>
      </c>
      <c r="L268" t="s">
        <v>480</v>
      </c>
      <c r="M268" t="s">
        <v>481</v>
      </c>
      <c r="N268" t="s">
        <v>17</v>
      </c>
      <c r="O268" s="14">
        <v>43800</v>
      </c>
      <c r="P268" s="14">
        <v>43831</v>
      </c>
      <c r="Q268" s="22" t="s">
        <v>27</v>
      </c>
      <c r="R268" s="21"/>
      <c r="S268" s="21"/>
      <c r="T268" s="22">
        <v>43844</v>
      </c>
      <c r="U268" t="s">
        <v>5982</v>
      </c>
      <c r="V268" t="s">
        <v>5982</v>
      </c>
      <c r="W268" t="s">
        <v>36</v>
      </c>
      <c r="X268" t="b">
        <f>Tabla1[[#This Row],[PLAN CONSUMO 31/10]]=Tabla1[[#This Row],[PLAN_CONSUMO]]</f>
        <v>1</v>
      </c>
      <c r="Y268" t="s">
        <v>6037</v>
      </c>
      <c r="Z268" t="b">
        <f>Tabla1[[#This Row],[DESCRIPCION_U20002 31/10]]=Tabla1[[#This Row],[DESCRIPCION_U2000]]</f>
        <v>0</v>
      </c>
      <c r="AA268" t="s">
        <v>8638</v>
      </c>
      <c r="AB268" t="b">
        <f>Tabla1[[#This Row],[EJECUTIVO COMERCIAL 31/10]]=Tabla1[[#This Row],[EJECUTIVO_CORPORATE]]</f>
        <v>0</v>
      </c>
      <c r="AC268" t="e">
        <f>VLOOKUP(Tabla1[[#This Row],[NRO_CUENTA]],[1]!Tabla3[#Data],12,0)</f>
        <v>#N/A</v>
      </c>
      <c r="AD268" t="e">
        <f>VLOOKUP(Tabla1[[#This Row],[NRO_CUENTA]],[1]!Tabla3[#Data],17,0)</f>
        <v>#N/A</v>
      </c>
    </row>
    <row r="269" spans="1:30" x14ac:dyDescent="0.25">
      <c r="A269" t="s">
        <v>18</v>
      </c>
      <c r="B269" s="1">
        <v>43819</v>
      </c>
      <c r="C269" t="s">
        <v>601</v>
      </c>
      <c r="D269">
        <v>33521</v>
      </c>
      <c r="E269" s="6" t="s">
        <v>1909</v>
      </c>
      <c r="F269" t="s">
        <v>602</v>
      </c>
      <c r="G269" s="6" t="s">
        <v>1400</v>
      </c>
      <c r="H269" t="s">
        <v>31</v>
      </c>
      <c r="I269" t="s">
        <v>23</v>
      </c>
      <c r="J269" t="s">
        <v>714</v>
      </c>
      <c r="K269" t="s">
        <v>603</v>
      </c>
      <c r="L269" t="s">
        <v>604</v>
      </c>
      <c r="M269" t="s">
        <v>605</v>
      </c>
      <c r="N269" t="s">
        <v>711</v>
      </c>
      <c r="O269" s="14">
        <v>43800</v>
      </c>
      <c r="P269" s="14">
        <v>43831</v>
      </c>
      <c r="Q269" s="22" t="s">
        <v>27</v>
      </c>
      <c r="R269" s="21" t="s">
        <v>1005</v>
      </c>
      <c r="S269" s="21"/>
      <c r="T269" s="26">
        <v>43845</v>
      </c>
      <c r="U269" t="s">
        <v>5982</v>
      </c>
      <c r="V269" t="s">
        <v>35</v>
      </c>
      <c r="W269" t="s">
        <v>94</v>
      </c>
      <c r="X269" t="b">
        <f>Tabla1[[#This Row],[PLAN CONSUMO 31/10]]=Tabla1[[#This Row],[PLAN_CONSUMO]]</f>
        <v>0</v>
      </c>
      <c r="Y269" t="s">
        <v>35</v>
      </c>
      <c r="Z269" t="b">
        <f>Tabla1[[#This Row],[DESCRIPCION_U20002 31/10]]=Tabla1[[#This Row],[DESCRIPCION_U2000]]</f>
        <v>0</v>
      </c>
      <c r="AA269" t="s">
        <v>6743</v>
      </c>
      <c r="AB269" t="b">
        <f>Tabla1[[#This Row],[EJECUTIVO COMERCIAL 31/10]]=Tabla1[[#This Row],[EJECUTIVO_CORPORATE]]</f>
        <v>0</v>
      </c>
      <c r="AC269" t="e">
        <f>VLOOKUP(Tabla1[[#This Row],[NRO_CUENTA]],[1]!Tabla3[#Data],12,0)</f>
        <v>#N/A</v>
      </c>
      <c r="AD269" t="e">
        <f>VLOOKUP(Tabla1[[#This Row],[NRO_CUENTA]],[1]!Tabla3[#Data],17,0)</f>
        <v>#N/A</v>
      </c>
    </row>
    <row r="270" spans="1:30" x14ac:dyDescent="0.25">
      <c r="A270" t="s">
        <v>18</v>
      </c>
      <c r="B270" s="1">
        <v>43819</v>
      </c>
      <c r="C270" t="s">
        <v>601</v>
      </c>
      <c r="D270">
        <v>33521</v>
      </c>
      <c r="E270" s="6" t="s">
        <v>1909</v>
      </c>
      <c r="F270" t="s">
        <v>602</v>
      </c>
      <c r="G270" s="6" t="s">
        <v>1400</v>
      </c>
      <c r="H270" t="s">
        <v>31</v>
      </c>
      <c r="I270" t="s">
        <v>23</v>
      </c>
      <c r="J270" t="s">
        <v>714</v>
      </c>
      <c r="K270" t="s">
        <v>603</v>
      </c>
      <c r="L270" t="s">
        <v>604</v>
      </c>
      <c r="M270" t="s">
        <v>605</v>
      </c>
      <c r="N270" t="s">
        <v>711</v>
      </c>
      <c r="O270" s="14">
        <v>43800</v>
      </c>
      <c r="P270" s="14">
        <v>43831</v>
      </c>
      <c r="Q270" s="21" t="s">
        <v>1878</v>
      </c>
      <c r="R270" s="21" t="s">
        <v>1020</v>
      </c>
      <c r="S270" s="21"/>
      <c r="T270" s="29">
        <v>43851</v>
      </c>
      <c r="U270" t="s">
        <v>5982</v>
      </c>
      <c r="V270" t="s">
        <v>35</v>
      </c>
      <c r="W270" t="s">
        <v>94</v>
      </c>
      <c r="X270" t="b">
        <f>Tabla1[[#This Row],[PLAN CONSUMO 31/10]]=Tabla1[[#This Row],[PLAN_CONSUMO]]</f>
        <v>0</v>
      </c>
      <c r="Y270" t="s">
        <v>35</v>
      </c>
      <c r="Z270" t="b">
        <f>Tabla1[[#This Row],[DESCRIPCION_U20002 31/10]]=Tabla1[[#This Row],[DESCRIPCION_U2000]]</f>
        <v>0</v>
      </c>
      <c r="AA270" t="s">
        <v>6743</v>
      </c>
      <c r="AB270" t="b">
        <f>Tabla1[[#This Row],[EJECUTIVO COMERCIAL 31/10]]=Tabla1[[#This Row],[EJECUTIVO_CORPORATE]]</f>
        <v>0</v>
      </c>
      <c r="AC270" t="e">
        <f>VLOOKUP(Tabla1[[#This Row],[NRO_CUENTA]],[1]!Tabla3[#Data],12,0)</f>
        <v>#N/A</v>
      </c>
      <c r="AD270" t="e">
        <f>VLOOKUP(Tabla1[[#This Row],[NRO_CUENTA]],[1]!Tabla3[#Data],17,0)</f>
        <v>#N/A</v>
      </c>
    </row>
    <row r="271" spans="1:30" x14ac:dyDescent="0.25">
      <c r="A271" t="s">
        <v>18</v>
      </c>
      <c r="B271" s="1">
        <v>43819</v>
      </c>
      <c r="C271" t="s">
        <v>606</v>
      </c>
      <c r="D271">
        <v>35016</v>
      </c>
      <c r="E271" s="6" t="s">
        <v>1909</v>
      </c>
      <c r="F271" t="s">
        <v>607</v>
      </c>
      <c r="G271" s="6" t="s">
        <v>1400</v>
      </c>
      <c r="H271" t="s">
        <v>31</v>
      </c>
      <c r="I271" t="s">
        <v>23</v>
      </c>
      <c r="J271" t="s">
        <v>714</v>
      </c>
      <c r="K271" t="s">
        <v>603</v>
      </c>
      <c r="L271" t="s">
        <v>604</v>
      </c>
      <c r="M271" t="s">
        <v>605</v>
      </c>
      <c r="N271" t="s">
        <v>711</v>
      </c>
      <c r="O271" s="14">
        <v>43800</v>
      </c>
      <c r="P271" s="14">
        <v>43831</v>
      </c>
      <c r="Q271" s="22" t="s">
        <v>27</v>
      </c>
      <c r="R271" s="21" t="s">
        <v>1005</v>
      </c>
      <c r="S271" s="21"/>
      <c r="T271" s="26">
        <v>43845</v>
      </c>
      <c r="U271" t="s">
        <v>5982</v>
      </c>
      <c r="V271" t="s">
        <v>35</v>
      </c>
      <c r="W271" t="s">
        <v>94</v>
      </c>
      <c r="X271" t="b">
        <f>Tabla1[[#This Row],[PLAN CONSUMO 31/10]]=Tabla1[[#This Row],[PLAN_CONSUMO]]</f>
        <v>0</v>
      </c>
      <c r="Y271" t="s">
        <v>35</v>
      </c>
      <c r="Z271" t="b">
        <f>Tabla1[[#This Row],[DESCRIPCION_U20002 31/10]]=Tabla1[[#This Row],[DESCRIPCION_U2000]]</f>
        <v>0</v>
      </c>
      <c r="AA271" t="s">
        <v>6743</v>
      </c>
      <c r="AB271" t="b">
        <f>Tabla1[[#This Row],[EJECUTIVO COMERCIAL 31/10]]=Tabla1[[#This Row],[EJECUTIVO_CORPORATE]]</f>
        <v>0</v>
      </c>
      <c r="AC271" t="e">
        <f>VLOOKUP(Tabla1[[#This Row],[NRO_CUENTA]],[1]!Tabla3[#Data],12,0)</f>
        <v>#N/A</v>
      </c>
      <c r="AD271" t="e">
        <f>VLOOKUP(Tabla1[[#This Row],[NRO_CUENTA]],[1]!Tabla3[#Data],17,0)</f>
        <v>#N/A</v>
      </c>
    </row>
    <row r="272" spans="1:30" x14ac:dyDescent="0.25">
      <c r="A272" t="s">
        <v>18</v>
      </c>
      <c r="B272" s="1">
        <v>43819</v>
      </c>
      <c r="C272" t="s">
        <v>606</v>
      </c>
      <c r="D272">
        <v>35016</v>
      </c>
      <c r="E272" s="6" t="s">
        <v>1909</v>
      </c>
      <c r="F272" t="s">
        <v>607</v>
      </c>
      <c r="G272" s="6" t="s">
        <v>1400</v>
      </c>
      <c r="H272" t="s">
        <v>31</v>
      </c>
      <c r="I272" t="s">
        <v>23</v>
      </c>
      <c r="J272" t="s">
        <v>714</v>
      </c>
      <c r="K272" t="s">
        <v>603</v>
      </c>
      <c r="L272" t="s">
        <v>604</v>
      </c>
      <c r="M272" t="s">
        <v>605</v>
      </c>
      <c r="N272" t="s">
        <v>711</v>
      </c>
      <c r="O272" s="14">
        <v>43800</v>
      </c>
      <c r="P272" s="14">
        <v>43831</v>
      </c>
      <c r="Q272" s="21" t="s">
        <v>1878</v>
      </c>
      <c r="R272" s="21" t="s">
        <v>1030</v>
      </c>
      <c r="S272" s="21"/>
      <c r="T272" s="29">
        <v>43851</v>
      </c>
      <c r="U272" t="s">
        <v>5982</v>
      </c>
      <c r="V272" t="s">
        <v>35</v>
      </c>
      <c r="W272" t="s">
        <v>94</v>
      </c>
      <c r="X272" t="b">
        <f>Tabla1[[#This Row],[PLAN CONSUMO 31/10]]=Tabla1[[#This Row],[PLAN_CONSUMO]]</f>
        <v>0</v>
      </c>
      <c r="Y272" t="s">
        <v>35</v>
      </c>
      <c r="Z272" t="b">
        <f>Tabla1[[#This Row],[DESCRIPCION_U20002 31/10]]=Tabla1[[#This Row],[DESCRIPCION_U2000]]</f>
        <v>0</v>
      </c>
      <c r="AA272" t="s">
        <v>6743</v>
      </c>
      <c r="AB272" t="b">
        <f>Tabla1[[#This Row],[EJECUTIVO COMERCIAL 31/10]]=Tabla1[[#This Row],[EJECUTIVO_CORPORATE]]</f>
        <v>0</v>
      </c>
      <c r="AC272" t="e">
        <f>VLOOKUP(Tabla1[[#This Row],[NRO_CUENTA]],[1]!Tabla3[#Data],12,0)</f>
        <v>#N/A</v>
      </c>
      <c r="AD272" t="e">
        <f>VLOOKUP(Tabla1[[#This Row],[NRO_CUENTA]],[1]!Tabla3[#Data],17,0)</f>
        <v>#N/A</v>
      </c>
    </row>
    <row r="273" spans="1:30" x14ac:dyDescent="0.25">
      <c r="A273" t="s">
        <v>18</v>
      </c>
      <c r="B273" s="1">
        <v>43819</v>
      </c>
      <c r="C273" t="s">
        <v>601</v>
      </c>
      <c r="D273">
        <v>34984</v>
      </c>
      <c r="E273" s="6" t="s">
        <v>1909</v>
      </c>
      <c r="F273" t="s">
        <v>613</v>
      </c>
      <c r="G273" s="6" t="s">
        <v>1400</v>
      </c>
      <c r="H273" t="s">
        <v>31</v>
      </c>
      <c r="I273" t="s">
        <v>23</v>
      </c>
      <c r="J273" t="s">
        <v>714</v>
      </c>
      <c r="K273" t="s">
        <v>614</v>
      </c>
      <c r="L273" t="s">
        <v>615</v>
      </c>
      <c r="M273" t="s">
        <v>616</v>
      </c>
      <c r="N273" t="s">
        <v>711</v>
      </c>
      <c r="O273" s="14">
        <v>43800</v>
      </c>
      <c r="P273" s="14">
        <v>43831</v>
      </c>
      <c r="Q273" s="22" t="s">
        <v>27</v>
      </c>
      <c r="R273" s="21" t="s">
        <v>1244</v>
      </c>
      <c r="S273" s="21"/>
      <c r="T273" s="22">
        <v>43851</v>
      </c>
      <c r="U273" t="s">
        <v>5982</v>
      </c>
      <c r="V273" t="s">
        <v>35</v>
      </c>
      <c r="W273" t="s">
        <v>94</v>
      </c>
      <c r="X273" t="b">
        <f>Tabla1[[#This Row],[PLAN CONSUMO 31/10]]=Tabla1[[#This Row],[PLAN_CONSUMO]]</f>
        <v>0</v>
      </c>
      <c r="Y273" t="s">
        <v>35</v>
      </c>
      <c r="Z273" t="b">
        <f>Tabla1[[#This Row],[DESCRIPCION_U20002 31/10]]=Tabla1[[#This Row],[DESCRIPCION_U2000]]</f>
        <v>0</v>
      </c>
      <c r="AA273" t="s">
        <v>6743</v>
      </c>
      <c r="AB273" t="b">
        <f>Tabla1[[#This Row],[EJECUTIVO COMERCIAL 31/10]]=Tabla1[[#This Row],[EJECUTIVO_CORPORATE]]</f>
        <v>0</v>
      </c>
      <c r="AC273" t="e">
        <f>VLOOKUP(Tabla1[[#This Row],[NRO_CUENTA]],[1]!Tabla3[#Data],12,0)</f>
        <v>#N/A</v>
      </c>
      <c r="AD273" t="e">
        <f>VLOOKUP(Tabla1[[#This Row],[NRO_CUENTA]],[1]!Tabla3[#Data],17,0)</f>
        <v>#N/A</v>
      </c>
    </row>
    <row r="274" spans="1:30" x14ac:dyDescent="0.25">
      <c r="A274" t="s">
        <v>18</v>
      </c>
      <c r="B274" s="1">
        <v>43819</v>
      </c>
      <c r="C274" t="s">
        <v>617</v>
      </c>
      <c r="D274">
        <v>29684</v>
      </c>
      <c r="E274" s="6" t="s">
        <v>1909</v>
      </c>
      <c r="F274" t="s">
        <v>618</v>
      </c>
      <c r="G274" s="6" t="s">
        <v>1400</v>
      </c>
      <c r="H274" t="s">
        <v>22</v>
      </c>
      <c r="I274" t="s">
        <v>23</v>
      </c>
      <c r="J274" t="s">
        <v>714</v>
      </c>
      <c r="K274" t="s">
        <v>619</v>
      </c>
      <c r="L274" t="s">
        <v>620</v>
      </c>
      <c r="M274" t="s">
        <v>621</v>
      </c>
      <c r="N274" t="s">
        <v>711</v>
      </c>
      <c r="O274" s="14">
        <v>43800</v>
      </c>
      <c r="P274" s="14">
        <v>43831</v>
      </c>
      <c r="Q274" s="22" t="s">
        <v>27</v>
      </c>
      <c r="R274" s="21" t="s">
        <v>1244</v>
      </c>
      <c r="S274" s="21"/>
      <c r="T274" s="22">
        <v>43854</v>
      </c>
      <c r="U274" t="s">
        <v>5982</v>
      </c>
      <c r="V274" t="s">
        <v>35</v>
      </c>
      <c r="W274" t="s">
        <v>94</v>
      </c>
      <c r="X274" t="b">
        <f>Tabla1[[#This Row],[PLAN CONSUMO 31/10]]=Tabla1[[#This Row],[PLAN_CONSUMO]]</f>
        <v>0</v>
      </c>
      <c r="Y274" t="s">
        <v>35</v>
      </c>
      <c r="Z274" t="b">
        <f>Tabla1[[#This Row],[DESCRIPCION_U20002 31/10]]=Tabla1[[#This Row],[DESCRIPCION_U2000]]</f>
        <v>0</v>
      </c>
      <c r="AA274" t="s">
        <v>6743</v>
      </c>
      <c r="AB274" t="b">
        <f>Tabla1[[#This Row],[EJECUTIVO COMERCIAL 31/10]]=Tabla1[[#This Row],[EJECUTIVO_CORPORATE]]</f>
        <v>0</v>
      </c>
      <c r="AC274" t="e">
        <f>VLOOKUP(Tabla1[[#This Row],[NRO_CUENTA]],[1]!Tabla3[#Data],12,0)</f>
        <v>#N/A</v>
      </c>
      <c r="AD274" t="e">
        <f>VLOOKUP(Tabla1[[#This Row],[NRO_CUENTA]],[1]!Tabla3[#Data],17,0)</f>
        <v>#N/A</v>
      </c>
    </row>
    <row r="275" spans="1:30" x14ac:dyDescent="0.25">
      <c r="A275" t="s">
        <v>18</v>
      </c>
      <c r="B275" s="1">
        <v>43819</v>
      </c>
      <c r="C275" t="s">
        <v>601</v>
      </c>
      <c r="D275">
        <v>33522</v>
      </c>
      <c r="E275" s="6" t="s">
        <v>1909</v>
      </c>
      <c r="F275" t="s">
        <v>622</v>
      </c>
      <c r="G275" s="6" t="s">
        <v>1400</v>
      </c>
      <c r="H275" t="s">
        <v>22</v>
      </c>
      <c r="I275" t="s">
        <v>23</v>
      </c>
      <c r="J275" t="s">
        <v>714</v>
      </c>
      <c r="K275" t="s">
        <v>619</v>
      </c>
      <c r="L275" t="s">
        <v>620</v>
      </c>
      <c r="M275" t="s">
        <v>621</v>
      </c>
      <c r="N275" t="s">
        <v>711</v>
      </c>
      <c r="O275" s="14">
        <v>43800</v>
      </c>
      <c r="P275" s="14">
        <v>43831</v>
      </c>
      <c r="Q275" s="22" t="s">
        <v>27</v>
      </c>
      <c r="R275" s="21" t="s">
        <v>1244</v>
      </c>
      <c r="S275" s="21"/>
      <c r="T275" s="22">
        <v>43854</v>
      </c>
      <c r="U275" t="s">
        <v>5982</v>
      </c>
      <c r="V275" t="s">
        <v>35</v>
      </c>
      <c r="W275" t="s">
        <v>94</v>
      </c>
      <c r="X275" t="b">
        <f>Tabla1[[#This Row],[PLAN CONSUMO 31/10]]=Tabla1[[#This Row],[PLAN_CONSUMO]]</f>
        <v>0</v>
      </c>
      <c r="Y275" t="s">
        <v>35</v>
      </c>
      <c r="Z275" t="b">
        <f>Tabla1[[#This Row],[DESCRIPCION_U20002 31/10]]=Tabla1[[#This Row],[DESCRIPCION_U2000]]</f>
        <v>0</v>
      </c>
      <c r="AA275" t="s">
        <v>6743</v>
      </c>
      <c r="AB275" t="b">
        <f>Tabla1[[#This Row],[EJECUTIVO COMERCIAL 31/10]]=Tabla1[[#This Row],[EJECUTIVO_CORPORATE]]</f>
        <v>0</v>
      </c>
      <c r="AC275" t="e">
        <f>VLOOKUP(Tabla1[[#This Row],[NRO_CUENTA]],[1]!Tabla3[#Data],12,0)</f>
        <v>#N/A</v>
      </c>
      <c r="AD275" t="e">
        <f>VLOOKUP(Tabla1[[#This Row],[NRO_CUENTA]],[1]!Tabla3[#Data],17,0)</f>
        <v>#N/A</v>
      </c>
    </row>
    <row r="276" spans="1:30" x14ac:dyDescent="0.25">
      <c r="A276" t="s">
        <v>18</v>
      </c>
      <c r="B276" s="1">
        <v>43829</v>
      </c>
      <c r="C276" t="s">
        <v>28</v>
      </c>
      <c r="D276">
        <v>34799</v>
      </c>
      <c r="E276" s="6" t="s">
        <v>2370</v>
      </c>
      <c r="F276" t="s">
        <v>640</v>
      </c>
      <c r="G276" s="6" t="s">
        <v>1426</v>
      </c>
      <c r="H276" t="s">
        <v>98</v>
      </c>
      <c r="I276" t="s">
        <v>23</v>
      </c>
      <c r="J276" t="s">
        <v>1222</v>
      </c>
      <c r="K276" t="s">
        <v>641</v>
      </c>
      <c r="M276" t="s">
        <v>642</v>
      </c>
      <c r="N276" t="s">
        <v>711</v>
      </c>
      <c r="O276" s="14">
        <v>43800</v>
      </c>
      <c r="P276" s="14">
        <v>43831</v>
      </c>
      <c r="Q276" s="22" t="s">
        <v>27</v>
      </c>
      <c r="R276" s="21" t="s">
        <v>1880</v>
      </c>
      <c r="S276" s="21"/>
      <c r="T276" s="22">
        <v>43879</v>
      </c>
      <c r="U276" t="s">
        <v>5982</v>
      </c>
      <c r="V276" t="s">
        <v>5982</v>
      </c>
      <c r="W276" t="s">
        <v>28</v>
      </c>
      <c r="X276" t="b">
        <f>Tabla1[[#This Row],[PLAN CONSUMO 31/10]]=Tabla1[[#This Row],[PLAN_CONSUMO]]</f>
        <v>1</v>
      </c>
      <c r="Y276" t="s">
        <v>3311</v>
      </c>
      <c r="Z276" t="b">
        <f>Tabla1[[#This Row],[DESCRIPCION_U20002 31/10]]=Tabla1[[#This Row],[DESCRIPCION_U2000]]</f>
        <v>0</v>
      </c>
      <c r="AA276" t="s">
        <v>7446</v>
      </c>
      <c r="AB276" t="b">
        <f>Tabla1[[#This Row],[EJECUTIVO COMERCIAL 31/10]]=Tabla1[[#This Row],[EJECUTIVO_CORPORATE]]</f>
        <v>0</v>
      </c>
      <c r="AC276" t="e">
        <f>VLOOKUP(Tabla1[[#This Row],[NRO_CUENTA]],[1]!Tabla3[#Data],12,0)</f>
        <v>#N/A</v>
      </c>
      <c r="AD276" t="e">
        <f>VLOOKUP(Tabla1[[#This Row],[NRO_CUENTA]],[1]!Tabla3[#Data],17,0)</f>
        <v>#N/A</v>
      </c>
    </row>
    <row r="277" spans="1:30" x14ac:dyDescent="0.25">
      <c r="A277" t="s">
        <v>18</v>
      </c>
      <c r="B277" s="1">
        <v>43829</v>
      </c>
      <c r="C277" t="s">
        <v>28</v>
      </c>
      <c r="D277">
        <v>34800</v>
      </c>
      <c r="E277" s="6" t="s">
        <v>2370</v>
      </c>
      <c r="F277" t="s">
        <v>3312</v>
      </c>
      <c r="G277" s="6" t="s">
        <v>1426</v>
      </c>
      <c r="H277" t="s">
        <v>31</v>
      </c>
      <c r="I277" t="s">
        <v>23</v>
      </c>
      <c r="J277" t="s">
        <v>1222</v>
      </c>
      <c r="K277" t="s">
        <v>643</v>
      </c>
      <c r="M277" t="s">
        <v>642</v>
      </c>
      <c r="N277" t="s">
        <v>711</v>
      </c>
      <c r="O277" s="14">
        <v>43800</v>
      </c>
      <c r="P277" s="14">
        <v>43831</v>
      </c>
      <c r="Q277" s="22" t="s">
        <v>27</v>
      </c>
      <c r="R277" s="21" t="s">
        <v>1008</v>
      </c>
      <c r="S277" s="21"/>
      <c r="T277" s="22">
        <v>44711</v>
      </c>
      <c r="U277" t="s">
        <v>5982</v>
      </c>
      <c r="V277" t="s">
        <v>5982</v>
      </c>
      <c r="W277" t="s">
        <v>28</v>
      </c>
      <c r="X277" t="b">
        <f>Tabla1[[#This Row],[PLAN CONSUMO 31/10]]=Tabla1[[#This Row],[PLAN_CONSUMO]]</f>
        <v>1</v>
      </c>
      <c r="Y277" t="s">
        <v>3312</v>
      </c>
      <c r="Z277" t="b">
        <f>Tabla1[[#This Row],[DESCRIPCION_U20002 31/10]]=Tabla1[[#This Row],[DESCRIPCION_U2000]]</f>
        <v>1</v>
      </c>
      <c r="AA277" t="s">
        <v>7446</v>
      </c>
      <c r="AB277" t="b">
        <f>Tabla1[[#This Row],[EJECUTIVO COMERCIAL 31/10]]=Tabla1[[#This Row],[EJECUTIVO_CORPORATE]]</f>
        <v>0</v>
      </c>
      <c r="AC277" t="e">
        <f>VLOOKUP(Tabla1[[#This Row],[NRO_CUENTA]],[1]!Tabla3[#Data],12,0)</f>
        <v>#N/A</v>
      </c>
      <c r="AD277" t="e">
        <f>VLOOKUP(Tabla1[[#This Row],[NRO_CUENTA]],[1]!Tabla3[#Data],17,0)</f>
        <v>#N/A</v>
      </c>
    </row>
    <row r="278" spans="1:30" x14ac:dyDescent="0.25">
      <c r="A278" t="s">
        <v>18</v>
      </c>
      <c r="B278" s="1">
        <v>43829</v>
      </c>
      <c r="C278" t="s">
        <v>28</v>
      </c>
      <c r="D278">
        <v>34803</v>
      </c>
      <c r="E278" s="6" t="s">
        <v>2370</v>
      </c>
      <c r="F278" t="s">
        <v>3313</v>
      </c>
      <c r="G278" s="6" t="s">
        <v>1426</v>
      </c>
      <c r="H278" t="s">
        <v>646</v>
      </c>
      <c r="I278" t="s">
        <v>23</v>
      </c>
      <c r="J278" t="s">
        <v>1222</v>
      </c>
      <c r="K278" t="s">
        <v>647</v>
      </c>
      <c r="M278" t="s">
        <v>642</v>
      </c>
      <c r="N278" t="s">
        <v>711</v>
      </c>
      <c r="O278" s="14">
        <v>43800</v>
      </c>
      <c r="P278" s="14">
        <v>43831</v>
      </c>
      <c r="Q278" s="21" t="s">
        <v>996</v>
      </c>
      <c r="R278" s="21"/>
      <c r="S278" s="21"/>
      <c r="T278" s="22">
        <v>0</v>
      </c>
      <c r="U278" t="s">
        <v>5982</v>
      </c>
      <c r="V278" t="s">
        <v>5982</v>
      </c>
      <c r="W278" t="s">
        <v>28</v>
      </c>
      <c r="X278" t="b">
        <f>Tabla1[[#This Row],[PLAN CONSUMO 31/10]]=Tabla1[[#This Row],[PLAN_CONSUMO]]</f>
        <v>1</v>
      </c>
      <c r="Y278" t="s">
        <v>3313</v>
      </c>
      <c r="Z278" t="b">
        <f>Tabla1[[#This Row],[DESCRIPCION_U20002 31/10]]=Tabla1[[#This Row],[DESCRIPCION_U2000]]</f>
        <v>1</v>
      </c>
      <c r="AA278" t="s">
        <v>7446</v>
      </c>
      <c r="AB278" t="b">
        <f>Tabla1[[#This Row],[EJECUTIVO COMERCIAL 31/10]]=Tabla1[[#This Row],[EJECUTIVO_CORPORATE]]</f>
        <v>0</v>
      </c>
      <c r="AC278" t="e">
        <f>VLOOKUP(Tabla1[[#This Row],[NRO_CUENTA]],[1]!Tabla3[#Data],12,0)</f>
        <v>#N/A</v>
      </c>
      <c r="AD278" t="e">
        <f>VLOOKUP(Tabla1[[#This Row],[NRO_CUENTA]],[1]!Tabla3[#Data],17,0)</f>
        <v>#N/A</v>
      </c>
    </row>
    <row r="279" spans="1:30" x14ac:dyDescent="0.25">
      <c r="A279" t="s">
        <v>18</v>
      </c>
      <c r="B279" s="1">
        <v>43829</v>
      </c>
      <c r="C279" t="s">
        <v>28</v>
      </c>
      <c r="D279">
        <v>34804</v>
      </c>
      <c r="E279" s="6" t="s">
        <v>2370</v>
      </c>
      <c r="F279" t="s">
        <v>3314</v>
      </c>
      <c r="G279" s="6" t="s">
        <v>1426</v>
      </c>
      <c r="H279" t="s">
        <v>752</v>
      </c>
      <c r="I279" t="s">
        <v>23</v>
      </c>
      <c r="J279" t="s">
        <v>1222</v>
      </c>
      <c r="K279" t="s">
        <v>648</v>
      </c>
      <c r="M279" t="s">
        <v>642</v>
      </c>
      <c r="N279" t="s">
        <v>711</v>
      </c>
      <c r="O279" s="14">
        <v>43800</v>
      </c>
      <c r="P279" s="14">
        <v>43831</v>
      </c>
      <c r="Q279" s="21" t="s">
        <v>995</v>
      </c>
      <c r="R279" s="21" t="s">
        <v>3058</v>
      </c>
      <c r="S279" s="21"/>
      <c r="T279" s="22">
        <v>0</v>
      </c>
      <c r="U279" t="s">
        <v>5982</v>
      </c>
      <c r="V279" t="s">
        <v>5982</v>
      </c>
      <c r="W279" t="s">
        <v>28</v>
      </c>
      <c r="X279" t="b">
        <f>Tabla1[[#This Row],[PLAN CONSUMO 31/10]]=Tabla1[[#This Row],[PLAN_CONSUMO]]</f>
        <v>1</v>
      </c>
      <c r="Y279" t="s">
        <v>3314</v>
      </c>
      <c r="Z279" t="b">
        <f>Tabla1[[#This Row],[DESCRIPCION_U20002 31/10]]=Tabla1[[#This Row],[DESCRIPCION_U2000]]</f>
        <v>1</v>
      </c>
      <c r="AA279" t="s">
        <v>7446</v>
      </c>
      <c r="AB279" t="b">
        <f>Tabla1[[#This Row],[EJECUTIVO COMERCIAL 31/10]]=Tabla1[[#This Row],[EJECUTIVO_CORPORATE]]</f>
        <v>0</v>
      </c>
      <c r="AC279" t="e">
        <f>VLOOKUP(Tabla1[[#This Row],[NRO_CUENTA]],[1]!Tabla3[#Data],12,0)</f>
        <v>#N/A</v>
      </c>
      <c r="AD279" t="e">
        <f>VLOOKUP(Tabla1[[#This Row],[NRO_CUENTA]],[1]!Tabla3[#Data],17,0)</f>
        <v>#N/A</v>
      </c>
    </row>
    <row r="280" spans="1:30" x14ac:dyDescent="0.25">
      <c r="A280" t="s">
        <v>18</v>
      </c>
      <c r="B280" s="1">
        <v>43829</v>
      </c>
      <c r="C280" t="s">
        <v>28</v>
      </c>
      <c r="D280">
        <v>34809</v>
      </c>
      <c r="E280" s="6" t="s">
        <v>2370</v>
      </c>
      <c r="F280" t="s">
        <v>649</v>
      </c>
      <c r="G280" s="6" t="s">
        <v>1426</v>
      </c>
      <c r="H280" t="s">
        <v>61</v>
      </c>
      <c r="I280" t="s">
        <v>23</v>
      </c>
      <c r="J280" t="s">
        <v>1222</v>
      </c>
      <c r="K280" t="s">
        <v>650</v>
      </c>
      <c r="M280" t="s">
        <v>651</v>
      </c>
      <c r="N280" t="s">
        <v>711</v>
      </c>
      <c r="O280" s="14">
        <v>43800</v>
      </c>
      <c r="P280" s="14">
        <v>43831</v>
      </c>
      <c r="Q280" s="22" t="s">
        <v>27</v>
      </c>
      <c r="R280" s="21"/>
      <c r="S280" s="21"/>
      <c r="T280" s="22">
        <v>43880</v>
      </c>
      <c r="U280" t="s">
        <v>5982</v>
      </c>
      <c r="V280" t="s">
        <v>5982</v>
      </c>
      <c r="W280" t="s">
        <v>28</v>
      </c>
      <c r="X280" t="b">
        <f>Tabla1[[#This Row],[PLAN CONSUMO 31/10]]=Tabla1[[#This Row],[PLAN_CONSUMO]]</f>
        <v>1</v>
      </c>
      <c r="Y280" t="s">
        <v>6912</v>
      </c>
      <c r="Z280" t="b">
        <f>Tabla1[[#This Row],[DESCRIPCION_U20002 31/10]]=Tabla1[[#This Row],[DESCRIPCION_U2000]]</f>
        <v>0</v>
      </c>
      <c r="AA280" t="s">
        <v>7446</v>
      </c>
      <c r="AB280" t="b">
        <f>Tabla1[[#This Row],[EJECUTIVO COMERCIAL 31/10]]=Tabla1[[#This Row],[EJECUTIVO_CORPORATE]]</f>
        <v>0</v>
      </c>
      <c r="AC280" t="e">
        <f>VLOOKUP(Tabla1[[#This Row],[NRO_CUENTA]],[1]!Tabla3[#Data],12,0)</f>
        <v>#N/A</v>
      </c>
      <c r="AD280" t="e">
        <f>VLOOKUP(Tabla1[[#This Row],[NRO_CUENTA]],[1]!Tabla3[#Data],17,0)</f>
        <v>#N/A</v>
      </c>
    </row>
    <row r="281" spans="1:30" x14ac:dyDescent="0.25">
      <c r="A281" t="s">
        <v>18</v>
      </c>
      <c r="B281" s="1">
        <v>43819</v>
      </c>
      <c r="C281" t="s">
        <v>617</v>
      </c>
      <c r="D281">
        <v>29686</v>
      </c>
      <c r="E281" s="6" t="s">
        <v>1909</v>
      </c>
      <c r="F281" t="s">
        <v>623</v>
      </c>
      <c r="G281" s="6" t="s">
        <v>1400</v>
      </c>
      <c r="H281" t="s">
        <v>752</v>
      </c>
      <c r="I281" t="s">
        <v>23</v>
      </c>
      <c r="J281" t="s">
        <v>714</v>
      </c>
      <c r="K281" t="s">
        <v>624</v>
      </c>
      <c r="L281" t="s">
        <v>625</v>
      </c>
      <c r="M281" t="s">
        <v>626</v>
      </c>
      <c r="N281" t="s">
        <v>711</v>
      </c>
      <c r="O281" s="14">
        <v>43800</v>
      </c>
      <c r="P281" s="14">
        <v>43831</v>
      </c>
      <c r="Q281" s="22" t="s">
        <v>27</v>
      </c>
      <c r="R281" s="21" t="s">
        <v>1244</v>
      </c>
      <c r="S281" s="21"/>
      <c r="T281" s="22">
        <v>43853</v>
      </c>
      <c r="U281" t="s">
        <v>5982</v>
      </c>
      <c r="V281" t="s">
        <v>35</v>
      </c>
      <c r="W281" t="s">
        <v>94</v>
      </c>
      <c r="X281" t="b">
        <f>Tabla1[[#This Row],[PLAN CONSUMO 31/10]]=Tabla1[[#This Row],[PLAN_CONSUMO]]</f>
        <v>0</v>
      </c>
      <c r="Y281" t="s">
        <v>35</v>
      </c>
      <c r="Z281" t="b">
        <f>Tabla1[[#This Row],[DESCRIPCION_U20002 31/10]]=Tabla1[[#This Row],[DESCRIPCION_U2000]]</f>
        <v>0</v>
      </c>
      <c r="AA281" t="s">
        <v>6743</v>
      </c>
      <c r="AB281" t="b">
        <f>Tabla1[[#This Row],[EJECUTIVO COMERCIAL 31/10]]=Tabla1[[#This Row],[EJECUTIVO_CORPORATE]]</f>
        <v>0</v>
      </c>
      <c r="AC281" t="e">
        <f>VLOOKUP(Tabla1[[#This Row],[NRO_CUENTA]],[1]!Tabla3[#Data],12,0)</f>
        <v>#N/A</v>
      </c>
      <c r="AD281" t="e">
        <f>VLOOKUP(Tabla1[[#This Row],[NRO_CUENTA]],[1]!Tabla3[#Data],17,0)</f>
        <v>#N/A</v>
      </c>
    </row>
    <row r="282" spans="1:30" x14ac:dyDescent="0.25">
      <c r="A282" t="s">
        <v>18</v>
      </c>
      <c r="B282" s="1">
        <v>43829</v>
      </c>
      <c r="C282" t="s">
        <v>28</v>
      </c>
      <c r="D282">
        <v>34811</v>
      </c>
      <c r="E282" s="6" t="s">
        <v>2370</v>
      </c>
      <c r="F282" t="s">
        <v>3315</v>
      </c>
      <c r="G282" s="6" t="s">
        <v>1426</v>
      </c>
      <c r="H282" t="s">
        <v>631</v>
      </c>
      <c r="I282" t="s">
        <v>23</v>
      </c>
      <c r="J282" t="s">
        <v>1222</v>
      </c>
      <c r="K282" t="s">
        <v>655</v>
      </c>
      <c r="M282" t="s">
        <v>656</v>
      </c>
      <c r="N282" t="s">
        <v>711</v>
      </c>
      <c r="O282" s="14">
        <v>43800</v>
      </c>
      <c r="P282" s="14">
        <v>43831</v>
      </c>
      <c r="Q282" s="21" t="s">
        <v>996</v>
      </c>
      <c r="R282" s="21"/>
      <c r="S282" s="21"/>
      <c r="T282" s="22">
        <v>0</v>
      </c>
      <c r="U282" t="s">
        <v>5982</v>
      </c>
      <c r="V282" t="s">
        <v>5982</v>
      </c>
      <c r="W282" t="s">
        <v>28</v>
      </c>
      <c r="X282" t="b">
        <f>Tabla1[[#This Row],[PLAN CONSUMO 31/10]]=Tabla1[[#This Row],[PLAN_CONSUMO]]</f>
        <v>1</v>
      </c>
      <c r="Y282" t="s">
        <v>3315</v>
      </c>
      <c r="Z282" t="b">
        <f>Tabla1[[#This Row],[DESCRIPCION_U20002 31/10]]=Tabla1[[#This Row],[DESCRIPCION_U2000]]</f>
        <v>1</v>
      </c>
      <c r="AA282" t="s">
        <v>7446</v>
      </c>
      <c r="AB282" t="b">
        <f>Tabla1[[#This Row],[EJECUTIVO COMERCIAL 31/10]]=Tabla1[[#This Row],[EJECUTIVO_CORPORATE]]</f>
        <v>0</v>
      </c>
      <c r="AC282" t="e">
        <f>VLOOKUP(Tabla1[[#This Row],[NRO_CUENTA]],[1]!Tabla3[#Data],12,0)</f>
        <v>#N/A</v>
      </c>
      <c r="AD282" t="e">
        <f>VLOOKUP(Tabla1[[#This Row],[NRO_CUENTA]],[1]!Tabla3[#Data],17,0)</f>
        <v>#N/A</v>
      </c>
    </row>
    <row r="283" spans="1:30" x14ac:dyDescent="0.25">
      <c r="A283" t="s">
        <v>18</v>
      </c>
      <c r="B283" s="1">
        <v>43829</v>
      </c>
      <c r="C283" t="s">
        <v>28</v>
      </c>
      <c r="D283">
        <v>34812</v>
      </c>
      <c r="E283" s="6" t="s">
        <v>2370</v>
      </c>
      <c r="F283" t="s">
        <v>657</v>
      </c>
      <c r="G283" s="6" t="s">
        <v>1426</v>
      </c>
      <c r="H283" t="s">
        <v>98</v>
      </c>
      <c r="I283" t="s">
        <v>23</v>
      </c>
      <c r="J283" t="s">
        <v>1222</v>
      </c>
      <c r="K283" t="s">
        <v>658</v>
      </c>
      <c r="M283" t="s">
        <v>659</v>
      </c>
      <c r="N283" t="s">
        <v>711</v>
      </c>
      <c r="O283" s="14">
        <v>43800</v>
      </c>
      <c r="P283" s="14">
        <v>43831</v>
      </c>
      <c r="Q283" s="22" t="s">
        <v>27</v>
      </c>
      <c r="R283" s="21"/>
      <c r="S283" s="21"/>
      <c r="T283" s="22">
        <v>43879</v>
      </c>
      <c r="U283" t="s">
        <v>5982</v>
      </c>
      <c r="V283" t="s">
        <v>5982</v>
      </c>
      <c r="W283" t="s">
        <v>28</v>
      </c>
      <c r="X283" t="b">
        <f>Tabla1[[#This Row],[PLAN CONSUMO 31/10]]=Tabla1[[#This Row],[PLAN_CONSUMO]]</f>
        <v>1</v>
      </c>
      <c r="Y283" t="s">
        <v>6038</v>
      </c>
      <c r="Z283" t="b">
        <f>Tabla1[[#This Row],[DESCRIPCION_U20002 31/10]]=Tabla1[[#This Row],[DESCRIPCION_U2000]]</f>
        <v>0</v>
      </c>
      <c r="AA283" t="s">
        <v>7446</v>
      </c>
      <c r="AB283" t="b">
        <f>Tabla1[[#This Row],[EJECUTIVO COMERCIAL 31/10]]=Tabla1[[#This Row],[EJECUTIVO_CORPORATE]]</f>
        <v>0</v>
      </c>
      <c r="AC283" t="e">
        <f>VLOOKUP(Tabla1[[#This Row],[NRO_CUENTA]],[1]!Tabla3[#Data],12,0)</f>
        <v>#N/A</v>
      </c>
      <c r="AD283" t="e">
        <f>VLOOKUP(Tabla1[[#This Row],[NRO_CUENTA]],[1]!Tabla3[#Data],17,0)</f>
        <v>#N/A</v>
      </c>
    </row>
    <row r="284" spans="1:30" x14ac:dyDescent="0.25">
      <c r="A284" t="s">
        <v>18</v>
      </c>
      <c r="B284" s="1">
        <v>43819</v>
      </c>
      <c r="C284" t="s">
        <v>627</v>
      </c>
      <c r="D284">
        <v>35018</v>
      </c>
      <c r="E284" s="6" t="s">
        <v>1909</v>
      </c>
      <c r="F284" t="s">
        <v>628</v>
      </c>
      <c r="G284" s="6" t="s">
        <v>1400</v>
      </c>
      <c r="H284" t="s">
        <v>752</v>
      </c>
      <c r="I284" t="s">
        <v>23</v>
      </c>
      <c r="J284" t="s">
        <v>714</v>
      </c>
      <c r="K284" t="s">
        <v>624</v>
      </c>
      <c r="L284" t="s">
        <v>625</v>
      </c>
      <c r="M284" t="s">
        <v>629</v>
      </c>
      <c r="N284" t="s">
        <v>711</v>
      </c>
      <c r="O284" s="14">
        <v>43800</v>
      </c>
      <c r="P284" s="14">
        <v>43831</v>
      </c>
      <c r="Q284" s="22" t="s">
        <v>27</v>
      </c>
      <c r="R284" s="21" t="s">
        <v>1244</v>
      </c>
      <c r="S284" s="21"/>
      <c r="T284" s="22">
        <v>43853</v>
      </c>
      <c r="U284" t="s">
        <v>5982</v>
      </c>
      <c r="V284" t="s">
        <v>35</v>
      </c>
      <c r="W284" t="s">
        <v>94</v>
      </c>
      <c r="X284" t="b">
        <f>Tabla1[[#This Row],[PLAN CONSUMO 31/10]]=Tabla1[[#This Row],[PLAN_CONSUMO]]</f>
        <v>0</v>
      </c>
      <c r="Y284" t="s">
        <v>35</v>
      </c>
      <c r="Z284" t="b">
        <f>Tabla1[[#This Row],[DESCRIPCION_U20002 31/10]]=Tabla1[[#This Row],[DESCRIPCION_U2000]]</f>
        <v>0</v>
      </c>
      <c r="AA284" t="s">
        <v>6743</v>
      </c>
      <c r="AB284" t="b">
        <f>Tabla1[[#This Row],[EJECUTIVO COMERCIAL 31/10]]=Tabla1[[#This Row],[EJECUTIVO_CORPORATE]]</f>
        <v>0</v>
      </c>
      <c r="AC284" t="e">
        <f>VLOOKUP(Tabla1[[#This Row],[NRO_CUENTA]],[1]!Tabla3[#Data],12,0)</f>
        <v>#N/A</v>
      </c>
      <c r="AD284" t="e">
        <f>VLOOKUP(Tabla1[[#This Row],[NRO_CUENTA]],[1]!Tabla3[#Data],17,0)</f>
        <v>#N/A</v>
      </c>
    </row>
    <row r="285" spans="1:30" x14ac:dyDescent="0.25">
      <c r="A285" t="s">
        <v>18</v>
      </c>
      <c r="B285" s="1">
        <v>43829</v>
      </c>
      <c r="C285" t="s">
        <v>28</v>
      </c>
      <c r="D285">
        <v>34862</v>
      </c>
      <c r="E285" s="6" t="s">
        <v>2370</v>
      </c>
      <c r="F285" t="s">
        <v>3316</v>
      </c>
      <c r="G285" s="6" t="s">
        <v>1426</v>
      </c>
      <c r="H285" t="s">
        <v>31</v>
      </c>
      <c r="I285" t="s">
        <v>23</v>
      </c>
      <c r="J285" t="s">
        <v>1222</v>
      </c>
      <c r="K285" t="s">
        <v>664</v>
      </c>
      <c r="L285" t="s">
        <v>665</v>
      </c>
      <c r="M285" t="s">
        <v>666</v>
      </c>
      <c r="N285" t="s">
        <v>711</v>
      </c>
      <c r="O285" s="14">
        <v>43800</v>
      </c>
      <c r="P285" s="14">
        <v>43831</v>
      </c>
      <c r="Q285" s="22" t="s">
        <v>27</v>
      </c>
      <c r="R285" s="21" t="s">
        <v>1012</v>
      </c>
      <c r="S285" s="21"/>
      <c r="T285" s="22">
        <v>44285</v>
      </c>
      <c r="U285" t="s">
        <v>5982</v>
      </c>
      <c r="V285" t="s">
        <v>5982</v>
      </c>
      <c r="W285" t="s">
        <v>28</v>
      </c>
      <c r="X285" t="b">
        <f>Tabla1[[#This Row],[PLAN CONSUMO 31/10]]=Tabla1[[#This Row],[PLAN_CONSUMO]]</f>
        <v>1</v>
      </c>
      <c r="Y285" t="s">
        <v>3316</v>
      </c>
      <c r="Z285" t="b">
        <f>Tabla1[[#This Row],[DESCRIPCION_U20002 31/10]]=Tabla1[[#This Row],[DESCRIPCION_U2000]]</f>
        <v>1</v>
      </c>
      <c r="AA285" t="s">
        <v>7446</v>
      </c>
      <c r="AB285" t="b">
        <f>Tabla1[[#This Row],[EJECUTIVO COMERCIAL 31/10]]=Tabla1[[#This Row],[EJECUTIVO_CORPORATE]]</f>
        <v>0</v>
      </c>
      <c r="AC285" t="e">
        <f>VLOOKUP(Tabla1[[#This Row],[NRO_CUENTA]],[1]!Tabla3[#Data],12,0)</f>
        <v>#N/A</v>
      </c>
      <c r="AD285" t="e">
        <f>VLOOKUP(Tabla1[[#This Row],[NRO_CUENTA]],[1]!Tabla3[#Data],17,0)</f>
        <v>#N/A</v>
      </c>
    </row>
    <row r="286" spans="1:30" x14ac:dyDescent="0.25">
      <c r="A286" t="s">
        <v>18</v>
      </c>
      <c r="B286" s="1">
        <v>43829</v>
      </c>
      <c r="C286" t="s">
        <v>28</v>
      </c>
      <c r="D286">
        <v>34866</v>
      </c>
      <c r="E286" s="6" t="s">
        <v>2370</v>
      </c>
      <c r="F286" t="s">
        <v>667</v>
      </c>
      <c r="G286" s="6" t="s">
        <v>1426</v>
      </c>
      <c r="H286" t="s">
        <v>98</v>
      </c>
      <c r="I286" t="s">
        <v>23</v>
      </c>
      <c r="J286" t="s">
        <v>1222</v>
      </c>
      <c r="K286" t="s">
        <v>668</v>
      </c>
      <c r="L286" t="s">
        <v>669</v>
      </c>
      <c r="M286" t="s">
        <v>670</v>
      </c>
      <c r="N286" t="s">
        <v>711</v>
      </c>
      <c r="O286" s="14">
        <v>43800</v>
      </c>
      <c r="P286" s="14">
        <v>43831</v>
      </c>
      <c r="Q286" s="22" t="s">
        <v>27</v>
      </c>
      <c r="R286" s="21"/>
      <c r="S286" s="21"/>
      <c r="T286" s="22">
        <v>43879</v>
      </c>
      <c r="U286" t="s">
        <v>5982</v>
      </c>
      <c r="V286" t="s">
        <v>35</v>
      </c>
      <c r="W286" t="s">
        <v>28</v>
      </c>
      <c r="X286" t="b">
        <f>Tabla1[[#This Row],[PLAN CONSUMO 31/10]]=Tabla1[[#This Row],[PLAN_CONSUMO]]</f>
        <v>1</v>
      </c>
      <c r="Y286" t="s">
        <v>35</v>
      </c>
      <c r="Z286" t="b">
        <f>Tabla1[[#This Row],[DESCRIPCION_U20002 31/10]]=Tabla1[[#This Row],[DESCRIPCION_U2000]]</f>
        <v>0</v>
      </c>
      <c r="AA286" t="s">
        <v>7446</v>
      </c>
      <c r="AB286" t="b">
        <f>Tabla1[[#This Row],[EJECUTIVO COMERCIAL 31/10]]=Tabla1[[#This Row],[EJECUTIVO_CORPORATE]]</f>
        <v>0</v>
      </c>
      <c r="AC286" t="e">
        <f>VLOOKUP(Tabla1[[#This Row],[NRO_CUENTA]],[1]!Tabla3[#Data],12,0)</f>
        <v>#N/A</v>
      </c>
      <c r="AD286" t="e">
        <f>VLOOKUP(Tabla1[[#This Row],[NRO_CUENTA]],[1]!Tabla3[#Data],17,0)</f>
        <v>#N/A</v>
      </c>
    </row>
    <row r="287" spans="1:30" x14ac:dyDescent="0.25">
      <c r="A287" t="s">
        <v>18</v>
      </c>
      <c r="B287" s="1">
        <v>43829</v>
      </c>
      <c r="C287" t="s">
        <v>28</v>
      </c>
      <c r="D287">
        <v>34867</v>
      </c>
      <c r="E287" s="6" t="s">
        <v>2370</v>
      </c>
      <c r="F287" t="s">
        <v>3318</v>
      </c>
      <c r="G287" s="6" t="s">
        <v>1426</v>
      </c>
      <c r="H287" t="s">
        <v>646</v>
      </c>
      <c r="I287" t="s">
        <v>23</v>
      </c>
      <c r="J287" t="s">
        <v>1222</v>
      </c>
      <c r="K287" t="s">
        <v>671</v>
      </c>
      <c r="L287" t="s">
        <v>672</v>
      </c>
      <c r="M287" t="s">
        <v>673</v>
      </c>
      <c r="N287" t="s">
        <v>711</v>
      </c>
      <c r="O287" s="14">
        <v>43800</v>
      </c>
      <c r="P287" s="14">
        <v>43831</v>
      </c>
      <c r="Q287" s="21" t="s">
        <v>996</v>
      </c>
      <c r="R287" s="21"/>
      <c r="S287" s="21"/>
      <c r="T287" s="22">
        <v>0</v>
      </c>
      <c r="U287" t="s">
        <v>5982</v>
      </c>
      <c r="V287" t="s">
        <v>5982</v>
      </c>
      <c r="W287" t="s">
        <v>28</v>
      </c>
      <c r="X287" t="b">
        <f>Tabla1[[#This Row],[PLAN CONSUMO 31/10]]=Tabla1[[#This Row],[PLAN_CONSUMO]]</f>
        <v>1</v>
      </c>
      <c r="Y287" t="s">
        <v>7652</v>
      </c>
      <c r="Z287" t="b">
        <f>Tabla1[[#This Row],[DESCRIPCION_U20002 31/10]]=Tabla1[[#This Row],[DESCRIPCION_U2000]]</f>
        <v>0</v>
      </c>
      <c r="AA287" t="s">
        <v>7446</v>
      </c>
      <c r="AB287" t="b">
        <f>Tabla1[[#This Row],[EJECUTIVO COMERCIAL 31/10]]=Tabla1[[#This Row],[EJECUTIVO_CORPORATE]]</f>
        <v>0</v>
      </c>
      <c r="AC287" t="e">
        <f>VLOOKUP(Tabla1[[#This Row],[NRO_CUENTA]],[1]!Tabla3[#Data],12,0)</f>
        <v>#N/A</v>
      </c>
      <c r="AD287" t="e">
        <f>VLOOKUP(Tabla1[[#This Row],[NRO_CUENTA]],[1]!Tabla3[#Data],17,0)</f>
        <v>#N/A</v>
      </c>
    </row>
    <row r="288" spans="1:30" x14ac:dyDescent="0.25">
      <c r="A288" t="s">
        <v>18</v>
      </c>
      <c r="B288" s="1">
        <v>43829</v>
      </c>
      <c r="C288" t="s">
        <v>28</v>
      </c>
      <c r="D288">
        <v>34870</v>
      </c>
      <c r="E288" s="6" t="s">
        <v>674</v>
      </c>
      <c r="F288" t="s">
        <v>675</v>
      </c>
      <c r="G288" s="6" t="s">
        <v>1410</v>
      </c>
      <c r="H288" t="s">
        <v>61</v>
      </c>
      <c r="I288" t="s">
        <v>23</v>
      </c>
      <c r="J288" t="s">
        <v>1226</v>
      </c>
      <c r="K288" t="s">
        <v>676</v>
      </c>
      <c r="L288" t="s">
        <v>677</v>
      </c>
      <c r="M288" t="s">
        <v>678</v>
      </c>
      <c r="N288" t="s">
        <v>17</v>
      </c>
      <c r="O288" s="14">
        <v>43800</v>
      </c>
      <c r="P288" s="14">
        <v>43831</v>
      </c>
      <c r="Q288" s="22" t="s">
        <v>27</v>
      </c>
      <c r="R288" s="21"/>
      <c r="S288" s="21"/>
      <c r="T288" s="22">
        <v>43880</v>
      </c>
      <c r="U288" t="s">
        <v>5982</v>
      </c>
      <c r="V288" t="s">
        <v>35</v>
      </c>
      <c r="W288" t="s">
        <v>28</v>
      </c>
      <c r="X288" t="b">
        <f>Tabla1[[#This Row],[PLAN CONSUMO 31/10]]=Tabla1[[#This Row],[PLAN_CONSUMO]]</f>
        <v>1</v>
      </c>
      <c r="Y288" t="s">
        <v>35</v>
      </c>
      <c r="Z288" t="b">
        <f>Tabla1[[#This Row],[DESCRIPCION_U20002 31/10]]=Tabla1[[#This Row],[DESCRIPCION_U2000]]</f>
        <v>0</v>
      </c>
      <c r="AA288" t="s">
        <v>9481</v>
      </c>
      <c r="AB288" t="b">
        <f>Tabla1[[#This Row],[EJECUTIVO COMERCIAL 31/10]]=Tabla1[[#This Row],[EJECUTIVO_CORPORATE]]</f>
        <v>0</v>
      </c>
      <c r="AC288" t="e">
        <f>VLOOKUP(Tabla1[[#This Row],[NRO_CUENTA]],[1]!Tabla3[#Data],12,0)</f>
        <v>#N/A</v>
      </c>
      <c r="AD288" t="e">
        <f>VLOOKUP(Tabla1[[#This Row],[NRO_CUENTA]],[1]!Tabla3[#Data],17,0)</f>
        <v>#N/A</v>
      </c>
    </row>
    <row r="289" spans="1:30" x14ac:dyDescent="0.25">
      <c r="A289" t="s">
        <v>18</v>
      </c>
      <c r="B289" s="1">
        <v>43829</v>
      </c>
      <c r="C289" t="s">
        <v>76</v>
      </c>
      <c r="D289">
        <v>34644</v>
      </c>
      <c r="E289" s="6" t="s">
        <v>679</v>
      </c>
      <c r="F289" t="s">
        <v>3319</v>
      </c>
      <c r="G289" s="6" t="s">
        <v>1441</v>
      </c>
      <c r="H289" t="s">
        <v>31</v>
      </c>
      <c r="I289" t="s">
        <v>23</v>
      </c>
      <c r="J289" t="s">
        <v>1238</v>
      </c>
      <c r="K289" t="s">
        <v>680</v>
      </c>
      <c r="L289" t="s">
        <v>681</v>
      </c>
      <c r="M289" t="s">
        <v>682</v>
      </c>
      <c r="N289" t="s">
        <v>17</v>
      </c>
      <c r="O289" s="14">
        <v>43800</v>
      </c>
      <c r="P289" s="14">
        <v>43831</v>
      </c>
      <c r="Q289" s="22" t="s">
        <v>27</v>
      </c>
      <c r="R289" s="21"/>
      <c r="S289" s="21"/>
      <c r="T289" s="22">
        <v>44540</v>
      </c>
      <c r="U289" t="s">
        <v>5982</v>
      </c>
      <c r="V289" t="s">
        <v>5982</v>
      </c>
      <c r="W289" t="s">
        <v>364</v>
      </c>
      <c r="X289" t="b">
        <f>Tabla1[[#This Row],[PLAN CONSUMO 31/10]]=Tabla1[[#This Row],[PLAN_CONSUMO]]</f>
        <v>0</v>
      </c>
      <c r="Y289" t="s">
        <v>7027</v>
      </c>
      <c r="Z289" t="b">
        <f>Tabla1[[#This Row],[DESCRIPCION_U20002 31/10]]=Tabla1[[#This Row],[DESCRIPCION_U2000]]</f>
        <v>0</v>
      </c>
      <c r="AA289" t="s">
        <v>7111</v>
      </c>
      <c r="AB289" t="b">
        <f>Tabla1[[#This Row],[EJECUTIVO COMERCIAL 31/10]]=Tabla1[[#This Row],[EJECUTIVO_CORPORATE]]</f>
        <v>0</v>
      </c>
      <c r="AC289" t="e">
        <f>VLOOKUP(Tabla1[[#This Row],[NRO_CUENTA]],[1]!Tabla3[#Data],12,0)</f>
        <v>#N/A</v>
      </c>
      <c r="AD289" t="e">
        <f>VLOOKUP(Tabla1[[#This Row],[NRO_CUENTA]],[1]!Tabla3[#Data],17,0)</f>
        <v>#N/A</v>
      </c>
    </row>
    <row r="290" spans="1:30" x14ac:dyDescent="0.25">
      <c r="A290" t="s">
        <v>18</v>
      </c>
      <c r="B290" s="1">
        <v>43830</v>
      </c>
      <c r="C290" t="s">
        <v>248</v>
      </c>
      <c r="D290">
        <v>34552</v>
      </c>
      <c r="E290" s="6" t="s">
        <v>77</v>
      </c>
      <c r="F290" t="s">
        <v>2339</v>
      </c>
      <c r="G290" s="6" t="s">
        <v>1820</v>
      </c>
      <c r="H290" t="s">
        <v>40</v>
      </c>
      <c r="I290" t="s">
        <v>23</v>
      </c>
      <c r="J290" t="s">
        <v>1378</v>
      </c>
      <c r="K290" t="s">
        <v>79</v>
      </c>
      <c r="L290" t="s">
        <v>685</v>
      </c>
      <c r="M290" t="s">
        <v>686</v>
      </c>
      <c r="N290" t="s">
        <v>17</v>
      </c>
      <c r="O290" s="14">
        <v>43800</v>
      </c>
      <c r="P290" s="14">
        <v>43831</v>
      </c>
      <c r="Q290" s="21" t="s">
        <v>75</v>
      </c>
      <c r="R290" s="21" t="s">
        <v>3024</v>
      </c>
      <c r="S290" s="2" t="s">
        <v>9309</v>
      </c>
      <c r="T290" s="22">
        <v>0</v>
      </c>
      <c r="U290" t="s">
        <v>5984</v>
      </c>
      <c r="V290" t="s">
        <v>35</v>
      </c>
      <c r="W290" t="s">
        <v>248</v>
      </c>
      <c r="X290" t="b">
        <f>Tabla1[[#This Row],[PLAN CONSUMO 31/10]]=Tabla1[[#This Row],[PLAN_CONSUMO]]</f>
        <v>1</v>
      </c>
      <c r="Y290" t="s">
        <v>35</v>
      </c>
      <c r="Z290" t="b">
        <f>Tabla1[[#This Row],[DESCRIPCION_U20002 31/10]]=Tabla1[[#This Row],[DESCRIPCION_U2000]]</f>
        <v>0</v>
      </c>
      <c r="AA290" t="s">
        <v>1820</v>
      </c>
      <c r="AB290" t="b">
        <f>Tabla1[[#This Row],[EJECUTIVO COMERCIAL 31/10]]=Tabla1[[#This Row],[EJECUTIVO_CORPORATE]]</f>
        <v>1</v>
      </c>
      <c r="AC290" t="e">
        <f>VLOOKUP(Tabla1[[#This Row],[NRO_CUENTA]],[1]!Tabla3[#Data],12,0)</f>
        <v>#N/A</v>
      </c>
      <c r="AD290" t="e">
        <f>VLOOKUP(Tabla1[[#This Row],[NRO_CUENTA]],[1]!Tabla3[#Data],17,0)</f>
        <v>#N/A</v>
      </c>
    </row>
    <row r="291" spans="1:30" x14ac:dyDescent="0.25">
      <c r="A291" t="s">
        <v>18</v>
      </c>
      <c r="B291" s="1">
        <v>43830</v>
      </c>
      <c r="C291" t="s">
        <v>469</v>
      </c>
      <c r="D291">
        <v>34979</v>
      </c>
      <c r="E291" s="6" t="s">
        <v>687</v>
      </c>
      <c r="F291" t="s">
        <v>3320</v>
      </c>
      <c r="G291" s="6" t="s">
        <v>1441</v>
      </c>
      <c r="H291" t="s">
        <v>31</v>
      </c>
      <c r="I291" t="s">
        <v>23</v>
      </c>
      <c r="J291" t="s">
        <v>1238</v>
      </c>
      <c r="K291" t="s">
        <v>688</v>
      </c>
      <c r="L291" t="s">
        <v>689</v>
      </c>
      <c r="M291" t="s">
        <v>690</v>
      </c>
      <c r="N291" t="s">
        <v>17</v>
      </c>
      <c r="O291" s="14">
        <v>43800</v>
      </c>
      <c r="P291" s="14">
        <v>43831</v>
      </c>
      <c r="Q291" s="22" t="s">
        <v>27</v>
      </c>
      <c r="R291" s="21"/>
      <c r="S291" s="21"/>
      <c r="T291" s="22">
        <v>44970</v>
      </c>
      <c r="U291" t="s">
        <v>5982</v>
      </c>
      <c r="V291" t="s">
        <v>5984</v>
      </c>
      <c r="W291" t="s">
        <v>469</v>
      </c>
      <c r="X291" t="b">
        <f>Tabla1[[#This Row],[PLAN CONSUMO 31/10]]=Tabla1[[#This Row],[PLAN_CONSUMO]]</f>
        <v>1</v>
      </c>
      <c r="Y291" t="s">
        <v>3320</v>
      </c>
      <c r="Z291" t="b">
        <f>Tabla1[[#This Row],[DESCRIPCION_U20002 31/10]]=Tabla1[[#This Row],[DESCRIPCION_U2000]]</f>
        <v>1</v>
      </c>
      <c r="AA291" t="s">
        <v>7111</v>
      </c>
      <c r="AB291" t="b">
        <f>Tabla1[[#This Row],[EJECUTIVO COMERCIAL 31/10]]=Tabla1[[#This Row],[EJECUTIVO_CORPORATE]]</f>
        <v>0</v>
      </c>
      <c r="AC291" t="e">
        <f>VLOOKUP(Tabla1[[#This Row],[NRO_CUENTA]],[1]!Tabla3[#Data],12,0)</f>
        <v>#N/A</v>
      </c>
      <c r="AD291" t="e">
        <f>VLOOKUP(Tabla1[[#This Row],[NRO_CUENTA]],[1]!Tabla3[#Data],17,0)</f>
        <v>#N/A</v>
      </c>
    </row>
    <row r="292" spans="1:30" x14ac:dyDescent="0.25">
      <c r="A292" t="s">
        <v>88</v>
      </c>
      <c r="B292" s="1">
        <v>43829</v>
      </c>
      <c r="C292" t="s">
        <v>19</v>
      </c>
      <c r="D292">
        <v>34951</v>
      </c>
      <c r="E292" s="6" t="s">
        <v>691</v>
      </c>
      <c r="F292" t="s">
        <v>2340</v>
      </c>
      <c r="G292" s="6" t="s">
        <v>2249</v>
      </c>
      <c r="H292" t="s">
        <v>40</v>
      </c>
      <c r="I292" t="s">
        <v>23</v>
      </c>
      <c r="J292" t="s">
        <v>2342</v>
      </c>
      <c r="K292" t="s">
        <v>692</v>
      </c>
      <c r="L292" t="s">
        <v>693</v>
      </c>
      <c r="M292" t="s">
        <v>694</v>
      </c>
      <c r="N292" t="s">
        <v>17</v>
      </c>
      <c r="O292" s="14">
        <v>43800</v>
      </c>
      <c r="P292" s="14">
        <v>43831</v>
      </c>
      <c r="Q292" s="21" t="s">
        <v>75</v>
      </c>
      <c r="R292" s="21" t="s">
        <v>3025</v>
      </c>
      <c r="S292" s="21" t="s">
        <v>1019</v>
      </c>
      <c r="T292" s="22">
        <v>0</v>
      </c>
      <c r="U292" t="s">
        <v>5990</v>
      </c>
      <c r="V292" t="s">
        <v>35</v>
      </c>
      <c r="W292" t="s">
        <v>19</v>
      </c>
      <c r="X292" t="b">
        <f>Tabla1[[#This Row],[PLAN CONSUMO 31/10]]=Tabla1[[#This Row],[PLAN_CONSUMO]]</f>
        <v>1</v>
      </c>
      <c r="Y292" t="s">
        <v>35</v>
      </c>
      <c r="Z292" t="b">
        <f>Tabla1[[#This Row],[DESCRIPCION_U20002 31/10]]=Tabla1[[#This Row],[DESCRIPCION_U2000]]</f>
        <v>0</v>
      </c>
      <c r="AA292" t="s">
        <v>8510</v>
      </c>
      <c r="AB292" t="b">
        <f>Tabla1[[#This Row],[EJECUTIVO COMERCIAL 31/10]]=Tabla1[[#This Row],[EJECUTIVO_CORPORATE]]</f>
        <v>0</v>
      </c>
      <c r="AC292" t="e">
        <f>VLOOKUP(Tabla1[[#This Row],[NRO_CUENTA]],[1]!Tabla3[#Data],12,0)</f>
        <v>#N/A</v>
      </c>
      <c r="AD292" t="e">
        <f>VLOOKUP(Tabla1[[#This Row],[NRO_CUENTA]],[1]!Tabla3[#Data],17,0)</f>
        <v>#N/A</v>
      </c>
    </row>
    <row r="293" spans="1:30" x14ac:dyDescent="0.25">
      <c r="A293" t="s">
        <v>88</v>
      </c>
      <c r="B293" s="1">
        <v>43830</v>
      </c>
      <c r="C293" t="s">
        <v>129</v>
      </c>
      <c r="D293">
        <v>34963</v>
      </c>
      <c r="E293" s="6" t="s">
        <v>695</v>
      </c>
      <c r="F293" t="s">
        <v>1923</v>
      </c>
      <c r="G293" s="6" t="s">
        <v>3012</v>
      </c>
      <c r="H293" t="s">
        <v>31</v>
      </c>
      <c r="I293" t="s">
        <v>23</v>
      </c>
      <c r="J293" t="s">
        <v>1636</v>
      </c>
      <c r="K293" t="s">
        <v>696</v>
      </c>
      <c r="L293" t="s">
        <v>697</v>
      </c>
      <c r="M293" t="s">
        <v>698</v>
      </c>
      <c r="N293" t="s">
        <v>17</v>
      </c>
      <c r="O293" s="14">
        <v>43800</v>
      </c>
      <c r="P293" s="14">
        <v>43831</v>
      </c>
      <c r="Q293" s="35" t="s">
        <v>996</v>
      </c>
      <c r="R293" s="21" t="s">
        <v>6194</v>
      </c>
      <c r="S293" s="21"/>
      <c r="T293" s="22">
        <v>0</v>
      </c>
      <c r="U293" t="s">
        <v>5982</v>
      </c>
      <c r="V293" t="s">
        <v>35</v>
      </c>
      <c r="W293" t="s">
        <v>129</v>
      </c>
      <c r="X293" t="b">
        <f>Tabla1[[#This Row],[PLAN CONSUMO 31/10]]=Tabla1[[#This Row],[PLAN_CONSUMO]]</f>
        <v>1</v>
      </c>
      <c r="Y293" t="s">
        <v>35</v>
      </c>
      <c r="Z293" t="b">
        <f>Tabla1[[#This Row],[DESCRIPCION_U20002 31/10]]=Tabla1[[#This Row],[DESCRIPCION_U2000]]</f>
        <v>0</v>
      </c>
      <c r="AA293" t="s">
        <v>6154</v>
      </c>
      <c r="AB293" t="b">
        <f>Tabla1[[#This Row],[EJECUTIVO COMERCIAL 31/10]]=Tabla1[[#This Row],[EJECUTIVO_CORPORATE]]</f>
        <v>0</v>
      </c>
      <c r="AC293" t="e">
        <f>VLOOKUP(Tabla1[[#This Row],[NRO_CUENTA]],[1]!Tabla3[#Data],12,0)</f>
        <v>#N/A</v>
      </c>
      <c r="AD293" t="e">
        <f>VLOOKUP(Tabla1[[#This Row],[NRO_CUENTA]],[1]!Tabla3[#Data],17,0)</f>
        <v>#N/A</v>
      </c>
    </row>
    <row r="294" spans="1:30" x14ac:dyDescent="0.25">
      <c r="A294" t="s">
        <v>18</v>
      </c>
      <c r="B294" s="1">
        <v>43819</v>
      </c>
      <c r="C294" t="s">
        <v>617</v>
      </c>
      <c r="D294">
        <v>29688</v>
      </c>
      <c r="E294" s="6" t="s">
        <v>1909</v>
      </c>
      <c r="F294" t="s">
        <v>630</v>
      </c>
      <c r="G294" s="6" t="s">
        <v>1400</v>
      </c>
      <c r="H294" t="s">
        <v>631</v>
      </c>
      <c r="I294" t="s">
        <v>23</v>
      </c>
      <c r="J294" t="s">
        <v>714</v>
      </c>
      <c r="K294" t="s">
        <v>632</v>
      </c>
      <c r="L294" t="s">
        <v>633</v>
      </c>
      <c r="M294" t="s">
        <v>634</v>
      </c>
      <c r="N294" t="s">
        <v>711</v>
      </c>
      <c r="O294" s="14">
        <v>43800</v>
      </c>
      <c r="P294" s="14">
        <v>43831</v>
      </c>
      <c r="Q294" s="21" t="s">
        <v>1883</v>
      </c>
      <c r="R294" s="21" t="s">
        <v>5567</v>
      </c>
      <c r="S294" s="21"/>
      <c r="T294" s="22">
        <v>43855</v>
      </c>
      <c r="U294" t="s">
        <v>5982</v>
      </c>
      <c r="V294" t="s">
        <v>5982</v>
      </c>
      <c r="W294" t="s">
        <v>94</v>
      </c>
      <c r="X294" t="b">
        <f>Tabla1[[#This Row],[PLAN CONSUMO 31/10]]=Tabla1[[#This Row],[PLAN_CONSUMO]]</f>
        <v>0</v>
      </c>
      <c r="Y294" t="s">
        <v>8864</v>
      </c>
      <c r="Z294" t="b">
        <f>Tabla1[[#This Row],[DESCRIPCION_U20002 31/10]]=Tabla1[[#This Row],[DESCRIPCION_U2000]]</f>
        <v>0</v>
      </c>
      <c r="AA294" t="s">
        <v>6743</v>
      </c>
      <c r="AB294" t="b">
        <f>Tabla1[[#This Row],[EJECUTIVO COMERCIAL 31/10]]=Tabla1[[#This Row],[EJECUTIVO_CORPORATE]]</f>
        <v>0</v>
      </c>
      <c r="AC294" t="e">
        <f>VLOOKUP(Tabla1[[#This Row],[NRO_CUENTA]],[1]!Tabla3[#Data],12,0)</f>
        <v>#N/A</v>
      </c>
      <c r="AD294" t="e">
        <f>VLOOKUP(Tabla1[[#This Row],[NRO_CUENTA]],[1]!Tabla3[#Data],17,0)</f>
        <v>#N/A</v>
      </c>
    </row>
    <row r="295" spans="1:30" x14ac:dyDescent="0.25">
      <c r="A295" t="s">
        <v>18</v>
      </c>
      <c r="B295" s="1">
        <v>43819</v>
      </c>
      <c r="C295" t="s">
        <v>627</v>
      </c>
      <c r="D295">
        <v>35019</v>
      </c>
      <c r="E295" s="6" t="s">
        <v>1909</v>
      </c>
      <c r="F295" t="s">
        <v>635</v>
      </c>
      <c r="G295" s="6" t="s">
        <v>1400</v>
      </c>
      <c r="H295" t="s">
        <v>631</v>
      </c>
      <c r="I295" t="s">
        <v>23</v>
      </c>
      <c r="J295" t="s">
        <v>714</v>
      </c>
      <c r="K295" t="s">
        <v>632</v>
      </c>
      <c r="L295" t="s">
        <v>633</v>
      </c>
      <c r="M295" t="s">
        <v>634</v>
      </c>
      <c r="N295" t="s">
        <v>711</v>
      </c>
      <c r="O295" s="14">
        <v>43800</v>
      </c>
      <c r="P295" s="14">
        <v>43831</v>
      </c>
      <c r="Q295" s="21" t="s">
        <v>1883</v>
      </c>
      <c r="R295" s="21" t="s">
        <v>5567</v>
      </c>
      <c r="S295" s="21"/>
      <c r="T295" s="22">
        <v>43855</v>
      </c>
      <c r="U295" t="s">
        <v>5982</v>
      </c>
      <c r="V295" t="s">
        <v>5982</v>
      </c>
      <c r="W295" t="s">
        <v>94</v>
      </c>
      <c r="X295" t="b">
        <f>Tabla1[[#This Row],[PLAN CONSUMO 31/10]]=Tabla1[[#This Row],[PLAN_CONSUMO]]</f>
        <v>0</v>
      </c>
      <c r="Y295" t="s">
        <v>8865</v>
      </c>
      <c r="Z295" t="b">
        <f>Tabla1[[#This Row],[DESCRIPCION_U20002 31/10]]=Tabla1[[#This Row],[DESCRIPCION_U2000]]</f>
        <v>0</v>
      </c>
      <c r="AA295" t="s">
        <v>6743</v>
      </c>
      <c r="AB295" t="b">
        <f>Tabla1[[#This Row],[EJECUTIVO COMERCIAL 31/10]]=Tabla1[[#This Row],[EJECUTIVO_CORPORATE]]</f>
        <v>0</v>
      </c>
      <c r="AC295" t="e">
        <f>VLOOKUP(Tabla1[[#This Row],[NRO_CUENTA]],[1]!Tabla3[#Data],12,0)</f>
        <v>#N/A</v>
      </c>
      <c r="AD295" t="e">
        <f>VLOOKUP(Tabla1[[#This Row],[NRO_CUENTA]],[1]!Tabla3[#Data],17,0)</f>
        <v>#N/A</v>
      </c>
    </row>
    <row r="296" spans="1:30" x14ac:dyDescent="0.25">
      <c r="A296" t="s">
        <v>18</v>
      </c>
      <c r="B296" s="1">
        <v>43818</v>
      </c>
      <c r="C296" t="s">
        <v>118</v>
      </c>
      <c r="D296">
        <v>34758</v>
      </c>
      <c r="E296" s="6" t="s">
        <v>588</v>
      </c>
      <c r="F296" t="s">
        <v>593</v>
      </c>
      <c r="G296" s="6" t="s">
        <v>1400</v>
      </c>
      <c r="H296" t="s">
        <v>40</v>
      </c>
      <c r="I296" t="s">
        <v>23</v>
      </c>
      <c r="J296" t="s">
        <v>714</v>
      </c>
      <c r="K296" t="s">
        <v>589</v>
      </c>
      <c r="L296" t="s">
        <v>590</v>
      </c>
      <c r="M296" t="s">
        <v>591</v>
      </c>
      <c r="N296" t="s">
        <v>711</v>
      </c>
      <c r="O296" s="14">
        <v>43800</v>
      </c>
      <c r="P296" s="14">
        <v>43831</v>
      </c>
      <c r="Q296" s="22" t="s">
        <v>27</v>
      </c>
      <c r="R296" s="21" t="s">
        <v>592</v>
      </c>
      <c r="S296" s="21"/>
      <c r="T296" s="22">
        <v>43838</v>
      </c>
      <c r="U296" t="s">
        <v>5982</v>
      </c>
      <c r="V296" t="s">
        <v>5982</v>
      </c>
      <c r="W296" t="s">
        <v>717</v>
      </c>
      <c r="X296" t="b">
        <f>Tabla1[[#This Row],[PLAN CONSUMO 31/10]]=Tabla1[[#This Row],[PLAN_CONSUMO]]</f>
        <v>0</v>
      </c>
      <c r="Y296" t="s">
        <v>7100</v>
      </c>
      <c r="Z296" t="b">
        <f>Tabla1[[#This Row],[DESCRIPCION_U20002 31/10]]=Tabla1[[#This Row],[DESCRIPCION_U2000]]</f>
        <v>0</v>
      </c>
      <c r="AA296" t="s">
        <v>6743</v>
      </c>
      <c r="AB296" t="b">
        <f>Tabla1[[#This Row],[EJECUTIVO COMERCIAL 31/10]]=Tabla1[[#This Row],[EJECUTIVO_CORPORATE]]</f>
        <v>0</v>
      </c>
      <c r="AC296" t="e">
        <f>VLOOKUP(Tabla1[[#This Row],[NRO_CUENTA]],[1]!Tabla3[#Data],12,0)</f>
        <v>#N/A</v>
      </c>
      <c r="AD296" t="e">
        <f>VLOOKUP(Tabla1[[#This Row],[NRO_CUENTA]],[1]!Tabla3[#Data],17,0)</f>
        <v>#N/A</v>
      </c>
    </row>
    <row r="297" spans="1:30" x14ac:dyDescent="0.25">
      <c r="A297" t="s">
        <v>35</v>
      </c>
      <c r="B297" s="1">
        <v>43830</v>
      </c>
      <c r="C297" t="s">
        <v>28</v>
      </c>
      <c r="D297">
        <v>34985</v>
      </c>
      <c r="E297" s="6" t="s">
        <v>708</v>
      </c>
      <c r="F297" t="s">
        <v>2341</v>
      </c>
      <c r="G297" s="6" t="s">
        <v>1828</v>
      </c>
      <c r="H297" t="s">
        <v>40</v>
      </c>
      <c r="I297" t="s">
        <v>23</v>
      </c>
      <c r="J297" t="s">
        <v>823</v>
      </c>
      <c r="K297" t="s">
        <v>709</v>
      </c>
      <c r="M297" t="s">
        <v>710</v>
      </c>
      <c r="N297" t="s">
        <v>17</v>
      </c>
      <c r="O297" s="14">
        <v>43800</v>
      </c>
      <c r="P297" s="14">
        <v>43831</v>
      </c>
      <c r="Q297" s="21" t="s">
        <v>75</v>
      </c>
      <c r="R297" s="21" t="s">
        <v>3026</v>
      </c>
      <c r="S297" s="2" t="s">
        <v>9309</v>
      </c>
      <c r="T297" s="22">
        <v>0</v>
      </c>
      <c r="U297" t="s">
        <v>5984</v>
      </c>
      <c r="V297" t="s">
        <v>35</v>
      </c>
      <c r="W297" t="s">
        <v>28</v>
      </c>
      <c r="X297" t="b">
        <f>Tabla1[[#This Row],[PLAN CONSUMO 31/10]]=Tabla1[[#This Row],[PLAN_CONSUMO]]</f>
        <v>1</v>
      </c>
      <c r="Y297" t="s">
        <v>35</v>
      </c>
      <c r="Z297" t="b">
        <f>Tabla1[[#This Row],[DESCRIPCION_U20002 31/10]]=Tabla1[[#This Row],[DESCRIPCION_U2000]]</f>
        <v>0</v>
      </c>
      <c r="AA297" t="s">
        <v>4247</v>
      </c>
      <c r="AB297" t="b">
        <f>Tabla1[[#This Row],[EJECUTIVO COMERCIAL 31/10]]=Tabla1[[#This Row],[EJECUTIVO_CORPORATE]]</f>
        <v>0</v>
      </c>
      <c r="AC297" t="e">
        <f>VLOOKUP(Tabla1[[#This Row],[NRO_CUENTA]],[1]!Tabla3[#Data],12,0)</f>
        <v>#N/A</v>
      </c>
      <c r="AD297" t="e">
        <f>VLOOKUP(Tabla1[[#This Row],[NRO_CUENTA]],[1]!Tabla3[#Data],17,0)</f>
        <v>#N/A</v>
      </c>
    </row>
    <row r="298" spans="1:30" x14ac:dyDescent="0.25">
      <c r="A298" t="s">
        <v>18</v>
      </c>
      <c r="B298" s="1">
        <v>43678</v>
      </c>
      <c r="C298" t="s">
        <v>94</v>
      </c>
      <c r="D298">
        <v>34359</v>
      </c>
      <c r="E298" s="6" t="s">
        <v>333</v>
      </c>
      <c r="F298" t="s">
        <v>334</v>
      </c>
      <c r="G298" s="6" t="s">
        <v>1760</v>
      </c>
      <c r="H298" t="s">
        <v>22</v>
      </c>
      <c r="I298" t="s">
        <v>23</v>
      </c>
      <c r="J298" t="s">
        <v>1231</v>
      </c>
      <c r="K298" t="s">
        <v>335</v>
      </c>
      <c r="L298" t="s">
        <v>336</v>
      </c>
      <c r="M298" t="s">
        <v>337</v>
      </c>
      <c r="N298" t="s">
        <v>17</v>
      </c>
      <c r="O298" s="14">
        <v>43800</v>
      </c>
      <c r="P298" s="15">
        <v>43862</v>
      </c>
      <c r="Q298" s="21" t="s">
        <v>1878</v>
      </c>
      <c r="R298" s="21" t="s">
        <v>1028</v>
      </c>
      <c r="S298" s="21"/>
      <c r="T298" s="29">
        <v>43881</v>
      </c>
      <c r="U298" t="s">
        <v>5984</v>
      </c>
      <c r="V298" t="s">
        <v>5982</v>
      </c>
      <c r="W298" t="s">
        <v>94</v>
      </c>
      <c r="X298" t="b">
        <f>Tabla1[[#This Row],[PLAN CONSUMO 31/10]]=Tabla1[[#This Row],[PLAN_CONSUMO]]</f>
        <v>1</v>
      </c>
      <c r="Y298" t="s">
        <v>7541</v>
      </c>
      <c r="Z298" t="b">
        <f>Tabla1[[#This Row],[DESCRIPCION_U20002 31/10]]=Tabla1[[#This Row],[DESCRIPCION_U2000]]</f>
        <v>0</v>
      </c>
      <c r="AA298" t="s">
        <v>1760</v>
      </c>
      <c r="AB298" t="b">
        <f>Tabla1[[#This Row],[EJECUTIVO COMERCIAL 31/10]]=Tabla1[[#This Row],[EJECUTIVO_CORPORATE]]</f>
        <v>1</v>
      </c>
      <c r="AC298" t="e">
        <f>VLOOKUP(Tabla1[[#This Row],[NRO_CUENTA]],[1]!Tabla3[#Data],12,0)</f>
        <v>#N/A</v>
      </c>
      <c r="AD298" t="e">
        <f>VLOOKUP(Tabla1[[#This Row],[NRO_CUENTA]],[1]!Tabla3[#Data],17,0)</f>
        <v>#N/A</v>
      </c>
    </row>
    <row r="299" spans="1:30" x14ac:dyDescent="0.25">
      <c r="A299" t="s">
        <v>18</v>
      </c>
      <c r="B299" s="1">
        <v>43819</v>
      </c>
      <c r="C299" t="s">
        <v>601</v>
      </c>
      <c r="D299">
        <v>33521</v>
      </c>
      <c r="E299" s="6" t="s">
        <v>1909</v>
      </c>
      <c r="F299" t="s">
        <v>602</v>
      </c>
      <c r="G299" s="6" t="s">
        <v>1400</v>
      </c>
      <c r="H299" t="s">
        <v>31</v>
      </c>
      <c r="I299" t="s">
        <v>23</v>
      </c>
      <c r="J299" t="s">
        <v>714</v>
      </c>
      <c r="K299" t="s">
        <v>603</v>
      </c>
      <c r="L299" t="s">
        <v>604</v>
      </c>
      <c r="M299" t="s">
        <v>605</v>
      </c>
      <c r="N299" t="s">
        <v>711</v>
      </c>
      <c r="O299" s="14">
        <v>43800</v>
      </c>
      <c r="P299" s="15">
        <v>43862</v>
      </c>
      <c r="Q299" s="21" t="s">
        <v>1878</v>
      </c>
      <c r="R299" s="21" t="s">
        <v>1029</v>
      </c>
      <c r="S299" s="21"/>
      <c r="T299" s="29">
        <v>43866</v>
      </c>
      <c r="U299" t="s">
        <v>5982</v>
      </c>
      <c r="V299" t="s">
        <v>35</v>
      </c>
      <c r="W299" t="s">
        <v>94</v>
      </c>
      <c r="X299" t="b">
        <f>Tabla1[[#This Row],[PLAN CONSUMO 31/10]]=Tabla1[[#This Row],[PLAN_CONSUMO]]</f>
        <v>0</v>
      </c>
      <c r="Y299" t="s">
        <v>35</v>
      </c>
      <c r="Z299" t="b">
        <f>Tabla1[[#This Row],[DESCRIPCION_U20002 31/10]]=Tabla1[[#This Row],[DESCRIPCION_U2000]]</f>
        <v>0</v>
      </c>
      <c r="AA299" t="s">
        <v>6743</v>
      </c>
      <c r="AB299" t="b">
        <f>Tabla1[[#This Row],[EJECUTIVO COMERCIAL 31/10]]=Tabla1[[#This Row],[EJECUTIVO_CORPORATE]]</f>
        <v>0</v>
      </c>
      <c r="AC299" t="e">
        <f>VLOOKUP(Tabla1[[#This Row],[NRO_CUENTA]],[1]!Tabla3[#Data],12,0)</f>
        <v>#N/A</v>
      </c>
      <c r="AD299" t="e">
        <f>VLOOKUP(Tabla1[[#This Row],[NRO_CUENTA]],[1]!Tabla3[#Data],17,0)</f>
        <v>#N/A</v>
      </c>
    </row>
    <row r="300" spans="1:30" x14ac:dyDescent="0.25">
      <c r="A300" t="s">
        <v>18</v>
      </c>
      <c r="B300" s="1">
        <v>43819</v>
      </c>
      <c r="C300" t="s">
        <v>601</v>
      </c>
      <c r="D300">
        <v>34984</v>
      </c>
      <c r="E300" s="6" t="s">
        <v>1909</v>
      </c>
      <c r="F300" t="s">
        <v>613</v>
      </c>
      <c r="G300" s="6" t="s">
        <v>1400</v>
      </c>
      <c r="H300" t="s">
        <v>31</v>
      </c>
      <c r="I300" t="s">
        <v>23</v>
      </c>
      <c r="J300" t="s">
        <v>714</v>
      </c>
      <c r="K300" t="s">
        <v>614</v>
      </c>
      <c r="L300" t="s">
        <v>615</v>
      </c>
      <c r="M300" t="s">
        <v>616</v>
      </c>
      <c r="N300" t="s">
        <v>711</v>
      </c>
      <c r="O300" s="14">
        <v>43800</v>
      </c>
      <c r="P300" s="15">
        <v>43862</v>
      </c>
      <c r="Q300" s="22" t="s">
        <v>1878</v>
      </c>
      <c r="R300" s="25" t="s">
        <v>1030</v>
      </c>
      <c r="S300" s="25"/>
      <c r="T300" s="97">
        <v>43866</v>
      </c>
      <c r="U300" t="s">
        <v>5982</v>
      </c>
      <c r="V300" t="s">
        <v>35</v>
      </c>
      <c r="W300" t="s">
        <v>94</v>
      </c>
      <c r="X300" t="b">
        <f>Tabla1[[#This Row],[PLAN CONSUMO 31/10]]=Tabla1[[#This Row],[PLAN_CONSUMO]]</f>
        <v>0</v>
      </c>
      <c r="Y300" t="s">
        <v>35</v>
      </c>
      <c r="Z300" t="b">
        <f>Tabla1[[#This Row],[DESCRIPCION_U20002 31/10]]=Tabla1[[#This Row],[DESCRIPCION_U2000]]</f>
        <v>0</v>
      </c>
      <c r="AA300" t="s">
        <v>6743</v>
      </c>
      <c r="AB300" t="b">
        <f>Tabla1[[#This Row],[EJECUTIVO COMERCIAL 31/10]]=Tabla1[[#This Row],[EJECUTIVO_CORPORATE]]</f>
        <v>0</v>
      </c>
      <c r="AC300" t="e">
        <f>VLOOKUP(Tabla1[[#This Row],[NRO_CUENTA]],[1]!Tabla3[#Data],12,0)</f>
        <v>#N/A</v>
      </c>
      <c r="AD300" t="e">
        <f>VLOOKUP(Tabla1[[#This Row],[NRO_CUENTA]],[1]!Tabla3[#Data],17,0)</f>
        <v>#N/A</v>
      </c>
    </row>
    <row r="301" spans="1:30" x14ac:dyDescent="0.25">
      <c r="A301" t="s">
        <v>18</v>
      </c>
      <c r="B301" s="1">
        <v>43819</v>
      </c>
      <c r="C301" t="s">
        <v>606</v>
      </c>
      <c r="D301">
        <v>35016</v>
      </c>
      <c r="E301" s="6" t="s">
        <v>1909</v>
      </c>
      <c r="F301" t="s">
        <v>607</v>
      </c>
      <c r="G301" s="6" t="s">
        <v>1400</v>
      </c>
      <c r="H301" t="s">
        <v>31</v>
      </c>
      <c r="I301" t="s">
        <v>23</v>
      </c>
      <c r="J301" t="s">
        <v>714</v>
      </c>
      <c r="K301" t="s">
        <v>603</v>
      </c>
      <c r="L301" t="s">
        <v>604</v>
      </c>
      <c r="M301" t="s">
        <v>605</v>
      </c>
      <c r="N301" t="s">
        <v>711</v>
      </c>
      <c r="O301" s="14">
        <v>43800</v>
      </c>
      <c r="P301" s="15">
        <v>43862</v>
      </c>
      <c r="Q301" s="21" t="s">
        <v>1878</v>
      </c>
      <c r="R301" s="25" t="s">
        <v>1029</v>
      </c>
      <c r="S301" s="25"/>
      <c r="T301" s="97">
        <v>43866</v>
      </c>
      <c r="U301" t="s">
        <v>5982</v>
      </c>
      <c r="V301" t="s">
        <v>35</v>
      </c>
      <c r="W301" t="s">
        <v>94</v>
      </c>
      <c r="X301" t="b">
        <f>Tabla1[[#This Row],[PLAN CONSUMO 31/10]]=Tabla1[[#This Row],[PLAN_CONSUMO]]</f>
        <v>0</v>
      </c>
      <c r="Y301" t="s">
        <v>35</v>
      </c>
      <c r="Z301" t="b">
        <f>Tabla1[[#This Row],[DESCRIPCION_U20002 31/10]]=Tabla1[[#This Row],[DESCRIPCION_U2000]]</f>
        <v>0</v>
      </c>
      <c r="AA301" t="s">
        <v>6743</v>
      </c>
      <c r="AB301" t="b">
        <f>Tabla1[[#This Row],[EJECUTIVO COMERCIAL 31/10]]=Tabla1[[#This Row],[EJECUTIVO_CORPORATE]]</f>
        <v>0</v>
      </c>
      <c r="AC301" t="e">
        <f>VLOOKUP(Tabla1[[#This Row],[NRO_CUENTA]],[1]!Tabla3[#Data],12,0)</f>
        <v>#N/A</v>
      </c>
      <c r="AD301" t="e">
        <f>VLOOKUP(Tabla1[[#This Row],[NRO_CUENTA]],[1]!Tabla3[#Data],17,0)</f>
        <v>#N/A</v>
      </c>
    </row>
    <row r="302" spans="1:30" x14ac:dyDescent="0.25">
      <c r="A302" t="s">
        <v>18</v>
      </c>
      <c r="B302" s="1">
        <v>43819</v>
      </c>
      <c r="C302" t="s">
        <v>608</v>
      </c>
      <c r="D302">
        <v>35017</v>
      </c>
      <c r="E302" s="6" t="s">
        <v>1909</v>
      </c>
      <c r="F302" t="s">
        <v>609</v>
      </c>
      <c r="G302" s="6" t="s">
        <v>1400</v>
      </c>
      <c r="H302" t="s">
        <v>31</v>
      </c>
      <c r="I302" t="s">
        <v>23</v>
      </c>
      <c r="J302" t="s">
        <v>714</v>
      </c>
      <c r="K302" t="s">
        <v>610</v>
      </c>
      <c r="L302" t="s">
        <v>611</v>
      </c>
      <c r="M302" t="s">
        <v>612</v>
      </c>
      <c r="N302" t="s">
        <v>711</v>
      </c>
      <c r="O302" s="14">
        <v>43800</v>
      </c>
      <c r="P302" s="15">
        <v>43862</v>
      </c>
      <c r="Q302" s="22" t="s">
        <v>27</v>
      </c>
      <c r="R302" s="25" t="s">
        <v>1243</v>
      </c>
      <c r="S302" s="25"/>
      <c r="T302" s="26">
        <v>43866</v>
      </c>
      <c r="U302" t="s">
        <v>5982</v>
      </c>
      <c r="V302" t="s">
        <v>5984</v>
      </c>
      <c r="W302" t="s">
        <v>94</v>
      </c>
      <c r="X302" t="b">
        <f>Tabla1[[#This Row],[PLAN CONSUMO 31/10]]=Tabla1[[#This Row],[PLAN_CONSUMO]]</f>
        <v>0</v>
      </c>
      <c r="Y302" t="s">
        <v>7825</v>
      </c>
      <c r="Z302" t="b">
        <f>Tabla1[[#This Row],[DESCRIPCION_U20002 31/10]]=Tabla1[[#This Row],[DESCRIPCION_U2000]]</f>
        <v>0</v>
      </c>
      <c r="AA302" t="s">
        <v>6743</v>
      </c>
      <c r="AB302" t="b">
        <f>Tabla1[[#This Row],[EJECUTIVO COMERCIAL 31/10]]=Tabla1[[#This Row],[EJECUTIVO_CORPORATE]]</f>
        <v>0</v>
      </c>
      <c r="AC302" t="e">
        <f>VLOOKUP(Tabla1[[#This Row],[NRO_CUENTA]],[1]!Tabla3[#Data],12,0)</f>
        <v>#N/A</v>
      </c>
      <c r="AD302" t="e">
        <f>VLOOKUP(Tabla1[[#This Row],[NRO_CUENTA]],[1]!Tabla3[#Data],17,0)</f>
        <v>#N/A</v>
      </c>
    </row>
    <row r="303" spans="1:30" x14ac:dyDescent="0.25">
      <c r="A303" t="s">
        <v>18</v>
      </c>
      <c r="B303" s="1">
        <v>43819</v>
      </c>
      <c r="C303" t="s">
        <v>617</v>
      </c>
      <c r="D303">
        <v>29684</v>
      </c>
      <c r="E303" s="6" t="s">
        <v>1909</v>
      </c>
      <c r="F303" t="s">
        <v>618</v>
      </c>
      <c r="G303" s="6" t="s">
        <v>1400</v>
      </c>
      <c r="H303" t="s">
        <v>22</v>
      </c>
      <c r="I303" t="s">
        <v>23</v>
      </c>
      <c r="J303" t="s">
        <v>714</v>
      </c>
      <c r="K303" t="s">
        <v>619</v>
      </c>
      <c r="L303" t="s">
        <v>620</v>
      </c>
      <c r="M303" t="s">
        <v>621</v>
      </c>
      <c r="N303" t="s">
        <v>711</v>
      </c>
      <c r="O303" s="14">
        <v>43800</v>
      </c>
      <c r="P303" s="14">
        <v>43891</v>
      </c>
      <c r="Q303" s="21" t="s">
        <v>1878</v>
      </c>
      <c r="R303" s="21" t="s">
        <v>1030</v>
      </c>
      <c r="S303" s="24"/>
      <c r="T303" s="29">
        <v>43893</v>
      </c>
      <c r="U303" t="s">
        <v>5982</v>
      </c>
      <c r="V303" t="s">
        <v>35</v>
      </c>
      <c r="W303" t="s">
        <v>94</v>
      </c>
      <c r="X303" t="b">
        <f>Tabla1[[#This Row],[PLAN CONSUMO 31/10]]=Tabla1[[#This Row],[PLAN_CONSUMO]]</f>
        <v>0</v>
      </c>
      <c r="Y303" t="s">
        <v>35</v>
      </c>
      <c r="Z303" t="b">
        <f>Tabla1[[#This Row],[DESCRIPCION_U20002 31/10]]=Tabla1[[#This Row],[DESCRIPCION_U2000]]</f>
        <v>0</v>
      </c>
      <c r="AA303" t="s">
        <v>6743</v>
      </c>
      <c r="AB303" t="b">
        <f>Tabla1[[#This Row],[EJECUTIVO COMERCIAL 31/10]]=Tabla1[[#This Row],[EJECUTIVO_CORPORATE]]</f>
        <v>0</v>
      </c>
      <c r="AC303" t="e">
        <f>VLOOKUP(Tabla1[[#This Row],[NRO_CUENTA]],[1]!Tabla3[#Data],12,0)</f>
        <v>#N/A</v>
      </c>
      <c r="AD303" t="e">
        <f>VLOOKUP(Tabla1[[#This Row],[NRO_CUENTA]],[1]!Tabla3[#Data],17,0)</f>
        <v>#N/A</v>
      </c>
    </row>
    <row r="304" spans="1:30" x14ac:dyDescent="0.25">
      <c r="A304" t="s">
        <v>18</v>
      </c>
      <c r="B304" s="1">
        <v>43819</v>
      </c>
      <c r="C304" t="s">
        <v>601</v>
      </c>
      <c r="D304">
        <v>33522</v>
      </c>
      <c r="E304" s="6" t="s">
        <v>1909</v>
      </c>
      <c r="F304" t="s">
        <v>622</v>
      </c>
      <c r="G304" s="6" t="s">
        <v>1400</v>
      </c>
      <c r="H304" t="s">
        <v>22</v>
      </c>
      <c r="I304" t="s">
        <v>23</v>
      </c>
      <c r="J304" t="s">
        <v>714</v>
      </c>
      <c r="K304" t="s">
        <v>619</v>
      </c>
      <c r="L304" t="s">
        <v>620</v>
      </c>
      <c r="M304" t="s">
        <v>621</v>
      </c>
      <c r="N304" t="s">
        <v>711</v>
      </c>
      <c r="O304" s="14">
        <v>43800</v>
      </c>
      <c r="P304" s="14">
        <v>43891</v>
      </c>
      <c r="Q304" s="21" t="s">
        <v>1878</v>
      </c>
      <c r="R304" s="21" t="s">
        <v>1030</v>
      </c>
      <c r="S304" s="24"/>
      <c r="T304" s="29">
        <v>43893</v>
      </c>
      <c r="U304" t="s">
        <v>5982</v>
      </c>
      <c r="V304" t="s">
        <v>35</v>
      </c>
      <c r="W304" t="s">
        <v>94</v>
      </c>
      <c r="X304" t="b">
        <f>Tabla1[[#This Row],[PLAN CONSUMO 31/10]]=Tabla1[[#This Row],[PLAN_CONSUMO]]</f>
        <v>0</v>
      </c>
      <c r="Y304" t="s">
        <v>35</v>
      </c>
      <c r="Z304" t="b">
        <f>Tabla1[[#This Row],[DESCRIPCION_U20002 31/10]]=Tabla1[[#This Row],[DESCRIPCION_U2000]]</f>
        <v>0</v>
      </c>
      <c r="AA304" t="s">
        <v>6743</v>
      </c>
      <c r="AB304" t="b">
        <f>Tabla1[[#This Row],[EJECUTIVO COMERCIAL 31/10]]=Tabla1[[#This Row],[EJECUTIVO_CORPORATE]]</f>
        <v>0</v>
      </c>
      <c r="AC304" t="e">
        <f>VLOOKUP(Tabla1[[#This Row],[NRO_CUENTA]],[1]!Tabla3[#Data],12,0)</f>
        <v>#N/A</v>
      </c>
      <c r="AD304" t="e">
        <f>VLOOKUP(Tabla1[[#This Row],[NRO_CUENTA]],[1]!Tabla3[#Data],17,0)</f>
        <v>#N/A</v>
      </c>
    </row>
    <row r="305" spans="1:30" x14ac:dyDescent="0.25">
      <c r="A305" t="s">
        <v>18</v>
      </c>
      <c r="B305" s="1">
        <v>43819</v>
      </c>
      <c r="C305" t="s">
        <v>617</v>
      </c>
      <c r="D305">
        <v>29686</v>
      </c>
      <c r="E305" s="6" t="s">
        <v>1909</v>
      </c>
      <c r="F305" t="s">
        <v>623</v>
      </c>
      <c r="G305" s="6" t="s">
        <v>1400</v>
      </c>
      <c r="H305" t="s">
        <v>752</v>
      </c>
      <c r="I305" t="s">
        <v>23</v>
      </c>
      <c r="J305" t="s">
        <v>714</v>
      </c>
      <c r="K305" t="s">
        <v>624</v>
      </c>
      <c r="L305" t="s">
        <v>625</v>
      </c>
      <c r="M305" t="s">
        <v>626</v>
      </c>
      <c r="N305" t="s">
        <v>711</v>
      </c>
      <c r="O305" s="14">
        <v>43800</v>
      </c>
      <c r="P305" s="14">
        <v>43891</v>
      </c>
      <c r="Q305" s="21" t="s">
        <v>1878</v>
      </c>
      <c r="R305" s="21" t="s">
        <v>1030</v>
      </c>
      <c r="S305" s="24"/>
      <c r="T305" s="29">
        <v>43894</v>
      </c>
      <c r="U305" t="s">
        <v>5982</v>
      </c>
      <c r="V305" t="s">
        <v>35</v>
      </c>
      <c r="W305" t="s">
        <v>94</v>
      </c>
      <c r="X305" t="b">
        <f>Tabla1[[#This Row],[PLAN CONSUMO 31/10]]=Tabla1[[#This Row],[PLAN_CONSUMO]]</f>
        <v>0</v>
      </c>
      <c r="Y305" t="s">
        <v>35</v>
      </c>
      <c r="Z305" t="b">
        <f>Tabla1[[#This Row],[DESCRIPCION_U20002 31/10]]=Tabla1[[#This Row],[DESCRIPCION_U2000]]</f>
        <v>0</v>
      </c>
      <c r="AA305" t="s">
        <v>6743</v>
      </c>
      <c r="AB305" t="b">
        <f>Tabla1[[#This Row],[EJECUTIVO COMERCIAL 31/10]]=Tabla1[[#This Row],[EJECUTIVO_CORPORATE]]</f>
        <v>0</v>
      </c>
      <c r="AC305" t="e">
        <f>VLOOKUP(Tabla1[[#This Row],[NRO_CUENTA]],[1]!Tabla3[#Data],12,0)</f>
        <v>#N/A</v>
      </c>
      <c r="AD305" t="e">
        <f>VLOOKUP(Tabla1[[#This Row],[NRO_CUENTA]],[1]!Tabla3[#Data],17,0)</f>
        <v>#N/A</v>
      </c>
    </row>
    <row r="306" spans="1:30" x14ac:dyDescent="0.25">
      <c r="A306" t="s">
        <v>18</v>
      </c>
      <c r="B306" s="1">
        <v>43819</v>
      </c>
      <c r="C306" t="s">
        <v>627</v>
      </c>
      <c r="D306">
        <v>35018</v>
      </c>
      <c r="E306" s="6" t="s">
        <v>1909</v>
      </c>
      <c r="F306" t="s">
        <v>628</v>
      </c>
      <c r="G306" s="6" t="s">
        <v>1400</v>
      </c>
      <c r="H306" t="s">
        <v>752</v>
      </c>
      <c r="I306" t="s">
        <v>23</v>
      </c>
      <c r="J306" t="s">
        <v>714</v>
      </c>
      <c r="K306" t="s">
        <v>624</v>
      </c>
      <c r="L306" t="s">
        <v>625</v>
      </c>
      <c r="M306" t="s">
        <v>629</v>
      </c>
      <c r="N306" t="s">
        <v>711</v>
      </c>
      <c r="O306" s="14">
        <v>43800</v>
      </c>
      <c r="P306" s="14">
        <v>43891</v>
      </c>
      <c r="Q306" s="21" t="s">
        <v>1878</v>
      </c>
      <c r="R306" s="21" t="s">
        <v>1030</v>
      </c>
      <c r="S306" s="24"/>
      <c r="T306" s="29">
        <v>43894</v>
      </c>
      <c r="U306" t="s">
        <v>5982</v>
      </c>
      <c r="V306" t="s">
        <v>35</v>
      </c>
      <c r="W306" t="s">
        <v>94</v>
      </c>
      <c r="X306" t="b">
        <f>Tabla1[[#This Row],[PLAN CONSUMO 31/10]]=Tabla1[[#This Row],[PLAN_CONSUMO]]</f>
        <v>0</v>
      </c>
      <c r="Y306" t="s">
        <v>35</v>
      </c>
      <c r="Z306" t="b">
        <f>Tabla1[[#This Row],[DESCRIPCION_U20002 31/10]]=Tabla1[[#This Row],[DESCRIPCION_U2000]]</f>
        <v>0</v>
      </c>
      <c r="AA306" t="s">
        <v>6743</v>
      </c>
      <c r="AB306" t="b">
        <f>Tabla1[[#This Row],[EJECUTIVO COMERCIAL 31/10]]=Tabla1[[#This Row],[EJECUTIVO_CORPORATE]]</f>
        <v>0</v>
      </c>
      <c r="AC306" t="e">
        <f>VLOOKUP(Tabla1[[#This Row],[NRO_CUENTA]],[1]!Tabla3[#Data],12,0)</f>
        <v>#N/A</v>
      </c>
      <c r="AD306" t="e">
        <f>VLOOKUP(Tabla1[[#This Row],[NRO_CUENTA]],[1]!Tabla3[#Data],17,0)</f>
        <v>#N/A</v>
      </c>
    </row>
    <row r="307" spans="1:30" x14ac:dyDescent="0.25">
      <c r="A307" t="s">
        <v>18</v>
      </c>
      <c r="B307" s="1">
        <v>43819</v>
      </c>
      <c r="C307" t="s">
        <v>617</v>
      </c>
      <c r="D307">
        <v>29688</v>
      </c>
      <c r="E307" s="6" t="s">
        <v>1909</v>
      </c>
      <c r="F307" t="s">
        <v>630</v>
      </c>
      <c r="G307" s="6" t="s">
        <v>1400</v>
      </c>
      <c r="H307" t="s">
        <v>631</v>
      </c>
      <c r="I307" t="s">
        <v>23</v>
      </c>
      <c r="J307" t="s">
        <v>714</v>
      </c>
      <c r="K307" t="s">
        <v>632</v>
      </c>
      <c r="L307" t="s">
        <v>633</v>
      </c>
      <c r="M307" t="s">
        <v>634</v>
      </c>
      <c r="N307" t="s">
        <v>711</v>
      </c>
      <c r="O307" s="14">
        <v>43800</v>
      </c>
      <c r="P307" s="14">
        <v>43891</v>
      </c>
      <c r="Q307" s="22" t="s">
        <v>27</v>
      </c>
      <c r="R307" s="21"/>
      <c r="S307" s="24"/>
      <c r="T307" s="22">
        <v>43895</v>
      </c>
      <c r="U307" t="s">
        <v>5982</v>
      </c>
      <c r="V307" t="s">
        <v>5982</v>
      </c>
      <c r="W307" t="s">
        <v>94</v>
      </c>
      <c r="X307" t="b">
        <f>Tabla1[[#This Row],[PLAN CONSUMO 31/10]]=Tabla1[[#This Row],[PLAN_CONSUMO]]</f>
        <v>0</v>
      </c>
      <c r="Y307" t="s">
        <v>8864</v>
      </c>
      <c r="Z307" t="b">
        <f>Tabla1[[#This Row],[DESCRIPCION_U20002 31/10]]=Tabla1[[#This Row],[DESCRIPCION_U2000]]</f>
        <v>0</v>
      </c>
      <c r="AA307" t="s">
        <v>6743</v>
      </c>
      <c r="AB307" t="b">
        <f>Tabla1[[#This Row],[EJECUTIVO COMERCIAL 31/10]]=Tabla1[[#This Row],[EJECUTIVO_CORPORATE]]</f>
        <v>0</v>
      </c>
      <c r="AC307" t="e">
        <f>VLOOKUP(Tabla1[[#This Row],[NRO_CUENTA]],[1]!Tabla3[#Data],12,0)</f>
        <v>#N/A</v>
      </c>
      <c r="AD307" t="e">
        <f>VLOOKUP(Tabla1[[#This Row],[NRO_CUENTA]],[1]!Tabla3[#Data],17,0)</f>
        <v>#N/A</v>
      </c>
    </row>
    <row r="308" spans="1:30" x14ac:dyDescent="0.25">
      <c r="A308" t="s">
        <v>18</v>
      </c>
      <c r="B308" s="1">
        <v>43819</v>
      </c>
      <c r="C308" t="s">
        <v>627</v>
      </c>
      <c r="D308">
        <v>35019</v>
      </c>
      <c r="E308" s="6" t="s">
        <v>1909</v>
      </c>
      <c r="F308" t="s">
        <v>635</v>
      </c>
      <c r="G308" s="6" t="s">
        <v>1400</v>
      </c>
      <c r="H308" t="s">
        <v>631</v>
      </c>
      <c r="I308" t="s">
        <v>23</v>
      </c>
      <c r="J308" t="s">
        <v>714</v>
      </c>
      <c r="K308" t="s">
        <v>632</v>
      </c>
      <c r="L308" t="s">
        <v>633</v>
      </c>
      <c r="M308" t="s">
        <v>634</v>
      </c>
      <c r="N308" t="s">
        <v>711</v>
      </c>
      <c r="O308" s="14">
        <v>43800</v>
      </c>
      <c r="P308" s="14">
        <v>43891</v>
      </c>
      <c r="Q308" s="22" t="s">
        <v>27</v>
      </c>
      <c r="R308" s="21"/>
      <c r="S308" s="24"/>
      <c r="T308" s="22">
        <v>43895</v>
      </c>
      <c r="U308" t="s">
        <v>5982</v>
      </c>
      <c r="V308" t="s">
        <v>5982</v>
      </c>
      <c r="W308" t="s">
        <v>94</v>
      </c>
      <c r="X308" t="b">
        <f>Tabla1[[#This Row],[PLAN CONSUMO 31/10]]=Tabla1[[#This Row],[PLAN_CONSUMO]]</f>
        <v>0</v>
      </c>
      <c r="Y308" t="s">
        <v>8865</v>
      </c>
      <c r="Z308" t="b">
        <f>Tabla1[[#This Row],[DESCRIPCION_U20002 31/10]]=Tabla1[[#This Row],[DESCRIPCION_U2000]]</f>
        <v>0</v>
      </c>
      <c r="AA308" t="s">
        <v>6743</v>
      </c>
      <c r="AB308" t="b">
        <f>Tabla1[[#This Row],[EJECUTIVO COMERCIAL 31/10]]=Tabla1[[#This Row],[EJECUTIVO_CORPORATE]]</f>
        <v>0</v>
      </c>
      <c r="AC308" t="e">
        <f>VLOOKUP(Tabla1[[#This Row],[NRO_CUENTA]],[1]!Tabla3[#Data],12,0)</f>
        <v>#N/A</v>
      </c>
      <c r="AD308" t="e">
        <f>VLOOKUP(Tabla1[[#This Row],[NRO_CUENTA]],[1]!Tabla3[#Data],17,0)</f>
        <v>#N/A</v>
      </c>
    </row>
    <row r="309" spans="1:30" x14ac:dyDescent="0.25">
      <c r="A309" t="s">
        <v>18</v>
      </c>
      <c r="B309" s="1">
        <v>43819</v>
      </c>
      <c r="C309" t="s">
        <v>601</v>
      </c>
      <c r="D309">
        <v>34984</v>
      </c>
      <c r="E309" s="6" t="s">
        <v>1909</v>
      </c>
      <c r="F309" t="s">
        <v>613</v>
      </c>
      <c r="G309" s="6" t="s">
        <v>1400</v>
      </c>
      <c r="H309" t="s">
        <v>31</v>
      </c>
      <c r="I309" t="s">
        <v>23</v>
      </c>
      <c r="J309" t="s">
        <v>714</v>
      </c>
      <c r="K309" t="s">
        <v>614</v>
      </c>
      <c r="L309" t="s">
        <v>615</v>
      </c>
      <c r="M309" t="s">
        <v>616</v>
      </c>
      <c r="N309" t="s">
        <v>711</v>
      </c>
      <c r="O309" s="14">
        <v>43800</v>
      </c>
      <c r="P309" s="14">
        <v>43891</v>
      </c>
      <c r="Q309" s="22" t="s">
        <v>1878</v>
      </c>
      <c r="R309" s="21" t="s">
        <v>1029</v>
      </c>
      <c r="S309" s="24"/>
      <c r="T309" s="29">
        <v>43896</v>
      </c>
      <c r="U309" t="s">
        <v>5982</v>
      </c>
      <c r="V309" t="s">
        <v>35</v>
      </c>
      <c r="W309" t="s">
        <v>94</v>
      </c>
      <c r="X309" t="b">
        <f>Tabla1[[#This Row],[PLAN CONSUMO 31/10]]=Tabla1[[#This Row],[PLAN_CONSUMO]]</f>
        <v>0</v>
      </c>
      <c r="Y309" t="s">
        <v>35</v>
      </c>
      <c r="Z309" t="b">
        <f>Tabla1[[#This Row],[DESCRIPCION_U20002 31/10]]=Tabla1[[#This Row],[DESCRIPCION_U2000]]</f>
        <v>0</v>
      </c>
      <c r="AA309" t="s">
        <v>6743</v>
      </c>
      <c r="AB309" t="b">
        <f>Tabla1[[#This Row],[EJECUTIVO COMERCIAL 31/10]]=Tabla1[[#This Row],[EJECUTIVO_CORPORATE]]</f>
        <v>0</v>
      </c>
      <c r="AC309" t="e">
        <f>VLOOKUP(Tabla1[[#This Row],[NRO_CUENTA]],[1]!Tabla3[#Data],12,0)</f>
        <v>#N/A</v>
      </c>
      <c r="AD309" t="e">
        <f>VLOOKUP(Tabla1[[#This Row],[NRO_CUENTA]],[1]!Tabla3[#Data],17,0)</f>
        <v>#N/A</v>
      </c>
    </row>
    <row r="310" spans="1:30" x14ac:dyDescent="0.25">
      <c r="A310" t="s">
        <v>18</v>
      </c>
      <c r="B310" s="1">
        <v>43819</v>
      </c>
      <c r="C310" t="s">
        <v>608</v>
      </c>
      <c r="D310">
        <v>35017</v>
      </c>
      <c r="E310" s="6" t="s">
        <v>1909</v>
      </c>
      <c r="F310" t="s">
        <v>609</v>
      </c>
      <c r="G310" s="6" t="s">
        <v>1400</v>
      </c>
      <c r="H310" t="s">
        <v>31</v>
      </c>
      <c r="I310" t="s">
        <v>23</v>
      </c>
      <c r="J310" t="s">
        <v>714</v>
      </c>
      <c r="K310" t="s">
        <v>610</v>
      </c>
      <c r="L310" t="s">
        <v>611</v>
      </c>
      <c r="M310" t="s">
        <v>612</v>
      </c>
      <c r="N310" t="s">
        <v>711</v>
      </c>
      <c r="O310" s="14">
        <v>43800</v>
      </c>
      <c r="P310" s="14">
        <v>43891</v>
      </c>
      <c r="Q310" s="22" t="s">
        <v>1878</v>
      </c>
      <c r="R310" s="21" t="s">
        <v>1030</v>
      </c>
      <c r="S310" s="24"/>
      <c r="T310" s="29">
        <v>43896</v>
      </c>
      <c r="U310" t="s">
        <v>5982</v>
      </c>
      <c r="V310" t="s">
        <v>5984</v>
      </c>
      <c r="W310" t="s">
        <v>94</v>
      </c>
      <c r="X310" t="b">
        <f>Tabla1[[#This Row],[PLAN CONSUMO 31/10]]=Tabla1[[#This Row],[PLAN_CONSUMO]]</f>
        <v>0</v>
      </c>
      <c r="Y310" t="s">
        <v>7825</v>
      </c>
      <c r="Z310" t="b">
        <f>Tabla1[[#This Row],[DESCRIPCION_U20002 31/10]]=Tabla1[[#This Row],[DESCRIPCION_U2000]]</f>
        <v>0</v>
      </c>
      <c r="AA310" t="s">
        <v>6743</v>
      </c>
      <c r="AB310" t="b">
        <f>Tabla1[[#This Row],[EJECUTIVO COMERCIAL 31/10]]=Tabla1[[#This Row],[EJECUTIVO_CORPORATE]]</f>
        <v>0</v>
      </c>
      <c r="AC310" t="e">
        <f>VLOOKUP(Tabla1[[#This Row],[NRO_CUENTA]],[1]!Tabla3[#Data],12,0)</f>
        <v>#N/A</v>
      </c>
      <c r="AD310" t="e">
        <f>VLOOKUP(Tabla1[[#This Row],[NRO_CUENTA]],[1]!Tabla3[#Data],17,0)</f>
        <v>#N/A</v>
      </c>
    </row>
    <row r="311" spans="1:30" x14ac:dyDescent="0.25">
      <c r="A311" t="s">
        <v>18</v>
      </c>
      <c r="B311" s="1">
        <v>43819</v>
      </c>
      <c r="C311" t="s">
        <v>606</v>
      </c>
      <c r="D311">
        <v>35016</v>
      </c>
      <c r="E311" s="6" t="s">
        <v>1909</v>
      </c>
      <c r="F311" t="s">
        <v>607</v>
      </c>
      <c r="G311" s="6" t="s">
        <v>1400</v>
      </c>
      <c r="H311" t="s">
        <v>31</v>
      </c>
      <c r="I311" t="s">
        <v>23</v>
      </c>
      <c r="J311" t="s">
        <v>714</v>
      </c>
      <c r="K311" t="s">
        <v>603</v>
      </c>
      <c r="L311" t="s">
        <v>604</v>
      </c>
      <c r="M311" t="s">
        <v>605</v>
      </c>
      <c r="N311" t="s">
        <v>711</v>
      </c>
      <c r="O311" s="14">
        <v>43800</v>
      </c>
      <c r="P311" s="14">
        <v>43891</v>
      </c>
      <c r="Q311" s="21" t="s">
        <v>1878</v>
      </c>
      <c r="R311" s="21" t="s">
        <v>1242</v>
      </c>
      <c r="S311" s="24"/>
      <c r="T311" s="29">
        <v>43896</v>
      </c>
      <c r="U311" t="s">
        <v>5982</v>
      </c>
      <c r="V311" t="s">
        <v>35</v>
      </c>
      <c r="W311" t="s">
        <v>94</v>
      </c>
      <c r="X311" t="b">
        <f>Tabla1[[#This Row],[PLAN CONSUMO 31/10]]=Tabla1[[#This Row],[PLAN_CONSUMO]]</f>
        <v>0</v>
      </c>
      <c r="Y311" t="s">
        <v>35</v>
      </c>
      <c r="Z311" t="b">
        <f>Tabla1[[#This Row],[DESCRIPCION_U20002 31/10]]=Tabla1[[#This Row],[DESCRIPCION_U2000]]</f>
        <v>0</v>
      </c>
      <c r="AA311" t="s">
        <v>6743</v>
      </c>
      <c r="AB311" t="b">
        <f>Tabla1[[#This Row],[EJECUTIVO COMERCIAL 31/10]]=Tabla1[[#This Row],[EJECUTIVO_CORPORATE]]</f>
        <v>0</v>
      </c>
      <c r="AC311" t="e">
        <f>VLOOKUP(Tabla1[[#This Row],[NRO_CUENTA]],[1]!Tabla3[#Data],12,0)</f>
        <v>#N/A</v>
      </c>
      <c r="AD311" t="e">
        <f>VLOOKUP(Tabla1[[#This Row],[NRO_CUENTA]],[1]!Tabla3[#Data],17,0)</f>
        <v>#N/A</v>
      </c>
    </row>
    <row r="312" spans="1:30" x14ac:dyDescent="0.25">
      <c r="A312" t="s">
        <v>18</v>
      </c>
      <c r="B312" s="1">
        <v>43819</v>
      </c>
      <c r="C312" t="s">
        <v>601</v>
      </c>
      <c r="D312">
        <v>33521</v>
      </c>
      <c r="E312" s="6" t="s">
        <v>1909</v>
      </c>
      <c r="F312" t="s">
        <v>602</v>
      </c>
      <c r="G312" s="6" t="s">
        <v>1400</v>
      </c>
      <c r="H312" t="s">
        <v>31</v>
      </c>
      <c r="I312" t="s">
        <v>23</v>
      </c>
      <c r="J312" t="s">
        <v>714</v>
      </c>
      <c r="K312" t="s">
        <v>603</v>
      </c>
      <c r="L312" t="s">
        <v>604</v>
      </c>
      <c r="M312" t="s">
        <v>605</v>
      </c>
      <c r="N312" t="s">
        <v>711</v>
      </c>
      <c r="O312" s="14">
        <v>43800</v>
      </c>
      <c r="P312" s="14">
        <v>43891</v>
      </c>
      <c r="Q312" s="21" t="s">
        <v>1878</v>
      </c>
      <c r="R312" s="21" t="s">
        <v>1242</v>
      </c>
      <c r="S312" s="24"/>
      <c r="T312" s="29">
        <v>43896</v>
      </c>
      <c r="U312" t="s">
        <v>5982</v>
      </c>
      <c r="V312" t="s">
        <v>35</v>
      </c>
      <c r="W312" t="s">
        <v>94</v>
      </c>
      <c r="X312" t="b">
        <f>Tabla1[[#This Row],[PLAN CONSUMO 31/10]]=Tabla1[[#This Row],[PLAN_CONSUMO]]</f>
        <v>0</v>
      </c>
      <c r="Y312" t="s">
        <v>35</v>
      </c>
      <c r="Z312" t="b">
        <f>Tabla1[[#This Row],[DESCRIPCION_U20002 31/10]]=Tabla1[[#This Row],[DESCRIPCION_U2000]]</f>
        <v>0</v>
      </c>
      <c r="AA312" t="s">
        <v>6743</v>
      </c>
      <c r="AB312" t="b">
        <f>Tabla1[[#This Row],[EJECUTIVO COMERCIAL 31/10]]=Tabla1[[#This Row],[EJECUTIVO_CORPORATE]]</f>
        <v>0</v>
      </c>
      <c r="AC312" t="e">
        <f>VLOOKUP(Tabla1[[#This Row],[NRO_CUENTA]],[1]!Tabla3[#Data],12,0)</f>
        <v>#N/A</v>
      </c>
      <c r="AD312" t="e">
        <f>VLOOKUP(Tabla1[[#This Row],[NRO_CUENTA]],[1]!Tabla3[#Data],17,0)</f>
        <v>#N/A</v>
      </c>
    </row>
    <row r="313" spans="1:30" x14ac:dyDescent="0.25">
      <c r="A313" t="s">
        <v>18</v>
      </c>
      <c r="B313" s="1">
        <v>43819</v>
      </c>
      <c r="C313" t="s">
        <v>606</v>
      </c>
      <c r="D313">
        <v>35016</v>
      </c>
      <c r="E313" s="6" t="s">
        <v>1909</v>
      </c>
      <c r="F313" t="s">
        <v>607</v>
      </c>
      <c r="G313" s="6" t="s">
        <v>1400</v>
      </c>
      <c r="H313" t="s">
        <v>31</v>
      </c>
      <c r="I313" t="s">
        <v>23</v>
      </c>
      <c r="J313" t="s">
        <v>714</v>
      </c>
      <c r="K313" t="s">
        <v>603</v>
      </c>
      <c r="L313" t="s">
        <v>604</v>
      </c>
      <c r="M313" t="s">
        <v>605</v>
      </c>
      <c r="N313" t="s">
        <v>711</v>
      </c>
      <c r="O313" s="14">
        <v>43800</v>
      </c>
      <c r="P313" s="14">
        <v>43891</v>
      </c>
      <c r="Q313" s="21" t="s">
        <v>1878</v>
      </c>
      <c r="R313" s="21" t="s">
        <v>1245</v>
      </c>
      <c r="S313" s="24"/>
      <c r="T313" s="29">
        <v>43903</v>
      </c>
      <c r="U313" t="s">
        <v>5982</v>
      </c>
      <c r="V313" t="s">
        <v>35</v>
      </c>
      <c r="W313" t="s">
        <v>94</v>
      </c>
      <c r="X313" t="b">
        <f>Tabla1[[#This Row],[PLAN CONSUMO 31/10]]=Tabla1[[#This Row],[PLAN_CONSUMO]]</f>
        <v>0</v>
      </c>
      <c r="Y313" t="s">
        <v>35</v>
      </c>
      <c r="Z313" t="b">
        <f>Tabla1[[#This Row],[DESCRIPCION_U20002 31/10]]=Tabla1[[#This Row],[DESCRIPCION_U2000]]</f>
        <v>0</v>
      </c>
      <c r="AA313" t="s">
        <v>6743</v>
      </c>
      <c r="AB313" t="b">
        <f>Tabla1[[#This Row],[EJECUTIVO COMERCIAL 31/10]]=Tabla1[[#This Row],[EJECUTIVO_CORPORATE]]</f>
        <v>0</v>
      </c>
      <c r="AC313" t="e">
        <f>VLOOKUP(Tabla1[[#This Row],[NRO_CUENTA]],[1]!Tabla3[#Data],12,0)</f>
        <v>#N/A</v>
      </c>
      <c r="AD313" t="e">
        <f>VLOOKUP(Tabla1[[#This Row],[NRO_CUENTA]],[1]!Tabla3[#Data],17,0)</f>
        <v>#N/A</v>
      </c>
    </row>
    <row r="314" spans="1:30" x14ac:dyDescent="0.25">
      <c r="A314" t="s">
        <v>18</v>
      </c>
      <c r="B314" s="1">
        <v>43829</v>
      </c>
      <c r="C314" t="s">
        <v>28</v>
      </c>
      <c r="D314">
        <v>34799</v>
      </c>
      <c r="E314" s="6" t="s">
        <v>2370</v>
      </c>
      <c r="F314" t="s">
        <v>3311</v>
      </c>
      <c r="G314" s="6" t="s">
        <v>1426</v>
      </c>
      <c r="H314" t="s">
        <v>98</v>
      </c>
      <c r="I314" t="s">
        <v>23</v>
      </c>
      <c r="J314" t="s">
        <v>1222</v>
      </c>
      <c r="K314" t="s">
        <v>641</v>
      </c>
      <c r="M314" t="s">
        <v>642</v>
      </c>
      <c r="N314" t="s">
        <v>711</v>
      </c>
      <c r="O314" s="14">
        <v>43800</v>
      </c>
      <c r="P314" s="14">
        <v>43922</v>
      </c>
      <c r="Q314" s="22" t="s">
        <v>1878</v>
      </c>
      <c r="R314" s="21" t="s">
        <v>1646</v>
      </c>
      <c r="S314" s="24"/>
      <c r="T314" s="29">
        <v>44648</v>
      </c>
      <c r="U314" t="s">
        <v>5982</v>
      </c>
      <c r="V314" t="s">
        <v>5982</v>
      </c>
      <c r="W314" t="s">
        <v>28</v>
      </c>
      <c r="X314" t="b">
        <f>Tabla1[[#This Row],[PLAN CONSUMO 31/10]]=Tabla1[[#This Row],[PLAN_CONSUMO]]</f>
        <v>1</v>
      </c>
      <c r="Y314" t="s">
        <v>3311</v>
      </c>
      <c r="Z314" t="b">
        <f>Tabla1[[#This Row],[DESCRIPCION_U20002 31/10]]=Tabla1[[#This Row],[DESCRIPCION_U2000]]</f>
        <v>1</v>
      </c>
      <c r="AA314" t="s">
        <v>7446</v>
      </c>
      <c r="AB314" t="b">
        <f>Tabla1[[#This Row],[EJECUTIVO COMERCIAL 31/10]]=Tabla1[[#This Row],[EJECUTIVO_CORPORATE]]</f>
        <v>0</v>
      </c>
      <c r="AC314" t="e">
        <f>VLOOKUP(Tabla1[[#This Row],[NRO_CUENTA]],[1]!Tabla3[#Data],12,0)</f>
        <v>#N/A</v>
      </c>
      <c r="AD314" t="e">
        <f>VLOOKUP(Tabla1[[#This Row],[NRO_CUENTA]],[1]!Tabla3[#Data],17,0)</f>
        <v>#N/A</v>
      </c>
    </row>
    <row r="315" spans="1:30" x14ac:dyDescent="0.25">
      <c r="A315" t="s">
        <v>18</v>
      </c>
      <c r="B315" s="1">
        <v>41548</v>
      </c>
      <c r="C315" t="s">
        <v>712</v>
      </c>
      <c r="D315">
        <v>28527</v>
      </c>
      <c r="E315" s="6" t="s">
        <v>588</v>
      </c>
      <c r="F315" t="s">
        <v>713</v>
      </c>
      <c r="G315" s="6" t="s">
        <v>1400</v>
      </c>
      <c r="H315" t="s">
        <v>22</v>
      </c>
      <c r="I315" t="s">
        <v>23</v>
      </c>
      <c r="J315" t="s">
        <v>714</v>
      </c>
      <c r="K315" t="s">
        <v>715</v>
      </c>
      <c r="L315" t="s">
        <v>716</v>
      </c>
      <c r="M315" t="s">
        <v>591</v>
      </c>
      <c r="N315" t="s">
        <v>711</v>
      </c>
      <c r="O315" s="14">
        <v>43831</v>
      </c>
      <c r="P315" s="14">
        <v>43862</v>
      </c>
      <c r="Q315" s="22" t="s">
        <v>27</v>
      </c>
      <c r="R315" s="21" t="s">
        <v>2981</v>
      </c>
      <c r="S315" s="21"/>
      <c r="T315" s="22">
        <v>43903</v>
      </c>
      <c r="U315" t="s">
        <v>5982</v>
      </c>
      <c r="V315" t="s">
        <v>5982</v>
      </c>
      <c r="W315" t="s">
        <v>868</v>
      </c>
      <c r="X315" t="b">
        <f>Tabla1[[#This Row],[PLAN CONSUMO 31/10]]=Tabla1[[#This Row],[PLAN_CONSUMO]]</f>
        <v>0</v>
      </c>
      <c r="Y315" t="s">
        <v>7098</v>
      </c>
      <c r="Z315" t="b">
        <f>Tabla1[[#This Row],[DESCRIPCION_U20002 31/10]]=Tabla1[[#This Row],[DESCRIPCION_U2000]]</f>
        <v>0</v>
      </c>
      <c r="AA315" t="s">
        <v>6743</v>
      </c>
      <c r="AB315" t="b">
        <f>Tabla1[[#This Row],[EJECUTIVO COMERCIAL 31/10]]=Tabla1[[#This Row],[EJECUTIVO_CORPORATE]]</f>
        <v>0</v>
      </c>
      <c r="AC315" t="e">
        <f>VLOOKUP(Tabla1[[#This Row],[NRO_CUENTA]],[1]!Tabla3[#Data],12,0)</f>
        <v>#N/A</v>
      </c>
      <c r="AD315" t="e">
        <f>VLOOKUP(Tabla1[[#This Row],[NRO_CUENTA]],[1]!Tabla3[#Data],17,0)</f>
        <v>#N/A</v>
      </c>
    </row>
    <row r="316" spans="1:30" x14ac:dyDescent="0.25">
      <c r="A316" t="s">
        <v>18</v>
      </c>
      <c r="B316" s="1">
        <v>42615</v>
      </c>
      <c r="C316" t="s">
        <v>717</v>
      </c>
      <c r="D316">
        <v>30408</v>
      </c>
      <c r="E316" s="6" t="s">
        <v>588</v>
      </c>
      <c r="F316" t="s">
        <v>718</v>
      </c>
      <c r="G316" s="6" t="s">
        <v>1400</v>
      </c>
      <c r="H316" t="s">
        <v>22</v>
      </c>
      <c r="I316" t="s">
        <v>23</v>
      </c>
      <c r="J316" t="s">
        <v>714</v>
      </c>
      <c r="K316" t="s">
        <v>719</v>
      </c>
      <c r="L316" t="s">
        <v>720</v>
      </c>
      <c r="M316" t="s">
        <v>721</v>
      </c>
      <c r="N316" t="s">
        <v>711</v>
      </c>
      <c r="O316" s="14">
        <v>43831</v>
      </c>
      <c r="P316" s="14">
        <v>43862</v>
      </c>
      <c r="Q316" s="22" t="s">
        <v>27</v>
      </c>
      <c r="R316" s="21"/>
      <c r="S316" s="21"/>
      <c r="T316" s="22">
        <v>43901</v>
      </c>
      <c r="U316" t="s">
        <v>5982</v>
      </c>
      <c r="V316" t="s">
        <v>5982</v>
      </c>
      <c r="W316" t="s">
        <v>1251</v>
      </c>
      <c r="X316" t="b">
        <f>Tabla1[[#This Row],[PLAN CONSUMO 31/10]]=Tabla1[[#This Row],[PLAN_CONSUMO]]</f>
        <v>0</v>
      </c>
      <c r="Y316" t="s">
        <v>7101</v>
      </c>
      <c r="Z316" t="b">
        <f>Tabla1[[#This Row],[DESCRIPCION_U20002 31/10]]=Tabla1[[#This Row],[DESCRIPCION_U2000]]</f>
        <v>0</v>
      </c>
      <c r="AA316" t="s">
        <v>6743</v>
      </c>
      <c r="AB316" t="b">
        <f>Tabla1[[#This Row],[EJECUTIVO COMERCIAL 31/10]]=Tabla1[[#This Row],[EJECUTIVO_CORPORATE]]</f>
        <v>0</v>
      </c>
      <c r="AC316" t="e">
        <f>VLOOKUP(Tabla1[[#This Row],[NRO_CUENTA]],[1]!Tabla3[#Data],12,0)</f>
        <v>#N/A</v>
      </c>
      <c r="AD316" t="e">
        <f>VLOOKUP(Tabla1[[#This Row],[NRO_CUENTA]],[1]!Tabla3[#Data],17,0)</f>
        <v>#N/A</v>
      </c>
    </row>
    <row r="317" spans="1:30" x14ac:dyDescent="0.25">
      <c r="A317" t="s">
        <v>18</v>
      </c>
      <c r="B317" s="1">
        <v>43616</v>
      </c>
      <c r="C317" t="s">
        <v>717</v>
      </c>
      <c r="D317">
        <v>34069</v>
      </c>
      <c r="E317" s="6" t="s">
        <v>588</v>
      </c>
      <c r="F317" t="s">
        <v>722</v>
      </c>
      <c r="G317" s="6" t="s">
        <v>1400</v>
      </c>
      <c r="H317" t="s">
        <v>40</v>
      </c>
      <c r="I317" t="s">
        <v>23</v>
      </c>
      <c r="J317" t="s">
        <v>714</v>
      </c>
      <c r="K317" t="s">
        <v>723</v>
      </c>
      <c r="L317" t="s">
        <v>724</v>
      </c>
      <c r="M317" t="s">
        <v>721</v>
      </c>
      <c r="N317" t="s">
        <v>711</v>
      </c>
      <c r="O317" s="14">
        <v>43831</v>
      </c>
      <c r="P317" s="14">
        <v>43862</v>
      </c>
      <c r="Q317" s="21" t="s">
        <v>75</v>
      </c>
      <c r="R317" s="21" t="s">
        <v>3027</v>
      </c>
      <c r="S317" s="2" t="s">
        <v>9309</v>
      </c>
      <c r="T317" s="22">
        <v>0</v>
      </c>
      <c r="U317" t="s">
        <v>5989</v>
      </c>
      <c r="V317" t="s">
        <v>35</v>
      </c>
      <c r="W317" t="s">
        <v>717</v>
      </c>
      <c r="X317" t="b">
        <f>Tabla1[[#This Row],[PLAN CONSUMO 31/10]]=Tabla1[[#This Row],[PLAN_CONSUMO]]</f>
        <v>1</v>
      </c>
      <c r="Y317" t="s">
        <v>35</v>
      </c>
      <c r="Z317" t="b">
        <f>Tabla1[[#This Row],[DESCRIPCION_U20002 31/10]]=Tabla1[[#This Row],[DESCRIPCION_U2000]]</f>
        <v>0</v>
      </c>
      <c r="AA317" t="s">
        <v>6743</v>
      </c>
      <c r="AB317" t="b">
        <f>Tabla1[[#This Row],[EJECUTIVO COMERCIAL 31/10]]=Tabla1[[#This Row],[EJECUTIVO_CORPORATE]]</f>
        <v>0</v>
      </c>
      <c r="AC317" t="e">
        <f>VLOOKUP(Tabla1[[#This Row],[NRO_CUENTA]],[1]!Tabla3[#Data],12,0)</f>
        <v>#N/A</v>
      </c>
      <c r="AD317" t="e">
        <f>VLOOKUP(Tabla1[[#This Row],[NRO_CUENTA]],[1]!Tabla3[#Data],17,0)</f>
        <v>#N/A</v>
      </c>
    </row>
    <row r="318" spans="1:30" x14ac:dyDescent="0.25">
      <c r="A318" t="s">
        <v>18</v>
      </c>
      <c r="B318" s="1">
        <v>43405</v>
      </c>
      <c r="C318" t="s">
        <v>725</v>
      </c>
      <c r="D318">
        <v>33204</v>
      </c>
      <c r="E318" s="6" t="s">
        <v>726</v>
      </c>
      <c r="F318" t="s">
        <v>727</v>
      </c>
      <c r="G318" s="6" t="s">
        <v>2241</v>
      </c>
      <c r="H318" t="s">
        <v>61</v>
      </c>
      <c r="I318" t="s">
        <v>430</v>
      </c>
      <c r="J318" t="s">
        <v>2170</v>
      </c>
      <c r="K318" t="s">
        <v>728</v>
      </c>
      <c r="L318" t="s">
        <v>729</v>
      </c>
      <c r="M318" t="s">
        <v>730</v>
      </c>
      <c r="N318" t="s">
        <v>711</v>
      </c>
      <c r="O318" s="14">
        <v>43831</v>
      </c>
      <c r="P318" s="14">
        <v>43862</v>
      </c>
      <c r="Q318" s="21" t="s">
        <v>75</v>
      </c>
      <c r="R318" s="21"/>
      <c r="S318" s="2" t="s">
        <v>9309</v>
      </c>
      <c r="T318" s="22">
        <v>0</v>
      </c>
      <c r="U318" t="s">
        <v>5984</v>
      </c>
      <c r="V318" t="s">
        <v>35</v>
      </c>
      <c r="W318" t="s">
        <v>2422</v>
      </c>
      <c r="X318" t="b">
        <f>Tabla1[[#This Row],[PLAN CONSUMO 31/10]]=Tabla1[[#This Row],[PLAN_CONSUMO]]</f>
        <v>0</v>
      </c>
      <c r="Y318" t="s">
        <v>35</v>
      </c>
      <c r="Z318" t="b">
        <f>Tabla1[[#This Row],[DESCRIPCION_U20002 31/10]]=Tabla1[[#This Row],[DESCRIPCION_U2000]]</f>
        <v>0</v>
      </c>
      <c r="AA318" t="s">
        <v>6743</v>
      </c>
      <c r="AB318" t="b">
        <f>Tabla1[[#This Row],[EJECUTIVO COMERCIAL 31/10]]=Tabla1[[#This Row],[EJECUTIVO_CORPORATE]]</f>
        <v>0</v>
      </c>
      <c r="AC318" t="e">
        <f>VLOOKUP(Tabla1[[#This Row],[NRO_CUENTA]],[1]!Tabla3[#Data],12,0)</f>
        <v>#N/A</v>
      </c>
      <c r="AD318" t="e">
        <f>VLOOKUP(Tabla1[[#This Row],[NRO_CUENTA]],[1]!Tabla3[#Data],17,0)</f>
        <v>#N/A</v>
      </c>
    </row>
    <row r="319" spans="1:30" x14ac:dyDescent="0.25">
      <c r="A319" t="s">
        <v>18</v>
      </c>
      <c r="B319" s="1">
        <v>43405</v>
      </c>
      <c r="C319" t="s">
        <v>271</v>
      </c>
      <c r="D319">
        <v>33205</v>
      </c>
      <c r="E319" s="6" t="s">
        <v>726</v>
      </c>
      <c r="F319" t="s">
        <v>731</v>
      </c>
      <c r="G319" s="6" t="s">
        <v>2241</v>
      </c>
      <c r="H319" t="s">
        <v>61</v>
      </c>
      <c r="I319" t="s">
        <v>430</v>
      </c>
      <c r="J319" t="s">
        <v>2170</v>
      </c>
      <c r="K319" t="s">
        <v>728</v>
      </c>
      <c r="L319" t="s">
        <v>729</v>
      </c>
      <c r="M319" t="s">
        <v>730</v>
      </c>
      <c r="N319" t="s">
        <v>711</v>
      </c>
      <c r="O319" s="14">
        <v>43831</v>
      </c>
      <c r="P319" s="14">
        <v>43862</v>
      </c>
      <c r="Q319" s="21" t="s">
        <v>75</v>
      </c>
      <c r="R319" s="21"/>
      <c r="S319" s="2" t="s">
        <v>9309</v>
      </c>
      <c r="T319" s="22">
        <v>0</v>
      </c>
      <c r="U319" t="s">
        <v>5984</v>
      </c>
      <c r="V319" t="s">
        <v>35</v>
      </c>
      <c r="W319" t="s">
        <v>920</v>
      </c>
      <c r="X319" t="b">
        <f>Tabla1[[#This Row],[PLAN CONSUMO 31/10]]=Tabla1[[#This Row],[PLAN_CONSUMO]]</f>
        <v>0</v>
      </c>
      <c r="Y319" t="s">
        <v>35</v>
      </c>
      <c r="Z319" t="b">
        <f>Tabla1[[#This Row],[DESCRIPCION_U20002 31/10]]=Tabla1[[#This Row],[DESCRIPCION_U2000]]</f>
        <v>0</v>
      </c>
      <c r="AA319" t="s">
        <v>6743</v>
      </c>
      <c r="AB319" t="b">
        <f>Tabla1[[#This Row],[EJECUTIVO COMERCIAL 31/10]]=Tabla1[[#This Row],[EJECUTIVO_CORPORATE]]</f>
        <v>0</v>
      </c>
      <c r="AC319" t="e">
        <f>VLOOKUP(Tabla1[[#This Row],[NRO_CUENTA]],[1]!Tabla3[#Data],12,0)</f>
        <v>#N/A</v>
      </c>
      <c r="AD319" t="e">
        <f>VLOOKUP(Tabla1[[#This Row],[NRO_CUENTA]],[1]!Tabla3[#Data],17,0)</f>
        <v>#N/A</v>
      </c>
    </row>
    <row r="320" spans="1:30" x14ac:dyDescent="0.25">
      <c r="A320" t="s">
        <v>18</v>
      </c>
      <c r="B320" s="1">
        <v>43405</v>
      </c>
      <c r="C320" t="s">
        <v>732</v>
      </c>
      <c r="D320">
        <v>33201</v>
      </c>
      <c r="E320" s="6" t="s">
        <v>726</v>
      </c>
      <c r="F320" t="s">
        <v>733</v>
      </c>
      <c r="G320" s="6" t="s">
        <v>1400</v>
      </c>
      <c r="H320" t="s">
        <v>40</v>
      </c>
      <c r="I320" t="s">
        <v>23</v>
      </c>
      <c r="J320" t="s">
        <v>714</v>
      </c>
      <c r="K320" t="s">
        <v>734</v>
      </c>
      <c r="L320" t="s">
        <v>735</v>
      </c>
      <c r="M320" t="s">
        <v>730</v>
      </c>
      <c r="N320" t="s">
        <v>711</v>
      </c>
      <c r="O320" s="14">
        <v>43831</v>
      </c>
      <c r="P320" s="14">
        <v>43862</v>
      </c>
      <c r="Q320" s="22" t="s">
        <v>27</v>
      </c>
      <c r="R320" s="21" t="s">
        <v>1644</v>
      </c>
      <c r="S320" s="21"/>
      <c r="T320" s="22">
        <v>43872</v>
      </c>
      <c r="U320" t="s">
        <v>5984</v>
      </c>
      <c r="V320" t="s">
        <v>35</v>
      </c>
      <c r="W320" t="s">
        <v>732</v>
      </c>
      <c r="X320" t="b">
        <f>Tabla1[[#This Row],[PLAN CONSUMO 31/10]]=Tabla1[[#This Row],[PLAN_CONSUMO]]</f>
        <v>1</v>
      </c>
      <c r="Y320" t="s">
        <v>35</v>
      </c>
      <c r="Z320" t="b">
        <f>Tabla1[[#This Row],[DESCRIPCION_U20002 31/10]]=Tabla1[[#This Row],[DESCRIPCION_U2000]]</f>
        <v>0</v>
      </c>
      <c r="AA320" t="s">
        <v>6743</v>
      </c>
      <c r="AB320" t="b">
        <f>Tabla1[[#This Row],[EJECUTIVO COMERCIAL 31/10]]=Tabla1[[#This Row],[EJECUTIVO_CORPORATE]]</f>
        <v>0</v>
      </c>
      <c r="AC320" t="e">
        <f>VLOOKUP(Tabla1[[#This Row],[NRO_CUENTA]],[1]!Tabla3[#Data],12,0)</f>
        <v>#N/A</v>
      </c>
      <c r="AD320" t="e">
        <f>VLOOKUP(Tabla1[[#This Row],[NRO_CUENTA]],[1]!Tabla3[#Data],17,0)</f>
        <v>#N/A</v>
      </c>
    </row>
    <row r="321" spans="1:30" x14ac:dyDescent="0.25">
      <c r="A321" t="s">
        <v>18</v>
      </c>
      <c r="B321" s="1">
        <v>43405</v>
      </c>
      <c r="C321" t="s">
        <v>736</v>
      </c>
      <c r="D321">
        <v>33203</v>
      </c>
      <c r="E321" s="6" t="s">
        <v>726</v>
      </c>
      <c r="F321" t="s">
        <v>737</v>
      </c>
      <c r="G321" s="6" t="s">
        <v>1400</v>
      </c>
      <c r="H321" t="s">
        <v>40</v>
      </c>
      <c r="I321" t="s">
        <v>23</v>
      </c>
      <c r="J321" t="s">
        <v>714</v>
      </c>
      <c r="K321" t="s">
        <v>738</v>
      </c>
      <c r="L321" t="s">
        <v>735</v>
      </c>
      <c r="M321" t="s">
        <v>730</v>
      </c>
      <c r="N321" t="s">
        <v>711</v>
      </c>
      <c r="O321" s="14">
        <v>43831</v>
      </c>
      <c r="P321" s="14">
        <v>43862</v>
      </c>
      <c r="Q321" s="22" t="s">
        <v>27</v>
      </c>
      <c r="R321" s="21"/>
      <c r="S321" s="21"/>
      <c r="T321" s="22">
        <v>43872</v>
      </c>
      <c r="U321" t="s">
        <v>5984</v>
      </c>
      <c r="V321" t="s">
        <v>35</v>
      </c>
      <c r="W321" t="s">
        <v>736</v>
      </c>
      <c r="X321" t="b">
        <f>Tabla1[[#This Row],[PLAN CONSUMO 31/10]]=Tabla1[[#This Row],[PLAN_CONSUMO]]</f>
        <v>1</v>
      </c>
      <c r="Y321" t="s">
        <v>35</v>
      </c>
      <c r="Z321" t="b">
        <f>Tabla1[[#This Row],[DESCRIPCION_U20002 31/10]]=Tabla1[[#This Row],[DESCRIPCION_U2000]]</f>
        <v>0</v>
      </c>
      <c r="AA321" t="s">
        <v>6743</v>
      </c>
      <c r="AB321" t="b">
        <f>Tabla1[[#This Row],[EJECUTIVO COMERCIAL 31/10]]=Tabla1[[#This Row],[EJECUTIVO_CORPORATE]]</f>
        <v>0</v>
      </c>
      <c r="AC321" t="e">
        <f>VLOOKUP(Tabla1[[#This Row],[NRO_CUENTA]],[1]!Tabla3[#Data],12,0)</f>
        <v>#N/A</v>
      </c>
      <c r="AD321" t="e">
        <f>VLOOKUP(Tabla1[[#This Row],[NRO_CUENTA]],[1]!Tabla3[#Data],17,0)</f>
        <v>#N/A</v>
      </c>
    </row>
    <row r="322" spans="1:30" x14ac:dyDescent="0.25">
      <c r="A322" t="s">
        <v>18</v>
      </c>
      <c r="B322" s="1">
        <v>43405</v>
      </c>
      <c r="C322" t="s">
        <v>739</v>
      </c>
      <c r="D322">
        <v>33200</v>
      </c>
      <c r="E322" s="6" t="s">
        <v>726</v>
      </c>
      <c r="F322" t="s">
        <v>740</v>
      </c>
      <c r="G322" s="6" t="s">
        <v>1400</v>
      </c>
      <c r="H322" t="s">
        <v>40</v>
      </c>
      <c r="I322" t="s">
        <v>23</v>
      </c>
      <c r="J322" t="s">
        <v>714</v>
      </c>
      <c r="K322" t="s">
        <v>741</v>
      </c>
      <c r="L322" t="s">
        <v>735</v>
      </c>
      <c r="M322" t="s">
        <v>730</v>
      </c>
      <c r="N322" t="s">
        <v>711</v>
      </c>
      <c r="O322" s="14">
        <v>43831</v>
      </c>
      <c r="P322" s="14">
        <v>43862</v>
      </c>
      <c r="Q322" s="22" t="s">
        <v>27</v>
      </c>
      <c r="R322" s="21" t="s">
        <v>1645</v>
      </c>
      <c r="S322" s="21"/>
      <c r="T322" s="22">
        <v>43872</v>
      </c>
      <c r="U322" t="s">
        <v>5984</v>
      </c>
      <c r="V322" t="s">
        <v>35</v>
      </c>
      <c r="W322" t="s">
        <v>739</v>
      </c>
      <c r="X322" t="b">
        <f>Tabla1[[#This Row],[PLAN CONSUMO 31/10]]=Tabla1[[#This Row],[PLAN_CONSUMO]]</f>
        <v>1</v>
      </c>
      <c r="Y322" t="s">
        <v>35</v>
      </c>
      <c r="Z322" t="b">
        <f>Tabla1[[#This Row],[DESCRIPCION_U20002 31/10]]=Tabla1[[#This Row],[DESCRIPCION_U2000]]</f>
        <v>0</v>
      </c>
      <c r="AA322" t="s">
        <v>6743</v>
      </c>
      <c r="AB322" t="b">
        <f>Tabla1[[#This Row],[EJECUTIVO COMERCIAL 31/10]]=Tabla1[[#This Row],[EJECUTIVO_CORPORATE]]</f>
        <v>0</v>
      </c>
      <c r="AC322" t="e">
        <f>VLOOKUP(Tabla1[[#This Row],[NRO_CUENTA]],[1]!Tabla3[#Data],12,0)</f>
        <v>#N/A</v>
      </c>
      <c r="AD322" t="e">
        <f>VLOOKUP(Tabla1[[#This Row],[NRO_CUENTA]],[1]!Tabla3[#Data],17,0)</f>
        <v>#N/A</v>
      </c>
    </row>
    <row r="323" spans="1:30" x14ac:dyDescent="0.25">
      <c r="A323" t="s">
        <v>18</v>
      </c>
      <c r="B323" s="1">
        <v>43405</v>
      </c>
      <c r="C323" t="s">
        <v>742</v>
      </c>
      <c r="D323">
        <v>33206</v>
      </c>
      <c r="E323" s="6" t="s">
        <v>726</v>
      </c>
      <c r="F323" t="s">
        <v>743</v>
      </c>
      <c r="G323" s="6" t="s">
        <v>2241</v>
      </c>
      <c r="H323" t="s">
        <v>61</v>
      </c>
      <c r="I323" t="s">
        <v>430</v>
      </c>
      <c r="J323" t="s">
        <v>2170</v>
      </c>
      <c r="K323" t="s">
        <v>728</v>
      </c>
      <c r="L323" t="s">
        <v>729</v>
      </c>
      <c r="M323" t="s">
        <v>730</v>
      </c>
      <c r="N323" t="s">
        <v>711</v>
      </c>
      <c r="O323" s="14">
        <v>43831</v>
      </c>
      <c r="P323" s="14">
        <v>43862</v>
      </c>
      <c r="Q323" s="21" t="s">
        <v>75</v>
      </c>
      <c r="R323" s="21"/>
      <c r="S323" s="2" t="s">
        <v>9309</v>
      </c>
      <c r="T323" s="22">
        <v>0</v>
      </c>
      <c r="U323" t="s">
        <v>5984</v>
      </c>
      <c r="V323" t="s">
        <v>35</v>
      </c>
      <c r="W323" t="s">
        <v>742</v>
      </c>
      <c r="X323" t="b">
        <f>Tabla1[[#This Row],[PLAN CONSUMO 31/10]]=Tabla1[[#This Row],[PLAN_CONSUMO]]</f>
        <v>1</v>
      </c>
      <c r="Y323" t="s">
        <v>35</v>
      </c>
      <c r="Z323" t="b">
        <f>Tabla1[[#This Row],[DESCRIPCION_U20002 31/10]]=Tabla1[[#This Row],[DESCRIPCION_U2000]]</f>
        <v>0</v>
      </c>
      <c r="AA323" t="s">
        <v>6743</v>
      </c>
      <c r="AB323" t="b">
        <f>Tabla1[[#This Row],[EJECUTIVO COMERCIAL 31/10]]=Tabla1[[#This Row],[EJECUTIVO_CORPORATE]]</f>
        <v>0</v>
      </c>
      <c r="AC323" t="e">
        <f>VLOOKUP(Tabla1[[#This Row],[NRO_CUENTA]],[1]!Tabla3[#Data],12,0)</f>
        <v>#N/A</v>
      </c>
      <c r="AD323" t="e">
        <f>VLOOKUP(Tabla1[[#This Row],[NRO_CUENTA]],[1]!Tabla3[#Data],17,0)</f>
        <v>#N/A</v>
      </c>
    </row>
    <row r="324" spans="1:30" x14ac:dyDescent="0.25">
      <c r="A324" t="s">
        <v>18</v>
      </c>
      <c r="B324" s="1">
        <v>42037</v>
      </c>
      <c r="C324" t="s">
        <v>732</v>
      </c>
      <c r="D324">
        <v>29444</v>
      </c>
      <c r="E324" s="6" t="s">
        <v>113</v>
      </c>
      <c r="F324" t="s">
        <v>744</v>
      </c>
      <c r="G324" t="s">
        <v>4583</v>
      </c>
      <c r="H324" t="s">
        <v>40</v>
      </c>
      <c r="I324" t="s">
        <v>430</v>
      </c>
      <c r="J324" t="s">
        <v>1230</v>
      </c>
      <c r="K324" t="s">
        <v>746</v>
      </c>
      <c r="M324" t="s">
        <v>747</v>
      </c>
      <c r="N324" t="s">
        <v>711</v>
      </c>
      <c r="O324" s="14">
        <v>43831</v>
      </c>
      <c r="P324" s="14">
        <v>43862</v>
      </c>
      <c r="Q324" s="21" t="s">
        <v>75</v>
      </c>
      <c r="R324" s="1" t="s">
        <v>7453</v>
      </c>
      <c r="S324" s="25" t="s">
        <v>1018</v>
      </c>
      <c r="T324" s="22">
        <v>0</v>
      </c>
      <c r="U324" t="s">
        <v>5982</v>
      </c>
      <c r="V324" t="s">
        <v>35</v>
      </c>
      <c r="W324" t="s">
        <v>271</v>
      </c>
      <c r="X324" t="b">
        <f>Tabla1[[#This Row],[PLAN CONSUMO 31/10]]=Tabla1[[#This Row],[PLAN_CONSUMO]]</f>
        <v>0</v>
      </c>
      <c r="Y324" t="s">
        <v>35</v>
      </c>
      <c r="Z324" t="b">
        <f>Tabla1[[#This Row],[DESCRIPCION_U20002 31/10]]=Tabla1[[#This Row],[DESCRIPCION_U2000]]</f>
        <v>0</v>
      </c>
      <c r="AA324" t="s">
        <v>7475</v>
      </c>
      <c r="AB324" t="b">
        <f>Tabla1[[#This Row],[EJECUTIVO COMERCIAL 31/10]]=Tabla1[[#This Row],[EJECUTIVO_CORPORATE]]</f>
        <v>0</v>
      </c>
      <c r="AC324" t="e">
        <f>VLOOKUP(Tabla1[[#This Row],[NRO_CUENTA]],[1]!Tabla3[#Data],12,0)</f>
        <v>#N/A</v>
      </c>
      <c r="AD324" t="e">
        <f>VLOOKUP(Tabla1[[#This Row],[NRO_CUENTA]],[1]!Tabla3[#Data],17,0)</f>
        <v>#N/A</v>
      </c>
    </row>
    <row r="325" spans="1:30" x14ac:dyDescent="0.25">
      <c r="A325" t="s">
        <v>18</v>
      </c>
      <c r="B325" s="1">
        <v>42095</v>
      </c>
      <c r="C325" t="s">
        <v>748</v>
      </c>
      <c r="D325">
        <v>29514</v>
      </c>
      <c r="E325" s="6" t="s">
        <v>113</v>
      </c>
      <c r="F325" t="s">
        <v>749</v>
      </c>
      <c r="G325" t="s">
        <v>4583</v>
      </c>
      <c r="H325" t="s">
        <v>40</v>
      </c>
      <c r="I325" t="s">
        <v>430</v>
      </c>
      <c r="J325" t="s">
        <v>1230</v>
      </c>
      <c r="K325" t="s">
        <v>746</v>
      </c>
      <c r="L325" t="s">
        <v>750</v>
      </c>
      <c r="M325" t="s">
        <v>747</v>
      </c>
      <c r="N325" t="s">
        <v>711</v>
      </c>
      <c r="O325" s="14">
        <v>43831</v>
      </c>
      <c r="P325" s="14">
        <v>43862</v>
      </c>
      <c r="Q325" s="21" t="s">
        <v>75</v>
      </c>
      <c r="R325" s="1" t="s">
        <v>7453</v>
      </c>
      <c r="S325" s="25" t="s">
        <v>1018</v>
      </c>
      <c r="T325" s="22">
        <v>0</v>
      </c>
      <c r="U325" t="s">
        <v>5982</v>
      </c>
      <c r="V325" t="s">
        <v>35</v>
      </c>
      <c r="W325" t="s">
        <v>6498</v>
      </c>
      <c r="X325" t="b">
        <f>Tabla1[[#This Row],[PLAN CONSUMO 31/10]]=Tabla1[[#This Row],[PLAN_CONSUMO]]</f>
        <v>0</v>
      </c>
      <c r="Y325" t="s">
        <v>35</v>
      </c>
      <c r="Z325" t="b">
        <f>Tabla1[[#This Row],[DESCRIPCION_U20002 31/10]]=Tabla1[[#This Row],[DESCRIPCION_U2000]]</f>
        <v>0</v>
      </c>
      <c r="AA325" t="s">
        <v>7475</v>
      </c>
      <c r="AB325" t="b">
        <f>Tabla1[[#This Row],[EJECUTIVO COMERCIAL 31/10]]=Tabla1[[#This Row],[EJECUTIVO_CORPORATE]]</f>
        <v>0</v>
      </c>
      <c r="AC325" t="e">
        <f>VLOOKUP(Tabla1[[#This Row],[NRO_CUENTA]],[1]!Tabla3[#Data],12,0)</f>
        <v>#N/A</v>
      </c>
      <c r="AD325" t="e">
        <f>VLOOKUP(Tabla1[[#This Row],[NRO_CUENTA]],[1]!Tabla3[#Data],17,0)</f>
        <v>#N/A</v>
      </c>
    </row>
    <row r="326" spans="1:30" x14ac:dyDescent="0.25">
      <c r="A326" t="s">
        <v>18</v>
      </c>
      <c r="B326" s="1">
        <v>43220</v>
      </c>
      <c r="C326" t="s">
        <v>263</v>
      </c>
      <c r="D326">
        <v>32226</v>
      </c>
      <c r="E326" s="6" t="s">
        <v>113</v>
      </c>
      <c r="F326" t="s">
        <v>751</v>
      </c>
      <c r="G326" t="s">
        <v>4583</v>
      </c>
      <c r="H326" t="s">
        <v>752</v>
      </c>
      <c r="I326" t="s">
        <v>430</v>
      </c>
      <c r="J326" t="s">
        <v>1230</v>
      </c>
      <c r="K326" t="s">
        <v>753</v>
      </c>
      <c r="L326" t="s">
        <v>754</v>
      </c>
      <c r="M326" t="s">
        <v>755</v>
      </c>
      <c r="N326" t="s">
        <v>711</v>
      </c>
      <c r="O326" s="14">
        <v>43831</v>
      </c>
      <c r="P326" s="14">
        <v>43862</v>
      </c>
      <c r="Q326" s="21" t="s">
        <v>75</v>
      </c>
      <c r="R326" s="21"/>
      <c r="S326" s="2" t="s">
        <v>9309</v>
      </c>
      <c r="T326" s="22">
        <v>0</v>
      </c>
      <c r="U326" t="s">
        <v>5984</v>
      </c>
      <c r="V326" t="s">
        <v>35</v>
      </c>
      <c r="W326" t="s">
        <v>5993</v>
      </c>
      <c r="X326" t="b">
        <f>Tabla1[[#This Row],[PLAN CONSUMO 31/10]]=Tabla1[[#This Row],[PLAN_CONSUMO]]</f>
        <v>0</v>
      </c>
      <c r="Y326" t="s">
        <v>35</v>
      </c>
      <c r="Z326" t="b">
        <f>Tabla1[[#This Row],[DESCRIPCION_U20002 31/10]]=Tabla1[[#This Row],[DESCRIPCION_U2000]]</f>
        <v>0</v>
      </c>
      <c r="AA326" t="s">
        <v>7475</v>
      </c>
      <c r="AB326" t="b">
        <f>Tabla1[[#This Row],[EJECUTIVO COMERCIAL 31/10]]=Tabla1[[#This Row],[EJECUTIVO_CORPORATE]]</f>
        <v>0</v>
      </c>
      <c r="AC326" t="e">
        <f>VLOOKUP(Tabla1[[#This Row],[NRO_CUENTA]],[1]!Tabla3[#Data],12,0)</f>
        <v>#N/A</v>
      </c>
      <c r="AD326" t="e">
        <f>VLOOKUP(Tabla1[[#This Row],[NRO_CUENTA]],[1]!Tabla3[#Data],17,0)</f>
        <v>#N/A</v>
      </c>
    </row>
    <row r="327" spans="1:30" x14ac:dyDescent="0.25">
      <c r="A327" t="s">
        <v>18</v>
      </c>
      <c r="B327" s="1">
        <v>42947</v>
      </c>
      <c r="C327" t="s">
        <v>760</v>
      </c>
      <c r="D327">
        <v>31267</v>
      </c>
      <c r="E327" s="6" t="s">
        <v>761</v>
      </c>
      <c r="F327" t="s">
        <v>762</v>
      </c>
      <c r="G327" s="6" t="s">
        <v>1649</v>
      </c>
      <c r="H327" t="s">
        <v>22</v>
      </c>
      <c r="I327" t="s">
        <v>23</v>
      </c>
      <c r="J327" t="s">
        <v>1379</v>
      </c>
      <c r="K327" t="s">
        <v>763</v>
      </c>
      <c r="L327" t="s">
        <v>764</v>
      </c>
      <c r="M327" t="s">
        <v>765</v>
      </c>
      <c r="N327" t="s">
        <v>711</v>
      </c>
      <c r="O327" s="14">
        <v>43831</v>
      </c>
      <c r="P327" s="14">
        <v>43862</v>
      </c>
      <c r="Q327" s="22" t="s">
        <v>27</v>
      </c>
      <c r="R327" s="21" t="s">
        <v>2982</v>
      </c>
      <c r="S327" s="21"/>
      <c r="T327" s="22">
        <v>43873</v>
      </c>
      <c r="U327" t="s">
        <v>5982</v>
      </c>
      <c r="V327" t="s">
        <v>5982</v>
      </c>
      <c r="W327" t="s">
        <v>287</v>
      </c>
      <c r="X327" t="b">
        <f>Tabla1[[#This Row],[PLAN CONSUMO 31/10]]=Tabla1[[#This Row],[PLAN_CONSUMO]]</f>
        <v>0</v>
      </c>
      <c r="Y327" t="s">
        <v>5999</v>
      </c>
      <c r="Z327" t="b">
        <f>Tabla1[[#This Row],[DESCRIPCION_U20002 31/10]]=Tabla1[[#This Row],[DESCRIPCION_U2000]]</f>
        <v>0</v>
      </c>
      <c r="AA327" t="s">
        <v>9185</v>
      </c>
      <c r="AB327" t="b">
        <f>Tabla1[[#This Row],[EJECUTIVO COMERCIAL 31/10]]=Tabla1[[#This Row],[EJECUTIVO_CORPORATE]]</f>
        <v>0</v>
      </c>
      <c r="AC327" t="e">
        <f>VLOOKUP(Tabla1[[#This Row],[NRO_CUENTA]],[1]!Tabla3[#Data],12,0)</f>
        <v>#N/A</v>
      </c>
      <c r="AD327" t="e">
        <f>VLOOKUP(Tabla1[[#This Row],[NRO_CUENTA]],[1]!Tabla3[#Data],17,0)</f>
        <v>#N/A</v>
      </c>
    </row>
    <row r="328" spans="1:30" x14ac:dyDescent="0.25">
      <c r="A328" t="s">
        <v>18</v>
      </c>
      <c r="B328" s="1">
        <v>43069</v>
      </c>
      <c r="C328" t="s">
        <v>427</v>
      </c>
      <c r="D328">
        <v>31583</v>
      </c>
      <c r="E328" s="6" t="s">
        <v>761</v>
      </c>
      <c r="F328" t="s">
        <v>766</v>
      </c>
      <c r="G328" s="6" t="s">
        <v>1649</v>
      </c>
      <c r="H328" t="s">
        <v>40</v>
      </c>
      <c r="I328" t="s">
        <v>23</v>
      </c>
      <c r="J328" t="s">
        <v>1379</v>
      </c>
      <c r="K328" t="s">
        <v>767</v>
      </c>
      <c r="L328" t="s">
        <v>768</v>
      </c>
      <c r="M328" t="s">
        <v>769</v>
      </c>
      <c r="N328" t="s">
        <v>711</v>
      </c>
      <c r="O328" s="14">
        <v>43831</v>
      </c>
      <c r="P328" s="14">
        <v>43862</v>
      </c>
      <c r="Q328" s="22" t="s">
        <v>27</v>
      </c>
      <c r="R328" s="21"/>
      <c r="S328" s="21"/>
      <c r="T328" s="22">
        <v>43866</v>
      </c>
      <c r="U328" t="s">
        <v>5982</v>
      </c>
      <c r="V328" t="s">
        <v>5982</v>
      </c>
      <c r="W328" t="s">
        <v>6497</v>
      </c>
      <c r="X328" t="b">
        <f>Tabla1[[#This Row],[PLAN CONSUMO 31/10]]=Tabla1[[#This Row],[PLAN_CONSUMO]]</f>
        <v>0</v>
      </c>
      <c r="Y328" t="s">
        <v>6646</v>
      </c>
      <c r="Z328" t="b">
        <f>Tabla1[[#This Row],[DESCRIPCION_U20002 31/10]]=Tabla1[[#This Row],[DESCRIPCION_U2000]]</f>
        <v>0</v>
      </c>
      <c r="AA328" t="s">
        <v>9185</v>
      </c>
      <c r="AB328" t="b">
        <f>Tabla1[[#This Row],[EJECUTIVO COMERCIAL 31/10]]=Tabla1[[#This Row],[EJECUTIVO_CORPORATE]]</f>
        <v>0</v>
      </c>
      <c r="AC328" t="e">
        <f>VLOOKUP(Tabla1[[#This Row],[NRO_CUENTA]],[1]!Tabla3[#Data],12,0)</f>
        <v>#N/A</v>
      </c>
      <c r="AD328" t="e">
        <f>VLOOKUP(Tabla1[[#This Row],[NRO_CUENTA]],[1]!Tabla3[#Data],17,0)</f>
        <v>#N/A</v>
      </c>
    </row>
    <row r="329" spans="1:30" x14ac:dyDescent="0.25">
      <c r="A329" t="s">
        <v>18</v>
      </c>
      <c r="B329" s="1">
        <v>43069</v>
      </c>
      <c r="C329" t="s">
        <v>427</v>
      </c>
      <c r="D329">
        <v>31584</v>
      </c>
      <c r="E329" s="6" t="s">
        <v>761</v>
      </c>
      <c r="F329" t="s">
        <v>770</v>
      </c>
      <c r="G329" s="6" t="s">
        <v>1649</v>
      </c>
      <c r="H329" t="s">
        <v>40</v>
      </c>
      <c r="I329" t="s">
        <v>23</v>
      </c>
      <c r="J329" t="s">
        <v>1379</v>
      </c>
      <c r="K329" t="s">
        <v>771</v>
      </c>
      <c r="L329" t="s">
        <v>772</v>
      </c>
      <c r="M329" t="s">
        <v>769</v>
      </c>
      <c r="N329" t="s">
        <v>711</v>
      </c>
      <c r="O329" s="14">
        <v>43831</v>
      </c>
      <c r="P329" s="14">
        <v>43862</v>
      </c>
      <c r="Q329" s="22" t="s">
        <v>27</v>
      </c>
      <c r="R329" s="21"/>
      <c r="S329" s="21"/>
      <c r="T329" s="22">
        <v>43866</v>
      </c>
      <c r="U329" t="s">
        <v>5982</v>
      </c>
      <c r="V329" t="s">
        <v>35</v>
      </c>
      <c r="W329" t="s">
        <v>6497</v>
      </c>
      <c r="X329" t="b">
        <f>Tabla1[[#This Row],[PLAN CONSUMO 31/10]]=Tabla1[[#This Row],[PLAN_CONSUMO]]</f>
        <v>0</v>
      </c>
      <c r="Y329" t="s">
        <v>35</v>
      </c>
      <c r="Z329" t="b">
        <f>Tabla1[[#This Row],[DESCRIPCION_U20002 31/10]]=Tabla1[[#This Row],[DESCRIPCION_U2000]]</f>
        <v>0</v>
      </c>
      <c r="AA329" t="s">
        <v>9185</v>
      </c>
      <c r="AB329" t="b">
        <f>Tabla1[[#This Row],[EJECUTIVO COMERCIAL 31/10]]=Tabla1[[#This Row],[EJECUTIVO_CORPORATE]]</f>
        <v>0</v>
      </c>
      <c r="AC329" t="e">
        <f>VLOOKUP(Tabla1[[#This Row],[NRO_CUENTA]],[1]!Tabla3[#Data],12,0)</f>
        <v>#N/A</v>
      </c>
      <c r="AD329" t="e">
        <f>VLOOKUP(Tabla1[[#This Row],[NRO_CUENTA]],[1]!Tabla3[#Data],17,0)</f>
        <v>#N/A</v>
      </c>
    </row>
    <row r="330" spans="1:30" x14ac:dyDescent="0.25">
      <c r="A330" t="s">
        <v>18</v>
      </c>
      <c r="B330" s="1">
        <v>43069</v>
      </c>
      <c r="C330" t="s">
        <v>427</v>
      </c>
      <c r="D330">
        <v>31585</v>
      </c>
      <c r="E330" s="6" t="s">
        <v>761</v>
      </c>
      <c r="F330" t="s">
        <v>773</v>
      </c>
      <c r="G330" s="6" t="s">
        <v>1649</v>
      </c>
      <c r="H330" t="s">
        <v>40</v>
      </c>
      <c r="I330" t="s">
        <v>23</v>
      </c>
      <c r="J330" t="s">
        <v>1379</v>
      </c>
      <c r="K330" t="s">
        <v>774</v>
      </c>
      <c r="L330" t="s">
        <v>775</v>
      </c>
      <c r="M330" t="s">
        <v>769</v>
      </c>
      <c r="N330" t="s">
        <v>711</v>
      </c>
      <c r="O330" s="14">
        <v>43831</v>
      </c>
      <c r="P330" s="14">
        <v>43862</v>
      </c>
      <c r="Q330" s="22" t="s">
        <v>27</v>
      </c>
      <c r="R330" s="21"/>
      <c r="S330" s="21"/>
      <c r="T330" s="22">
        <v>43874</v>
      </c>
      <c r="U330" t="s">
        <v>5982</v>
      </c>
      <c r="V330" t="s">
        <v>5982</v>
      </c>
      <c r="W330" t="s">
        <v>6497</v>
      </c>
      <c r="X330" t="b">
        <f>Tabla1[[#This Row],[PLAN CONSUMO 31/10]]=Tabla1[[#This Row],[PLAN_CONSUMO]]</f>
        <v>0</v>
      </c>
      <c r="Y330" t="s">
        <v>6648</v>
      </c>
      <c r="Z330" t="b">
        <f>Tabla1[[#This Row],[DESCRIPCION_U20002 31/10]]=Tabla1[[#This Row],[DESCRIPCION_U2000]]</f>
        <v>0</v>
      </c>
      <c r="AA330" t="s">
        <v>9185</v>
      </c>
      <c r="AB330" t="b">
        <f>Tabla1[[#This Row],[EJECUTIVO COMERCIAL 31/10]]=Tabla1[[#This Row],[EJECUTIVO_CORPORATE]]</f>
        <v>0</v>
      </c>
      <c r="AC330" t="e">
        <f>VLOOKUP(Tabla1[[#This Row],[NRO_CUENTA]],[1]!Tabla3[#Data],12,0)</f>
        <v>#N/A</v>
      </c>
      <c r="AD330" t="e">
        <f>VLOOKUP(Tabla1[[#This Row],[NRO_CUENTA]],[1]!Tabla3[#Data],17,0)</f>
        <v>#N/A</v>
      </c>
    </row>
    <row r="331" spans="1:30" x14ac:dyDescent="0.25">
      <c r="A331" t="s">
        <v>18</v>
      </c>
      <c r="B331" s="1">
        <v>43069</v>
      </c>
      <c r="C331" t="s">
        <v>427</v>
      </c>
      <c r="D331">
        <v>31586</v>
      </c>
      <c r="E331" s="6" t="s">
        <v>761</v>
      </c>
      <c r="F331" t="s">
        <v>776</v>
      </c>
      <c r="G331" s="6" t="s">
        <v>1649</v>
      </c>
      <c r="H331" t="s">
        <v>40</v>
      </c>
      <c r="I331" t="s">
        <v>23</v>
      </c>
      <c r="J331" t="s">
        <v>1379</v>
      </c>
      <c r="K331" t="s">
        <v>778</v>
      </c>
      <c r="L331" t="s">
        <v>779</v>
      </c>
      <c r="M331" t="s">
        <v>769</v>
      </c>
      <c r="N331" t="s">
        <v>711</v>
      </c>
      <c r="O331" s="14">
        <v>43831</v>
      </c>
      <c r="P331" s="14">
        <v>43862</v>
      </c>
      <c r="Q331" s="22" t="s">
        <v>27</v>
      </c>
      <c r="R331" s="21" t="s">
        <v>1643</v>
      </c>
      <c r="S331" s="21"/>
      <c r="T331" s="22">
        <v>43866</v>
      </c>
      <c r="U331" t="s">
        <v>5982</v>
      </c>
      <c r="V331" t="s">
        <v>5982</v>
      </c>
      <c r="W331" t="s">
        <v>6497</v>
      </c>
      <c r="X331" t="b">
        <f>Tabla1[[#This Row],[PLAN CONSUMO 31/10]]=Tabla1[[#This Row],[PLAN_CONSUMO]]</f>
        <v>0</v>
      </c>
      <c r="Y331" t="s">
        <v>6636</v>
      </c>
      <c r="Z331" t="b">
        <f>Tabla1[[#This Row],[DESCRIPCION_U20002 31/10]]=Tabla1[[#This Row],[DESCRIPCION_U2000]]</f>
        <v>0</v>
      </c>
      <c r="AA331" t="s">
        <v>9185</v>
      </c>
      <c r="AB331" t="b">
        <f>Tabla1[[#This Row],[EJECUTIVO COMERCIAL 31/10]]=Tabla1[[#This Row],[EJECUTIVO_CORPORATE]]</f>
        <v>0</v>
      </c>
      <c r="AC331" t="e">
        <f>VLOOKUP(Tabla1[[#This Row],[NRO_CUENTA]],[1]!Tabla3[#Data],12,0)</f>
        <v>#N/A</v>
      </c>
      <c r="AD331" t="e">
        <f>VLOOKUP(Tabla1[[#This Row],[NRO_CUENTA]],[1]!Tabla3[#Data],17,0)</f>
        <v>#N/A</v>
      </c>
    </row>
    <row r="332" spans="1:30" x14ac:dyDescent="0.25">
      <c r="A332" t="s">
        <v>18</v>
      </c>
      <c r="B332" s="1">
        <v>43096</v>
      </c>
      <c r="C332" t="s">
        <v>760</v>
      </c>
      <c r="D332">
        <v>31678</v>
      </c>
      <c r="E332" s="6" t="s">
        <v>761</v>
      </c>
      <c r="F332" t="s">
        <v>780</v>
      </c>
      <c r="G332" s="6" t="s">
        <v>3010</v>
      </c>
      <c r="H332" t="s">
        <v>31</v>
      </c>
      <c r="I332" t="s">
        <v>23</v>
      </c>
      <c r="J332" t="s">
        <v>1379</v>
      </c>
      <c r="K332" t="s">
        <v>781</v>
      </c>
      <c r="L332" t="s">
        <v>782</v>
      </c>
      <c r="M332" t="s">
        <v>783</v>
      </c>
      <c r="N332" t="s">
        <v>711</v>
      </c>
      <c r="O332" s="14">
        <v>43831</v>
      </c>
      <c r="P332" s="14">
        <v>43862</v>
      </c>
      <c r="Q332" s="21" t="s">
        <v>75</v>
      </c>
      <c r="R332" s="21" t="s">
        <v>3769</v>
      </c>
      <c r="S332" s="2" t="s">
        <v>9309</v>
      </c>
      <c r="T332" s="22">
        <v>0</v>
      </c>
      <c r="U332" t="s">
        <v>5984</v>
      </c>
      <c r="V332" t="s">
        <v>35</v>
      </c>
      <c r="W332" t="s">
        <v>760</v>
      </c>
      <c r="X332" t="b">
        <f>Tabla1[[#This Row],[PLAN CONSUMO 31/10]]=Tabla1[[#This Row],[PLAN_CONSUMO]]</f>
        <v>1</v>
      </c>
      <c r="Y332" t="s">
        <v>35</v>
      </c>
      <c r="Z332" t="b">
        <f>Tabla1[[#This Row],[DESCRIPCION_U20002 31/10]]=Tabla1[[#This Row],[DESCRIPCION_U2000]]</f>
        <v>0</v>
      </c>
      <c r="AA332" t="s">
        <v>9185</v>
      </c>
      <c r="AB332" t="b">
        <f>Tabla1[[#This Row],[EJECUTIVO COMERCIAL 31/10]]=Tabla1[[#This Row],[EJECUTIVO_CORPORATE]]</f>
        <v>0</v>
      </c>
      <c r="AC332" t="e">
        <f>VLOOKUP(Tabla1[[#This Row],[NRO_CUENTA]],[1]!Tabla3[#Data],12,0)</f>
        <v>#N/A</v>
      </c>
      <c r="AD332" t="e">
        <f>VLOOKUP(Tabla1[[#This Row],[NRO_CUENTA]],[1]!Tabla3[#Data],17,0)</f>
        <v>#N/A</v>
      </c>
    </row>
    <row r="333" spans="1:30" x14ac:dyDescent="0.25">
      <c r="A333" t="s">
        <v>18</v>
      </c>
      <c r="B333" s="1">
        <v>43099</v>
      </c>
      <c r="C333" t="s">
        <v>427</v>
      </c>
      <c r="D333">
        <v>31682</v>
      </c>
      <c r="E333" s="6" t="s">
        <v>761</v>
      </c>
      <c r="F333" t="s">
        <v>784</v>
      </c>
      <c r="G333" s="6" t="s">
        <v>1649</v>
      </c>
      <c r="H333" t="s">
        <v>40</v>
      </c>
      <c r="I333" t="s">
        <v>23</v>
      </c>
      <c r="J333" t="s">
        <v>1379</v>
      </c>
      <c r="K333" t="s">
        <v>785</v>
      </c>
      <c r="L333" t="s">
        <v>786</v>
      </c>
      <c r="M333" t="s">
        <v>769</v>
      </c>
      <c r="N333" t="s">
        <v>711</v>
      </c>
      <c r="O333" s="14">
        <v>43831</v>
      </c>
      <c r="P333" s="14">
        <v>43862</v>
      </c>
      <c r="Q333" s="22" t="s">
        <v>27</v>
      </c>
      <c r="R333" s="21"/>
      <c r="S333" s="21"/>
      <c r="T333" s="22">
        <v>43882</v>
      </c>
      <c r="U333" t="s">
        <v>5982</v>
      </c>
      <c r="V333" t="s">
        <v>5982</v>
      </c>
      <c r="W333" t="s">
        <v>6497</v>
      </c>
      <c r="X333" t="b">
        <f>Tabla1[[#This Row],[PLAN CONSUMO 31/10]]=Tabla1[[#This Row],[PLAN_CONSUMO]]</f>
        <v>0</v>
      </c>
      <c r="Y333" t="s">
        <v>6637</v>
      </c>
      <c r="Z333" t="b">
        <f>Tabla1[[#This Row],[DESCRIPCION_U20002 31/10]]=Tabla1[[#This Row],[DESCRIPCION_U2000]]</f>
        <v>0</v>
      </c>
      <c r="AA333" t="s">
        <v>9185</v>
      </c>
      <c r="AB333" t="b">
        <f>Tabla1[[#This Row],[EJECUTIVO COMERCIAL 31/10]]=Tabla1[[#This Row],[EJECUTIVO_CORPORATE]]</f>
        <v>0</v>
      </c>
      <c r="AC333" t="e">
        <f>VLOOKUP(Tabla1[[#This Row],[NRO_CUENTA]],[1]!Tabla3[#Data],12,0)</f>
        <v>#N/A</v>
      </c>
      <c r="AD333" t="e">
        <f>VLOOKUP(Tabla1[[#This Row],[NRO_CUENTA]],[1]!Tabla3[#Data],17,0)</f>
        <v>#N/A</v>
      </c>
    </row>
    <row r="334" spans="1:30" x14ac:dyDescent="0.25">
      <c r="A334" t="s">
        <v>18</v>
      </c>
      <c r="B334" s="1">
        <v>43099</v>
      </c>
      <c r="C334" t="s">
        <v>427</v>
      </c>
      <c r="D334">
        <v>31683</v>
      </c>
      <c r="E334" s="6" t="s">
        <v>761</v>
      </c>
      <c r="F334" t="s">
        <v>787</v>
      </c>
      <c r="G334" s="6" t="s">
        <v>1649</v>
      </c>
      <c r="H334" t="s">
        <v>40</v>
      </c>
      <c r="I334" t="s">
        <v>23</v>
      </c>
      <c r="J334" t="s">
        <v>1379</v>
      </c>
      <c r="K334" t="s">
        <v>788</v>
      </c>
      <c r="L334" t="s">
        <v>789</v>
      </c>
      <c r="M334" t="s">
        <v>769</v>
      </c>
      <c r="N334" t="s">
        <v>711</v>
      </c>
      <c r="O334" s="14">
        <v>43831</v>
      </c>
      <c r="P334" s="14">
        <v>43862</v>
      </c>
      <c r="Q334" s="22" t="s">
        <v>27</v>
      </c>
      <c r="R334" s="21"/>
      <c r="S334" s="21"/>
      <c r="T334" s="22">
        <v>43868</v>
      </c>
      <c r="U334" t="s">
        <v>5982</v>
      </c>
      <c r="V334" t="s">
        <v>5982</v>
      </c>
      <c r="W334" t="s">
        <v>6497</v>
      </c>
      <c r="X334" t="b">
        <f>Tabla1[[#This Row],[PLAN CONSUMO 31/10]]=Tabla1[[#This Row],[PLAN_CONSUMO]]</f>
        <v>0</v>
      </c>
      <c r="Y334" t="s">
        <v>6649</v>
      </c>
      <c r="Z334" t="b">
        <f>Tabla1[[#This Row],[DESCRIPCION_U20002 31/10]]=Tabla1[[#This Row],[DESCRIPCION_U2000]]</f>
        <v>0</v>
      </c>
      <c r="AA334" t="s">
        <v>9185</v>
      </c>
      <c r="AB334" t="b">
        <f>Tabla1[[#This Row],[EJECUTIVO COMERCIAL 31/10]]=Tabla1[[#This Row],[EJECUTIVO_CORPORATE]]</f>
        <v>0</v>
      </c>
      <c r="AC334" t="e">
        <f>VLOOKUP(Tabla1[[#This Row],[NRO_CUENTA]],[1]!Tabla3[#Data],12,0)</f>
        <v>#N/A</v>
      </c>
      <c r="AD334" t="e">
        <f>VLOOKUP(Tabla1[[#This Row],[NRO_CUENTA]],[1]!Tabla3[#Data],17,0)</f>
        <v>#N/A</v>
      </c>
    </row>
    <row r="335" spans="1:30" x14ac:dyDescent="0.25">
      <c r="A335" t="s">
        <v>18</v>
      </c>
      <c r="B335" s="1">
        <v>43099</v>
      </c>
      <c r="C335" t="s">
        <v>427</v>
      </c>
      <c r="D335">
        <v>31684</v>
      </c>
      <c r="E335" s="6" t="s">
        <v>761</v>
      </c>
      <c r="F335" t="s">
        <v>790</v>
      </c>
      <c r="G335" s="6" t="s">
        <v>1649</v>
      </c>
      <c r="H335" t="s">
        <v>40</v>
      </c>
      <c r="I335" t="s">
        <v>23</v>
      </c>
      <c r="J335" t="s">
        <v>1379</v>
      </c>
      <c r="K335" t="s">
        <v>791</v>
      </c>
      <c r="L335" t="s">
        <v>792</v>
      </c>
      <c r="M335" t="s">
        <v>793</v>
      </c>
      <c r="N335" t="s">
        <v>711</v>
      </c>
      <c r="O335" s="14">
        <v>43831</v>
      </c>
      <c r="P335" s="14">
        <v>43862</v>
      </c>
      <c r="Q335" s="22" t="s">
        <v>27</v>
      </c>
      <c r="R335" s="21"/>
      <c r="S335" s="21"/>
      <c r="T335" s="22">
        <v>43866</v>
      </c>
      <c r="U335" t="s">
        <v>5982</v>
      </c>
      <c r="V335" t="s">
        <v>5982</v>
      </c>
      <c r="W335" t="s">
        <v>6497</v>
      </c>
      <c r="X335" t="b">
        <f>Tabla1[[#This Row],[PLAN CONSUMO 31/10]]=Tabla1[[#This Row],[PLAN_CONSUMO]]</f>
        <v>0</v>
      </c>
      <c r="Y335" t="s">
        <v>7203</v>
      </c>
      <c r="Z335" t="b">
        <f>Tabla1[[#This Row],[DESCRIPCION_U20002 31/10]]=Tabla1[[#This Row],[DESCRIPCION_U2000]]</f>
        <v>0</v>
      </c>
      <c r="AA335" t="s">
        <v>9185</v>
      </c>
      <c r="AB335" t="b">
        <f>Tabla1[[#This Row],[EJECUTIVO COMERCIAL 31/10]]=Tabla1[[#This Row],[EJECUTIVO_CORPORATE]]</f>
        <v>0</v>
      </c>
      <c r="AC335" t="e">
        <f>VLOOKUP(Tabla1[[#This Row],[NRO_CUENTA]],[1]!Tabla3[#Data],12,0)</f>
        <v>#N/A</v>
      </c>
      <c r="AD335" t="e">
        <f>VLOOKUP(Tabla1[[#This Row],[NRO_CUENTA]],[1]!Tabla3[#Data],17,0)</f>
        <v>#N/A</v>
      </c>
    </row>
    <row r="336" spans="1:30" x14ac:dyDescent="0.25">
      <c r="A336" t="s">
        <v>18</v>
      </c>
      <c r="B336" s="1">
        <v>43099</v>
      </c>
      <c r="C336" t="s">
        <v>427</v>
      </c>
      <c r="D336">
        <v>31685</v>
      </c>
      <c r="E336" s="6" t="s">
        <v>761</v>
      </c>
      <c r="F336" t="s">
        <v>794</v>
      </c>
      <c r="G336" s="6" t="s">
        <v>1649</v>
      </c>
      <c r="H336" t="s">
        <v>40</v>
      </c>
      <c r="I336" t="s">
        <v>23</v>
      </c>
      <c r="J336" t="s">
        <v>1379</v>
      </c>
      <c r="K336" t="s">
        <v>795</v>
      </c>
      <c r="L336" t="s">
        <v>796</v>
      </c>
      <c r="M336" t="s">
        <v>797</v>
      </c>
      <c r="N336" t="s">
        <v>711</v>
      </c>
      <c r="O336" s="14">
        <v>43831</v>
      </c>
      <c r="P336" s="14">
        <v>43862</v>
      </c>
      <c r="Q336" s="22" t="s">
        <v>27</v>
      </c>
      <c r="R336" s="21"/>
      <c r="S336" s="21"/>
      <c r="T336" s="22">
        <v>43873</v>
      </c>
      <c r="U336" t="s">
        <v>5982</v>
      </c>
      <c r="V336" t="s">
        <v>5982</v>
      </c>
      <c r="W336" t="s">
        <v>6497</v>
      </c>
      <c r="X336" t="b">
        <f>Tabla1[[#This Row],[PLAN CONSUMO 31/10]]=Tabla1[[#This Row],[PLAN_CONSUMO]]</f>
        <v>0</v>
      </c>
      <c r="Y336" t="s">
        <v>6650</v>
      </c>
      <c r="Z336" t="b">
        <f>Tabla1[[#This Row],[DESCRIPCION_U20002 31/10]]=Tabla1[[#This Row],[DESCRIPCION_U2000]]</f>
        <v>0</v>
      </c>
      <c r="AA336" t="s">
        <v>9185</v>
      </c>
      <c r="AB336" t="b">
        <f>Tabla1[[#This Row],[EJECUTIVO COMERCIAL 31/10]]=Tabla1[[#This Row],[EJECUTIVO_CORPORATE]]</f>
        <v>0</v>
      </c>
      <c r="AC336" t="e">
        <f>VLOOKUP(Tabla1[[#This Row],[NRO_CUENTA]],[1]!Tabla3[#Data],12,0)</f>
        <v>#N/A</v>
      </c>
      <c r="AD336" t="e">
        <f>VLOOKUP(Tabla1[[#This Row],[NRO_CUENTA]],[1]!Tabla3[#Data],17,0)</f>
        <v>#N/A</v>
      </c>
    </row>
    <row r="337" spans="1:30" x14ac:dyDescent="0.25">
      <c r="A337" t="s">
        <v>18</v>
      </c>
      <c r="B337" s="1">
        <v>43099</v>
      </c>
      <c r="C337" t="s">
        <v>427</v>
      </c>
      <c r="D337">
        <v>31686</v>
      </c>
      <c r="E337" s="6" t="s">
        <v>761</v>
      </c>
      <c r="F337" t="s">
        <v>798</v>
      </c>
      <c r="G337" s="6" t="s">
        <v>1649</v>
      </c>
      <c r="H337" t="s">
        <v>40</v>
      </c>
      <c r="I337" t="s">
        <v>23</v>
      </c>
      <c r="J337" t="s">
        <v>1379</v>
      </c>
      <c r="K337" t="s">
        <v>799</v>
      </c>
      <c r="L337" t="s">
        <v>800</v>
      </c>
      <c r="M337" t="s">
        <v>801</v>
      </c>
      <c r="N337" t="s">
        <v>711</v>
      </c>
      <c r="O337" s="14">
        <v>43831</v>
      </c>
      <c r="P337" s="14">
        <v>43862</v>
      </c>
      <c r="Q337" s="22" t="s">
        <v>27</v>
      </c>
      <c r="R337" s="21"/>
      <c r="S337" s="21"/>
      <c r="T337" s="22">
        <v>43866</v>
      </c>
      <c r="U337" t="s">
        <v>5982</v>
      </c>
      <c r="V337" t="s">
        <v>5982</v>
      </c>
      <c r="W337" t="s">
        <v>6497</v>
      </c>
      <c r="X337" t="b">
        <f>Tabla1[[#This Row],[PLAN CONSUMO 31/10]]=Tabla1[[#This Row],[PLAN_CONSUMO]]</f>
        <v>0</v>
      </c>
      <c r="Y337" t="s">
        <v>6651</v>
      </c>
      <c r="Z337" t="b">
        <f>Tabla1[[#This Row],[DESCRIPCION_U20002 31/10]]=Tabla1[[#This Row],[DESCRIPCION_U2000]]</f>
        <v>0</v>
      </c>
      <c r="AA337" t="s">
        <v>9185</v>
      </c>
      <c r="AB337" t="b">
        <f>Tabla1[[#This Row],[EJECUTIVO COMERCIAL 31/10]]=Tabla1[[#This Row],[EJECUTIVO_CORPORATE]]</f>
        <v>0</v>
      </c>
      <c r="AC337" t="e">
        <f>VLOOKUP(Tabla1[[#This Row],[NRO_CUENTA]],[1]!Tabla3[#Data],12,0)</f>
        <v>#N/A</v>
      </c>
      <c r="AD337" t="e">
        <f>VLOOKUP(Tabla1[[#This Row],[NRO_CUENTA]],[1]!Tabla3[#Data],17,0)</f>
        <v>#N/A</v>
      </c>
    </row>
    <row r="338" spans="1:30" x14ac:dyDescent="0.25">
      <c r="A338" t="s">
        <v>18</v>
      </c>
      <c r="B338" s="1">
        <v>43099</v>
      </c>
      <c r="C338" t="s">
        <v>427</v>
      </c>
      <c r="D338">
        <v>31687</v>
      </c>
      <c r="E338" s="6" t="s">
        <v>761</v>
      </c>
      <c r="F338" t="s">
        <v>802</v>
      </c>
      <c r="G338" s="6" t="s">
        <v>1649</v>
      </c>
      <c r="H338" t="s">
        <v>40</v>
      </c>
      <c r="I338" t="s">
        <v>23</v>
      </c>
      <c r="J338" t="s">
        <v>1379</v>
      </c>
      <c r="K338" t="s">
        <v>803</v>
      </c>
      <c r="L338" t="s">
        <v>804</v>
      </c>
      <c r="M338" t="s">
        <v>805</v>
      </c>
      <c r="N338" t="s">
        <v>711</v>
      </c>
      <c r="O338" s="14">
        <v>43831</v>
      </c>
      <c r="P338" s="14">
        <v>43862</v>
      </c>
      <c r="Q338" s="22" t="s">
        <v>27</v>
      </c>
      <c r="R338" s="21"/>
      <c r="S338" s="21"/>
      <c r="T338" s="22">
        <v>43887</v>
      </c>
      <c r="U338" t="s">
        <v>5982</v>
      </c>
      <c r="V338" t="s">
        <v>5982</v>
      </c>
      <c r="W338" t="s">
        <v>6497</v>
      </c>
      <c r="X338" t="b">
        <f>Tabla1[[#This Row],[PLAN CONSUMO 31/10]]=Tabla1[[#This Row],[PLAN_CONSUMO]]</f>
        <v>0</v>
      </c>
      <c r="Y338" t="s">
        <v>6652</v>
      </c>
      <c r="Z338" t="b">
        <f>Tabla1[[#This Row],[DESCRIPCION_U20002 31/10]]=Tabla1[[#This Row],[DESCRIPCION_U2000]]</f>
        <v>0</v>
      </c>
      <c r="AA338" t="s">
        <v>9185</v>
      </c>
      <c r="AB338" t="b">
        <f>Tabla1[[#This Row],[EJECUTIVO COMERCIAL 31/10]]=Tabla1[[#This Row],[EJECUTIVO_CORPORATE]]</f>
        <v>0</v>
      </c>
      <c r="AC338" t="e">
        <f>VLOOKUP(Tabla1[[#This Row],[NRO_CUENTA]],[1]!Tabla3[#Data],12,0)</f>
        <v>#N/A</v>
      </c>
      <c r="AD338" t="e">
        <f>VLOOKUP(Tabla1[[#This Row],[NRO_CUENTA]],[1]!Tabla3[#Data],17,0)</f>
        <v>#N/A</v>
      </c>
    </row>
    <row r="339" spans="1:30" x14ac:dyDescent="0.25">
      <c r="A339" t="s">
        <v>18</v>
      </c>
      <c r="B339" s="1">
        <v>43171</v>
      </c>
      <c r="C339" t="s">
        <v>427</v>
      </c>
      <c r="D339">
        <v>32065</v>
      </c>
      <c r="E339" s="6" t="s">
        <v>761</v>
      </c>
      <c r="F339" t="s">
        <v>806</v>
      </c>
      <c r="G339" s="6" t="s">
        <v>3010</v>
      </c>
      <c r="H339" t="s">
        <v>31</v>
      </c>
      <c r="I339" t="s">
        <v>23</v>
      </c>
      <c r="J339" t="s">
        <v>1379</v>
      </c>
      <c r="K339" t="s">
        <v>807</v>
      </c>
      <c r="L339" t="s">
        <v>808</v>
      </c>
      <c r="M339" t="s">
        <v>809</v>
      </c>
      <c r="N339" t="s">
        <v>711</v>
      </c>
      <c r="O339" s="14">
        <v>43831</v>
      </c>
      <c r="P339" s="14">
        <v>43862</v>
      </c>
      <c r="Q339" s="21" t="s">
        <v>75</v>
      </c>
      <c r="R339" s="21" t="s">
        <v>3769</v>
      </c>
      <c r="S339" s="2" t="s">
        <v>9309</v>
      </c>
      <c r="T339" s="22">
        <v>0</v>
      </c>
      <c r="U339" t="e">
        <v>#N/A</v>
      </c>
      <c r="V339" t="e">
        <v>#N/A</v>
      </c>
      <c r="W339" t="e">
        <v>#N/A</v>
      </c>
      <c r="X339" t="e">
        <f>Tabla1[[#This Row],[PLAN CONSUMO 31/10]]=Tabla1[[#This Row],[PLAN_CONSUMO]]</f>
        <v>#N/A</v>
      </c>
      <c r="Y339" t="e">
        <v>#N/A</v>
      </c>
      <c r="Z339" t="e">
        <f>Tabla1[[#This Row],[DESCRIPCION_U20002 31/10]]=Tabla1[[#This Row],[DESCRIPCION_U2000]]</f>
        <v>#N/A</v>
      </c>
      <c r="AA339" t="e">
        <v>#N/A</v>
      </c>
      <c r="AB339" t="e">
        <f>Tabla1[[#This Row],[EJECUTIVO COMERCIAL 31/10]]=Tabla1[[#This Row],[EJECUTIVO_CORPORATE]]</f>
        <v>#N/A</v>
      </c>
      <c r="AC339" t="e">
        <f>VLOOKUP(Tabla1[[#This Row],[NRO_CUENTA]],[1]!Tabla3[#Data],12,0)</f>
        <v>#N/A</v>
      </c>
      <c r="AD339" t="e">
        <f>VLOOKUP(Tabla1[[#This Row],[NRO_CUENTA]],[1]!Tabla3[#Data],17,0)</f>
        <v>#N/A</v>
      </c>
    </row>
    <row r="340" spans="1:30" x14ac:dyDescent="0.25">
      <c r="A340" t="s">
        <v>18</v>
      </c>
      <c r="B340" s="1">
        <v>43280</v>
      </c>
      <c r="C340" t="s">
        <v>427</v>
      </c>
      <c r="D340">
        <v>32550</v>
      </c>
      <c r="E340" s="6" t="s">
        <v>761</v>
      </c>
      <c r="F340" t="s">
        <v>810</v>
      </c>
      <c r="G340" s="6" t="s">
        <v>1649</v>
      </c>
      <c r="H340" t="s">
        <v>22</v>
      </c>
      <c r="I340" t="s">
        <v>23</v>
      </c>
      <c r="J340" t="s">
        <v>1379</v>
      </c>
      <c r="K340" t="s">
        <v>811</v>
      </c>
      <c r="L340" t="s">
        <v>812</v>
      </c>
      <c r="M340">
        <v>77539153</v>
      </c>
      <c r="N340" t="s">
        <v>711</v>
      </c>
      <c r="O340" s="14">
        <v>43831</v>
      </c>
      <c r="P340" s="14">
        <v>43862</v>
      </c>
      <c r="Q340" s="22" t="s">
        <v>27</v>
      </c>
      <c r="R340" s="21"/>
      <c r="S340" s="21"/>
      <c r="T340" s="22">
        <v>43875</v>
      </c>
      <c r="U340" t="s">
        <v>5984</v>
      </c>
      <c r="V340" t="s">
        <v>35</v>
      </c>
      <c r="W340" t="s">
        <v>6497</v>
      </c>
      <c r="X340" t="b">
        <f>Tabla1[[#This Row],[PLAN CONSUMO 31/10]]=Tabla1[[#This Row],[PLAN_CONSUMO]]</f>
        <v>0</v>
      </c>
      <c r="Y340" t="s">
        <v>35</v>
      </c>
      <c r="Z340" t="b">
        <f>Tabla1[[#This Row],[DESCRIPCION_U20002 31/10]]=Tabla1[[#This Row],[DESCRIPCION_U2000]]</f>
        <v>0</v>
      </c>
      <c r="AA340" t="s">
        <v>9185</v>
      </c>
      <c r="AB340" t="b">
        <f>Tabla1[[#This Row],[EJECUTIVO COMERCIAL 31/10]]=Tabla1[[#This Row],[EJECUTIVO_CORPORATE]]</f>
        <v>0</v>
      </c>
      <c r="AC340" t="e">
        <f>VLOOKUP(Tabla1[[#This Row],[NRO_CUENTA]],[1]!Tabla3[#Data],12,0)</f>
        <v>#N/A</v>
      </c>
      <c r="AD340" t="e">
        <f>VLOOKUP(Tabla1[[#This Row],[NRO_CUENTA]],[1]!Tabla3[#Data],17,0)</f>
        <v>#N/A</v>
      </c>
    </row>
    <row r="341" spans="1:30" x14ac:dyDescent="0.25">
      <c r="A341" t="s">
        <v>18</v>
      </c>
      <c r="B341" s="1">
        <v>43343</v>
      </c>
      <c r="C341" t="s">
        <v>427</v>
      </c>
      <c r="D341">
        <v>32783</v>
      </c>
      <c r="E341" s="6" t="s">
        <v>761</v>
      </c>
      <c r="F341" t="s">
        <v>813</v>
      </c>
      <c r="G341" s="6" t="s">
        <v>3010</v>
      </c>
      <c r="H341" t="s">
        <v>31</v>
      </c>
      <c r="I341" t="s">
        <v>23</v>
      </c>
      <c r="J341" t="s">
        <v>1379</v>
      </c>
      <c r="K341" t="s">
        <v>814</v>
      </c>
      <c r="L341" t="s">
        <v>815</v>
      </c>
      <c r="M341" t="s">
        <v>816</v>
      </c>
      <c r="N341" t="s">
        <v>711</v>
      </c>
      <c r="O341" s="14">
        <v>43831</v>
      </c>
      <c r="P341" s="14">
        <v>43862</v>
      </c>
      <c r="Q341" s="21" t="s">
        <v>75</v>
      </c>
      <c r="R341" s="21" t="s">
        <v>3769</v>
      </c>
      <c r="S341" s="2" t="s">
        <v>9309</v>
      </c>
      <c r="T341" s="22">
        <v>0</v>
      </c>
      <c r="U341" t="s">
        <v>5984</v>
      </c>
      <c r="V341" t="s">
        <v>35</v>
      </c>
      <c r="W341" t="s">
        <v>6497</v>
      </c>
      <c r="X341" t="b">
        <f>Tabla1[[#This Row],[PLAN CONSUMO 31/10]]=Tabla1[[#This Row],[PLAN_CONSUMO]]</f>
        <v>0</v>
      </c>
      <c r="Y341" t="s">
        <v>35</v>
      </c>
      <c r="Z341" t="b">
        <f>Tabla1[[#This Row],[DESCRIPCION_U20002 31/10]]=Tabla1[[#This Row],[DESCRIPCION_U2000]]</f>
        <v>0</v>
      </c>
      <c r="AA341" t="s">
        <v>9185</v>
      </c>
      <c r="AB341" t="b">
        <f>Tabla1[[#This Row],[EJECUTIVO COMERCIAL 31/10]]=Tabla1[[#This Row],[EJECUTIVO_CORPORATE]]</f>
        <v>0</v>
      </c>
      <c r="AC341" t="e">
        <f>VLOOKUP(Tabla1[[#This Row],[NRO_CUENTA]],[1]!Tabla3[#Data],12,0)</f>
        <v>#N/A</v>
      </c>
      <c r="AD341" t="e">
        <f>VLOOKUP(Tabla1[[#This Row],[NRO_CUENTA]],[1]!Tabla3[#Data],17,0)</f>
        <v>#N/A</v>
      </c>
    </row>
    <row r="342" spans="1:30" x14ac:dyDescent="0.25">
      <c r="A342" t="s">
        <v>18</v>
      </c>
      <c r="B342" s="1">
        <v>43434</v>
      </c>
      <c r="C342" t="s">
        <v>427</v>
      </c>
      <c r="D342">
        <v>33285</v>
      </c>
      <c r="E342" s="6" t="s">
        <v>761</v>
      </c>
      <c r="F342" t="s">
        <v>817</v>
      </c>
      <c r="G342" s="6" t="s">
        <v>1649</v>
      </c>
      <c r="H342" t="s">
        <v>40</v>
      </c>
      <c r="I342" t="s">
        <v>23</v>
      </c>
      <c r="J342" t="s">
        <v>1379</v>
      </c>
      <c r="K342" t="s">
        <v>818</v>
      </c>
      <c r="L342" t="s">
        <v>819</v>
      </c>
      <c r="M342" t="s">
        <v>820</v>
      </c>
      <c r="N342" t="s">
        <v>711</v>
      </c>
      <c r="O342" s="14">
        <v>43831</v>
      </c>
      <c r="P342" s="14">
        <v>43862</v>
      </c>
      <c r="Q342" s="22" t="s">
        <v>27</v>
      </c>
      <c r="R342" s="21"/>
      <c r="S342" s="21"/>
      <c r="T342" s="22">
        <v>43873</v>
      </c>
      <c r="U342" t="s">
        <v>5984</v>
      </c>
      <c r="V342" t="s">
        <v>5984</v>
      </c>
      <c r="W342" t="s">
        <v>6497</v>
      </c>
      <c r="X342" t="b">
        <f>Tabla1[[#This Row],[PLAN CONSUMO 31/10]]=Tabla1[[#This Row],[PLAN_CONSUMO]]</f>
        <v>0</v>
      </c>
      <c r="Y342" t="s">
        <v>9450</v>
      </c>
      <c r="Z342" t="b">
        <f>Tabla1[[#This Row],[DESCRIPCION_U20002 31/10]]=Tabla1[[#This Row],[DESCRIPCION_U2000]]</f>
        <v>0</v>
      </c>
      <c r="AA342" t="s">
        <v>9185</v>
      </c>
      <c r="AB342" t="b">
        <f>Tabla1[[#This Row],[EJECUTIVO COMERCIAL 31/10]]=Tabla1[[#This Row],[EJECUTIVO_CORPORATE]]</f>
        <v>0</v>
      </c>
      <c r="AC342" t="e">
        <f>VLOOKUP(Tabla1[[#This Row],[NRO_CUENTA]],[1]!Tabla3[#Data],12,0)</f>
        <v>#N/A</v>
      </c>
      <c r="AD342" t="e">
        <f>VLOOKUP(Tabla1[[#This Row],[NRO_CUENTA]],[1]!Tabla3[#Data],17,0)</f>
        <v>#N/A</v>
      </c>
    </row>
    <row r="343" spans="1:30" x14ac:dyDescent="0.25">
      <c r="A343" t="s">
        <v>18</v>
      </c>
      <c r="B343" s="1">
        <v>42033</v>
      </c>
      <c r="C343" t="s">
        <v>323</v>
      </c>
      <c r="D343">
        <v>29438</v>
      </c>
      <c r="E343" s="6" t="s">
        <v>821</v>
      </c>
      <c r="F343" t="s">
        <v>822</v>
      </c>
      <c r="G343" s="6" t="s">
        <v>1649</v>
      </c>
      <c r="H343" t="s">
        <v>40</v>
      </c>
      <c r="I343" t="s">
        <v>23</v>
      </c>
      <c r="J343" t="s">
        <v>1379</v>
      </c>
      <c r="K343" t="s">
        <v>824</v>
      </c>
      <c r="L343" t="s">
        <v>825</v>
      </c>
      <c r="M343" t="s">
        <v>826</v>
      </c>
      <c r="N343" t="s">
        <v>711</v>
      </c>
      <c r="O343" s="14">
        <v>43831</v>
      </c>
      <c r="P343" s="14">
        <v>43862</v>
      </c>
      <c r="Q343" s="21" t="s">
        <v>75</v>
      </c>
      <c r="R343" s="21" t="s">
        <v>1033</v>
      </c>
      <c r="S343" s="25" t="s">
        <v>1018</v>
      </c>
      <c r="T343" s="22">
        <v>0</v>
      </c>
      <c r="U343" t="s">
        <v>5990</v>
      </c>
      <c r="V343" t="s">
        <v>5984</v>
      </c>
      <c r="W343" t="s">
        <v>118</v>
      </c>
      <c r="X343" t="b">
        <f>Tabla1[[#This Row],[PLAN CONSUMO 31/10]]=Tabla1[[#This Row],[PLAN_CONSUMO]]</f>
        <v>0</v>
      </c>
      <c r="Y343" t="s">
        <v>9272</v>
      </c>
      <c r="Z343" t="b">
        <f>Tabla1[[#This Row],[DESCRIPCION_U20002 31/10]]=Tabla1[[#This Row],[DESCRIPCION_U2000]]</f>
        <v>0</v>
      </c>
      <c r="AA343" t="s">
        <v>3799</v>
      </c>
      <c r="AB343" t="b">
        <f>Tabla1[[#This Row],[EJECUTIVO COMERCIAL 31/10]]=Tabla1[[#This Row],[EJECUTIVO_CORPORATE]]</f>
        <v>0</v>
      </c>
      <c r="AC343" t="e">
        <f>VLOOKUP(Tabla1[[#This Row],[NRO_CUENTA]],[1]!Tabla3[#Data],12,0)</f>
        <v>#N/A</v>
      </c>
      <c r="AD343" t="e">
        <f>VLOOKUP(Tabla1[[#This Row],[NRO_CUENTA]],[1]!Tabla3[#Data],17,0)</f>
        <v>#N/A</v>
      </c>
    </row>
    <row r="344" spans="1:30" x14ac:dyDescent="0.25">
      <c r="A344" t="s">
        <v>18</v>
      </c>
      <c r="B344" s="1">
        <v>43084</v>
      </c>
      <c r="C344" t="s">
        <v>76</v>
      </c>
      <c r="D344">
        <v>31711</v>
      </c>
      <c r="E344" s="6" t="s">
        <v>821</v>
      </c>
      <c r="F344" t="s">
        <v>827</v>
      </c>
      <c r="G344" s="6" t="s">
        <v>1649</v>
      </c>
      <c r="H344" t="s">
        <v>40</v>
      </c>
      <c r="I344" t="s">
        <v>23</v>
      </c>
      <c r="J344" t="s">
        <v>1379</v>
      </c>
      <c r="K344" t="s">
        <v>824</v>
      </c>
      <c r="L344" t="s">
        <v>825</v>
      </c>
      <c r="M344" t="s">
        <v>826</v>
      </c>
      <c r="N344" t="s">
        <v>711</v>
      </c>
      <c r="O344" s="14">
        <v>43831</v>
      </c>
      <c r="P344" s="14">
        <v>43862</v>
      </c>
      <c r="Q344" s="21" t="s">
        <v>75</v>
      </c>
      <c r="R344" s="21" t="s">
        <v>1034</v>
      </c>
      <c r="S344" s="25" t="s">
        <v>1018</v>
      </c>
      <c r="T344" s="22">
        <v>0</v>
      </c>
      <c r="U344" t="s">
        <v>5984</v>
      </c>
      <c r="V344" t="s">
        <v>35</v>
      </c>
      <c r="W344" t="s">
        <v>76</v>
      </c>
      <c r="X344" t="b">
        <f>Tabla1[[#This Row],[PLAN CONSUMO 31/10]]=Tabla1[[#This Row],[PLAN_CONSUMO]]</f>
        <v>1</v>
      </c>
      <c r="Y344" t="s">
        <v>35</v>
      </c>
      <c r="Z344" t="b">
        <f>Tabla1[[#This Row],[DESCRIPCION_U20002 31/10]]=Tabla1[[#This Row],[DESCRIPCION_U2000]]</f>
        <v>0</v>
      </c>
      <c r="AA344" t="s">
        <v>3799</v>
      </c>
      <c r="AB344" t="b">
        <f>Tabla1[[#This Row],[EJECUTIVO COMERCIAL 31/10]]=Tabla1[[#This Row],[EJECUTIVO_CORPORATE]]</f>
        <v>0</v>
      </c>
      <c r="AC344" t="e">
        <f>VLOOKUP(Tabla1[[#This Row],[NRO_CUENTA]],[1]!Tabla3[#Data],12,0)</f>
        <v>#N/A</v>
      </c>
      <c r="AD344" t="e">
        <f>VLOOKUP(Tabla1[[#This Row],[NRO_CUENTA]],[1]!Tabla3[#Data],17,0)</f>
        <v>#N/A</v>
      </c>
    </row>
    <row r="345" spans="1:30" x14ac:dyDescent="0.25">
      <c r="A345" t="s">
        <v>18</v>
      </c>
      <c r="B345" s="1">
        <v>43376</v>
      </c>
      <c r="C345" t="s">
        <v>299</v>
      </c>
      <c r="D345">
        <v>33008</v>
      </c>
      <c r="E345" s="6" t="s">
        <v>821</v>
      </c>
      <c r="F345" t="s">
        <v>828</v>
      </c>
      <c r="G345" s="6" t="s">
        <v>1649</v>
      </c>
      <c r="H345" t="s">
        <v>40</v>
      </c>
      <c r="I345" t="s">
        <v>23</v>
      </c>
      <c r="J345" t="s">
        <v>1379</v>
      </c>
      <c r="K345" t="s">
        <v>829</v>
      </c>
      <c r="L345" t="s">
        <v>830</v>
      </c>
      <c r="M345" t="s">
        <v>826</v>
      </c>
      <c r="N345" t="s">
        <v>711</v>
      </c>
      <c r="O345" s="14">
        <v>43831</v>
      </c>
      <c r="P345" s="14">
        <v>43862</v>
      </c>
      <c r="Q345" s="22" t="s">
        <v>27</v>
      </c>
      <c r="R345" s="21"/>
      <c r="S345" s="21"/>
      <c r="T345" s="22">
        <v>43872</v>
      </c>
      <c r="U345" t="s">
        <v>5984</v>
      </c>
      <c r="V345" t="s">
        <v>35</v>
      </c>
      <c r="W345" t="s">
        <v>299</v>
      </c>
      <c r="X345" t="b">
        <f>Tabla1[[#This Row],[PLAN CONSUMO 31/10]]=Tabla1[[#This Row],[PLAN_CONSUMO]]</f>
        <v>1</v>
      </c>
      <c r="Y345" t="s">
        <v>35</v>
      </c>
      <c r="Z345" t="b">
        <f>Tabla1[[#This Row],[DESCRIPCION_U20002 31/10]]=Tabla1[[#This Row],[DESCRIPCION_U2000]]</f>
        <v>0</v>
      </c>
      <c r="AA345" t="s">
        <v>3799</v>
      </c>
      <c r="AB345" t="b">
        <f>Tabla1[[#This Row],[EJECUTIVO COMERCIAL 31/10]]=Tabla1[[#This Row],[EJECUTIVO_CORPORATE]]</f>
        <v>0</v>
      </c>
      <c r="AC345" t="e">
        <f>VLOOKUP(Tabla1[[#This Row],[NRO_CUENTA]],[1]!Tabla3[#Data],12,0)</f>
        <v>#N/A</v>
      </c>
      <c r="AD345" t="e">
        <f>VLOOKUP(Tabla1[[#This Row],[NRO_CUENTA]],[1]!Tabla3[#Data],17,0)</f>
        <v>#N/A</v>
      </c>
    </row>
    <row r="346" spans="1:30" x14ac:dyDescent="0.25">
      <c r="A346" t="s">
        <v>18</v>
      </c>
      <c r="B346" s="1">
        <v>42131</v>
      </c>
      <c r="C346" t="s">
        <v>82</v>
      </c>
      <c r="D346" s="6">
        <v>29572</v>
      </c>
      <c r="E346" s="6" t="s">
        <v>83</v>
      </c>
      <c r="F346" t="s">
        <v>831</v>
      </c>
      <c r="G346" s="6" t="s">
        <v>1389</v>
      </c>
      <c r="H346" t="s">
        <v>31</v>
      </c>
      <c r="I346" t="s">
        <v>23</v>
      </c>
      <c r="J346" t="s">
        <v>832</v>
      </c>
      <c r="K346" t="s">
        <v>833</v>
      </c>
      <c r="L346" t="s">
        <v>834</v>
      </c>
      <c r="M346" t="s">
        <v>87</v>
      </c>
      <c r="N346" t="s">
        <v>711</v>
      </c>
      <c r="O346" s="14">
        <v>43831</v>
      </c>
      <c r="P346" s="14">
        <v>43862</v>
      </c>
      <c r="Q346" s="22" t="s">
        <v>27</v>
      </c>
      <c r="R346" s="21"/>
      <c r="S346" s="21"/>
      <c r="T346" s="22">
        <v>43881</v>
      </c>
      <c r="U346" t="s">
        <v>5982</v>
      </c>
      <c r="V346" t="s">
        <v>5984</v>
      </c>
      <c r="W346" t="s">
        <v>28</v>
      </c>
      <c r="X346" t="b">
        <f>Tabla1[[#This Row],[PLAN CONSUMO 31/10]]=Tabla1[[#This Row],[PLAN_CONSUMO]]</f>
        <v>0</v>
      </c>
      <c r="Y346" t="s">
        <v>6434</v>
      </c>
      <c r="Z346" t="b">
        <f>Tabla1[[#This Row],[DESCRIPCION_U20002 31/10]]=Tabla1[[#This Row],[DESCRIPCION_U2000]]</f>
        <v>0</v>
      </c>
      <c r="AA346" t="s">
        <v>8737</v>
      </c>
      <c r="AB346" t="b">
        <f>Tabla1[[#This Row],[EJECUTIVO COMERCIAL 31/10]]=Tabla1[[#This Row],[EJECUTIVO_CORPORATE]]</f>
        <v>0</v>
      </c>
      <c r="AC346" t="e">
        <f>VLOOKUP(Tabla1[[#This Row],[NRO_CUENTA]],[1]!Tabla3[#Data],12,0)</f>
        <v>#N/A</v>
      </c>
      <c r="AD346" t="e">
        <f>VLOOKUP(Tabla1[[#This Row],[NRO_CUENTA]],[1]!Tabla3[#Data],17,0)</f>
        <v>#N/A</v>
      </c>
    </row>
    <row r="347" spans="1:30" x14ac:dyDescent="0.25">
      <c r="A347" t="s">
        <v>18</v>
      </c>
      <c r="B347" s="1">
        <v>42139</v>
      </c>
      <c r="C347" t="s">
        <v>835</v>
      </c>
      <c r="D347" s="6">
        <v>29577</v>
      </c>
      <c r="E347" s="6" t="s">
        <v>83</v>
      </c>
      <c r="F347" t="s">
        <v>836</v>
      </c>
      <c r="G347" s="6" t="s">
        <v>1389</v>
      </c>
      <c r="H347" t="s">
        <v>31</v>
      </c>
      <c r="I347" t="s">
        <v>23</v>
      </c>
      <c r="J347" t="s">
        <v>832</v>
      </c>
      <c r="K347" t="s">
        <v>833</v>
      </c>
      <c r="L347" t="s">
        <v>834</v>
      </c>
      <c r="M347" t="s">
        <v>87</v>
      </c>
      <c r="N347" t="s">
        <v>711</v>
      </c>
      <c r="O347" s="14">
        <v>43831</v>
      </c>
      <c r="P347" s="14">
        <v>43862</v>
      </c>
      <c r="Q347" s="22" t="s">
        <v>27</v>
      </c>
      <c r="R347" s="21"/>
      <c r="S347" s="21"/>
      <c r="T347" s="22">
        <v>43881</v>
      </c>
      <c r="U347" t="s">
        <v>5982</v>
      </c>
      <c r="V347" t="s">
        <v>5984</v>
      </c>
      <c r="W347" t="s">
        <v>248</v>
      </c>
      <c r="X347" t="b">
        <f>Tabla1[[#This Row],[PLAN CONSUMO 31/10]]=Tabla1[[#This Row],[PLAN_CONSUMO]]</f>
        <v>0</v>
      </c>
      <c r="Y347" t="s">
        <v>4623</v>
      </c>
      <c r="Z347" t="b">
        <f>Tabla1[[#This Row],[DESCRIPCION_U20002 31/10]]=Tabla1[[#This Row],[DESCRIPCION_U2000]]</f>
        <v>0</v>
      </c>
      <c r="AA347" t="s">
        <v>8737</v>
      </c>
      <c r="AB347" t="b">
        <f>Tabla1[[#This Row],[EJECUTIVO COMERCIAL 31/10]]=Tabla1[[#This Row],[EJECUTIVO_CORPORATE]]</f>
        <v>0</v>
      </c>
      <c r="AC347" t="e">
        <f>VLOOKUP(Tabla1[[#This Row],[NRO_CUENTA]],[1]!Tabla3[#Data],12,0)</f>
        <v>#N/A</v>
      </c>
      <c r="AD347" t="e">
        <f>VLOOKUP(Tabla1[[#This Row],[NRO_CUENTA]],[1]!Tabla3[#Data],17,0)</f>
        <v>#N/A</v>
      </c>
    </row>
    <row r="348" spans="1:30" x14ac:dyDescent="0.25">
      <c r="A348" t="s">
        <v>18</v>
      </c>
      <c r="B348" s="1">
        <v>42139</v>
      </c>
      <c r="C348" t="s">
        <v>248</v>
      </c>
      <c r="D348" s="6">
        <v>29578</v>
      </c>
      <c r="E348" s="6" t="s">
        <v>83</v>
      </c>
      <c r="F348" t="s">
        <v>6608</v>
      </c>
      <c r="G348" s="6" t="s">
        <v>1389</v>
      </c>
      <c r="H348" t="s">
        <v>98</v>
      </c>
      <c r="I348" t="s">
        <v>430</v>
      </c>
      <c r="J348" t="s">
        <v>832</v>
      </c>
      <c r="K348" t="s">
        <v>837</v>
      </c>
      <c r="L348" t="s">
        <v>6439</v>
      </c>
      <c r="M348" t="s">
        <v>87</v>
      </c>
      <c r="N348" t="s">
        <v>711</v>
      </c>
      <c r="O348" s="14">
        <v>43831</v>
      </c>
      <c r="P348" s="14">
        <v>43862</v>
      </c>
      <c r="Q348" s="22" t="s">
        <v>27</v>
      </c>
      <c r="R348" s="21" t="s">
        <v>6450</v>
      </c>
      <c r="S348" s="21"/>
      <c r="T348" s="22">
        <v>44648</v>
      </c>
      <c r="U348" t="s">
        <v>5982</v>
      </c>
      <c r="V348" t="s">
        <v>35</v>
      </c>
      <c r="W348" t="s">
        <v>248</v>
      </c>
      <c r="X348" t="b">
        <f>Tabla1[[#This Row],[PLAN CONSUMO 31/10]]=Tabla1[[#This Row],[PLAN_CONSUMO]]</f>
        <v>1</v>
      </c>
      <c r="Y348" t="s">
        <v>35</v>
      </c>
      <c r="Z348" t="b">
        <f>Tabla1[[#This Row],[DESCRIPCION_U20002 31/10]]=Tabla1[[#This Row],[DESCRIPCION_U2000]]</f>
        <v>0</v>
      </c>
      <c r="AA348" t="s">
        <v>8737</v>
      </c>
      <c r="AB348" t="b">
        <f>Tabla1[[#This Row],[EJECUTIVO COMERCIAL 31/10]]=Tabla1[[#This Row],[EJECUTIVO_CORPORATE]]</f>
        <v>0</v>
      </c>
      <c r="AC348" t="e">
        <f>VLOOKUP(Tabla1[[#This Row],[NRO_CUENTA]],[1]!Tabla3[#Data],12,0)</f>
        <v>#N/A</v>
      </c>
      <c r="AD348" t="e">
        <f>VLOOKUP(Tabla1[[#This Row],[NRO_CUENTA]],[1]!Tabla3[#Data],17,0)</f>
        <v>#N/A</v>
      </c>
    </row>
    <row r="349" spans="1:30" x14ac:dyDescent="0.25">
      <c r="A349" t="s">
        <v>18</v>
      </c>
      <c r="B349" s="1">
        <v>42139</v>
      </c>
      <c r="C349" t="s">
        <v>263</v>
      </c>
      <c r="D349" s="6">
        <v>29579</v>
      </c>
      <c r="E349" s="6" t="s">
        <v>83</v>
      </c>
      <c r="F349" t="s">
        <v>839</v>
      </c>
      <c r="G349" s="6" t="s">
        <v>1389</v>
      </c>
      <c r="H349" t="s">
        <v>98</v>
      </c>
      <c r="I349" t="s">
        <v>23</v>
      </c>
      <c r="J349" t="s">
        <v>832</v>
      </c>
      <c r="K349" t="s">
        <v>840</v>
      </c>
      <c r="L349" t="s">
        <v>841</v>
      </c>
      <c r="M349" t="s">
        <v>87</v>
      </c>
      <c r="N349" t="s">
        <v>711</v>
      </c>
      <c r="O349" s="14">
        <v>43831</v>
      </c>
      <c r="P349" s="14">
        <v>43862</v>
      </c>
      <c r="Q349" s="22" t="s">
        <v>27</v>
      </c>
      <c r="R349" s="21" t="s">
        <v>1880</v>
      </c>
      <c r="S349" s="21"/>
      <c r="T349" s="22">
        <v>43880</v>
      </c>
      <c r="U349" t="s">
        <v>5982</v>
      </c>
      <c r="V349" t="s">
        <v>35</v>
      </c>
      <c r="W349" t="s">
        <v>248</v>
      </c>
      <c r="X349" t="b">
        <f>Tabla1[[#This Row],[PLAN CONSUMO 31/10]]=Tabla1[[#This Row],[PLAN_CONSUMO]]</f>
        <v>0</v>
      </c>
      <c r="Y349" t="s">
        <v>35</v>
      </c>
      <c r="Z349" t="b">
        <f>Tabla1[[#This Row],[DESCRIPCION_U20002 31/10]]=Tabla1[[#This Row],[DESCRIPCION_U2000]]</f>
        <v>0</v>
      </c>
      <c r="AA349" t="s">
        <v>8737</v>
      </c>
      <c r="AB349" t="b">
        <f>Tabla1[[#This Row],[EJECUTIVO COMERCIAL 31/10]]=Tabla1[[#This Row],[EJECUTIVO_CORPORATE]]</f>
        <v>0</v>
      </c>
      <c r="AC349" t="e">
        <f>VLOOKUP(Tabla1[[#This Row],[NRO_CUENTA]],[1]!Tabla3[#Data],12,0)</f>
        <v>#N/A</v>
      </c>
      <c r="AD349" t="e">
        <f>VLOOKUP(Tabla1[[#This Row],[NRO_CUENTA]],[1]!Tabla3[#Data],17,0)</f>
        <v>#N/A</v>
      </c>
    </row>
    <row r="350" spans="1:30" x14ac:dyDescent="0.25">
      <c r="A350" t="s">
        <v>18</v>
      </c>
      <c r="B350" s="1">
        <v>42298</v>
      </c>
      <c r="C350" t="s">
        <v>248</v>
      </c>
      <c r="D350" s="6">
        <v>29796</v>
      </c>
      <c r="E350" s="6" t="s">
        <v>83</v>
      </c>
      <c r="F350" s="37" t="s">
        <v>6605</v>
      </c>
      <c r="G350" s="6" t="s">
        <v>1389</v>
      </c>
      <c r="H350" t="s">
        <v>98</v>
      </c>
      <c r="I350" t="s">
        <v>430</v>
      </c>
      <c r="J350" t="s">
        <v>832</v>
      </c>
      <c r="K350" t="s">
        <v>842</v>
      </c>
      <c r="L350" t="s">
        <v>6438</v>
      </c>
      <c r="M350" t="s">
        <v>843</v>
      </c>
      <c r="N350" t="s">
        <v>711</v>
      </c>
      <c r="O350" s="14">
        <v>43831</v>
      </c>
      <c r="P350" s="14">
        <v>43862</v>
      </c>
      <c r="Q350" s="22" t="s">
        <v>27</v>
      </c>
      <c r="R350" s="21" t="s">
        <v>6451</v>
      </c>
      <c r="S350" s="21"/>
      <c r="T350" s="22">
        <v>44648</v>
      </c>
      <c r="U350" t="s">
        <v>5982</v>
      </c>
      <c r="V350" t="s">
        <v>35</v>
      </c>
      <c r="W350" t="s">
        <v>28</v>
      </c>
      <c r="X350" t="b">
        <f>Tabla1[[#This Row],[PLAN CONSUMO 31/10]]=Tabla1[[#This Row],[PLAN_CONSUMO]]</f>
        <v>0</v>
      </c>
      <c r="Y350" t="s">
        <v>35</v>
      </c>
      <c r="Z350" t="b">
        <f>Tabla1[[#This Row],[DESCRIPCION_U20002 31/10]]=Tabla1[[#This Row],[DESCRIPCION_U2000]]</f>
        <v>0</v>
      </c>
      <c r="AA350" t="s">
        <v>8737</v>
      </c>
      <c r="AB350" t="b">
        <f>Tabla1[[#This Row],[EJECUTIVO COMERCIAL 31/10]]=Tabla1[[#This Row],[EJECUTIVO_CORPORATE]]</f>
        <v>0</v>
      </c>
      <c r="AC350" t="e">
        <f>VLOOKUP(Tabla1[[#This Row],[NRO_CUENTA]],[1]!Tabla3[#Data],12,0)</f>
        <v>#N/A</v>
      </c>
      <c r="AD350" t="e">
        <f>VLOOKUP(Tabla1[[#This Row],[NRO_CUENTA]],[1]!Tabla3[#Data],17,0)</f>
        <v>#N/A</v>
      </c>
    </row>
    <row r="351" spans="1:30" x14ac:dyDescent="0.25">
      <c r="A351" t="s">
        <v>18</v>
      </c>
      <c r="B351" s="1">
        <v>42461</v>
      </c>
      <c r="C351" t="s">
        <v>82</v>
      </c>
      <c r="D351" s="6">
        <v>29795</v>
      </c>
      <c r="E351" s="6" t="s">
        <v>83</v>
      </c>
      <c r="F351" t="s">
        <v>846</v>
      </c>
      <c r="G351" s="6" t="s">
        <v>1389</v>
      </c>
      <c r="H351" t="s">
        <v>98</v>
      </c>
      <c r="I351" t="s">
        <v>23</v>
      </c>
      <c r="J351" t="s">
        <v>832</v>
      </c>
      <c r="K351" t="s">
        <v>840</v>
      </c>
      <c r="L351" t="s">
        <v>838</v>
      </c>
      <c r="M351" t="s">
        <v>843</v>
      </c>
      <c r="N351" t="s">
        <v>711</v>
      </c>
      <c r="O351" s="14">
        <v>43831</v>
      </c>
      <c r="P351" s="14">
        <v>43862</v>
      </c>
      <c r="Q351" s="22" t="s">
        <v>27</v>
      </c>
      <c r="R351" s="21"/>
      <c r="S351" s="21"/>
      <c r="T351" s="22">
        <v>43880</v>
      </c>
      <c r="U351" t="s">
        <v>5982</v>
      </c>
      <c r="V351" t="s">
        <v>35</v>
      </c>
      <c r="W351" t="s">
        <v>28</v>
      </c>
      <c r="X351" t="b">
        <f>Tabla1[[#This Row],[PLAN CONSUMO 31/10]]=Tabla1[[#This Row],[PLAN_CONSUMO]]</f>
        <v>0</v>
      </c>
      <c r="Y351" t="s">
        <v>35</v>
      </c>
      <c r="Z351" t="b">
        <f>Tabla1[[#This Row],[DESCRIPCION_U20002 31/10]]=Tabla1[[#This Row],[DESCRIPCION_U2000]]</f>
        <v>0</v>
      </c>
      <c r="AA351" t="s">
        <v>8737</v>
      </c>
      <c r="AB351" t="b">
        <f>Tabla1[[#This Row],[EJECUTIVO COMERCIAL 31/10]]=Tabla1[[#This Row],[EJECUTIVO_CORPORATE]]</f>
        <v>0</v>
      </c>
      <c r="AC351" t="e">
        <f>VLOOKUP(Tabla1[[#This Row],[NRO_CUENTA]],[1]!Tabla3[#Data],12,0)</f>
        <v>#N/A</v>
      </c>
      <c r="AD351" t="e">
        <f>VLOOKUP(Tabla1[[#This Row],[NRO_CUENTA]],[1]!Tabla3[#Data],17,0)</f>
        <v>#N/A</v>
      </c>
    </row>
    <row r="352" spans="1:30" x14ac:dyDescent="0.25">
      <c r="A352" t="s">
        <v>18</v>
      </c>
      <c r="B352" s="1">
        <v>42461</v>
      </c>
      <c r="C352" t="s">
        <v>82</v>
      </c>
      <c r="D352" s="6">
        <v>29946</v>
      </c>
      <c r="E352" s="6" t="s">
        <v>83</v>
      </c>
      <c r="F352" t="s">
        <v>847</v>
      </c>
      <c r="G352" s="6" t="s">
        <v>1389</v>
      </c>
      <c r="H352" t="s">
        <v>61</v>
      </c>
      <c r="I352" t="s">
        <v>23</v>
      </c>
      <c r="J352" t="s">
        <v>832</v>
      </c>
      <c r="K352" t="s">
        <v>848</v>
      </c>
      <c r="L352" t="s">
        <v>849</v>
      </c>
      <c r="M352" t="s">
        <v>843</v>
      </c>
      <c r="N352" t="s">
        <v>711</v>
      </c>
      <c r="O352" s="14">
        <v>43831</v>
      </c>
      <c r="P352" s="14">
        <v>43862</v>
      </c>
      <c r="Q352" s="22" t="s">
        <v>27</v>
      </c>
      <c r="R352" s="21"/>
      <c r="S352" s="21"/>
      <c r="T352" s="22">
        <v>43879</v>
      </c>
      <c r="U352" t="s">
        <v>5982</v>
      </c>
      <c r="V352" t="s">
        <v>35</v>
      </c>
      <c r="W352" t="s">
        <v>28</v>
      </c>
      <c r="X352" t="b">
        <f>Tabla1[[#This Row],[PLAN CONSUMO 31/10]]=Tabla1[[#This Row],[PLAN_CONSUMO]]</f>
        <v>0</v>
      </c>
      <c r="Y352" t="s">
        <v>35</v>
      </c>
      <c r="Z352" t="b">
        <f>Tabla1[[#This Row],[DESCRIPCION_U20002 31/10]]=Tabla1[[#This Row],[DESCRIPCION_U2000]]</f>
        <v>0</v>
      </c>
      <c r="AA352" t="s">
        <v>8737</v>
      </c>
      <c r="AB352" t="b">
        <f>Tabla1[[#This Row],[EJECUTIVO COMERCIAL 31/10]]=Tabla1[[#This Row],[EJECUTIVO_CORPORATE]]</f>
        <v>0</v>
      </c>
      <c r="AC352" t="e">
        <f>VLOOKUP(Tabla1[[#This Row],[NRO_CUENTA]],[1]!Tabla3[#Data],12,0)</f>
        <v>#N/A</v>
      </c>
      <c r="AD352" t="e">
        <f>VLOOKUP(Tabla1[[#This Row],[NRO_CUENTA]],[1]!Tabla3[#Data],17,0)</f>
        <v>#N/A</v>
      </c>
    </row>
    <row r="353" spans="1:30" x14ac:dyDescent="0.25">
      <c r="A353" t="s">
        <v>18</v>
      </c>
      <c r="B353" s="1">
        <v>42461</v>
      </c>
      <c r="C353" t="s">
        <v>82</v>
      </c>
      <c r="D353" s="6">
        <v>29960</v>
      </c>
      <c r="E353" s="6" t="s">
        <v>83</v>
      </c>
      <c r="F353" t="s">
        <v>850</v>
      </c>
      <c r="G353" s="6" t="s">
        <v>1389</v>
      </c>
      <c r="H353" t="s">
        <v>40</v>
      </c>
      <c r="I353" t="s">
        <v>23</v>
      </c>
      <c r="J353" t="s">
        <v>832</v>
      </c>
      <c r="K353" t="s">
        <v>851</v>
      </c>
      <c r="L353" t="s">
        <v>852</v>
      </c>
      <c r="M353" t="s">
        <v>853</v>
      </c>
      <c r="N353" t="s">
        <v>711</v>
      </c>
      <c r="O353" s="14">
        <v>43831</v>
      </c>
      <c r="P353" s="14">
        <v>43862</v>
      </c>
      <c r="Q353" s="22" t="s">
        <v>27</v>
      </c>
      <c r="R353" s="21"/>
      <c r="S353" s="21"/>
      <c r="T353" s="22">
        <v>43874</v>
      </c>
      <c r="U353" t="s">
        <v>5982</v>
      </c>
      <c r="V353" t="s">
        <v>5982</v>
      </c>
      <c r="W353" t="s">
        <v>28</v>
      </c>
      <c r="X353" t="b">
        <f>Tabla1[[#This Row],[PLAN CONSUMO 31/10]]=Tabla1[[#This Row],[PLAN_CONSUMO]]</f>
        <v>0</v>
      </c>
      <c r="Y353" t="s">
        <v>6598</v>
      </c>
      <c r="Z353" t="b">
        <f>Tabla1[[#This Row],[DESCRIPCION_U20002 31/10]]=Tabla1[[#This Row],[DESCRIPCION_U2000]]</f>
        <v>0</v>
      </c>
      <c r="AA353" t="s">
        <v>8737</v>
      </c>
      <c r="AB353" t="b">
        <f>Tabla1[[#This Row],[EJECUTIVO COMERCIAL 31/10]]=Tabla1[[#This Row],[EJECUTIVO_CORPORATE]]</f>
        <v>0</v>
      </c>
      <c r="AC353" t="e">
        <f>VLOOKUP(Tabla1[[#This Row],[NRO_CUENTA]],[1]!Tabla3[#Data],12,0)</f>
        <v>#N/A</v>
      </c>
      <c r="AD353" t="e">
        <f>VLOOKUP(Tabla1[[#This Row],[NRO_CUENTA]],[1]!Tabla3[#Data],17,0)</f>
        <v>#N/A</v>
      </c>
    </row>
    <row r="354" spans="1:30" x14ac:dyDescent="0.25">
      <c r="A354" t="s">
        <v>18</v>
      </c>
      <c r="B354" s="1">
        <v>42461</v>
      </c>
      <c r="C354" t="s">
        <v>82</v>
      </c>
      <c r="D354" s="6">
        <v>29965</v>
      </c>
      <c r="E354" s="6" t="s">
        <v>83</v>
      </c>
      <c r="F354" t="s">
        <v>854</v>
      </c>
      <c r="G354" s="6" t="s">
        <v>1389</v>
      </c>
      <c r="H354" t="s">
        <v>31</v>
      </c>
      <c r="I354" t="s">
        <v>23</v>
      </c>
      <c r="J354" t="s">
        <v>832</v>
      </c>
      <c r="K354" t="s">
        <v>265</v>
      </c>
      <c r="L354" t="s">
        <v>855</v>
      </c>
      <c r="M354" t="s">
        <v>856</v>
      </c>
      <c r="N354" t="s">
        <v>711</v>
      </c>
      <c r="O354" s="14">
        <v>43831</v>
      </c>
      <c r="P354" s="14">
        <v>43862</v>
      </c>
      <c r="Q354" s="22" t="s">
        <v>27</v>
      </c>
      <c r="R354" s="21" t="s">
        <v>1037</v>
      </c>
      <c r="S354" s="21"/>
      <c r="T354" s="22">
        <v>43903</v>
      </c>
      <c r="U354" t="s">
        <v>5982</v>
      </c>
      <c r="V354" t="s">
        <v>5982</v>
      </c>
      <c r="W354" t="s">
        <v>28</v>
      </c>
      <c r="X354" t="b">
        <f>Tabla1[[#This Row],[PLAN CONSUMO 31/10]]=Tabla1[[#This Row],[PLAN_CONSUMO]]</f>
        <v>0</v>
      </c>
      <c r="Y354" t="s">
        <v>6433</v>
      </c>
      <c r="Z354" t="b">
        <f>Tabla1[[#This Row],[DESCRIPCION_U20002 31/10]]=Tabla1[[#This Row],[DESCRIPCION_U2000]]</f>
        <v>0</v>
      </c>
      <c r="AA354" t="s">
        <v>8737</v>
      </c>
      <c r="AB354" t="b">
        <f>Tabla1[[#This Row],[EJECUTIVO COMERCIAL 31/10]]=Tabla1[[#This Row],[EJECUTIVO_CORPORATE]]</f>
        <v>0</v>
      </c>
      <c r="AC354" t="e">
        <f>VLOOKUP(Tabla1[[#This Row],[NRO_CUENTA]],[1]!Tabla3[#Data],12,0)</f>
        <v>#N/A</v>
      </c>
      <c r="AD354" t="e">
        <f>VLOOKUP(Tabla1[[#This Row],[NRO_CUENTA]],[1]!Tabla3[#Data],17,0)</f>
        <v>#N/A</v>
      </c>
    </row>
    <row r="355" spans="1:30" x14ac:dyDescent="0.25">
      <c r="A355" t="s">
        <v>18</v>
      </c>
      <c r="B355" s="1">
        <v>42461</v>
      </c>
      <c r="C355" t="s">
        <v>82</v>
      </c>
      <c r="D355" s="6">
        <v>29966</v>
      </c>
      <c r="E355" s="6" t="s">
        <v>83</v>
      </c>
      <c r="F355" t="s">
        <v>857</v>
      </c>
      <c r="G355" s="6" t="s">
        <v>1389</v>
      </c>
      <c r="H355" t="s">
        <v>22</v>
      </c>
      <c r="I355" t="s">
        <v>23</v>
      </c>
      <c r="J355" t="s">
        <v>832</v>
      </c>
      <c r="K355" t="s">
        <v>858</v>
      </c>
      <c r="L355" t="s">
        <v>845</v>
      </c>
      <c r="M355" t="s">
        <v>859</v>
      </c>
      <c r="N355" t="s">
        <v>711</v>
      </c>
      <c r="O355" s="14">
        <v>43831</v>
      </c>
      <c r="P355" s="14">
        <v>43862</v>
      </c>
      <c r="Q355" s="22" t="s">
        <v>27</v>
      </c>
      <c r="R355" s="21"/>
      <c r="S355" s="21"/>
      <c r="T355" s="22">
        <v>43881</v>
      </c>
      <c r="U355" t="s">
        <v>5982</v>
      </c>
      <c r="V355" t="s">
        <v>5982</v>
      </c>
      <c r="W355" t="s">
        <v>28</v>
      </c>
      <c r="X355" t="b">
        <f>Tabla1[[#This Row],[PLAN CONSUMO 31/10]]=Tabla1[[#This Row],[PLAN_CONSUMO]]</f>
        <v>0</v>
      </c>
      <c r="Y355" t="s">
        <v>6428</v>
      </c>
      <c r="Z355" t="b">
        <f>Tabla1[[#This Row],[DESCRIPCION_U20002 31/10]]=Tabla1[[#This Row],[DESCRIPCION_U2000]]</f>
        <v>0</v>
      </c>
      <c r="AA355" t="s">
        <v>8737</v>
      </c>
      <c r="AB355" t="b">
        <f>Tabla1[[#This Row],[EJECUTIVO COMERCIAL 31/10]]=Tabla1[[#This Row],[EJECUTIVO_CORPORATE]]</f>
        <v>0</v>
      </c>
      <c r="AC355" t="e">
        <f>VLOOKUP(Tabla1[[#This Row],[NRO_CUENTA]],[1]!Tabla3[#Data],12,0)</f>
        <v>#N/A</v>
      </c>
      <c r="AD355" t="e">
        <f>VLOOKUP(Tabla1[[#This Row],[NRO_CUENTA]],[1]!Tabla3[#Data],17,0)</f>
        <v>#N/A</v>
      </c>
    </row>
    <row r="356" spans="1:30" x14ac:dyDescent="0.25">
      <c r="A356" t="s">
        <v>18</v>
      </c>
      <c r="B356" s="1">
        <v>42553</v>
      </c>
      <c r="C356" t="s">
        <v>28</v>
      </c>
      <c r="D356" s="6">
        <v>30180</v>
      </c>
      <c r="E356" s="6" t="s">
        <v>83</v>
      </c>
      <c r="F356" t="s">
        <v>3321</v>
      </c>
      <c r="G356" s="6" t="s">
        <v>1389</v>
      </c>
      <c r="H356" t="s">
        <v>40</v>
      </c>
      <c r="I356" t="s">
        <v>430</v>
      </c>
      <c r="J356" t="s">
        <v>832</v>
      </c>
      <c r="K356" t="s">
        <v>863</v>
      </c>
      <c r="L356" t="s">
        <v>864</v>
      </c>
      <c r="M356" t="s">
        <v>865</v>
      </c>
      <c r="N356" t="s">
        <v>711</v>
      </c>
      <c r="O356" s="14">
        <v>43831</v>
      </c>
      <c r="P356" s="14">
        <v>43862</v>
      </c>
      <c r="Q356" s="22" t="s">
        <v>27</v>
      </c>
      <c r="R356" s="21" t="s">
        <v>4507</v>
      </c>
      <c r="S356" s="21"/>
      <c r="T356" s="22">
        <v>44267</v>
      </c>
      <c r="U356" t="s">
        <v>5984</v>
      </c>
      <c r="V356" t="s">
        <v>35</v>
      </c>
      <c r="W356" t="s">
        <v>28</v>
      </c>
      <c r="X356" t="b">
        <f>Tabla1[[#This Row],[PLAN CONSUMO 31/10]]=Tabla1[[#This Row],[PLAN_CONSUMO]]</f>
        <v>1</v>
      </c>
      <c r="Y356" t="s">
        <v>35</v>
      </c>
      <c r="Z356" t="b">
        <f>Tabla1[[#This Row],[DESCRIPCION_U20002 31/10]]=Tabla1[[#This Row],[DESCRIPCION_U2000]]</f>
        <v>0</v>
      </c>
      <c r="AA356" t="s">
        <v>8737</v>
      </c>
      <c r="AB356" t="b">
        <f>Tabla1[[#This Row],[EJECUTIVO COMERCIAL 31/10]]=Tabla1[[#This Row],[EJECUTIVO_CORPORATE]]</f>
        <v>0</v>
      </c>
      <c r="AC356" t="e">
        <f>VLOOKUP(Tabla1[[#This Row],[NRO_CUENTA]],[1]!Tabla3[#Data],12,0)</f>
        <v>#N/A</v>
      </c>
      <c r="AD356" t="e">
        <f>VLOOKUP(Tabla1[[#This Row],[NRO_CUENTA]],[1]!Tabla3[#Data],17,0)</f>
        <v>#N/A</v>
      </c>
    </row>
    <row r="357" spans="1:30" x14ac:dyDescent="0.25">
      <c r="A357" t="s">
        <v>18</v>
      </c>
      <c r="B357" s="1">
        <v>42614</v>
      </c>
      <c r="C357" t="s">
        <v>28</v>
      </c>
      <c r="D357" s="6">
        <v>30225</v>
      </c>
      <c r="E357" s="6" t="s">
        <v>83</v>
      </c>
      <c r="F357" t="s">
        <v>3322</v>
      </c>
      <c r="G357" s="6" t="s">
        <v>1389</v>
      </c>
      <c r="H357" t="s">
        <v>631</v>
      </c>
      <c r="I357" t="s">
        <v>430</v>
      </c>
      <c r="J357" t="s">
        <v>832</v>
      </c>
      <c r="K357" t="s">
        <v>866</v>
      </c>
      <c r="L357" t="s">
        <v>867</v>
      </c>
      <c r="M357" t="s">
        <v>865</v>
      </c>
      <c r="N357" t="s">
        <v>711</v>
      </c>
      <c r="O357" s="14">
        <v>43831</v>
      </c>
      <c r="P357" s="14">
        <v>43862</v>
      </c>
      <c r="Q357" s="21" t="s">
        <v>75</v>
      </c>
      <c r="R357" s="21"/>
      <c r="S357" s="2" t="s">
        <v>9309</v>
      </c>
      <c r="T357" s="22">
        <v>0</v>
      </c>
      <c r="U357" t="s">
        <v>5984</v>
      </c>
      <c r="V357" t="s">
        <v>35</v>
      </c>
      <c r="W357" t="s">
        <v>28</v>
      </c>
      <c r="X357" t="b">
        <f>Tabla1[[#This Row],[PLAN CONSUMO 31/10]]=Tabla1[[#This Row],[PLAN_CONSUMO]]</f>
        <v>1</v>
      </c>
      <c r="Y357" t="s">
        <v>35</v>
      </c>
      <c r="Z357" t="b">
        <f>Tabla1[[#This Row],[DESCRIPCION_U20002 31/10]]=Tabla1[[#This Row],[DESCRIPCION_U2000]]</f>
        <v>0</v>
      </c>
      <c r="AA357" t="s">
        <v>8737</v>
      </c>
      <c r="AB357" t="b">
        <f>Tabla1[[#This Row],[EJECUTIVO COMERCIAL 31/10]]=Tabla1[[#This Row],[EJECUTIVO_CORPORATE]]</f>
        <v>0</v>
      </c>
      <c r="AC357" t="e">
        <f>VLOOKUP(Tabla1[[#This Row],[NRO_CUENTA]],[1]!Tabla3[#Data],12,0)</f>
        <v>#N/A</v>
      </c>
      <c r="AD357" t="e">
        <f>VLOOKUP(Tabla1[[#This Row],[NRO_CUENTA]],[1]!Tabla3[#Data],17,0)</f>
        <v>#N/A</v>
      </c>
    </row>
    <row r="358" spans="1:30" x14ac:dyDescent="0.25">
      <c r="A358" t="s">
        <v>18</v>
      </c>
      <c r="B358" s="1">
        <v>42614</v>
      </c>
      <c r="C358" t="s">
        <v>1251</v>
      </c>
      <c r="D358" s="6">
        <v>30294</v>
      </c>
      <c r="E358" s="6" t="s">
        <v>83</v>
      </c>
      <c r="F358" t="s">
        <v>6041</v>
      </c>
      <c r="G358" s="6" t="s">
        <v>1389</v>
      </c>
      <c r="H358" t="s">
        <v>22</v>
      </c>
      <c r="I358" t="s">
        <v>23</v>
      </c>
      <c r="J358" t="s">
        <v>832</v>
      </c>
      <c r="K358" t="s">
        <v>869</v>
      </c>
      <c r="L358" t="s">
        <v>870</v>
      </c>
      <c r="M358" t="s">
        <v>865</v>
      </c>
      <c r="N358" t="s">
        <v>711</v>
      </c>
      <c r="O358" s="14">
        <v>43831</v>
      </c>
      <c r="P358" s="14">
        <v>43862</v>
      </c>
      <c r="Q358" s="22" t="s">
        <v>27</v>
      </c>
      <c r="R358" s="21" t="s">
        <v>1035</v>
      </c>
      <c r="S358" s="21"/>
      <c r="T358" s="22">
        <v>44662</v>
      </c>
      <c r="U358" t="s">
        <v>5982</v>
      </c>
      <c r="V358" t="s">
        <v>5982</v>
      </c>
      <c r="W358" t="s">
        <v>1251</v>
      </c>
      <c r="X358" t="b">
        <f>Tabla1[[#This Row],[PLAN CONSUMO 31/10]]=Tabla1[[#This Row],[PLAN_CONSUMO]]</f>
        <v>1</v>
      </c>
      <c r="Y358" t="s">
        <v>6041</v>
      </c>
      <c r="Z358" t="b">
        <f>Tabla1[[#This Row],[DESCRIPCION_U20002 31/10]]=Tabla1[[#This Row],[DESCRIPCION_U2000]]</f>
        <v>1</v>
      </c>
      <c r="AA358" t="s">
        <v>8737</v>
      </c>
      <c r="AB358" t="b">
        <f>Tabla1[[#This Row],[EJECUTIVO COMERCIAL 31/10]]=Tabla1[[#This Row],[EJECUTIVO_CORPORATE]]</f>
        <v>0</v>
      </c>
      <c r="AC358" t="e">
        <f>VLOOKUP(Tabla1[[#This Row],[NRO_CUENTA]],[1]!Tabla3[#Data],12,0)</f>
        <v>#N/A</v>
      </c>
      <c r="AD358" t="e">
        <f>VLOOKUP(Tabla1[[#This Row],[NRO_CUENTA]],[1]!Tabla3[#Data],17,0)</f>
        <v>#N/A</v>
      </c>
    </row>
    <row r="359" spans="1:30" x14ac:dyDescent="0.25">
      <c r="A359" t="s">
        <v>18</v>
      </c>
      <c r="B359" s="1">
        <v>42752</v>
      </c>
      <c r="C359" t="s">
        <v>28</v>
      </c>
      <c r="D359" s="6">
        <v>30730</v>
      </c>
      <c r="E359" s="6" t="s">
        <v>83</v>
      </c>
      <c r="F359" t="s">
        <v>3323</v>
      </c>
      <c r="G359" s="6" t="s">
        <v>1389</v>
      </c>
      <c r="H359" t="s">
        <v>646</v>
      </c>
      <c r="I359" t="s">
        <v>23</v>
      </c>
      <c r="J359" t="s">
        <v>832</v>
      </c>
      <c r="K359" t="s">
        <v>871</v>
      </c>
      <c r="L359" t="s">
        <v>872</v>
      </c>
      <c r="M359" t="s">
        <v>865</v>
      </c>
      <c r="N359" t="s">
        <v>711</v>
      </c>
      <c r="O359" s="14">
        <v>43831</v>
      </c>
      <c r="P359" s="14">
        <v>43862</v>
      </c>
      <c r="Q359" s="21" t="s">
        <v>996</v>
      </c>
      <c r="R359" s="21"/>
      <c r="S359" s="21"/>
      <c r="T359" s="22">
        <v>0</v>
      </c>
      <c r="U359" t="s">
        <v>5982</v>
      </c>
      <c r="V359" t="s">
        <v>5982</v>
      </c>
      <c r="W359" t="s">
        <v>36</v>
      </c>
      <c r="X359" t="b">
        <f>Tabla1[[#This Row],[PLAN CONSUMO 31/10]]=Tabla1[[#This Row],[PLAN_CONSUMO]]</f>
        <v>0</v>
      </c>
      <c r="Y359" t="s">
        <v>7028</v>
      </c>
      <c r="Z359" t="b">
        <f>Tabla1[[#This Row],[DESCRIPCION_U20002 31/10]]=Tabla1[[#This Row],[DESCRIPCION_U2000]]</f>
        <v>0</v>
      </c>
      <c r="AA359" t="s">
        <v>8737</v>
      </c>
      <c r="AB359" t="b">
        <f>Tabla1[[#This Row],[EJECUTIVO COMERCIAL 31/10]]=Tabla1[[#This Row],[EJECUTIVO_CORPORATE]]</f>
        <v>0</v>
      </c>
      <c r="AC359" t="e">
        <f>VLOOKUP(Tabla1[[#This Row],[NRO_CUENTA]],[1]!Tabla3[#Data],12,0)</f>
        <v>#N/A</v>
      </c>
      <c r="AD359" t="e">
        <f>VLOOKUP(Tabla1[[#This Row],[NRO_CUENTA]],[1]!Tabla3[#Data],17,0)</f>
        <v>#N/A</v>
      </c>
    </row>
    <row r="360" spans="1:30" x14ac:dyDescent="0.25">
      <c r="A360" t="s">
        <v>18</v>
      </c>
      <c r="B360" s="1">
        <v>42790</v>
      </c>
      <c r="C360" t="s">
        <v>28</v>
      </c>
      <c r="D360" s="6">
        <v>30814</v>
      </c>
      <c r="E360" s="6" t="s">
        <v>83</v>
      </c>
      <c r="F360" t="s">
        <v>3324</v>
      </c>
      <c r="G360" s="6" t="s">
        <v>1389</v>
      </c>
      <c r="H360" t="s">
        <v>873</v>
      </c>
      <c r="I360" t="s">
        <v>23</v>
      </c>
      <c r="J360" t="s">
        <v>832</v>
      </c>
      <c r="K360" t="s">
        <v>874</v>
      </c>
      <c r="L360" t="s">
        <v>875</v>
      </c>
      <c r="M360" t="s">
        <v>865</v>
      </c>
      <c r="N360" t="s">
        <v>711</v>
      </c>
      <c r="O360" s="14">
        <v>43831</v>
      </c>
      <c r="P360" s="14">
        <v>43862</v>
      </c>
      <c r="Q360" s="21" t="s">
        <v>996</v>
      </c>
      <c r="R360" s="21"/>
      <c r="S360" s="21"/>
      <c r="T360" s="22">
        <v>0</v>
      </c>
      <c r="U360" t="s">
        <v>5982</v>
      </c>
      <c r="V360" t="s">
        <v>5982</v>
      </c>
      <c r="W360" t="s">
        <v>28</v>
      </c>
      <c r="X360" t="b">
        <f>Tabla1[[#This Row],[PLAN CONSUMO 31/10]]=Tabla1[[#This Row],[PLAN_CONSUMO]]</f>
        <v>1</v>
      </c>
      <c r="Y360" t="s">
        <v>3324</v>
      </c>
      <c r="Z360" t="b">
        <f>Tabla1[[#This Row],[DESCRIPCION_U20002 31/10]]=Tabla1[[#This Row],[DESCRIPCION_U2000]]</f>
        <v>1</v>
      </c>
      <c r="AA360" t="s">
        <v>8737</v>
      </c>
      <c r="AB360" t="b">
        <f>Tabla1[[#This Row],[EJECUTIVO COMERCIAL 31/10]]=Tabla1[[#This Row],[EJECUTIVO_CORPORATE]]</f>
        <v>0</v>
      </c>
      <c r="AC360" t="e">
        <f>VLOOKUP(Tabla1[[#This Row],[NRO_CUENTA]],[1]!Tabla3[#Data],12,0)</f>
        <v>#N/A</v>
      </c>
      <c r="AD360" t="e">
        <f>VLOOKUP(Tabla1[[#This Row],[NRO_CUENTA]],[1]!Tabla3[#Data],17,0)</f>
        <v>#N/A</v>
      </c>
    </row>
    <row r="361" spans="1:30" x14ac:dyDescent="0.25">
      <c r="A361" t="s">
        <v>18</v>
      </c>
      <c r="B361" s="1">
        <v>42790</v>
      </c>
      <c r="C361" t="s">
        <v>28</v>
      </c>
      <c r="D361" s="6">
        <v>30815</v>
      </c>
      <c r="E361" s="6" t="s">
        <v>83</v>
      </c>
      <c r="F361" t="s">
        <v>3325</v>
      </c>
      <c r="G361" s="6" t="s">
        <v>1389</v>
      </c>
      <c r="H361" t="s">
        <v>631</v>
      </c>
      <c r="I361" t="s">
        <v>430</v>
      </c>
      <c r="J361" t="s">
        <v>832</v>
      </c>
      <c r="K361" t="s">
        <v>876</v>
      </c>
      <c r="L361" t="s">
        <v>877</v>
      </c>
      <c r="M361" t="s">
        <v>865</v>
      </c>
      <c r="N361" t="s">
        <v>711</v>
      </c>
      <c r="O361" s="14">
        <v>43831</v>
      </c>
      <c r="P361" s="14">
        <v>43862</v>
      </c>
      <c r="Q361" s="21" t="s">
        <v>996</v>
      </c>
      <c r="R361" s="21"/>
      <c r="S361" s="21"/>
      <c r="T361" s="22">
        <v>0</v>
      </c>
      <c r="U361" t="s">
        <v>5982</v>
      </c>
      <c r="V361" t="s">
        <v>5982</v>
      </c>
      <c r="W361" t="s">
        <v>28</v>
      </c>
      <c r="X361" t="b">
        <f>Tabla1[[#This Row],[PLAN CONSUMO 31/10]]=Tabla1[[#This Row],[PLAN_CONSUMO]]</f>
        <v>1</v>
      </c>
      <c r="Y361" t="s">
        <v>3325</v>
      </c>
      <c r="Z361" t="b">
        <f>Tabla1[[#This Row],[DESCRIPCION_U20002 31/10]]=Tabla1[[#This Row],[DESCRIPCION_U2000]]</f>
        <v>1</v>
      </c>
      <c r="AA361" t="s">
        <v>8737</v>
      </c>
      <c r="AB361" t="b">
        <f>Tabla1[[#This Row],[EJECUTIVO COMERCIAL 31/10]]=Tabla1[[#This Row],[EJECUTIVO_CORPORATE]]</f>
        <v>0</v>
      </c>
      <c r="AC361" t="e">
        <f>VLOOKUP(Tabla1[[#This Row],[NRO_CUENTA]],[1]!Tabla3[#Data],12,0)</f>
        <v>#N/A</v>
      </c>
      <c r="AD361" t="e">
        <f>VLOOKUP(Tabla1[[#This Row],[NRO_CUENTA]],[1]!Tabla3[#Data],17,0)</f>
        <v>#N/A</v>
      </c>
    </row>
    <row r="362" spans="1:30" x14ac:dyDescent="0.25">
      <c r="A362" t="s">
        <v>18</v>
      </c>
      <c r="B362" s="1">
        <v>42790</v>
      </c>
      <c r="C362" t="s">
        <v>28</v>
      </c>
      <c r="D362" s="6">
        <v>30822</v>
      </c>
      <c r="E362" s="6" t="s">
        <v>83</v>
      </c>
      <c r="F362" t="s">
        <v>3326</v>
      </c>
      <c r="G362" s="6" t="s">
        <v>1389</v>
      </c>
      <c r="H362" t="s">
        <v>61</v>
      </c>
      <c r="I362" t="s">
        <v>430</v>
      </c>
      <c r="J362" t="s">
        <v>832</v>
      </c>
      <c r="K362" t="s">
        <v>878</v>
      </c>
      <c r="L362" t="s">
        <v>879</v>
      </c>
      <c r="M362" t="s">
        <v>865</v>
      </c>
      <c r="N362" t="s">
        <v>711</v>
      </c>
      <c r="O362" s="14">
        <v>43831</v>
      </c>
      <c r="P362" s="14">
        <v>43862</v>
      </c>
      <c r="Q362" s="21" t="s">
        <v>996</v>
      </c>
      <c r="R362" s="21"/>
      <c r="S362" s="21"/>
      <c r="T362" s="22">
        <v>0</v>
      </c>
      <c r="U362" t="s">
        <v>5982</v>
      </c>
      <c r="V362" t="s">
        <v>5982</v>
      </c>
      <c r="W362" t="s">
        <v>36</v>
      </c>
      <c r="X362" t="b">
        <f>Tabla1[[#This Row],[PLAN CONSUMO 31/10]]=Tabla1[[#This Row],[PLAN_CONSUMO]]</f>
        <v>0</v>
      </c>
      <c r="Y362" t="s">
        <v>7029</v>
      </c>
      <c r="Z362" t="b">
        <f>Tabla1[[#This Row],[DESCRIPCION_U20002 31/10]]=Tabla1[[#This Row],[DESCRIPCION_U2000]]</f>
        <v>0</v>
      </c>
      <c r="AA362" t="s">
        <v>8737</v>
      </c>
      <c r="AB362" t="b">
        <f>Tabla1[[#This Row],[EJECUTIVO COMERCIAL 31/10]]=Tabla1[[#This Row],[EJECUTIVO_CORPORATE]]</f>
        <v>0</v>
      </c>
      <c r="AC362" t="e">
        <f>VLOOKUP(Tabla1[[#This Row],[NRO_CUENTA]],[1]!Tabla3[#Data],12,0)</f>
        <v>#N/A</v>
      </c>
      <c r="AD362" t="e">
        <f>VLOOKUP(Tabla1[[#This Row],[NRO_CUENTA]],[1]!Tabla3[#Data],17,0)</f>
        <v>#N/A</v>
      </c>
    </row>
    <row r="363" spans="1:30" x14ac:dyDescent="0.25">
      <c r="A363" t="s">
        <v>18</v>
      </c>
      <c r="B363" s="1">
        <v>42790</v>
      </c>
      <c r="C363" t="s">
        <v>28</v>
      </c>
      <c r="D363" s="6">
        <v>30823</v>
      </c>
      <c r="E363" s="6" t="s">
        <v>83</v>
      </c>
      <c r="F363" t="s">
        <v>3327</v>
      </c>
      <c r="G363" s="6" t="s">
        <v>1389</v>
      </c>
      <c r="H363" t="s">
        <v>631</v>
      </c>
      <c r="I363" t="s">
        <v>23</v>
      </c>
      <c r="J363" t="s">
        <v>832</v>
      </c>
      <c r="K363" t="s">
        <v>880</v>
      </c>
      <c r="L363" t="s">
        <v>881</v>
      </c>
      <c r="M363" t="s">
        <v>856</v>
      </c>
      <c r="N363" t="s">
        <v>711</v>
      </c>
      <c r="O363" s="14">
        <v>43831</v>
      </c>
      <c r="P363" s="14">
        <v>43862</v>
      </c>
      <c r="Q363" s="21" t="s">
        <v>996</v>
      </c>
      <c r="R363" s="21"/>
      <c r="S363" s="21"/>
      <c r="T363" s="22">
        <v>0</v>
      </c>
      <c r="U363" t="s">
        <v>5982</v>
      </c>
      <c r="V363" t="s">
        <v>5982</v>
      </c>
      <c r="W363" t="s">
        <v>36</v>
      </c>
      <c r="X363" t="b">
        <f>Tabla1[[#This Row],[PLAN CONSUMO 31/10]]=Tabla1[[#This Row],[PLAN_CONSUMO]]</f>
        <v>0</v>
      </c>
      <c r="Y363" t="s">
        <v>7030</v>
      </c>
      <c r="Z363" t="b">
        <f>Tabla1[[#This Row],[DESCRIPCION_U20002 31/10]]=Tabla1[[#This Row],[DESCRIPCION_U2000]]</f>
        <v>0</v>
      </c>
      <c r="AA363" t="s">
        <v>8737</v>
      </c>
      <c r="AB363" t="b">
        <f>Tabla1[[#This Row],[EJECUTIVO COMERCIAL 31/10]]=Tabla1[[#This Row],[EJECUTIVO_CORPORATE]]</f>
        <v>0</v>
      </c>
      <c r="AC363" t="e">
        <f>VLOOKUP(Tabla1[[#This Row],[NRO_CUENTA]],[1]!Tabla3[#Data],12,0)</f>
        <v>#N/A</v>
      </c>
      <c r="AD363" t="e">
        <f>VLOOKUP(Tabla1[[#This Row],[NRO_CUENTA]],[1]!Tabla3[#Data],17,0)</f>
        <v>#N/A</v>
      </c>
    </row>
    <row r="364" spans="1:30" x14ac:dyDescent="0.25">
      <c r="A364" t="s">
        <v>18</v>
      </c>
      <c r="B364" s="1">
        <v>42809</v>
      </c>
      <c r="C364" t="s">
        <v>28</v>
      </c>
      <c r="D364" s="6">
        <v>30813</v>
      </c>
      <c r="E364" s="6" t="s">
        <v>83</v>
      </c>
      <c r="F364" t="s">
        <v>3328</v>
      </c>
      <c r="G364" s="6" t="s">
        <v>1389</v>
      </c>
      <c r="H364" t="s">
        <v>752</v>
      </c>
      <c r="I364" t="s">
        <v>23</v>
      </c>
      <c r="J364" t="s">
        <v>832</v>
      </c>
      <c r="K364" t="s">
        <v>882</v>
      </c>
      <c r="L364" t="s">
        <v>883</v>
      </c>
      <c r="M364" t="s">
        <v>865</v>
      </c>
      <c r="N364" t="s">
        <v>711</v>
      </c>
      <c r="O364" s="14">
        <v>43831</v>
      </c>
      <c r="P364" s="14">
        <v>43862</v>
      </c>
      <c r="Q364" s="21" t="s">
        <v>996</v>
      </c>
      <c r="R364" s="21" t="s">
        <v>3059</v>
      </c>
      <c r="S364" s="21"/>
      <c r="T364" s="22">
        <v>0</v>
      </c>
      <c r="U364" t="s">
        <v>5982</v>
      </c>
      <c r="V364" t="s">
        <v>5982</v>
      </c>
      <c r="W364" t="s">
        <v>36</v>
      </c>
      <c r="X364" t="b">
        <f>Tabla1[[#This Row],[PLAN CONSUMO 31/10]]=Tabla1[[#This Row],[PLAN_CONSUMO]]</f>
        <v>0</v>
      </c>
      <c r="Y364" t="s">
        <v>7031</v>
      </c>
      <c r="Z364" t="b">
        <f>Tabla1[[#This Row],[DESCRIPCION_U20002 31/10]]=Tabla1[[#This Row],[DESCRIPCION_U2000]]</f>
        <v>0</v>
      </c>
      <c r="AA364" t="s">
        <v>8737</v>
      </c>
      <c r="AB364" t="b">
        <f>Tabla1[[#This Row],[EJECUTIVO COMERCIAL 31/10]]=Tabla1[[#This Row],[EJECUTIVO_CORPORATE]]</f>
        <v>0</v>
      </c>
      <c r="AC364" t="e">
        <f>VLOOKUP(Tabla1[[#This Row],[NRO_CUENTA]],[1]!Tabla3[#Data],12,0)</f>
        <v>#N/A</v>
      </c>
      <c r="AD364" t="e">
        <f>VLOOKUP(Tabla1[[#This Row],[NRO_CUENTA]],[1]!Tabla3[#Data],17,0)</f>
        <v>#N/A</v>
      </c>
    </row>
    <row r="365" spans="1:30" x14ac:dyDescent="0.25">
      <c r="A365" t="s">
        <v>18</v>
      </c>
      <c r="B365" s="1">
        <v>42825</v>
      </c>
      <c r="C365" t="s">
        <v>82</v>
      </c>
      <c r="D365" s="6">
        <v>30925</v>
      </c>
      <c r="E365" s="6" t="s">
        <v>83</v>
      </c>
      <c r="F365" t="s">
        <v>884</v>
      </c>
      <c r="G365" s="6" t="s">
        <v>1389</v>
      </c>
      <c r="H365" t="s">
        <v>22</v>
      </c>
      <c r="I365" t="s">
        <v>23</v>
      </c>
      <c r="J365" t="s">
        <v>832</v>
      </c>
      <c r="K365" t="s">
        <v>861</v>
      </c>
      <c r="L365" t="s">
        <v>885</v>
      </c>
      <c r="M365" t="s">
        <v>865</v>
      </c>
      <c r="N365" t="s">
        <v>711</v>
      </c>
      <c r="O365" s="14">
        <v>43831</v>
      </c>
      <c r="P365" s="14">
        <v>43862</v>
      </c>
      <c r="Q365" s="22" t="s">
        <v>27</v>
      </c>
      <c r="R365" s="21"/>
      <c r="S365" s="21"/>
      <c r="T365" s="22">
        <v>43873</v>
      </c>
      <c r="U365" t="s">
        <v>5982</v>
      </c>
      <c r="V365" t="s">
        <v>5982</v>
      </c>
      <c r="W365" t="s">
        <v>248</v>
      </c>
      <c r="X365" t="b">
        <f>Tabla1[[#This Row],[PLAN CONSUMO 31/10]]=Tabla1[[#This Row],[PLAN_CONSUMO]]</f>
        <v>0</v>
      </c>
      <c r="Y365" t="s">
        <v>4625</v>
      </c>
      <c r="Z365" t="b">
        <f>Tabla1[[#This Row],[DESCRIPCION_U20002 31/10]]=Tabla1[[#This Row],[DESCRIPCION_U2000]]</f>
        <v>0</v>
      </c>
      <c r="AA365" t="s">
        <v>8737</v>
      </c>
      <c r="AB365" t="b">
        <f>Tabla1[[#This Row],[EJECUTIVO COMERCIAL 31/10]]=Tabla1[[#This Row],[EJECUTIVO_CORPORATE]]</f>
        <v>0</v>
      </c>
      <c r="AC365" t="e">
        <f>VLOOKUP(Tabla1[[#This Row],[NRO_CUENTA]],[1]!Tabla3[#Data],12,0)</f>
        <v>#N/A</v>
      </c>
      <c r="AD365" t="e">
        <f>VLOOKUP(Tabla1[[#This Row],[NRO_CUENTA]],[1]!Tabla3[#Data],17,0)</f>
        <v>#N/A</v>
      </c>
    </row>
    <row r="366" spans="1:30" x14ac:dyDescent="0.25">
      <c r="A366" t="s">
        <v>18</v>
      </c>
      <c r="B366" s="1">
        <v>42825</v>
      </c>
      <c r="C366" t="s">
        <v>493</v>
      </c>
      <c r="D366" s="6">
        <v>30913</v>
      </c>
      <c r="E366" s="6" t="s">
        <v>83</v>
      </c>
      <c r="F366" t="s">
        <v>886</v>
      </c>
      <c r="G366" s="6" t="s">
        <v>1389</v>
      </c>
      <c r="H366" t="s">
        <v>31</v>
      </c>
      <c r="I366" t="s">
        <v>23</v>
      </c>
      <c r="J366" t="s">
        <v>832</v>
      </c>
      <c r="K366" t="s">
        <v>887</v>
      </c>
      <c r="L366" t="s">
        <v>841</v>
      </c>
      <c r="M366" t="s">
        <v>865</v>
      </c>
      <c r="N366" t="s">
        <v>711</v>
      </c>
      <c r="O366" s="14">
        <v>43831</v>
      </c>
      <c r="P366" s="14">
        <v>43862</v>
      </c>
      <c r="Q366" s="22" t="s">
        <v>27</v>
      </c>
      <c r="R366" s="21" t="s">
        <v>1037</v>
      </c>
      <c r="S366" s="21"/>
      <c r="T366" s="22">
        <v>43903</v>
      </c>
      <c r="U366" t="s">
        <v>5982</v>
      </c>
      <c r="V366" t="s">
        <v>5982</v>
      </c>
      <c r="W366" t="s">
        <v>248</v>
      </c>
      <c r="X366" t="b">
        <f>Tabla1[[#This Row],[PLAN CONSUMO 31/10]]=Tabla1[[#This Row],[PLAN_CONSUMO]]</f>
        <v>0</v>
      </c>
      <c r="Y366" t="s">
        <v>4626</v>
      </c>
      <c r="Z366" t="b">
        <f>Tabla1[[#This Row],[DESCRIPCION_U20002 31/10]]=Tabla1[[#This Row],[DESCRIPCION_U2000]]</f>
        <v>0</v>
      </c>
      <c r="AA366" t="s">
        <v>8737</v>
      </c>
      <c r="AB366" t="b">
        <f>Tabla1[[#This Row],[EJECUTIVO COMERCIAL 31/10]]=Tabla1[[#This Row],[EJECUTIVO_CORPORATE]]</f>
        <v>0</v>
      </c>
      <c r="AC366" t="e">
        <f>VLOOKUP(Tabla1[[#This Row],[NRO_CUENTA]],[1]!Tabla3[#Data],12,0)</f>
        <v>#N/A</v>
      </c>
      <c r="AD366" t="e">
        <f>VLOOKUP(Tabla1[[#This Row],[NRO_CUENTA]],[1]!Tabla3[#Data],17,0)</f>
        <v>#N/A</v>
      </c>
    </row>
    <row r="367" spans="1:30" x14ac:dyDescent="0.25">
      <c r="A367" t="s">
        <v>18</v>
      </c>
      <c r="B367" s="1">
        <v>42844</v>
      </c>
      <c r="C367" t="s">
        <v>28</v>
      </c>
      <c r="D367" s="6">
        <v>30816</v>
      </c>
      <c r="E367" s="6" t="s">
        <v>83</v>
      </c>
      <c r="F367" t="s">
        <v>3329</v>
      </c>
      <c r="G367" s="6" t="s">
        <v>1389</v>
      </c>
      <c r="H367" t="s">
        <v>40</v>
      </c>
      <c r="I367" t="s">
        <v>430</v>
      </c>
      <c r="J367" t="s">
        <v>832</v>
      </c>
      <c r="K367" t="s">
        <v>888</v>
      </c>
      <c r="L367" t="s">
        <v>889</v>
      </c>
      <c r="M367" t="s">
        <v>865</v>
      </c>
      <c r="N367" t="s">
        <v>711</v>
      </c>
      <c r="O367" s="14">
        <v>43831</v>
      </c>
      <c r="P367" s="14">
        <v>43862</v>
      </c>
      <c r="Q367" s="22" t="s">
        <v>27</v>
      </c>
      <c r="R367" s="21" t="s">
        <v>4507</v>
      </c>
      <c r="S367" s="21"/>
      <c r="T367" s="22">
        <v>44267</v>
      </c>
      <c r="U367" t="s">
        <v>5982</v>
      </c>
      <c r="V367" t="s">
        <v>5982</v>
      </c>
      <c r="W367" t="s">
        <v>28</v>
      </c>
      <c r="X367" t="b">
        <f>Tabla1[[#This Row],[PLAN CONSUMO 31/10]]=Tabla1[[#This Row],[PLAN_CONSUMO]]</f>
        <v>1</v>
      </c>
      <c r="Y367" t="s">
        <v>3329</v>
      </c>
      <c r="Z367" t="b">
        <f>Tabla1[[#This Row],[DESCRIPCION_U20002 31/10]]=Tabla1[[#This Row],[DESCRIPCION_U2000]]</f>
        <v>1</v>
      </c>
      <c r="AA367" t="s">
        <v>8737</v>
      </c>
      <c r="AB367" t="b">
        <f>Tabla1[[#This Row],[EJECUTIVO COMERCIAL 31/10]]=Tabla1[[#This Row],[EJECUTIVO_CORPORATE]]</f>
        <v>0</v>
      </c>
      <c r="AC367" t="e">
        <f>VLOOKUP(Tabla1[[#This Row],[NRO_CUENTA]],[1]!Tabla3[#Data],12,0)</f>
        <v>#N/A</v>
      </c>
      <c r="AD367" t="e">
        <f>VLOOKUP(Tabla1[[#This Row],[NRO_CUENTA]],[1]!Tabla3[#Data],17,0)</f>
        <v>#N/A</v>
      </c>
    </row>
    <row r="368" spans="1:30" x14ac:dyDescent="0.25">
      <c r="A368" t="s">
        <v>18</v>
      </c>
      <c r="B368" s="1">
        <v>42853</v>
      </c>
      <c r="C368" t="s">
        <v>28</v>
      </c>
      <c r="D368" s="6">
        <v>30961</v>
      </c>
      <c r="E368" s="6" t="s">
        <v>83</v>
      </c>
      <c r="F368" t="s">
        <v>3330</v>
      </c>
      <c r="G368" s="6" t="s">
        <v>1389</v>
      </c>
      <c r="H368" t="s">
        <v>646</v>
      </c>
      <c r="I368" t="s">
        <v>430</v>
      </c>
      <c r="J368" t="s">
        <v>832</v>
      </c>
      <c r="K368" t="s">
        <v>890</v>
      </c>
      <c r="L368" t="s">
        <v>872</v>
      </c>
      <c r="M368" t="s">
        <v>865</v>
      </c>
      <c r="N368" t="s">
        <v>711</v>
      </c>
      <c r="O368" s="14">
        <v>43831</v>
      </c>
      <c r="P368" s="14">
        <v>43862</v>
      </c>
      <c r="Q368" s="21" t="s">
        <v>996</v>
      </c>
      <c r="R368" s="21"/>
      <c r="S368" s="21"/>
      <c r="T368" s="22">
        <v>0</v>
      </c>
      <c r="U368" t="s">
        <v>5982</v>
      </c>
      <c r="V368" t="s">
        <v>35</v>
      </c>
      <c r="W368" t="s">
        <v>28</v>
      </c>
      <c r="X368" t="b">
        <f>Tabla1[[#This Row],[PLAN CONSUMO 31/10]]=Tabla1[[#This Row],[PLAN_CONSUMO]]</f>
        <v>1</v>
      </c>
      <c r="Y368" t="s">
        <v>35</v>
      </c>
      <c r="Z368" t="b">
        <f>Tabla1[[#This Row],[DESCRIPCION_U20002 31/10]]=Tabla1[[#This Row],[DESCRIPCION_U2000]]</f>
        <v>0</v>
      </c>
      <c r="AA368" t="s">
        <v>8737</v>
      </c>
      <c r="AB368" t="b">
        <f>Tabla1[[#This Row],[EJECUTIVO COMERCIAL 31/10]]=Tabla1[[#This Row],[EJECUTIVO_CORPORATE]]</f>
        <v>0</v>
      </c>
      <c r="AC368" t="e">
        <f>VLOOKUP(Tabla1[[#This Row],[NRO_CUENTA]],[1]!Tabla3[#Data],12,0)</f>
        <v>#N/A</v>
      </c>
      <c r="AD368" t="e">
        <f>VLOOKUP(Tabla1[[#This Row],[NRO_CUENTA]],[1]!Tabla3[#Data],17,0)</f>
        <v>#N/A</v>
      </c>
    </row>
    <row r="369" spans="1:30" x14ac:dyDescent="0.25">
      <c r="A369" t="s">
        <v>18</v>
      </c>
      <c r="B369" s="1">
        <v>43312</v>
      </c>
      <c r="C369" t="s">
        <v>427</v>
      </c>
      <c r="D369" s="6">
        <v>32747</v>
      </c>
      <c r="E369" s="6" t="s">
        <v>83</v>
      </c>
      <c r="F369" t="s">
        <v>891</v>
      </c>
      <c r="G369" s="6" t="s">
        <v>1389</v>
      </c>
      <c r="H369" t="s">
        <v>98</v>
      </c>
      <c r="I369" t="s">
        <v>23</v>
      </c>
      <c r="J369" t="s">
        <v>832</v>
      </c>
      <c r="K369" t="s">
        <v>892</v>
      </c>
      <c r="M369" t="s">
        <v>893</v>
      </c>
      <c r="N369" t="s">
        <v>711</v>
      </c>
      <c r="O369" s="14">
        <v>43831</v>
      </c>
      <c r="P369" s="14">
        <v>43862</v>
      </c>
      <c r="Q369" s="22" t="s">
        <v>27</v>
      </c>
      <c r="R369" s="21" t="s">
        <v>1880</v>
      </c>
      <c r="S369" s="21"/>
      <c r="T369" s="22">
        <v>43880</v>
      </c>
      <c r="U369" t="s">
        <v>5984</v>
      </c>
      <c r="V369" t="s">
        <v>35</v>
      </c>
      <c r="W369" t="s">
        <v>28</v>
      </c>
      <c r="X369" t="b">
        <f>Tabla1[[#This Row],[PLAN CONSUMO 31/10]]=Tabla1[[#This Row],[PLAN_CONSUMO]]</f>
        <v>0</v>
      </c>
      <c r="Y369" t="s">
        <v>35</v>
      </c>
      <c r="Z369" t="b">
        <f>Tabla1[[#This Row],[DESCRIPCION_U20002 31/10]]=Tabla1[[#This Row],[DESCRIPCION_U2000]]</f>
        <v>0</v>
      </c>
      <c r="AA369" t="s">
        <v>8737</v>
      </c>
      <c r="AB369" t="b">
        <f>Tabla1[[#This Row],[EJECUTIVO COMERCIAL 31/10]]=Tabla1[[#This Row],[EJECUTIVO_CORPORATE]]</f>
        <v>0</v>
      </c>
      <c r="AC369" t="e">
        <f>VLOOKUP(Tabla1[[#This Row],[NRO_CUENTA]],[1]!Tabla3[#Data],12,0)</f>
        <v>#N/A</v>
      </c>
      <c r="AD369" t="e">
        <f>VLOOKUP(Tabla1[[#This Row],[NRO_CUENTA]],[1]!Tabla3[#Data],17,0)</f>
        <v>#N/A</v>
      </c>
    </row>
    <row r="370" spans="1:30" x14ac:dyDescent="0.25">
      <c r="A370" t="s">
        <v>18</v>
      </c>
      <c r="B370" s="1">
        <v>43312</v>
      </c>
      <c r="C370" t="s">
        <v>427</v>
      </c>
      <c r="D370" s="6">
        <v>32748</v>
      </c>
      <c r="E370" s="6" t="s">
        <v>83</v>
      </c>
      <c r="F370" t="s">
        <v>894</v>
      </c>
      <c r="G370" s="6" t="s">
        <v>1389</v>
      </c>
      <c r="H370" t="s">
        <v>31</v>
      </c>
      <c r="I370" t="s">
        <v>23</v>
      </c>
      <c r="J370" t="s">
        <v>832</v>
      </c>
      <c r="K370" t="s">
        <v>887</v>
      </c>
      <c r="M370" t="s">
        <v>895</v>
      </c>
      <c r="N370" t="s">
        <v>711</v>
      </c>
      <c r="O370" s="14">
        <v>43831</v>
      </c>
      <c r="P370" s="14">
        <v>43862</v>
      </c>
      <c r="Q370" s="22" t="s">
        <v>27</v>
      </c>
      <c r="R370" s="21" t="s">
        <v>1037</v>
      </c>
      <c r="S370" s="21"/>
      <c r="T370" s="22">
        <v>43903</v>
      </c>
      <c r="U370" t="s">
        <v>5984</v>
      </c>
      <c r="V370" t="s">
        <v>35</v>
      </c>
      <c r="W370" t="s">
        <v>28</v>
      </c>
      <c r="X370" t="b">
        <f>Tabla1[[#This Row],[PLAN CONSUMO 31/10]]=Tabla1[[#This Row],[PLAN_CONSUMO]]</f>
        <v>0</v>
      </c>
      <c r="Y370" t="s">
        <v>35</v>
      </c>
      <c r="Z370" t="b">
        <f>Tabla1[[#This Row],[DESCRIPCION_U20002 31/10]]=Tabla1[[#This Row],[DESCRIPCION_U2000]]</f>
        <v>0</v>
      </c>
      <c r="AA370" t="s">
        <v>8737</v>
      </c>
      <c r="AB370" t="b">
        <f>Tabla1[[#This Row],[EJECUTIVO COMERCIAL 31/10]]=Tabla1[[#This Row],[EJECUTIVO_CORPORATE]]</f>
        <v>0</v>
      </c>
      <c r="AC370" t="e">
        <f>VLOOKUP(Tabla1[[#This Row],[NRO_CUENTA]],[1]!Tabla3[#Data],12,0)</f>
        <v>#N/A</v>
      </c>
      <c r="AD370" t="e">
        <f>VLOOKUP(Tabla1[[#This Row],[NRO_CUENTA]],[1]!Tabla3[#Data],17,0)</f>
        <v>#N/A</v>
      </c>
    </row>
    <row r="371" spans="1:30" x14ac:dyDescent="0.25">
      <c r="A371" t="s">
        <v>18</v>
      </c>
      <c r="B371" s="1">
        <v>43312</v>
      </c>
      <c r="C371" t="s">
        <v>427</v>
      </c>
      <c r="D371" s="6">
        <v>32750</v>
      </c>
      <c r="E371" s="6" t="s">
        <v>83</v>
      </c>
      <c r="F371" t="s">
        <v>896</v>
      </c>
      <c r="G371" s="6" t="s">
        <v>1389</v>
      </c>
      <c r="H371" t="s">
        <v>22</v>
      </c>
      <c r="I371" t="s">
        <v>23</v>
      </c>
      <c r="J371" t="s">
        <v>832</v>
      </c>
      <c r="K371" t="s">
        <v>897</v>
      </c>
      <c r="M371" t="s">
        <v>898</v>
      </c>
      <c r="N371" t="s">
        <v>711</v>
      </c>
      <c r="O371" s="14">
        <v>43831</v>
      </c>
      <c r="P371" s="14">
        <v>43862</v>
      </c>
      <c r="Q371" s="22" t="s">
        <v>27</v>
      </c>
      <c r="R371" s="21" t="s">
        <v>1880</v>
      </c>
      <c r="S371" s="21"/>
      <c r="T371" s="22">
        <v>43875</v>
      </c>
      <c r="U371" t="s">
        <v>5982</v>
      </c>
      <c r="V371" t="s">
        <v>5982</v>
      </c>
      <c r="W371" t="s">
        <v>28</v>
      </c>
      <c r="X371" t="b">
        <f>Tabla1[[#This Row],[PLAN CONSUMO 31/10]]=Tabla1[[#This Row],[PLAN_CONSUMO]]</f>
        <v>0</v>
      </c>
      <c r="Y371" t="s">
        <v>4630</v>
      </c>
      <c r="Z371" t="b">
        <f>Tabla1[[#This Row],[DESCRIPCION_U20002 31/10]]=Tabla1[[#This Row],[DESCRIPCION_U2000]]</f>
        <v>0</v>
      </c>
      <c r="AA371" t="s">
        <v>8737</v>
      </c>
      <c r="AB371" t="b">
        <f>Tabla1[[#This Row],[EJECUTIVO COMERCIAL 31/10]]=Tabla1[[#This Row],[EJECUTIVO_CORPORATE]]</f>
        <v>0</v>
      </c>
      <c r="AC371" t="e">
        <f>VLOOKUP(Tabla1[[#This Row],[NRO_CUENTA]],[1]!Tabla3[#Data],12,0)</f>
        <v>#N/A</v>
      </c>
      <c r="AD371" t="e">
        <f>VLOOKUP(Tabla1[[#This Row],[NRO_CUENTA]],[1]!Tabla3[#Data],17,0)</f>
        <v>#N/A</v>
      </c>
    </row>
    <row r="372" spans="1:30" x14ac:dyDescent="0.25">
      <c r="A372" t="s">
        <v>18</v>
      </c>
      <c r="B372" s="1">
        <v>43312</v>
      </c>
      <c r="C372" t="s">
        <v>427</v>
      </c>
      <c r="D372" s="6">
        <v>32753</v>
      </c>
      <c r="E372" s="6" t="s">
        <v>83</v>
      </c>
      <c r="F372" t="s">
        <v>899</v>
      </c>
      <c r="G372" s="6" t="s">
        <v>1389</v>
      </c>
      <c r="H372" t="s">
        <v>22</v>
      </c>
      <c r="I372" t="s">
        <v>23</v>
      </c>
      <c r="J372" t="s">
        <v>832</v>
      </c>
      <c r="K372" t="s">
        <v>900</v>
      </c>
      <c r="M372" t="s">
        <v>901</v>
      </c>
      <c r="N372" t="s">
        <v>711</v>
      </c>
      <c r="O372" s="14">
        <v>43831</v>
      </c>
      <c r="P372" s="14">
        <v>43862</v>
      </c>
      <c r="Q372" s="22" t="s">
        <v>27</v>
      </c>
      <c r="R372" s="21" t="s">
        <v>1027</v>
      </c>
      <c r="S372" s="21"/>
      <c r="T372" s="22">
        <v>43881</v>
      </c>
      <c r="U372" t="s">
        <v>5984</v>
      </c>
      <c r="V372" t="s">
        <v>35</v>
      </c>
      <c r="W372" t="s">
        <v>28</v>
      </c>
      <c r="X372" t="b">
        <f>Tabla1[[#This Row],[PLAN CONSUMO 31/10]]=Tabla1[[#This Row],[PLAN_CONSUMO]]</f>
        <v>0</v>
      </c>
      <c r="Y372" t="s">
        <v>35</v>
      </c>
      <c r="Z372" t="b">
        <f>Tabla1[[#This Row],[DESCRIPCION_U20002 31/10]]=Tabla1[[#This Row],[DESCRIPCION_U2000]]</f>
        <v>0</v>
      </c>
      <c r="AA372" t="s">
        <v>8737</v>
      </c>
      <c r="AB372" t="b">
        <f>Tabla1[[#This Row],[EJECUTIVO COMERCIAL 31/10]]=Tabla1[[#This Row],[EJECUTIVO_CORPORATE]]</f>
        <v>0</v>
      </c>
      <c r="AC372" t="e">
        <f>VLOOKUP(Tabla1[[#This Row],[NRO_CUENTA]],[1]!Tabla3[#Data],12,0)</f>
        <v>#N/A</v>
      </c>
      <c r="AD372" t="e">
        <f>VLOOKUP(Tabla1[[#This Row],[NRO_CUENTA]],[1]!Tabla3[#Data],17,0)</f>
        <v>#N/A</v>
      </c>
    </row>
    <row r="373" spans="1:30" x14ac:dyDescent="0.25">
      <c r="A373" t="s">
        <v>18</v>
      </c>
      <c r="B373" s="1">
        <v>43343</v>
      </c>
      <c r="C373" t="s">
        <v>427</v>
      </c>
      <c r="D373" s="6">
        <v>32824</v>
      </c>
      <c r="E373" s="6" t="s">
        <v>83</v>
      </c>
      <c r="F373" t="s">
        <v>902</v>
      </c>
      <c r="G373" s="6" t="s">
        <v>1389</v>
      </c>
      <c r="H373" t="s">
        <v>31</v>
      </c>
      <c r="I373" t="s">
        <v>23</v>
      </c>
      <c r="J373" t="s">
        <v>832</v>
      </c>
      <c r="K373" t="s">
        <v>903</v>
      </c>
      <c r="L373" t="s">
        <v>904</v>
      </c>
      <c r="M373" t="s">
        <v>856</v>
      </c>
      <c r="N373" t="s">
        <v>711</v>
      </c>
      <c r="O373" s="14">
        <v>43831</v>
      </c>
      <c r="P373" s="14">
        <v>43862</v>
      </c>
      <c r="Q373" s="22" t="s">
        <v>27</v>
      </c>
      <c r="R373" s="21"/>
      <c r="S373" s="21"/>
      <c r="T373" s="22">
        <v>43881</v>
      </c>
      <c r="U373" t="s">
        <v>5984</v>
      </c>
      <c r="V373" t="s">
        <v>5984</v>
      </c>
      <c r="W373" t="s">
        <v>28</v>
      </c>
      <c r="X373" t="b">
        <f>Tabla1[[#This Row],[PLAN CONSUMO 31/10]]=Tabla1[[#This Row],[PLAN_CONSUMO]]</f>
        <v>0</v>
      </c>
      <c r="Y373" t="s">
        <v>4632</v>
      </c>
      <c r="Z373" t="b">
        <f>Tabla1[[#This Row],[DESCRIPCION_U20002 31/10]]=Tabla1[[#This Row],[DESCRIPCION_U2000]]</f>
        <v>0</v>
      </c>
      <c r="AA373" t="s">
        <v>8737</v>
      </c>
      <c r="AB373" t="b">
        <f>Tabla1[[#This Row],[EJECUTIVO COMERCIAL 31/10]]=Tabla1[[#This Row],[EJECUTIVO_CORPORATE]]</f>
        <v>0</v>
      </c>
      <c r="AC373" t="e">
        <f>VLOOKUP(Tabla1[[#This Row],[NRO_CUENTA]],[1]!Tabla3[#Data],12,0)</f>
        <v>#N/A</v>
      </c>
      <c r="AD373" t="e">
        <f>VLOOKUP(Tabla1[[#This Row],[NRO_CUENTA]],[1]!Tabla3[#Data],17,0)</f>
        <v>#N/A</v>
      </c>
    </row>
    <row r="374" spans="1:30" x14ac:dyDescent="0.25">
      <c r="A374" t="s">
        <v>18</v>
      </c>
      <c r="B374" s="1">
        <v>42016</v>
      </c>
      <c r="C374" t="s">
        <v>905</v>
      </c>
      <c r="D374">
        <v>29422</v>
      </c>
      <c r="E374" s="6" t="s">
        <v>906</v>
      </c>
      <c r="F374" t="s">
        <v>907</v>
      </c>
      <c r="G374" s="6" t="s">
        <v>1400</v>
      </c>
      <c r="H374" t="s">
        <v>31</v>
      </c>
      <c r="I374" t="s">
        <v>23</v>
      </c>
      <c r="J374" t="s">
        <v>714</v>
      </c>
      <c r="K374" t="s">
        <v>908</v>
      </c>
      <c r="M374" t="s">
        <v>909</v>
      </c>
      <c r="N374" t="s">
        <v>711</v>
      </c>
      <c r="O374" s="14">
        <v>43831</v>
      </c>
      <c r="P374" s="14">
        <v>43862</v>
      </c>
      <c r="Q374" s="22" t="s">
        <v>27</v>
      </c>
      <c r="R374" s="21"/>
      <c r="S374" s="21"/>
      <c r="T374" s="22">
        <v>43881</v>
      </c>
      <c r="U374" t="s">
        <v>5982</v>
      </c>
      <c r="V374" t="s">
        <v>5982</v>
      </c>
      <c r="W374" t="s">
        <v>94</v>
      </c>
      <c r="X374" t="b">
        <f>Tabla1[[#This Row],[PLAN CONSUMO 31/10]]=Tabla1[[#This Row],[PLAN_CONSUMO]]</f>
        <v>0</v>
      </c>
      <c r="Y374" t="s">
        <v>9273</v>
      </c>
      <c r="Z374" t="b">
        <f>Tabla1[[#This Row],[DESCRIPCION_U20002 31/10]]=Tabla1[[#This Row],[DESCRIPCION_U2000]]</f>
        <v>0</v>
      </c>
      <c r="AA374" t="s">
        <v>6743</v>
      </c>
      <c r="AB374" t="b">
        <f>Tabla1[[#This Row],[EJECUTIVO COMERCIAL 31/10]]=Tabla1[[#This Row],[EJECUTIVO_CORPORATE]]</f>
        <v>0</v>
      </c>
      <c r="AC374" t="e">
        <f>VLOOKUP(Tabla1[[#This Row],[NRO_CUENTA]],[1]!Tabla3[#Data],12,0)</f>
        <v>#N/A</v>
      </c>
      <c r="AD374" t="e">
        <f>VLOOKUP(Tabla1[[#This Row],[NRO_CUENTA]],[1]!Tabla3[#Data],17,0)</f>
        <v>#N/A</v>
      </c>
    </row>
    <row r="375" spans="1:30" x14ac:dyDescent="0.25">
      <c r="A375" t="s">
        <v>18</v>
      </c>
      <c r="B375" s="1">
        <v>41760</v>
      </c>
      <c r="C375" t="s">
        <v>760</v>
      </c>
      <c r="D375">
        <v>28912</v>
      </c>
      <c r="E375" s="6" t="s">
        <v>910</v>
      </c>
      <c r="F375" t="s">
        <v>911</v>
      </c>
      <c r="G375" s="6" t="s">
        <v>2241</v>
      </c>
      <c r="H375" t="s">
        <v>752</v>
      </c>
      <c r="I375" t="s">
        <v>23</v>
      </c>
      <c r="J375" t="s">
        <v>2170</v>
      </c>
      <c r="K375" t="s">
        <v>912</v>
      </c>
      <c r="M375" t="s">
        <v>913</v>
      </c>
      <c r="N375" t="s">
        <v>711</v>
      </c>
      <c r="O375" s="14">
        <v>43831</v>
      </c>
      <c r="P375" s="14">
        <v>43862</v>
      </c>
      <c r="Q375" s="22" t="s">
        <v>27</v>
      </c>
      <c r="R375" s="21"/>
      <c r="S375" s="21"/>
      <c r="T375" s="22">
        <v>44135</v>
      </c>
      <c r="U375" t="s">
        <v>5984</v>
      </c>
      <c r="V375" t="s">
        <v>35</v>
      </c>
      <c r="W375" t="s">
        <v>760</v>
      </c>
      <c r="X375" t="b">
        <f>Tabla1[[#This Row],[PLAN CONSUMO 31/10]]=Tabla1[[#This Row],[PLAN_CONSUMO]]</f>
        <v>1</v>
      </c>
      <c r="Y375" t="s">
        <v>35</v>
      </c>
      <c r="Z375" t="b">
        <f>Tabla1[[#This Row],[DESCRIPCION_U20002 31/10]]=Tabla1[[#This Row],[DESCRIPCION_U2000]]</f>
        <v>0</v>
      </c>
      <c r="AA375" t="s">
        <v>6743</v>
      </c>
      <c r="AB375" t="b">
        <f>Tabla1[[#This Row],[EJECUTIVO COMERCIAL 31/10]]=Tabla1[[#This Row],[EJECUTIVO_CORPORATE]]</f>
        <v>0</v>
      </c>
      <c r="AC375" t="e">
        <f>VLOOKUP(Tabla1[[#This Row],[NRO_CUENTA]],[1]!Tabla3[#Data],12,0)</f>
        <v>#N/A</v>
      </c>
      <c r="AD375" t="e">
        <f>VLOOKUP(Tabla1[[#This Row],[NRO_CUENTA]],[1]!Tabla3[#Data],17,0)</f>
        <v>#N/A</v>
      </c>
    </row>
    <row r="376" spans="1:30" x14ac:dyDescent="0.25">
      <c r="A376" t="s">
        <v>18</v>
      </c>
      <c r="B376" s="1">
        <v>41760</v>
      </c>
      <c r="C376" t="s">
        <v>725</v>
      </c>
      <c r="D376">
        <v>28910</v>
      </c>
      <c r="E376" s="6" t="s">
        <v>910</v>
      </c>
      <c r="F376" t="s">
        <v>914</v>
      </c>
      <c r="G376" s="6" t="s">
        <v>1400</v>
      </c>
      <c r="H376" t="s">
        <v>22</v>
      </c>
      <c r="I376" t="s">
        <v>23</v>
      </c>
      <c r="J376" t="s">
        <v>714</v>
      </c>
      <c r="K376" t="s">
        <v>915</v>
      </c>
      <c r="M376" t="s">
        <v>913</v>
      </c>
      <c r="N376" t="s">
        <v>711</v>
      </c>
      <c r="O376" s="14">
        <v>43831</v>
      </c>
      <c r="P376" s="14">
        <v>43862</v>
      </c>
      <c r="Q376" s="22" t="s">
        <v>27</v>
      </c>
      <c r="R376" s="21" t="s">
        <v>1038</v>
      </c>
      <c r="S376" s="21"/>
      <c r="T376" s="22">
        <v>43896</v>
      </c>
      <c r="U376" t="s">
        <v>5984</v>
      </c>
      <c r="V376" t="s">
        <v>35</v>
      </c>
      <c r="W376" t="s">
        <v>725</v>
      </c>
      <c r="X376" t="b">
        <f>Tabla1[[#This Row],[PLAN CONSUMO 31/10]]=Tabla1[[#This Row],[PLAN_CONSUMO]]</f>
        <v>1</v>
      </c>
      <c r="Y376" t="s">
        <v>35</v>
      </c>
      <c r="Z376" t="b">
        <f>Tabla1[[#This Row],[DESCRIPCION_U20002 31/10]]=Tabla1[[#This Row],[DESCRIPCION_U2000]]</f>
        <v>0</v>
      </c>
      <c r="AA376" t="s">
        <v>6743</v>
      </c>
      <c r="AB376" t="b">
        <f>Tabla1[[#This Row],[EJECUTIVO COMERCIAL 31/10]]=Tabla1[[#This Row],[EJECUTIVO_CORPORATE]]</f>
        <v>0</v>
      </c>
      <c r="AC376" t="e">
        <f>VLOOKUP(Tabla1[[#This Row],[NRO_CUENTA]],[1]!Tabla3[#Data],12,0)</f>
        <v>#N/A</v>
      </c>
      <c r="AD376" t="e">
        <f>VLOOKUP(Tabla1[[#This Row],[NRO_CUENTA]],[1]!Tabla3[#Data],17,0)</f>
        <v>#N/A</v>
      </c>
    </row>
    <row r="377" spans="1:30" x14ac:dyDescent="0.25">
      <c r="A377" t="s">
        <v>18</v>
      </c>
      <c r="B377" s="1">
        <v>41760</v>
      </c>
      <c r="C377" t="s">
        <v>725</v>
      </c>
      <c r="D377">
        <v>28911</v>
      </c>
      <c r="E377" s="6" t="s">
        <v>910</v>
      </c>
      <c r="F377" t="s">
        <v>916</v>
      </c>
      <c r="G377" s="6" t="s">
        <v>1400</v>
      </c>
      <c r="H377" t="s">
        <v>40</v>
      </c>
      <c r="I377" t="s">
        <v>23</v>
      </c>
      <c r="J377" t="s">
        <v>714</v>
      </c>
      <c r="K377" t="s">
        <v>917</v>
      </c>
      <c r="M377" t="s">
        <v>913</v>
      </c>
      <c r="N377" t="s">
        <v>711</v>
      </c>
      <c r="O377" s="14">
        <v>43831</v>
      </c>
      <c r="P377" s="14">
        <v>43862</v>
      </c>
      <c r="Q377" s="22" t="s">
        <v>27</v>
      </c>
      <c r="R377" s="21" t="s">
        <v>1038</v>
      </c>
      <c r="S377" s="21"/>
      <c r="T377" s="22">
        <v>43896</v>
      </c>
      <c r="U377" t="s">
        <v>5984</v>
      </c>
      <c r="V377" t="s">
        <v>35</v>
      </c>
      <c r="W377" t="s">
        <v>725</v>
      </c>
      <c r="X377" t="b">
        <f>Tabla1[[#This Row],[PLAN CONSUMO 31/10]]=Tabla1[[#This Row],[PLAN_CONSUMO]]</f>
        <v>1</v>
      </c>
      <c r="Y377" t="s">
        <v>35</v>
      </c>
      <c r="Z377" t="b">
        <f>Tabla1[[#This Row],[DESCRIPCION_U20002 31/10]]=Tabla1[[#This Row],[DESCRIPCION_U2000]]</f>
        <v>0</v>
      </c>
      <c r="AA377" t="s">
        <v>6743</v>
      </c>
      <c r="AB377" t="b">
        <f>Tabla1[[#This Row],[EJECUTIVO COMERCIAL 31/10]]=Tabla1[[#This Row],[EJECUTIVO_CORPORATE]]</f>
        <v>0</v>
      </c>
      <c r="AC377" t="e">
        <f>VLOOKUP(Tabla1[[#This Row],[NRO_CUENTA]],[1]!Tabla3[#Data],12,0)</f>
        <v>#N/A</v>
      </c>
      <c r="AD377" t="e">
        <f>VLOOKUP(Tabla1[[#This Row],[NRO_CUENTA]],[1]!Tabla3[#Data],17,0)</f>
        <v>#N/A</v>
      </c>
    </row>
    <row r="378" spans="1:30" x14ac:dyDescent="0.25">
      <c r="A378" t="s">
        <v>18</v>
      </c>
      <c r="B378" s="1">
        <v>41760</v>
      </c>
      <c r="C378" t="s">
        <v>725</v>
      </c>
      <c r="D378">
        <v>28913</v>
      </c>
      <c r="E378" s="6" t="s">
        <v>910</v>
      </c>
      <c r="F378" t="s">
        <v>918</v>
      </c>
      <c r="G378" s="6" t="s">
        <v>1400</v>
      </c>
      <c r="H378" t="s">
        <v>61</v>
      </c>
      <c r="I378" t="s">
        <v>23</v>
      </c>
      <c r="J378" t="s">
        <v>714</v>
      </c>
      <c r="K378" t="s">
        <v>919</v>
      </c>
      <c r="M378" t="s">
        <v>913</v>
      </c>
      <c r="N378" t="s">
        <v>711</v>
      </c>
      <c r="O378" s="14">
        <v>43831</v>
      </c>
      <c r="P378" s="14">
        <v>43862</v>
      </c>
      <c r="Q378" s="22" t="s">
        <v>27</v>
      </c>
      <c r="R378" s="21"/>
      <c r="S378" s="21"/>
      <c r="T378" s="22">
        <v>43881</v>
      </c>
      <c r="U378" t="s">
        <v>5984</v>
      </c>
      <c r="V378" t="s">
        <v>35</v>
      </c>
      <c r="W378" t="s">
        <v>725</v>
      </c>
      <c r="X378" t="b">
        <f>Tabla1[[#This Row],[PLAN CONSUMO 31/10]]=Tabla1[[#This Row],[PLAN_CONSUMO]]</f>
        <v>1</v>
      </c>
      <c r="Y378" t="s">
        <v>35</v>
      </c>
      <c r="Z378" t="b">
        <f>Tabla1[[#This Row],[DESCRIPCION_U20002 31/10]]=Tabla1[[#This Row],[DESCRIPCION_U2000]]</f>
        <v>0</v>
      </c>
      <c r="AA378" t="s">
        <v>6743</v>
      </c>
      <c r="AB378" t="b">
        <f>Tabla1[[#This Row],[EJECUTIVO COMERCIAL 31/10]]=Tabla1[[#This Row],[EJECUTIVO_CORPORATE]]</f>
        <v>0</v>
      </c>
      <c r="AC378" t="e">
        <f>VLOOKUP(Tabla1[[#This Row],[NRO_CUENTA]],[1]!Tabla3[#Data],12,0)</f>
        <v>#N/A</v>
      </c>
      <c r="AD378" t="e">
        <f>VLOOKUP(Tabla1[[#This Row],[NRO_CUENTA]],[1]!Tabla3[#Data],17,0)</f>
        <v>#N/A</v>
      </c>
    </row>
    <row r="379" spans="1:30" x14ac:dyDescent="0.25">
      <c r="A379" t="s">
        <v>18</v>
      </c>
      <c r="B379" s="1">
        <v>41760</v>
      </c>
      <c r="C379" t="s">
        <v>920</v>
      </c>
      <c r="D379">
        <v>28906</v>
      </c>
      <c r="E379" s="6" t="s">
        <v>910</v>
      </c>
      <c r="F379" t="s">
        <v>921</v>
      </c>
      <c r="G379" s="6" t="s">
        <v>1400</v>
      </c>
      <c r="H379" t="s">
        <v>31</v>
      </c>
      <c r="I379" t="s">
        <v>23</v>
      </c>
      <c r="J379" t="s">
        <v>714</v>
      </c>
      <c r="K379" t="s">
        <v>922</v>
      </c>
      <c r="M379" t="s">
        <v>913</v>
      </c>
      <c r="N379" t="s">
        <v>711</v>
      </c>
      <c r="O379" s="14">
        <v>43831</v>
      </c>
      <c r="P379" s="14">
        <v>43862</v>
      </c>
      <c r="Q379" s="22" t="s">
        <v>27</v>
      </c>
      <c r="R379" s="21"/>
      <c r="S379" s="21"/>
      <c r="T379" s="22">
        <v>43881</v>
      </c>
      <c r="U379" t="s">
        <v>5984</v>
      </c>
      <c r="V379" t="s">
        <v>35</v>
      </c>
      <c r="W379" t="s">
        <v>920</v>
      </c>
      <c r="X379" t="b">
        <f>Tabla1[[#This Row],[PLAN CONSUMO 31/10]]=Tabla1[[#This Row],[PLAN_CONSUMO]]</f>
        <v>1</v>
      </c>
      <c r="Y379" t="s">
        <v>35</v>
      </c>
      <c r="Z379" t="b">
        <f>Tabla1[[#This Row],[DESCRIPCION_U20002 31/10]]=Tabla1[[#This Row],[DESCRIPCION_U2000]]</f>
        <v>0</v>
      </c>
      <c r="AA379" t="s">
        <v>6743</v>
      </c>
      <c r="AB379" t="b">
        <f>Tabla1[[#This Row],[EJECUTIVO COMERCIAL 31/10]]=Tabla1[[#This Row],[EJECUTIVO_CORPORATE]]</f>
        <v>0</v>
      </c>
      <c r="AC379" t="e">
        <f>VLOOKUP(Tabla1[[#This Row],[NRO_CUENTA]],[1]!Tabla3[#Data],12,0)</f>
        <v>#N/A</v>
      </c>
      <c r="AD379" t="e">
        <f>VLOOKUP(Tabla1[[#This Row],[NRO_CUENTA]],[1]!Tabla3[#Data],17,0)</f>
        <v>#N/A</v>
      </c>
    </row>
    <row r="380" spans="1:30" x14ac:dyDescent="0.25">
      <c r="A380" t="s">
        <v>18</v>
      </c>
      <c r="B380" s="1">
        <v>42124</v>
      </c>
      <c r="C380" t="s">
        <v>760</v>
      </c>
      <c r="D380">
        <v>29487</v>
      </c>
      <c r="E380" s="6" t="s">
        <v>910</v>
      </c>
      <c r="F380" t="s">
        <v>923</v>
      </c>
      <c r="G380" s="6" t="s">
        <v>2241</v>
      </c>
      <c r="H380" t="s">
        <v>631</v>
      </c>
      <c r="I380" t="s">
        <v>23</v>
      </c>
      <c r="J380" t="s">
        <v>2170</v>
      </c>
      <c r="K380" t="s">
        <v>924</v>
      </c>
      <c r="M380" t="s">
        <v>913</v>
      </c>
      <c r="N380" t="s">
        <v>711</v>
      </c>
      <c r="O380" s="14">
        <v>43831</v>
      </c>
      <c r="P380" s="14">
        <v>43862</v>
      </c>
      <c r="Q380" s="21" t="s">
        <v>75</v>
      </c>
      <c r="R380" s="21"/>
      <c r="S380" s="2" t="s">
        <v>9309</v>
      </c>
      <c r="T380" s="22">
        <v>0</v>
      </c>
      <c r="U380" t="s">
        <v>5984</v>
      </c>
      <c r="V380" t="s">
        <v>35</v>
      </c>
      <c r="W380" t="s">
        <v>760</v>
      </c>
      <c r="X380" t="b">
        <f>Tabla1[[#This Row],[PLAN CONSUMO 31/10]]=Tabla1[[#This Row],[PLAN_CONSUMO]]</f>
        <v>1</v>
      </c>
      <c r="Y380" t="s">
        <v>35</v>
      </c>
      <c r="Z380" t="b">
        <f>Tabla1[[#This Row],[DESCRIPCION_U20002 31/10]]=Tabla1[[#This Row],[DESCRIPCION_U2000]]</f>
        <v>0</v>
      </c>
      <c r="AA380" t="s">
        <v>6743</v>
      </c>
      <c r="AB380" t="b">
        <f>Tabla1[[#This Row],[EJECUTIVO COMERCIAL 31/10]]=Tabla1[[#This Row],[EJECUTIVO_CORPORATE]]</f>
        <v>0</v>
      </c>
      <c r="AC380" t="e">
        <f>VLOOKUP(Tabla1[[#This Row],[NRO_CUENTA]],[1]!Tabla3[#Data],12,0)</f>
        <v>#N/A</v>
      </c>
      <c r="AD380" t="e">
        <f>VLOOKUP(Tabla1[[#This Row],[NRO_CUENTA]],[1]!Tabla3[#Data],17,0)</f>
        <v>#N/A</v>
      </c>
    </row>
    <row r="381" spans="1:30" x14ac:dyDescent="0.25">
      <c r="A381" t="s">
        <v>18</v>
      </c>
      <c r="B381" s="1">
        <v>42178</v>
      </c>
      <c r="C381" t="s">
        <v>920</v>
      </c>
      <c r="D381">
        <v>29674</v>
      </c>
      <c r="E381" s="6" t="s">
        <v>910</v>
      </c>
      <c r="F381" t="s">
        <v>925</v>
      </c>
      <c r="G381" s="6" t="s">
        <v>1400</v>
      </c>
      <c r="H381" t="s">
        <v>31</v>
      </c>
      <c r="I381" t="s">
        <v>23</v>
      </c>
      <c r="J381" t="s">
        <v>714</v>
      </c>
      <c r="K381" t="s">
        <v>926</v>
      </c>
      <c r="M381" t="s">
        <v>913</v>
      </c>
      <c r="N381" t="s">
        <v>711</v>
      </c>
      <c r="O381" s="14">
        <v>43831</v>
      </c>
      <c r="P381" s="14">
        <v>43862</v>
      </c>
      <c r="Q381" s="22" t="s">
        <v>27</v>
      </c>
      <c r="R381" s="21"/>
      <c r="S381" s="21"/>
      <c r="T381" s="22">
        <v>43881</v>
      </c>
      <c r="U381" t="s">
        <v>5982</v>
      </c>
      <c r="V381" t="s">
        <v>5982</v>
      </c>
      <c r="W381" t="s">
        <v>364</v>
      </c>
      <c r="X381" t="b">
        <f>Tabla1[[#This Row],[PLAN CONSUMO 31/10]]=Tabla1[[#This Row],[PLAN_CONSUMO]]</f>
        <v>0</v>
      </c>
      <c r="Y381" t="s">
        <v>7964</v>
      </c>
      <c r="Z381" t="b">
        <f>Tabla1[[#This Row],[DESCRIPCION_U20002 31/10]]=Tabla1[[#This Row],[DESCRIPCION_U2000]]</f>
        <v>0</v>
      </c>
      <c r="AA381" t="s">
        <v>6743</v>
      </c>
      <c r="AB381" t="b">
        <f>Tabla1[[#This Row],[EJECUTIVO COMERCIAL 31/10]]=Tabla1[[#This Row],[EJECUTIVO_CORPORATE]]</f>
        <v>0</v>
      </c>
      <c r="AC381" t="e">
        <f>VLOOKUP(Tabla1[[#This Row],[NRO_CUENTA]],[1]!Tabla3[#Data],12,0)</f>
        <v>#N/A</v>
      </c>
      <c r="AD381" t="e">
        <f>VLOOKUP(Tabla1[[#This Row],[NRO_CUENTA]],[1]!Tabla3[#Data],17,0)</f>
        <v>#N/A</v>
      </c>
    </row>
    <row r="382" spans="1:30" x14ac:dyDescent="0.25">
      <c r="A382" t="s">
        <v>18</v>
      </c>
      <c r="B382" s="1">
        <v>42247</v>
      </c>
      <c r="C382" t="s">
        <v>760</v>
      </c>
      <c r="D382">
        <v>29753</v>
      </c>
      <c r="E382" s="6" t="s">
        <v>910</v>
      </c>
      <c r="F382" t="s">
        <v>927</v>
      </c>
      <c r="G382" s="6" t="s">
        <v>2241</v>
      </c>
      <c r="H382" t="s">
        <v>873</v>
      </c>
      <c r="I382" t="s">
        <v>23</v>
      </c>
      <c r="J382" t="s">
        <v>2170</v>
      </c>
      <c r="K382" t="s">
        <v>928</v>
      </c>
      <c r="L382" t="s">
        <v>929</v>
      </c>
      <c r="M382" t="s">
        <v>913</v>
      </c>
      <c r="N382" t="s">
        <v>711</v>
      </c>
      <c r="O382" s="14">
        <v>43831</v>
      </c>
      <c r="P382" s="14">
        <v>43862</v>
      </c>
      <c r="Q382" s="21" t="s">
        <v>75</v>
      </c>
      <c r="R382" s="21"/>
      <c r="S382" s="2" t="s">
        <v>9309</v>
      </c>
      <c r="T382" s="22">
        <v>0</v>
      </c>
      <c r="U382" t="s">
        <v>5984</v>
      </c>
      <c r="V382" t="s">
        <v>35</v>
      </c>
      <c r="W382" t="s">
        <v>760</v>
      </c>
      <c r="X382" t="b">
        <f>Tabla1[[#This Row],[PLAN CONSUMO 31/10]]=Tabla1[[#This Row],[PLAN_CONSUMO]]</f>
        <v>1</v>
      </c>
      <c r="Y382" t="s">
        <v>35</v>
      </c>
      <c r="Z382" t="b">
        <f>Tabla1[[#This Row],[DESCRIPCION_U20002 31/10]]=Tabla1[[#This Row],[DESCRIPCION_U2000]]</f>
        <v>0</v>
      </c>
      <c r="AA382" t="s">
        <v>6743</v>
      </c>
      <c r="AB382" t="b">
        <f>Tabla1[[#This Row],[EJECUTIVO COMERCIAL 31/10]]=Tabla1[[#This Row],[EJECUTIVO_CORPORATE]]</f>
        <v>0</v>
      </c>
      <c r="AC382" t="e">
        <f>VLOOKUP(Tabla1[[#This Row],[NRO_CUENTA]],[1]!Tabla3[#Data],12,0)</f>
        <v>#N/A</v>
      </c>
      <c r="AD382" t="e">
        <f>VLOOKUP(Tabla1[[#This Row],[NRO_CUENTA]],[1]!Tabla3[#Data],17,0)</f>
        <v>#N/A</v>
      </c>
    </row>
    <row r="383" spans="1:30" x14ac:dyDescent="0.25">
      <c r="A383" t="s">
        <v>18</v>
      </c>
      <c r="B383" s="1">
        <v>42740</v>
      </c>
      <c r="C383" t="s">
        <v>930</v>
      </c>
      <c r="D383">
        <v>30708</v>
      </c>
      <c r="E383" s="6" t="s">
        <v>910</v>
      </c>
      <c r="F383" t="s">
        <v>931</v>
      </c>
      <c r="G383" s="6" t="s">
        <v>1400</v>
      </c>
      <c r="H383" t="s">
        <v>31</v>
      </c>
      <c r="I383" t="s">
        <v>23</v>
      </c>
      <c r="J383" t="s">
        <v>714</v>
      </c>
      <c r="K383" t="s">
        <v>932</v>
      </c>
      <c r="L383" t="s">
        <v>933</v>
      </c>
      <c r="M383" t="s">
        <v>913</v>
      </c>
      <c r="N383" t="s">
        <v>711</v>
      </c>
      <c r="O383" s="14">
        <v>43831</v>
      </c>
      <c r="P383" s="14">
        <v>43862</v>
      </c>
      <c r="Q383" s="22" t="s">
        <v>27</v>
      </c>
      <c r="R383" s="21"/>
      <c r="S383" s="21"/>
      <c r="T383" s="22">
        <v>43881</v>
      </c>
      <c r="U383" t="s">
        <v>5982</v>
      </c>
      <c r="V383" t="s">
        <v>5982</v>
      </c>
      <c r="W383" t="s">
        <v>364</v>
      </c>
      <c r="X383" t="b">
        <f>Tabla1[[#This Row],[PLAN CONSUMO 31/10]]=Tabla1[[#This Row],[PLAN_CONSUMO]]</f>
        <v>0</v>
      </c>
      <c r="Y383" t="s">
        <v>7965</v>
      </c>
      <c r="Z383" t="b">
        <f>Tabla1[[#This Row],[DESCRIPCION_U20002 31/10]]=Tabla1[[#This Row],[DESCRIPCION_U2000]]</f>
        <v>0</v>
      </c>
      <c r="AA383" t="s">
        <v>6743</v>
      </c>
      <c r="AB383" t="b">
        <f>Tabla1[[#This Row],[EJECUTIVO COMERCIAL 31/10]]=Tabla1[[#This Row],[EJECUTIVO_CORPORATE]]</f>
        <v>0</v>
      </c>
      <c r="AC383" t="e">
        <f>VLOOKUP(Tabla1[[#This Row],[NRO_CUENTA]],[1]!Tabla3[#Data],12,0)</f>
        <v>#N/A</v>
      </c>
      <c r="AD383" t="e">
        <f>VLOOKUP(Tabla1[[#This Row],[NRO_CUENTA]],[1]!Tabla3[#Data],17,0)</f>
        <v>#N/A</v>
      </c>
    </row>
    <row r="384" spans="1:30" x14ac:dyDescent="0.25">
      <c r="A384" t="s">
        <v>18</v>
      </c>
      <c r="B384" s="1">
        <v>43435</v>
      </c>
      <c r="C384" t="s">
        <v>760</v>
      </c>
      <c r="D384">
        <v>33325</v>
      </c>
      <c r="E384" s="6" t="s">
        <v>910</v>
      </c>
      <c r="F384" t="s">
        <v>934</v>
      </c>
      <c r="G384" s="6" t="s">
        <v>1400</v>
      </c>
      <c r="H384" t="s">
        <v>40</v>
      </c>
      <c r="I384" t="s">
        <v>23</v>
      </c>
      <c r="J384" t="s">
        <v>714</v>
      </c>
      <c r="K384" t="s">
        <v>935</v>
      </c>
      <c r="L384" t="s">
        <v>936</v>
      </c>
      <c r="M384" t="s">
        <v>913</v>
      </c>
      <c r="N384" t="s">
        <v>711</v>
      </c>
      <c r="O384" s="14">
        <v>43831</v>
      </c>
      <c r="P384" s="14">
        <v>43862</v>
      </c>
      <c r="Q384" s="22" t="s">
        <v>27</v>
      </c>
      <c r="R384" s="21"/>
      <c r="S384" s="21"/>
      <c r="T384" s="22">
        <v>43889</v>
      </c>
      <c r="U384" t="s">
        <v>5984</v>
      </c>
      <c r="V384" t="s">
        <v>35</v>
      </c>
      <c r="W384" t="s">
        <v>760</v>
      </c>
      <c r="X384" t="b">
        <f>Tabla1[[#This Row],[PLAN CONSUMO 31/10]]=Tabla1[[#This Row],[PLAN_CONSUMO]]</f>
        <v>1</v>
      </c>
      <c r="Y384" t="s">
        <v>35</v>
      </c>
      <c r="Z384" t="b">
        <f>Tabla1[[#This Row],[DESCRIPCION_U20002 31/10]]=Tabla1[[#This Row],[DESCRIPCION_U2000]]</f>
        <v>0</v>
      </c>
      <c r="AA384" t="s">
        <v>6743</v>
      </c>
      <c r="AB384" t="b">
        <f>Tabla1[[#This Row],[EJECUTIVO COMERCIAL 31/10]]=Tabla1[[#This Row],[EJECUTIVO_CORPORATE]]</f>
        <v>0</v>
      </c>
      <c r="AC384" t="e">
        <f>VLOOKUP(Tabla1[[#This Row],[NRO_CUENTA]],[1]!Tabla3[#Data],12,0)</f>
        <v>#N/A</v>
      </c>
      <c r="AD384" t="e">
        <f>VLOOKUP(Tabla1[[#This Row],[NRO_CUENTA]],[1]!Tabla3[#Data],17,0)</f>
        <v>#N/A</v>
      </c>
    </row>
    <row r="385" spans="1:30" x14ac:dyDescent="0.25">
      <c r="A385" t="s">
        <v>18</v>
      </c>
      <c r="B385" s="1">
        <v>43496</v>
      </c>
      <c r="C385" t="s">
        <v>28</v>
      </c>
      <c r="D385">
        <v>33390</v>
      </c>
      <c r="E385" s="6" t="s">
        <v>937</v>
      </c>
      <c r="F385" t="s">
        <v>938</v>
      </c>
      <c r="G385" s="6" t="s">
        <v>1389</v>
      </c>
      <c r="H385" t="s">
        <v>40</v>
      </c>
      <c r="I385" t="s">
        <v>23</v>
      </c>
      <c r="J385" t="s">
        <v>832</v>
      </c>
      <c r="K385" t="s">
        <v>940</v>
      </c>
      <c r="L385" t="s">
        <v>941</v>
      </c>
      <c r="M385" t="s">
        <v>942</v>
      </c>
      <c r="N385" t="s">
        <v>711</v>
      </c>
      <c r="O385" s="14">
        <v>43831</v>
      </c>
      <c r="P385" s="14">
        <v>43862</v>
      </c>
      <c r="Q385" s="22" t="s">
        <v>27</v>
      </c>
      <c r="R385" s="21" t="s">
        <v>1882</v>
      </c>
      <c r="S385" s="21"/>
      <c r="T385" s="22">
        <v>43882</v>
      </c>
      <c r="U385" t="s">
        <v>5982</v>
      </c>
      <c r="V385" t="s">
        <v>5982</v>
      </c>
      <c r="W385" t="s">
        <v>323</v>
      </c>
      <c r="X385" t="b">
        <f>Tabla1[[#This Row],[PLAN CONSUMO 31/10]]=Tabla1[[#This Row],[PLAN_CONSUMO]]</f>
        <v>0</v>
      </c>
      <c r="Y385" t="s">
        <v>6044</v>
      </c>
      <c r="Z385" t="b">
        <f>Tabla1[[#This Row],[DESCRIPCION_U20002 31/10]]=Tabla1[[#This Row],[DESCRIPCION_U2000]]</f>
        <v>0</v>
      </c>
      <c r="AA385" t="s">
        <v>7373</v>
      </c>
      <c r="AB385" t="b">
        <f>Tabla1[[#This Row],[EJECUTIVO COMERCIAL 31/10]]=Tabla1[[#This Row],[EJECUTIVO_CORPORATE]]</f>
        <v>0</v>
      </c>
      <c r="AC385" t="e">
        <f>VLOOKUP(Tabla1[[#This Row],[NRO_CUENTA]],[1]!Tabla3[#Data],12,0)</f>
        <v>#N/A</v>
      </c>
      <c r="AD385" t="e">
        <f>VLOOKUP(Tabla1[[#This Row],[NRO_CUENTA]],[1]!Tabla3[#Data],17,0)</f>
        <v>#N/A</v>
      </c>
    </row>
    <row r="386" spans="1:30" x14ac:dyDescent="0.25">
      <c r="A386" t="s">
        <v>18</v>
      </c>
      <c r="B386" s="1">
        <v>43496</v>
      </c>
      <c r="C386" t="s">
        <v>28</v>
      </c>
      <c r="D386">
        <v>33391</v>
      </c>
      <c r="E386" s="6" t="s">
        <v>937</v>
      </c>
      <c r="F386" t="s">
        <v>943</v>
      </c>
      <c r="G386" s="6" t="s">
        <v>1389</v>
      </c>
      <c r="H386" t="s">
        <v>61</v>
      </c>
      <c r="I386" t="s">
        <v>23</v>
      </c>
      <c r="J386" t="s">
        <v>832</v>
      </c>
      <c r="K386" t="s">
        <v>944</v>
      </c>
      <c r="L386" t="s">
        <v>945</v>
      </c>
      <c r="M386" t="s">
        <v>942</v>
      </c>
      <c r="N386" t="s">
        <v>711</v>
      </c>
      <c r="O386" s="14">
        <v>43831</v>
      </c>
      <c r="P386" s="14">
        <v>43862</v>
      </c>
      <c r="Q386" s="22" t="s">
        <v>27</v>
      </c>
      <c r="R386" s="21"/>
      <c r="S386" s="21"/>
      <c r="T386" s="22">
        <v>43881</v>
      </c>
      <c r="U386" t="s">
        <v>5989</v>
      </c>
      <c r="V386" t="s">
        <v>35</v>
      </c>
      <c r="W386" t="s">
        <v>28</v>
      </c>
      <c r="X386" t="b">
        <f>Tabla1[[#This Row],[PLAN CONSUMO 31/10]]=Tabla1[[#This Row],[PLAN_CONSUMO]]</f>
        <v>1</v>
      </c>
      <c r="Y386" t="s">
        <v>35</v>
      </c>
      <c r="Z386" t="b">
        <f>Tabla1[[#This Row],[DESCRIPCION_U20002 31/10]]=Tabla1[[#This Row],[DESCRIPCION_U2000]]</f>
        <v>0</v>
      </c>
      <c r="AA386" t="s">
        <v>7373</v>
      </c>
      <c r="AB386" t="b">
        <f>Tabla1[[#This Row],[EJECUTIVO COMERCIAL 31/10]]=Tabla1[[#This Row],[EJECUTIVO_CORPORATE]]</f>
        <v>0</v>
      </c>
      <c r="AC386" t="e">
        <f>VLOOKUP(Tabla1[[#This Row],[NRO_CUENTA]],[1]!Tabla3[#Data],12,0)</f>
        <v>#N/A</v>
      </c>
      <c r="AD386" t="e">
        <f>VLOOKUP(Tabla1[[#This Row],[NRO_CUENTA]],[1]!Tabla3[#Data],17,0)</f>
        <v>#N/A</v>
      </c>
    </row>
    <row r="387" spans="1:30" x14ac:dyDescent="0.25">
      <c r="A387" t="s">
        <v>18</v>
      </c>
      <c r="B387" s="1">
        <v>43496</v>
      </c>
      <c r="C387" t="s">
        <v>28</v>
      </c>
      <c r="D387">
        <v>33392</v>
      </c>
      <c r="E387" s="6" t="s">
        <v>937</v>
      </c>
      <c r="F387" t="s">
        <v>1851</v>
      </c>
      <c r="G387" s="6" t="s">
        <v>1389</v>
      </c>
      <c r="H387" t="s">
        <v>98</v>
      </c>
      <c r="I387" t="s">
        <v>23</v>
      </c>
      <c r="J387" t="s">
        <v>832</v>
      </c>
      <c r="K387" t="s">
        <v>946</v>
      </c>
      <c r="L387" t="s">
        <v>947</v>
      </c>
      <c r="M387" t="s">
        <v>942</v>
      </c>
      <c r="N387" t="s">
        <v>711</v>
      </c>
      <c r="O387" s="14">
        <v>43831</v>
      </c>
      <c r="P387" s="14">
        <v>43862</v>
      </c>
      <c r="Q387" s="21" t="s">
        <v>75</v>
      </c>
      <c r="R387" s="21" t="s">
        <v>3773</v>
      </c>
      <c r="S387" s="2" t="s">
        <v>9309</v>
      </c>
      <c r="T387" s="22">
        <v>0</v>
      </c>
      <c r="U387" t="s">
        <v>5989</v>
      </c>
      <c r="V387" t="s">
        <v>35</v>
      </c>
      <c r="W387" t="s">
        <v>28</v>
      </c>
      <c r="X387" t="b">
        <f>Tabla1[[#This Row],[PLAN CONSUMO 31/10]]=Tabla1[[#This Row],[PLAN_CONSUMO]]</f>
        <v>1</v>
      </c>
      <c r="Y387" t="s">
        <v>35</v>
      </c>
      <c r="Z387" t="b">
        <f>Tabla1[[#This Row],[DESCRIPCION_U20002 31/10]]=Tabla1[[#This Row],[DESCRIPCION_U2000]]</f>
        <v>0</v>
      </c>
      <c r="AA387" t="s">
        <v>7373</v>
      </c>
      <c r="AB387" t="b">
        <f>Tabla1[[#This Row],[EJECUTIVO COMERCIAL 31/10]]=Tabla1[[#This Row],[EJECUTIVO_CORPORATE]]</f>
        <v>0</v>
      </c>
      <c r="AC387" t="e">
        <f>VLOOKUP(Tabla1[[#This Row],[NRO_CUENTA]],[1]!Tabla3[#Data],12,0)</f>
        <v>#N/A</v>
      </c>
      <c r="AD387" t="e">
        <f>VLOOKUP(Tabla1[[#This Row],[NRO_CUENTA]],[1]!Tabla3[#Data],17,0)</f>
        <v>#N/A</v>
      </c>
    </row>
    <row r="388" spans="1:30" x14ac:dyDescent="0.25">
      <c r="A388" t="s">
        <v>18</v>
      </c>
      <c r="B388" s="1">
        <v>43496</v>
      </c>
      <c r="C388" t="s">
        <v>28</v>
      </c>
      <c r="D388">
        <v>33393</v>
      </c>
      <c r="E388" s="6" t="s">
        <v>937</v>
      </c>
      <c r="F388" t="s">
        <v>1899</v>
      </c>
      <c r="G388" s="6" t="s">
        <v>1389</v>
      </c>
      <c r="H388" t="s">
        <v>31</v>
      </c>
      <c r="I388" t="s">
        <v>23</v>
      </c>
      <c r="J388" t="s">
        <v>832</v>
      </c>
      <c r="K388" t="s">
        <v>1900</v>
      </c>
      <c r="M388" t="s">
        <v>942</v>
      </c>
      <c r="N388" t="s">
        <v>711</v>
      </c>
      <c r="O388" s="14">
        <v>43831</v>
      </c>
      <c r="P388" s="14">
        <v>43862</v>
      </c>
      <c r="Q388" s="21" t="s">
        <v>75</v>
      </c>
      <c r="R388" s="21"/>
      <c r="S388" s="2" t="s">
        <v>9309</v>
      </c>
      <c r="T388" s="22">
        <v>0</v>
      </c>
      <c r="U388" t="s">
        <v>5984</v>
      </c>
      <c r="V388" t="s">
        <v>35</v>
      </c>
      <c r="W388" t="s">
        <v>28</v>
      </c>
      <c r="X388" t="b">
        <f>Tabla1[[#This Row],[PLAN CONSUMO 31/10]]=Tabla1[[#This Row],[PLAN_CONSUMO]]</f>
        <v>1</v>
      </c>
      <c r="Y388" t="s">
        <v>35</v>
      </c>
      <c r="Z388" t="b">
        <f>Tabla1[[#This Row],[DESCRIPCION_U20002 31/10]]=Tabla1[[#This Row],[DESCRIPCION_U2000]]</f>
        <v>0</v>
      </c>
      <c r="AA388" t="s">
        <v>7373</v>
      </c>
      <c r="AB388" t="b">
        <f>Tabla1[[#This Row],[EJECUTIVO COMERCIAL 31/10]]=Tabla1[[#This Row],[EJECUTIVO_CORPORATE]]</f>
        <v>0</v>
      </c>
      <c r="AC388" t="e">
        <f>VLOOKUP(Tabla1[[#This Row],[NRO_CUENTA]],[1]!Tabla3[#Data],12,0)</f>
        <v>#N/A</v>
      </c>
      <c r="AD388" t="e">
        <f>VLOOKUP(Tabla1[[#This Row],[NRO_CUENTA]],[1]!Tabla3[#Data],17,0)</f>
        <v>#N/A</v>
      </c>
    </row>
    <row r="389" spans="1:30" x14ac:dyDescent="0.25">
      <c r="A389" t="s">
        <v>18</v>
      </c>
      <c r="B389" s="1">
        <v>43496</v>
      </c>
      <c r="C389" t="s">
        <v>28</v>
      </c>
      <c r="D389">
        <v>33394</v>
      </c>
      <c r="E389" s="6" t="s">
        <v>937</v>
      </c>
      <c r="F389" t="s">
        <v>3015</v>
      </c>
      <c r="G389" s="6" t="s">
        <v>1389</v>
      </c>
      <c r="H389" t="s">
        <v>646</v>
      </c>
      <c r="I389" t="s">
        <v>23</v>
      </c>
      <c r="J389" t="s">
        <v>832</v>
      </c>
      <c r="K389" t="s">
        <v>948</v>
      </c>
      <c r="L389" t="s">
        <v>949</v>
      </c>
      <c r="M389" t="s">
        <v>942</v>
      </c>
      <c r="N389" t="s">
        <v>711</v>
      </c>
      <c r="O389" s="14">
        <v>43831</v>
      </c>
      <c r="P389" s="14">
        <v>43862</v>
      </c>
      <c r="Q389" s="21" t="s">
        <v>75</v>
      </c>
      <c r="R389" s="21" t="s">
        <v>3770</v>
      </c>
      <c r="S389" s="2" t="s">
        <v>9309</v>
      </c>
      <c r="T389" s="22">
        <v>0</v>
      </c>
      <c r="U389" t="s">
        <v>5984</v>
      </c>
      <c r="V389" t="s">
        <v>35</v>
      </c>
      <c r="W389" t="s">
        <v>28</v>
      </c>
      <c r="X389" t="b">
        <f>Tabla1[[#This Row],[PLAN CONSUMO 31/10]]=Tabla1[[#This Row],[PLAN_CONSUMO]]</f>
        <v>1</v>
      </c>
      <c r="Y389" t="s">
        <v>35</v>
      </c>
      <c r="Z389" t="b">
        <f>Tabla1[[#This Row],[DESCRIPCION_U20002 31/10]]=Tabla1[[#This Row],[DESCRIPCION_U2000]]</f>
        <v>0</v>
      </c>
      <c r="AA389" t="s">
        <v>7373</v>
      </c>
      <c r="AB389" t="b">
        <f>Tabla1[[#This Row],[EJECUTIVO COMERCIAL 31/10]]=Tabla1[[#This Row],[EJECUTIVO_CORPORATE]]</f>
        <v>0</v>
      </c>
      <c r="AC389" t="e">
        <f>VLOOKUP(Tabla1[[#This Row],[NRO_CUENTA]],[1]!Tabla3[#Data],12,0)</f>
        <v>#N/A</v>
      </c>
      <c r="AD389" t="e">
        <f>VLOOKUP(Tabla1[[#This Row],[NRO_CUENTA]],[1]!Tabla3[#Data],17,0)</f>
        <v>#N/A</v>
      </c>
    </row>
    <row r="390" spans="1:30" x14ac:dyDescent="0.25">
      <c r="A390" t="s">
        <v>18</v>
      </c>
      <c r="B390" s="1">
        <v>43496</v>
      </c>
      <c r="C390" t="s">
        <v>28</v>
      </c>
      <c r="D390">
        <v>33395</v>
      </c>
      <c r="E390" s="6" t="s">
        <v>937</v>
      </c>
      <c r="F390" t="s">
        <v>1852</v>
      </c>
      <c r="G390" s="6" t="s">
        <v>1389</v>
      </c>
      <c r="H390" t="s">
        <v>752</v>
      </c>
      <c r="I390" t="s">
        <v>23</v>
      </c>
      <c r="J390" t="s">
        <v>832</v>
      </c>
      <c r="K390" t="s">
        <v>950</v>
      </c>
      <c r="L390" t="s">
        <v>951</v>
      </c>
      <c r="M390" t="s">
        <v>942</v>
      </c>
      <c r="N390" t="s">
        <v>711</v>
      </c>
      <c r="O390" s="14">
        <v>43831</v>
      </c>
      <c r="P390" s="14">
        <v>43862</v>
      </c>
      <c r="Q390" s="21" t="s">
        <v>75</v>
      </c>
      <c r="R390" s="21" t="s">
        <v>3774</v>
      </c>
      <c r="S390" s="2" t="s">
        <v>9309</v>
      </c>
      <c r="T390" s="22">
        <v>0</v>
      </c>
      <c r="U390" t="s">
        <v>5984</v>
      </c>
      <c r="V390" t="s">
        <v>35</v>
      </c>
      <c r="W390" t="s">
        <v>28</v>
      </c>
      <c r="X390" t="b">
        <f>Tabla1[[#This Row],[PLAN CONSUMO 31/10]]=Tabla1[[#This Row],[PLAN_CONSUMO]]</f>
        <v>1</v>
      </c>
      <c r="Y390" t="s">
        <v>35</v>
      </c>
      <c r="Z390" t="b">
        <f>Tabla1[[#This Row],[DESCRIPCION_U20002 31/10]]=Tabla1[[#This Row],[DESCRIPCION_U2000]]</f>
        <v>0</v>
      </c>
      <c r="AA390" t="s">
        <v>7373</v>
      </c>
      <c r="AB390" t="b">
        <f>Tabla1[[#This Row],[EJECUTIVO COMERCIAL 31/10]]=Tabla1[[#This Row],[EJECUTIVO_CORPORATE]]</f>
        <v>0</v>
      </c>
      <c r="AC390" t="e">
        <f>VLOOKUP(Tabla1[[#This Row],[NRO_CUENTA]],[1]!Tabla3[#Data],12,0)</f>
        <v>#N/A</v>
      </c>
      <c r="AD390" t="e">
        <f>VLOOKUP(Tabla1[[#This Row],[NRO_CUENTA]],[1]!Tabla3[#Data],17,0)</f>
        <v>#N/A</v>
      </c>
    </row>
    <row r="391" spans="1:30" x14ac:dyDescent="0.25">
      <c r="A391" t="s">
        <v>18</v>
      </c>
      <c r="B391" s="1">
        <v>43159</v>
      </c>
      <c r="C391" t="s">
        <v>427</v>
      </c>
      <c r="D391" s="6">
        <v>32062</v>
      </c>
      <c r="E391" s="6" t="s">
        <v>957</v>
      </c>
      <c r="F391" t="s">
        <v>1901</v>
      </c>
      <c r="G391" s="6" t="s">
        <v>2240</v>
      </c>
      <c r="H391" t="s">
        <v>31</v>
      </c>
      <c r="I391" t="s">
        <v>23</v>
      </c>
      <c r="J391" t="s">
        <v>2337</v>
      </c>
      <c r="K391" t="s">
        <v>1931</v>
      </c>
      <c r="L391" t="s">
        <v>1941</v>
      </c>
      <c r="M391" t="s">
        <v>959</v>
      </c>
      <c r="N391" t="s">
        <v>711</v>
      </c>
      <c r="O391" s="14">
        <v>43831</v>
      </c>
      <c r="P391" s="14">
        <v>43862</v>
      </c>
      <c r="Q391" s="21" t="s">
        <v>995</v>
      </c>
      <c r="R391" s="21" t="s">
        <v>3540</v>
      </c>
      <c r="S391" s="21"/>
      <c r="T391" s="22">
        <v>0</v>
      </c>
      <c r="U391" t="s">
        <v>5982</v>
      </c>
      <c r="V391" t="s">
        <v>35</v>
      </c>
      <c r="W391" t="s">
        <v>129</v>
      </c>
      <c r="X391" t="b">
        <f>Tabla1[[#This Row],[PLAN CONSUMO 31/10]]=Tabla1[[#This Row],[PLAN_CONSUMO]]</f>
        <v>0</v>
      </c>
      <c r="Y391" t="s">
        <v>35</v>
      </c>
      <c r="Z391" t="b">
        <f>Tabla1[[#This Row],[DESCRIPCION_U20002 31/10]]=Tabla1[[#This Row],[DESCRIPCION_U2000]]</f>
        <v>0</v>
      </c>
      <c r="AA391" t="s">
        <v>7373</v>
      </c>
      <c r="AB391" t="b">
        <f>Tabla1[[#This Row],[EJECUTIVO COMERCIAL 31/10]]=Tabla1[[#This Row],[EJECUTIVO_CORPORATE]]</f>
        <v>0</v>
      </c>
      <c r="AC391" t="e">
        <f>VLOOKUP(Tabla1[[#This Row],[NRO_CUENTA]],[1]!Tabla3[#Data],12,0)</f>
        <v>#N/A</v>
      </c>
      <c r="AD391" t="e">
        <f>VLOOKUP(Tabla1[[#This Row],[NRO_CUENTA]],[1]!Tabla3[#Data],17,0)</f>
        <v>#N/A</v>
      </c>
    </row>
    <row r="392" spans="1:30" x14ac:dyDescent="0.25">
      <c r="A392" t="s">
        <v>18</v>
      </c>
      <c r="B392" s="1">
        <v>43250</v>
      </c>
      <c r="C392" t="s">
        <v>960</v>
      </c>
      <c r="D392">
        <v>32401</v>
      </c>
      <c r="E392" s="6" t="s">
        <v>961</v>
      </c>
      <c r="F392" t="s">
        <v>962</v>
      </c>
      <c r="G392" s="6" t="s">
        <v>1820</v>
      </c>
      <c r="H392" t="s">
        <v>22</v>
      </c>
      <c r="I392" t="s">
        <v>23</v>
      </c>
      <c r="J392" t="s">
        <v>1378</v>
      </c>
      <c r="K392" t="s">
        <v>964</v>
      </c>
      <c r="L392" t="s">
        <v>965</v>
      </c>
      <c r="M392" t="s">
        <v>1001</v>
      </c>
      <c r="N392" t="s">
        <v>711</v>
      </c>
      <c r="O392" s="14">
        <v>43831</v>
      </c>
      <c r="P392" s="14">
        <v>43862</v>
      </c>
      <c r="Q392" s="22" t="s">
        <v>27</v>
      </c>
      <c r="R392" s="21" t="s">
        <v>1002</v>
      </c>
      <c r="S392" s="21"/>
      <c r="T392" s="22">
        <v>43888</v>
      </c>
      <c r="U392" t="s">
        <v>5982</v>
      </c>
      <c r="V392" t="s">
        <v>5982</v>
      </c>
      <c r="W392" t="s">
        <v>5988</v>
      </c>
      <c r="X392" t="b">
        <f>Tabla1[[#This Row],[PLAN CONSUMO 31/10]]=Tabla1[[#This Row],[PLAN_CONSUMO]]</f>
        <v>0</v>
      </c>
      <c r="Y392" t="s">
        <v>6330</v>
      </c>
      <c r="Z392" t="b">
        <f>Tabla1[[#This Row],[DESCRIPCION_U20002 31/10]]=Tabla1[[#This Row],[DESCRIPCION_U2000]]</f>
        <v>0</v>
      </c>
      <c r="AA392" t="s">
        <v>1820</v>
      </c>
      <c r="AB392" t="b">
        <f>Tabla1[[#This Row],[EJECUTIVO COMERCIAL 31/10]]=Tabla1[[#This Row],[EJECUTIVO_CORPORATE]]</f>
        <v>1</v>
      </c>
      <c r="AC392" t="e">
        <f>VLOOKUP(Tabla1[[#This Row],[NRO_CUENTA]],[1]!Tabla3[#Data],12,0)</f>
        <v>#N/A</v>
      </c>
      <c r="AD392" t="e">
        <f>VLOOKUP(Tabla1[[#This Row],[NRO_CUENTA]],[1]!Tabla3[#Data],17,0)</f>
        <v>#N/A</v>
      </c>
    </row>
    <row r="393" spans="1:30" x14ac:dyDescent="0.25">
      <c r="A393" t="s">
        <v>18</v>
      </c>
      <c r="B393" s="1">
        <v>43250</v>
      </c>
      <c r="C393" t="s">
        <v>966</v>
      </c>
      <c r="D393">
        <v>32463</v>
      </c>
      <c r="E393" s="6" t="s">
        <v>961</v>
      </c>
      <c r="F393" t="s">
        <v>967</v>
      </c>
      <c r="G393" s="6" t="s">
        <v>1820</v>
      </c>
      <c r="H393" t="s">
        <v>22</v>
      </c>
      <c r="I393" t="s">
        <v>23</v>
      </c>
      <c r="J393" t="s">
        <v>1378</v>
      </c>
      <c r="K393" t="s">
        <v>964</v>
      </c>
      <c r="L393" t="s">
        <v>965</v>
      </c>
      <c r="M393" t="s">
        <v>1001</v>
      </c>
      <c r="N393" t="s">
        <v>711</v>
      </c>
      <c r="O393" s="14">
        <v>43831</v>
      </c>
      <c r="P393" s="14">
        <v>43862</v>
      </c>
      <c r="Q393" s="22" t="s">
        <v>27</v>
      </c>
      <c r="R393" s="21"/>
      <c r="S393" s="21"/>
      <c r="T393" s="22">
        <v>43888</v>
      </c>
      <c r="U393" t="s">
        <v>5982</v>
      </c>
      <c r="V393" t="s">
        <v>5982</v>
      </c>
      <c r="W393" t="s">
        <v>5985</v>
      </c>
      <c r="X393" t="b">
        <f>Tabla1[[#This Row],[PLAN CONSUMO 31/10]]=Tabla1[[#This Row],[PLAN_CONSUMO]]</f>
        <v>0</v>
      </c>
      <c r="Y393" t="s">
        <v>6335</v>
      </c>
      <c r="Z393" t="b">
        <f>Tabla1[[#This Row],[DESCRIPCION_U20002 31/10]]=Tabla1[[#This Row],[DESCRIPCION_U2000]]</f>
        <v>0</v>
      </c>
      <c r="AA393" t="s">
        <v>1820</v>
      </c>
      <c r="AB393" t="b">
        <f>Tabla1[[#This Row],[EJECUTIVO COMERCIAL 31/10]]=Tabla1[[#This Row],[EJECUTIVO_CORPORATE]]</f>
        <v>1</v>
      </c>
      <c r="AC393" t="e">
        <f>VLOOKUP(Tabla1[[#This Row],[NRO_CUENTA]],[1]!Tabla3[#Data],12,0)</f>
        <v>#N/A</v>
      </c>
      <c r="AD393" t="e">
        <f>VLOOKUP(Tabla1[[#This Row],[NRO_CUENTA]],[1]!Tabla3[#Data],17,0)</f>
        <v>#N/A</v>
      </c>
    </row>
    <row r="394" spans="1:30" x14ac:dyDescent="0.25">
      <c r="A394" t="s">
        <v>18</v>
      </c>
      <c r="B394" s="1">
        <v>43846</v>
      </c>
      <c r="C394" t="s">
        <v>118</v>
      </c>
      <c r="D394">
        <v>35001</v>
      </c>
      <c r="E394" s="6" t="s">
        <v>968</v>
      </c>
      <c r="F394" t="s">
        <v>969</v>
      </c>
      <c r="G394" s="6" t="s">
        <v>1400</v>
      </c>
      <c r="H394" t="s">
        <v>40</v>
      </c>
      <c r="I394" t="s">
        <v>23</v>
      </c>
      <c r="J394" t="s">
        <v>714</v>
      </c>
      <c r="K394" t="s">
        <v>970</v>
      </c>
      <c r="M394" t="s">
        <v>971</v>
      </c>
      <c r="N394" t="s">
        <v>17</v>
      </c>
      <c r="O394" s="14">
        <v>43831</v>
      </c>
      <c r="P394" s="14">
        <v>43862</v>
      </c>
      <c r="Q394" s="22" t="s">
        <v>27</v>
      </c>
      <c r="R394" s="21" t="s">
        <v>972</v>
      </c>
      <c r="S394" s="21"/>
      <c r="T394" s="22">
        <v>43882</v>
      </c>
      <c r="U394" t="s">
        <v>5984</v>
      </c>
      <c r="V394" t="s">
        <v>35</v>
      </c>
      <c r="W394" t="s">
        <v>118</v>
      </c>
      <c r="X394" t="b">
        <f>Tabla1[[#This Row],[PLAN CONSUMO 31/10]]=Tabla1[[#This Row],[PLAN_CONSUMO]]</f>
        <v>1</v>
      </c>
      <c r="Y394" t="s">
        <v>35</v>
      </c>
      <c r="Z394" t="b">
        <f>Tabla1[[#This Row],[DESCRIPCION_U20002 31/10]]=Tabla1[[#This Row],[DESCRIPCION_U2000]]</f>
        <v>0</v>
      </c>
      <c r="AA394" t="s">
        <v>6743</v>
      </c>
      <c r="AB394" t="b">
        <f>Tabla1[[#This Row],[EJECUTIVO COMERCIAL 31/10]]=Tabla1[[#This Row],[EJECUTIVO_CORPORATE]]</f>
        <v>0</v>
      </c>
      <c r="AC394" t="e">
        <f>VLOOKUP(Tabla1[[#This Row],[NRO_CUENTA]],[1]!Tabla3[#Data],12,0)</f>
        <v>#N/A</v>
      </c>
      <c r="AD394" t="e">
        <f>VLOOKUP(Tabla1[[#This Row],[NRO_CUENTA]],[1]!Tabla3[#Data],17,0)</f>
        <v>#N/A</v>
      </c>
    </row>
    <row r="395" spans="1:30" x14ac:dyDescent="0.25">
      <c r="A395" t="s">
        <v>18</v>
      </c>
      <c r="B395" s="1">
        <v>43846</v>
      </c>
      <c r="C395" t="s">
        <v>118</v>
      </c>
      <c r="D395">
        <v>35003</v>
      </c>
      <c r="E395" s="6" t="s">
        <v>968</v>
      </c>
      <c r="F395" t="s">
        <v>973</v>
      </c>
      <c r="G395" s="6" t="s">
        <v>1400</v>
      </c>
      <c r="H395" t="s">
        <v>31</v>
      </c>
      <c r="I395" t="s">
        <v>23</v>
      </c>
      <c r="J395" t="s">
        <v>714</v>
      </c>
      <c r="K395" t="s">
        <v>974</v>
      </c>
      <c r="M395" t="s">
        <v>971</v>
      </c>
      <c r="N395" t="s">
        <v>17</v>
      </c>
      <c r="O395" s="14">
        <v>43831</v>
      </c>
      <c r="P395" s="14">
        <v>43862</v>
      </c>
      <c r="Q395" s="22" t="s">
        <v>27</v>
      </c>
      <c r="R395" s="21" t="s">
        <v>972</v>
      </c>
      <c r="S395" s="21"/>
      <c r="T395" s="22">
        <v>43882</v>
      </c>
      <c r="U395" t="s">
        <v>5984</v>
      </c>
      <c r="V395" t="s">
        <v>35</v>
      </c>
      <c r="W395" t="s">
        <v>118</v>
      </c>
      <c r="X395" t="b">
        <f>Tabla1[[#This Row],[PLAN CONSUMO 31/10]]=Tabla1[[#This Row],[PLAN_CONSUMO]]</f>
        <v>1</v>
      </c>
      <c r="Y395" t="s">
        <v>35</v>
      </c>
      <c r="Z395" t="b">
        <f>Tabla1[[#This Row],[DESCRIPCION_U20002 31/10]]=Tabla1[[#This Row],[DESCRIPCION_U2000]]</f>
        <v>0</v>
      </c>
      <c r="AA395" t="s">
        <v>6743</v>
      </c>
      <c r="AB395" t="b">
        <f>Tabla1[[#This Row],[EJECUTIVO COMERCIAL 31/10]]=Tabla1[[#This Row],[EJECUTIVO_CORPORATE]]</f>
        <v>0</v>
      </c>
      <c r="AC395" t="e">
        <f>VLOOKUP(Tabla1[[#This Row],[NRO_CUENTA]],[1]!Tabla3[#Data],12,0)</f>
        <v>#N/A</v>
      </c>
      <c r="AD395" t="e">
        <f>VLOOKUP(Tabla1[[#This Row],[NRO_CUENTA]],[1]!Tabla3[#Data],17,0)</f>
        <v>#N/A</v>
      </c>
    </row>
    <row r="396" spans="1:30" x14ac:dyDescent="0.25">
      <c r="A396" t="s">
        <v>18</v>
      </c>
      <c r="B396" s="1">
        <v>43846</v>
      </c>
      <c r="C396" t="s">
        <v>118</v>
      </c>
      <c r="D396">
        <v>35005</v>
      </c>
      <c r="E396" s="6" t="s">
        <v>968</v>
      </c>
      <c r="F396" t="s">
        <v>975</v>
      </c>
      <c r="G396" s="6" t="s">
        <v>1400</v>
      </c>
      <c r="H396" t="s">
        <v>22</v>
      </c>
      <c r="I396" t="s">
        <v>23</v>
      </c>
      <c r="J396" t="s">
        <v>714</v>
      </c>
      <c r="K396" t="s">
        <v>976</v>
      </c>
      <c r="L396" t="s">
        <v>977</v>
      </c>
      <c r="M396" t="s">
        <v>971</v>
      </c>
      <c r="N396" t="s">
        <v>17</v>
      </c>
      <c r="O396" s="14">
        <v>43831</v>
      </c>
      <c r="P396" s="14">
        <v>43862</v>
      </c>
      <c r="Q396" s="22" t="s">
        <v>27</v>
      </c>
      <c r="R396" s="21" t="s">
        <v>1027</v>
      </c>
      <c r="S396" s="21"/>
      <c r="T396" s="22">
        <v>43882</v>
      </c>
      <c r="U396" t="s">
        <v>5984</v>
      </c>
      <c r="V396" t="s">
        <v>35</v>
      </c>
      <c r="W396" t="s">
        <v>118</v>
      </c>
      <c r="X396" t="b">
        <f>Tabla1[[#This Row],[PLAN CONSUMO 31/10]]=Tabla1[[#This Row],[PLAN_CONSUMO]]</f>
        <v>1</v>
      </c>
      <c r="Y396" t="s">
        <v>35</v>
      </c>
      <c r="Z396" t="b">
        <f>Tabla1[[#This Row],[DESCRIPCION_U20002 31/10]]=Tabla1[[#This Row],[DESCRIPCION_U2000]]</f>
        <v>0</v>
      </c>
      <c r="AA396" t="s">
        <v>6743</v>
      </c>
      <c r="AB396" t="b">
        <f>Tabla1[[#This Row],[EJECUTIVO COMERCIAL 31/10]]=Tabla1[[#This Row],[EJECUTIVO_CORPORATE]]</f>
        <v>0</v>
      </c>
      <c r="AC396" t="e">
        <f>VLOOKUP(Tabla1[[#This Row],[NRO_CUENTA]],[1]!Tabla3[#Data],12,0)</f>
        <v>#N/A</v>
      </c>
      <c r="AD396" t="e">
        <f>VLOOKUP(Tabla1[[#This Row],[NRO_CUENTA]],[1]!Tabla3[#Data],17,0)</f>
        <v>#N/A</v>
      </c>
    </row>
    <row r="397" spans="1:30" x14ac:dyDescent="0.25">
      <c r="A397" t="s">
        <v>18</v>
      </c>
      <c r="B397" s="1">
        <v>43846</v>
      </c>
      <c r="C397" t="s">
        <v>299</v>
      </c>
      <c r="D397">
        <v>35000</v>
      </c>
      <c r="E397" s="6" t="s">
        <v>968</v>
      </c>
      <c r="F397" t="s">
        <v>978</v>
      </c>
      <c r="G397" s="6" t="s">
        <v>1400</v>
      </c>
      <c r="H397" t="s">
        <v>31</v>
      </c>
      <c r="I397" t="s">
        <v>23</v>
      </c>
      <c r="J397" t="s">
        <v>714</v>
      </c>
      <c r="K397" t="s">
        <v>974</v>
      </c>
      <c r="M397" t="s">
        <v>971</v>
      </c>
      <c r="N397" t="s">
        <v>17</v>
      </c>
      <c r="O397" s="14">
        <v>43831</v>
      </c>
      <c r="P397" s="14">
        <v>43862</v>
      </c>
      <c r="Q397" s="22" t="s">
        <v>27</v>
      </c>
      <c r="R397" s="21" t="s">
        <v>972</v>
      </c>
      <c r="S397" s="21"/>
      <c r="T397" s="22">
        <v>43882</v>
      </c>
      <c r="U397" t="s">
        <v>5984</v>
      </c>
      <c r="V397" t="s">
        <v>35</v>
      </c>
      <c r="W397" t="s">
        <v>299</v>
      </c>
      <c r="X397" t="b">
        <f>Tabla1[[#This Row],[PLAN CONSUMO 31/10]]=Tabla1[[#This Row],[PLAN_CONSUMO]]</f>
        <v>1</v>
      </c>
      <c r="Y397" t="s">
        <v>35</v>
      </c>
      <c r="Z397" t="b">
        <f>Tabla1[[#This Row],[DESCRIPCION_U20002 31/10]]=Tabla1[[#This Row],[DESCRIPCION_U2000]]</f>
        <v>0</v>
      </c>
      <c r="AA397" t="s">
        <v>6743</v>
      </c>
      <c r="AB397" t="b">
        <f>Tabla1[[#This Row],[EJECUTIVO COMERCIAL 31/10]]=Tabla1[[#This Row],[EJECUTIVO_CORPORATE]]</f>
        <v>0</v>
      </c>
      <c r="AC397" t="e">
        <f>VLOOKUP(Tabla1[[#This Row],[NRO_CUENTA]],[1]!Tabla3[#Data],12,0)</f>
        <v>#N/A</v>
      </c>
      <c r="AD397" t="e">
        <f>VLOOKUP(Tabla1[[#This Row],[NRO_CUENTA]],[1]!Tabla3[#Data],17,0)</f>
        <v>#N/A</v>
      </c>
    </row>
    <row r="398" spans="1:30" x14ac:dyDescent="0.25">
      <c r="A398" t="s">
        <v>18</v>
      </c>
      <c r="B398" s="1">
        <v>43846</v>
      </c>
      <c r="C398" t="s">
        <v>299</v>
      </c>
      <c r="D398">
        <v>35002</v>
      </c>
      <c r="E398" s="6" t="s">
        <v>968</v>
      </c>
      <c r="F398" t="s">
        <v>979</v>
      </c>
      <c r="G398" s="6" t="s">
        <v>1400</v>
      </c>
      <c r="H398" t="s">
        <v>40</v>
      </c>
      <c r="I398" t="s">
        <v>23</v>
      </c>
      <c r="J398" t="s">
        <v>714</v>
      </c>
      <c r="K398" t="s">
        <v>970</v>
      </c>
      <c r="M398" t="s">
        <v>971</v>
      </c>
      <c r="N398" t="s">
        <v>17</v>
      </c>
      <c r="O398" s="14">
        <v>43831</v>
      </c>
      <c r="P398" s="14">
        <v>43862</v>
      </c>
      <c r="Q398" s="22" t="s">
        <v>27</v>
      </c>
      <c r="R398" s="21" t="s">
        <v>972</v>
      </c>
      <c r="S398" s="21"/>
      <c r="T398" s="22">
        <v>43882</v>
      </c>
      <c r="U398" t="s">
        <v>5984</v>
      </c>
      <c r="V398" t="s">
        <v>35</v>
      </c>
      <c r="W398" t="s">
        <v>299</v>
      </c>
      <c r="X398" t="b">
        <f>Tabla1[[#This Row],[PLAN CONSUMO 31/10]]=Tabla1[[#This Row],[PLAN_CONSUMO]]</f>
        <v>1</v>
      </c>
      <c r="Y398" t="s">
        <v>35</v>
      </c>
      <c r="Z398" t="b">
        <f>Tabla1[[#This Row],[DESCRIPCION_U20002 31/10]]=Tabla1[[#This Row],[DESCRIPCION_U2000]]</f>
        <v>0</v>
      </c>
      <c r="AA398" t="s">
        <v>6743</v>
      </c>
      <c r="AB398" t="b">
        <f>Tabla1[[#This Row],[EJECUTIVO COMERCIAL 31/10]]=Tabla1[[#This Row],[EJECUTIVO_CORPORATE]]</f>
        <v>0</v>
      </c>
      <c r="AC398" t="e">
        <f>VLOOKUP(Tabla1[[#This Row],[NRO_CUENTA]],[1]!Tabla3[#Data],12,0)</f>
        <v>#N/A</v>
      </c>
      <c r="AD398" t="e">
        <f>VLOOKUP(Tabla1[[#This Row],[NRO_CUENTA]],[1]!Tabla3[#Data],17,0)</f>
        <v>#N/A</v>
      </c>
    </row>
    <row r="399" spans="1:30" x14ac:dyDescent="0.25">
      <c r="A399" t="s">
        <v>18</v>
      </c>
      <c r="B399" s="1">
        <v>43846</v>
      </c>
      <c r="C399" t="s">
        <v>299</v>
      </c>
      <c r="D399">
        <v>35004</v>
      </c>
      <c r="E399" s="6" t="s">
        <v>968</v>
      </c>
      <c r="F399" t="s">
        <v>980</v>
      </c>
      <c r="G399" s="6" t="s">
        <v>1400</v>
      </c>
      <c r="H399" t="s">
        <v>22</v>
      </c>
      <c r="I399" t="s">
        <v>23</v>
      </c>
      <c r="J399" t="s">
        <v>714</v>
      </c>
      <c r="K399" t="s">
        <v>976</v>
      </c>
      <c r="L399" t="s">
        <v>977</v>
      </c>
      <c r="M399" t="s">
        <v>971</v>
      </c>
      <c r="N399" t="s">
        <v>17</v>
      </c>
      <c r="O399" s="14">
        <v>43831</v>
      </c>
      <c r="P399" s="14">
        <v>43862</v>
      </c>
      <c r="Q399" s="22" t="s">
        <v>27</v>
      </c>
      <c r="R399" s="21" t="s">
        <v>1027</v>
      </c>
      <c r="S399" s="21"/>
      <c r="T399" s="22">
        <v>43882</v>
      </c>
      <c r="U399" t="s">
        <v>5984</v>
      </c>
      <c r="V399" t="s">
        <v>35</v>
      </c>
      <c r="W399" t="s">
        <v>299</v>
      </c>
      <c r="X399" t="b">
        <f>Tabla1[[#This Row],[PLAN CONSUMO 31/10]]=Tabla1[[#This Row],[PLAN_CONSUMO]]</f>
        <v>1</v>
      </c>
      <c r="Y399" t="s">
        <v>35</v>
      </c>
      <c r="Z399" t="b">
        <f>Tabla1[[#This Row],[DESCRIPCION_U20002 31/10]]=Tabla1[[#This Row],[DESCRIPCION_U2000]]</f>
        <v>0</v>
      </c>
      <c r="AA399" t="s">
        <v>6743</v>
      </c>
      <c r="AB399" t="b">
        <f>Tabla1[[#This Row],[EJECUTIVO COMERCIAL 31/10]]=Tabla1[[#This Row],[EJECUTIVO_CORPORATE]]</f>
        <v>0</v>
      </c>
      <c r="AC399" t="e">
        <f>VLOOKUP(Tabla1[[#This Row],[NRO_CUENTA]],[1]!Tabla3[#Data],12,0)</f>
        <v>#N/A</v>
      </c>
      <c r="AD399" t="e">
        <f>VLOOKUP(Tabla1[[#This Row],[NRO_CUENTA]],[1]!Tabla3[#Data],17,0)</f>
        <v>#N/A</v>
      </c>
    </row>
    <row r="400" spans="1:30" x14ac:dyDescent="0.25">
      <c r="A400" t="s">
        <v>88</v>
      </c>
      <c r="B400" s="1">
        <v>43832</v>
      </c>
      <c r="C400" t="s">
        <v>76</v>
      </c>
      <c r="D400">
        <v>35012</v>
      </c>
      <c r="E400" s="6" t="s">
        <v>65</v>
      </c>
      <c r="F400" t="s">
        <v>981</v>
      </c>
      <c r="G400" s="6" t="s">
        <v>1435</v>
      </c>
      <c r="H400" t="s">
        <v>40</v>
      </c>
      <c r="I400" t="s">
        <v>23</v>
      </c>
      <c r="J400" t="s">
        <v>1223</v>
      </c>
      <c r="K400" t="s">
        <v>982</v>
      </c>
      <c r="L400" t="s">
        <v>983</v>
      </c>
      <c r="M400" t="s">
        <v>984</v>
      </c>
      <c r="N400" t="s">
        <v>17</v>
      </c>
      <c r="O400" s="14">
        <v>43831</v>
      </c>
      <c r="P400" s="14">
        <v>43862</v>
      </c>
      <c r="Q400" s="22" t="s">
        <v>27</v>
      </c>
      <c r="R400" s="21" t="s">
        <v>972</v>
      </c>
      <c r="S400" s="21"/>
      <c r="T400" s="22">
        <v>43888</v>
      </c>
      <c r="U400" t="s">
        <v>5982</v>
      </c>
      <c r="V400" t="s">
        <v>5982</v>
      </c>
      <c r="W400" t="s">
        <v>323</v>
      </c>
      <c r="X400" t="b">
        <f>Tabla1[[#This Row],[PLAN CONSUMO 31/10]]=Tabla1[[#This Row],[PLAN_CONSUMO]]</f>
        <v>0</v>
      </c>
      <c r="Y400" t="s">
        <v>6983</v>
      </c>
      <c r="Z400" t="b">
        <f>Tabla1[[#This Row],[DESCRIPCION_U20002 31/10]]=Tabla1[[#This Row],[DESCRIPCION_U2000]]</f>
        <v>0</v>
      </c>
      <c r="AA400" t="s">
        <v>1435</v>
      </c>
      <c r="AB400" t="b">
        <f>Tabla1[[#This Row],[EJECUTIVO COMERCIAL 31/10]]=Tabla1[[#This Row],[EJECUTIVO_CORPORATE]]</f>
        <v>1</v>
      </c>
      <c r="AC400" t="e">
        <f>VLOOKUP(Tabla1[[#This Row],[NRO_CUENTA]],[1]!Tabla3[#Data],12,0)</f>
        <v>#N/A</v>
      </c>
      <c r="AD400" t="e">
        <f>VLOOKUP(Tabla1[[#This Row],[NRO_CUENTA]],[1]!Tabla3[#Data],17,0)</f>
        <v>#N/A</v>
      </c>
    </row>
    <row r="401" spans="1:30" x14ac:dyDescent="0.25">
      <c r="A401" t="s">
        <v>88</v>
      </c>
      <c r="B401" s="1">
        <v>43845</v>
      </c>
      <c r="C401" t="s">
        <v>28</v>
      </c>
      <c r="D401">
        <v>34981</v>
      </c>
      <c r="E401" s="6" t="s">
        <v>985</v>
      </c>
      <c r="F401" t="s">
        <v>986</v>
      </c>
      <c r="G401" s="6" t="s">
        <v>1828</v>
      </c>
      <c r="H401" t="s">
        <v>40</v>
      </c>
      <c r="I401" t="s">
        <v>23</v>
      </c>
      <c r="J401" t="s">
        <v>823</v>
      </c>
      <c r="K401" t="s">
        <v>987</v>
      </c>
      <c r="L401" t="s">
        <v>988</v>
      </c>
      <c r="M401" t="s">
        <v>989</v>
      </c>
      <c r="N401" t="s">
        <v>17</v>
      </c>
      <c r="O401" s="14">
        <v>43831</v>
      </c>
      <c r="P401" s="14">
        <v>43862</v>
      </c>
      <c r="Q401" s="22" t="s">
        <v>27</v>
      </c>
      <c r="R401" s="21" t="s">
        <v>1036</v>
      </c>
      <c r="S401" s="21"/>
      <c r="T401" s="22">
        <v>43902</v>
      </c>
      <c r="U401" t="s">
        <v>5982</v>
      </c>
      <c r="V401" t="s">
        <v>5982</v>
      </c>
      <c r="W401" t="s">
        <v>28</v>
      </c>
      <c r="X401" t="b">
        <f>Tabla1[[#This Row],[PLAN CONSUMO 31/10]]=Tabla1[[#This Row],[PLAN_CONSUMO]]</f>
        <v>1</v>
      </c>
      <c r="Y401" t="s">
        <v>6045</v>
      </c>
      <c r="Z401" t="b">
        <f>Tabla1[[#This Row],[DESCRIPCION_U20002 31/10]]=Tabla1[[#This Row],[DESCRIPCION_U2000]]</f>
        <v>0</v>
      </c>
      <c r="AA401" t="s">
        <v>4247</v>
      </c>
      <c r="AB401" t="b">
        <f>Tabla1[[#This Row],[EJECUTIVO COMERCIAL 31/10]]=Tabla1[[#This Row],[EJECUTIVO_CORPORATE]]</f>
        <v>0</v>
      </c>
      <c r="AC401" t="e">
        <f>VLOOKUP(Tabla1[[#This Row],[NRO_CUENTA]],[1]!Tabla3[#Data],12,0)</f>
        <v>#N/A</v>
      </c>
      <c r="AD401" t="e">
        <f>VLOOKUP(Tabla1[[#This Row],[NRO_CUENTA]],[1]!Tabla3[#Data],17,0)</f>
        <v>#N/A</v>
      </c>
    </row>
    <row r="402" spans="1:30" x14ac:dyDescent="0.25">
      <c r="A402" t="s">
        <v>322</v>
      </c>
      <c r="B402" s="1">
        <v>43833</v>
      </c>
      <c r="C402" t="s">
        <v>248</v>
      </c>
      <c r="D402">
        <v>34954</v>
      </c>
      <c r="E402" s="6" t="s">
        <v>990</v>
      </c>
      <c r="F402" t="s">
        <v>991</v>
      </c>
      <c r="G402" s="6" t="s">
        <v>1760</v>
      </c>
      <c r="H402" t="s">
        <v>40</v>
      </c>
      <c r="I402" t="s">
        <v>23</v>
      </c>
      <c r="J402" t="s">
        <v>1231</v>
      </c>
      <c r="K402" t="s">
        <v>992</v>
      </c>
      <c r="L402" t="s">
        <v>993</v>
      </c>
      <c r="M402" t="s">
        <v>994</v>
      </c>
      <c r="N402" t="s">
        <v>17</v>
      </c>
      <c r="O402" s="14">
        <v>43831</v>
      </c>
      <c r="P402" s="14">
        <v>43862</v>
      </c>
      <c r="Q402" s="22" t="s">
        <v>27</v>
      </c>
      <c r="R402" s="21" t="s">
        <v>972</v>
      </c>
      <c r="S402" s="21"/>
      <c r="T402" s="22">
        <v>43887</v>
      </c>
      <c r="U402" t="s">
        <v>5984</v>
      </c>
      <c r="V402" t="s">
        <v>35</v>
      </c>
      <c r="W402" t="s">
        <v>248</v>
      </c>
      <c r="X402" t="b">
        <f>Tabla1[[#This Row],[PLAN CONSUMO 31/10]]=Tabla1[[#This Row],[PLAN_CONSUMO]]</f>
        <v>1</v>
      </c>
      <c r="Y402" t="s">
        <v>35</v>
      </c>
      <c r="Z402" t="b">
        <f>Tabla1[[#This Row],[DESCRIPCION_U20002 31/10]]=Tabla1[[#This Row],[DESCRIPCION_U2000]]</f>
        <v>0</v>
      </c>
      <c r="AA402" t="s">
        <v>7475</v>
      </c>
      <c r="AB402" t="b">
        <f>Tabla1[[#This Row],[EJECUTIVO COMERCIAL 31/10]]=Tabla1[[#This Row],[EJECUTIVO_CORPORATE]]</f>
        <v>0</v>
      </c>
      <c r="AC402" t="e">
        <f>VLOOKUP(Tabla1[[#This Row],[NRO_CUENTA]],[1]!Tabla3[#Data],12,0)</f>
        <v>#N/A</v>
      </c>
      <c r="AD402" t="e">
        <f>VLOOKUP(Tabla1[[#This Row],[NRO_CUENTA]],[1]!Tabla3[#Data],17,0)</f>
        <v>#N/A</v>
      </c>
    </row>
    <row r="403" spans="1:30" x14ac:dyDescent="0.25">
      <c r="A403" s="4" t="s">
        <v>88</v>
      </c>
      <c r="B403" s="5">
        <v>43158</v>
      </c>
      <c r="C403" s="4" t="s">
        <v>1021</v>
      </c>
      <c r="D403" s="4">
        <v>31921</v>
      </c>
      <c r="E403" s="12" t="s">
        <v>1022</v>
      </c>
      <c r="F403" s="4" t="s">
        <v>1023</v>
      </c>
      <c r="G403" s="12" t="s">
        <v>1404</v>
      </c>
      <c r="H403" t="s">
        <v>31</v>
      </c>
      <c r="I403" s="4" t="s">
        <v>23</v>
      </c>
      <c r="J403" s="4" t="s">
        <v>1233</v>
      </c>
      <c r="K403" s="4" t="s">
        <v>1024</v>
      </c>
      <c r="L403" s="4" t="s">
        <v>1025</v>
      </c>
      <c r="M403" s="4" t="s">
        <v>1026</v>
      </c>
      <c r="N403" t="s">
        <v>594</v>
      </c>
      <c r="O403" s="14">
        <v>43831</v>
      </c>
      <c r="P403" s="14">
        <v>43862</v>
      </c>
      <c r="Q403" s="22" t="s">
        <v>27</v>
      </c>
      <c r="R403" s="25"/>
      <c r="S403" s="25"/>
      <c r="T403" s="26">
        <v>43881</v>
      </c>
      <c r="U403" t="s">
        <v>5984</v>
      </c>
      <c r="V403" t="s">
        <v>35</v>
      </c>
      <c r="W403" t="s">
        <v>6627</v>
      </c>
      <c r="X403" t="b">
        <f>Tabla1[[#This Row],[PLAN CONSUMO 31/10]]=Tabla1[[#This Row],[PLAN_CONSUMO]]</f>
        <v>0</v>
      </c>
      <c r="Y403" t="s">
        <v>35</v>
      </c>
      <c r="Z403" t="b">
        <f>Tabla1[[#This Row],[DESCRIPCION_U20002 31/10]]=Tabla1[[#This Row],[DESCRIPCION_U2000]]</f>
        <v>0</v>
      </c>
      <c r="AA403" t="s">
        <v>7111</v>
      </c>
      <c r="AB403" t="b">
        <f>Tabla1[[#This Row],[EJECUTIVO COMERCIAL 31/10]]=Tabla1[[#This Row],[EJECUTIVO_CORPORATE]]</f>
        <v>0</v>
      </c>
      <c r="AC403" t="e">
        <f>VLOOKUP(Tabla1[[#This Row],[NRO_CUENTA]],[1]!Tabla3[#Data],12,0)</f>
        <v>#N/A</v>
      </c>
      <c r="AD403" t="e">
        <f>VLOOKUP(Tabla1[[#This Row],[NRO_CUENTA]],[1]!Tabla3[#Data],17,0)</f>
        <v>#N/A</v>
      </c>
    </row>
    <row r="404" spans="1:30" x14ac:dyDescent="0.25">
      <c r="A404" t="s">
        <v>18</v>
      </c>
      <c r="B404" s="1">
        <v>42825</v>
      </c>
      <c r="C404" t="s">
        <v>82</v>
      </c>
      <c r="D404" s="6">
        <v>30925</v>
      </c>
      <c r="E404" s="6" t="s">
        <v>83</v>
      </c>
      <c r="F404" t="s">
        <v>884</v>
      </c>
      <c r="G404" s="6" t="s">
        <v>1389</v>
      </c>
      <c r="H404" t="s">
        <v>22</v>
      </c>
      <c r="I404" t="s">
        <v>23</v>
      </c>
      <c r="J404" t="s">
        <v>832</v>
      </c>
      <c r="K404" t="s">
        <v>861</v>
      </c>
      <c r="L404" t="s">
        <v>885</v>
      </c>
      <c r="M404" t="s">
        <v>865</v>
      </c>
      <c r="N404" t="s">
        <v>711</v>
      </c>
      <c r="O404" s="14">
        <v>43831</v>
      </c>
      <c r="P404" s="14">
        <v>43891</v>
      </c>
      <c r="Q404" s="21" t="s">
        <v>1878</v>
      </c>
      <c r="R404" s="21" t="s">
        <v>1248</v>
      </c>
      <c r="S404" s="24"/>
      <c r="T404" s="29">
        <v>43902</v>
      </c>
      <c r="U404" t="s">
        <v>5982</v>
      </c>
      <c r="V404" t="s">
        <v>5982</v>
      </c>
      <c r="W404" t="s">
        <v>248</v>
      </c>
      <c r="X404" t="b">
        <f>Tabla1[[#This Row],[PLAN CONSUMO 31/10]]=Tabla1[[#This Row],[PLAN_CONSUMO]]</f>
        <v>0</v>
      </c>
      <c r="Y404" t="s">
        <v>4625</v>
      </c>
      <c r="Z404" t="b">
        <f>Tabla1[[#This Row],[DESCRIPCION_U20002 31/10]]=Tabla1[[#This Row],[DESCRIPCION_U2000]]</f>
        <v>0</v>
      </c>
      <c r="AA404" t="s">
        <v>8737</v>
      </c>
      <c r="AB404" t="b">
        <f>Tabla1[[#This Row],[EJECUTIVO COMERCIAL 31/10]]=Tabla1[[#This Row],[EJECUTIVO_CORPORATE]]</f>
        <v>0</v>
      </c>
      <c r="AC404" t="e">
        <f>VLOOKUP(Tabla1[[#This Row],[NRO_CUENTA]],[1]!Tabla3[#Data],12,0)</f>
        <v>#N/A</v>
      </c>
      <c r="AD404" t="e">
        <f>VLOOKUP(Tabla1[[#This Row],[NRO_CUENTA]],[1]!Tabla3[#Data],17,0)</f>
        <v>#N/A</v>
      </c>
    </row>
    <row r="405" spans="1:30" x14ac:dyDescent="0.25">
      <c r="A405" t="s">
        <v>18</v>
      </c>
      <c r="B405" s="1">
        <v>43312</v>
      </c>
      <c r="C405" t="s">
        <v>427</v>
      </c>
      <c r="D405" s="6">
        <v>32750</v>
      </c>
      <c r="E405" s="6" t="s">
        <v>83</v>
      </c>
      <c r="F405" t="s">
        <v>896</v>
      </c>
      <c r="G405" s="6" t="s">
        <v>1389</v>
      </c>
      <c r="H405" t="s">
        <v>22</v>
      </c>
      <c r="I405" t="s">
        <v>23</v>
      </c>
      <c r="J405" t="s">
        <v>832</v>
      </c>
      <c r="K405" t="s">
        <v>897</v>
      </c>
      <c r="M405" t="s">
        <v>898</v>
      </c>
      <c r="N405" t="s">
        <v>711</v>
      </c>
      <c r="O405" s="14">
        <v>43831</v>
      </c>
      <c r="P405" s="14">
        <v>43891</v>
      </c>
      <c r="Q405" s="21" t="s">
        <v>1878</v>
      </c>
      <c r="R405" s="21" t="s">
        <v>1249</v>
      </c>
      <c r="S405" s="24"/>
      <c r="T405" s="29">
        <v>43910</v>
      </c>
      <c r="U405" t="s">
        <v>5982</v>
      </c>
      <c r="V405" t="s">
        <v>5982</v>
      </c>
      <c r="W405" t="s">
        <v>28</v>
      </c>
      <c r="X405" t="b">
        <f>Tabla1[[#This Row],[PLAN CONSUMO 31/10]]=Tabla1[[#This Row],[PLAN_CONSUMO]]</f>
        <v>0</v>
      </c>
      <c r="Y405" t="s">
        <v>4630</v>
      </c>
      <c r="Z405" t="b">
        <f>Tabla1[[#This Row],[DESCRIPCION_U20002 31/10]]=Tabla1[[#This Row],[DESCRIPCION_U2000]]</f>
        <v>0</v>
      </c>
      <c r="AA405" t="s">
        <v>8737</v>
      </c>
      <c r="AB405" t="b">
        <f>Tabla1[[#This Row],[EJECUTIVO COMERCIAL 31/10]]=Tabla1[[#This Row],[EJECUTIVO_CORPORATE]]</f>
        <v>0</v>
      </c>
      <c r="AC405" t="e">
        <f>VLOOKUP(Tabla1[[#This Row],[NRO_CUENTA]],[1]!Tabla3[#Data],12,0)</f>
        <v>#N/A</v>
      </c>
      <c r="AD405" t="e">
        <f>VLOOKUP(Tabla1[[#This Row],[NRO_CUENTA]],[1]!Tabla3[#Data],17,0)</f>
        <v>#N/A</v>
      </c>
    </row>
    <row r="406" spans="1:30" x14ac:dyDescent="0.25">
      <c r="A406" t="s">
        <v>18</v>
      </c>
      <c r="B406" s="1">
        <v>42642</v>
      </c>
      <c r="C406" t="s">
        <v>760</v>
      </c>
      <c r="D406">
        <v>30476</v>
      </c>
      <c r="E406" s="6" t="s">
        <v>1062</v>
      </c>
      <c r="F406" t="s">
        <v>1854</v>
      </c>
      <c r="G406" s="6" t="s">
        <v>1765</v>
      </c>
      <c r="H406" t="s">
        <v>40</v>
      </c>
      <c r="I406" t="s">
        <v>23</v>
      </c>
      <c r="J406" t="s">
        <v>745</v>
      </c>
      <c r="K406" t="s">
        <v>1132</v>
      </c>
      <c r="L406" t="s">
        <v>1133</v>
      </c>
      <c r="M406" t="s">
        <v>1134</v>
      </c>
      <c r="N406" t="s">
        <v>711</v>
      </c>
      <c r="O406" s="14">
        <v>43862</v>
      </c>
      <c r="P406" s="14">
        <v>43891</v>
      </c>
      <c r="Q406" s="22" t="s">
        <v>27</v>
      </c>
      <c r="R406" s="25" t="s">
        <v>2358</v>
      </c>
      <c r="S406" s="21" t="s">
        <v>2239</v>
      </c>
      <c r="T406" s="26">
        <v>44397</v>
      </c>
      <c r="U406" t="s">
        <v>5982</v>
      </c>
      <c r="V406" t="s">
        <v>5982</v>
      </c>
      <c r="W406" t="s">
        <v>248</v>
      </c>
      <c r="X406" t="b">
        <f>Tabla1[[#This Row],[PLAN CONSUMO 31/10]]=Tabla1[[#This Row],[PLAN_CONSUMO]]</f>
        <v>0</v>
      </c>
      <c r="Y406" t="s">
        <v>6655</v>
      </c>
      <c r="Z406" t="b">
        <f>Tabla1[[#This Row],[DESCRIPCION_U20002 31/10]]=Tabla1[[#This Row],[DESCRIPCION_U2000]]</f>
        <v>0</v>
      </c>
      <c r="AA406" t="s">
        <v>9185</v>
      </c>
      <c r="AB406" t="b">
        <f>Tabla1[[#This Row],[EJECUTIVO COMERCIAL 31/10]]=Tabla1[[#This Row],[EJECUTIVO_CORPORATE]]</f>
        <v>0</v>
      </c>
      <c r="AC406" t="e">
        <f>VLOOKUP(Tabla1[[#This Row],[NRO_CUENTA]],[1]!Tabla3[#Data],12,0)</f>
        <v>#N/A</v>
      </c>
      <c r="AD406" t="e">
        <f>VLOOKUP(Tabla1[[#This Row],[NRO_CUENTA]],[1]!Tabla3[#Data],17,0)</f>
        <v>#N/A</v>
      </c>
    </row>
    <row r="407" spans="1:30" x14ac:dyDescent="0.25">
      <c r="A407" t="s">
        <v>18</v>
      </c>
      <c r="B407" s="1">
        <v>42642</v>
      </c>
      <c r="C407" t="s">
        <v>760</v>
      </c>
      <c r="D407">
        <v>30477</v>
      </c>
      <c r="E407" s="6" t="s">
        <v>1062</v>
      </c>
      <c r="F407" t="s">
        <v>1063</v>
      </c>
      <c r="G407" s="6" t="s">
        <v>1765</v>
      </c>
      <c r="H407" t="s">
        <v>40</v>
      </c>
      <c r="I407" t="s">
        <v>23</v>
      </c>
      <c r="J407" t="s">
        <v>745</v>
      </c>
      <c r="K407" t="s">
        <v>1132</v>
      </c>
      <c r="L407" t="s">
        <v>1133</v>
      </c>
      <c r="M407" t="s">
        <v>1134</v>
      </c>
      <c r="N407" t="s">
        <v>711</v>
      </c>
      <c r="O407" s="14">
        <v>43862</v>
      </c>
      <c r="P407" s="14">
        <v>43891</v>
      </c>
      <c r="Q407" s="22" t="s">
        <v>27</v>
      </c>
      <c r="R407" s="25" t="s">
        <v>2359</v>
      </c>
      <c r="S407" s="21" t="s">
        <v>2239</v>
      </c>
      <c r="T407" s="26">
        <v>44397</v>
      </c>
      <c r="U407" t="s">
        <v>5982</v>
      </c>
      <c r="V407" t="s">
        <v>5982</v>
      </c>
      <c r="W407" t="s">
        <v>248</v>
      </c>
      <c r="X407" t="b">
        <f>Tabla1[[#This Row],[PLAN CONSUMO 31/10]]=Tabla1[[#This Row],[PLAN_CONSUMO]]</f>
        <v>0</v>
      </c>
      <c r="Y407" t="s">
        <v>6656</v>
      </c>
      <c r="Z407" t="b">
        <f>Tabla1[[#This Row],[DESCRIPCION_U20002 31/10]]=Tabla1[[#This Row],[DESCRIPCION_U2000]]</f>
        <v>0</v>
      </c>
      <c r="AA407" t="s">
        <v>9185</v>
      </c>
      <c r="AB407" t="b">
        <f>Tabla1[[#This Row],[EJECUTIVO COMERCIAL 31/10]]=Tabla1[[#This Row],[EJECUTIVO_CORPORATE]]</f>
        <v>0</v>
      </c>
      <c r="AC407" t="e">
        <f>VLOOKUP(Tabla1[[#This Row],[NRO_CUENTA]],[1]!Tabla3[#Data],12,0)</f>
        <v>#N/A</v>
      </c>
      <c r="AD407" t="e">
        <f>VLOOKUP(Tabla1[[#This Row],[NRO_CUENTA]],[1]!Tabla3[#Data],17,0)</f>
        <v>#N/A</v>
      </c>
    </row>
    <row r="408" spans="1:30" x14ac:dyDescent="0.25">
      <c r="A408" t="s">
        <v>18</v>
      </c>
      <c r="B408" s="1">
        <v>42642</v>
      </c>
      <c r="C408" t="s">
        <v>427</v>
      </c>
      <c r="D408">
        <v>30475</v>
      </c>
      <c r="E408" s="6" t="s">
        <v>1062</v>
      </c>
      <c r="F408" t="s">
        <v>1064</v>
      </c>
      <c r="G408" s="6" t="s">
        <v>1765</v>
      </c>
      <c r="H408" t="s">
        <v>40</v>
      </c>
      <c r="I408" t="s">
        <v>23</v>
      </c>
      <c r="J408" t="s">
        <v>745</v>
      </c>
      <c r="K408" t="s">
        <v>1132</v>
      </c>
      <c r="L408" t="s">
        <v>1133</v>
      </c>
      <c r="M408" t="s">
        <v>1134</v>
      </c>
      <c r="N408" t="s">
        <v>711</v>
      </c>
      <c r="O408" s="14">
        <v>43862</v>
      </c>
      <c r="P408" s="14">
        <v>43891</v>
      </c>
      <c r="Q408" s="22" t="s">
        <v>27</v>
      </c>
      <c r="R408" s="25" t="s">
        <v>2359</v>
      </c>
      <c r="S408" s="21" t="s">
        <v>2239</v>
      </c>
      <c r="T408" s="26">
        <v>44397</v>
      </c>
      <c r="U408" t="s">
        <v>5982</v>
      </c>
      <c r="V408" t="s">
        <v>5982</v>
      </c>
      <c r="W408" t="s">
        <v>28</v>
      </c>
      <c r="X408" t="b">
        <f>Tabla1[[#This Row],[PLAN CONSUMO 31/10]]=Tabla1[[#This Row],[PLAN_CONSUMO]]</f>
        <v>0</v>
      </c>
      <c r="Y408" t="s">
        <v>6657</v>
      </c>
      <c r="Z408" t="b">
        <f>Tabla1[[#This Row],[DESCRIPCION_U20002 31/10]]=Tabla1[[#This Row],[DESCRIPCION_U2000]]</f>
        <v>0</v>
      </c>
      <c r="AA408" t="s">
        <v>9185</v>
      </c>
      <c r="AB408" t="b">
        <f>Tabla1[[#This Row],[EJECUTIVO COMERCIAL 31/10]]=Tabla1[[#This Row],[EJECUTIVO_CORPORATE]]</f>
        <v>0</v>
      </c>
      <c r="AC408" t="e">
        <f>VLOOKUP(Tabla1[[#This Row],[NRO_CUENTA]],[1]!Tabla3[#Data],12,0)</f>
        <v>#N/A</v>
      </c>
      <c r="AD408" t="e">
        <f>VLOOKUP(Tabla1[[#This Row],[NRO_CUENTA]],[1]!Tabla3[#Data],17,0)</f>
        <v>#N/A</v>
      </c>
    </row>
    <row r="409" spans="1:30" x14ac:dyDescent="0.25">
      <c r="A409" t="s">
        <v>18</v>
      </c>
      <c r="B409" s="1">
        <v>43220</v>
      </c>
      <c r="C409" t="s">
        <v>293</v>
      </c>
      <c r="D409">
        <v>32316</v>
      </c>
      <c r="E409" s="6" t="s">
        <v>1062</v>
      </c>
      <c r="F409" t="s">
        <v>1065</v>
      </c>
      <c r="G409" s="6" t="s">
        <v>1765</v>
      </c>
      <c r="H409" t="s">
        <v>40</v>
      </c>
      <c r="I409" t="s">
        <v>23</v>
      </c>
      <c r="J409" t="s">
        <v>745</v>
      </c>
      <c r="K409" t="s">
        <v>1135</v>
      </c>
      <c r="L409" t="s">
        <v>1133</v>
      </c>
      <c r="M409" t="s">
        <v>1134</v>
      </c>
      <c r="N409" t="s">
        <v>711</v>
      </c>
      <c r="O409" s="14">
        <v>43862</v>
      </c>
      <c r="P409" s="14">
        <v>43891</v>
      </c>
      <c r="Q409" s="22" t="s">
        <v>27</v>
      </c>
      <c r="R409" s="25" t="s">
        <v>2359</v>
      </c>
      <c r="S409" s="21" t="s">
        <v>2239</v>
      </c>
      <c r="T409" s="26">
        <v>44397</v>
      </c>
      <c r="U409" t="s">
        <v>5982</v>
      </c>
      <c r="V409" t="s">
        <v>5982</v>
      </c>
      <c r="W409" t="s">
        <v>323</v>
      </c>
      <c r="X409" t="b">
        <f>Tabla1[[#This Row],[PLAN CONSUMO 31/10]]=Tabla1[[#This Row],[PLAN_CONSUMO]]</f>
        <v>0</v>
      </c>
      <c r="Y409" t="s">
        <v>6658</v>
      </c>
      <c r="Z409" t="b">
        <f>Tabla1[[#This Row],[DESCRIPCION_U20002 31/10]]=Tabla1[[#This Row],[DESCRIPCION_U2000]]</f>
        <v>0</v>
      </c>
      <c r="AA409" t="s">
        <v>9185</v>
      </c>
      <c r="AB409" t="b">
        <f>Tabla1[[#This Row],[EJECUTIVO COMERCIAL 31/10]]=Tabla1[[#This Row],[EJECUTIVO_CORPORATE]]</f>
        <v>0</v>
      </c>
      <c r="AC409" t="e">
        <f>VLOOKUP(Tabla1[[#This Row],[NRO_CUENTA]],[1]!Tabla3[#Data],12,0)</f>
        <v>#N/A</v>
      </c>
      <c r="AD409" t="e">
        <f>VLOOKUP(Tabla1[[#This Row],[NRO_CUENTA]],[1]!Tabla3[#Data],17,0)</f>
        <v>#N/A</v>
      </c>
    </row>
    <row r="410" spans="1:30" x14ac:dyDescent="0.25">
      <c r="A410" t="s">
        <v>18</v>
      </c>
      <c r="B410" s="1">
        <v>43220</v>
      </c>
      <c r="C410" t="s">
        <v>293</v>
      </c>
      <c r="D410">
        <v>32317</v>
      </c>
      <c r="E410" s="6" t="s">
        <v>1062</v>
      </c>
      <c r="F410" t="s">
        <v>1066</v>
      </c>
      <c r="G410" s="6" t="s">
        <v>1765</v>
      </c>
      <c r="H410" t="s">
        <v>40</v>
      </c>
      <c r="I410" t="s">
        <v>23</v>
      </c>
      <c r="J410" t="s">
        <v>745</v>
      </c>
      <c r="K410" t="s">
        <v>1135</v>
      </c>
      <c r="L410" t="s">
        <v>1133</v>
      </c>
      <c r="M410" t="s">
        <v>1134</v>
      </c>
      <c r="N410" t="s">
        <v>711</v>
      </c>
      <c r="O410" s="14">
        <v>43862</v>
      </c>
      <c r="P410" s="14">
        <v>43891</v>
      </c>
      <c r="Q410" s="22" t="s">
        <v>27</v>
      </c>
      <c r="R410" s="25" t="s">
        <v>2359</v>
      </c>
      <c r="S410" s="21" t="s">
        <v>2239</v>
      </c>
      <c r="T410" s="26">
        <v>44397</v>
      </c>
      <c r="U410" t="s">
        <v>5984</v>
      </c>
      <c r="V410" t="s">
        <v>35</v>
      </c>
      <c r="W410" t="s">
        <v>323</v>
      </c>
      <c r="X410" t="b">
        <f>Tabla1[[#This Row],[PLAN CONSUMO 31/10]]=Tabla1[[#This Row],[PLAN_CONSUMO]]</f>
        <v>0</v>
      </c>
      <c r="Y410" t="s">
        <v>35</v>
      </c>
      <c r="Z410" t="b">
        <f>Tabla1[[#This Row],[DESCRIPCION_U20002 31/10]]=Tabla1[[#This Row],[DESCRIPCION_U2000]]</f>
        <v>0</v>
      </c>
      <c r="AA410" t="s">
        <v>9185</v>
      </c>
      <c r="AB410" t="b">
        <f>Tabla1[[#This Row],[EJECUTIVO COMERCIAL 31/10]]=Tabla1[[#This Row],[EJECUTIVO_CORPORATE]]</f>
        <v>0</v>
      </c>
      <c r="AC410" t="e">
        <f>VLOOKUP(Tabla1[[#This Row],[NRO_CUENTA]],[1]!Tabla3[#Data],12,0)</f>
        <v>#N/A</v>
      </c>
      <c r="AD410" t="e">
        <f>VLOOKUP(Tabla1[[#This Row],[NRO_CUENTA]],[1]!Tabla3[#Data],17,0)</f>
        <v>#N/A</v>
      </c>
    </row>
    <row r="411" spans="1:30" x14ac:dyDescent="0.25">
      <c r="A411" t="s">
        <v>18</v>
      </c>
      <c r="B411" s="1">
        <v>43250</v>
      </c>
      <c r="C411" t="s">
        <v>427</v>
      </c>
      <c r="D411">
        <v>32378</v>
      </c>
      <c r="E411" s="6" t="s">
        <v>1062</v>
      </c>
      <c r="F411" s="6" t="s">
        <v>1068</v>
      </c>
      <c r="G411" s="6" t="s">
        <v>1765</v>
      </c>
      <c r="H411" t="s">
        <v>40</v>
      </c>
      <c r="I411" t="s">
        <v>23</v>
      </c>
      <c r="J411" t="s">
        <v>745</v>
      </c>
      <c r="K411" t="s">
        <v>1135</v>
      </c>
      <c r="L411" t="s">
        <v>1133</v>
      </c>
      <c r="M411" t="s">
        <v>1134</v>
      </c>
      <c r="N411" t="s">
        <v>711</v>
      </c>
      <c r="O411" s="14">
        <v>43862</v>
      </c>
      <c r="P411" s="14">
        <v>43891</v>
      </c>
      <c r="Q411" s="22" t="s">
        <v>27</v>
      </c>
      <c r="R411" s="25" t="s">
        <v>2359</v>
      </c>
      <c r="S411" s="21" t="s">
        <v>2239</v>
      </c>
      <c r="T411" s="26">
        <v>44397</v>
      </c>
      <c r="U411" t="s">
        <v>5982</v>
      </c>
      <c r="V411" t="s">
        <v>5982</v>
      </c>
      <c r="W411" t="s">
        <v>28</v>
      </c>
      <c r="X411" t="b">
        <f>Tabla1[[#This Row],[PLAN CONSUMO 31/10]]=Tabla1[[#This Row],[PLAN_CONSUMO]]</f>
        <v>0</v>
      </c>
      <c r="Y411" t="s">
        <v>6660</v>
      </c>
      <c r="Z411" t="b">
        <f>Tabla1[[#This Row],[DESCRIPCION_U20002 31/10]]=Tabla1[[#This Row],[DESCRIPCION_U2000]]</f>
        <v>0</v>
      </c>
      <c r="AA411" t="s">
        <v>9185</v>
      </c>
      <c r="AB411" t="b">
        <f>Tabla1[[#This Row],[EJECUTIVO COMERCIAL 31/10]]=Tabla1[[#This Row],[EJECUTIVO_CORPORATE]]</f>
        <v>0</v>
      </c>
      <c r="AC411" t="e">
        <f>VLOOKUP(Tabla1[[#This Row],[NRO_CUENTA]],[1]!Tabla3[#Data],12,0)</f>
        <v>#N/A</v>
      </c>
      <c r="AD411" t="e">
        <f>VLOOKUP(Tabla1[[#This Row],[NRO_CUENTA]],[1]!Tabla3[#Data],17,0)</f>
        <v>#N/A</v>
      </c>
    </row>
    <row r="412" spans="1:30" x14ac:dyDescent="0.25">
      <c r="A412" t="s">
        <v>18</v>
      </c>
      <c r="B412" s="1">
        <v>43250</v>
      </c>
      <c r="C412" t="s">
        <v>427</v>
      </c>
      <c r="D412">
        <v>32379</v>
      </c>
      <c r="E412" s="6" t="s">
        <v>1062</v>
      </c>
      <c r="F412" s="6" t="s">
        <v>1069</v>
      </c>
      <c r="G412" s="6" t="s">
        <v>1765</v>
      </c>
      <c r="H412" t="s">
        <v>40</v>
      </c>
      <c r="I412" t="s">
        <v>23</v>
      </c>
      <c r="J412" t="s">
        <v>745</v>
      </c>
      <c r="K412" t="s">
        <v>1135</v>
      </c>
      <c r="L412" t="s">
        <v>1133</v>
      </c>
      <c r="M412" t="s">
        <v>1134</v>
      </c>
      <c r="N412" t="s">
        <v>711</v>
      </c>
      <c r="O412" s="14">
        <v>43862</v>
      </c>
      <c r="P412" s="14">
        <v>43891</v>
      </c>
      <c r="Q412" s="22" t="s">
        <v>27</v>
      </c>
      <c r="R412" s="25" t="s">
        <v>2359</v>
      </c>
      <c r="S412" s="21" t="s">
        <v>2239</v>
      </c>
      <c r="T412" s="26">
        <v>44397</v>
      </c>
      <c r="U412" t="s">
        <v>5982</v>
      </c>
      <c r="V412" t="s">
        <v>5982</v>
      </c>
      <c r="W412" t="s">
        <v>28</v>
      </c>
      <c r="X412" t="b">
        <f>Tabla1[[#This Row],[PLAN CONSUMO 31/10]]=Tabla1[[#This Row],[PLAN_CONSUMO]]</f>
        <v>0</v>
      </c>
      <c r="Y412" t="s">
        <v>6661</v>
      </c>
      <c r="Z412" t="b">
        <f>Tabla1[[#This Row],[DESCRIPCION_U20002 31/10]]=Tabla1[[#This Row],[DESCRIPCION_U2000]]</f>
        <v>0</v>
      </c>
      <c r="AA412" t="s">
        <v>9185</v>
      </c>
      <c r="AB412" t="b">
        <f>Tabla1[[#This Row],[EJECUTIVO COMERCIAL 31/10]]=Tabla1[[#This Row],[EJECUTIVO_CORPORATE]]</f>
        <v>0</v>
      </c>
      <c r="AC412" t="e">
        <f>VLOOKUP(Tabla1[[#This Row],[NRO_CUENTA]],[1]!Tabla3[#Data],12,0)</f>
        <v>#N/A</v>
      </c>
      <c r="AD412" t="e">
        <f>VLOOKUP(Tabla1[[#This Row],[NRO_CUENTA]],[1]!Tabla3[#Data],17,0)</f>
        <v>#N/A</v>
      </c>
    </row>
    <row r="413" spans="1:30" x14ac:dyDescent="0.25">
      <c r="A413" t="s">
        <v>18</v>
      </c>
      <c r="B413" s="1">
        <v>43250</v>
      </c>
      <c r="C413" t="s">
        <v>427</v>
      </c>
      <c r="D413">
        <v>32383</v>
      </c>
      <c r="E413" s="6" t="s">
        <v>1062</v>
      </c>
      <c r="F413" t="s">
        <v>6046</v>
      </c>
      <c r="G413" s="6" t="s">
        <v>1765</v>
      </c>
      <c r="H413" t="s">
        <v>22</v>
      </c>
      <c r="I413" t="s">
        <v>23</v>
      </c>
      <c r="J413" t="s">
        <v>745</v>
      </c>
      <c r="K413" t="s">
        <v>1140</v>
      </c>
      <c r="L413" t="s">
        <v>1141</v>
      </c>
      <c r="M413" t="s">
        <v>1134</v>
      </c>
      <c r="N413" t="s">
        <v>711</v>
      </c>
      <c r="O413" s="14">
        <v>43862</v>
      </c>
      <c r="P413" s="14">
        <v>43891</v>
      </c>
      <c r="Q413" s="22" t="s">
        <v>27</v>
      </c>
      <c r="R413" s="25" t="s">
        <v>2976</v>
      </c>
      <c r="S413" s="21" t="s">
        <v>2239</v>
      </c>
      <c r="T413" s="26">
        <v>44533</v>
      </c>
      <c r="U413" t="s">
        <v>5982</v>
      </c>
      <c r="V413" t="s">
        <v>35</v>
      </c>
      <c r="W413" t="s">
        <v>28</v>
      </c>
      <c r="X413" t="b">
        <f>Tabla1[[#This Row],[PLAN CONSUMO 31/10]]=Tabla1[[#This Row],[PLAN_CONSUMO]]</f>
        <v>0</v>
      </c>
      <c r="Y413" t="s">
        <v>35</v>
      </c>
      <c r="Z413" t="b">
        <f>Tabla1[[#This Row],[DESCRIPCION_U20002 31/10]]=Tabla1[[#This Row],[DESCRIPCION_U2000]]</f>
        <v>0</v>
      </c>
      <c r="AA413" t="s">
        <v>9185</v>
      </c>
      <c r="AB413" t="b">
        <f>Tabla1[[#This Row],[EJECUTIVO COMERCIAL 31/10]]=Tabla1[[#This Row],[EJECUTIVO_CORPORATE]]</f>
        <v>0</v>
      </c>
      <c r="AC413" t="e">
        <f>VLOOKUP(Tabla1[[#This Row],[NRO_CUENTA]],[1]!Tabla3[#Data],12,0)</f>
        <v>#N/A</v>
      </c>
      <c r="AD413" t="e">
        <f>VLOOKUP(Tabla1[[#This Row],[NRO_CUENTA]],[1]!Tabla3[#Data],17,0)</f>
        <v>#N/A</v>
      </c>
    </row>
    <row r="414" spans="1:30" x14ac:dyDescent="0.25">
      <c r="A414" t="s">
        <v>18</v>
      </c>
      <c r="B414" s="1">
        <v>43281</v>
      </c>
      <c r="C414" t="s">
        <v>427</v>
      </c>
      <c r="D414">
        <v>32628</v>
      </c>
      <c r="E414" s="6" t="s">
        <v>1062</v>
      </c>
      <c r="F414" s="6" t="s">
        <v>1855</v>
      </c>
      <c r="G414" s="6" t="s">
        <v>1765</v>
      </c>
      <c r="H414" t="s">
        <v>40</v>
      </c>
      <c r="I414" t="s">
        <v>23</v>
      </c>
      <c r="J414" t="s">
        <v>745</v>
      </c>
      <c r="K414" t="s">
        <v>1135</v>
      </c>
      <c r="L414" t="s">
        <v>1133</v>
      </c>
      <c r="M414" t="s">
        <v>1134</v>
      </c>
      <c r="N414" t="s">
        <v>711</v>
      </c>
      <c r="O414" s="14">
        <v>43862</v>
      </c>
      <c r="P414" s="14">
        <v>43891</v>
      </c>
      <c r="Q414" s="21" t="s">
        <v>75</v>
      </c>
      <c r="R414" s="25" t="s">
        <v>2359</v>
      </c>
      <c r="S414" s="21" t="s">
        <v>2239</v>
      </c>
      <c r="T414" s="26">
        <v>0</v>
      </c>
      <c r="U414" t="s">
        <v>5984</v>
      </c>
      <c r="V414" t="s">
        <v>35</v>
      </c>
      <c r="W414" t="s">
        <v>28</v>
      </c>
      <c r="X414" t="b">
        <f>Tabla1[[#This Row],[PLAN CONSUMO 31/10]]=Tabla1[[#This Row],[PLAN_CONSUMO]]</f>
        <v>0</v>
      </c>
      <c r="Y414" t="s">
        <v>35</v>
      </c>
      <c r="Z414" t="b">
        <f>Tabla1[[#This Row],[DESCRIPCION_U20002 31/10]]=Tabla1[[#This Row],[DESCRIPCION_U2000]]</f>
        <v>0</v>
      </c>
      <c r="AA414" t="s">
        <v>9185</v>
      </c>
      <c r="AB414" t="b">
        <f>Tabla1[[#This Row],[EJECUTIVO COMERCIAL 31/10]]=Tabla1[[#This Row],[EJECUTIVO_CORPORATE]]</f>
        <v>0</v>
      </c>
      <c r="AC414" t="e">
        <f>VLOOKUP(Tabla1[[#This Row],[NRO_CUENTA]],[1]!Tabla3[#Data],12,0)</f>
        <v>#N/A</v>
      </c>
      <c r="AD414" t="e">
        <f>VLOOKUP(Tabla1[[#This Row],[NRO_CUENTA]],[1]!Tabla3[#Data],17,0)</f>
        <v>#N/A</v>
      </c>
    </row>
    <row r="415" spans="1:30" x14ac:dyDescent="0.25">
      <c r="A415" t="s">
        <v>18</v>
      </c>
      <c r="B415" s="1">
        <v>43372</v>
      </c>
      <c r="C415" t="s">
        <v>1042</v>
      </c>
      <c r="D415">
        <v>32991</v>
      </c>
      <c r="E415" s="6" t="s">
        <v>1062</v>
      </c>
      <c r="F415" s="6" t="s">
        <v>1072</v>
      </c>
      <c r="G415" s="6" t="s">
        <v>1765</v>
      </c>
      <c r="H415" t="s">
        <v>40</v>
      </c>
      <c r="I415" t="s">
        <v>23</v>
      </c>
      <c r="J415" t="s">
        <v>745</v>
      </c>
      <c r="K415" t="s">
        <v>1144</v>
      </c>
      <c r="L415" t="s">
        <v>1145</v>
      </c>
      <c r="M415" t="s">
        <v>1134</v>
      </c>
      <c r="N415" t="s">
        <v>711</v>
      </c>
      <c r="O415" s="14">
        <v>43862</v>
      </c>
      <c r="P415" s="14">
        <v>43891</v>
      </c>
      <c r="Q415" s="21" t="s">
        <v>75</v>
      </c>
      <c r="R415" s="25" t="s">
        <v>2360</v>
      </c>
      <c r="S415" s="21" t="s">
        <v>2239</v>
      </c>
      <c r="T415" s="26">
        <v>0</v>
      </c>
      <c r="U415" t="s">
        <v>5982</v>
      </c>
      <c r="V415" t="s">
        <v>5982</v>
      </c>
      <c r="W415" t="s">
        <v>158</v>
      </c>
      <c r="X415" t="b">
        <f>Tabla1[[#This Row],[PLAN CONSUMO 31/10]]=Tabla1[[#This Row],[PLAN_CONSUMO]]</f>
        <v>0</v>
      </c>
      <c r="Y415" t="s">
        <v>9169</v>
      </c>
      <c r="Z415" t="b">
        <f>Tabla1[[#This Row],[DESCRIPCION_U20002 31/10]]=Tabla1[[#This Row],[DESCRIPCION_U2000]]</f>
        <v>0</v>
      </c>
      <c r="AA415" t="s">
        <v>9185</v>
      </c>
      <c r="AB415" t="b">
        <f>Tabla1[[#This Row],[EJECUTIVO COMERCIAL 31/10]]=Tabla1[[#This Row],[EJECUTIVO_CORPORATE]]</f>
        <v>0</v>
      </c>
      <c r="AC415" t="e">
        <f>VLOOKUP(Tabla1[[#This Row],[NRO_CUENTA]],[1]!Tabla3[#Data],12,0)</f>
        <v>#N/A</v>
      </c>
      <c r="AD415" t="e">
        <f>VLOOKUP(Tabla1[[#This Row],[NRO_CUENTA]],[1]!Tabla3[#Data],17,0)</f>
        <v>#N/A</v>
      </c>
    </row>
    <row r="416" spans="1:30" x14ac:dyDescent="0.25">
      <c r="A416" t="s">
        <v>18</v>
      </c>
      <c r="B416" s="1">
        <v>43372</v>
      </c>
      <c r="C416" t="s">
        <v>5991</v>
      </c>
      <c r="D416">
        <v>32995</v>
      </c>
      <c r="E416" s="6" t="s">
        <v>1062</v>
      </c>
      <c r="F416" t="s">
        <v>7332</v>
      </c>
      <c r="G416" s="6" t="s">
        <v>1765</v>
      </c>
      <c r="H416" t="s">
        <v>40</v>
      </c>
      <c r="I416" t="s">
        <v>23</v>
      </c>
      <c r="J416" t="s">
        <v>745</v>
      </c>
      <c r="K416" t="s">
        <v>1135</v>
      </c>
      <c r="L416" t="s">
        <v>1133</v>
      </c>
      <c r="M416" t="s">
        <v>1134</v>
      </c>
      <c r="N416" t="s">
        <v>711</v>
      </c>
      <c r="O416" s="14">
        <v>43862</v>
      </c>
      <c r="P416" s="14">
        <v>43891</v>
      </c>
      <c r="Q416" s="22" t="s">
        <v>27</v>
      </c>
      <c r="R416" s="25" t="s">
        <v>2359</v>
      </c>
      <c r="S416" s="21" t="s">
        <v>2239</v>
      </c>
      <c r="T416" s="26">
        <v>44791</v>
      </c>
      <c r="U416" t="s">
        <v>5982</v>
      </c>
      <c r="V416" t="s">
        <v>5982</v>
      </c>
      <c r="W416" t="s">
        <v>5991</v>
      </c>
      <c r="X416" t="b">
        <f>Tabla1[[#This Row],[PLAN CONSUMO 31/10]]=Tabla1[[#This Row],[PLAN_CONSUMO]]</f>
        <v>1</v>
      </c>
      <c r="Y416" t="s">
        <v>7332</v>
      </c>
      <c r="Z416" t="b">
        <f>Tabla1[[#This Row],[DESCRIPCION_U20002 31/10]]=Tabla1[[#This Row],[DESCRIPCION_U2000]]</f>
        <v>1</v>
      </c>
      <c r="AA416" t="s">
        <v>9185</v>
      </c>
      <c r="AB416" t="b">
        <f>Tabla1[[#This Row],[EJECUTIVO COMERCIAL 31/10]]=Tabla1[[#This Row],[EJECUTIVO_CORPORATE]]</f>
        <v>0</v>
      </c>
      <c r="AC416" t="e">
        <f>VLOOKUP(Tabla1[[#This Row],[NRO_CUENTA]],[1]!Tabla3[#Data],12,0)</f>
        <v>#N/A</v>
      </c>
      <c r="AD416" t="e">
        <f>VLOOKUP(Tabla1[[#This Row],[NRO_CUENTA]],[1]!Tabla3[#Data],17,0)</f>
        <v>#N/A</v>
      </c>
    </row>
    <row r="417" spans="1:30" x14ac:dyDescent="0.25">
      <c r="A417" t="s">
        <v>18</v>
      </c>
      <c r="B417" s="1">
        <v>43372</v>
      </c>
      <c r="C417" t="s">
        <v>454</v>
      </c>
      <c r="D417">
        <v>32993</v>
      </c>
      <c r="E417" s="6" t="s">
        <v>1062</v>
      </c>
      <c r="F417" s="6" t="s">
        <v>1073</v>
      </c>
      <c r="G417" s="6" t="s">
        <v>1765</v>
      </c>
      <c r="H417" t="s">
        <v>40</v>
      </c>
      <c r="I417" t="s">
        <v>23</v>
      </c>
      <c r="J417" t="s">
        <v>745</v>
      </c>
      <c r="K417" t="s">
        <v>1135</v>
      </c>
      <c r="L417" t="s">
        <v>1133</v>
      </c>
      <c r="M417" t="s">
        <v>1134</v>
      </c>
      <c r="N417" t="s">
        <v>711</v>
      </c>
      <c r="O417" s="14">
        <v>43862</v>
      </c>
      <c r="P417" s="14">
        <v>43891</v>
      </c>
      <c r="Q417" s="22" t="s">
        <v>27</v>
      </c>
      <c r="R417" s="25" t="s">
        <v>2359</v>
      </c>
      <c r="S417" s="21" t="s">
        <v>2239</v>
      </c>
      <c r="T417" s="26">
        <v>44397</v>
      </c>
      <c r="U417" t="s">
        <v>5982</v>
      </c>
      <c r="V417" t="s">
        <v>5982</v>
      </c>
      <c r="W417" t="s">
        <v>248</v>
      </c>
      <c r="X417" t="b">
        <f>Tabla1[[#This Row],[PLAN CONSUMO 31/10]]=Tabla1[[#This Row],[PLAN_CONSUMO]]</f>
        <v>0</v>
      </c>
      <c r="Y417" t="s">
        <v>6662</v>
      </c>
      <c r="Z417" t="b">
        <f>Tabla1[[#This Row],[DESCRIPCION_U20002 31/10]]=Tabla1[[#This Row],[DESCRIPCION_U2000]]</f>
        <v>0</v>
      </c>
      <c r="AA417" t="s">
        <v>9185</v>
      </c>
      <c r="AB417" t="b">
        <f>Tabla1[[#This Row],[EJECUTIVO COMERCIAL 31/10]]=Tabla1[[#This Row],[EJECUTIVO_CORPORATE]]</f>
        <v>0</v>
      </c>
      <c r="AC417" t="e">
        <f>VLOOKUP(Tabla1[[#This Row],[NRO_CUENTA]],[1]!Tabla3[#Data],12,0)</f>
        <v>#N/A</v>
      </c>
      <c r="AD417" t="e">
        <f>VLOOKUP(Tabla1[[#This Row],[NRO_CUENTA]],[1]!Tabla3[#Data],17,0)</f>
        <v>#N/A</v>
      </c>
    </row>
    <row r="418" spans="1:30" x14ac:dyDescent="0.25">
      <c r="A418" t="s">
        <v>18</v>
      </c>
      <c r="B418" s="1">
        <v>43372</v>
      </c>
      <c r="C418" t="s">
        <v>454</v>
      </c>
      <c r="D418">
        <v>32994</v>
      </c>
      <c r="E418" s="6" t="s">
        <v>1062</v>
      </c>
      <c r="F418" s="6" t="s">
        <v>1074</v>
      </c>
      <c r="G418" s="6" t="s">
        <v>1765</v>
      </c>
      <c r="H418" t="s">
        <v>40</v>
      </c>
      <c r="I418" t="s">
        <v>23</v>
      </c>
      <c r="J418" t="s">
        <v>745</v>
      </c>
      <c r="K418" t="s">
        <v>1135</v>
      </c>
      <c r="L418" t="s">
        <v>1133</v>
      </c>
      <c r="M418" t="s">
        <v>1134</v>
      </c>
      <c r="N418" t="s">
        <v>711</v>
      </c>
      <c r="O418" s="14">
        <v>43862</v>
      </c>
      <c r="P418" s="14">
        <v>43891</v>
      </c>
      <c r="Q418" s="22" t="s">
        <v>27</v>
      </c>
      <c r="R418" s="25" t="s">
        <v>2359</v>
      </c>
      <c r="S418" s="21" t="s">
        <v>2239</v>
      </c>
      <c r="T418" s="26">
        <v>44397</v>
      </c>
      <c r="U418" t="s">
        <v>5982</v>
      </c>
      <c r="V418" t="s">
        <v>5982</v>
      </c>
      <c r="W418" t="s">
        <v>248</v>
      </c>
      <c r="X418" t="b">
        <f>Tabla1[[#This Row],[PLAN CONSUMO 31/10]]=Tabla1[[#This Row],[PLAN_CONSUMO]]</f>
        <v>0</v>
      </c>
      <c r="Y418" t="s">
        <v>6663</v>
      </c>
      <c r="Z418" t="b">
        <f>Tabla1[[#This Row],[DESCRIPCION_U20002 31/10]]=Tabla1[[#This Row],[DESCRIPCION_U2000]]</f>
        <v>0</v>
      </c>
      <c r="AA418" t="s">
        <v>9185</v>
      </c>
      <c r="AB418" t="b">
        <f>Tabla1[[#This Row],[EJECUTIVO COMERCIAL 31/10]]=Tabla1[[#This Row],[EJECUTIVO_CORPORATE]]</f>
        <v>0</v>
      </c>
      <c r="AC418" t="e">
        <f>VLOOKUP(Tabla1[[#This Row],[NRO_CUENTA]],[1]!Tabla3[#Data],12,0)</f>
        <v>#N/A</v>
      </c>
      <c r="AD418" t="e">
        <f>VLOOKUP(Tabla1[[#This Row],[NRO_CUENTA]],[1]!Tabla3[#Data],17,0)</f>
        <v>#N/A</v>
      </c>
    </row>
    <row r="419" spans="1:30" x14ac:dyDescent="0.25">
      <c r="A419" t="s">
        <v>18</v>
      </c>
      <c r="B419" s="1">
        <v>43388</v>
      </c>
      <c r="C419" t="s">
        <v>6497</v>
      </c>
      <c r="D419">
        <v>33044</v>
      </c>
      <c r="E419" s="6" t="s">
        <v>1062</v>
      </c>
      <c r="F419" t="s">
        <v>6664</v>
      </c>
      <c r="G419" s="6" t="s">
        <v>1765</v>
      </c>
      <c r="H419" t="s">
        <v>40</v>
      </c>
      <c r="I419" t="s">
        <v>23</v>
      </c>
      <c r="J419" t="s">
        <v>745</v>
      </c>
      <c r="K419" t="s">
        <v>1135</v>
      </c>
      <c r="L419" t="s">
        <v>1133</v>
      </c>
      <c r="M419" t="s">
        <v>1134</v>
      </c>
      <c r="N419" t="s">
        <v>711</v>
      </c>
      <c r="O419" s="14">
        <v>43862</v>
      </c>
      <c r="P419" s="14">
        <v>43891</v>
      </c>
      <c r="Q419" s="22" t="s">
        <v>27</v>
      </c>
      <c r="R419" s="25" t="s">
        <v>2359</v>
      </c>
      <c r="S419" s="21" t="s">
        <v>2239</v>
      </c>
      <c r="T419" s="26">
        <v>44791</v>
      </c>
      <c r="U419" t="s">
        <v>5982</v>
      </c>
      <c r="V419" t="s">
        <v>5982</v>
      </c>
      <c r="W419" t="s">
        <v>28</v>
      </c>
      <c r="X419" t="b">
        <f>Tabla1[[#This Row],[PLAN CONSUMO 31/10]]=Tabla1[[#This Row],[PLAN_CONSUMO]]</f>
        <v>0</v>
      </c>
      <c r="Y419" t="s">
        <v>7653</v>
      </c>
      <c r="Z419" t="b">
        <f>Tabla1[[#This Row],[DESCRIPCION_U20002 31/10]]=Tabla1[[#This Row],[DESCRIPCION_U2000]]</f>
        <v>0</v>
      </c>
      <c r="AA419" t="s">
        <v>9185</v>
      </c>
      <c r="AB419" t="b">
        <f>Tabla1[[#This Row],[EJECUTIVO COMERCIAL 31/10]]=Tabla1[[#This Row],[EJECUTIVO_CORPORATE]]</f>
        <v>0</v>
      </c>
      <c r="AC419" t="e">
        <f>VLOOKUP(Tabla1[[#This Row],[NRO_CUENTA]],[1]!Tabla3[#Data],12,0)</f>
        <v>#N/A</v>
      </c>
      <c r="AD419" t="e">
        <f>VLOOKUP(Tabla1[[#This Row],[NRO_CUENTA]],[1]!Tabla3[#Data],17,0)</f>
        <v>#N/A</v>
      </c>
    </row>
    <row r="420" spans="1:30" x14ac:dyDescent="0.25">
      <c r="A420" t="s">
        <v>18</v>
      </c>
      <c r="B420" s="1">
        <v>43343</v>
      </c>
      <c r="C420" t="s">
        <v>427</v>
      </c>
      <c r="D420">
        <v>32852</v>
      </c>
      <c r="E420" s="6" t="s">
        <v>1111</v>
      </c>
      <c r="F420" t="s">
        <v>1112</v>
      </c>
      <c r="G420" t="s">
        <v>4583</v>
      </c>
      <c r="H420" t="s">
        <v>31</v>
      </c>
      <c r="I420" t="s">
        <v>23</v>
      </c>
      <c r="J420" t="s">
        <v>1230</v>
      </c>
      <c r="K420" t="s">
        <v>1219</v>
      </c>
      <c r="L420" t="s">
        <v>1220</v>
      </c>
      <c r="M420" t="s">
        <v>1221</v>
      </c>
      <c r="N420" t="s">
        <v>711</v>
      </c>
      <c r="O420" s="14">
        <v>43862</v>
      </c>
      <c r="P420" s="14">
        <v>43891</v>
      </c>
      <c r="Q420" s="21" t="s">
        <v>75</v>
      </c>
      <c r="R420" s="25" t="s">
        <v>1247</v>
      </c>
      <c r="S420" s="2" t="s">
        <v>9309</v>
      </c>
      <c r="T420" s="26">
        <v>0</v>
      </c>
      <c r="U420" t="s">
        <v>5984</v>
      </c>
      <c r="V420" t="s">
        <v>35</v>
      </c>
      <c r="W420" t="s">
        <v>6497</v>
      </c>
      <c r="X420" t="b">
        <f>Tabla1[[#This Row],[PLAN CONSUMO 31/10]]=Tabla1[[#This Row],[PLAN_CONSUMO]]</f>
        <v>0</v>
      </c>
      <c r="Y420" t="s">
        <v>35</v>
      </c>
      <c r="Z420" t="b">
        <f>Tabla1[[#This Row],[DESCRIPCION_U20002 31/10]]=Tabla1[[#This Row],[DESCRIPCION_U2000]]</f>
        <v>0</v>
      </c>
      <c r="AA420" t="s">
        <v>7475</v>
      </c>
      <c r="AB420" t="b">
        <f>Tabla1[[#This Row],[EJECUTIVO COMERCIAL 31/10]]=Tabla1[[#This Row],[EJECUTIVO_CORPORATE]]</f>
        <v>0</v>
      </c>
      <c r="AC420" t="e">
        <f>VLOOKUP(Tabla1[[#This Row],[NRO_CUENTA]],[1]!Tabla3[#Data],12,0)</f>
        <v>#N/A</v>
      </c>
      <c r="AD420" t="e">
        <f>VLOOKUP(Tabla1[[#This Row],[NRO_CUENTA]],[1]!Tabla3[#Data],17,0)</f>
        <v>#N/A</v>
      </c>
    </row>
    <row r="421" spans="1:30" x14ac:dyDescent="0.25">
      <c r="A421" t="s">
        <v>18</v>
      </c>
      <c r="B421" s="1">
        <v>42104</v>
      </c>
      <c r="C421" t="s">
        <v>1039</v>
      </c>
      <c r="D421">
        <v>29532</v>
      </c>
      <c r="E421" s="6" t="s">
        <v>1052</v>
      </c>
      <c r="F421" t="s">
        <v>1053</v>
      </c>
      <c r="G421" s="6" t="s">
        <v>1392</v>
      </c>
      <c r="H421" t="s">
        <v>40</v>
      </c>
      <c r="I421" t="s">
        <v>23</v>
      </c>
      <c r="J421" t="s">
        <v>1230</v>
      </c>
      <c r="K421" t="s">
        <v>1113</v>
      </c>
      <c r="M421" t="s">
        <v>1114</v>
      </c>
      <c r="N421" t="s">
        <v>711</v>
      </c>
      <c r="O421" s="14">
        <v>43862</v>
      </c>
      <c r="P421" s="14">
        <v>43891</v>
      </c>
      <c r="Q421" s="22" t="s">
        <v>27</v>
      </c>
      <c r="R421" s="25" t="s">
        <v>1246</v>
      </c>
      <c r="S421" s="25"/>
      <c r="T421" s="26">
        <v>44054</v>
      </c>
      <c r="U421" t="s">
        <v>5982</v>
      </c>
      <c r="V421" t="s">
        <v>5982</v>
      </c>
      <c r="W421" t="s">
        <v>393</v>
      </c>
      <c r="X421" t="b">
        <f>Tabla1[[#This Row],[PLAN CONSUMO 31/10]]=Tabla1[[#This Row],[PLAN_CONSUMO]]</f>
        <v>0</v>
      </c>
      <c r="Y421" t="s">
        <v>7122</v>
      </c>
      <c r="Z421" t="b">
        <f>Tabla1[[#This Row],[DESCRIPCION_U20002 31/10]]=Tabla1[[#This Row],[DESCRIPCION_U2000]]</f>
        <v>0</v>
      </c>
      <c r="AA421" t="s">
        <v>3799</v>
      </c>
      <c r="AB421" t="b">
        <f>Tabla1[[#This Row],[EJECUTIVO COMERCIAL 31/10]]=Tabla1[[#This Row],[EJECUTIVO_CORPORATE]]</f>
        <v>0</v>
      </c>
      <c r="AC421" t="e">
        <f>VLOOKUP(Tabla1[[#This Row],[NRO_CUENTA]],[1]!Tabla3[#Data],12,0)</f>
        <v>#N/A</v>
      </c>
      <c r="AD421" t="e">
        <f>VLOOKUP(Tabla1[[#This Row],[NRO_CUENTA]],[1]!Tabla3[#Data],17,0)</f>
        <v>#N/A</v>
      </c>
    </row>
    <row r="422" spans="1:30" x14ac:dyDescent="0.25">
      <c r="A422" t="s">
        <v>18</v>
      </c>
      <c r="B422" s="1">
        <v>42354</v>
      </c>
      <c r="C422" t="s">
        <v>1040</v>
      </c>
      <c r="D422">
        <v>29903</v>
      </c>
      <c r="E422" s="6" t="s">
        <v>1052</v>
      </c>
      <c r="F422" t="s">
        <v>1054</v>
      </c>
      <c r="G422" s="6" t="s">
        <v>3799</v>
      </c>
      <c r="H422" t="s">
        <v>61</v>
      </c>
      <c r="I422" t="s">
        <v>23</v>
      </c>
      <c r="J422" t="s">
        <v>823</v>
      </c>
      <c r="K422" t="s">
        <v>1115</v>
      </c>
      <c r="L422" t="s">
        <v>1116</v>
      </c>
      <c r="M422" t="s">
        <v>1117</v>
      </c>
      <c r="N422" t="s">
        <v>711</v>
      </c>
      <c r="O422" s="14">
        <v>43862</v>
      </c>
      <c r="P422" s="14">
        <v>43891</v>
      </c>
      <c r="Q422" s="22" t="s">
        <v>27</v>
      </c>
      <c r="R422" s="25"/>
      <c r="S422" s="25"/>
      <c r="T422" s="26">
        <v>44286</v>
      </c>
      <c r="U422" t="s">
        <v>5982</v>
      </c>
      <c r="V422" t="s">
        <v>35</v>
      </c>
      <c r="W422" t="s">
        <v>364</v>
      </c>
      <c r="X422" t="b">
        <f>Tabla1[[#This Row],[PLAN CONSUMO 31/10]]=Tabla1[[#This Row],[PLAN_CONSUMO]]</f>
        <v>0</v>
      </c>
      <c r="Y422" t="s">
        <v>35</v>
      </c>
      <c r="Z422" t="b">
        <f>Tabla1[[#This Row],[DESCRIPCION_U20002 31/10]]=Tabla1[[#This Row],[DESCRIPCION_U2000]]</f>
        <v>0</v>
      </c>
      <c r="AA422" t="s">
        <v>3799</v>
      </c>
      <c r="AB422" t="b">
        <f>Tabla1[[#This Row],[EJECUTIVO COMERCIAL 31/10]]=Tabla1[[#This Row],[EJECUTIVO_CORPORATE]]</f>
        <v>1</v>
      </c>
      <c r="AC422" t="e">
        <f>VLOOKUP(Tabla1[[#This Row],[NRO_CUENTA]],[1]!Tabla3[#Data],12,0)</f>
        <v>#N/A</v>
      </c>
      <c r="AD422" t="e">
        <f>VLOOKUP(Tabla1[[#This Row],[NRO_CUENTA]],[1]!Tabla3[#Data],17,0)</f>
        <v>#N/A</v>
      </c>
    </row>
    <row r="423" spans="1:30" x14ac:dyDescent="0.25">
      <c r="A423" t="s">
        <v>18</v>
      </c>
      <c r="B423" s="1">
        <v>42531</v>
      </c>
      <c r="C423" t="s">
        <v>1041</v>
      </c>
      <c r="D423">
        <v>30126</v>
      </c>
      <c r="E423" s="6" t="s">
        <v>1052</v>
      </c>
      <c r="F423" t="s">
        <v>1055</v>
      </c>
      <c r="G423" s="6" t="s">
        <v>3799</v>
      </c>
      <c r="H423" t="s">
        <v>61</v>
      </c>
      <c r="I423" t="s">
        <v>23</v>
      </c>
      <c r="J423" t="s">
        <v>823</v>
      </c>
      <c r="K423" t="s">
        <v>1118</v>
      </c>
      <c r="L423" t="s">
        <v>1119</v>
      </c>
      <c r="M423" t="s">
        <v>1120</v>
      </c>
      <c r="N423" t="s">
        <v>711</v>
      </c>
      <c r="O423" s="14">
        <v>43862</v>
      </c>
      <c r="P423" s="14">
        <v>43891</v>
      </c>
      <c r="Q423" s="22" t="s">
        <v>27</v>
      </c>
      <c r="R423" s="25"/>
      <c r="S423" s="25"/>
      <c r="T423" s="26">
        <v>44285</v>
      </c>
      <c r="U423" t="s">
        <v>5982</v>
      </c>
      <c r="V423" t="s">
        <v>5982</v>
      </c>
      <c r="W423" t="s">
        <v>1381</v>
      </c>
      <c r="X423" t="b">
        <f>Tabla1[[#This Row],[PLAN CONSUMO 31/10]]=Tabla1[[#This Row],[PLAN_CONSUMO]]</f>
        <v>0</v>
      </c>
      <c r="Y423" t="s">
        <v>7210</v>
      </c>
      <c r="Z423" t="b">
        <f>Tabla1[[#This Row],[DESCRIPCION_U20002 31/10]]=Tabla1[[#This Row],[DESCRIPCION_U2000]]</f>
        <v>0</v>
      </c>
      <c r="AA423" t="s">
        <v>3799</v>
      </c>
      <c r="AB423" t="b">
        <f>Tabla1[[#This Row],[EJECUTIVO COMERCIAL 31/10]]=Tabla1[[#This Row],[EJECUTIVO_CORPORATE]]</f>
        <v>1</v>
      </c>
      <c r="AC423" t="e">
        <f>VLOOKUP(Tabla1[[#This Row],[NRO_CUENTA]],[1]!Tabla3[#Data],12,0)</f>
        <v>#N/A</v>
      </c>
      <c r="AD423" t="e">
        <f>VLOOKUP(Tabla1[[#This Row],[NRO_CUENTA]],[1]!Tabla3[#Data],17,0)</f>
        <v>#N/A</v>
      </c>
    </row>
    <row r="424" spans="1:30" x14ac:dyDescent="0.25">
      <c r="A424" t="s">
        <v>18</v>
      </c>
      <c r="B424" s="1">
        <v>42548</v>
      </c>
      <c r="C424" t="s">
        <v>1040</v>
      </c>
      <c r="D424">
        <v>30127</v>
      </c>
      <c r="E424" s="6" t="s">
        <v>1052</v>
      </c>
      <c r="F424" t="s">
        <v>1056</v>
      </c>
      <c r="G424" s="6" t="s">
        <v>3799</v>
      </c>
      <c r="H424" t="s">
        <v>646</v>
      </c>
      <c r="I424" t="s">
        <v>23</v>
      </c>
      <c r="J424" t="s">
        <v>823</v>
      </c>
      <c r="K424" t="s">
        <v>1121</v>
      </c>
      <c r="L424" t="s">
        <v>1122</v>
      </c>
      <c r="M424" t="s">
        <v>1120</v>
      </c>
      <c r="N424" t="s">
        <v>711</v>
      </c>
      <c r="O424" s="14">
        <v>43862</v>
      </c>
      <c r="P424" s="14">
        <v>43891</v>
      </c>
      <c r="Q424" s="22" t="s">
        <v>996</v>
      </c>
      <c r="R424" s="25"/>
      <c r="S424" s="25"/>
      <c r="T424" s="26">
        <v>0</v>
      </c>
      <c r="U424" t="s">
        <v>5982</v>
      </c>
      <c r="V424" t="s">
        <v>5982</v>
      </c>
      <c r="W424" t="s">
        <v>36</v>
      </c>
      <c r="X424" t="b">
        <f>Tabla1[[#This Row],[PLAN CONSUMO 31/10]]=Tabla1[[#This Row],[PLAN_CONSUMO]]</f>
        <v>0</v>
      </c>
      <c r="Y424" t="s">
        <v>7654</v>
      </c>
      <c r="Z424" t="b">
        <f>Tabla1[[#This Row],[DESCRIPCION_U20002 31/10]]=Tabla1[[#This Row],[DESCRIPCION_U2000]]</f>
        <v>0</v>
      </c>
      <c r="AA424" t="s">
        <v>3799</v>
      </c>
      <c r="AB424" t="b">
        <f>Tabla1[[#This Row],[EJECUTIVO COMERCIAL 31/10]]=Tabla1[[#This Row],[EJECUTIVO_CORPORATE]]</f>
        <v>1</v>
      </c>
      <c r="AC424" t="e">
        <f>VLOOKUP(Tabla1[[#This Row],[NRO_CUENTA]],[1]!Tabla3[#Data],12,0)</f>
        <v>#N/A</v>
      </c>
      <c r="AD424" t="e">
        <f>VLOOKUP(Tabla1[[#This Row],[NRO_CUENTA]],[1]!Tabla3[#Data],17,0)</f>
        <v>#N/A</v>
      </c>
    </row>
    <row r="425" spans="1:30" x14ac:dyDescent="0.25">
      <c r="A425" t="s">
        <v>18</v>
      </c>
      <c r="B425" s="1">
        <v>42573</v>
      </c>
      <c r="C425" t="s">
        <v>1041</v>
      </c>
      <c r="D425">
        <v>30233</v>
      </c>
      <c r="E425" s="6" t="s">
        <v>1052</v>
      </c>
      <c r="F425" t="s">
        <v>1057</v>
      </c>
      <c r="G425" s="6" t="s">
        <v>3799</v>
      </c>
      <c r="H425" t="s">
        <v>752</v>
      </c>
      <c r="I425" t="s">
        <v>23</v>
      </c>
      <c r="J425" t="s">
        <v>823</v>
      </c>
      <c r="K425" t="s">
        <v>1123</v>
      </c>
      <c r="L425" t="s">
        <v>1124</v>
      </c>
      <c r="M425" t="s">
        <v>1120</v>
      </c>
      <c r="N425" t="s">
        <v>711</v>
      </c>
      <c r="O425" s="14">
        <v>43862</v>
      </c>
      <c r="P425" s="14">
        <v>43891</v>
      </c>
      <c r="Q425" s="22" t="s">
        <v>27</v>
      </c>
      <c r="R425" s="58" t="s">
        <v>6442</v>
      </c>
      <c r="S425" s="25"/>
      <c r="T425" s="26">
        <v>44589</v>
      </c>
      <c r="U425" t="s">
        <v>5982</v>
      </c>
      <c r="V425" t="s">
        <v>5982</v>
      </c>
      <c r="W425" t="s">
        <v>393</v>
      </c>
      <c r="X425" t="b">
        <f>Tabla1[[#This Row],[PLAN CONSUMO 31/10]]=Tabla1[[#This Row],[PLAN_CONSUMO]]</f>
        <v>0</v>
      </c>
      <c r="Y425" t="s">
        <v>8274</v>
      </c>
      <c r="Z425" t="b">
        <f>Tabla1[[#This Row],[DESCRIPCION_U20002 31/10]]=Tabla1[[#This Row],[DESCRIPCION_U2000]]</f>
        <v>0</v>
      </c>
      <c r="AA425" t="s">
        <v>3799</v>
      </c>
      <c r="AB425" t="b">
        <f>Tabla1[[#This Row],[EJECUTIVO COMERCIAL 31/10]]=Tabla1[[#This Row],[EJECUTIVO_CORPORATE]]</f>
        <v>1</v>
      </c>
      <c r="AC425" t="e">
        <f>VLOOKUP(Tabla1[[#This Row],[NRO_CUENTA]],[1]!Tabla3[#Data],12,0)</f>
        <v>#N/A</v>
      </c>
      <c r="AD425" t="e">
        <f>VLOOKUP(Tabla1[[#This Row],[NRO_CUENTA]],[1]!Tabla3[#Data],17,0)</f>
        <v>#N/A</v>
      </c>
    </row>
    <row r="426" spans="1:30" x14ac:dyDescent="0.25">
      <c r="A426" t="s">
        <v>18</v>
      </c>
      <c r="B426" s="1">
        <v>42576</v>
      </c>
      <c r="C426" t="s">
        <v>1042</v>
      </c>
      <c r="D426">
        <v>30194</v>
      </c>
      <c r="E426" s="6" t="s">
        <v>1052</v>
      </c>
      <c r="F426" t="s">
        <v>1058</v>
      </c>
      <c r="G426" s="6" t="s">
        <v>1392</v>
      </c>
      <c r="H426" t="s">
        <v>40</v>
      </c>
      <c r="I426" t="s">
        <v>23</v>
      </c>
      <c r="J426" t="s">
        <v>1230</v>
      </c>
      <c r="K426" t="s">
        <v>1125</v>
      </c>
      <c r="L426" t="s">
        <v>1126</v>
      </c>
      <c r="M426" t="s">
        <v>1120</v>
      </c>
      <c r="N426" t="s">
        <v>711</v>
      </c>
      <c r="O426" s="14">
        <v>43862</v>
      </c>
      <c r="P426" s="14">
        <v>43891</v>
      </c>
      <c r="Q426" s="22" t="s">
        <v>27</v>
      </c>
      <c r="R426" s="25" t="s">
        <v>1246</v>
      </c>
      <c r="S426" s="25"/>
      <c r="T426" s="26">
        <v>44056</v>
      </c>
      <c r="U426" t="s">
        <v>5982</v>
      </c>
      <c r="V426" t="s">
        <v>5982</v>
      </c>
      <c r="W426" t="s">
        <v>36</v>
      </c>
      <c r="X426" t="b">
        <f>Tabla1[[#This Row],[PLAN CONSUMO 31/10]]=Tabla1[[#This Row],[PLAN_CONSUMO]]</f>
        <v>0</v>
      </c>
      <c r="Y426" t="s">
        <v>7123</v>
      </c>
      <c r="Z426" t="b">
        <f>Tabla1[[#This Row],[DESCRIPCION_U20002 31/10]]=Tabla1[[#This Row],[DESCRIPCION_U2000]]</f>
        <v>0</v>
      </c>
      <c r="AA426" t="s">
        <v>3799</v>
      </c>
      <c r="AB426" t="b">
        <f>Tabla1[[#This Row],[EJECUTIVO COMERCIAL 31/10]]=Tabla1[[#This Row],[EJECUTIVO_CORPORATE]]</f>
        <v>0</v>
      </c>
      <c r="AC426" t="e">
        <f>VLOOKUP(Tabla1[[#This Row],[NRO_CUENTA]],[1]!Tabla3[#Data],12,0)</f>
        <v>#N/A</v>
      </c>
      <c r="AD426" t="e">
        <f>VLOOKUP(Tabla1[[#This Row],[NRO_CUENTA]],[1]!Tabla3[#Data],17,0)</f>
        <v>#N/A</v>
      </c>
    </row>
    <row r="427" spans="1:30" x14ac:dyDescent="0.25">
      <c r="A427" t="s">
        <v>18</v>
      </c>
      <c r="B427" s="1">
        <v>42734</v>
      </c>
      <c r="C427" t="s">
        <v>1043</v>
      </c>
      <c r="D427">
        <v>30744</v>
      </c>
      <c r="E427" s="6" t="s">
        <v>1052</v>
      </c>
      <c r="F427" t="s">
        <v>1059</v>
      </c>
      <c r="G427" s="6" t="s">
        <v>3799</v>
      </c>
      <c r="H427" t="s">
        <v>61</v>
      </c>
      <c r="I427" t="s">
        <v>23</v>
      </c>
      <c r="J427" t="s">
        <v>823</v>
      </c>
      <c r="K427" t="s">
        <v>1127</v>
      </c>
      <c r="L427" t="s">
        <v>1128</v>
      </c>
      <c r="M427" t="s">
        <v>1129</v>
      </c>
      <c r="N427" t="s">
        <v>711</v>
      </c>
      <c r="O427" s="14">
        <v>43862</v>
      </c>
      <c r="P427" s="14">
        <v>43891</v>
      </c>
      <c r="Q427" s="22" t="s">
        <v>27</v>
      </c>
      <c r="R427" s="25"/>
      <c r="S427" s="25"/>
      <c r="T427" s="26">
        <v>44285</v>
      </c>
      <c r="U427" t="s">
        <v>5982</v>
      </c>
      <c r="V427" t="s">
        <v>5982</v>
      </c>
      <c r="W427" t="s">
        <v>469</v>
      </c>
      <c r="X427" t="b">
        <f>Tabla1[[#This Row],[PLAN CONSUMO 31/10]]=Tabla1[[#This Row],[PLAN_CONSUMO]]</f>
        <v>0</v>
      </c>
      <c r="Y427" t="s">
        <v>8576</v>
      </c>
      <c r="Z427" t="b">
        <f>Tabla1[[#This Row],[DESCRIPCION_U20002 31/10]]=Tabla1[[#This Row],[DESCRIPCION_U2000]]</f>
        <v>0</v>
      </c>
      <c r="AA427" t="s">
        <v>3799</v>
      </c>
      <c r="AB427" t="b">
        <f>Tabla1[[#This Row],[EJECUTIVO COMERCIAL 31/10]]=Tabla1[[#This Row],[EJECUTIVO_CORPORATE]]</f>
        <v>1</v>
      </c>
      <c r="AC427" t="e">
        <f>VLOOKUP(Tabla1[[#This Row],[NRO_CUENTA]],[1]!Tabla3[#Data],12,0)</f>
        <v>#N/A</v>
      </c>
      <c r="AD427" t="e">
        <f>VLOOKUP(Tabla1[[#This Row],[NRO_CUENTA]],[1]!Tabla3[#Data],17,0)</f>
        <v>#N/A</v>
      </c>
    </row>
    <row r="428" spans="1:30" x14ac:dyDescent="0.25">
      <c r="A428" t="s">
        <v>18</v>
      </c>
      <c r="B428" s="1">
        <v>41947</v>
      </c>
      <c r="C428" t="s">
        <v>1044</v>
      </c>
      <c r="D428">
        <v>29319</v>
      </c>
      <c r="E428" s="6" t="s">
        <v>1060</v>
      </c>
      <c r="F428" t="s">
        <v>1061</v>
      </c>
      <c r="G428" s="6" t="s">
        <v>1837</v>
      </c>
      <c r="H428" t="s">
        <v>22</v>
      </c>
      <c r="I428" t="s">
        <v>23</v>
      </c>
      <c r="J428" t="s">
        <v>939</v>
      </c>
      <c r="K428" t="s">
        <v>1130</v>
      </c>
      <c r="M428" t="s">
        <v>1131</v>
      </c>
      <c r="N428" t="s">
        <v>711</v>
      </c>
      <c r="O428" s="14">
        <v>43862</v>
      </c>
      <c r="P428" s="14">
        <v>43891</v>
      </c>
      <c r="Q428" s="22" t="s">
        <v>27</v>
      </c>
      <c r="R428" s="25"/>
      <c r="S428" s="25"/>
      <c r="T428" s="26">
        <v>43899</v>
      </c>
      <c r="U428" t="s">
        <v>5982</v>
      </c>
      <c r="V428" t="s">
        <v>5982</v>
      </c>
      <c r="W428" t="s">
        <v>1049</v>
      </c>
      <c r="X428" t="b">
        <f>Tabla1[[#This Row],[PLAN CONSUMO 31/10]]=Tabla1[[#This Row],[PLAN_CONSUMO]]</f>
        <v>0</v>
      </c>
      <c r="Y428" t="s">
        <v>7024</v>
      </c>
      <c r="Z428" t="b">
        <f>Tabla1[[#This Row],[DESCRIPCION_U20002 31/10]]=Tabla1[[#This Row],[DESCRIPCION_U2000]]</f>
        <v>0</v>
      </c>
      <c r="AA428" t="s">
        <v>8891</v>
      </c>
      <c r="AB428" t="b">
        <f>Tabla1[[#This Row],[EJECUTIVO COMERCIAL 31/10]]=Tabla1[[#This Row],[EJECUTIVO_CORPORATE]]</f>
        <v>0</v>
      </c>
      <c r="AC428" t="e">
        <f>VLOOKUP(Tabla1[[#This Row],[NRO_CUENTA]],[1]!Tabla3[#Data],12,0)</f>
        <v>#N/A</v>
      </c>
      <c r="AD428" t="e">
        <f>VLOOKUP(Tabla1[[#This Row],[NRO_CUENTA]],[1]!Tabla3[#Data],17,0)</f>
        <v>#N/A</v>
      </c>
    </row>
    <row r="429" spans="1:30" x14ac:dyDescent="0.25">
      <c r="A429" t="s">
        <v>18</v>
      </c>
      <c r="B429" s="1">
        <v>43250</v>
      </c>
      <c r="C429" t="s">
        <v>427</v>
      </c>
      <c r="D429">
        <v>32354</v>
      </c>
      <c r="E429" s="6" t="s">
        <v>1062</v>
      </c>
      <c r="F429" t="s">
        <v>1067</v>
      </c>
      <c r="G429" s="6" t="s">
        <v>1765</v>
      </c>
      <c r="H429" t="s">
        <v>98</v>
      </c>
      <c r="I429" t="s">
        <v>23</v>
      </c>
      <c r="J429" t="s">
        <v>745</v>
      </c>
      <c r="K429" t="s">
        <v>1136</v>
      </c>
      <c r="L429" t="s">
        <v>1137</v>
      </c>
      <c r="M429" t="s">
        <v>1134</v>
      </c>
      <c r="N429" t="s">
        <v>711</v>
      </c>
      <c r="O429" s="14">
        <v>43862</v>
      </c>
      <c r="P429" s="14">
        <v>43891</v>
      </c>
      <c r="Q429" s="21" t="s">
        <v>75</v>
      </c>
      <c r="R429" s="25" t="s">
        <v>2977</v>
      </c>
      <c r="S429" s="21" t="s">
        <v>2239</v>
      </c>
      <c r="T429" s="26">
        <v>0</v>
      </c>
      <c r="U429" t="s">
        <v>5982</v>
      </c>
      <c r="V429" t="s">
        <v>5982</v>
      </c>
      <c r="W429" t="s">
        <v>28</v>
      </c>
      <c r="X429" t="b">
        <f>Tabla1[[#This Row],[PLAN CONSUMO 31/10]]=Tabla1[[#This Row],[PLAN_CONSUMO]]</f>
        <v>0</v>
      </c>
      <c r="Y429" t="s">
        <v>6047</v>
      </c>
      <c r="Z429" t="b">
        <f>Tabla1[[#This Row],[DESCRIPCION_U20002 31/10]]=Tabla1[[#This Row],[DESCRIPCION_U2000]]</f>
        <v>0</v>
      </c>
      <c r="AA429" t="s">
        <v>9185</v>
      </c>
      <c r="AB429" t="b">
        <f>Tabla1[[#This Row],[EJECUTIVO COMERCIAL 31/10]]=Tabla1[[#This Row],[EJECUTIVO_CORPORATE]]</f>
        <v>0</v>
      </c>
      <c r="AC429" t="e">
        <f>VLOOKUP(Tabla1[[#This Row],[NRO_CUENTA]],[1]!Tabla3[#Data],12,0)</f>
        <v>#N/A</v>
      </c>
      <c r="AD429" t="e">
        <f>VLOOKUP(Tabla1[[#This Row],[NRO_CUENTA]],[1]!Tabla3[#Data],17,0)</f>
        <v>#N/A</v>
      </c>
    </row>
    <row r="430" spans="1:30" x14ac:dyDescent="0.25">
      <c r="A430" t="s">
        <v>18</v>
      </c>
      <c r="B430" s="1">
        <v>43250</v>
      </c>
      <c r="C430" t="s">
        <v>427</v>
      </c>
      <c r="D430">
        <v>32382</v>
      </c>
      <c r="E430" s="6" t="s">
        <v>1062</v>
      </c>
      <c r="F430" t="s">
        <v>1070</v>
      </c>
      <c r="G430" s="6" t="s">
        <v>1765</v>
      </c>
      <c r="H430" t="s">
        <v>31</v>
      </c>
      <c r="I430" t="s">
        <v>23</v>
      </c>
      <c r="J430" t="s">
        <v>745</v>
      </c>
      <c r="K430" t="s">
        <v>1138</v>
      </c>
      <c r="L430" t="s">
        <v>1139</v>
      </c>
      <c r="M430" t="s">
        <v>1134</v>
      </c>
      <c r="N430" t="s">
        <v>711</v>
      </c>
      <c r="O430" s="14">
        <v>43862</v>
      </c>
      <c r="P430" s="14">
        <v>43891</v>
      </c>
      <c r="Q430" s="21" t="s">
        <v>75</v>
      </c>
      <c r="R430" s="25" t="s">
        <v>2977</v>
      </c>
      <c r="S430" s="21" t="s">
        <v>2239</v>
      </c>
      <c r="T430" s="26">
        <v>0</v>
      </c>
      <c r="U430" t="s">
        <v>5982</v>
      </c>
      <c r="V430" t="s">
        <v>5982</v>
      </c>
      <c r="W430" t="s">
        <v>28</v>
      </c>
      <c r="X430" t="b">
        <f>Tabla1[[#This Row],[PLAN CONSUMO 31/10]]=Tabla1[[#This Row],[PLAN_CONSUMO]]</f>
        <v>0</v>
      </c>
      <c r="Y430" t="s">
        <v>6048</v>
      </c>
      <c r="Z430" t="b">
        <f>Tabla1[[#This Row],[DESCRIPCION_U20002 31/10]]=Tabla1[[#This Row],[DESCRIPCION_U2000]]</f>
        <v>0</v>
      </c>
      <c r="AA430" t="s">
        <v>9185</v>
      </c>
      <c r="AB430" t="b">
        <f>Tabla1[[#This Row],[EJECUTIVO COMERCIAL 31/10]]=Tabla1[[#This Row],[EJECUTIVO_CORPORATE]]</f>
        <v>0</v>
      </c>
      <c r="AC430" t="e">
        <f>VLOOKUP(Tabla1[[#This Row],[NRO_CUENTA]],[1]!Tabla3[#Data],12,0)</f>
        <v>#N/A</v>
      </c>
      <c r="AD430" t="e">
        <f>VLOOKUP(Tabla1[[#This Row],[NRO_CUENTA]],[1]!Tabla3[#Data],17,0)</f>
        <v>#N/A</v>
      </c>
    </row>
    <row r="431" spans="1:30" x14ac:dyDescent="0.25">
      <c r="A431" t="s">
        <v>18</v>
      </c>
      <c r="B431" s="1">
        <v>43372</v>
      </c>
      <c r="C431" t="s">
        <v>427</v>
      </c>
      <c r="D431">
        <v>32992</v>
      </c>
      <c r="E431" s="6" t="s">
        <v>1062</v>
      </c>
      <c r="F431" t="s">
        <v>1071</v>
      </c>
      <c r="G431" s="6" t="s">
        <v>1765</v>
      </c>
      <c r="H431" t="s">
        <v>61</v>
      </c>
      <c r="I431" t="s">
        <v>23</v>
      </c>
      <c r="J431" t="s">
        <v>745</v>
      </c>
      <c r="K431" t="s">
        <v>1142</v>
      </c>
      <c r="L431" t="s">
        <v>1143</v>
      </c>
      <c r="M431" t="s">
        <v>1134</v>
      </c>
      <c r="N431" t="s">
        <v>711</v>
      </c>
      <c r="O431" s="14">
        <v>43862</v>
      </c>
      <c r="P431" s="14">
        <v>43891</v>
      </c>
      <c r="Q431" s="21" t="s">
        <v>75</v>
      </c>
      <c r="R431" s="25" t="s">
        <v>2977</v>
      </c>
      <c r="S431" s="21" t="s">
        <v>2239</v>
      </c>
      <c r="T431" s="26">
        <v>0</v>
      </c>
      <c r="U431" t="s">
        <v>5982</v>
      </c>
      <c r="V431" t="s">
        <v>35</v>
      </c>
      <c r="W431" t="s">
        <v>28</v>
      </c>
      <c r="X431" t="b">
        <f>Tabla1[[#This Row],[PLAN CONSUMO 31/10]]=Tabla1[[#This Row],[PLAN_CONSUMO]]</f>
        <v>0</v>
      </c>
      <c r="Y431" t="s">
        <v>35</v>
      </c>
      <c r="Z431" t="b">
        <f>Tabla1[[#This Row],[DESCRIPCION_U20002 31/10]]=Tabla1[[#This Row],[DESCRIPCION_U2000]]</f>
        <v>0</v>
      </c>
      <c r="AA431" t="s">
        <v>9185</v>
      </c>
      <c r="AB431" t="b">
        <f>Tabla1[[#This Row],[EJECUTIVO COMERCIAL 31/10]]=Tabla1[[#This Row],[EJECUTIVO_CORPORATE]]</f>
        <v>0</v>
      </c>
      <c r="AC431" t="e">
        <f>VLOOKUP(Tabla1[[#This Row],[NRO_CUENTA]],[1]!Tabla3[#Data],12,0)</f>
        <v>#N/A</v>
      </c>
      <c r="AD431" t="e">
        <f>VLOOKUP(Tabla1[[#This Row],[NRO_CUENTA]],[1]!Tabla3[#Data],17,0)</f>
        <v>#N/A</v>
      </c>
    </row>
    <row r="432" spans="1:30" x14ac:dyDescent="0.25">
      <c r="A432" t="s">
        <v>18</v>
      </c>
      <c r="B432" s="1">
        <v>43388</v>
      </c>
      <c r="C432" t="s">
        <v>427</v>
      </c>
      <c r="D432">
        <v>33043</v>
      </c>
      <c r="E432" s="6" t="s">
        <v>1062</v>
      </c>
      <c r="F432" t="s">
        <v>1075</v>
      </c>
      <c r="G432" s="6" t="s">
        <v>1765</v>
      </c>
      <c r="H432" t="s">
        <v>631</v>
      </c>
      <c r="I432" t="s">
        <v>23</v>
      </c>
      <c r="J432" t="s">
        <v>745</v>
      </c>
      <c r="K432" t="s">
        <v>1146</v>
      </c>
      <c r="L432" t="s">
        <v>1147</v>
      </c>
      <c r="M432" t="s">
        <v>1134</v>
      </c>
      <c r="N432" t="s">
        <v>711</v>
      </c>
      <c r="O432" s="14">
        <v>43862</v>
      </c>
      <c r="P432" s="14">
        <v>43891</v>
      </c>
      <c r="Q432" s="21" t="s">
        <v>75</v>
      </c>
      <c r="R432" s="25" t="s">
        <v>2977</v>
      </c>
      <c r="S432" s="21" t="s">
        <v>2239</v>
      </c>
      <c r="T432" s="26">
        <v>0</v>
      </c>
      <c r="U432" t="s">
        <v>5982</v>
      </c>
      <c r="V432" t="s">
        <v>5982</v>
      </c>
      <c r="W432" t="s">
        <v>28</v>
      </c>
      <c r="X432" t="b">
        <f>Tabla1[[#This Row],[PLAN CONSUMO 31/10]]=Tabla1[[#This Row],[PLAN_CONSUMO]]</f>
        <v>0</v>
      </c>
      <c r="Y432" t="s">
        <v>6336</v>
      </c>
      <c r="Z432" t="b">
        <f>Tabla1[[#This Row],[DESCRIPCION_U20002 31/10]]=Tabla1[[#This Row],[DESCRIPCION_U2000]]</f>
        <v>0</v>
      </c>
      <c r="AA432" t="s">
        <v>9185</v>
      </c>
      <c r="AB432" t="b">
        <f>Tabla1[[#This Row],[EJECUTIVO COMERCIAL 31/10]]=Tabla1[[#This Row],[EJECUTIVO_CORPORATE]]</f>
        <v>0</v>
      </c>
      <c r="AC432" t="e">
        <f>VLOOKUP(Tabla1[[#This Row],[NRO_CUENTA]],[1]!Tabla3[#Data],12,0)</f>
        <v>#N/A</v>
      </c>
      <c r="AD432" t="e">
        <f>VLOOKUP(Tabla1[[#This Row],[NRO_CUENTA]],[1]!Tabla3[#Data],17,0)</f>
        <v>#N/A</v>
      </c>
    </row>
    <row r="433" spans="1:30" x14ac:dyDescent="0.25">
      <c r="A433" t="s">
        <v>18</v>
      </c>
      <c r="B433" s="1">
        <v>43388</v>
      </c>
      <c r="C433" t="s">
        <v>427</v>
      </c>
      <c r="D433">
        <v>33064</v>
      </c>
      <c r="E433" s="6" t="s">
        <v>1062</v>
      </c>
      <c r="F433" t="s">
        <v>1076</v>
      </c>
      <c r="G433" s="6" t="s">
        <v>1765</v>
      </c>
      <c r="H433" t="s">
        <v>752</v>
      </c>
      <c r="I433" t="s">
        <v>23</v>
      </c>
      <c r="J433" t="s">
        <v>745</v>
      </c>
      <c r="K433" t="s">
        <v>1148</v>
      </c>
      <c r="L433" t="s">
        <v>1149</v>
      </c>
      <c r="M433" t="s">
        <v>1150</v>
      </c>
      <c r="N433" t="s">
        <v>711</v>
      </c>
      <c r="O433" s="14">
        <v>43862</v>
      </c>
      <c r="P433" s="14">
        <v>43891</v>
      </c>
      <c r="Q433" s="21" t="s">
        <v>75</v>
      </c>
      <c r="R433" s="25" t="s">
        <v>2977</v>
      </c>
      <c r="S433" s="21" t="s">
        <v>2239</v>
      </c>
      <c r="T433" s="26">
        <v>0</v>
      </c>
      <c r="U433" t="s">
        <v>5982</v>
      </c>
      <c r="V433" t="s">
        <v>35</v>
      </c>
      <c r="W433" t="s">
        <v>28</v>
      </c>
      <c r="X433" t="b">
        <f>Tabla1[[#This Row],[PLAN CONSUMO 31/10]]=Tabla1[[#This Row],[PLAN_CONSUMO]]</f>
        <v>0</v>
      </c>
      <c r="Y433" t="s">
        <v>35</v>
      </c>
      <c r="Z433" t="b">
        <f>Tabla1[[#This Row],[DESCRIPCION_U20002 31/10]]=Tabla1[[#This Row],[DESCRIPCION_U2000]]</f>
        <v>0</v>
      </c>
      <c r="AA433" t="s">
        <v>9185</v>
      </c>
      <c r="AB433" t="b">
        <f>Tabla1[[#This Row],[EJECUTIVO COMERCIAL 31/10]]=Tabla1[[#This Row],[EJECUTIVO_CORPORATE]]</f>
        <v>0</v>
      </c>
      <c r="AC433" t="e">
        <f>VLOOKUP(Tabla1[[#This Row],[NRO_CUENTA]],[1]!Tabla3[#Data],12,0)</f>
        <v>#N/A</v>
      </c>
      <c r="AD433" t="e">
        <f>VLOOKUP(Tabla1[[#This Row],[NRO_CUENTA]],[1]!Tabla3[#Data],17,0)</f>
        <v>#N/A</v>
      </c>
    </row>
    <row r="434" spans="1:30" x14ac:dyDescent="0.25">
      <c r="A434" t="s">
        <v>18</v>
      </c>
      <c r="B434" s="1">
        <v>43644</v>
      </c>
      <c r="C434" t="s">
        <v>427</v>
      </c>
      <c r="D434">
        <v>34201</v>
      </c>
      <c r="E434" s="6" t="s">
        <v>1062</v>
      </c>
      <c r="F434" t="s">
        <v>1077</v>
      </c>
      <c r="G434" s="6" t="s">
        <v>1765</v>
      </c>
      <c r="H434" t="s">
        <v>31</v>
      </c>
      <c r="I434" t="s">
        <v>23</v>
      </c>
      <c r="J434" t="s">
        <v>745</v>
      </c>
      <c r="K434" t="s">
        <v>1151</v>
      </c>
      <c r="L434" t="s">
        <v>1152</v>
      </c>
      <c r="M434" t="s">
        <v>1134</v>
      </c>
      <c r="N434" t="s">
        <v>711</v>
      </c>
      <c r="O434" s="14">
        <v>43862</v>
      </c>
      <c r="P434" s="14">
        <v>43891</v>
      </c>
      <c r="Q434" s="21" t="s">
        <v>75</v>
      </c>
      <c r="R434" s="25" t="s">
        <v>2977</v>
      </c>
      <c r="S434" s="21" t="s">
        <v>2239</v>
      </c>
      <c r="T434" s="26">
        <v>0</v>
      </c>
      <c r="U434" t="s">
        <v>5982</v>
      </c>
      <c r="V434" t="s">
        <v>5982</v>
      </c>
      <c r="W434" t="s">
        <v>28</v>
      </c>
      <c r="X434" t="b">
        <f>Tabla1[[#This Row],[PLAN CONSUMO 31/10]]=Tabla1[[#This Row],[PLAN_CONSUMO]]</f>
        <v>0</v>
      </c>
      <c r="Y434" t="s">
        <v>6337</v>
      </c>
      <c r="Z434" t="b">
        <f>Tabla1[[#This Row],[DESCRIPCION_U20002 31/10]]=Tabla1[[#This Row],[DESCRIPCION_U2000]]</f>
        <v>0</v>
      </c>
      <c r="AA434" t="s">
        <v>9185</v>
      </c>
      <c r="AB434" t="b">
        <f>Tabla1[[#This Row],[EJECUTIVO COMERCIAL 31/10]]=Tabla1[[#This Row],[EJECUTIVO_CORPORATE]]</f>
        <v>0</v>
      </c>
      <c r="AC434" t="e">
        <f>VLOOKUP(Tabla1[[#This Row],[NRO_CUENTA]],[1]!Tabla3[#Data],12,0)</f>
        <v>#N/A</v>
      </c>
      <c r="AD434" t="e">
        <f>VLOOKUP(Tabla1[[#This Row],[NRO_CUENTA]],[1]!Tabla3[#Data],17,0)</f>
        <v>#N/A</v>
      </c>
    </row>
    <row r="435" spans="1:30" x14ac:dyDescent="0.25">
      <c r="A435" t="s">
        <v>18</v>
      </c>
      <c r="B435" s="1">
        <v>43404</v>
      </c>
      <c r="C435" t="s">
        <v>427</v>
      </c>
      <c r="D435">
        <v>33072</v>
      </c>
      <c r="E435" s="6" t="s">
        <v>1078</v>
      </c>
      <c r="F435" t="s">
        <v>1079</v>
      </c>
      <c r="G435" s="6" t="s">
        <v>1404</v>
      </c>
      <c r="H435" t="s">
        <v>873</v>
      </c>
      <c r="I435" t="s">
        <v>23</v>
      </c>
      <c r="J435" t="s">
        <v>1233</v>
      </c>
      <c r="K435" t="s">
        <v>1153</v>
      </c>
      <c r="L435" t="s">
        <v>1154</v>
      </c>
      <c r="M435" t="s">
        <v>1155</v>
      </c>
      <c r="N435" t="s">
        <v>711</v>
      </c>
      <c r="O435" s="14">
        <v>43862</v>
      </c>
      <c r="P435" s="14">
        <v>43891</v>
      </c>
      <c r="Q435" s="21" t="s">
        <v>75</v>
      </c>
      <c r="R435" s="25"/>
      <c r="S435" s="2" t="s">
        <v>9309</v>
      </c>
      <c r="T435" s="26">
        <v>0</v>
      </c>
      <c r="U435" t="s">
        <v>5984</v>
      </c>
      <c r="V435" t="s">
        <v>35</v>
      </c>
      <c r="W435" t="s">
        <v>6497</v>
      </c>
      <c r="X435" t="b">
        <f>Tabla1[[#This Row],[PLAN CONSUMO 31/10]]=Tabla1[[#This Row],[PLAN_CONSUMO]]</f>
        <v>0</v>
      </c>
      <c r="Y435" t="s">
        <v>35</v>
      </c>
      <c r="Z435" t="b">
        <f>Tabla1[[#This Row],[DESCRIPCION_U20002 31/10]]=Tabla1[[#This Row],[DESCRIPCION_U2000]]</f>
        <v>0</v>
      </c>
      <c r="AA435" t="s">
        <v>7110</v>
      </c>
      <c r="AB435" t="b">
        <f>Tabla1[[#This Row],[EJECUTIVO COMERCIAL 31/10]]=Tabla1[[#This Row],[EJECUTIVO_CORPORATE]]</f>
        <v>0</v>
      </c>
      <c r="AC435" t="e">
        <f>VLOOKUP(Tabla1[[#This Row],[NRO_CUENTA]],[1]!Tabla3[#Data],12,0)</f>
        <v>#N/A</v>
      </c>
      <c r="AD435" t="e">
        <f>VLOOKUP(Tabla1[[#This Row],[NRO_CUENTA]],[1]!Tabla3[#Data],17,0)</f>
        <v>#N/A</v>
      </c>
    </row>
    <row r="436" spans="1:30" x14ac:dyDescent="0.25">
      <c r="A436" t="s">
        <v>18</v>
      </c>
      <c r="B436" s="1">
        <v>43404</v>
      </c>
      <c r="C436" t="s">
        <v>28</v>
      </c>
      <c r="D436">
        <v>33074</v>
      </c>
      <c r="E436" s="6" t="s">
        <v>1078</v>
      </c>
      <c r="F436" t="s">
        <v>3331</v>
      </c>
      <c r="G436" s="6" t="s">
        <v>1404</v>
      </c>
      <c r="H436" t="s">
        <v>631</v>
      </c>
      <c r="I436" t="s">
        <v>23</v>
      </c>
      <c r="J436" t="s">
        <v>1233</v>
      </c>
      <c r="K436" t="s">
        <v>1156</v>
      </c>
      <c r="L436" t="s">
        <v>1157</v>
      </c>
      <c r="M436" t="s">
        <v>1158</v>
      </c>
      <c r="N436" t="s">
        <v>711</v>
      </c>
      <c r="O436" s="14">
        <v>43862</v>
      </c>
      <c r="P436" s="14">
        <v>43891</v>
      </c>
      <c r="Q436" s="21" t="s">
        <v>75</v>
      </c>
      <c r="R436" s="25"/>
      <c r="S436" s="2" t="s">
        <v>9309</v>
      </c>
      <c r="T436" s="26">
        <v>0</v>
      </c>
      <c r="U436" t="s">
        <v>5984</v>
      </c>
      <c r="V436" t="s">
        <v>35</v>
      </c>
      <c r="W436" t="s">
        <v>28</v>
      </c>
      <c r="X436" t="b">
        <f>Tabla1[[#This Row],[PLAN CONSUMO 31/10]]=Tabla1[[#This Row],[PLAN_CONSUMO]]</f>
        <v>1</v>
      </c>
      <c r="Y436" t="s">
        <v>35</v>
      </c>
      <c r="Z436" t="b">
        <f>Tabla1[[#This Row],[DESCRIPCION_U20002 31/10]]=Tabla1[[#This Row],[DESCRIPCION_U2000]]</f>
        <v>0</v>
      </c>
      <c r="AA436" t="s">
        <v>7110</v>
      </c>
      <c r="AB436" t="b">
        <f>Tabla1[[#This Row],[EJECUTIVO COMERCIAL 31/10]]=Tabla1[[#This Row],[EJECUTIVO_CORPORATE]]</f>
        <v>0</v>
      </c>
      <c r="AC436" t="e">
        <f>VLOOKUP(Tabla1[[#This Row],[NRO_CUENTA]],[1]!Tabla3[#Data],12,0)</f>
        <v>#N/A</v>
      </c>
      <c r="AD436" t="e">
        <f>VLOOKUP(Tabla1[[#This Row],[NRO_CUENTA]],[1]!Tabla3[#Data],17,0)</f>
        <v>#N/A</v>
      </c>
    </row>
    <row r="437" spans="1:30" x14ac:dyDescent="0.25">
      <c r="A437" t="s">
        <v>18</v>
      </c>
      <c r="B437" s="1">
        <v>43404</v>
      </c>
      <c r="C437" t="s">
        <v>28</v>
      </c>
      <c r="D437">
        <v>33126</v>
      </c>
      <c r="E437" s="6" t="s">
        <v>1078</v>
      </c>
      <c r="F437" t="s">
        <v>3332</v>
      </c>
      <c r="G437" s="6" t="s">
        <v>1404</v>
      </c>
      <c r="H437" t="s">
        <v>646</v>
      </c>
      <c r="I437" t="s">
        <v>23</v>
      </c>
      <c r="J437" t="s">
        <v>1233</v>
      </c>
      <c r="K437" t="s">
        <v>1159</v>
      </c>
      <c r="L437" t="s">
        <v>1160</v>
      </c>
      <c r="M437" t="s">
        <v>1155</v>
      </c>
      <c r="N437" t="s">
        <v>711</v>
      </c>
      <c r="O437" s="14">
        <v>43862</v>
      </c>
      <c r="P437" s="14">
        <v>43891</v>
      </c>
      <c r="Q437" s="21" t="s">
        <v>75</v>
      </c>
      <c r="R437" s="25"/>
      <c r="S437" s="2" t="s">
        <v>9309</v>
      </c>
      <c r="T437" s="26">
        <v>0</v>
      </c>
      <c r="U437" t="s">
        <v>5984</v>
      </c>
      <c r="V437" t="s">
        <v>35</v>
      </c>
      <c r="W437" t="s">
        <v>28</v>
      </c>
      <c r="X437" t="b">
        <f>Tabla1[[#This Row],[PLAN CONSUMO 31/10]]=Tabla1[[#This Row],[PLAN_CONSUMO]]</f>
        <v>1</v>
      </c>
      <c r="Y437" t="s">
        <v>35</v>
      </c>
      <c r="Z437" t="b">
        <f>Tabla1[[#This Row],[DESCRIPCION_U20002 31/10]]=Tabla1[[#This Row],[DESCRIPCION_U2000]]</f>
        <v>0</v>
      </c>
      <c r="AA437" t="s">
        <v>7110</v>
      </c>
      <c r="AB437" t="b">
        <f>Tabla1[[#This Row],[EJECUTIVO COMERCIAL 31/10]]=Tabla1[[#This Row],[EJECUTIVO_CORPORATE]]</f>
        <v>0</v>
      </c>
      <c r="AC437" t="e">
        <f>VLOOKUP(Tabla1[[#This Row],[NRO_CUENTA]],[1]!Tabla3[#Data],12,0)</f>
        <v>#N/A</v>
      </c>
      <c r="AD437" t="e">
        <f>VLOOKUP(Tabla1[[#This Row],[NRO_CUENTA]],[1]!Tabla3[#Data],17,0)</f>
        <v>#N/A</v>
      </c>
    </row>
    <row r="438" spans="1:30" x14ac:dyDescent="0.25">
      <c r="A438" t="s">
        <v>18</v>
      </c>
      <c r="B438" s="1">
        <v>41831</v>
      </c>
      <c r="C438" t="s">
        <v>1045</v>
      </c>
      <c r="D438">
        <v>29174</v>
      </c>
      <c r="E438" s="6" t="s">
        <v>1082</v>
      </c>
      <c r="F438" t="s">
        <v>1083</v>
      </c>
      <c r="G438" s="6" t="s">
        <v>1400</v>
      </c>
      <c r="H438" t="s">
        <v>22</v>
      </c>
      <c r="I438" t="s">
        <v>23</v>
      </c>
      <c r="J438" t="s">
        <v>714</v>
      </c>
      <c r="K438" t="s">
        <v>1163</v>
      </c>
      <c r="M438" t="s">
        <v>1164</v>
      </c>
      <c r="N438" t="s">
        <v>711</v>
      </c>
      <c r="O438" s="14">
        <v>43862</v>
      </c>
      <c r="P438" s="14">
        <v>43891</v>
      </c>
      <c r="Q438" s="22" t="s">
        <v>27</v>
      </c>
      <c r="R438" s="25" t="s">
        <v>1897</v>
      </c>
      <c r="S438" s="25"/>
      <c r="T438" s="26">
        <v>43972</v>
      </c>
      <c r="U438" t="s">
        <v>5984</v>
      </c>
      <c r="V438" t="s">
        <v>35</v>
      </c>
      <c r="W438" t="s">
        <v>1380</v>
      </c>
      <c r="X438" t="b">
        <f>Tabla1[[#This Row],[PLAN CONSUMO 31/10]]=Tabla1[[#This Row],[PLAN_CONSUMO]]</f>
        <v>0</v>
      </c>
      <c r="Y438" t="s">
        <v>35</v>
      </c>
      <c r="Z438" t="b">
        <f>Tabla1[[#This Row],[DESCRIPCION_U20002 31/10]]=Tabla1[[#This Row],[DESCRIPCION_U2000]]</f>
        <v>0</v>
      </c>
      <c r="AA438" t="s">
        <v>6743</v>
      </c>
      <c r="AB438" t="b">
        <f>Tabla1[[#This Row],[EJECUTIVO COMERCIAL 31/10]]=Tabla1[[#This Row],[EJECUTIVO_CORPORATE]]</f>
        <v>0</v>
      </c>
      <c r="AC438" t="e">
        <f>VLOOKUP(Tabla1[[#This Row],[NRO_CUENTA]],[1]!Tabla3[#Data],12,0)</f>
        <v>#N/A</v>
      </c>
      <c r="AD438" t="e">
        <f>VLOOKUP(Tabla1[[#This Row],[NRO_CUENTA]],[1]!Tabla3[#Data],17,0)</f>
        <v>#N/A</v>
      </c>
    </row>
    <row r="439" spans="1:30" x14ac:dyDescent="0.25">
      <c r="A439" t="s">
        <v>18</v>
      </c>
      <c r="B439" s="1">
        <v>42583</v>
      </c>
      <c r="C439" t="s">
        <v>905</v>
      </c>
      <c r="D439">
        <v>30188</v>
      </c>
      <c r="E439" s="6" t="s">
        <v>1082</v>
      </c>
      <c r="F439" t="s">
        <v>3333</v>
      </c>
      <c r="G439" s="6" t="s">
        <v>2241</v>
      </c>
      <c r="H439" t="s">
        <v>31</v>
      </c>
      <c r="I439" t="s">
        <v>23</v>
      </c>
      <c r="J439" t="s">
        <v>2170</v>
      </c>
      <c r="K439" t="s">
        <v>1165</v>
      </c>
      <c r="L439" t="s">
        <v>1166</v>
      </c>
      <c r="M439" t="s">
        <v>1164</v>
      </c>
      <c r="N439" t="s">
        <v>711</v>
      </c>
      <c r="O439" s="14">
        <v>43862</v>
      </c>
      <c r="P439" s="14">
        <v>43891</v>
      </c>
      <c r="Q439" s="22" t="s">
        <v>75</v>
      </c>
      <c r="R439" s="25" t="s">
        <v>5941</v>
      </c>
      <c r="S439" s="2" t="s">
        <v>9309</v>
      </c>
      <c r="T439" s="26">
        <v>0</v>
      </c>
      <c r="U439" t="s">
        <v>5984</v>
      </c>
      <c r="V439" t="s">
        <v>35</v>
      </c>
      <c r="W439" t="s">
        <v>905</v>
      </c>
      <c r="X439" t="b">
        <f>Tabla1[[#This Row],[PLAN CONSUMO 31/10]]=Tabla1[[#This Row],[PLAN_CONSUMO]]</f>
        <v>1</v>
      </c>
      <c r="Y439" t="s">
        <v>35</v>
      </c>
      <c r="Z439" t="b">
        <f>Tabla1[[#This Row],[DESCRIPCION_U20002 31/10]]=Tabla1[[#This Row],[DESCRIPCION_U2000]]</f>
        <v>0</v>
      </c>
      <c r="AA439" t="s">
        <v>6743</v>
      </c>
      <c r="AB439" t="b">
        <f>Tabla1[[#This Row],[EJECUTIVO COMERCIAL 31/10]]=Tabla1[[#This Row],[EJECUTIVO_CORPORATE]]</f>
        <v>0</v>
      </c>
      <c r="AC439" t="e">
        <f>VLOOKUP(Tabla1[[#This Row],[NRO_CUENTA]],[1]!Tabla3[#Data],12,0)</f>
        <v>#N/A</v>
      </c>
      <c r="AD439" t="e">
        <f>VLOOKUP(Tabla1[[#This Row],[NRO_CUENTA]],[1]!Tabla3[#Data],17,0)</f>
        <v>#N/A</v>
      </c>
    </row>
    <row r="440" spans="1:30" x14ac:dyDescent="0.25">
      <c r="A440" t="s">
        <v>18</v>
      </c>
      <c r="B440" s="1">
        <v>41760</v>
      </c>
      <c r="C440" t="s">
        <v>1046</v>
      </c>
      <c r="D440">
        <v>28967</v>
      </c>
      <c r="E440" s="6" t="s">
        <v>1084</v>
      </c>
      <c r="F440" t="s">
        <v>1085</v>
      </c>
      <c r="G440" s="6" t="s">
        <v>1392</v>
      </c>
      <c r="H440" t="s">
        <v>40</v>
      </c>
      <c r="I440" t="s">
        <v>23</v>
      </c>
      <c r="J440" t="s">
        <v>1230</v>
      </c>
      <c r="K440" t="s">
        <v>777</v>
      </c>
      <c r="M440" t="s">
        <v>1167</v>
      </c>
      <c r="N440" t="s">
        <v>711</v>
      </c>
      <c r="O440" s="14">
        <v>43862</v>
      </c>
      <c r="P440" s="14">
        <v>43891</v>
      </c>
      <c r="Q440" s="22" t="s">
        <v>27</v>
      </c>
      <c r="R440" s="25"/>
      <c r="S440" s="25"/>
      <c r="T440" s="26">
        <v>43906</v>
      </c>
      <c r="U440" t="s">
        <v>5982</v>
      </c>
      <c r="V440" t="s">
        <v>5982</v>
      </c>
      <c r="W440" t="s">
        <v>557</v>
      </c>
      <c r="X440" t="b">
        <f>Tabla1[[#This Row],[PLAN CONSUMO 31/10]]=Tabla1[[#This Row],[PLAN_CONSUMO]]</f>
        <v>0</v>
      </c>
      <c r="Y440" t="s">
        <v>9013</v>
      </c>
      <c r="Z440" t="b">
        <f>Tabla1[[#This Row],[DESCRIPCION_U20002 31/10]]=Tabla1[[#This Row],[DESCRIPCION_U2000]]</f>
        <v>0</v>
      </c>
      <c r="AA440" t="s">
        <v>3799</v>
      </c>
      <c r="AB440" t="b">
        <f>Tabla1[[#This Row],[EJECUTIVO COMERCIAL 31/10]]=Tabla1[[#This Row],[EJECUTIVO_CORPORATE]]</f>
        <v>0</v>
      </c>
      <c r="AC440" t="e">
        <f>VLOOKUP(Tabla1[[#This Row],[NRO_CUENTA]],[1]!Tabla3[#Data],12,0)</f>
        <v>#N/A</v>
      </c>
      <c r="AD440" t="e">
        <f>VLOOKUP(Tabla1[[#This Row],[NRO_CUENTA]],[1]!Tabla3[#Data],17,0)</f>
        <v>#N/A</v>
      </c>
    </row>
    <row r="441" spans="1:30" x14ac:dyDescent="0.25">
      <c r="A441" t="s">
        <v>18</v>
      </c>
      <c r="B441" s="1">
        <v>41306</v>
      </c>
      <c r="C441" t="s">
        <v>282</v>
      </c>
      <c r="D441">
        <v>28284</v>
      </c>
      <c r="E441" s="6" t="s">
        <v>1088</v>
      </c>
      <c r="F441" t="s">
        <v>1089</v>
      </c>
      <c r="G441" s="6" t="s">
        <v>1836</v>
      </c>
      <c r="H441" t="s">
        <v>22</v>
      </c>
      <c r="I441" t="s">
        <v>23</v>
      </c>
      <c r="J441" t="s">
        <v>1377</v>
      </c>
      <c r="K441" t="s">
        <v>1170</v>
      </c>
      <c r="M441" t="s">
        <v>1171</v>
      </c>
      <c r="N441" t="s">
        <v>711</v>
      </c>
      <c r="O441" s="14">
        <v>43862</v>
      </c>
      <c r="P441" s="14">
        <v>43891</v>
      </c>
      <c r="Q441" s="22" t="s">
        <v>27</v>
      </c>
      <c r="R441" s="25"/>
      <c r="S441" s="25"/>
      <c r="T441" s="26">
        <v>43899</v>
      </c>
      <c r="U441" t="s">
        <v>5982</v>
      </c>
      <c r="V441" t="s">
        <v>5982</v>
      </c>
      <c r="W441" t="s">
        <v>282</v>
      </c>
      <c r="X441" t="b">
        <f>Tabla1[[#This Row],[PLAN CONSUMO 31/10]]=Tabla1[[#This Row],[PLAN_CONSUMO]]</f>
        <v>1</v>
      </c>
      <c r="Y441" t="s">
        <v>6049</v>
      </c>
      <c r="Z441" t="b">
        <f>Tabla1[[#This Row],[DESCRIPCION_U20002 31/10]]=Tabla1[[#This Row],[DESCRIPCION_U2000]]</f>
        <v>0</v>
      </c>
      <c r="AA441" t="s">
        <v>7373</v>
      </c>
      <c r="AB441" t="b">
        <f>Tabla1[[#This Row],[EJECUTIVO COMERCIAL 31/10]]=Tabla1[[#This Row],[EJECUTIVO_CORPORATE]]</f>
        <v>0</v>
      </c>
      <c r="AC441" t="e">
        <f>VLOOKUP(Tabla1[[#This Row],[NRO_CUENTA]],[1]!Tabla3[#Data],12,0)</f>
        <v>#N/A</v>
      </c>
      <c r="AD441" t="e">
        <f>VLOOKUP(Tabla1[[#This Row],[NRO_CUENTA]],[1]!Tabla3[#Data],17,0)</f>
        <v>#N/A</v>
      </c>
    </row>
    <row r="442" spans="1:30" x14ac:dyDescent="0.25">
      <c r="A442" t="s">
        <v>18</v>
      </c>
      <c r="B442" s="1">
        <v>42790</v>
      </c>
      <c r="C442" t="s">
        <v>282</v>
      </c>
      <c r="D442">
        <v>30878</v>
      </c>
      <c r="E442" s="6" t="s">
        <v>1088</v>
      </c>
      <c r="F442" t="s">
        <v>1090</v>
      </c>
      <c r="G442" s="6" t="s">
        <v>1836</v>
      </c>
      <c r="H442" t="s">
        <v>22</v>
      </c>
      <c r="I442" t="s">
        <v>23</v>
      </c>
      <c r="J442" t="s">
        <v>1377</v>
      </c>
      <c r="K442" t="s">
        <v>1172</v>
      </c>
      <c r="L442" t="s">
        <v>1173</v>
      </c>
      <c r="M442" t="s">
        <v>1171</v>
      </c>
      <c r="N442" t="s">
        <v>711</v>
      </c>
      <c r="O442" s="14">
        <v>43862</v>
      </c>
      <c r="P442" s="14">
        <v>43891</v>
      </c>
      <c r="Q442" s="22" t="s">
        <v>27</v>
      </c>
      <c r="R442" s="25"/>
      <c r="S442" s="25"/>
      <c r="T442" s="26">
        <v>43896</v>
      </c>
      <c r="U442" t="s">
        <v>5982</v>
      </c>
      <c r="V442" t="s">
        <v>5982</v>
      </c>
      <c r="W442" t="s">
        <v>1049</v>
      </c>
      <c r="X442" t="b">
        <f>Tabla1[[#This Row],[PLAN CONSUMO 31/10]]=Tabla1[[#This Row],[PLAN_CONSUMO]]</f>
        <v>0</v>
      </c>
      <c r="Y442" t="s">
        <v>6338</v>
      </c>
      <c r="Z442" t="b">
        <f>Tabla1[[#This Row],[DESCRIPCION_U20002 31/10]]=Tabla1[[#This Row],[DESCRIPCION_U2000]]</f>
        <v>0</v>
      </c>
      <c r="AA442" t="s">
        <v>7373</v>
      </c>
      <c r="AB442" t="b">
        <f>Tabla1[[#This Row],[EJECUTIVO COMERCIAL 31/10]]=Tabla1[[#This Row],[EJECUTIVO_CORPORATE]]</f>
        <v>0</v>
      </c>
      <c r="AC442" t="str">
        <f>VLOOKUP(Tabla1[[#This Row],[NRO_CUENTA]],[1]!Tabla3[#Data],12,0)</f>
        <v>Realizada</v>
      </c>
      <c r="AD442" t="e">
        <f>VLOOKUP(Tabla1[[#This Row],[NRO_CUENTA]],[1]!Tabla3[#Data],17,0)</f>
        <v>#REF!</v>
      </c>
    </row>
    <row r="443" spans="1:30" x14ac:dyDescent="0.25">
      <c r="A443" t="s">
        <v>18</v>
      </c>
      <c r="B443" s="1">
        <v>43250</v>
      </c>
      <c r="C443" t="s">
        <v>364</v>
      </c>
      <c r="D443">
        <v>32384</v>
      </c>
      <c r="E443" s="6" t="s">
        <v>1088</v>
      </c>
      <c r="F443" t="s">
        <v>1091</v>
      </c>
      <c r="G443" s="6" t="s">
        <v>1836</v>
      </c>
      <c r="H443" t="s">
        <v>40</v>
      </c>
      <c r="I443" t="s">
        <v>23</v>
      </c>
      <c r="J443" t="s">
        <v>1377</v>
      </c>
      <c r="K443" t="s">
        <v>1174</v>
      </c>
      <c r="L443" t="s">
        <v>1175</v>
      </c>
      <c r="M443" t="s">
        <v>1171</v>
      </c>
      <c r="N443" t="s">
        <v>711</v>
      </c>
      <c r="O443" s="14">
        <v>43862</v>
      </c>
      <c r="P443" s="14">
        <v>43891</v>
      </c>
      <c r="Q443" s="22" t="s">
        <v>27</v>
      </c>
      <c r="R443" s="25"/>
      <c r="S443" s="25"/>
      <c r="T443" s="26">
        <v>43907</v>
      </c>
      <c r="U443" t="s">
        <v>5982</v>
      </c>
      <c r="V443" t="s">
        <v>5982</v>
      </c>
      <c r="W443" t="s">
        <v>364</v>
      </c>
      <c r="X443" t="b">
        <f>Tabla1[[#This Row],[PLAN CONSUMO 31/10]]=Tabla1[[#This Row],[PLAN_CONSUMO]]</f>
        <v>1</v>
      </c>
      <c r="Y443" t="s">
        <v>6665</v>
      </c>
      <c r="Z443" t="b">
        <f>Tabla1[[#This Row],[DESCRIPCION_U20002 31/10]]=Tabla1[[#This Row],[DESCRIPCION_U2000]]</f>
        <v>0</v>
      </c>
      <c r="AA443" t="s">
        <v>7373</v>
      </c>
      <c r="AB443" t="b">
        <f>Tabla1[[#This Row],[EJECUTIVO COMERCIAL 31/10]]=Tabla1[[#This Row],[EJECUTIVO_CORPORATE]]</f>
        <v>0</v>
      </c>
      <c r="AC443" t="str">
        <f>VLOOKUP(Tabla1[[#This Row],[NRO_CUENTA]],[1]!Tabla3[#Data],12,0)</f>
        <v>Realizada recertificacion</v>
      </c>
      <c r="AD443" t="e">
        <f>VLOOKUP(Tabla1[[#This Row],[NRO_CUENTA]],[1]!Tabla3[#Data],17,0)</f>
        <v>#REF!</v>
      </c>
    </row>
    <row r="444" spans="1:30" x14ac:dyDescent="0.25">
      <c r="A444" t="s">
        <v>18</v>
      </c>
      <c r="B444" s="1">
        <v>43280</v>
      </c>
      <c r="C444" t="s">
        <v>364</v>
      </c>
      <c r="D444">
        <v>32607</v>
      </c>
      <c r="E444" s="6" t="s">
        <v>1088</v>
      </c>
      <c r="F444" t="s">
        <v>3334</v>
      </c>
      <c r="G444" s="6" t="s">
        <v>2240</v>
      </c>
      <c r="H444" t="s">
        <v>31</v>
      </c>
      <c r="I444" t="s">
        <v>23</v>
      </c>
      <c r="J444" t="s">
        <v>2337</v>
      </c>
      <c r="K444" t="s">
        <v>1176</v>
      </c>
      <c r="L444" t="s">
        <v>1177</v>
      </c>
      <c r="M444" t="s">
        <v>1171</v>
      </c>
      <c r="N444" t="s">
        <v>711</v>
      </c>
      <c r="O444" s="14">
        <v>43862</v>
      </c>
      <c r="P444" s="14">
        <v>43891</v>
      </c>
      <c r="Q444" s="22" t="s">
        <v>27</v>
      </c>
      <c r="R444" s="25" t="s">
        <v>3545</v>
      </c>
      <c r="S444" s="25"/>
      <c r="T444" s="26">
        <v>44284</v>
      </c>
      <c r="U444" t="s">
        <v>5982</v>
      </c>
      <c r="V444" t="s">
        <v>5982</v>
      </c>
      <c r="W444" t="s">
        <v>364</v>
      </c>
      <c r="X444" t="b">
        <f>Tabla1[[#This Row],[PLAN CONSUMO 31/10]]=Tabla1[[#This Row],[PLAN_CONSUMO]]</f>
        <v>1</v>
      </c>
      <c r="Y444" t="s">
        <v>3334</v>
      </c>
      <c r="Z444" t="b">
        <f>Tabla1[[#This Row],[DESCRIPCION_U20002 31/10]]=Tabla1[[#This Row],[DESCRIPCION_U2000]]</f>
        <v>1</v>
      </c>
      <c r="AA444" t="s">
        <v>7373</v>
      </c>
      <c r="AB444" t="b">
        <f>Tabla1[[#This Row],[EJECUTIVO COMERCIAL 31/10]]=Tabla1[[#This Row],[EJECUTIVO_CORPORATE]]</f>
        <v>0</v>
      </c>
      <c r="AC444" t="e">
        <f>VLOOKUP(Tabla1[[#This Row],[NRO_CUENTA]],[1]!Tabla3[#Data],12,0)</f>
        <v>#N/A</v>
      </c>
      <c r="AD444" t="e">
        <f>VLOOKUP(Tabla1[[#This Row],[NRO_CUENTA]],[1]!Tabla3[#Data],17,0)</f>
        <v>#N/A</v>
      </c>
    </row>
    <row r="445" spans="1:30" x14ac:dyDescent="0.25">
      <c r="A445" t="s">
        <v>18</v>
      </c>
      <c r="B445" s="1">
        <v>43496</v>
      </c>
      <c r="C445" t="s">
        <v>364</v>
      </c>
      <c r="D445">
        <v>33451</v>
      </c>
      <c r="E445" s="6" t="s">
        <v>1088</v>
      </c>
      <c r="F445" t="s">
        <v>1092</v>
      </c>
      <c r="G445" s="6" t="s">
        <v>1836</v>
      </c>
      <c r="H445" t="s">
        <v>22</v>
      </c>
      <c r="I445" t="s">
        <v>23</v>
      </c>
      <c r="J445" t="s">
        <v>1377</v>
      </c>
      <c r="K445" t="s">
        <v>1178</v>
      </c>
      <c r="L445" t="s">
        <v>1179</v>
      </c>
      <c r="M445" t="s">
        <v>1171</v>
      </c>
      <c r="N445" t="s">
        <v>711</v>
      </c>
      <c r="O445" s="14">
        <v>43862</v>
      </c>
      <c r="P445" s="14">
        <v>43891</v>
      </c>
      <c r="Q445" s="22" t="s">
        <v>27</v>
      </c>
      <c r="R445" s="25"/>
      <c r="S445" s="25"/>
      <c r="T445" s="26">
        <v>43899</v>
      </c>
      <c r="U445" t="s">
        <v>5984</v>
      </c>
      <c r="V445" t="s">
        <v>5984</v>
      </c>
      <c r="W445" t="s">
        <v>364</v>
      </c>
      <c r="X445" t="b">
        <f>Tabla1[[#This Row],[PLAN CONSUMO 31/10]]=Tabla1[[#This Row],[PLAN_CONSUMO]]</f>
        <v>1</v>
      </c>
      <c r="Y445" t="s">
        <v>9014</v>
      </c>
      <c r="Z445" t="b">
        <f>Tabla1[[#This Row],[DESCRIPCION_U20002 31/10]]=Tabla1[[#This Row],[DESCRIPCION_U2000]]</f>
        <v>0</v>
      </c>
      <c r="AA445" t="s">
        <v>7373</v>
      </c>
      <c r="AB445" t="b">
        <f>Tabla1[[#This Row],[EJECUTIVO COMERCIAL 31/10]]=Tabla1[[#This Row],[EJECUTIVO_CORPORATE]]</f>
        <v>0</v>
      </c>
      <c r="AC445" t="e">
        <f>VLOOKUP(Tabla1[[#This Row],[NRO_CUENTA]],[1]!Tabla3[#Data],12,0)</f>
        <v>#N/A</v>
      </c>
      <c r="AD445" t="e">
        <f>VLOOKUP(Tabla1[[#This Row],[NRO_CUENTA]],[1]!Tabla3[#Data],17,0)</f>
        <v>#N/A</v>
      </c>
    </row>
    <row r="446" spans="1:30" x14ac:dyDescent="0.25">
      <c r="A446" t="s">
        <v>18</v>
      </c>
      <c r="B446" s="1">
        <v>43159</v>
      </c>
      <c r="C446" t="s">
        <v>1047</v>
      </c>
      <c r="D446">
        <v>32045</v>
      </c>
      <c r="E446" s="6" t="s">
        <v>208</v>
      </c>
      <c r="F446" t="s">
        <v>1093</v>
      </c>
      <c r="G446" s="6" t="s">
        <v>1819</v>
      </c>
      <c r="H446" t="s">
        <v>40</v>
      </c>
      <c r="I446" t="s">
        <v>23</v>
      </c>
      <c r="J446" t="s">
        <v>1639</v>
      </c>
      <c r="K446" t="s">
        <v>1180</v>
      </c>
      <c r="L446" t="s">
        <v>1181</v>
      </c>
      <c r="M446" t="s">
        <v>1182</v>
      </c>
      <c r="N446" t="s">
        <v>711</v>
      </c>
      <c r="O446" s="14">
        <v>43862</v>
      </c>
      <c r="P446" s="14">
        <v>43891</v>
      </c>
      <c r="Q446" s="22" t="s">
        <v>27</v>
      </c>
      <c r="R446" s="25"/>
      <c r="S446" s="25"/>
      <c r="T446" s="26">
        <v>43907</v>
      </c>
      <c r="U446" t="s">
        <v>5982</v>
      </c>
      <c r="V446" t="s">
        <v>5982</v>
      </c>
      <c r="W446" t="s">
        <v>868</v>
      </c>
      <c r="X446" t="b">
        <f>Tabla1[[#This Row],[PLAN CONSUMO 31/10]]=Tabla1[[#This Row],[PLAN_CONSUMO]]</f>
        <v>0</v>
      </c>
      <c r="Y446" t="s">
        <v>6666</v>
      </c>
      <c r="Z446" t="b">
        <f>Tabla1[[#This Row],[DESCRIPCION_U20002 31/10]]=Tabla1[[#This Row],[DESCRIPCION_U2000]]</f>
        <v>0</v>
      </c>
      <c r="AA446" t="s">
        <v>7475</v>
      </c>
      <c r="AB446" t="b">
        <f>Tabla1[[#This Row],[EJECUTIVO COMERCIAL 31/10]]=Tabla1[[#This Row],[EJECUTIVO_CORPORATE]]</f>
        <v>0</v>
      </c>
      <c r="AC446" t="e">
        <f>VLOOKUP(Tabla1[[#This Row],[NRO_CUENTA]],[1]!Tabla3[#Data],12,0)</f>
        <v>#N/A</v>
      </c>
      <c r="AD446" t="e">
        <f>VLOOKUP(Tabla1[[#This Row],[NRO_CUENTA]],[1]!Tabla3[#Data],17,0)</f>
        <v>#N/A</v>
      </c>
    </row>
    <row r="447" spans="1:30" x14ac:dyDescent="0.25">
      <c r="A447" t="s">
        <v>18</v>
      </c>
      <c r="B447" s="1">
        <v>43159</v>
      </c>
      <c r="C447" t="s">
        <v>1047</v>
      </c>
      <c r="D447">
        <v>32045</v>
      </c>
      <c r="E447" s="6" t="s">
        <v>208</v>
      </c>
      <c r="F447" s="37" t="s">
        <v>1094</v>
      </c>
      <c r="G447" s="6" t="s">
        <v>1819</v>
      </c>
      <c r="H447" t="s">
        <v>40</v>
      </c>
      <c r="I447" t="s">
        <v>23</v>
      </c>
      <c r="J447" t="s">
        <v>1639</v>
      </c>
      <c r="K447" t="s">
        <v>1180</v>
      </c>
      <c r="L447" t="s">
        <v>1181</v>
      </c>
      <c r="M447" t="s">
        <v>1182</v>
      </c>
      <c r="N447" t="s">
        <v>711</v>
      </c>
      <c r="O447" s="14">
        <v>43862</v>
      </c>
      <c r="P447" s="14">
        <v>43891</v>
      </c>
      <c r="Q447" s="22" t="s">
        <v>6171</v>
      </c>
      <c r="R447" s="25" t="s">
        <v>5943</v>
      </c>
      <c r="S447" s="25"/>
      <c r="T447" s="26">
        <v>43907</v>
      </c>
      <c r="U447" t="s">
        <v>5982</v>
      </c>
      <c r="V447" t="s">
        <v>5982</v>
      </c>
      <c r="W447" t="s">
        <v>868</v>
      </c>
      <c r="X447" t="b">
        <f>Tabla1[[#This Row],[PLAN CONSUMO 31/10]]=Tabla1[[#This Row],[PLAN_CONSUMO]]</f>
        <v>0</v>
      </c>
      <c r="Y447" t="s">
        <v>6666</v>
      </c>
      <c r="Z447" t="b">
        <f>Tabla1[[#This Row],[DESCRIPCION_U20002 31/10]]=Tabla1[[#This Row],[DESCRIPCION_U2000]]</f>
        <v>0</v>
      </c>
      <c r="AA447" t="s">
        <v>7475</v>
      </c>
      <c r="AB447" t="b">
        <f>Tabla1[[#This Row],[EJECUTIVO COMERCIAL 31/10]]=Tabla1[[#This Row],[EJECUTIVO_CORPORATE]]</f>
        <v>0</v>
      </c>
      <c r="AC447" t="e">
        <f>VLOOKUP(Tabla1[[#This Row],[NRO_CUENTA]],[1]!Tabla3[#Data],12,0)</f>
        <v>#N/A</v>
      </c>
      <c r="AD447" t="e">
        <f>VLOOKUP(Tabla1[[#This Row],[NRO_CUENTA]],[1]!Tabla3[#Data],17,0)</f>
        <v>#N/A</v>
      </c>
    </row>
    <row r="448" spans="1:30" x14ac:dyDescent="0.25">
      <c r="A448" t="s">
        <v>18</v>
      </c>
      <c r="B448" s="1">
        <v>42430</v>
      </c>
      <c r="C448" t="s">
        <v>1049</v>
      </c>
      <c r="D448">
        <v>29852</v>
      </c>
      <c r="E448" s="6" t="s">
        <v>1096</v>
      </c>
      <c r="F448" t="s">
        <v>1097</v>
      </c>
      <c r="G448" s="6" t="s">
        <v>1389</v>
      </c>
      <c r="H448" t="s">
        <v>22</v>
      </c>
      <c r="I448" t="s">
        <v>23</v>
      </c>
      <c r="J448" t="s">
        <v>832</v>
      </c>
      <c r="K448" t="s">
        <v>1188</v>
      </c>
      <c r="L448" t="s">
        <v>1189</v>
      </c>
      <c r="M448" t="s">
        <v>1190</v>
      </c>
      <c r="N448" t="s">
        <v>711</v>
      </c>
      <c r="O448" s="14">
        <v>43862</v>
      </c>
      <c r="P448" s="14">
        <v>43891</v>
      </c>
      <c r="Q448" s="28" t="s">
        <v>75</v>
      </c>
      <c r="R448" s="25" t="s">
        <v>1902</v>
      </c>
      <c r="S448" s="25" t="s">
        <v>2239</v>
      </c>
      <c r="T448" s="26">
        <v>0</v>
      </c>
      <c r="U448" t="s">
        <v>5982</v>
      </c>
      <c r="V448" t="s">
        <v>35</v>
      </c>
      <c r="W448" t="s">
        <v>1049</v>
      </c>
      <c r="X448" t="b">
        <f>Tabla1[[#This Row],[PLAN CONSUMO 31/10]]=Tabla1[[#This Row],[PLAN_CONSUMO]]</f>
        <v>1</v>
      </c>
      <c r="Y448" t="s">
        <v>35</v>
      </c>
      <c r="Z448" t="b">
        <f>Tabla1[[#This Row],[DESCRIPCION_U20002 31/10]]=Tabla1[[#This Row],[DESCRIPCION_U2000]]</f>
        <v>0</v>
      </c>
      <c r="AA448" t="s">
        <v>8737</v>
      </c>
      <c r="AB448" t="b">
        <f>Tabla1[[#This Row],[EJECUTIVO COMERCIAL 31/10]]=Tabla1[[#This Row],[EJECUTIVO_CORPORATE]]</f>
        <v>0</v>
      </c>
      <c r="AC448" t="e">
        <f>VLOOKUP(Tabla1[[#This Row],[NRO_CUENTA]],[1]!Tabla3[#Data],12,0)</f>
        <v>#N/A</v>
      </c>
      <c r="AD448" t="e">
        <f>VLOOKUP(Tabla1[[#This Row],[NRO_CUENTA]],[1]!Tabla3[#Data],17,0)</f>
        <v>#N/A</v>
      </c>
    </row>
    <row r="449" spans="1:30" x14ac:dyDescent="0.25">
      <c r="A449" t="s">
        <v>18</v>
      </c>
      <c r="B449" s="1">
        <v>42674</v>
      </c>
      <c r="C449" t="s">
        <v>1050</v>
      </c>
      <c r="D449">
        <v>30509</v>
      </c>
      <c r="E449" s="6" t="s">
        <v>1096</v>
      </c>
      <c r="F449" t="s">
        <v>1859</v>
      </c>
      <c r="G449" s="6" t="s">
        <v>1389</v>
      </c>
      <c r="H449" t="s">
        <v>752</v>
      </c>
      <c r="I449" t="s">
        <v>23</v>
      </c>
      <c r="J449" t="s">
        <v>832</v>
      </c>
      <c r="K449" t="s">
        <v>1191</v>
      </c>
      <c r="L449" t="s">
        <v>1192</v>
      </c>
      <c r="M449" t="s">
        <v>1190</v>
      </c>
      <c r="N449" t="s">
        <v>711</v>
      </c>
      <c r="O449" s="14">
        <v>43862</v>
      </c>
      <c r="P449" s="14">
        <v>43891</v>
      </c>
      <c r="Q449" s="28" t="s">
        <v>75</v>
      </c>
      <c r="R449" s="25" t="s">
        <v>1903</v>
      </c>
      <c r="S449" s="25" t="s">
        <v>2239</v>
      </c>
      <c r="T449" s="26">
        <v>0</v>
      </c>
      <c r="U449" t="s">
        <v>5982</v>
      </c>
      <c r="V449" t="s">
        <v>5982</v>
      </c>
      <c r="W449" t="s">
        <v>1050</v>
      </c>
      <c r="X449" t="b">
        <f>Tabla1[[#This Row],[PLAN CONSUMO 31/10]]=Tabla1[[#This Row],[PLAN_CONSUMO]]</f>
        <v>1</v>
      </c>
      <c r="Y449" t="s">
        <v>1859</v>
      </c>
      <c r="Z449" t="b">
        <f>Tabla1[[#This Row],[DESCRIPCION_U20002 31/10]]=Tabla1[[#This Row],[DESCRIPCION_U2000]]</f>
        <v>1</v>
      </c>
      <c r="AA449" t="s">
        <v>8737</v>
      </c>
      <c r="AB449" t="b">
        <f>Tabla1[[#This Row],[EJECUTIVO COMERCIAL 31/10]]=Tabla1[[#This Row],[EJECUTIVO_CORPORATE]]</f>
        <v>0</v>
      </c>
      <c r="AC449" t="e">
        <f>VLOOKUP(Tabla1[[#This Row],[NRO_CUENTA]],[1]!Tabla3[#Data],12,0)</f>
        <v>#N/A</v>
      </c>
      <c r="AD449" t="e">
        <f>VLOOKUP(Tabla1[[#This Row],[NRO_CUENTA]],[1]!Tabla3[#Data],17,0)</f>
        <v>#N/A</v>
      </c>
    </row>
    <row r="450" spans="1:30" x14ac:dyDescent="0.25">
      <c r="A450" t="s">
        <v>18</v>
      </c>
      <c r="B450" s="1">
        <v>42674</v>
      </c>
      <c r="C450" t="s">
        <v>1050</v>
      </c>
      <c r="D450">
        <v>30510</v>
      </c>
      <c r="E450" s="6" t="s">
        <v>1096</v>
      </c>
      <c r="F450" t="s">
        <v>1098</v>
      </c>
      <c r="G450" s="6" t="s">
        <v>1389</v>
      </c>
      <c r="H450" t="s">
        <v>61</v>
      </c>
      <c r="I450" t="s">
        <v>23</v>
      </c>
      <c r="J450" t="s">
        <v>832</v>
      </c>
      <c r="K450" t="s">
        <v>1193</v>
      </c>
      <c r="L450" t="s">
        <v>1194</v>
      </c>
      <c r="M450" t="s">
        <v>1190</v>
      </c>
      <c r="N450" t="s">
        <v>711</v>
      </c>
      <c r="O450" s="14">
        <v>43862</v>
      </c>
      <c r="P450" s="14">
        <v>43891</v>
      </c>
      <c r="Q450" s="28" t="s">
        <v>75</v>
      </c>
      <c r="R450" s="25" t="s">
        <v>1903</v>
      </c>
      <c r="S450" s="25" t="s">
        <v>2239</v>
      </c>
      <c r="T450" s="26">
        <v>0</v>
      </c>
      <c r="U450" t="s">
        <v>5982</v>
      </c>
      <c r="V450" t="s">
        <v>35</v>
      </c>
      <c r="W450" t="s">
        <v>1050</v>
      </c>
      <c r="X450" t="b">
        <f>Tabla1[[#This Row],[PLAN CONSUMO 31/10]]=Tabla1[[#This Row],[PLAN_CONSUMO]]</f>
        <v>1</v>
      </c>
      <c r="Y450" t="s">
        <v>35</v>
      </c>
      <c r="Z450" t="b">
        <f>Tabla1[[#This Row],[DESCRIPCION_U20002 31/10]]=Tabla1[[#This Row],[DESCRIPCION_U2000]]</f>
        <v>0</v>
      </c>
      <c r="AA450" t="s">
        <v>8737</v>
      </c>
      <c r="AB450" t="b">
        <f>Tabla1[[#This Row],[EJECUTIVO COMERCIAL 31/10]]=Tabla1[[#This Row],[EJECUTIVO_CORPORATE]]</f>
        <v>0</v>
      </c>
      <c r="AC450" t="e">
        <f>VLOOKUP(Tabla1[[#This Row],[NRO_CUENTA]],[1]!Tabla3[#Data],12,0)</f>
        <v>#N/A</v>
      </c>
      <c r="AD450" t="e">
        <f>VLOOKUP(Tabla1[[#This Row],[NRO_CUENTA]],[1]!Tabla3[#Data],17,0)</f>
        <v>#N/A</v>
      </c>
    </row>
    <row r="451" spans="1:30" x14ac:dyDescent="0.25">
      <c r="A451" t="s">
        <v>18</v>
      </c>
      <c r="B451" s="1">
        <v>42674</v>
      </c>
      <c r="C451" t="s">
        <v>28</v>
      </c>
      <c r="D451">
        <v>30531</v>
      </c>
      <c r="E451" s="6" t="s">
        <v>1096</v>
      </c>
      <c r="F451" t="s">
        <v>1099</v>
      </c>
      <c r="G451" s="6" t="s">
        <v>1389</v>
      </c>
      <c r="H451" t="s">
        <v>22</v>
      </c>
      <c r="I451" t="s">
        <v>23</v>
      </c>
      <c r="J451" t="s">
        <v>832</v>
      </c>
      <c r="K451" t="s">
        <v>1195</v>
      </c>
      <c r="L451" t="s">
        <v>1196</v>
      </c>
      <c r="M451" t="s">
        <v>1190</v>
      </c>
      <c r="N451" t="s">
        <v>711</v>
      </c>
      <c r="O451" s="14">
        <v>43862</v>
      </c>
      <c r="P451" s="14">
        <v>43891</v>
      </c>
      <c r="Q451" s="22" t="s">
        <v>27</v>
      </c>
      <c r="R451" s="25"/>
      <c r="S451" s="25"/>
      <c r="T451" s="26">
        <v>43903</v>
      </c>
      <c r="U451" t="s">
        <v>5984</v>
      </c>
      <c r="V451" t="s">
        <v>5984</v>
      </c>
      <c r="W451" t="s">
        <v>28</v>
      </c>
      <c r="X451" t="b">
        <f>Tabla1[[#This Row],[PLAN CONSUMO 31/10]]=Tabla1[[#This Row],[PLAN_CONSUMO]]</f>
        <v>1</v>
      </c>
      <c r="Y451" t="s">
        <v>9274</v>
      </c>
      <c r="Z451" t="b">
        <f>Tabla1[[#This Row],[DESCRIPCION_U20002 31/10]]=Tabla1[[#This Row],[DESCRIPCION_U2000]]</f>
        <v>0</v>
      </c>
      <c r="AA451" t="s">
        <v>8737</v>
      </c>
      <c r="AB451" t="b">
        <f>Tabla1[[#This Row],[EJECUTIVO COMERCIAL 31/10]]=Tabla1[[#This Row],[EJECUTIVO_CORPORATE]]</f>
        <v>0</v>
      </c>
      <c r="AC451" t="e">
        <f>VLOOKUP(Tabla1[[#This Row],[NRO_CUENTA]],[1]!Tabla3[#Data],12,0)</f>
        <v>#N/A</v>
      </c>
      <c r="AD451" t="e">
        <f>VLOOKUP(Tabla1[[#This Row],[NRO_CUENTA]],[1]!Tabla3[#Data],17,0)</f>
        <v>#N/A</v>
      </c>
    </row>
    <row r="452" spans="1:30" x14ac:dyDescent="0.25">
      <c r="A452" t="s">
        <v>18</v>
      </c>
      <c r="B452" s="1">
        <v>42703</v>
      </c>
      <c r="C452" t="s">
        <v>28</v>
      </c>
      <c r="D452">
        <v>30522</v>
      </c>
      <c r="E452" s="6" t="s">
        <v>1096</v>
      </c>
      <c r="F452" t="s">
        <v>1100</v>
      </c>
      <c r="G452" s="6" t="s">
        <v>1389</v>
      </c>
      <c r="H452" t="s">
        <v>40</v>
      </c>
      <c r="I452" t="s">
        <v>23</v>
      </c>
      <c r="J452" t="s">
        <v>832</v>
      </c>
      <c r="K452" t="s">
        <v>1197</v>
      </c>
      <c r="L452" t="s">
        <v>1198</v>
      </c>
      <c r="M452" t="s">
        <v>1190</v>
      </c>
      <c r="N452" t="s">
        <v>711</v>
      </c>
      <c r="O452" s="14">
        <v>43862</v>
      </c>
      <c r="P452" s="14">
        <v>43891</v>
      </c>
      <c r="Q452" s="22" t="s">
        <v>27</v>
      </c>
      <c r="R452" s="25"/>
      <c r="S452" s="25"/>
      <c r="T452" s="26">
        <v>43907</v>
      </c>
      <c r="U452" t="s">
        <v>5984</v>
      </c>
      <c r="V452" t="s">
        <v>5984</v>
      </c>
      <c r="W452" t="s">
        <v>28</v>
      </c>
      <c r="X452" t="b">
        <f>Tabla1[[#This Row],[PLAN CONSUMO 31/10]]=Tabla1[[#This Row],[PLAN_CONSUMO]]</f>
        <v>1</v>
      </c>
      <c r="Y452" t="s">
        <v>9451</v>
      </c>
      <c r="Z452" t="b">
        <f>Tabla1[[#This Row],[DESCRIPCION_U20002 31/10]]=Tabla1[[#This Row],[DESCRIPCION_U2000]]</f>
        <v>0</v>
      </c>
      <c r="AA452" t="s">
        <v>8737</v>
      </c>
      <c r="AB452" t="b">
        <f>Tabla1[[#This Row],[EJECUTIVO COMERCIAL 31/10]]=Tabla1[[#This Row],[EJECUTIVO_CORPORATE]]</f>
        <v>0</v>
      </c>
      <c r="AC452" t="e">
        <f>VLOOKUP(Tabla1[[#This Row],[NRO_CUENTA]],[1]!Tabla3[#Data],12,0)</f>
        <v>#N/A</v>
      </c>
      <c r="AD452" t="e">
        <f>VLOOKUP(Tabla1[[#This Row],[NRO_CUENTA]],[1]!Tabla3[#Data],17,0)</f>
        <v>#N/A</v>
      </c>
    </row>
    <row r="453" spans="1:30" x14ac:dyDescent="0.25">
      <c r="A453" t="s">
        <v>18</v>
      </c>
      <c r="B453" s="1">
        <v>42703</v>
      </c>
      <c r="C453" t="s">
        <v>28</v>
      </c>
      <c r="D453">
        <v>30523</v>
      </c>
      <c r="E453" s="6" t="s">
        <v>1096</v>
      </c>
      <c r="F453" t="s">
        <v>1101</v>
      </c>
      <c r="G453" s="6" t="s">
        <v>1389</v>
      </c>
      <c r="H453" t="s">
        <v>752</v>
      </c>
      <c r="I453" t="s">
        <v>23</v>
      </c>
      <c r="J453" t="s">
        <v>832</v>
      </c>
      <c r="K453" t="s">
        <v>1199</v>
      </c>
      <c r="L453" t="s">
        <v>1200</v>
      </c>
      <c r="M453" t="s">
        <v>1190</v>
      </c>
      <c r="N453" t="s">
        <v>711</v>
      </c>
      <c r="O453" s="14">
        <v>43862</v>
      </c>
      <c r="P453" s="14">
        <v>43891</v>
      </c>
      <c r="Q453" s="28" t="s">
        <v>75</v>
      </c>
      <c r="R453" s="25" t="s">
        <v>1903</v>
      </c>
      <c r="S453" s="25" t="s">
        <v>2239</v>
      </c>
      <c r="T453" s="26">
        <v>0</v>
      </c>
      <c r="U453" t="s">
        <v>5984</v>
      </c>
      <c r="V453" t="s">
        <v>5984</v>
      </c>
      <c r="W453" t="s">
        <v>28</v>
      </c>
      <c r="X453" t="b">
        <f>Tabla1[[#This Row],[PLAN CONSUMO 31/10]]=Tabla1[[#This Row],[PLAN_CONSUMO]]</f>
        <v>1</v>
      </c>
      <c r="Y453" t="s">
        <v>9452</v>
      </c>
      <c r="Z453" t="b">
        <f>Tabla1[[#This Row],[DESCRIPCION_U20002 31/10]]=Tabla1[[#This Row],[DESCRIPCION_U2000]]</f>
        <v>0</v>
      </c>
      <c r="AA453" t="s">
        <v>8737</v>
      </c>
      <c r="AB453" t="b">
        <f>Tabla1[[#This Row],[EJECUTIVO COMERCIAL 31/10]]=Tabla1[[#This Row],[EJECUTIVO_CORPORATE]]</f>
        <v>0</v>
      </c>
      <c r="AC453" t="e">
        <f>VLOOKUP(Tabla1[[#This Row],[NRO_CUENTA]],[1]!Tabla3[#Data],12,0)</f>
        <v>#N/A</v>
      </c>
      <c r="AD453" t="e">
        <f>VLOOKUP(Tabla1[[#This Row],[NRO_CUENTA]],[1]!Tabla3[#Data],17,0)</f>
        <v>#N/A</v>
      </c>
    </row>
    <row r="454" spans="1:30" x14ac:dyDescent="0.25">
      <c r="A454" t="s">
        <v>18</v>
      </c>
      <c r="B454" s="1">
        <v>42703</v>
      </c>
      <c r="C454" t="s">
        <v>28</v>
      </c>
      <c r="D454">
        <v>30532</v>
      </c>
      <c r="E454" s="6" t="s">
        <v>1096</v>
      </c>
      <c r="F454" t="s">
        <v>1102</v>
      </c>
      <c r="G454" s="6" t="s">
        <v>1389</v>
      </c>
      <c r="H454" t="s">
        <v>646</v>
      </c>
      <c r="I454" t="s">
        <v>23</v>
      </c>
      <c r="J454" t="s">
        <v>832</v>
      </c>
      <c r="K454" t="s">
        <v>1201</v>
      </c>
      <c r="L454" t="s">
        <v>1202</v>
      </c>
      <c r="M454" t="s">
        <v>1190</v>
      </c>
      <c r="N454" t="s">
        <v>711</v>
      </c>
      <c r="O454" s="14">
        <v>43862</v>
      </c>
      <c r="P454" s="14">
        <v>43891</v>
      </c>
      <c r="Q454" s="28" t="s">
        <v>75</v>
      </c>
      <c r="R454" s="25" t="s">
        <v>1903</v>
      </c>
      <c r="S454" s="25" t="s">
        <v>2239</v>
      </c>
      <c r="T454" s="26">
        <v>0</v>
      </c>
      <c r="U454" t="s">
        <v>5982</v>
      </c>
      <c r="V454" t="s">
        <v>5982</v>
      </c>
      <c r="W454" t="s">
        <v>28</v>
      </c>
      <c r="X454" t="b">
        <f>Tabla1[[#This Row],[PLAN CONSUMO 31/10]]=Tabla1[[#This Row],[PLAN_CONSUMO]]</f>
        <v>1</v>
      </c>
      <c r="Y454" t="s">
        <v>6053</v>
      </c>
      <c r="Z454" t="b">
        <f>Tabla1[[#This Row],[DESCRIPCION_U20002 31/10]]=Tabla1[[#This Row],[DESCRIPCION_U2000]]</f>
        <v>0</v>
      </c>
      <c r="AA454" t="s">
        <v>8737</v>
      </c>
      <c r="AB454" t="b">
        <f>Tabla1[[#This Row],[EJECUTIVO COMERCIAL 31/10]]=Tabla1[[#This Row],[EJECUTIVO_CORPORATE]]</f>
        <v>0</v>
      </c>
      <c r="AC454" t="e">
        <f>VLOOKUP(Tabla1[[#This Row],[NRO_CUENTA]],[1]!Tabla3[#Data],12,0)</f>
        <v>#N/A</v>
      </c>
      <c r="AD454" t="e">
        <f>VLOOKUP(Tabla1[[#This Row],[NRO_CUENTA]],[1]!Tabla3[#Data],17,0)</f>
        <v>#N/A</v>
      </c>
    </row>
    <row r="455" spans="1:30" x14ac:dyDescent="0.25">
      <c r="A455" t="s">
        <v>18</v>
      </c>
      <c r="B455" s="1">
        <v>42703</v>
      </c>
      <c r="C455" t="s">
        <v>28</v>
      </c>
      <c r="D455">
        <v>30602</v>
      </c>
      <c r="E455" s="6" t="s">
        <v>1096</v>
      </c>
      <c r="F455" t="s">
        <v>1103</v>
      </c>
      <c r="G455" s="6" t="s">
        <v>1389</v>
      </c>
      <c r="H455" t="s">
        <v>40</v>
      </c>
      <c r="I455" t="s">
        <v>23</v>
      </c>
      <c r="J455" t="s">
        <v>832</v>
      </c>
      <c r="K455" t="s">
        <v>1203</v>
      </c>
      <c r="L455" t="s">
        <v>1204</v>
      </c>
      <c r="M455" t="s">
        <v>1190</v>
      </c>
      <c r="N455" t="s">
        <v>711</v>
      </c>
      <c r="O455" s="14">
        <v>43862</v>
      </c>
      <c r="P455" s="14">
        <v>43891</v>
      </c>
      <c r="Q455" s="22" t="s">
        <v>27</v>
      </c>
      <c r="R455" s="25"/>
      <c r="S455" s="25"/>
      <c r="T455" s="26">
        <v>43902</v>
      </c>
      <c r="U455" t="s">
        <v>5984</v>
      </c>
      <c r="V455" t="s">
        <v>5984</v>
      </c>
      <c r="W455" t="s">
        <v>28</v>
      </c>
      <c r="X455" t="b">
        <f>Tabla1[[#This Row],[PLAN CONSUMO 31/10]]=Tabla1[[#This Row],[PLAN_CONSUMO]]</f>
        <v>1</v>
      </c>
      <c r="Y455" t="s">
        <v>9453</v>
      </c>
      <c r="Z455" t="b">
        <f>Tabla1[[#This Row],[DESCRIPCION_U20002 31/10]]=Tabla1[[#This Row],[DESCRIPCION_U2000]]</f>
        <v>0</v>
      </c>
      <c r="AA455" t="s">
        <v>8737</v>
      </c>
      <c r="AB455" t="b">
        <f>Tabla1[[#This Row],[EJECUTIVO COMERCIAL 31/10]]=Tabla1[[#This Row],[EJECUTIVO_CORPORATE]]</f>
        <v>0</v>
      </c>
      <c r="AC455" t="e">
        <f>VLOOKUP(Tabla1[[#This Row],[NRO_CUENTA]],[1]!Tabla3[#Data],12,0)</f>
        <v>#N/A</v>
      </c>
      <c r="AD455" t="e">
        <f>VLOOKUP(Tabla1[[#This Row],[NRO_CUENTA]],[1]!Tabla3[#Data],17,0)</f>
        <v>#N/A</v>
      </c>
    </row>
    <row r="456" spans="1:30" x14ac:dyDescent="0.25">
      <c r="A456" t="s">
        <v>18</v>
      </c>
      <c r="B456" s="1">
        <v>42704</v>
      </c>
      <c r="C456" t="s">
        <v>28</v>
      </c>
      <c r="D456">
        <v>30524</v>
      </c>
      <c r="E456" s="6" t="s">
        <v>1096</v>
      </c>
      <c r="F456" t="s">
        <v>1104</v>
      </c>
      <c r="G456" s="6" t="s">
        <v>1389</v>
      </c>
      <c r="H456" t="s">
        <v>61</v>
      </c>
      <c r="I456" t="s">
        <v>23</v>
      </c>
      <c r="J456" t="s">
        <v>832</v>
      </c>
      <c r="K456" t="s">
        <v>1205</v>
      </c>
      <c r="L456" t="s">
        <v>1206</v>
      </c>
      <c r="M456" t="s">
        <v>1190</v>
      </c>
      <c r="N456" t="s">
        <v>711</v>
      </c>
      <c r="O456" s="14">
        <v>43862</v>
      </c>
      <c r="P456" s="14">
        <v>43891</v>
      </c>
      <c r="Q456" s="28" t="s">
        <v>75</v>
      </c>
      <c r="R456" s="25" t="s">
        <v>1903</v>
      </c>
      <c r="S456" s="25" t="s">
        <v>2239</v>
      </c>
      <c r="T456" s="26">
        <v>0</v>
      </c>
      <c r="U456" t="s">
        <v>5982</v>
      </c>
      <c r="V456" t="s">
        <v>5982</v>
      </c>
      <c r="W456" t="s">
        <v>28</v>
      </c>
      <c r="X456" t="b">
        <f>Tabla1[[#This Row],[PLAN CONSUMO 31/10]]=Tabla1[[#This Row],[PLAN_CONSUMO]]</f>
        <v>1</v>
      </c>
      <c r="Y456" t="s">
        <v>1104</v>
      </c>
      <c r="Z456" t="b">
        <f>Tabla1[[#This Row],[DESCRIPCION_U20002 31/10]]=Tabla1[[#This Row],[DESCRIPCION_U2000]]</f>
        <v>1</v>
      </c>
      <c r="AA456" t="s">
        <v>8737</v>
      </c>
      <c r="AB456" t="b">
        <f>Tabla1[[#This Row],[EJECUTIVO COMERCIAL 31/10]]=Tabla1[[#This Row],[EJECUTIVO_CORPORATE]]</f>
        <v>0</v>
      </c>
      <c r="AC456" t="e">
        <f>VLOOKUP(Tabla1[[#This Row],[NRO_CUENTA]],[1]!Tabla3[#Data],12,0)</f>
        <v>#N/A</v>
      </c>
      <c r="AD456" t="e">
        <f>VLOOKUP(Tabla1[[#This Row],[NRO_CUENTA]],[1]!Tabla3[#Data],17,0)</f>
        <v>#N/A</v>
      </c>
    </row>
    <row r="457" spans="1:30" x14ac:dyDescent="0.25">
      <c r="A457" t="s">
        <v>18</v>
      </c>
      <c r="B457" s="1">
        <v>42704</v>
      </c>
      <c r="C457" t="s">
        <v>28</v>
      </c>
      <c r="D457">
        <v>30529</v>
      </c>
      <c r="E457" s="6" t="s">
        <v>1096</v>
      </c>
      <c r="F457" t="s">
        <v>1105</v>
      </c>
      <c r="G457" s="6" t="s">
        <v>1389</v>
      </c>
      <c r="H457" t="s">
        <v>31</v>
      </c>
      <c r="I457" t="s">
        <v>23</v>
      </c>
      <c r="J457" t="s">
        <v>832</v>
      </c>
      <c r="K457" t="s">
        <v>1207</v>
      </c>
      <c r="L457" t="s">
        <v>1208</v>
      </c>
      <c r="M457" t="s">
        <v>1190</v>
      </c>
      <c r="N457" t="s">
        <v>711</v>
      </c>
      <c r="O457" s="14">
        <v>43862</v>
      </c>
      <c r="P457" s="14">
        <v>43891</v>
      </c>
      <c r="Q457" s="28" t="s">
        <v>75</v>
      </c>
      <c r="R457" s="25" t="s">
        <v>1903</v>
      </c>
      <c r="S457" s="25" t="s">
        <v>2239</v>
      </c>
      <c r="T457" s="26">
        <v>0</v>
      </c>
      <c r="U457" t="s">
        <v>5984</v>
      </c>
      <c r="V457" t="s">
        <v>5984</v>
      </c>
      <c r="W457" t="s">
        <v>28</v>
      </c>
      <c r="X457" t="b">
        <f>Tabla1[[#This Row],[PLAN CONSUMO 31/10]]=Tabla1[[#This Row],[PLAN_CONSUMO]]</f>
        <v>1</v>
      </c>
      <c r="Y457" t="s">
        <v>9454</v>
      </c>
      <c r="Z457" t="b">
        <f>Tabla1[[#This Row],[DESCRIPCION_U20002 31/10]]=Tabla1[[#This Row],[DESCRIPCION_U2000]]</f>
        <v>0</v>
      </c>
      <c r="AA457" t="s">
        <v>8737</v>
      </c>
      <c r="AB457" t="b">
        <f>Tabla1[[#This Row],[EJECUTIVO COMERCIAL 31/10]]=Tabla1[[#This Row],[EJECUTIVO_CORPORATE]]</f>
        <v>0</v>
      </c>
      <c r="AC457" t="e">
        <f>VLOOKUP(Tabla1[[#This Row],[NRO_CUENTA]],[1]!Tabla3[#Data],12,0)</f>
        <v>#N/A</v>
      </c>
      <c r="AD457" t="e">
        <f>VLOOKUP(Tabla1[[#This Row],[NRO_CUENTA]],[1]!Tabla3[#Data],17,0)</f>
        <v>#N/A</v>
      </c>
    </row>
    <row r="458" spans="1:30" x14ac:dyDescent="0.25">
      <c r="A458" t="s">
        <v>18</v>
      </c>
      <c r="B458" s="1">
        <v>43131</v>
      </c>
      <c r="C458" t="s">
        <v>28</v>
      </c>
      <c r="D458">
        <v>31909</v>
      </c>
      <c r="E458" s="6" t="s">
        <v>1096</v>
      </c>
      <c r="F458" t="s">
        <v>1106</v>
      </c>
      <c r="G458" s="6" t="s">
        <v>1389</v>
      </c>
      <c r="H458" t="s">
        <v>22</v>
      </c>
      <c r="I458" t="s">
        <v>23</v>
      </c>
      <c r="J458" t="s">
        <v>832</v>
      </c>
      <c r="K458" t="s">
        <v>1209</v>
      </c>
      <c r="L458" t="s">
        <v>1210</v>
      </c>
      <c r="M458" t="s">
        <v>1190</v>
      </c>
      <c r="N458" t="s">
        <v>711</v>
      </c>
      <c r="O458" s="14">
        <v>43862</v>
      </c>
      <c r="P458" s="14">
        <v>43891</v>
      </c>
      <c r="Q458" s="22" t="s">
        <v>27</v>
      </c>
      <c r="R458" s="25"/>
      <c r="S458" s="25"/>
      <c r="T458" s="26">
        <v>43907</v>
      </c>
      <c r="U458" t="s">
        <v>5989</v>
      </c>
      <c r="V458" t="s">
        <v>35</v>
      </c>
      <c r="W458" t="s">
        <v>28</v>
      </c>
      <c r="X458" t="b">
        <f>Tabla1[[#This Row],[PLAN CONSUMO 31/10]]=Tabla1[[#This Row],[PLAN_CONSUMO]]</f>
        <v>1</v>
      </c>
      <c r="Y458" t="s">
        <v>35</v>
      </c>
      <c r="Z458" t="b">
        <f>Tabla1[[#This Row],[DESCRIPCION_U20002 31/10]]=Tabla1[[#This Row],[DESCRIPCION_U2000]]</f>
        <v>0</v>
      </c>
      <c r="AA458" t="s">
        <v>8737</v>
      </c>
      <c r="AB458" t="b">
        <f>Tabla1[[#This Row],[EJECUTIVO COMERCIAL 31/10]]=Tabla1[[#This Row],[EJECUTIVO_CORPORATE]]</f>
        <v>0</v>
      </c>
      <c r="AC458" t="e">
        <f>VLOOKUP(Tabla1[[#This Row],[NRO_CUENTA]],[1]!Tabla3[#Data],12,0)</f>
        <v>#N/A</v>
      </c>
      <c r="AD458" t="e">
        <f>VLOOKUP(Tabla1[[#This Row],[NRO_CUENTA]],[1]!Tabla3[#Data],17,0)</f>
        <v>#N/A</v>
      </c>
    </row>
    <row r="459" spans="1:30" x14ac:dyDescent="0.25">
      <c r="A459" t="s">
        <v>18</v>
      </c>
      <c r="B459" s="1">
        <v>42916</v>
      </c>
      <c r="C459" t="s">
        <v>1051</v>
      </c>
      <c r="D459">
        <v>31213</v>
      </c>
      <c r="E459" s="6" t="s">
        <v>1107</v>
      </c>
      <c r="F459" t="s">
        <v>1109</v>
      </c>
      <c r="G459" s="6" t="s">
        <v>2240</v>
      </c>
      <c r="H459" t="s">
        <v>31</v>
      </c>
      <c r="I459" t="s">
        <v>23</v>
      </c>
      <c r="J459" t="s">
        <v>2337</v>
      </c>
      <c r="K459" t="s">
        <v>1215</v>
      </c>
      <c r="L459" t="s">
        <v>1216</v>
      </c>
      <c r="M459" t="s">
        <v>9311</v>
      </c>
      <c r="N459" t="s">
        <v>711</v>
      </c>
      <c r="O459" s="14">
        <v>43862</v>
      </c>
      <c r="P459" s="14">
        <v>43891</v>
      </c>
      <c r="Q459" s="22" t="s">
        <v>996</v>
      </c>
      <c r="R459" s="25"/>
      <c r="S459" s="25"/>
      <c r="T459" s="26">
        <v>0</v>
      </c>
      <c r="U459" t="s">
        <v>5982</v>
      </c>
      <c r="V459" t="s">
        <v>5982</v>
      </c>
      <c r="W459" t="s">
        <v>248</v>
      </c>
      <c r="X459" t="b">
        <f>Tabla1[[#This Row],[PLAN CONSUMO 31/10]]=Tabla1[[#This Row],[PLAN_CONSUMO]]</f>
        <v>0</v>
      </c>
      <c r="Y459" t="s">
        <v>6339</v>
      </c>
      <c r="Z459" t="b">
        <f>Tabla1[[#This Row],[DESCRIPCION_U20002 31/10]]=Tabla1[[#This Row],[DESCRIPCION_U2000]]</f>
        <v>0</v>
      </c>
      <c r="AA459" t="s">
        <v>8737</v>
      </c>
      <c r="AB459" t="b">
        <f>Tabla1[[#This Row],[EJECUTIVO COMERCIAL 31/10]]=Tabla1[[#This Row],[EJECUTIVO_CORPORATE]]</f>
        <v>0</v>
      </c>
      <c r="AC459" t="e">
        <f>VLOOKUP(Tabla1[[#This Row],[NRO_CUENTA]],[1]!Tabla3[#Data],12,0)</f>
        <v>#N/A</v>
      </c>
      <c r="AD459" t="e">
        <f>VLOOKUP(Tabla1[[#This Row],[NRO_CUENTA]],[1]!Tabla3[#Data],17,0)</f>
        <v>#N/A</v>
      </c>
    </row>
    <row r="460" spans="1:30" x14ac:dyDescent="0.25">
      <c r="A460" t="s">
        <v>18</v>
      </c>
      <c r="B460" s="1">
        <v>43433</v>
      </c>
      <c r="C460" t="s">
        <v>427</v>
      </c>
      <c r="D460">
        <v>33267</v>
      </c>
      <c r="E460" s="6" t="s">
        <v>1269</v>
      </c>
      <c r="F460" s="6" t="s">
        <v>1862</v>
      </c>
      <c r="G460" s="6" t="s">
        <v>1837</v>
      </c>
      <c r="H460" t="s">
        <v>22</v>
      </c>
      <c r="I460" t="s">
        <v>23</v>
      </c>
      <c r="J460" t="s">
        <v>939</v>
      </c>
      <c r="K460" t="s">
        <v>1344</v>
      </c>
      <c r="L460" t="s">
        <v>1345</v>
      </c>
      <c r="M460" t="s">
        <v>1337</v>
      </c>
      <c r="N460" t="s">
        <v>711</v>
      </c>
      <c r="O460" s="14">
        <v>43922</v>
      </c>
      <c r="P460" s="14">
        <v>43952</v>
      </c>
      <c r="Q460" s="21" t="s">
        <v>75</v>
      </c>
      <c r="R460" s="21" t="s">
        <v>3028</v>
      </c>
      <c r="S460" s="2" t="s">
        <v>9309</v>
      </c>
      <c r="T460" s="22">
        <v>0</v>
      </c>
      <c r="U460" t="e">
        <v>#N/A</v>
      </c>
      <c r="V460" t="e">
        <v>#N/A</v>
      </c>
      <c r="W460" t="e">
        <v>#N/A</v>
      </c>
      <c r="X460" t="e">
        <f>Tabla1[[#This Row],[PLAN CONSUMO 31/10]]=Tabla1[[#This Row],[PLAN_CONSUMO]]</f>
        <v>#N/A</v>
      </c>
      <c r="Y460" t="e">
        <v>#N/A</v>
      </c>
      <c r="Z460" t="e">
        <f>Tabla1[[#This Row],[DESCRIPCION_U20002 31/10]]=Tabla1[[#This Row],[DESCRIPCION_U2000]]</f>
        <v>#N/A</v>
      </c>
      <c r="AA460" t="e">
        <v>#N/A</v>
      </c>
      <c r="AB460" t="e">
        <f>Tabla1[[#This Row],[EJECUTIVO COMERCIAL 31/10]]=Tabla1[[#This Row],[EJECUTIVO_CORPORATE]]</f>
        <v>#N/A</v>
      </c>
      <c r="AC460" t="e">
        <f>VLOOKUP(Tabla1[[#This Row],[NRO_CUENTA]],[1]!Tabla3[#Data],12,0)</f>
        <v>#N/A</v>
      </c>
      <c r="AD460" t="e">
        <f>VLOOKUP(Tabla1[[#This Row],[NRO_CUENTA]],[1]!Tabla3[#Data],17,0)</f>
        <v>#N/A</v>
      </c>
    </row>
    <row r="461" spans="1:30" x14ac:dyDescent="0.25">
      <c r="A461" t="s">
        <v>18</v>
      </c>
      <c r="B461" s="1">
        <v>43861</v>
      </c>
      <c r="C461" t="s">
        <v>248</v>
      </c>
      <c r="D461">
        <v>35098</v>
      </c>
      <c r="E461" s="6" t="s">
        <v>1393</v>
      </c>
      <c r="F461" s="6" t="s">
        <v>1865</v>
      </c>
      <c r="G461" s="6" t="s">
        <v>1837</v>
      </c>
      <c r="H461" t="s">
        <v>40</v>
      </c>
      <c r="I461" t="s">
        <v>23</v>
      </c>
      <c r="J461" t="s">
        <v>939</v>
      </c>
      <c r="K461" t="s">
        <v>1489</v>
      </c>
      <c r="M461" t="s">
        <v>1477</v>
      </c>
      <c r="N461" t="s">
        <v>711</v>
      </c>
      <c r="O461" s="14">
        <v>43922</v>
      </c>
      <c r="P461" s="14">
        <v>43952</v>
      </c>
      <c r="Q461" s="21" t="s">
        <v>75</v>
      </c>
      <c r="R461" s="21" t="s">
        <v>3039</v>
      </c>
      <c r="S461" s="2" t="s">
        <v>9310</v>
      </c>
      <c r="T461" s="26">
        <v>0</v>
      </c>
      <c r="U461" t="s">
        <v>5982</v>
      </c>
      <c r="V461" t="s">
        <v>35</v>
      </c>
      <c r="W461" t="s">
        <v>248</v>
      </c>
      <c r="X461" t="b">
        <f>Tabla1[[#This Row],[PLAN CONSUMO 31/10]]=Tabla1[[#This Row],[PLAN_CONSUMO]]</f>
        <v>1</v>
      </c>
      <c r="Y461" t="s">
        <v>35</v>
      </c>
      <c r="Z461" t="b">
        <f>Tabla1[[#This Row],[DESCRIPCION_U20002 31/10]]=Tabla1[[#This Row],[DESCRIPCION_U2000]]</f>
        <v>0</v>
      </c>
      <c r="AA461" t="s">
        <v>8891</v>
      </c>
      <c r="AB461" t="b">
        <f>Tabla1[[#This Row],[EJECUTIVO COMERCIAL 31/10]]=Tabla1[[#This Row],[EJECUTIVO_CORPORATE]]</f>
        <v>0</v>
      </c>
      <c r="AC461" t="e">
        <f>VLOOKUP(Tabla1[[#This Row],[NRO_CUENTA]],[1]!Tabla3[#Data],12,0)</f>
        <v>#N/A</v>
      </c>
      <c r="AD461" t="e">
        <f>VLOOKUP(Tabla1[[#This Row],[NRO_CUENTA]],[1]!Tabla3[#Data],17,0)</f>
        <v>#N/A</v>
      </c>
    </row>
    <row r="462" spans="1:30" x14ac:dyDescent="0.25">
      <c r="A462" t="s">
        <v>18</v>
      </c>
      <c r="B462" s="1">
        <v>43861</v>
      </c>
      <c r="C462" t="s">
        <v>299</v>
      </c>
      <c r="D462">
        <v>35090</v>
      </c>
      <c r="E462" s="6" t="s">
        <v>1393</v>
      </c>
      <c r="F462" t="s">
        <v>3335</v>
      </c>
      <c r="G462" s="6" t="s">
        <v>1837</v>
      </c>
      <c r="H462" t="s">
        <v>22</v>
      </c>
      <c r="I462" t="s">
        <v>23</v>
      </c>
      <c r="J462" t="s">
        <v>939</v>
      </c>
      <c r="K462" t="s">
        <v>1492</v>
      </c>
      <c r="M462" t="s">
        <v>1479</v>
      </c>
      <c r="N462" t="s">
        <v>711</v>
      </c>
      <c r="O462" s="14">
        <v>43922</v>
      </c>
      <c r="P462" s="14">
        <v>43952</v>
      </c>
      <c r="Q462" s="22" t="s">
        <v>27</v>
      </c>
      <c r="R462" s="21" t="s">
        <v>4481</v>
      </c>
      <c r="S462" s="24"/>
      <c r="T462" s="26">
        <v>44542</v>
      </c>
      <c r="U462" t="s">
        <v>5982</v>
      </c>
      <c r="V462" t="s">
        <v>35</v>
      </c>
      <c r="W462" t="s">
        <v>36</v>
      </c>
      <c r="X462" t="b">
        <f>Tabla1[[#This Row],[PLAN CONSUMO 31/10]]=Tabla1[[#This Row],[PLAN_CONSUMO]]</f>
        <v>0</v>
      </c>
      <c r="Y462" t="s">
        <v>35</v>
      </c>
      <c r="Z462" t="b">
        <f>Tabla1[[#This Row],[DESCRIPCION_U20002 31/10]]=Tabla1[[#This Row],[DESCRIPCION_U2000]]</f>
        <v>0</v>
      </c>
      <c r="AA462" t="s">
        <v>8891</v>
      </c>
      <c r="AB462" t="b">
        <f>Tabla1[[#This Row],[EJECUTIVO COMERCIAL 31/10]]=Tabla1[[#This Row],[EJECUTIVO_CORPORATE]]</f>
        <v>0</v>
      </c>
      <c r="AC462" t="e">
        <f>VLOOKUP(Tabla1[[#This Row],[NRO_CUENTA]],[1]!Tabla3[#Data],12,0)</f>
        <v>#N/A</v>
      </c>
      <c r="AD462" t="e">
        <f>VLOOKUP(Tabla1[[#This Row],[NRO_CUENTA]],[1]!Tabla3[#Data],17,0)</f>
        <v>#N/A</v>
      </c>
    </row>
    <row r="463" spans="1:30" x14ac:dyDescent="0.25">
      <c r="A463" t="s">
        <v>18</v>
      </c>
      <c r="B463" s="1">
        <v>42126</v>
      </c>
      <c r="C463" t="s">
        <v>732</v>
      </c>
      <c r="D463">
        <v>29613</v>
      </c>
      <c r="E463" s="6" t="s">
        <v>1252</v>
      </c>
      <c r="F463" t="s">
        <v>1253</v>
      </c>
      <c r="G463" s="6" t="s">
        <v>1836</v>
      </c>
      <c r="H463" t="s">
        <v>22</v>
      </c>
      <c r="I463" t="s">
        <v>23</v>
      </c>
      <c r="J463" t="s">
        <v>1377</v>
      </c>
      <c r="K463" t="s">
        <v>1288</v>
      </c>
      <c r="M463" t="s">
        <v>1289</v>
      </c>
      <c r="N463" t="s">
        <v>711</v>
      </c>
      <c r="O463" s="14">
        <v>43922</v>
      </c>
      <c r="P463" s="14">
        <v>43952</v>
      </c>
      <c r="Q463" s="22" t="s">
        <v>27</v>
      </c>
      <c r="R463" s="21"/>
      <c r="S463" s="24"/>
      <c r="T463" s="22">
        <v>43987</v>
      </c>
      <c r="U463" t="s">
        <v>5984</v>
      </c>
      <c r="V463" t="s">
        <v>35</v>
      </c>
      <c r="W463" t="s">
        <v>118</v>
      </c>
      <c r="X463" t="b">
        <f>Tabla1[[#This Row],[PLAN CONSUMO 31/10]]=Tabla1[[#This Row],[PLAN_CONSUMO]]</f>
        <v>0</v>
      </c>
      <c r="Y463" t="s">
        <v>35</v>
      </c>
      <c r="Z463" t="b">
        <f>Tabla1[[#This Row],[DESCRIPCION_U20002 31/10]]=Tabla1[[#This Row],[DESCRIPCION_U2000]]</f>
        <v>0</v>
      </c>
      <c r="AA463" t="s">
        <v>7373</v>
      </c>
      <c r="AB463" t="b">
        <f>Tabla1[[#This Row],[EJECUTIVO COMERCIAL 31/10]]=Tabla1[[#This Row],[EJECUTIVO_CORPORATE]]</f>
        <v>0</v>
      </c>
      <c r="AC463" t="e">
        <f>VLOOKUP(Tabla1[[#This Row],[NRO_CUENTA]],[1]!Tabla3[#Data],12,0)</f>
        <v>#N/A</v>
      </c>
      <c r="AD463" t="e">
        <f>VLOOKUP(Tabla1[[#This Row],[NRO_CUENTA]],[1]!Tabla3[#Data],17,0)</f>
        <v>#N/A</v>
      </c>
    </row>
    <row r="464" spans="1:30" x14ac:dyDescent="0.25">
      <c r="A464" t="s">
        <v>18</v>
      </c>
      <c r="B464" s="1">
        <v>42226</v>
      </c>
      <c r="C464" t="s">
        <v>1250</v>
      </c>
      <c r="D464">
        <v>29621</v>
      </c>
      <c r="E464" s="6" t="s">
        <v>1252</v>
      </c>
      <c r="F464" t="s">
        <v>1254</v>
      </c>
      <c r="G464" s="6" t="s">
        <v>2240</v>
      </c>
      <c r="H464" t="s">
        <v>61</v>
      </c>
      <c r="I464" t="s">
        <v>23</v>
      </c>
      <c r="J464" t="s">
        <v>2337</v>
      </c>
      <c r="K464" t="s">
        <v>1290</v>
      </c>
      <c r="M464" t="s">
        <v>1289</v>
      </c>
      <c r="N464" t="s">
        <v>711</v>
      </c>
      <c r="O464" s="14">
        <v>43922</v>
      </c>
      <c r="P464" s="14">
        <v>43952</v>
      </c>
      <c r="Q464" s="22" t="s">
        <v>996</v>
      </c>
      <c r="R464" s="21"/>
      <c r="S464" s="24"/>
      <c r="T464" s="22">
        <v>0</v>
      </c>
      <c r="U464" t="s">
        <v>5982</v>
      </c>
      <c r="V464" t="s">
        <v>35</v>
      </c>
      <c r="W464" t="s">
        <v>712</v>
      </c>
      <c r="X464" t="b">
        <f>Tabla1[[#This Row],[PLAN CONSUMO 31/10]]=Tabla1[[#This Row],[PLAN_CONSUMO]]</f>
        <v>0</v>
      </c>
      <c r="Y464" t="s">
        <v>35</v>
      </c>
      <c r="Z464" t="b">
        <f>Tabla1[[#This Row],[DESCRIPCION_U20002 31/10]]=Tabla1[[#This Row],[DESCRIPCION_U2000]]</f>
        <v>0</v>
      </c>
      <c r="AA464" t="s">
        <v>7373</v>
      </c>
      <c r="AB464" t="b">
        <f>Tabla1[[#This Row],[EJECUTIVO COMERCIAL 31/10]]=Tabla1[[#This Row],[EJECUTIVO_CORPORATE]]</f>
        <v>0</v>
      </c>
      <c r="AC464" t="e">
        <f>VLOOKUP(Tabla1[[#This Row],[NRO_CUENTA]],[1]!Tabla3[#Data],12,0)</f>
        <v>#N/A</v>
      </c>
      <c r="AD464" t="e">
        <f>VLOOKUP(Tabla1[[#This Row],[NRO_CUENTA]],[1]!Tabla3[#Data],17,0)</f>
        <v>#N/A</v>
      </c>
    </row>
    <row r="465" spans="1:30" x14ac:dyDescent="0.25">
      <c r="A465" t="s">
        <v>18</v>
      </c>
      <c r="B465" s="1">
        <v>43220</v>
      </c>
      <c r="C465" t="s">
        <v>414</v>
      </c>
      <c r="D465">
        <v>32310</v>
      </c>
      <c r="E465" s="6" t="s">
        <v>1255</v>
      </c>
      <c r="F465" t="s">
        <v>3336</v>
      </c>
      <c r="G465" s="6" t="s">
        <v>1468</v>
      </c>
      <c r="H465" t="s">
        <v>31</v>
      </c>
      <c r="I465" t="s">
        <v>23</v>
      </c>
      <c r="J465" t="s">
        <v>1639</v>
      </c>
      <c r="K465" t="s">
        <v>1291</v>
      </c>
      <c r="L465" t="s">
        <v>1292</v>
      </c>
      <c r="M465" t="s">
        <v>1293</v>
      </c>
      <c r="N465" t="s">
        <v>711</v>
      </c>
      <c r="O465" s="14">
        <v>43922</v>
      </c>
      <c r="P465" s="14">
        <v>43952</v>
      </c>
      <c r="Q465" s="21" t="s">
        <v>75</v>
      </c>
      <c r="R465" s="21" t="s">
        <v>3768</v>
      </c>
      <c r="S465" s="24" t="s">
        <v>1019</v>
      </c>
      <c r="T465" s="22">
        <v>0</v>
      </c>
      <c r="U465" t="s">
        <v>5984</v>
      </c>
      <c r="V465" t="s">
        <v>35</v>
      </c>
      <c r="W465" t="s">
        <v>398</v>
      </c>
      <c r="X465" t="b">
        <f>Tabla1[[#This Row],[PLAN CONSUMO 31/10]]=Tabla1[[#This Row],[PLAN_CONSUMO]]</f>
        <v>0</v>
      </c>
      <c r="Y465" t="s">
        <v>35</v>
      </c>
      <c r="Z465" t="b">
        <f>Tabla1[[#This Row],[DESCRIPCION_U20002 31/10]]=Tabla1[[#This Row],[DESCRIPCION_U2000]]</f>
        <v>0</v>
      </c>
      <c r="AA465" t="s">
        <v>7111</v>
      </c>
      <c r="AB465" t="b">
        <f>Tabla1[[#This Row],[EJECUTIVO COMERCIAL 31/10]]=Tabla1[[#This Row],[EJECUTIVO_CORPORATE]]</f>
        <v>0</v>
      </c>
      <c r="AC465" t="e">
        <f>VLOOKUP(Tabla1[[#This Row],[NRO_CUENTA]],[1]!Tabla3[#Data],12,0)</f>
        <v>#N/A</v>
      </c>
      <c r="AD465" t="e">
        <f>VLOOKUP(Tabla1[[#This Row],[NRO_CUENTA]],[1]!Tabla3[#Data],17,0)</f>
        <v>#N/A</v>
      </c>
    </row>
    <row r="466" spans="1:30" x14ac:dyDescent="0.25">
      <c r="A466" t="s">
        <v>18</v>
      </c>
      <c r="B466" s="1">
        <v>43281</v>
      </c>
      <c r="C466" t="s">
        <v>1048</v>
      </c>
      <c r="D466">
        <v>32634</v>
      </c>
      <c r="E466" s="6" t="s">
        <v>1255</v>
      </c>
      <c r="F466" t="s">
        <v>3017</v>
      </c>
      <c r="G466" s="6" t="s">
        <v>1468</v>
      </c>
      <c r="H466" t="s">
        <v>31</v>
      </c>
      <c r="I466" t="s">
        <v>23</v>
      </c>
      <c r="J466" t="s">
        <v>1639</v>
      </c>
      <c r="K466" t="s">
        <v>1294</v>
      </c>
      <c r="L466" t="s">
        <v>1295</v>
      </c>
      <c r="M466" t="s">
        <v>1296</v>
      </c>
      <c r="N466" t="s">
        <v>711</v>
      </c>
      <c r="O466" s="14">
        <v>43922</v>
      </c>
      <c r="P466" s="14">
        <v>43952</v>
      </c>
      <c r="Q466" s="21" t="s">
        <v>75</v>
      </c>
      <c r="R466" s="21" t="s">
        <v>3768</v>
      </c>
      <c r="S466" s="24" t="s">
        <v>1019</v>
      </c>
      <c r="T466" s="22">
        <v>0</v>
      </c>
      <c r="U466" t="s">
        <v>5984</v>
      </c>
      <c r="V466" t="s">
        <v>35</v>
      </c>
      <c r="W466" t="s">
        <v>6498</v>
      </c>
      <c r="X466" t="b">
        <f>Tabla1[[#This Row],[PLAN CONSUMO 31/10]]=Tabla1[[#This Row],[PLAN_CONSUMO]]</f>
        <v>0</v>
      </c>
      <c r="Y466" t="s">
        <v>35</v>
      </c>
      <c r="Z466" t="b">
        <f>Tabla1[[#This Row],[DESCRIPCION_U20002 31/10]]=Tabla1[[#This Row],[DESCRIPCION_U2000]]</f>
        <v>0</v>
      </c>
      <c r="AA466" t="s">
        <v>7111</v>
      </c>
      <c r="AB466" t="b">
        <f>Tabla1[[#This Row],[EJECUTIVO COMERCIAL 31/10]]=Tabla1[[#This Row],[EJECUTIVO_CORPORATE]]</f>
        <v>0</v>
      </c>
      <c r="AC466" t="e">
        <f>VLOOKUP(Tabla1[[#This Row],[NRO_CUENTA]],[1]!Tabla3[#Data],12,0)</f>
        <v>#N/A</v>
      </c>
      <c r="AD466" t="e">
        <f>VLOOKUP(Tabla1[[#This Row],[NRO_CUENTA]],[1]!Tabla3[#Data],17,0)</f>
        <v>#N/A</v>
      </c>
    </row>
    <row r="467" spans="1:30" x14ac:dyDescent="0.25">
      <c r="A467" t="s">
        <v>18</v>
      </c>
      <c r="B467" s="1">
        <v>43545</v>
      </c>
      <c r="C467" t="s">
        <v>1048</v>
      </c>
      <c r="D467">
        <v>33734</v>
      </c>
      <c r="E467" s="6" t="s">
        <v>1255</v>
      </c>
      <c r="F467" t="s">
        <v>3018</v>
      </c>
      <c r="G467" s="6" t="s">
        <v>1468</v>
      </c>
      <c r="H467" t="s">
        <v>31</v>
      </c>
      <c r="I467" t="s">
        <v>23</v>
      </c>
      <c r="J467" t="s">
        <v>1639</v>
      </c>
      <c r="K467" t="s">
        <v>1297</v>
      </c>
      <c r="L467" t="s">
        <v>1298</v>
      </c>
      <c r="M467" t="s">
        <v>1293</v>
      </c>
      <c r="N467" t="s">
        <v>711</v>
      </c>
      <c r="O467" s="14">
        <v>43922</v>
      </c>
      <c r="P467" s="14">
        <v>43952</v>
      </c>
      <c r="Q467" s="21" t="s">
        <v>75</v>
      </c>
      <c r="R467" s="21" t="s">
        <v>3768</v>
      </c>
      <c r="S467" s="24" t="s">
        <v>1019</v>
      </c>
      <c r="T467" s="22">
        <v>0</v>
      </c>
      <c r="U467" t="s">
        <v>5984</v>
      </c>
      <c r="V467" t="s">
        <v>35</v>
      </c>
      <c r="W467" t="s">
        <v>6498</v>
      </c>
      <c r="X467" t="b">
        <f>Tabla1[[#This Row],[PLAN CONSUMO 31/10]]=Tabla1[[#This Row],[PLAN_CONSUMO]]</f>
        <v>0</v>
      </c>
      <c r="Y467" t="s">
        <v>35</v>
      </c>
      <c r="Z467" t="b">
        <f>Tabla1[[#This Row],[DESCRIPCION_U20002 31/10]]=Tabla1[[#This Row],[DESCRIPCION_U2000]]</f>
        <v>0</v>
      </c>
      <c r="AA467" t="s">
        <v>7111</v>
      </c>
      <c r="AB467" t="b">
        <f>Tabla1[[#This Row],[EJECUTIVO COMERCIAL 31/10]]=Tabla1[[#This Row],[EJECUTIVO_CORPORATE]]</f>
        <v>0</v>
      </c>
      <c r="AC467" t="e">
        <f>VLOOKUP(Tabla1[[#This Row],[NRO_CUENTA]],[1]!Tabla3[#Data],12,0)</f>
        <v>#N/A</v>
      </c>
      <c r="AD467" t="e">
        <f>VLOOKUP(Tabla1[[#This Row],[NRO_CUENTA]],[1]!Tabla3[#Data],17,0)</f>
        <v>#N/A</v>
      </c>
    </row>
    <row r="468" spans="1:30" x14ac:dyDescent="0.25">
      <c r="A468" t="s">
        <v>18</v>
      </c>
      <c r="B468" s="1">
        <v>41334</v>
      </c>
      <c r="C468" t="s">
        <v>717</v>
      </c>
      <c r="D468">
        <v>28317</v>
      </c>
      <c r="E468" s="6" t="s">
        <v>1256</v>
      </c>
      <c r="F468" t="s">
        <v>3337</v>
      </c>
      <c r="G468" s="6" t="s">
        <v>2241</v>
      </c>
      <c r="H468" t="s">
        <v>31</v>
      </c>
      <c r="I468" t="s">
        <v>23</v>
      </c>
      <c r="J468" t="s">
        <v>2170</v>
      </c>
      <c r="K468" t="s">
        <v>1299</v>
      </c>
      <c r="L468" t="s">
        <v>1300</v>
      </c>
      <c r="M468" t="s">
        <v>1301</v>
      </c>
      <c r="N468" t="s">
        <v>711</v>
      </c>
      <c r="O468" s="14">
        <v>43922</v>
      </c>
      <c r="P468" s="14">
        <v>43952</v>
      </c>
      <c r="Q468" s="22" t="s">
        <v>27</v>
      </c>
      <c r="R468" s="21"/>
      <c r="S468" s="24"/>
      <c r="T468" s="22">
        <v>44285</v>
      </c>
      <c r="U468" t="s">
        <v>5982</v>
      </c>
      <c r="V468" t="s">
        <v>5982</v>
      </c>
      <c r="W468" t="s">
        <v>717</v>
      </c>
      <c r="X468" t="b">
        <f>Tabla1[[#This Row],[PLAN CONSUMO 31/10]]=Tabla1[[#This Row],[PLAN_CONSUMO]]</f>
        <v>1</v>
      </c>
      <c r="Y468" t="s">
        <v>7542</v>
      </c>
      <c r="Z468" t="b">
        <f>Tabla1[[#This Row],[DESCRIPCION_U20002 31/10]]=Tabla1[[#This Row],[DESCRIPCION_U2000]]</f>
        <v>0</v>
      </c>
      <c r="AA468" t="s">
        <v>6743</v>
      </c>
      <c r="AB468" t="b">
        <f>Tabla1[[#This Row],[EJECUTIVO COMERCIAL 31/10]]=Tabla1[[#This Row],[EJECUTIVO_CORPORATE]]</f>
        <v>0</v>
      </c>
      <c r="AC468" t="e">
        <f>VLOOKUP(Tabla1[[#This Row],[NRO_CUENTA]],[1]!Tabla3[#Data],12,0)</f>
        <v>#N/A</v>
      </c>
      <c r="AD468" t="e">
        <f>VLOOKUP(Tabla1[[#This Row],[NRO_CUENTA]],[1]!Tabla3[#Data],17,0)</f>
        <v>#N/A</v>
      </c>
    </row>
    <row r="469" spans="1:30" x14ac:dyDescent="0.25">
      <c r="A469" t="s">
        <v>18</v>
      </c>
      <c r="B469" s="1">
        <v>42027</v>
      </c>
      <c r="C469" t="s">
        <v>427</v>
      </c>
      <c r="D469">
        <v>29427</v>
      </c>
      <c r="E469" s="6" t="s">
        <v>1256</v>
      </c>
      <c r="F469" t="s">
        <v>3338</v>
      </c>
      <c r="G469" s="6" t="s">
        <v>2241</v>
      </c>
      <c r="H469" t="s">
        <v>61</v>
      </c>
      <c r="I469" t="s">
        <v>23</v>
      </c>
      <c r="J469" t="s">
        <v>2170</v>
      </c>
      <c r="K469" t="s">
        <v>1302</v>
      </c>
      <c r="M469" t="s">
        <v>1301</v>
      </c>
      <c r="N469" t="s">
        <v>711</v>
      </c>
      <c r="O469" s="14">
        <v>43922</v>
      </c>
      <c r="P469" s="14">
        <v>43952</v>
      </c>
      <c r="Q469" s="21" t="s">
        <v>75</v>
      </c>
      <c r="R469" s="21" t="s">
        <v>3770</v>
      </c>
      <c r="S469" s="2" t="s">
        <v>9309</v>
      </c>
      <c r="T469" s="22">
        <v>0</v>
      </c>
      <c r="U469" t="s">
        <v>5989</v>
      </c>
      <c r="V469" t="s">
        <v>35</v>
      </c>
      <c r="W469" t="s">
        <v>6497</v>
      </c>
      <c r="X469" t="b">
        <f>Tabla1[[#This Row],[PLAN CONSUMO 31/10]]=Tabla1[[#This Row],[PLAN_CONSUMO]]</f>
        <v>0</v>
      </c>
      <c r="Y469" t="s">
        <v>35</v>
      </c>
      <c r="Z469" t="b">
        <f>Tabla1[[#This Row],[DESCRIPCION_U20002 31/10]]=Tabla1[[#This Row],[DESCRIPCION_U2000]]</f>
        <v>0</v>
      </c>
      <c r="AA469" t="s">
        <v>6743</v>
      </c>
      <c r="AB469" t="b">
        <f>Tabla1[[#This Row],[EJECUTIVO COMERCIAL 31/10]]=Tabla1[[#This Row],[EJECUTIVO_CORPORATE]]</f>
        <v>0</v>
      </c>
      <c r="AC469" t="e">
        <f>VLOOKUP(Tabla1[[#This Row],[NRO_CUENTA]],[1]!Tabla3[#Data],12,0)</f>
        <v>#N/A</v>
      </c>
      <c r="AD469" t="e">
        <f>VLOOKUP(Tabla1[[#This Row],[NRO_CUENTA]],[1]!Tabla3[#Data],17,0)</f>
        <v>#N/A</v>
      </c>
    </row>
    <row r="470" spans="1:30" x14ac:dyDescent="0.25">
      <c r="A470" t="s">
        <v>18</v>
      </c>
      <c r="B470" s="1">
        <v>42027</v>
      </c>
      <c r="C470" t="s">
        <v>427</v>
      </c>
      <c r="D470">
        <v>29428</v>
      </c>
      <c r="E470" s="6" t="s">
        <v>1256</v>
      </c>
      <c r="F470" t="s">
        <v>1257</v>
      </c>
      <c r="G470" s="6" t="s">
        <v>1400</v>
      </c>
      <c r="H470" t="s">
        <v>40</v>
      </c>
      <c r="I470" t="s">
        <v>23</v>
      </c>
      <c r="J470" t="s">
        <v>714</v>
      </c>
      <c r="K470" t="s">
        <v>1303</v>
      </c>
      <c r="M470" t="s">
        <v>1301</v>
      </c>
      <c r="N470" t="s">
        <v>711</v>
      </c>
      <c r="O470" s="14">
        <v>43922</v>
      </c>
      <c r="P470" s="14">
        <v>43952</v>
      </c>
      <c r="Q470" s="22" t="s">
        <v>27</v>
      </c>
      <c r="R470" s="21" t="s">
        <v>1884</v>
      </c>
      <c r="S470" s="24"/>
      <c r="T470" s="22">
        <v>44033</v>
      </c>
      <c r="U470" t="s">
        <v>5989</v>
      </c>
      <c r="V470" t="s">
        <v>35</v>
      </c>
      <c r="W470" t="s">
        <v>6497</v>
      </c>
      <c r="X470" t="b">
        <f>Tabla1[[#This Row],[PLAN CONSUMO 31/10]]=Tabla1[[#This Row],[PLAN_CONSUMO]]</f>
        <v>0</v>
      </c>
      <c r="Y470" t="s">
        <v>35</v>
      </c>
      <c r="Z470" t="b">
        <f>Tabla1[[#This Row],[DESCRIPCION_U20002 31/10]]=Tabla1[[#This Row],[DESCRIPCION_U2000]]</f>
        <v>0</v>
      </c>
      <c r="AA470" t="s">
        <v>6743</v>
      </c>
      <c r="AB470" t="b">
        <f>Tabla1[[#This Row],[EJECUTIVO COMERCIAL 31/10]]=Tabla1[[#This Row],[EJECUTIVO_CORPORATE]]</f>
        <v>0</v>
      </c>
      <c r="AC470" t="e">
        <f>VLOOKUP(Tabla1[[#This Row],[NRO_CUENTA]],[1]!Tabla3[#Data],12,0)</f>
        <v>#N/A</v>
      </c>
      <c r="AD470" t="e">
        <f>VLOOKUP(Tabla1[[#This Row],[NRO_CUENTA]],[1]!Tabla3[#Data],17,0)</f>
        <v>#N/A</v>
      </c>
    </row>
    <row r="471" spans="1:30" x14ac:dyDescent="0.25">
      <c r="A471" t="s">
        <v>18</v>
      </c>
      <c r="B471" s="1">
        <v>42027</v>
      </c>
      <c r="C471" t="s">
        <v>427</v>
      </c>
      <c r="D471">
        <v>29430</v>
      </c>
      <c r="E471" s="6" t="s">
        <v>1256</v>
      </c>
      <c r="F471" t="s">
        <v>2171</v>
      </c>
      <c r="G471" s="6" t="s">
        <v>2241</v>
      </c>
      <c r="H471" t="s">
        <v>752</v>
      </c>
      <c r="I471" t="s">
        <v>23</v>
      </c>
      <c r="J471" t="s">
        <v>2170</v>
      </c>
      <c r="K471" t="s">
        <v>1304</v>
      </c>
      <c r="L471" t="s">
        <v>1305</v>
      </c>
      <c r="M471" t="s">
        <v>1301</v>
      </c>
      <c r="N471" t="s">
        <v>711</v>
      </c>
      <c r="O471" s="14">
        <v>43922</v>
      </c>
      <c r="P471" s="14">
        <v>43952</v>
      </c>
      <c r="Q471" s="21" t="s">
        <v>75</v>
      </c>
      <c r="R471" s="21" t="s">
        <v>3440</v>
      </c>
      <c r="S471" s="2" t="s">
        <v>9309</v>
      </c>
      <c r="T471" s="22">
        <v>0</v>
      </c>
      <c r="U471" t="s">
        <v>5989</v>
      </c>
      <c r="V471" t="s">
        <v>35</v>
      </c>
      <c r="W471" t="s">
        <v>6497</v>
      </c>
      <c r="X471" t="b">
        <f>Tabla1[[#This Row],[PLAN CONSUMO 31/10]]=Tabla1[[#This Row],[PLAN_CONSUMO]]</f>
        <v>0</v>
      </c>
      <c r="Y471" t="s">
        <v>35</v>
      </c>
      <c r="Z471" t="b">
        <f>Tabla1[[#This Row],[DESCRIPCION_U20002 31/10]]=Tabla1[[#This Row],[DESCRIPCION_U2000]]</f>
        <v>0</v>
      </c>
      <c r="AA471" t="s">
        <v>6743</v>
      </c>
      <c r="AB471" t="b">
        <f>Tabla1[[#This Row],[EJECUTIVO COMERCIAL 31/10]]=Tabla1[[#This Row],[EJECUTIVO_CORPORATE]]</f>
        <v>0</v>
      </c>
      <c r="AC471" t="e">
        <f>VLOOKUP(Tabla1[[#This Row],[NRO_CUENTA]],[1]!Tabla3[#Data],12,0)</f>
        <v>#N/A</v>
      </c>
      <c r="AD471" t="e">
        <f>VLOOKUP(Tabla1[[#This Row],[NRO_CUENTA]],[1]!Tabla3[#Data],17,0)</f>
        <v>#N/A</v>
      </c>
    </row>
    <row r="472" spans="1:30" x14ac:dyDescent="0.25">
      <c r="A472" t="s">
        <v>18</v>
      </c>
      <c r="B472" s="1">
        <v>42027</v>
      </c>
      <c r="C472" t="s">
        <v>427</v>
      </c>
      <c r="D472">
        <v>29431</v>
      </c>
      <c r="E472" s="6" t="s">
        <v>1256</v>
      </c>
      <c r="F472" t="s">
        <v>1258</v>
      </c>
      <c r="G472" s="6" t="s">
        <v>1400</v>
      </c>
      <c r="H472" t="s">
        <v>22</v>
      </c>
      <c r="I472" t="s">
        <v>23</v>
      </c>
      <c r="J472" t="s">
        <v>714</v>
      </c>
      <c r="K472" t="s">
        <v>1306</v>
      </c>
      <c r="L472" t="s">
        <v>1307</v>
      </c>
      <c r="M472" t="s">
        <v>1301</v>
      </c>
      <c r="N472" t="s">
        <v>711</v>
      </c>
      <c r="O472" s="14">
        <v>43922</v>
      </c>
      <c r="P472" s="14">
        <v>43952</v>
      </c>
      <c r="Q472" s="22" t="s">
        <v>75</v>
      </c>
      <c r="R472" s="21" t="s">
        <v>3029</v>
      </c>
      <c r="S472" s="2" t="s">
        <v>9309</v>
      </c>
      <c r="T472" s="22">
        <v>0</v>
      </c>
      <c r="U472" t="s">
        <v>5984</v>
      </c>
      <c r="V472" t="s">
        <v>35</v>
      </c>
      <c r="W472" t="s">
        <v>6497</v>
      </c>
      <c r="X472" t="b">
        <f>Tabla1[[#This Row],[PLAN CONSUMO 31/10]]=Tabla1[[#This Row],[PLAN_CONSUMO]]</f>
        <v>0</v>
      </c>
      <c r="Y472" t="s">
        <v>35</v>
      </c>
      <c r="Z472" t="b">
        <f>Tabla1[[#This Row],[DESCRIPCION_U20002 31/10]]=Tabla1[[#This Row],[DESCRIPCION_U2000]]</f>
        <v>0</v>
      </c>
      <c r="AA472" t="s">
        <v>6743</v>
      </c>
      <c r="AB472" t="b">
        <f>Tabla1[[#This Row],[EJECUTIVO COMERCIAL 31/10]]=Tabla1[[#This Row],[EJECUTIVO_CORPORATE]]</f>
        <v>0</v>
      </c>
      <c r="AC472" t="e">
        <f>VLOOKUP(Tabla1[[#This Row],[NRO_CUENTA]],[1]!Tabla3[#Data],12,0)</f>
        <v>#N/A</v>
      </c>
      <c r="AD472" t="e">
        <f>VLOOKUP(Tabla1[[#This Row],[NRO_CUENTA]],[1]!Tabla3[#Data],17,0)</f>
        <v>#N/A</v>
      </c>
    </row>
    <row r="473" spans="1:30" x14ac:dyDescent="0.25">
      <c r="A473" t="s">
        <v>18</v>
      </c>
      <c r="B473" s="1">
        <v>42027</v>
      </c>
      <c r="C473" t="s">
        <v>427</v>
      </c>
      <c r="D473">
        <v>29435</v>
      </c>
      <c r="E473" s="6" t="s">
        <v>1256</v>
      </c>
      <c r="F473" t="s">
        <v>1259</v>
      </c>
      <c r="G473" s="6" t="s">
        <v>1400</v>
      </c>
      <c r="H473" t="s">
        <v>22</v>
      </c>
      <c r="I473" t="s">
        <v>23</v>
      </c>
      <c r="J473" t="s">
        <v>714</v>
      </c>
      <c r="K473" t="s">
        <v>1308</v>
      </c>
      <c r="M473" t="s">
        <v>1301</v>
      </c>
      <c r="N473" t="s">
        <v>711</v>
      </c>
      <c r="O473" s="14">
        <v>43922</v>
      </c>
      <c r="P473" s="14">
        <v>43952</v>
      </c>
      <c r="Q473" s="22" t="s">
        <v>27</v>
      </c>
      <c r="R473" s="21"/>
      <c r="S473" s="24"/>
      <c r="T473" s="22">
        <v>43985</v>
      </c>
      <c r="U473" t="s">
        <v>5989</v>
      </c>
      <c r="V473" t="s">
        <v>35</v>
      </c>
      <c r="W473" t="s">
        <v>6497</v>
      </c>
      <c r="X473" t="b">
        <f>Tabla1[[#This Row],[PLAN CONSUMO 31/10]]=Tabla1[[#This Row],[PLAN_CONSUMO]]</f>
        <v>0</v>
      </c>
      <c r="Y473" t="s">
        <v>35</v>
      </c>
      <c r="Z473" t="b">
        <f>Tabla1[[#This Row],[DESCRIPCION_U20002 31/10]]=Tabla1[[#This Row],[DESCRIPCION_U2000]]</f>
        <v>0</v>
      </c>
      <c r="AA473" t="s">
        <v>6743</v>
      </c>
      <c r="AB473" t="b">
        <f>Tabla1[[#This Row],[EJECUTIVO COMERCIAL 31/10]]=Tabla1[[#This Row],[EJECUTIVO_CORPORATE]]</f>
        <v>0</v>
      </c>
      <c r="AC473" t="e">
        <f>VLOOKUP(Tabla1[[#This Row],[NRO_CUENTA]],[1]!Tabla3[#Data],12,0)</f>
        <v>#N/A</v>
      </c>
      <c r="AD473" t="e">
        <f>VLOOKUP(Tabla1[[#This Row],[NRO_CUENTA]],[1]!Tabla3[#Data],17,0)</f>
        <v>#N/A</v>
      </c>
    </row>
    <row r="474" spans="1:30" x14ac:dyDescent="0.25">
      <c r="A474" t="s">
        <v>18</v>
      </c>
      <c r="B474" s="1">
        <v>42515</v>
      </c>
      <c r="C474" t="s">
        <v>717</v>
      </c>
      <c r="D474">
        <v>30156</v>
      </c>
      <c r="E474" s="6" t="s">
        <v>1256</v>
      </c>
      <c r="F474" t="s">
        <v>3339</v>
      </c>
      <c r="G474" s="6" t="s">
        <v>2241</v>
      </c>
      <c r="H474" t="s">
        <v>31</v>
      </c>
      <c r="I474" t="s">
        <v>23</v>
      </c>
      <c r="J474" t="s">
        <v>2170</v>
      </c>
      <c r="K474" t="s">
        <v>1299</v>
      </c>
      <c r="L474" t="s">
        <v>1300</v>
      </c>
      <c r="M474" t="s">
        <v>1301</v>
      </c>
      <c r="N474" t="s">
        <v>711</v>
      </c>
      <c r="O474" s="14">
        <v>43922</v>
      </c>
      <c r="P474" s="14">
        <v>43952</v>
      </c>
      <c r="Q474" s="22" t="s">
        <v>27</v>
      </c>
      <c r="R474" s="21"/>
      <c r="S474" s="24"/>
      <c r="T474" s="22">
        <v>44285</v>
      </c>
      <c r="U474" t="s">
        <v>5982</v>
      </c>
      <c r="V474" t="s">
        <v>5982</v>
      </c>
      <c r="W474" t="s">
        <v>717</v>
      </c>
      <c r="X474" t="b">
        <f>Tabla1[[#This Row],[PLAN CONSUMO 31/10]]=Tabla1[[#This Row],[PLAN_CONSUMO]]</f>
        <v>1</v>
      </c>
      <c r="Y474" t="s">
        <v>7543</v>
      </c>
      <c r="Z474" t="b">
        <f>Tabla1[[#This Row],[DESCRIPCION_U20002 31/10]]=Tabla1[[#This Row],[DESCRIPCION_U2000]]</f>
        <v>0</v>
      </c>
      <c r="AA474" t="s">
        <v>6743</v>
      </c>
      <c r="AB474" t="b">
        <f>Tabla1[[#This Row],[EJECUTIVO COMERCIAL 31/10]]=Tabla1[[#This Row],[EJECUTIVO_CORPORATE]]</f>
        <v>0</v>
      </c>
      <c r="AC474" t="e">
        <f>VLOOKUP(Tabla1[[#This Row],[NRO_CUENTA]],[1]!Tabla3[#Data],12,0)</f>
        <v>#N/A</v>
      </c>
      <c r="AD474" t="e">
        <f>VLOOKUP(Tabla1[[#This Row],[NRO_CUENTA]],[1]!Tabla3[#Data],17,0)</f>
        <v>#N/A</v>
      </c>
    </row>
    <row r="475" spans="1:30" x14ac:dyDescent="0.25">
      <c r="A475" t="s">
        <v>18</v>
      </c>
      <c r="B475" s="1">
        <v>42751</v>
      </c>
      <c r="C475" t="s">
        <v>28</v>
      </c>
      <c r="D475">
        <v>30696</v>
      </c>
      <c r="E475" s="6" t="s">
        <v>1260</v>
      </c>
      <c r="F475" t="s">
        <v>1261</v>
      </c>
      <c r="G475" s="6" t="s">
        <v>1819</v>
      </c>
      <c r="H475" t="s">
        <v>22</v>
      </c>
      <c r="I475" t="s">
        <v>23</v>
      </c>
      <c r="J475" t="s">
        <v>1639</v>
      </c>
      <c r="K475" t="s">
        <v>1309</v>
      </c>
      <c r="L475" t="s">
        <v>1310</v>
      </c>
      <c r="M475" t="s">
        <v>1311</v>
      </c>
      <c r="N475" t="s">
        <v>711</v>
      </c>
      <c r="O475" s="14">
        <v>43922</v>
      </c>
      <c r="P475" s="14">
        <v>43952</v>
      </c>
      <c r="Q475" s="22" t="s">
        <v>75</v>
      </c>
      <c r="R475" s="21" t="s">
        <v>1895</v>
      </c>
      <c r="S475" s="25" t="s">
        <v>1018</v>
      </c>
      <c r="T475" s="22">
        <v>0</v>
      </c>
      <c r="U475" t="s">
        <v>5982</v>
      </c>
      <c r="V475" t="s">
        <v>5982</v>
      </c>
      <c r="W475" t="s">
        <v>364</v>
      </c>
      <c r="X475" t="b">
        <f>Tabla1[[#This Row],[PLAN CONSUMO 31/10]]=Tabla1[[#This Row],[PLAN_CONSUMO]]</f>
        <v>0</v>
      </c>
      <c r="Y475" t="s">
        <v>6056</v>
      </c>
      <c r="Z475" t="b">
        <f>Tabla1[[#This Row],[DESCRIPCION_U20002 31/10]]=Tabla1[[#This Row],[DESCRIPCION_U2000]]</f>
        <v>0</v>
      </c>
      <c r="AA475" t="s">
        <v>7475</v>
      </c>
      <c r="AB475" t="b">
        <f>Tabla1[[#This Row],[EJECUTIVO COMERCIAL 31/10]]=Tabla1[[#This Row],[EJECUTIVO_CORPORATE]]</f>
        <v>0</v>
      </c>
      <c r="AC475" t="e">
        <f>VLOOKUP(Tabla1[[#This Row],[NRO_CUENTA]],[1]!Tabla3[#Data],12,0)</f>
        <v>#N/A</v>
      </c>
      <c r="AD475" t="e">
        <f>VLOOKUP(Tabla1[[#This Row],[NRO_CUENTA]],[1]!Tabla3[#Data],17,0)</f>
        <v>#N/A</v>
      </c>
    </row>
    <row r="476" spans="1:30" x14ac:dyDescent="0.25">
      <c r="A476" t="s">
        <v>18</v>
      </c>
      <c r="B476" s="1">
        <v>43616</v>
      </c>
      <c r="C476" t="s">
        <v>28</v>
      </c>
      <c r="D476">
        <v>34038</v>
      </c>
      <c r="E476" s="6" t="s">
        <v>1260</v>
      </c>
      <c r="F476" t="s">
        <v>1262</v>
      </c>
      <c r="G476" s="6" t="s">
        <v>1819</v>
      </c>
      <c r="H476" t="s">
        <v>752</v>
      </c>
      <c r="I476" t="s">
        <v>23</v>
      </c>
      <c r="J476" t="s">
        <v>1639</v>
      </c>
      <c r="K476" t="s">
        <v>1312</v>
      </c>
      <c r="L476" t="s">
        <v>1313</v>
      </c>
      <c r="M476" t="s">
        <v>1314</v>
      </c>
      <c r="N476" t="s">
        <v>711</v>
      </c>
      <c r="O476" s="14">
        <v>43922</v>
      </c>
      <c r="P476" s="14">
        <v>43952</v>
      </c>
      <c r="Q476" s="22" t="s">
        <v>27</v>
      </c>
      <c r="R476" s="21"/>
      <c r="S476" s="24"/>
      <c r="T476" s="22">
        <v>44134</v>
      </c>
      <c r="U476" t="s">
        <v>5982</v>
      </c>
      <c r="V476" t="s">
        <v>5982</v>
      </c>
      <c r="W476" t="s">
        <v>364</v>
      </c>
      <c r="X476" t="b">
        <f>Tabla1[[#This Row],[PLAN CONSUMO 31/10]]=Tabla1[[#This Row],[PLAN_CONSUMO]]</f>
        <v>0</v>
      </c>
      <c r="Y476" t="s">
        <v>8513</v>
      </c>
      <c r="Z476" t="b">
        <f>Tabla1[[#This Row],[DESCRIPCION_U20002 31/10]]=Tabla1[[#This Row],[DESCRIPCION_U2000]]</f>
        <v>0</v>
      </c>
      <c r="AA476" t="s">
        <v>7475</v>
      </c>
      <c r="AB476" t="b">
        <f>Tabla1[[#This Row],[EJECUTIVO COMERCIAL 31/10]]=Tabla1[[#This Row],[EJECUTIVO_CORPORATE]]</f>
        <v>0</v>
      </c>
      <c r="AC476" t="e">
        <f>VLOOKUP(Tabla1[[#This Row],[NRO_CUENTA]],[1]!Tabla3[#Data],12,0)</f>
        <v>#N/A</v>
      </c>
      <c r="AD476" t="e">
        <f>VLOOKUP(Tabla1[[#This Row],[NRO_CUENTA]],[1]!Tabla3[#Data],17,0)</f>
        <v>#N/A</v>
      </c>
    </row>
    <row r="477" spans="1:30" x14ac:dyDescent="0.25">
      <c r="A477" t="s">
        <v>18</v>
      </c>
      <c r="B477" s="1">
        <v>43616</v>
      </c>
      <c r="C477" t="s">
        <v>28</v>
      </c>
      <c r="D477">
        <v>34041</v>
      </c>
      <c r="E477" s="6" t="s">
        <v>1260</v>
      </c>
      <c r="F477" t="s">
        <v>3340</v>
      </c>
      <c r="G477" t="s">
        <v>4583</v>
      </c>
      <c r="H477" t="s">
        <v>61</v>
      </c>
      <c r="I477" t="s">
        <v>23</v>
      </c>
      <c r="J477" t="s">
        <v>1230</v>
      </c>
      <c r="K477" t="s">
        <v>1315</v>
      </c>
      <c r="L477" t="s">
        <v>1316</v>
      </c>
      <c r="M477" t="s">
        <v>1314</v>
      </c>
      <c r="N477" t="s">
        <v>711</v>
      </c>
      <c r="O477" s="14">
        <v>43922</v>
      </c>
      <c r="P477" s="14">
        <v>43952</v>
      </c>
      <c r="Q477" s="22" t="s">
        <v>996</v>
      </c>
      <c r="R477" s="21"/>
      <c r="S477" s="24"/>
      <c r="T477" s="22">
        <v>0</v>
      </c>
      <c r="U477" t="s">
        <v>5982</v>
      </c>
      <c r="V477" t="s">
        <v>35</v>
      </c>
      <c r="W477" t="s">
        <v>364</v>
      </c>
      <c r="X477" t="b">
        <f>Tabla1[[#This Row],[PLAN CONSUMO 31/10]]=Tabla1[[#This Row],[PLAN_CONSUMO]]</f>
        <v>0</v>
      </c>
      <c r="Y477" t="s">
        <v>35</v>
      </c>
      <c r="Z477" t="b">
        <f>Tabla1[[#This Row],[DESCRIPCION_U20002 31/10]]=Tabla1[[#This Row],[DESCRIPCION_U2000]]</f>
        <v>0</v>
      </c>
      <c r="AA477" t="s">
        <v>7475</v>
      </c>
      <c r="AB477" t="b">
        <f>Tabla1[[#This Row],[EJECUTIVO COMERCIAL 31/10]]=Tabla1[[#This Row],[EJECUTIVO_CORPORATE]]</f>
        <v>0</v>
      </c>
      <c r="AC477" t="e">
        <f>VLOOKUP(Tabla1[[#This Row],[NRO_CUENTA]],[1]!Tabla3[#Data],12,0)</f>
        <v>#N/A</v>
      </c>
      <c r="AD477" t="e">
        <f>VLOOKUP(Tabla1[[#This Row],[NRO_CUENTA]],[1]!Tabla3[#Data],17,0)</f>
        <v>#N/A</v>
      </c>
    </row>
    <row r="478" spans="1:30" x14ac:dyDescent="0.25">
      <c r="A478" t="s">
        <v>18</v>
      </c>
      <c r="B478" s="1">
        <v>43616</v>
      </c>
      <c r="C478" t="s">
        <v>28</v>
      </c>
      <c r="D478">
        <v>34042</v>
      </c>
      <c r="E478" s="6" t="s">
        <v>1260</v>
      </c>
      <c r="F478" t="s">
        <v>1263</v>
      </c>
      <c r="G478" s="6" t="s">
        <v>1819</v>
      </c>
      <c r="H478" t="s">
        <v>40</v>
      </c>
      <c r="I478" t="s">
        <v>23</v>
      </c>
      <c r="J478" t="s">
        <v>1639</v>
      </c>
      <c r="K478" t="s">
        <v>1317</v>
      </c>
      <c r="L478" t="s">
        <v>1318</v>
      </c>
      <c r="M478" t="s">
        <v>1314</v>
      </c>
      <c r="N478" t="s">
        <v>711</v>
      </c>
      <c r="O478" s="14">
        <v>43922</v>
      </c>
      <c r="P478" s="14">
        <v>43952</v>
      </c>
      <c r="Q478" s="22" t="s">
        <v>27</v>
      </c>
      <c r="R478" s="21" t="s">
        <v>1885</v>
      </c>
      <c r="S478" s="24"/>
      <c r="T478" s="22">
        <v>44035</v>
      </c>
      <c r="U478" t="s">
        <v>5984</v>
      </c>
      <c r="V478" t="s">
        <v>35</v>
      </c>
      <c r="W478" t="s">
        <v>28</v>
      </c>
      <c r="X478" t="b">
        <f>Tabla1[[#This Row],[PLAN CONSUMO 31/10]]=Tabla1[[#This Row],[PLAN_CONSUMO]]</f>
        <v>1</v>
      </c>
      <c r="Y478" t="s">
        <v>35</v>
      </c>
      <c r="Z478" t="b">
        <f>Tabla1[[#This Row],[DESCRIPCION_U20002 31/10]]=Tabla1[[#This Row],[DESCRIPCION_U2000]]</f>
        <v>0</v>
      </c>
      <c r="AA478" t="s">
        <v>7475</v>
      </c>
      <c r="AB478" t="b">
        <f>Tabla1[[#This Row],[EJECUTIVO COMERCIAL 31/10]]=Tabla1[[#This Row],[EJECUTIVO_CORPORATE]]</f>
        <v>0</v>
      </c>
      <c r="AC478" t="e">
        <f>VLOOKUP(Tabla1[[#This Row],[NRO_CUENTA]],[1]!Tabla3[#Data],12,0)</f>
        <v>#N/A</v>
      </c>
      <c r="AD478" t="e">
        <f>VLOOKUP(Tabla1[[#This Row],[NRO_CUENTA]],[1]!Tabla3[#Data],17,0)</f>
        <v>#N/A</v>
      </c>
    </row>
    <row r="479" spans="1:30" x14ac:dyDescent="0.25">
      <c r="A479" t="s">
        <v>18</v>
      </c>
      <c r="B479" s="1">
        <v>43616</v>
      </c>
      <c r="C479" t="s">
        <v>28</v>
      </c>
      <c r="D479">
        <v>34043</v>
      </c>
      <c r="E479" s="6" t="s">
        <v>1260</v>
      </c>
      <c r="F479" t="s">
        <v>1264</v>
      </c>
      <c r="G479" s="6" t="s">
        <v>1819</v>
      </c>
      <c r="H479" t="s">
        <v>40</v>
      </c>
      <c r="I479" t="s">
        <v>23</v>
      </c>
      <c r="J479" t="s">
        <v>1639</v>
      </c>
      <c r="K479" t="s">
        <v>1319</v>
      </c>
      <c r="L479" t="s">
        <v>1320</v>
      </c>
      <c r="M479" t="s">
        <v>1314</v>
      </c>
      <c r="N479" t="s">
        <v>711</v>
      </c>
      <c r="O479" s="14">
        <v>43922</v>
      </c>
      <c r="P479" s="14">
        <v>43952</v>
      </c>
      <c r="Q479" s="22" t="s">
        <v>27</v>
      </c>
      <c r="R479" s="21" t="s">
        <v>1886</v>
      </c>
      <c r="S479" s="24"/>
      <c r="T479" s="22">
        <v>44034</v>
      </c>
      <c r="U479" t="s">
        <v>5982</v>
      </c>
      <c r="V479" t="s">
        <v>5982</v>
      </c>
      <c r="W479" t="s">
        <v>118</v>
      </c>
      <c r="X479" t="b">
        <f>Tabla1[[#This Row],[PLAN CONSUMO 31/10]]=Tabla1[[#This Row],[PLAN_CONSUMO]]</f>
        <v>0</v>
      </c>
      <c r="Y479" t="s">
        <v>8514</v>
      </c>
      <c r="Z479" t="b">
        <f>Tabla1[[#This Row],[DESCRIPCION_U20002 31/10]]=Tabla1[[#This Row],[DESCRIPCION_U2000]]</f>
        <v>0</v>
      </c>
      <c r="AA479" t="s">
        <v>7475</v>
      </c>
      <c r="AB479" t="b">
        <f>Tabla1[[#This Row],[EJECUTIVO COMERCIAL 31/10]]=Tabla1[[#This Row],[EJECUTIVO_CORPORATE]]</f>
        <v>0</v>
      </c>
      <c r="AC479" t="e">
        <f>VLOOKUP(Tabla1[[#This Row],[NRO_CUENTA]],[1]!Tabla3[#Data],12,0)</f>
        <v>#N/A</v>
      </c>
      <c r="AD479" t="e">
        <f>VLOOKUP(Tabla1[[#This Row],[NRO_CUENTA]],[1]!Tabla3[#Data],17,0)</f>
        <v>#N/A</v>
      </c>
    </row>
    <row r="480" spans="1:30" x14ac:dyDescent="0.25">
      <c r="A480" t="s">
        <v>18</v>
      </c>
      <c r="B480" s="1">
        <v>43616</v>
      </c>
      <c r="C480" t="s">
        <v>28</v>
      </c>
      <c r="D480">
        <v>34044</v>
      </c>
      <c r="E480" s="6" t="s">
        <v>1260</v>
      </c>
      <c r="F480" t="s">
        <v>3341</v>
      </c>
      <c r="G480" t="s">
        <v>4583</v>
      </c>
      <c r="H480" t="s">
        <v>98</v>
      </c>
      <c r="I480" t="s">
        <v>23</v>
      </c>
      <c r="J480" t="s">
        <v>1230</v>
      </c>
      <c r="K480" t="s">
        <v>1321</v>
      </c>
      <c r="L480" t="s">
        <v>1322</v>
      </c>
      <c r="M480" t="s">
        <v>1314</v>
      </c>
      <c r="N480" t="s">
        <v>711</v>
      </c>
      <c r="O480" s="14">
        <v>43922</v>
      </c>
      <c r="P480" s="14">
        <v>43952</v>
      </c>
      <c r="Q480" s="22" t="s">
        <v>996</v>
      </c>
      <c r="R480" s="21"/>
      <c r="S480" s="24"/>
      <c r="T480" s="22">
        <v>0</v>
      </c>
      <c r="U480" t="s">
        <v>5982</v>
      </c>
      <c r="V480" t="s">
        <v>5982</v>
      </c>
      <c r="W480" t="s">
        <v>364</v>
      </c>
      <c r="X480" t="b">
        <f>Tabla1[[#This Row],[PLAN CONSUMO 31/10]]=Tabla1[[#This Row],[PLAN_CONSUMO]]</f>
        <v>0</v>
      </c>
      <c r="Y480" t="s">
        <v>8515</v>
      </c>
      <c r="Z480" t="b">
        <f>Tabla1[[#This Row],[DESCRIPCION_U20002 31/10]]=Tabla1[[#This Row],[DESCRIPCION_U2000]]</f>
        <v>0</v>
      </c>
      <c r="AA480" t="s">
        <v>7475</v>
      </c>
      <c r="AB480" t="b">
        <f>Tabla1[[#This Row],[EJECUTIVO COMERCIAL 31/10]]=Tabla1[[#This Row],[EJECUTIVO_CORPORATE]]</f>
        <v>0</v>
      </c>
      <c r="AC480" t="e">
        <f>VLOOKUP(Tabla1[[#This Row],[NRO_CUENTA]],[1]!Tabla3[#Data],12,0)</f>
        <v>#N/A</v>
      </c>
      <c r="AD480" t="e">
        <f>VLOOKUP(Tabla1[[#This Row],[NRO_CUENTA]],[1]!Tabla3[#Data],17,0)</f>
        <v>#N/A</v>
      </c>
    </row>
    <row r="481" spans="1:31" x14ac:dyDescent="0.25">
      <c r="A481" t="s">
        <v>18</v>
      </c>
      <c r="B481" s="1">
        <v>43616</v>
      </c>
      <c r="C481" t="s">
        <v>28</v>
      </c>
      <c r="D481">
        <v>34045</v>
      </c>
      <c r="E481" s="6" t="s">
        <v>1260</v>
      </c>
      <c r="F481" t="s">
        <v>3342</v>
      </c>
      <c r="G481" t="s">
        <v>4583</v>
      </c>
      <c r="H481" t="s">
        <v>631</v>
      </c>
      <c r="I481" t="s">
        <v>23</v>
      </c>
      <c r="J481" t="s">
        <v>1230</v>
      </c>
      <c r="K481" t="s">
        <v>1323</v>
      </c>
      <c r="L481" t="s">
        <v>1324</v>
      </c>
      <c r="M481" t="s">
        <v>1314</v>
      </c>
      <c r="N481" t="s">
        <v>711</v>
      </c>
      <c r="O481" s="14">
        <v>43922</v>
      </c>
      <c r="P481" s="14">
        <v>43952</v>
      </c>
      <c r="Q481" s="22" t="s">
        <v>27</v>
      </c>
      <c r="R481" s="59"/>
      <c r="S481" s="24"/>
      <c r="T481" s="22">
        <v>44588</v>
      </c>
      <c r="U481" t="s">
        <v>5982</v>
      </c>
      <c r="V481" t="s">
        <v>5982</v>
      </c>
      <c r="W481" t="s">
        <v>364</v>
      </c>
      <c r="X481" t="b">
        <f>Tabla1[[#This Row],[PLAN CONSUMO 31/10]]=Tabla1[[#This Row],[PLAN_CONSUMO]]</f>
        <v>0</v>
      </c>
      <c r="Y481" t="s">
        <v>8516</v>
      </c>
      <c r="Z481" t="b">
        <f>Tabla1[[#This Row],[DESCRIPCION_U20002 31/10]]=Tabla1[[#This Row],[DESCRIPCION_U2000]]</f>
        <v>0</v>
      </c>
      <c r="AA481" t="s">
        <v>7475</v>
      </c>
      <c r="AB481" t="b">
        <f>Tabla1[[#This Row],[EJECUTIVO COMERCIAL 31/10]]=Tabla1[[#This Row],[EJECUTIVO_CORPORATE]]</f>
        <v>0</v>
      </c>
      <c r="AC481" t="e">
        <f>VLOOKUP(Tabla1[[#This Row],[NRO_CUENTA]],[1]!Tabla3[#Data],12,0)</f>
        <v>#N/A</v>
      </c>
      <c r="AD481" t="e">
        <f>VLOOKUP(Tabla1[[#This Row],[NRO_CUENTA]],[1]!Tabla3[#Data],17,0)</f>
        <v>#N/A</v>
      </c>
    </row>
    <row r="482" spans="1:31" x14ac:dyDescent="0.25">
      <c r="A482" t="s">
        <v>18</v>
      </c>
      <c r="B482" s="1">
        <v>43644</v>
      </c>
      <c r="C482" t="s">
        <v>28</v>
      </c>
      <c r="D482">
        <v>34086</v>
      </c>
      <c r="E482" s="6" t="s">
        <v>1260</v>
      </c>
      <c r="F482" t="s">
        <v>3343</v>
      </c>
      <c r="G482" t="s">
        <v>4583</v>
      </c>
      <c r="H482" t="s">
        <v>31</v>
      </c>
      <c r="I482" t="s">
        <v>23</v>
      </c>
      <c r="J482" t="s">
        <v>1230</v>
      </c>
      <c r="K482" t="s">
        <v>1325</v>
      </c>
      <c r="L482" t="s">
        <v>1326</v>
      </c>
      <c r="M482" t="s">
        <v>1314</v>
      </c>
      <c r="N482" t="s">
        <v>711</v>
      </c>
      <c r="O482" s="14">
        <v>43922</v>
      </c>
      <c r="P482" s="14">
        <v>43952</v>
      </c>
      <c r="Q482" s="22" t="s">
        <v>996</v>
      </c>
      <c r="R482" s="21"/>
      <c r="S482" s="24"/>
      <c r="T482" s="22">
        <v>0</v>
      </c>
      <c r="U482" t="s">
        <v>5982</v>
      </c>
      <c r="V482" t="s">
        <v>5982</v>
      </c>
      <c r="W482" t="s">
        <v>118</v>
      </c>
      <c r="X482" t="b">
        <f>Tabla1[[#This Row],[PLAN CONSUMO 31/10]]=Tabla1[[#This Row],[PLAN_CONSUMO]]</f>
        <v>0</v>
      </c>
      <c r="Y482" t="s">
        <v>8517</v>
      </c>
      <c r="Z482" t="b">
        <f>Tabla1[[#This Row],[DESCRIPCION_U20002 31/10]]=Tabla1[[#This Row],[DESCRIPCION_U2000]]</f>
        <v>0</v>
      </c>
      <c r="AA482" t="s">
        <v>7475</v>
      </c>
      <c r="AB482" t="b">
        <f>Tabla1[[#This Row],[EJECUTIVO COMERCIAL 31/10]]=Tabla1[[#This Row],[EJECUTIVO_CORPORATE]]</f>
        <v>0</v>
      </c>
      <c r="AC482" t="e">
        <f>VLOOKUP(Tabla1[[#This Row],[NRO_CUENTA]],[1]!Tabla3[#Data],12,0)</f>
        <v>#N/A</v>
      </c>
      <c r="AD482" t="e">
        <f>VLOOKUP(Tabla1[[#This Row],[NRO_CUENTA]],[1]!Tabla3[#Data],17,0)</f>
        <v>#N/A</v>
      </c>
    </row>
    <row r="483" spans="1:31" x14ac:dyDescent="0.25">
      <c r="A483" t="s">
        <v>18</v>
      </c>
      <c r="B483" s="1">
        <v>42095</v>
      </c>
      <c r="C483" t="s">
        <v>1766</v>
      </c>
      <c r="D483">
        <v>29543</v>
      </c>
      <c r="E483" s="6" t="s">
        <v>1265</v>
      </c>
      <c r="F483" t="s">
        <v>1266</v>
      </c>
      <c r="G483" s="6" t="s">
        <v>2241</v>
      </c>
      <c r="H483" t="s">
        <v>31</v>
      </c>
      <c r="I483" t="s">
        <v>23</v>
      </c>
      <c r="J483" t="s">
        <v>2170</v>
      </c>
      <c r="K483" t="s">
        <v>1327</v>
      </c>
      <c r="M483" t="s">
        <v>1328</v>
      </c>
      <c r="N483" t="s">
        <v>711</v>
      </c>
      <c r="O483" s="14">
        <v>43922</v>
      </c>
      <c r="P483" s="14">
        <v>43952</v>
      </c>
      <c r="Q483" s="22" t="s">
        <v>75</v>
      </c>
      <c r="R483" s="21"/>
      <c r="S483" s="24" t="s">
        <v>2239</v>
      </c>
      <c r="T483" s="22">
        <v>0</v>
      </c>
      <c r="U483" t="s">
        <v>5982</v>
      </c>
      <c r="V483" t="s">
        <v>5982</v>
      </c>
      <c r="W483" t="s">
        <v>712</v>
      </c>
      <c r="X483" t="b">
        <f>Tabla1[[#This Row],[PLAN CONSUMO 31/10]]=Tabla1[[#This Row],[PLAN_CONSUMO]]</f>
        <v>0</v>
      </c>
      <c r="Y483" t="s">
        <v>1266</v>
      </c>
      <c r="Z483" t="b">
        <f>Tabla1[[#This Row],[DESCRIPCION_U20002 31/10]]=Tabla1[[#This Row],[DESCRIPCION_U2000]]</f>
        <v>1</v>
      </c>
      <c r="AA483" t="s">
        <v>6743</v>
      </c>
      <c r="AB483" t="b">
        <f>Tabla1[[#This Row],[EJECUTIVO COMERCIAL 31/10]]=Tabla1[[#This Row],[EJECUTIVO_CORPORATE]]</f>
        <v>0</v>
      </c>
      <c r="AC483" t="e">
        <f>VLOOKUP(Tabla1[[#This Row],[NRO_CUENTA]],[1]!Tabla3[#Data],12,0)</f>
        <v>#N/A</v>
      </c>
      <c r="AD483" t="e">
        <f>VLOOKUP(Tabla1[[#This Row],[NRO_CUENTA]],[1]!Tabla3[#Data],17,0)</f>
        <v>#N/A</v>
      </c>
      <c r="AE483" t="s">
        <v>8554</v>
      </c>
    </row>
    <row r="484" spans="1:31" x14ac:dyDescent="0.25">
      <c r="A484" t="s">
        <v>18</v>
      </c>
      <c r="B484" s="1">
        <v>41730</v>
      </c>
      <c r="C484" t="s">
        <v>905</v>
      </c>
      <c r="D484">
        <v>28849</v>
      </c>
      <c r="E484" s="6" t="s">
        <v>1267</v>
      </c>
      <c r="F484" t="s">
        <v>1268</v>
      </c>
      <c r="G484" s="6" t="s">
        <v>1820</v>
      </c>
      <c r="H484" t="s">
        <v>40</v>
      </c>
      <c r="I484" t="s">
        <v>23</v>
      </c>
      <c r="J484" t="s">
        <v>1378</v>
      </c>
      <c r="K484" t="s">
        <v>1935</v>
      </c>
      <c r="L484">
        <v>0</v>
      </c>
      <c r="M484" t="s">
        <v>1329</v>
      </c>
      <c r="N484" t="s">
        <v>711</v>
      </c>
      <c r="O484" s="14">
        <v>43922</v>
      </c>
      <c r="P484" s="14">
        <v>43952</v>
      </c>
      <c r="Q484" s="22" t="s">
        <v>27</v>
      </c>
      <c r="R484" s="21" t="s">
        <v>1877</v>
      </c>
      <c r="S484" s="24"/>
      <c r="T484" s="22">
        <v>44036</v>
      </c>
      <c r="U484" t="s">
        <v>5982</v>
      </c>
      <c r="V484" t="s">
        <v>5982</v>
      </c>
      <c r="W484" t="s">
        <v>905</v>
      </c>
      <c r="X484" t="b">
        <f>Tabla1[[#This Row],[PLAN CONSUMO 31/10]]=Tabla1[[#This Row],[PLAN_CONSUMO]]</f>
        <v>1</v>
      </c>
      <c r="Y484" t="s">
        <v>6059</v>
      </c>
      <c r="Z484" t="b">
        <f>Tabla1[[#This Row],[DESCRIPCION_U20002 31/10]]=Tabla1[[#This Row],[DESCRIPCION_U2000]]</f>
        <v>0</v>
      </c>
      <c r="AA484" t="s">
        <v>1820</v>
      </c>
      <c r="AB484" t="b">
        <f>Tabla1[[#This Row],[EJECUTIVO COMERCIAL 31/10]]=Tabla1[[#This Row],[EJECUTIVO_CORPORATE]]</f>
        <v>1</v>
      </c>
      <c r="AC484" t="e">
        <f>VLOOKUP(Tabla1[[#This Row],[NRO_CUENTA]],[1]!Tabla3[#Data],12,0)</f>
        <v>#N/A</v>
      </c>
      <c r="AD484" t="e">
        <f>VLOOKUP(Tabla1[[#This Row],[NRO_CUENTA]],[1]!Tabla3[#Data],17,0)</f>
        <v>#N/A</v>
      </c>
    </row>
    <row r="485" spans="1:31" x14ac:dyDescent="0.25">
      <c r="A485" t="s">
        <v>18</v>
      </c>
      <c r="B485" s="1">
        <v>41782</v>
      </c>
      <c r="C485" t="s">
        <v>905</v>
      </c>
      <c r="D485">
        <v>29010</v>
      </c>
      <c r="E485" s="6" t="s">
        <v>1269</v>
      </c>
      <c r="F485" t="s">
        <v>1270</v>
      </c>
      <c r="G485" s="6" t="s">
        <v>1837</v>
      </c>
      <c r="H485" t="s">
        <v>22</v>
      </c>
      <c r="I485" t="s">
        <v>23</v>
      </c>
      <c r="J485" t="s">
        <v>939</v>
      </c>
      <c r="K485" t="s">
        <v>1330</v>
      </c>
      <c r="M485" t="s">
        <v>1331</v>
      </c>
      <c r="N485" t="s">
        <v>711</v>
      </c>
      <c r="O485" s="14">
        <v>43922</v>
      </c>
      <c r="P485" s="14">
        <v>43952</v>
      </c>
      <c r="Q485" s="22" t="s">
        <v>27</v>
      </c>
      <c r="R485" s="21"/>
      <c r="S485" s="24"/>
      <c r="T485" s="22">
        <v>44013</v>
      </c>
      <c r="U485" t="s">
        <v>5982</v>
      </c>
      <c r="V485" t="s">
        <v>5982</v>
      </c>
      <c r="W485" t="s">
        <v>118</v>
      </c>
      <c r="X485" t="b">
        <f>Tabla1[[#This Row],[PLAN CONSUMO 31/10]]=Tabla1[[#This Row],[PLAN_CONSUMO]]</f>
        <v>0</v>
      </c>
      <c r="Y485" t="s">
        <v>8577</v>
      </c>
      <c r="Z485" t="b">
        <f>Tabla1[[#This Row],[DESCRIPCION_U20002 31/10]]=Tabla1[[#This Row],[DESCRIPCION_U2000]]</f>
        <v>0</v>
      </c>
      <c r="AA485" t="s">
        <v>8891</v>
      </c>
      <c r="AB485" t="b">
        <f>Tabla1[[#This Row],[EJECUTIVO COMERCIAL 31/10]]=Tabla1[[#This Row],[EJECUTIVO_CORPORATE]]</f>
        <v>0</v>
      </c>
      <c r="AC485" t="e">
        <f>VLOOKUP(Tabla1[[#This Row],[NRO_CUENTA]],[1]!Tabla3[#Data],12,0)</f>
        <v>#N/A</v>
      </c>
      <c r="AD485" t="e">
        <f>VLOOKUP(Tabla1[[#This Row],[NRO_CUENTA]],[1]!Tabla3[#Data],17,0)</f>
        <v>#N/A</v>
      </c>
    </row>
    <row r="486" spans="1:31" x14ac:dyDescent="0.25">
      <c r="A486" t="s">
        <v>18</v>
      </c>
      <c r="B486" s="1">
        <v>43131</v>
      </c>
      <c r="C486" t="s">
        <v>427</v>
      </c>
      <c r="D486">
        <v>31836</v>
      </c>
      <c r="E486" s="6" t="s">
        <v>1269</v>
      </c>
      <c r="F486" t="s">
        <v>1271</v>
      </c>
      <c r="G486" s="6" t="s">
        <v>1837</v>
      </c>
      <c r="H486" t="s">
        <v>40</v>
      </c>
      <c r="I486" t="s">
        <v>23</v>
      </c>
      <c r="J486" t="s">
        <v>939</v>
      </c>
      <c r="K486" t="s">
        <v>1332</v>
      </c>
      <c r="L486" t="s">
        <v>1333</v>
      </c>
      <c r="M486" t="s">
        <v>1334</v>
      </c>
      <c r="N486" t="s">
        <v>711</v>
      </c>
      <c r="O486" s="14">
        <v>43922</v>
      </c>
      <c r="P486" s="14">
        <v>43952</v>
      </c>
      <c r="Q486" s="22" t="s">
        <v>27</v>
      </c>
      <c r="R486" s="21"/>
      <c r="S486" s="24"/>
      <c r="T486" s="22">
        <v>43970</v>
      </c>
      <c r="U486" t="s">
        <v>5989</v>
      </c>
      <c r="V486" t="s">
        <v>35</v>
      </c>
      <c r="W486" t="s">
        <v>6497</v>
      </c>
      <c r="X486" t="b">
        <f>Tabla1[[#This Row],[PLAN CONSUMO 31/10]]=Tabla1[[#This Row],[PLAN_CONSUMO]]</f>
        <v>0</v>
      </c>
      <c r="Y486" t="s">
        <v>35</v>
      </c>
      <c r="Z486" t="b">
        <f>Tabla1[[#This Row],[DESCRIPCION_U20002 31/10]]=Tabla1[[#This Row],[DESCRIPCION_U2000]]</f>
        <v>0</v>
      </c>
      <c r="AA486" t="s">
        <v>8891</v>
      </c>
      <c r="AB486" t="b">
        <f>Tabla1[[#This Row],[EJECUTIVO COMERCIAL 31/10]]=Tabla1[[#This Row],[EJECUTIVO_CORPORATE]]</f>
        <v>0</v>
      </c>
      <c r="AC486" t="e">
        <f>VLOOKUP(Tabla1[[#This Row],[NRO_CUENTA]],[1]!Tabla3[#Data],12,0)</f>
        <v>#N/A</v>
      </c>
      <c r="AD486" t="e">
        <f>VLOOKUP(Tabla1[[#This Row],[NRO_CUENTA]],[1]!Tabla3[#Data],17,0)</f>
        <v>#N/A</v>
      </c>
    </row>
    <row r="487" spans="1:31" x14ac:dyDescent="0.25">
      <c r="A487" t="s">
        <v>18</v>
      </c>
      <c r="B487" s="1">
        <v>43159</v>
      </c>
      <c r="C487" t="s">
        <v>1048</v>
      </c>
      <c r="D487">
        <v>32031</v>
      </c>
      <c r="E487" s="6" t="s">
        <v>1269</v>
      </c>
      <c r="F487" t="s">
        <v>1272</v>
      </c>
      <c r="G487" s="6" t="s">
        <v>1837</v>
      </c>
      <c r="H487" t="s">
        <v>40</v>
      </c>
      <c r="I487" t="s">
        <v>23</v>
      </c>
      <c r="J487" t="s">
        <v>939</v>
      </c>
      <c r="K487" t="s">
        <v>1335</v>
      </c>
      <c r="L487" t="s">
        <v>1336</v>
      </c>
      <c r="M487" t="s">
        <v>1337</v>
      </c>
      <c r="N487" t="s">
        <v>711</v>
      </c>
      <c r="O487" s="14">
        <v>43922</v>
      </c>
      <c r="P487" s="14">
        <v>43952</v>
      </c>
      <c r="Q487" s="22" t="s">
        <v>27</v>
      </c>
      <c r="R487" s="21"/>
      <c r="S487" s="24"/>
      <c r="T487" s="22">
        <v>43999</v>
      </c>
      <c r="U487" t="s">
        <v>5989</v>
      </c>
      <c r="V487" t="s">
        <v>35</v>
      </c>
      <c r="W487" t="s">
        <v>6498</v>
      </c>
      <c r="X487" t="b">
        <f>Tabla1[[#This Row],[PLAN CONSUMO 31/10]]=Tabla1[[#This Row],[PLAN_CONSUMO]]</f>
        <v>0</v>
      </c>
      <c r="Y487" t="s">
        <v>35</v>
      </c>
      <c r="Z487" t="b">
        <f>Tabla1[[#This Row],[DESCRIPCION_U20002 31/10]]=Tabla1[[#This Row],[DESCRIPCION_U2000]]</f>
        <v>0</v>
      </c>
      <c r="AA487" t="s">
        <v>8891</v>
      </c>
      <c r="AB487" t="b">
        <f>Tabla1[[#This Row],[EJECUTIVO COMERCIAL 31/10]]=Tabla1[[#This Row],[EJECUTIVO_CORPORATE]]</f>
        <v>0</v>
      </c>
      <c r="AC487" t="e">
        <f>VLOOKUP(Tabla1[[#This Row],[NRO_CUENTA]],[1]!Tabla3[#Data],12,0)</f>
        <v>#N/A</v>
      </c>
      <c r="AD487" t="e">
        <f>VLOOKUP(Tabla1[[#This Row],[NRO_CUENTA]],[1]!Tabla3[#Data],17,0)</f>
        <v>#N/A</v>
      </c>
    </row>
    <row r="488" spans="1:31" x14ac:dyDescent="0.25">
      <c r="A488" t="s">
        <v>18</v>
      </c>
      <c r="B488" s="1">
        <v>43159</v>
      </c>
      <c r="C488" t="s">
        <v>1048</v>
      </c>
      <c r="D488">
        <v>32033</v>
      </c>
      <c r="E488" s="6" t="s">
        <v>1269</v>
      </c>
      <c r="F488" t="s">
        <v>1273</v>
      </c>
      <c r="G488" s="6" t="s">
        <v>1837</v>
      </c>
      <c r="H488" t="s">
        <v>40</v>
      </c>
      <c r="I488" t="s">
        <v>23</v>
      </c>
      <c r="J488" t="s">
        <v>939</v>
      </c>
      <c r="K488" t="s">
        <v>1335</v>
      </c>
      <c r="L488" t="s">
        <v>1336</v>
      </c>
      <c r="M488" t="s">
        <v>1337</v>
      </c>
      <c r="N488" t="s">
        <v>711</v>
      </c>
      <c r="O488" s="14">
        <v>43922</v>
      </c>
      <c r="P488" s="14">
        <v>43952</v>
      </c>
      <c r="Q488" s="22" t="s">
        <v>27</v>
      </c>
      <c r="R488" s="21"/>
      <c r="S488" s="24"/>
      <c r="T488" s="22">
        <v>43999</v>
      </c>
      <c r="U488" t="s">
        <v>5982</v>
      </c>
      <c r="V488" t="s">
        <v>35</v>
      </c>
      <c r="W488" t="s">
        <v>248</v>
      </c>
      <c r="X488" t="b">
        <f>Tabla1[[#This Row],[PLAN CONSUMO 31/10]]=Tabla1[[#This Row],[PLAN_CONSUMO]]</f>
        <v>0</v>
      </c>
      <c r="Y488" t="s">
        <v>35</v>
      </c>
      <c r="Z488" t="b">
        <f>Tabla1[[#This Row],[DESCRIPCION_U20002 31/10]]=Tabla1[[#This Row],[DESCRIPCION_U2000]]</f>
        <v>0</v>
      </c>
      <c r="AA488" t="s">
        <v>8891</v>
      </c>
      <c r="AB488" t="b">
        <f>Tabla1[[#This Row],[EJECUTIVO COMERCIAL 31/10]]=Tabla1[[#This Row],[EJECUTIVO_CORPORATE]]</f>
        <v>0</v>
      </c>
      <c r="AC488" t="e">
        <f>VLOOKUP(Tabla1[[#This Row],[NRO_CUENTA]],[1]!Tabla3[#Data],12,0)</f>
        <v>#N/A</v>
      </c>
      <c r="AD488" t="e">
        <f>VLOOKUP(Tabla1[[#This Row],[NRO_CUENTA]],[1]!Tabla3[#Data],17,0)</f>
        <v>#N/A</v>
      </c>
    </row>
    <row r="489" spans="1:31" x14ac:dyDescent="0.25">
      <c r="A489" t="s">
        <v>18</v>
      </c>
      <c r="B489" s="1">
        <v>43217</v>
      </c>
      <c r="C489" t="s">
        <v>427</v>
      </c>
      <c r="D489">
        <v>32236</v>
      </c>
      <c r="E489" s="6" t="s">
        <v>1269</v>
      </c>
      <c r="F489" t="s">
        <v>1274</v>
      </c>
      <c r="G489" s="6" t="s">
        <v>1837</v>
      </c>
      <c r="H489" t="s">
        <v>31</v>
      </c>
      <c r="I489" t="s">
        <v>23</v>
      </c>
      <c r="J489" t="s">
        <v>939</v>
      </c>
      <c r="K489" t="s">
        <v>1338</v>
      </c>
      <c r="L489" t="s">
        <v>1339</v>
      </c>
      <c r="M489" t="s">
        <v>1340</v>
      </c>
      <c r="N489" t="s">
        <v>711</v>
      </c>
      <c r="O489" s="14">
        <v>43922</v>
      </c>
      <c r="P489" s="14">
        <v>43952</v>
      </c>
      <c r="Q489" s="22" t="s">
        <v>75</v>
      </c>
      <c r="R489" s="21"/>
      <c r="S489" s="24" t="s">
        <v>6465</v>
      </c>
      <c r="T489" s="22">
        <v>0</v>
      </c>
      <c r="U489" t="s">
        <v>5982</v>
      </c>
      <c r="V489" t="s">
        <v>5982</v>
      </c>
      <c r="W489" t="s">
        <v>28</v>
      </c>
      <c r="X489" t="b">
        <f>Tabla1[[#This Row],[PLAN CONSUMO 31/10]]=Tabla1[[#This Row],[PLAN_CONSUMO]]</f>
        <v>0</v>
      </c>
      <c r="Y489" t="s">
        <v>8578</v>
      </c>
      <c r="Z489" t="b">
        <f>Tabla1[[#This Row],[DESCRIPCION_U20002 31/10]]=Tabla1[[#This Row],[DESCRIPCION_U2000]]</f>
        <v>0</v>
      </c>
      <c r="AA489" t="s">
        <v>8891</v>
      </c>
      <c r="AB489" t="b">
        <f>Tabla1[[#This Row],[EJECUTIVO COMERCIAL 31/10]]=Tabla1[[#This Row],[EJECUTIVO_CORPORATE]]</f>
        <v>0</v>
      </c>
      <c r="AC489" t="e">
        <f>VLOOKUP(Tabla1[[#This Row],[NRO_CUENTA]],[1]!Tabla3[#Data],12,0)</f>
        <v>#N/A</v>
      </c>
      <c r="AD489" t="e">
        <f>VLOOKUP(Tabla1[[#This Row],[NRO_CUENTA]],[1]!Tabla3[#Data],17,0)</f>
        <v>#N/A</v>
      </c>
    </row>
    <row r="490" spans="1:31" x14ac:dyDescent="0.25">
      <c r="A490" t="s">
        <v>18</v>
      </c>
      <c r="B490" s="1">
        <v>43217</v>
      </c>
      <c r="C490" t="s">
        <v>427</v>
      </c>
      <c r="D490">
        <v>32237</v>
      </c>
      <c r="E490" s="6" t="s">
        <v>1269</v>
      </c>
      <c r="F490" t="s">
        <v>2172</v>
      </c>
      <c r="G490" s="6" t="s">
        <v>1837</v>
      </c>
      <c r="H490" t="s">
        <v>31</v>
      </c>
      <c r="I490" t="s">
        <v>23</v>
      </c>
      <c r="J490" t="s">
        <v>939</v>
      </c>
      <c r="K490" t="s">
        <v>1341</v>
      </c>
      <c r="L490" t="s">
        <v>1342</v>
      </c>
      <c r="M490" t="s">
        <v>1343</v>
      </c>
      <c r="N490" t="s">
        <v>711</v>
      </c>
      <c r="O490" s="14">
        <v>43922</v>
      </c>
      <c r="P490" s="14">
        <v>43952</v>
      </c>
      <c r="Q490" s="21" t="s">
        <v>75</v>
      </c>
      <c r="R490" s="21" t="s">
        <v>3441</v>
      </c>
      <c r="S490" s="2" t="s">
        <v>9309</v>
      </c>
      <c r="T490" s="22">
        <v>0</v>
      </c>
      <c r="U490" t="s">
        <v>5984</v>
      </c>
      <c r="V490" t="s">
        <v>35</v>
      </c>
      <c r="W490" t="s">
        <v>6497</v>
      </c>
      <c r="X490" t="b">
        <f>Tabla1[[#This Row],[PLAN CONSUMO 31/10]]=Tabla1[[#This Row],[PLAN_CONSUMO]]</f>
        <v>0</v>
      </c>
      <c r="Y490" t="s">
        <v>35</v>
      </c>
      <c r="Z490" t="b">
        <f>Tabla1[[#This Row],[DESCRIPCION_U20002 31/10]]=Tabla1[[#This Row],[DESCRIPCION_U2000]]</f>
        <v>0</v>
      </c>
      <c r="AA490" t="s">
        <v>8891</v>
      </c>
      <c r="AB490" t="b">
        <f>Tabla1[[#This Row],[EJECUTIVO COMERCIAL 31/10]]=Tabla1[[#This Row],[EJECUTIVO_CORPORATE]]</f>
        <v>0</v>
      </c>
      <c r="AC490" t="e">
        <f>VLOOKUP(Tabla1[[#This Row],[NRO_CUENTA]],[1]!Tabla3[#Data],12,0)</f>
        <v>#N/A</v>
      </c>
      <c r="AD490" t="e">
        <f>VLOOKUP(Tabla1[[#This Row],[NRO_CUENTA]],[1]!Tabla3[#Data],17,0)</f>
        <v>#N/A</v>
      </c>
    </row>
    <row r="491" spans="1:31" x14ac:dyDescent="0.25">
      <c r="A491" t="s">
        <v>18</v>
      </c>
      <c r="B491" s="1">
        <v>43524</v>
      </c>
      <c r="C491" t="s">
        <v>28</v>
      </c>
      <c r="D491">
        <v>33624</v>
      </c>
      <c r="E491" s="6" t="s">
        <v>1276</v>
      </c>
      <c r="F491" t="s">
        <v>1277</v>
      </c>
      <c r="G491" s="6" t="s">
        <v>1760</v>
      </c>
      <c r="H491" t="s">
        <v>22</v>
      </c>
      <c r="I491" t="s">
        <v>23</v>
      </c>
      <c r="J491" t="s">
        <v>1231</v>
      </c>
      <c r="K491" t="s">
        <v>1352</v>
      </c>
      <c r="L491" t="s">
        <v>1353</v>
      </c>
      <c r="M491" t="s">
        <v>1351</v>
      </c>
      <c r="N491" t="s">
        <v>711</v>
      </c>
      <c r="O491" s="14">
        <v>43922</v>
      </c>
      <c r="P491" s="14">
        <v>43952</v>
      </c>
      <c r="Q491" s="22" t="s">
        <v>27</v>
      </c>
      <c r="R491" s="21" t="s">
        <v>1657</v>
      </c>
      <c r="S491" s="24"/>
      <c r="T491" s="22">
        <v>43986</v>
      </c>
      <c r="U491" t="s">
        <v>5982</v>
      </c>
      <c r="V491" t="s">
        <v>5982</v>
      </c>
      <c r="W491" t="s">
        <v>158</v>
      </c>
      <c r="X491" t="b">
        <f>Tabla1[[#This Row],[PLAN CONSUMO 31/10]]=Tabla1[[#This Row],[PLAN_CONSUMO]]</f>
        <v>0</v>
      </c>
      <c r="Y491" t="s">
        <v>6061</v>
      </c>
      <c r="Z491" t="b">
        <f>Tabla1[[#This Row],[DESCRIPCION_U20002 31/10]]=Tabla1[[#This Row],[DESCRIPCION_U2000]]</f>
        <v>0</v>
      </c>
      <c r="AA491" t="s">
        <v>1760</v>
      </c>
      <c r="AB491" t="b">
        <f>Tabla1[[#This Row],[EJECUTIVO COMERCIAL 31/10]]=Tabla1[[#This Row],[EJECUTIVO_CORPORATE]]</f>
        <v>1</v>
      </c>
      <c r="AC491" t="e">
        <f>VLOOKUP(Tabla1[[#This Row],[NRO_CUENTA]],[1]!Tabla3[#Data],12,0)</f>
        <v>#N/A</v>
      </c>
      <c r="AD491" t="e">
        <f>VLOOKUP(Tabla1[[#This Row],[NRO_CUENTA]],[1]!Tabla3[#Data],17,0)</f>
        <v>#N/A</v>
      </c>
    </row>
    <row r="492" spans="1:31" x14ac:dyDescent="0.25">
      <c r="A492" t="s">
        <v>18</v>
      </c>
      <c r="B492" s="1">
        <v>43524</v>
      </c>
      <c r="C492" t="s">
        <v>158</v>
      </c>
      <c r="D492">
        <v>33625</v>
      </c>
      <c r="E492" s="6" t="s">
        <v>1276</v>
      </c>
      <c r="F492" t="s">
        <v>3344</v>
      </c>
      <c r="G492" s="6" t="s">
        <v>1760</v>
      </c>
      <c r="H492" t="s">
        <v>31</v>
      </c>
      <c r="I492" t="s">
        <v>23</v>
      </c>
      <c r="J492" t="s">
        <v>1231</v>
      </c>
      <c r="K492" t="s">
        <v>1936</v>
      </c>
      <c r="L492" t="s">
        <v>1353</v>
      </c>
      <c r="M492" t="s">
        <v>1351</v>
      </c>
      <c r="N492" t="s">
        <v>711</v>
      </c>
      <c r="O492" s="14">
        <v>43922</v>
      </c>
      <c r="P492" s="14">
        <v>43952</v>
      </c>
      <c r="Q492" s="22" t="s">
        <v>75</v>
      </c>
      <c r="R492" s="21"/>
      <c r="S492" s="2" t="s">
        <v>9309</v>
      </c>
      <c r="T492" s="22">
        <v>0</v>
      </c>
      <c r="U492" t="s">
        <v>5982</v>
      </c>
      <c r="V492" t="s">
        <v>5982</v>
      </c>
      <c r="W492" t="s">
        <v>158</v>
      </c>
      <c r="X492" t="b">
        <f>Tabla1[[#This Row],[PLAN CONSUMO 31/10]]=Tabla1[[#This Row],[PLAN_CONSUMO]]</f>
        <v>1</v>
      </c>
      <c r="Y492" t="s">
        <v>9455</v>
      </c>
      <c r="Z492" t="b">
        <f>Tabla1[[#This Row],[DESCRIPCION_U20002 31/10]]=Tabla1[[#This Row],[DESCRIPCION_U2000]]</f>
        <v>0</v>
      </c>
      <c r="AA492" t="s">
        <v>1760</v>
      </c>
      <c r="AB492" t="b">
        <f>Tabla1[[#This Row],[EJECUTIVO COMERCIAL 31/10]]=Tabla1[[#This Row],[EJECUTIVO_CORPORATE]]</f>
        <v>1</v>
      </c>
      <c r="AC492" t="e">
        <f>VLOOKUP(Tabla1[[#This Row],[NRO_CUENTA]],[1]!Tabla3[#Data],12,0)</f>
        <v>#N/A</v>
      </c>
      <c r="AD492" t="e">
        <f>VLOOKUP(Tabla1[[#This Row],[NRO_CUENTA]],[1]!Tabla3[#Data],17,0)</f>
        <v>#N/A</v>
      </c>
    </row>
    <row r="493" spans="1:31" x14ac:dyDescent="0.25">
      <c r="A493" t="s">
        <v>18</v>
      </c>
      <c r="B493" s="1">
        <v>42328</v>
      </c>
      <c r="C493" t="s">
        <v>1251</v>
      </c>
      <c r="D493">
        <v>29847</v>
      </c>
      <c r="E493" s="6" t="s">
        <v>1278</v>
      </c>
      <c r="F493" t="s">
        <v>3345</v>
      </c>
      <c r="G493" s="6" t="s">
        <v>2241</v>
      </c>
      <c r="H493" t="s">
        <v>31</v>
      </c>
      <c r="I493" t="s">
        <v>23</v>
      </c>
      <c r="J493" t="s">
        <v>2170</v>
      </c>
      <c r="K493" t="s">
        <v>1354</v>
      </c>
      <c r="L493" t="s">
        <v>1355</v>
      </c>
      <c r="M493" t="s">
        <v>1356</v>
      </c>
      <c r="N493" t="s">
        <v>711</v>
      </c>
      <c r="O493" s="14">
        <v>43922</v>
      </c>
      <c r="P493" s="14">
        <v>43952</v>
      </c>
      <c r="Q493" s="22" t="s">
        <v>75</v>
      </c>
      <c r="R493" s="21" t="s">
        <v>5944</v>
      </c>
      <c r="S493" s="2" t="s">
        <v>9309</v>
      </c>
      <c r="T493" s="22">
        <v>0</v>
      </c>
      <c r="U493" t="s">
        <v>5982</v>
      </c>
      <c r="V493" t="s">
        <v>5982</v>
      </c>
      <c r="W493" t="s">
        <v>1251</v>
      </c>
      <c r="X493" t="b">
        <f>Tabla1[[#This Row],[PLAN CONSUMO 31/10]]=Tabla1[[#This Row],[PLAN_CONSUMO]]</f>
        <v>1</v>
      </c>
      <c r="Y493" t="s">
        <v>3345</v>
      </c>
      <c r="Z493" t="b">
        <f>Tabla1[[#This Row],[DESCRIPCION_U20002 31/10]]=Tabla1[[#This Row],[DESCRIPCION_U2000]]</f>
        <v>1</v>
      </c>
      <c r="AA493" t="s">
        <v>6743</v>
      </c>
      <c r="AB493" t="b">
        <f>Tabla1[[#This Row],[EJECUTIVO COMERCIAL 31/10]]=Tabla1[[#This Row],[EJECUTIVO_CORPORATE]]</f>
        <v>0</v>
      </c>
      <c r="AC493" t="e">
        <f>VLOOKUP(Tabla1[[#This Row],[NRO_CUENTA]],[1]!Tabla3[#Data],12,0)</f>
        <v>#N/A</v>
      </c>
      <c r="AD493" t="e">
        <f>VLOOKUP(Tabla1[[#This Row],[NRO_CUENTA]],[1]!Tabla3[#Data],17,0)</f>
        <v>#N/A</v>
      </c>
    </row>
    <row r="494" spans="1:31" x14ac:dyDescent="0.25">
      <c r="A494" t="s">
        <v>18</v>
      </c>
      <c r="B494" s="1">
        <v>41334</v>
      </c>
      <c r="C494" t="s">
        <v>293</v>
      </c>
      <c r="D494">
        <v>28321</v>
      </c>
      <c r="E494" s="6" t="s">
        <v>1279</v>
      </c>
      <c r="F494" t="s">
        <v>1280</v>
      </c>
      <c r="G494" s="6" t="s">
        <v>1837</v>
      </c>
      <c r="H494" t="s">
        <v>22</v>
      </c>
      <c r="I494" t="s">
        <v>23</v>
      </c>
      <c r="J494" t="s">
        <v>939</v>
      </c>
      <c r="K494" t="s">
        <v>1357</v>
      </c>
      <c r="M494" t="s">
        <v>1358</v>
      </c>
      <c r="N494" t="s">
        <v>711</v>
      </c>
      <c r="O494" s="14">
        <v>43922</v>
      </c>
      <c r="P494" s="14">
        <v>43952</v>
      </c>
      <c r="Q494" s="22" t="s">
        <v>27</v>
      </c>
      <c r="R494" s="21" t="s">
        <v>2229</v>
      </c>
      <c r="S494" s="24"/>
      <c r="T494" s="22">
        <v>44068</v>
      </c>
      <c r="U494" t="s">
        <v>5982</v>
      </c>
      <c r="V494" t="s">
        <v>5982</v>
      </c>
      <c r="W494" t="s">
        <v>1872</v>
      </c>
      <c r="X494" t="b">
        <f>Tabla1[[#This Row],[PLAN CONSUMO 31/10]]=Tabla1[[#This Row],[PLAN_CONSUMO]]</f>
        <v>0</v>
      </c>
      <c r="Y494" t="s">
        <v>9015</v>
      </c>
      <c r="Z494" t="b">
        <f>Tabla1[[#This Row],[DESCRIPCION_U20002 31/10]]=Tabla1[[#This Row],[DESCRIPCION_U2000]]</f>
        <v>0</v>
      </c>
      <c r="AA494" t="s">
        <v>7373</v>
      </c>
      <c r="AB494" t="b">
        <f>Tabla1[[#This Row],[EJECUTIVO COMERCIAL 31/10]]=Tabla1[[#This Row],[EJECUTIVO_CORPORATE]]</f>
        <v>0</v>
      </c>
      <c r="AC494" t="e">
        <f>VLOOKUP(Tabla1[[#This Row],[NRO_CUENTA]],[1]!Tabla3[#Data],12,0)</f>
        <v>#N/A</v>
      </c>
      <c r="AD494" t="e">
        <f>VLOOKUP(Tabla1[[#This Row],[NRO_CUENTA]],[1]!Tabla3[#Data],17,0)</f>
        <v>#N/A</v>
      </c>
    </row>
    <row r="495" spans="1:31" x14ac:dyDescent="0.25">
      <c r="A495" t="s">
        <v>18</v>
      </c>
      <c r="B495" s="1">
        <v>43280</v>
      </c>
      <c r="C495" t="s">
        <v>28</v>
      </c>
      <c r="D495">
        <v>32608</v>
      </c>
      <c r="E495" s="6" t="s">
        <v>1279</v>
      </c>
      <c r="F495" t="s">
        <v>3346</v>
      </c>
      <c r="G495" s="6" t="s">
        <v>1837</v>
      </c>
      <c r="H495" t="s">
        <v>752</v>
      </c>
      <c r="I495" t="s">
        <v>23</v>
      </c>
      <c r="J495" t="s">
        <v>939</v>
      </c>
      <c r="K495" t="s">
        <v>1359</v>
      </c>
      <c r="L495" t="s">
        <v>1360</v>
      </c>
      <c r="M495" t="s">
        <v>1358</v>
      </c>
      <c r="N495" t="s">
        <v>711</v>
      </c>
      <c r="O495" s="14">
        <v>43922</v>
      </c>
      <c r="P495" s="14">
        <v>43952</v>
      </c>
      <c r="Q495" s="22" t="s">
        <v>27</v>
      </c>
      <c r="R495" s="59" t="s">
        <v>6443</v>
      </c>
      <c r="S495" s="24"/>
      <c r="T495" s="22">
        <v>44589</v>
      </c>
      <c r="U495" t="s">
        <v>5982</v>
      </c>
      <c r="V495" t="s">
        <v>5982</v>
      </c>
      <c r="W495" t="s">
        <v>129</v>
      </c>
      <c r="X495" t="b">
        <f>Tabla1[[#This Row],[PLAN CONSUMO 31/10]]=Tabla1[[#This Row],[PLAN_CONSUMO]]</f>
        <v>0</v>
      </c>
      <c r="Y495" t="s">
        <v>9016</v>
      </c>
      <c r="Z495" t="b">
        <f>Tabla1[[#This Row],[DESCRIPCION_U20002 31/10]]=Tabla1[[#This Row],[DESCRIPCION_U2000]]</f>
        <v>0</v>
      </c>
      <c r="AA495" t="s">
        <v>7373</v>
      </c>
      <c r="AB495" t="b">
        <f>Tabla1[[#This Row],[EJECUTIVO COMERCIAL 31/10]]=Tabla1[[#This Row],[EJECUTIVO_CORPORATE]]</f>
        <v>0</v>
      </c>
      <c r="AC495" t="e">
        <f>VLOOKUP(Tabla1[[#This Row],[NRO_CUENTA]],[1]!Tabla3[#Data],12,0)</f>
        <v>#N/A</v>
      </c>
      <c r="AD495" t="e">
        <f>VLOOKUP(Tabla1[[#This Row],[NRO_CUENTA]],[1]!Tabla3[#Data],17,0)</f>
        <v>#N/A</v>
      </c>
    </row>
    <row r="496" spans="1:31" x14ac:dyDescent="0.25">
      <c r="A496" t="s">
        <v>18</v>
      </c>
      <c r="B496" s="1">
        <v>43280</v>
      </c>
      <c r="C496" t="s">
        <v>28</v>
      </c>
      <c r="D496">
        <v>32609</v>
      </c>
      <c r="E496" s="6" t="s">
        <v>1279</v>
      </c>
      <c r="F496" t="s">
        <v>3347</v>
      </c>
      <c r="G496" s="6" t="s">
        <v>1837</v>
      </c>
      <c r="H496" t="s">
        <v>61</v>
      </c>
      <c r="I496" t="s">
        <v>23</v>
      </c>
      <c r="J496" t="s">
        <v>939</v>
      </c>
      <c r="K496" t="s">
        <v>1361</v>
      </c>
      <c r="L496" t="s">
        <v>1362</v>
      </c>
      <c r="M496" t="s">
        <v>1358</v>
      </c>
      <c r="N496" t="s">
        <v>711</v>
      </c>
      <c r="O496" s="14">
        <v>43922</v>
      </c>
      <c r="P496" s="14">
        <v>43952</v>
      </c>
      <c r="Q496" s="22" t="s">
        <v>995</v>
      </c>
      <c r="R496" s="21"/>
      <c r="S496" s="24"/>
      <c r="T496" s="22">
        <v>0</v>
      </c>
      <c r="U496" t="s">
        <v>5982</v>
      </c>
      <c r="V496" t="s">
        <v>35</v>
      </c>
      <c r="W496" t="s">
        <v>129</v>
      </c>
      <c r="X496" t="b">
        <f>Tabla1[[#This Row],[PLAN CONSUMO 31/10]]=Tabla1[[#This Row],[PLAN_CONSUMO]]</f>
        <v>0</v>
      </c>
      <c r="Y496" t="s">
        <v>35</v>
      </c>
      <c r="Z496" t="b">
        <f>Tabla1[[#This Row],[DESCRIPCION_U20002 31/10]]=Tabla1[[#This Row],[DESCRIPCION_U2000]]</f>
        <v>0</v>
      </c>
      <c r="AA496" t="s">
        <v>7373</v>
      </c>
      <c r="AB496" t="b">
        <f>Tabla1[[#This Row],[EJECUTIVO COMERCIAL 31/10]]=Tabla1[[#This Row],[EJECUTIVO_CORPORATE]]</f>
        <v>0</v>
      </c>
      <c r="AC496" t="e">
        <f>VLOOKUP(Tabla1[[#This Row],[NRO_CUENTA]],[1]!Tabla3[#Data],12,0)</f>
        <v>#N/A</v>
      </c>
      <c r="AD496" t="e">
        <f>VLOOKUP(Tabla1[[#This Row],[NRO_CUENTA]],[1]!Tabla3[#Data],17,0)</f>
        <v>#N/A</v>
      </c>
    </row>
    <row r="497" spans="1:30" x14ac:dyDescent="0.25">
      <c r="A497" t="s">
        <v>18</v>
      </c>
      <c r="B497" s="1">
        <v>43280</v>
      </c>
      <c r="C497" t="s">
        <v>28</v>
      </c>
      <c r="D497">
        <v>32610</v>
      </c>
      <c r="E497" s="6" t="s">
        <v>1279</v>
      </c>
      <c r="F497" t="s">
        <v>3348</v>
      </c>
      <c r="G497" s="6" t="s">
        <v>1837</v>
      </c>
      <c r="H497" t="s">
        <v>98</v>
      </c>
      <c r="I497" t="s">
        <v>23</v>
      </c>
      <c r="J497" t="s">
        <v>939</v>
      </c>
      <c r="K497" t="s">
        <v>1363</v>
      </c>
      <c r="L497" t="s">
        <v>1364</v>
      </c>
      <c r="M497" t="s">
        <v>1358</v>
      </c>
      <c r="N497" t="s">
        <v>711</v>
      </c>
      <c r="O497" s="14">
        <v>43922</v>
      </c>
      <c r="P497" s="14">
        <v>43952</v>
      </c>
      <c r="Q497" s="22" t="s">
        <v>996</v>
      </c>
      <c r="R497" s="21"/>
      <c r="S497" s="24"/>
      <c r="T497" s="22">
        <v>0</v>
      </c>
      <c r="U497" t="s">
        <v>5982</v>
      </c>
      <c r="V497" t="s">
        <v>5982</v>
      </c>
      <c r="W497" t="s">
        <v>129</v>
      </c>
      <c r="X497" t="b">
        <f>Tabla1[[#This Row],[PLAN CONSUMO 31/10]]=Tabla1[[#This Row],[PLAN_CONSUMO]]</f>
        <v>0</v>
      </c>
      <c r="Y497" t="s">
        <v>9017</v>
      </c>
      <c r="Z497" t="b">
        <f>Tabla1[[#This Row],[DESCRIPCION_U20002 31/10]]=Tabla1[[#This Row],[DESCRIPCION_U2000]]</f>
        <v>0</v>
      </c>
      <c r="AA497" t="s">
        <v>7373</v>
      </c>
      <c r="AB497" t="b">
        <f>Tabla1[[#This Row],[EJECUTIVO COMERCIAL 31/10]]=Tabla1[[#This Row],[EJECUTIVO_CORPORATE]]</f>
        <v>0</v>
      </c>
      <c r="AC497" t="e">
        <f>VLOOKUP(Tabla1[[#This Row],[NRO_CUENTA]],[1]!Tabla3[#Data],12,0)</f>
        <v>#N/A</v>
      </c>
      <c r="AD497" t="e">
        <f>VLOOKUP(Tabla1[[#This Row],[NRO_CUENTA]],[1]!Tabla3[#Data],17,0)</f>
        <v>#N/A</v>
      </c>
    </row>
    <row r="498" spans="1:30" x14ac:dyDescent="0.25">
      <c r="A498" t="s">
        <v>18</v>
      </c>
      <c r="B498" s="1">
        <v>43280</v>
      </c>
      <c r="C498" t="s">
        <v>28</v>
      </c>
      <c r="D498">
        <v>32612</v>
      </c>
      <c r="E498" s="6" t="s">
        <v>1279</v>
      </c>
      <c r="F498" t="s">
        <v>4633</v>
      </c>
      <c r="G498" s="6" t="s">
        <v>1837</v>
      </c>
      <c r="H498" t="s">
        <v>631</v>
      </c>
      <c r="I498" t="s">
        <v>23</v>
      </c>
      <c r="J498" t="s">
        <v>939</v>
      </c>
      <c r="K498" t="s">
        <v>1365</v>
      </c>
      <c r="L498" t="s">
        <v>1366</v>
      </c>
      <c r="M498" t="s">
        <v>1358</v>
      </c>
      <c r="N498" t="s">
        <v>711</v>
      </c>
      <c r="O498" s="14">
        <v>43922</v>
      </c>
      <c r="P498" s="14">
        <v>43952</v>
      </c>
      <c r="Q498" s="22" t="s">
        <v>27</v>
      </c>
      <c r="R498" s="59"/>
      <c r="S498" s="24"/>
      <c r="T498" s="22">
        <v>44587</v>
      </c>
      <c r="U498" t="s">
        <v>5982</v>
      </c>
      <c r="V498" t="s">
        <v>5982</v>
      </c>
      <c r="W498" t="s">
        <v>129</v>
      </c>
      <c r="X498" t="b">
        <f>Tabla1[[#This Row],[PLAN CONSUMO 31/10]]=Tabla1[[#This Row],[PLAN_CONSUMO]]</f>
        <v>0</v>
      </c>
      <c r="Y498" t="s">
        <v>9018</v>
      </c>
      <c r="Z498" t="b">
        <f>Tabla1[[#This Row],[DESCRIPCION_U20002 31/10]]=Tabla1[[#This Row],[DESCRIPCION_U2000]]</f>
        <v>0</v>
      </c>
      <c r="AA498" t="s">
        <v>7373</v>
      </c>
      <c r="AB498" t="b">
        <f>Tabla1[[#This Row],[EJECUTIVO COMERCIAL 31/10]]=Tabla1[[#This Row],[EJECUTIVO_CORPORATE]]</f>
        <v>0</v>
      </c>
      <c r="AC498" t="e">
        <f>VLOOKUP(Tabla1[[#This Row],[NRO_CUENTA]],[1]!Tabla3[#Data],12,0)</f>
        <v>#N/A</v>
      </c>
      <c r="AD498" t="e">
        <f>VLOOKUP(Tabla1[[#This Row],[NRO_CUENTA]],[1]!Tabla3[#Data],17,0)</f>
        <v>#N/A</v>
      </c>
    </row>
    <row r="499" spans="1:30" x14ac:dyDescent="0.25">
      <c r="A499" t="s">
        <v>18</v>
      </c>
      <c r="B499" s="1">
        <v>42551</v>
      </c>
      <c r="C499" t="s">
        <v>263</v>
      </c>
      <c r="D499">
        <v>30223</v>
      </c>
      <c r="E499" s="6" t="s">
        <v>1281</v>
      </c>
      <c r="F499" t="s">
        <v>1282</v>
      </c>
      <c r="G499" s="6" t="s">
        <v>1820</v>
      </c>
      <c r="H499" t="s">
        <v>40</v>
      </c>
      <c r="I499" t="s">
        <v>23</v>
      </c>
      <c r="J499" t="s">
        <v>1378</v>
      </c>
      <c r="K499" t="s">
        <v>1367</v>
      </c>
      <c r="L499" t="s">
        <v>1368</v>
      </c>
      <c r="M499" t="s">
        <v>1369</v>
      </c>
      <c r="N499" t="s">
        <v>711</v>
      </c>
      <c r="O499" s="14">
        <v>43922</v>
      </c>
      <c r="P499" s="14">
        <v>43952</v>
      </c>
      <c r="Q499" s="22" t="s">
        <v>27</v>
      </c>
      <c r="R499" s="21"/>
      <c r="S499" s="24"/>
      <c r="T499" s="22">
        <v>44041</v>
      </c>
      <c r="U499" t="s">
        <v>5982</v>
      </c>
      <c r="V499" t="s">
        <v>35</v>
      </c>
      <c r="W499" t="s">
        <v>5992</v>
      </c>
      <c r="X499" t="b">
        <f>Tabla1[[#This Row],[PLAN CONSUMO 31/10]]=Tabla1[[#This Row],[PLAN_CONSUMO]]</f>
        <v>0</v>
      </c>
      <c r="Y499" t="s">
        <v>35</v>
      </c>
      <c r="Z499" t="b">
        <f>Tabla1[[#This Row],[DESCRIPCION_U20002 31/10]]=Tabla1[[#This Row],[DESCRIPCION_U2000]]</f>
        <v>0</v>
      </c>
      <c r="AA499" t="s">
        <v>1820</v>
      </c>
      <c r="AB499" t="b">
        <f>Tabla1[[#This Row],[EJECUTIVO COMERCIAL 31/10]]=Tabla1[[#This Row],[EJECUTIVO_CORPORATE]]</f>
        <v>1</v>
      </c>
      <c r="AC499" t="e">
        <f>VLOOKUP(Tabla1[[#This Row],[NRO_CUENTA]],[1]!Tabla3[#Data],12,0)</f>
        <v>#N/A</v>
      </c>
      <c r="AD499" t="e">
        <f>VLOOKUP(Tabla1[[#This Row],[NRO_CUENTA]],[1]!Tabla3[#Data],17,0)</f>
        <v>#N/A</v>
      </c>
    </row>
    <row r="500" spans="1:30" x14ac:dyDescent="0.25">
      <c r="A500" t="s">
        <v>18</v>
      </c>
      <c r="B500" s="1">
        <v>41883</v>
      </c>
      <c r="C500" t="s">
        <v>905</v>
      </c>
      <c r="D500">
        <v>29242</v>
      </c>
      <c r="E500" s="6" t="s">
        <v>1283</v>
      </c>
      <c r="F500" t="s">
        <v>3349</v>
      </c>
      <c r="G500" s="6" t="s">
        <v>2241</v>
      </c>
      <c r="H500" t="s">
        <v>31</v>
      </c>
      <c r="I500" t="s">
        <v>23</v>
      </c>
      <c r="J500" t="s">
        <v>2170</v>
      </c>
      <c r="K500" t="s">
        <v>1937</v>
      </c>
      <c r="L500">
        <v>0</v>
      </c>
      <c r="M500" t="s">
        <v>1370</v>
      </c>
      <c r="N500" t="s">
        <v>711</v>
      </c>
      <c r="O500" s="14">
        <v>43922</v>
      </c>
      <c r="P500" s="14">
        <v>43952</v>
      </c>
      <c r="Q500" s="22" t="s">
        <v>27</v>
      </c>
      <c r="R500" s="25" t="s">
        <v>3545</v>
      </c>
      <c r="S500" s="24"/>
      <c r="T500" s="22">
        <v>45197</v>
      </c>
      <c r="U500" t="s">
        <v>5982</v>
      </c>
      <c r="V500" t="s">
        <v>5982</v>
      </c>
      <c r="W500" t="s">
        <v>94</v>
      </c>
      <c r="X500" t="b">
        <f>Tabla1[[#This Row],[PLAN CONSUMO 31/10]]=Tabla1[[#This Row],[PLAN_CONSUMO]]</f>
        <v>0</v>
      </c>
      <c r="Y500" t="s">
        <v>8518</v>
      </c>
      <c r="Z500" t="b">
        <f>Tabla1[[#This Row],[DESCRIPCION_U20002 31/10]]=Tabla1[[#This Row],[DESCRIPCION_U2000]]</f>
        <v>0</v>
      </c>
      <c r="AA500" t="s">
        <v>6743</v>
      </c>
      <c r="AB500" t="b">
        <f>Tabla1[[#This Row],[EJECUTIVO COMERCIAL 31/10]]=Tabla1[[#This Row],[EJECUTIVO_CORPORATE]]</f>
        <v>0</v>
      </c>
      <c r="AC500" t="e">
        <f>VLOOKUP(Tabla1[[#This Row],[NRO_CUENTA]],[1]!Tabla3[#Data],12,0)</f>
        <v>#N/A</v>
      </c>
      <c r="AD500" t="e">
        <f>VLOOKUP(Tabla1[[#This Row],[NRO_CUENTA]],[1]!Tabla3[#Data],17,0)</f>
        <v>#N/A</v>
      </c>
    </row>
    <row r="501" spans="1:30" x14ac:dyDescent="0.25">
      <c r="A501" t="s">
        <v>18</v>
      </c>
      <c r="B501" s="1">
        <v>42048</v>
      </c>
      <c r="C501" t="s">
        <v>248</v>
      </c>
      <c r="D501">
        <v>29469</v>
      </c>
      <c r="E501" s="6" t="s">
        <v>1283</v>
      </c>
      <c r="F501" t="s">
        <v>1284</v>
      </c>
      <c r="G501" s="6" t="s">
        <v>1400</v>
      </c>
      <c r="H501" t="s">
        <v>40</v>
      </c>
      <c r="I501" t="s">
        <v>23</v>
      </c>
      <c r="J501" t="s">
        <v>714</v>
      </c>
      <c r="K501" t="s">
        <v>1371</v>
      </c>
      <c r="M501" t="s">
        <v>1370</v>
      </c>
      <c r="N501" t="s">
        <v>711</v>
      </c>
      <c r="O501" s="14">
        <v>43922</v>
      </c>
      <c r="P501" s="14">
        <v>43952</v>
      </c>
      <c r="Q501" s="22" t="s">
        <v>27</v>
      </c>
      <c r="R501" s="21"/>
      <c r="S501" s="24"/>
      <c r="T501" s="22">
        <v>43979</v>
      </c>
      <c r="U501" t="s">
        <v>5982</v>
      </c>
      <c r="V501" t="s">
        <v>5982</v>
      </c>
      <c r="W501" t="s">
        <v>94</v>
      </c>
      <c r="X501" t="b">
        <f>Tabla1[[#This Row],[PLAN CONSUMO 31/10]]=Tabla1[[#This Row],[PLAN_CONSUMO]]</f>
        <v>0</v>
      </c>
      <c r="Y501" t="s">
        <v>8519</v>
      </c>
      <c r="Z501" t="b">
        <f>Tabla1[[#This Row],[DESCRIPCION_U20002 31/10]]=Tabla1[[#This Row],[DESCRIPCION_U2000]]</f>
        <v>0</v>
      </c>
      <c r="AA501" t="s">
        <v>6743</v>
      </c>
      <c r="AB501" t="b">
        <f>Tabla1[[#This Row],[EJECUTIVO COMERCIAL 31/10]]=Tabla1[[#This Row],[EJECUTIVO_CORPORATE]]</f>
        <v>0</v>
      </c>
      <c r="AC501" t="e">
        <f>VLOOKUP(Tabla1[[#This Row],[NRO_CUENTA]],[1]!Tabla3[#Data],12,0)</f>
        <v>#N/A</v>
      </c>
      <c r="AD501" t="e">
        <f>VLOOKUP(Tabla1[[#This Row],[NRO_CUENTA]],[1]!Tabla3[#Data],17,0)</f>
        <v>#N/A</v>
      </c>
    </row>
    <row r="502" spans="1:30" x14ac:dyDescent="0.25">
      <c r="A502" t="s">
        <v>18</v>
      </c>
      <c r="B502" s="1">
        <v>42048</v>
      </c>
      <c r="C502" t="s">
        <v>248</v>
      </c>
      <c r="D502">
        <v>29470</v>
      </c>
      <c r="E502" s="6" t="s">
        <v>1283</v>
      </c>
      <c r="F502" t="s">
        <v>1285</v>
      </c>
      <c r="G502" s="6" t="s">
        <v>1400</v>
      </c>
      <c r="H502" t="s">
        <v>22</v>
      </c>
      <c r="I502" t="s">
        <v>23</v>
      </c>
      <c r="J502" t="s">
        <v>714</v>
      </c>
      <c r="K502" t="s">
        <v>1372</v>
      </c>
      <c r="M502" t="s">
        <v>1370</v>
      </c>
      <c r="N502" t="s">
        <v>711</v>
      </c>
      <c r="O502" s="14">
        <v>43922</v>
      </c>
      <c r="P502" s="14">
        <v>43952</v>
      </c>
      <c r="Q502" s="22" t="s">
        <v>27</v>
      </c>
      <c r="R502" s="21" t="s">
        <v>1656</v>
      </c>
      <c r="S502" s="24"/>
      <c r="T502" s="22">
        <v>43984</v>
      </c>
      <c r="U502" t="s">
        <v>5982</v>
      </c>
      <c r="V502" t="s">
        <v>5982</v>
      </c>
      <c r="W502" t="s">
        <v>94</v>
      </c>
      <c r="X502" t="b">
        <f>Tabla1[[#This Row],[PLAN CONSUMO 31/10]]=Tabla1[[#This Row],[PLAN_CONSUMO]]</f>
        <v>0</v>
      </c>
      <c r="Y502" t="s">
        <v>8520</v>
      </c>
      <c r="Z502" t="b">
        <f>Tabla1[[#This Row],[DESCRIPCION_U20002 31/10]]=Tabla1[[#This Row],[DESCRIPCION_U2000]]</f>
        <v>0</v>
      </c>
      <c r="AA502" t="s">
        <v>6743</v>
      </c>
      <c r="AB502" t="b">
        <f>Tabla1[[#This Row],[EJECUTIVO COMERCIAL 31/10]]=Tabla1[[#This Row],[EJECUTIVO_CORPORATE]]</f>
        <v>0</v>
      </c>
      <c r="AC502" t="e">
        <f>VLOOKUP(Tabla1[[#This Row],[NRO_CUENTA]],[1]!Tabla3[#Data],12,0)</f>
        <v>#N/A</v>
      </c>
      <c r="AD502" t="e">
        <f>VLOOKUP(Tabla1[[#This Row],[NRO_CUENTA]],[1]!Tabla3[#Data],17,0)</f>
        <v>#N/A</v>
      </c>
    </row>
    <row r="503" spans="1:30" x14ac:dyDescent="0.25">
      <c r="A503" t="s">
        <v>18</v>
      </c>
      <c r="B503" s="1">
        <v>43858</v>
      </c>
      <c r="C503" t="s">
        <v>248</v>
      </c>
      <c r="D503" s="6">
        <v>35046</v>
      </c>
      <c r="E503" s="6" t="s">
        <v>83</v>
      </c>
      <c r="F503" t="s">
        <v>1388</v>
      </c>
      <c r="G503" s="6" t="s">
        <v>1389</v>
      </c>
      <c r="H503" t="s">
        <v>40</v>
      </c>
      <c r="I503" t="s">
        <v>23</v>
      </c>
      <c r="J503" t="s">
        <v>832</v>
      </c>
      <c r="K503" t="s">
        <v>1474</v>
      </c>
      <c r="L503" t="s">
        <v>1475</v>
      </c>
      <c r="M503" t="s">
        <v>266</v>
      </c>
      <c r="N503" t="s">
        <v>711</v>
      </c>
      <c r="O503" s="14">
        <v>43922</v>
      </c>
      <c r="P503" s="14">
        <v>43952</v>
      </c>
      <c r="Q503" s="22" t="s">
        <v>27</v>
      </c>
      <c r="R503" s="21" t="s">
        <v>1888</v>
      </c>
      <c r="S503" s="24"/>
      <c r="T503" s="22">
        <v>44070</v>
      </c>
      <c r="U503" t="s">
        <v>5984</v>
      </c>
      <c r="V503" t="s">
        <v>35</v>
      </c>
      <c r="W503" t="s">
        <v>248</v>
      </c>
      <c r="X503" t="b">
        <f>Tabla1[[#This Row],[PLAN CONSUMO 31/10]]=Tabla1[[#This Row],[PLAN_CONSUMO]]</f>
        <v>1</v>
      </c>
      <c r="Y503" t="s">
        <v>35</v>
      </c>
      <c r="Z503" t="b">
        <f>Tabla1[[#This Row],[DESCRIPCION_U20002 31/10]]=Tabla1[[#This Row],[DESCRIPCION_U2000]]</f>
        <v>0</v>
      </c>
      <c r="AA503" t="s">
        <v>8737</v>
      </c>
      <c r="AB503" t="b">
        <f>Tabla1[[#This Row],[EJECUTIVO COMERCIAL 31/10]]=Tabla1[[#This Row],[EJECUTIVO_CORPORATE]]</f>
        <v>0</v>
      </c>
      <c r="AC503" t="e">
        <f>VLOOKUP(Tabla1[[#This Row],[NRO_CUENTA]],[1]!Tabla3[#Data],12,0)</f>
        <v>#N/A</v>
      </c>
      <c r="AD503" t="e">
        <f>VLOOKUP(Tabla1[[#This Row],[NRO_CUENTA]],[1]!Tabla3[#Data],17,0)</f>
        <v>#N/A</v>
      </c>
    </row>
    <row r="504" spans="1:30" x14ac:dyDescent="0.25">
      <c r="A504" t="s">
        <v>18</v>
      </c>
      <c r="B504" s="1">
        <v>43858</v>
      </c>
      <c r="C504" t="s">
        <v>248</v>
      </c>
      <c r="D504" s="6">
        <v>35047</v>
      </c>
      <c r="E504" s="6" t="s">
        <v>83</v>
      </c>
      <c r="F504" t="s">
        <v>1390</v>
      </c>
      <c r="G504" s="6" t="s">
        <v>1389</v>
      </c>
      <c r="H504" t="s">
        <v>40</v>
      </c>
      <c r="I504" t="s">
        <v>23</v>
      </c>
      <c r="J504" t="s">
        <v>832</v>
      </c>
      <c r="K504" t="s">
        <v>1474</v>
      </c>
      <c r="L504" t="s">
        <v>1475</v>
      </c>
      <c r="M504" t="s">
        <v>266</v>
      </c>
      <c r="N504" t="s">
        <v>711</v>
      </c>
      <c r="O504" s="14">
        <v>43922</v>
      </c>
      <c r="P504" s="14">
        <v>43952</v>
      </c>
      <c r="Q504" s="22" t="s">
        <v>27</v>
      </c>
      <c r="R504" s="21" t="s">
        <v>1887</v>
      </c>
      <c r="S504" s="24"/>
      <c r="T504" s="22">
        <v>44070</v>
      </c>
      <c r="U504" t="s">
        <v>5989</v>
      </c>
      <c r="V504" t="s">
        <v>35</v>
      </c>
      <c r="W504" t="s">
        <v>248</v>
      </c>
      <c r="X504" t="b">
        <f>Tabla1[[#This Row],[PLAN CONSUMO 31/10]]=Tabla1[[#This Row],[PLAN_CONSUMO]]</f>
        <v>1</v>
      </c>
      <c r="Y504" t="s">
        <v>35</v>
      </c>
      <c r="Z504" t="b">
        <f>Tabla1[[#This Row],[DESCRIPCION_U20002 31/10]]=Tabla1[[#This Row],[DESCRIPCION_U2000]]</f>
        <v>0</v>
      </c>
      <c r="AA504" t="s">
        <v>8737</v>
      </c>
      <c r="AB504" t="b">
        <f>Tabla1[[#This Row],[EJECUTIVO COMERCIAL 31/10]]=Tabla1[[#This Row],[EJECUTIVO_CORPORATE]]</f>
        <v>0</v>
      </c>
      <c r="AC504" t="e">
        <f>VLOOKUP(Tabla1[[#This Row],[NRO_CUENTA]],[1]!Tabla3[#Data],12,0)</f>
        <v>#N/A</v>
      </c>
      <c r="AD504" t="e">
        <f>VLOOKUP(Tabla1[[#This Row],[NRO_CUENTA]],[1]!Tabla3[#Data],17,0)</f>
        <v>#N/A</v>
      </c>
    </row>
    <row r="505" spans="1:30" x14ac:dyDescent="0.25">
      <c r="A505" t="s">
        <v>18</v>
      </c>
      <c r="B505" s="1">
        <v>43861</v>
      </c>
      <c r="C505" t="s">
        <v>28</v>
      </c>
      <c r="D505">
        <v>35103</v>
      </c>
      <c r="E505" s="6" t="s">
        <v>1391</v>
      </c>
      <c r="F505" t="s">
        <v>1864</v>
      </c>
      <c r="G505" s="6" t="s">
        <v>1837</v>
      </c>
      <c r="H505" t="s">
        <v>40</v>
      </c>
      <c r="I505" t="s">
        <v>23</v>
      </c>
      <c r="J505" t="s">
        <v>939</v>
      </c>
      <c r="K505" t="s">
        <v>1476</v>
      </c>
      <c r="M505" t="s">
        <v>1477</v>
      </c>
      <c r="N505" t="s">
        <v>17</v>
      </c>
      <c r="O505" s="14">
        <v>43922</v>
      </c>
      <c r="P505" s="14">
        <v>43952</v>
      </c>
      <c r="Q505" s="21" t="s">
        <v>75</v>
      </c>
      <c r="R505" s="21" t="s">
        <v>3039</v>
      </c>
      <c r="S505" s="2" t="s">
        <v>9310</v>
      </c>
      <c r="T505" s="26">
        <v>0</v>
      </c>
      <c r="U505" t="e">
        <v>#N/A</v>
      </c>
      <c r="V505" t="e">
        <v>#N/A</v>
      </c>
      <c r="W505" t="e">
        <v>#N/A</v>
      </c>
      <c r="X505" t="e">
        <f>Tabla1[[#This Row],[PLAN CONSUMO 31/10]]=Tabla1[[#This Row],[PLAN_CONSUMO]]</f>
        <v>#N/A</v>
      </c>
      <c r="Y505" t="e">
        <v>#N/A</v>
      </c>
      <c r="Z505" t="e">
        <f>Tabla1[[#This Row],[DESCRIPCION_U20002 31/10]]=Tabla1[[#This Row],[DESCRIPCION_U2000]]</f>
        <v>#N/A</v>
      </c>
      <c r="AA505" t="e">
        <v>#N/A</v>
      </c>
      <c r="AB505" t="e">
        <f>Tabla1[[#This Row],[EJECUTIVO COMERCIAL 31/10]]=Tabla1[[#This Row],[EJECUTIVO_CORPORATE]]</f>
        <v>#N/A</v>
      </c>
      <c r="AC505" t="e">
        <f>VLOOKUP(Tabla1[[#This Row],[NRO_CUENTA]],[1]!Tabla3[#Data],12,0)</f>
        <v>#N/A</v>
      </c>
      <c r="AD505" t="e">
        <f>VLOOKUP(Tabla1[[#This Row],[NRO_CUENTA]],[1]!Tabla3[#Data],17,0)</f>
        <v>#N/A</v>
      </c>
    </row>
    <row r="506" spans="1:30" x14ac:dyDescent="0.25">
      <c r="A506" t="s">
        <v>18</v>
      </c>
      <c r="B506" s="1">
        <v>43861</v>
      </c>
      <c r="C506" t="s">
        <v>248</v>
      </c>
      <c r="D506">
        <v>35050</v>
      </c>
      <c r="E506" s="6" t="s">
        <v>1394</v>
      </c>
      <c r="F506" t="s">
        <v>1395</v>
      </c>
      <c r="G506" s="6" t="s">
        <v>1389</v>
      </c>
      <c r="H506" t="s">
        <v>40</v>
      </c>
      <c r="I506" t="s">
        <v>23</v>
      </c>
      <c r="J506" t="s">
        <v>832</v>
      </c>
      <c r="K506" t="s">
        <v>1480</v>
      </c>
      <c r="L506" t="s">
        <v>1481</v>
      </c>
      <c r="M506" t="s">
        <v>1482</v>
      </c>
      <c r="N506" t="s">
        <v>17</v>
      </c>
      <c r="O506" s="14">
        <v>43922</v>
      </c>
      <c r="P506" s="14">
        <v>43952</v>
      </c>
      <c r="Q506" s="22" t="s">
        <v>27</v>
      </c>
      <c r="R506" s="21" t="s">
        <v>2350</v>
      </c>
      <c r="S506" s="24"/>
      <c r="T506" s="22">
        <v>44085</v>
      </c>
      <c r="U506" t="s">
        <v>5982</v>
      </c>
      <c r="V506" t="s">
        <v>5982</v>
      </c>
      <c r="W506" t="s">
        <v>248</v>
      </c>
      <c r="X506" t="b">
        <f>Tabla1[[#This Row],[PLAN CONSUMO 31/10]]=Tabla1[[#This Row],[PLAN_CONSUMO]]</f>
        <v>1</v>
      </c>
      <c r="Y506" t="s">
        <v>6669</v>
      </c>
      <c r="Z506" t="b">
        <f>Tabla1[[#This Row],[DESCRIPCION_U20002 31/10]]=Tabla1[[#This Row],[DESCRIPCION_U2000]]</f>
        <v>0</v>
      </c>
      <c r="AA506" t="s">
        <v>7373</v>
      </c>
      <c r="AB506" t="b">
        <f>Tabla1[[#This Row],[EJECUTIVO COMERCIAL 31/10]]=Tabla1[[#This Row],[EJECUTIVO_CORPORATE]]</f>
        <v>0</v>
      </c>
      <c r="AC506" t="e">
        <f>VLOOKUP(Tabla1[[#This Row],[NRO_CUENTA]],[1]!Tabla3[#Data],12,0)</f>
        <v>#N/A</v>
      </c>
      <c r="AD506" t="e">
        <f>VLOOKUP(Tabla1[[#This Row],[NRO_CUENTA]],[1]!Tabla3[#Data],17,0)</f>
        <v>#N/A</v>
      </c>
    </row>
    <row r="507" spans="1:30" x14ac:dyDescent="0.25">
      <c r="A507" t="s">
        <v>18</v>
      </c>
      <c r="B507" s="1">
        <v>43861</v>
      </c>
      <c r="C507" t="s">
        <v>248</v>
      </c>
      <c r="D507">
        <v>35051</v>
      </c>
      <c r="E507" s="6" t="s">
        <v>1394</v>
      </c>
      <c r="F507" t="s">
        <v>1396</v>
      </c>
      <c r="G507" s="6" t="s">
        <v>1389</v>
      </c>
      <c r="H507" t="s">
        <v>22</v>
      </c>
      <c r="I507" t="s">
        <v>23</v>
      </c>
      <c r="J507" t="s">
        <v>832</v>
      </c>
      <c r="K507" t="s">
        <v>1483</v>
      </c>
      <c r="L507" t="s">
        <v>1484</v>
      </c>
      <c r="M507" t="s">
        <v>1485</v>
      </c>
      <c r="N507" t="s">
        <v>17</v>
      </c>
      <c r="O507" s="14">
        <v>43922</v>
      </c>
      <c r="P507" s="14">
        <v>43952</v>
      </c>
      <c r="Q507" s="22" t="s">
        <v>27</v>
      </c>
      <c r="R507" s="21" t="s">
        <v>2351</v>
      </c>
      <c r="S507" s="24"/>
      <c r="T507" s="22">
        <v>44084</v>
      </c>
      <c r="U507" t="s">
        <v>5982</v>
      </c>
      <c r="V507" t="s">
        <v>5982</v>
      </c>
      <c r="W507" t="s">
        <v>248</v>
      </c>
      <c r="X507" t="b">
        <f>Tabla1[[#This Row],[PLAN CONSUMO 31/10]]=Tabla1[[#This Row],[PLAN_CONSUMO]]</f>
        <v>1</v>
      </c>
      <c r="Y507" t="s">
        <v>6064</v>
      </c>
      <c r="Z507" t="b">
        <f>Tabla1[[#This Row],[DESCRIPCION_U20002 31/10]]=Tabla1[[#This Row],[DESCRIPCION_U2000]]</f>
        <v>0</v>
      </c>
      <c r="AA507" t="s">
        <v>7373</v>
      </c>
      <c r="AB507" t="b">
        <f>Tabla1[[#This Row],[EJECUTIVO COMERCIAL 31/10]]=Tabla1[[#This Row],[EJECUTIVO_CORPORATE]]</f>
        <v>0</v>
      </c>
      <c r="AC507" t="e">
        <f>VLOOKUP(Tabla1[[#This Row],[NRO_CUENTA]],[1]!Tabla3[#Data],12,0)</f>
        <v>#N/A</v>
      </c>
      <c r="AD507" t="e">
        <f>VLOOKUP(Tabla1[[#This Row],[NRO_CUENTA]],[1]!Tabla3[#Data],17,0)</f>
        <v>#N/A</v>
      </c>
    </row>
    <row r="508" spans="1:30" x14ac:dyDescent="0.25">
      <c r="A508" t="s">
        <v>18</v>
      </c>
      <c r="B508" s="1">
        <v>43861</v>
      </c>
      <c r="C508" t="s">
        <v>248</v>
      </c>
      <c r="D508">
        <v>35052</v>
      </c>
      <c r="E508" s="6" t="s">
        <v>1394</v>
      </c>
      <c r="F508" t="s">
        <v>3350</v>
      </c>
      <c r="G508" s="6" t="s">
        <v>2240</v>
      </c>
      <c r="H508" t="s">
        <v>31</v>
      </c>
      <c r="I508" t="s">
        <v>23</v>
      </c>
      <c r="J508" t="s">
        <v>2337</v>
      </c>
      <c r="K508" t="s">
        <v>1486</v>
      </c>
      <c r="L508" t="s">
        <v>1487</v>
      </c>
      <c r="M508" t="s">
        <v>1488</v>
      </c>
      <c r="N508" t="s">
        <v>17</v>
      </c>
      <c r="O508" s="14">
        <v>43922</v>
      </c>
      <c r="P508" s="14">
        <v>43952</v>
      </c>
      <c r="Q508" s="22" t="s">
        <v>27</v>
      </c>
      <c r="R508" s="21" t="s">
        <v>3060</v>
      </c>
      <c r="S508" s="24"/>
      <c r="T508" s="22">
        <v>44284</v>
      </c>
      <c r="U508" t="s">
        <v>5982</v>
      </c>
      <c r="V508" t="s">
        <v>5982</v>
      </c>
      <c r="W508" t="s">
        <v>248</v>
      </c>
      <c r="X508" t="b">
        <f>Tabla1[[#This Row],[PLAN CONSUMO 31/10]]=Tabla1[[#This Row],[PLAN_CONSUMO]]</f>
        <v>1</v>
      </c>
      <c r="Y508" t="s">
        <v>3350</v>
      </c>
      <c r="Z508" t="b">
        <f>Tabla1[[#This Row],[DESCRIPCION_U20002 31/10]]=Tabla1[[#This Row],[DESCRIPCION_U2000]]</f>
        <v>1</v>
      </c>
      <c r="AA508" t="s">
        <v>7373</v>
      </c>
      <c r="AB508" t="b">
        <f>Tabla1[[#This Row],[EJECUTIVO COMERCIAL 31/10]]=Tabla1[[#This Row],[EJECUTIVO_CORPORATE]]</f>
        <v>0</v>
      </c>
      <c r="AC508" t="e">
        <f>VLOOKUP(Tabla1[[#This Row],[NRO_CUENTA]],[1]!Tabla3[#Data],12,0)</f>
        <v>#N/A</v>
      </c>
      <c r="AD508" t="e">
        <f>VLOOKUP(Tabla1[[#This Row],[NRO_CUENTA]],[1]!Tabla3[#Data],17,0)</f>
        <v>#N/A</v>
      </c>
    </row>
    <row r="509" spans="1:30" x14ac:dyDescent="0.25">
      <c r="A509" t="s">
        <v>18</v>
      </c>
      <c r="B509" s="1">
        <v>43861</v>
      </c>
      <c r="C509" t="s">
        <v>248</v>
      </c>
      <c r="D509">
        <v>35101</v>
      </c>
      <c r="E509" s="6" t="s">
        <v>1393</v>
      </c>
      <c r="F509" t="s">
        <v>3351</v>
      </c>
      <c r="G509" s="6" t="s">
        <v>1837</v>
      </c>
      <c r="H509" t="s">
        <v>31</v>
      </c>
      <c r="I509" t="s">
        <v>23</v>
      </c>
      <c r="J509" t="s">
        <v>939</v>
      </c>
      <c r="K509" t="s">
        <v>1490</v>
      </c>
      <c r="M509" t="s">
        <v>1477</v>
      </c>
      <c r="N509" t="s">
        <v>711</v>
      </c>
      <c r="O509" s="14">
        <v>43922</v>
      </c>
      <c r="P509" s="14">
        <v>43952</v>
      </c>
      <c r="Q509" s="21" t="s">
        <v>75</v>
      </c>
      <c r="R509" s="21" t="s">
        <v>3774</v>
      </c>
      <c r="S509" s="2" t="s">
        <v>9309</v>
      </c>
      <c r="T509" s="22">
        <v>0</v>
      </c>
      <c r="U509" t="s">
        <v>5982</v>
      </c>
      <c r="V509" t="s">
        <v>5984</v>
      </c>
      <c r="W509" t="s">
        <v>248</v>
      </c>
      <c r="X509" t="b">
        <f>Tabla1[[#This Row],[PLAN CONSUMO 31/10]]=Tabla1[[#This Row],[PLAN_CONSUMO]]</f>
        <v>1</v>
      </c>
      <c r="Y509" t="s">
        <v>6065</v>
      </c>
      <c r="Z509" t="b">
        <f>Tabla1[[#This Row],[DESCRIPCION_U20002 31/10]]=Tabla1[[#This Row],[DESCRIPCION_U2000]]</f>
        <v>0</v>
      </c>
      <c r="AA509" t="s">
        <v>8891</v>
      </c>
      <c r="AB509" t="b">
        <f>Tabla1[[#This Row],[EJECUTIVO COMERCIAL 31/10]]=Tabla1[[#This Row],[EJECUTIVO_CORPORATE]]</f>
        <v>0</v>
      </c>
      <c r="AC509" t="e">
        <f>VLOOKUP(Tabla1[[#This Row],[NRO_CUENTA]],[1]!Tabla3[#Data],12,0)</f>
        <v>#N/A</v>
      </c>
      <c r="AD509" t="e">
        <f>VLOOKUP(Tabla1[[#This Row],[NRO_CUENTA]],[1]!Tabla3[#Data],17,0)</f>
        <v>#N/A</v>
      </c>
    </row>
    <row r="510" spans="1:30" x14ac:dyDescent="0.25">
      <c r="A510" t="s">
        <v>18</v>
      </c>
      <c r="B510" s="1">
        <v>43861</v>
      </c>
      <c r="C510" t="s">
        <v>129</v>
      </c>
      <c r="D510">
        <v>35100</v>
      </c>
      <c r="E510" s="6" t="s">
        <v>1397</v>
      </c>
      <c r="F510" t="s">
        <v>1866</v>
      </c>
      <c r="G510" s="6" t="s">
        <v>1837</v>
      </c>
      <c r="H510" t="s">
        <v>40</v>
      </c>
      <c r="I510" t="s">
        <v>23</v>
      </c>
      <c r="J510" t="s">
        <v>939</v>
      </c>
      <c r="K510" t="s">
        <v>1491</v>
      </c>
      <c r="M510" t="s">
        <v>1477</v>
      </c>
      <c r="N510" t="s">
        <v>17</v>
      </c>
      <c r="O510" s="14">
        <v>43922</v>
      </c>
      <c r="P510" s="14">
        <v>43952</v>
      </c>
      <c r="Q510" s="21" t="s">
        <v>75</v>
      </c>
      <c r="R510" s="21" t="s">
        <v>3040</v>
      </c>
      <c r="S510" s="2" t="s">
        <v>9310</v>
      </c>
      <c r="T510" s="26">
        <v>0</v>
      </c>
      <c r="U510" t="s">
        <v>5982</v>
      </c>
      <c r="V510" t="s">
        <v>5982</v>
      </c>
      <c r="W510" t="s">
        <v>129</v>
      </c>
      <c r="X510" t="b">
        <f>Tabla1[[#This Row],[PLAN CONSUMO 31/10]]=Tabla1[[#This Row],[PLAN_CONSUMO]]</f>
        <v>1</v>
      </c>
      <c r="Y510" t="s">
        <v>6066</v>
      </c>
      <c r="Z510" t="b">
        <f>Tabla1[[#This Row],[DESCRIPCION_U20002 31/10]]=Tabla1[[#This Row],[DESCRIPCION_U2000]]</f>
        <v>0</v>
      </c>
      <c r="AA510" t="s">
        <v>8891</v>
      </c>
      <c r="AB510" t="b">
        <f>Tabla1[[#This Row],[EJECUTIVO COMERCIAL 31/10]]=Tabla1[[#This Row],[EJECUTIVO_CORPORATE]]</f>
        <v>0</v>
      </c>
      <c r="AC510" t="e">
        <f>VLOOKUP(Tabla1[[#This Row],[NRO_CUENTA]],[1]!Tabla3[#Data],12,0)</f>
        <v>#N/A</v>
      </c>
      <c r="AD510" t="e">
        <f>VLOOKUP(Tabla1[[#This Row],[NRO_CUENTA]],[1]!Tabla3[#Data],17,0)</f>
        <v>#N/A</v>
      </c>
    </row>
    <row r="511" spans="1:30" x14ac:dyDescent="0.25">
      <c r="A511" t="s">
        <v>18</v>
      </c>
      <c r="B511" s="1">
        <v>43865</v>
      </c>
      <c r="C511" t="s">
        <v>760</v>
      </c>
      <c r="D511">
        <v>35109</v>
      </c>
      <c r="E511" s="6" t="s">
        <v>1398</v>
      </c>
      <c r="F511" t="s">
        <v>1399</v>
      </c>
      <c r="G511" s="6" t="s">
        <v>1389</v>
      </c>
      <c r="H511" t="s">
        <v>22</v>
      </c>
      <c r="I511" t="s">
        <v>23</v>
      </c>
      <c r="J511" t="s">
        <v>832</v>
      </c>
      <c r="K511" t="s">
        <v>1628</v>
      </c>
      <c r="L511" t="s">
        <v>1629</v>
      </c>
      <c r="M511" t="s">
        <v>1630</v>
      </c>
      <c r="N511" t="s">
        <v>17</v>
      </c>
      <c r="O511" s="14">
        <v>43922</v>
      </c>
      <c r="P511" s="14">
        <v>43952</v>
      </c>
      <c r="Q511" s="22" t="s">
        <v>27</v>
      </c>
      <c r="R511" s="21" t="s">
        <v>2351</v>
      </c>
      <c r="S511" s="24"/>
      <c r="T511" s="22">
        <v>44081</v>
      </c>
      <c r="U511" t="s">
        <v>5982</v>
      </c>
      <c r="V511" t="s">
        <v>5982</v>
      </c>
      <c r="W511" t="s">
        <v>760</v>
      </c>
      <c r="X511" t="b">
        <f>Tabla1[[#This Row],[PLAN CONSUMO 31/10]]=Tabla1[[#This Row],[PLAN_CONSUMO]]</f>
        <v>1</v>
      </c>
      <c r="Y511" t="s">
        <v>1399</v>
      </c>
      <c r="Z511" t="b">
        <f>Tabla1[[#This Row],[DESCRIPCION_U20002 31/10]]=Tabla1[[#This Row],[DESCRIPCION_U2000]]</f>
        <v>1</v>
      </c>
      <c r="AA511" t="s">
        <v>8737</v>
      </c>
      <c r="AB511" t="b">
        <f>Tabla1[[#This Row],[EJECUTIVO COMERCIAL 31/10]]=Tabla1[[#This Row],[EJECUTIVO_CORPORATE]]</f>
        <v>0</v>
      </c>
      <c r="AC511" t="e">
        <f>VLOOKUP(Tabla1[[#This Row],[NRO_CUENTA]],[1]!Tabla3[#Data],12,0)</f>
        <v>#N/A</v>
      </c>
      <c r="AD511" t="e">
        <f>VLOOKUP(Tabla1[[#This Row],[NRO_CUENTA]],[1]!Tabla3[#Data],17,0)</f>
        <v>#N/A</v>
      </c>
    </row>
    <row r="512" spans="1:30" x14ac:dyDescent="0.25">
      <c r="A512" t="s">
        <v>18</v>
      </c>
      <c r="B512" s="1">
        <v>43866</v>
      </c>
      <c r="C512" t="s">
        <v>905</v>
      </c>
      <c r="D512">
        <v>35088</v>
      </c>
      <c r="E512" s="6" t="s">
        <v>1082</v>
      </c>
      <c r="F512" t="s">
        <v>3352</v>
      </c>
      <c r="G512" s="6" t="s">
        <v>2241</v>
      </c>
      <c r="H512" t="s">
        <v>31</v>
      </c>
      <c r="I512" t="s">
        <v>23</v>
      </c>
      <c r="J512" t="s">
        <v>2170</v>
      </c>
      <c r="K512" t="s">
        <v>1496</v>
      </c>
      <c r="L512" t="s">
        <v>1497</v>
      </c>
      <c r="M512" t="s">
        <v>1498</v>
      </c>
      <c r="N512" t="s">
        <v>711</v>
      </c>
      <c r="O512" s="14">
        <v>43922</v>
      </c>
      <c r="P512" s="14">
        <v>43952</v>
      </c>
      <c r="Q512" s="22" t="s">
        <v>75</v>
      </c>
      <c r="R512" s="21" t="s">
        <v>5945</v>
      </c>
      <c r="S512" s="2" t="s">
        <v>9309</v>
      </c>
      <c r="T512" s="22">
        <v>0</v>
      </c>
      <c r="U512" t="s">
        <v>5984</v>
      </c>
      <c r="V512" t="s">
        <v>35</v>
      </c>
      <c r="W512" t="s">
        <v>905</v>
      </c>
      <c r="X512" t="b">
        <f>Tabla1[[#This Row],[PLAN CONSUMO 31/10]]=Tabla1[[#This Row],[PLAN_CONSUMO]]</f>
        <v>1</v>
      </c>
      <c r="Y512" t="s">
        <v>35</v>
      </c>
      <c r="Z512" t="b">
        <f>Tabla1[[#This Row],[DESCRIPCION_U20002 31/10]]=Tabla1[[#This Row],[DESCRIPCION_U2000]]</f>
        <v>0</v>
      </c>
      <c r="AA512" t="s">
        <v>6743</v>
      </c>
      <c r="AB512" t="b">
        <f>Tabla1[[#This Row],[EJECUTIVO COMERCIAL 31/10]]=Tabla1[[#This Row],[EJECUTIVO_CORPORATE]]</f>
        <v>0</v>
      </c>
      <c r="AC512" t="e">
        <f>VLOOKUP(Tabla1[[#This Row],[NRO_CUENTA]],[1]!Tabla3[#Data],12,0)</f>
        <v>#N/A</v>
      </c>
      <c r="AD512" t="e">
        <f>VLOOKUP(Tabla1[[#This Row],[NRO_CUENTA]],[1]!Tabla3[#Data],17,0)</f>
        <v>#N/A</v>
      </c>
    </row>
    <row r="513" spans="1:30" x14ac:dyDescent="0.25">
      <c r="A513" t="s">
        <v>18</v>
      </c>
      <c r="B513" s="1">
        <v>43866</v>
      </c>
      <c r="C513" t="s">
        <v>1380</v>
      </c>
      <c r="D513">
        <v>35089</v>
      </c>
      <c r="E513" s="6" t="s">
        <v>1082</v>
      </c>
      <c r="F513" t="s">
        <v>1401</v>
      </c>
      <c r="G513" s="6" t="s">
        <v>1400</v>
      </c>
      <c r="H513" t="s">
        <v>22</v>
      </c>
      <c r="I513" t="s">
        <v>23</v>
      </c>
      <c r="J513" t="s">
        <v>714</v>
      </c>
      <c r="K513" t="s">
        <v>1499</v>
      </c>
      <c r="L513" t="s">
        <v>1500</v>
      </c>
      <c r="M513" t="s">
        <v>1498</v>
      </c>
      <c r="N513" t="s">
        <v>711</v>
      </c>
      <c r="O513" s="14">
        <v>43922</v>
      </c>
      <c r="P513" s="14">
        <v>43952</v>
      </c>
      <c r="Q513" s="21" t="s">
        <v>75</v>
      </c>
      <c r="R513" s="21" t="s">
        <v>1898</v>
      </c>
      <c r="S513" s="25" t="s">
        <v>1018</v>
      </c>
      <c r="T513" s="22">
        <v>0</v>
      </c>
      <c r="U513" t="s">
        <v>5984</v>
      </c>
      <c r="V513" t="s">
        <v>35</v>
      </c>
      <c r="W513" t="s">
        <v>1380</v>
      </c>
      <c r="X513" t="b">
        <f>Tabla1[[#This Row],[PLAN CONSUMO 31/10]]=Tabla1[[#This Row],[PLAN_CONSUMO]]</f>
        <v>1</v>
      </c>
      <c r="Y513" t="s">
        <v>35</v>
      </c>
      <c r="Z513" t="b">
        <f>Tabla1[[#This Row],[DESCRIPCION_U20002 31/10]]=Tabla1[[#This Row],[DESCRIPCION_U2000]]</f>
        <v>0</v>
      </c>
      <c r="AA513" t="s">
        <v>6743</v>
      </c>
      <c r="AB513" t="b">
        <f>Tabla1[[#This Row],[EJECUTIVO COMERCIAL 31/10]]=Tabla1[[#This Row],[EJECUTIVO_CORPORATE]]</f>
        <v>0</v>
      </c>
      <c r="AC513" t="e">
        <f>VLOOKUP(Tabla1[[#This Row],[NRO_CUENTA]],[1]!Tabla3[#Data],12,0)</f>
        <v>#N/A</v>
      </c>
      <c r="AD513" t="e">
        <f>VLOOKUP(Tabla1[[#This Row],[NRO_CUENTA]],[1]!Tabla3[#Data],17,0)</f>
        <v>#N/A</v>
      </c>
    </row>
    <row r="514" spans="1:30" x14ac:dyDescent="0.25">
      <c r="A514" t="s">
        <v>18</v>
      </c>
      <c r="B514" s="1">
        <v>43917</v>
      </c>
      <c r="C514" t="s">
        <v>248</v>
      </c>
      <c r="D514">
        <v>35262</v>
      </c>
      <c r="E514" s="6" t="s">
        <v>1052</v>
      </c>
      <c r="F514" t="s">
        <v>1867</v>
      </c>
      <c r="G514" s="6" t="s">
        <v>1392</v>
      </c>
      <c r="H514" t="s">
        <v>40</v>
      </c>
      <c r="I514" t="s">
        <v>23</v>
      </c>
      <c r="J514" t="s">
        <v>1230</v>
      </c>
      <c r="K514" t="s">
        <v>1501</v>
      </c>
      <c r="L514" t="s">
        <v>1502</v>
      </c>
      <c r="M514" t="s">
        <v>1503</v>
      </c>
      <c r="N514" t="s">
        <v>711</v>
      </c>
      <c r="O514" s="14">
        <v>43922</v>
      </c>
      <c r="P514" s="14">
        <v>43952</v>
      </c>
      <c r="Q514" s="22" t="s">
        <v>27</v>
      </c>
      <c r="R514" s="22" t="s">
        <v>1889</v>
      </c>
      <c r="S514" s="24"/>
      <c r="T514" s="22">
        <v>44054</v>
      </c>
      <c r="U514" t="s">
        <v>5982</v>
      </c>
      <c r="V514" t="s">
        <v>5982</v>
      </c>
      <c r="W514" t="s">
        <v>76</v>
      </c>
      <c r="X514" t="b">
        <f>Tabla1[[#This Row],[PLAN CONSUMO 31/10]]=Tabla1[[#This Row],[PLAN_CONSUMO]]</f>
        <v>0</v>
      </c>
      <c r="Y514" t="s">
        <v>7121</v>
      </c>
      <c r="Z514" t="b">
        <f>Tabla1[[#This Row],[DESCRIPCION_U20002 31/10]]=Tabla1[[#This Row],[DESCRIPCION_U2000]]</f>
        <v>0</v>
      </c>
      <c r="AA514" t="s">
        <v>3799</v>
      </c>
      <c r="AB514" t="b">
        <f>Tabla1[[#This Row],[EJECUTIVO COMERCIAL 31/10]]=Tabla1[[#This Row],[EJECUTIVO_CORPORATE]]</f>
        <v>0</v>
      </c>
      <c r="AC514" t="e">
        <f>VLOOKUP(Tabla1[[#This Row],[NRO_CUENTA]],[1]!Tabla3[#Data],12,0)</f>
        <v>#N/A</v>
      </c>
      <c r="AD514" t="e">
        <f>VLOOKUP(Tabla1[[#This Row],[NRO_CUENTA]],[1]!Tabla3[#Data],17,0)</f>
        <v>#N/A</v>
      </c>
    </row>
    <row r="515" spans="1:30" x14ac:dyDescent="0.25">
      <c r="A515" t="s">
        <v>18</v>
      </c>
      <c r="B515" s="1">
        <v>43917</v>
      </c>
      <c r="C515" t="s">
        <v>248</v>
      </c>
      <c r="D515">
        <v>35263</v>
      </c>
      <c r="E515" s="6" t="s">
        <v>1052</v>
      </c>
      <c r="F515" t="s">
        <v>3353</v>
      </c>
      <c r="G515" s="6" t="s">
        <v>3799</v>
      </c>
      <c r="H515" t="s">
        <v>61</v>
      </c>
      <c r="I515" t="s">
        <v>23</v>
      </c>
      <c r="J515" t="s">
        <v>823</v>
      </c>
      <c r="K515" t="s">
        <v>1127</v>
      </c>
      <c r="L515" t="s">
        <v>1504</v>
      </c>
      <c r="M515" t="s">
        <v>1505</v>
      </c>
      <c r="N515" t="s">
        <v>711</v>
      </c>
      <c r="O515" s="14">
        <v>43922</v>
      </c>
      <c r="P515" s="14">
        <v>43952</v>
      </c>
      <c r="Q515" s="22" t="s">
        <v>27</v>
      </c>
      <c r="R515" s="21"/>
      <c r="S515" s="24"/>
      <c r="T515" s="22">
        <v>44285</v>
      </c>
      <c r="U515" t="s">
        <v>5982</v>
      </c>
      <c r="V515" t="s">
        <v>5982</v>
      </c>
      <c r="W515" t="s">
        <v>76</v>
      </c>
      <c r="X515" t="b">
        <f>Tabla1[[#This Row],[PLAN CONSUMO 31/10]]=Tabla1[[#This Row],[PLAN_CONSUMO]]</f>
        <v>0</v>
      </c>
      <c r="Y515" t="s">
        <v>7208</v>
      </c>
      <c r="Z515" t="b">
        <f>Tabla1[[#This Row],[DESCRIPCION_U20002 31/10]]=Tabla1[[#This Row],[DESCRIPCION_U2000]]</f>
        <v>0</v>
      </c>
      <c r="AA515" t="s">
        <v>3799</v>
      </c>
      <c r="AB515" t="b">
        <f>Tabla1[[#This Row],[EJECUTIVO COMERCIAL 31/10]]=Tabla1[[#This Row],[EJECUTIVO_CORPORATE]]</f>
        <v>1</v>
      </c>
      <c r="AC515" t="e">
        <f>VLOOKUP(Tabla1[[#This Row],[NRO_CUENTA]],[1]!Tabla3[#Data],12,0)</f>
        <v>#N/A</v>
      </c>
      <c r="AD515" t="e">
        <f>VLOOKUP(Tabla1[[#This Row],[NRO_CUENTA]],[1]!Tabla3[#Data],17,0)</f>
        <v>#N/A</v>
      </c>
    </row>
    <row r="516" spans="1:30" x14ac:dyDescent="0.25">
      <c r="A516" t="s">
        <v>18</v>
      </c>
      <c r="B516" s="1">
        <v>43917</v>
      </c>
      <c r="C516" t="s">
        <v>248</v>
      </c>
      <c r="D516">
        <v>35264</v>
      </c>
      <c r="E516" s="6" t="s">
        <v>1052</v>
      </c>
      <c r="F516" t="s">
        <v>3354</v>
      </c>
      <c r="G516" s="6" t="s">
        <v>3799</v>
      </c>
      <c r="H516" t="s">
        <v>31</v>
      </c>
      <c r="I516" t="s">
        <v>23</v>
      </c>
      <c r="J516" t="s">
        <v>823</v>
      </c>
      <c r="K516" t="s">
        <v>1506</v>
      </c>
      <c r="L516" t="s">
        <v>1507</v>
      </c>
      <c r="M516" t="s">
        <v>1508</v>
      </c>
      <c r="N516" t="s">
        <v>711</v>
      </c>
      <c r="O516" s="14">
        <v>43922</v>
      </c>
      <c r="P516" s="14">
        <v>43952</v>
      </c>
      <c r="Q516" s="22" t="s">
        <v>27</v>
      </c>
      <c r="R516" s="21"/>
      <c r="S516" s="24"/>
      <c r="T516" s="22">
        <v>45076</v>
      </c>
      <c r="U516" t="s">
        <v>5982</v>
      </c>
      <c r="V516" t="s">
        <v>5982</v>
      </c>
      <c r="W516" t="s">
        <v>76</v>
      </c>
      <c r="X516" t="b">
        <f>Tabla1[[#This Row],[PLAN CONSUMO 31/10]]=Tabla1[[#This Row],[PLAN_CONSUMO]]</f>
        <v>0</v>
      </c>
      <c r="Y516" t="s">
        <v>7213</v>
      </c>
      <c r="Z516" t="b">
        <f>Tabla1[[#This Row],[DESCRIPCION_U20002 31/10]]=Tabla1[[#This Row],[DESCRIPCION_U2000]]</f>
        <v>0</v>
      </c>
      <c r="AA516" t="s">
        <v>3799</v>
      </c>
      <c r="AB516" t="b">
        <f>Tabla1[[#This Row],[EJECUTIVO COMERCIAL 31/10]]=Tabla1[[#This Row],[EJECUTIVO_CORPORATE]]</f>
        <v>1</v>
      </c>
      <c r="AC516" t="e">
        <f>VLOOKUP(Tabla1[[#This Row],[NRO_CUENTA]],[1]!Tabla3[#Data],12,0)</f>
        <v>#N/A</v>
      </c>
      <c r="AD516" t="e">
        <f>VLOOKUP(Tabla1[[#This Row],[NRO_CUENTA]],[1]!Tabla3[#Data],17,0)</f>
        <v>#N/A</v>
      </c>
    </row>
    <row r="517" spans="1:30" x14ac:dyDescent="0.25">
      <c r="A517" t="s">
        <v>18</v>
      </c>
      <c r="B517" s="1">
        <v>43917</v>
      </c>
      <c r="C517" t="s">
        <v>248</v>
      </c>
      <c r="D517">
        <v>35265</v>
      </c>
      <c r="E517" s="6" t="s">
        <v>1052</v>
      </c>
      <c r="F517" t="s">
        <v>4634</v>
      </c>
      <c r="G517" s="6" t="s">
        <v>3799</v>
      </c>
      <c r="H517" t="s">
        <v>646</v>
      </c>
      <c r="I517" t="s">
        <v>23</v>
      </c>
      <c r="J517" t="s">
        <v>823</v>
      </c>
      <c r="K517" t="s">
        <v>1509</v>
      </c>
      <c r="L517" t="s">
        <v>1510</v>
      </c>
      <c r="M517" t="s">
        <v>1503</v>
      </c>
      <c r="N517" t="s">
        <v>711</v>
      </c>
      <c r="O517" s="14">
        <v>43922</v>
      </c>
      <c r="P517" s="14">
        <v>43952</v>
      </c>
      <c r="Q517" s="22" t="s">
        <v>996</v>
      </c>
      <c r="R517" s="21"/>
      <c r="S517" s="24"/>
      <c r="T517" s="22">
        <v>0</v>
      </c>
      <c r="U517" t="s">
        <v>5982</v>
      </c>
      <c r="V517" t="s">
        <v>5982</v>
      </c>
      <c r="W517" t="s">
        <v>76</v>
      </c>
      <c r="X517" t="b">
        <f>Tabla1[[#This Row],[PLAN CONSUMO 31/10]]=Tabla1[[#This Row],[PLAN_CONSUMO]]</f>
        <v>0</v>
      </c>
      <c r="Y517" t="s">
        <v>7655</v>
      </c>
      <c r="Z517" t="b">
        <f>Tabla1[[#This Row],[DESCRIPCION_U20002 31/10]]=Tabla1[[#This Row],[DESCRIPCION_U2000]]</f>
        <v>0</v>
      </c>
      <c r="AA517" t="s">
        <v>3799</v>
      </c>
      <c r="AB517" t="b">
        <f>Tabla1[[#This Row],[EJECUTIVO COMERCIAL 31/10]]=Tabla1[[#This Row],[EJECUTIVO_CORPORATE]]</f>
        <v>1</v>
      </c>
      <c r="AC517" t="e">
        <f>VLOOKUP(Tabla1[[#This Row],[NRO_CUENTA]],[1]!Tabla3[#Data],12,0)</f>
        <v>#N/A</v>
      </c>
      <c r="AD517" t="e">
        <f>VLOOKUP(Tabla1[[#This Row],[NRO_CUENTA]],[1]!Tabla3[#Data],17,0)</f>
        <v>#N/A</v>
      </c>
    </row>
    <row r="518" spans="1:30" x14ac:dyDescent="0.25">
      <c r="A518" t="s">
        <v>18</v>
      </c>
      <c r="B518" s="1">
        <v>43917</v>
      </c>
      <c r="C518" t="s">
        <v>248</v>
      </c>
      <c r="D518">
        <v>35266</v>
      </c>
      <c r="E518" s="6" t="s">
        <v>1052</v>
      </c>
      <c r="F518" t="s">
        <v>3355</v>
      </c>
      <c r="G518" s="6" t="s">
        <v>1392</v>
      </c>
      <c r="H518" t="s">
        <v>98</v>
      </c>
      <c r="I518" t="s">
        <v>23</v>
      </c>
      <c r="J518" t="s">
        <v>1230</v>
      </c>
      <c r="K518" t="s">
        <v>1938</v>
      </c>
      <c r="L518" t="s">
        <v>1944</v>
      </c>
      <c r="M518" t="s">
        <v>1503</v>
      </c>
      <c r="N518" t="s">
        <v>711</v>
      </c>
      <c r="O518" s="14">
        <v>43922</v>
      </c>
      <c r="P518" s="14">
        <v>43952</v>
      </c>
      <c r="Q518" s="21" t="s">
        <v>75</v>
      </c>
      <c r="R518" s="21" t="s">
        <v>3768</v>
      </c>
      <c r="S518" s="24" t="s">
        <v>1019</v>
      </c>
      <c r="T518" s="22">
        <v>0</v>
      </c>
      <c r="U518" t="s">
        <v>5982</v>
      </c>
      <c r="V518" t="s">
        <v>5982</v>
      </c>
      <c r="W518" t="s">
        <v>76</v>
      </c>
      <c r="X518" t="b">
        <f>Tabla1[[#This Row],[PLAN CONSUMO 31/10]]=Tabla1[[#This Row],[PLAN_CONSUMO]]</f>
        <v>0</v>
      </c>
      <c r="Y518" t="s">
        <v>7214</v>
      </c>
      <c r="Z518" t="b">
        <f>Tabla1[[#This Row],[DESCRIPCION_U20002 31/10]]=Tabla1[[#This Row],[DESCRIPCION_U2000]]</f>
        <v>0</v>
      </c>
      <c r="AA518" t="s">
        <v>3799</v>
      </c>
      <c r="AB518" t="b">
        <f>Tabla1[[#This Row],[EJECUTIVO COMERCIAL 31/10]]=Tabla1[[#This Row],[EJECUTIVO_CORPORATE]]</f>
        <v>0</v>
      </c>
      <c r="AC518" t="e">
        <f>VLOOKUP(Tabla1[[#This Row],[NRO_CUENTA]],[1]!Tabla3[#Data],12,0)</f>
        <v>#N/A</v>
      </c>
      <c r="AD518" t="e">
        <f>VLOOKUP(Tabla1[[#This Row],[NRO_CUENTA]],[1]!Tabla3[#Data],17,0)</f>
        <v>#N/A</v>
      </c>
    </row>
    <row r="519" spans="1:30" x14ac:dyDescent="0.25">
      <c r="A519" t="s">
        <v>18</v>
      </c>
      <c r="B519" s="1">
        <v>43917</v>
      </c>
      <c r="C519" t="s">
        <v>248</v>
      </c>
      <c r="D519">
        <v>35268</v>
      </c>
      <c r="E519" s="6" t="s">
        <v>1052</v>
      </c>
      <c r="F519" t="s">
        <v>3356</v>
      </c>
      <c r="G519" s="6" t="s">
        <v>3799</v>
      </c>
      <c r="H519" t="s">
        <v>752</v>
      </c>
      <c r="I519" t="s">
        <v>23</v>
      </c>
      <c r="J519" t="s">
        <v>823</v>
      </c>
      <c r="K519" t="s">
        <v>1123</v>
      </c>
      <c r="L519" t="s">
        <v>1514</v>
      </c>
      <c r="M519" t="s">
        <v>1503</v>
      </c>
      <c r="N519" t="s">
        <v>711</v>
      </c>
      <c r="O519" s="14">
        <v>43922</v>
      </c>
      <c r="P519" s="14">
        <v>43952</v>
      </c>
      <c r="Q519" s="22" t="s">
        <v>27</v>
      </c>
      <c r="R519" s="59" t="s">
        <v>3061</v>
      </c>
      <c r="S519" s="24"/>
      <c r="T519" s="22">
        <v>44589</v>
      </c>
      <c r="U519" t="s">
        <v>5982</v>
      </c>
      <c r="V519" t="s">
        <v>5982</v>
      </c>
      <c r="W519" t="s">
        <v>76</v>
      </c>
      <c r="X519" t="b">
        <f>Tabla1[[#This Row],[PLAN CONSUMO 31/10]]=Tabla1[[#This Row],[PLAN_CONSUMO]]</f>
        <v>0</v>
      </c>
      <c r="Y519" t="s">
        <v>7206</v>
      </c>
      <c r="Z519" t="b">
        <f>Tabla1[[#This Row],[DESCRIPCION_U20002 31/10]]=Tabla1[[#This Row],[DESCRIPCION_U2000]]</f>
        <v>0</v>
      </c>
      <c r="AA519" t="s">
        <v>3799</v>
      </c>
      <c r="AB519" t="b">
        <f>Tabla1[[#This Row],[EJECUTIVO COMERCIAL 31/10]]=Tabla1[[#This Row],[EJECUTIVO_CORPORATE]]</f>
        <v>1</v>
      </c>
      <c r="AC519" t="e">
        <f>VLOOKUP(Tabla1[[#This Row],[NRO_CUENTA]],[1]!Tabla3[#Data],12,0)</f>
        <v>#N/A</v>
      </c>
      <c r="AD519" t="e">
        <f>VLOOKUP(Tabla1[[#This Row],[NRO_CUENTA]],[1]!Tabla3[#Data],17,0)</f>
        <v>#N/A</v>
      </c>
    </row>
    <row r="520" spans="1:30" x14ac:dyDescent="0.25">
      <c r="A520" t="s">
        <v>88</v>
      </c>
      <c r="B520" s="1">
        <v>43860</v>
      </c>
      <c r="C520" t="s">
        <v>364</v>
      </c>
      <c r="D520">
        <v>35042</v>
      </c>
      <c r="E520" s="6" t="s">
        <v>1405</v>
      </c>
      <c r="F520" t="s">
        <v>4635</v>
      </c>
      <c r="G520" s="6" t="s">
        <v>1404</v>
      </c>
      <c r="H520" t="s">
        <v>31</v>
      </c>
      <c r="I520" t="s">
        <v>23</v>
      </c>
      <c r="J520" t="s">
        <v>1233</v>
      </c>
      <c r="K520" t="s">
        <v>1518</v>
      </c>
      <c r="L520" t="s">
        <v>1519</v>
      </c>
      <c r="M520" t="s">
        <v>1520</v>
      </c>
      <c r="N520" t="s">
        <v>17</v>
      </c>
      <c r="O520" s="14">
        <v>43922</v>
      </c>
      <c r="P520" s="14">
        <v>43952</v>
      </c>
      <c r="Q520" s="22" t="s">
        <v>27</v>
      </c>
      <c r="R520" s="21"/>
      <c r="S520" s="24"/>
      <c r="T520" s="22">
        <v>45044</v>
      </c>
      <c r="U520" t="s">
        <v>5982</v>
      </c>
      <c r="V520" t="s">
        <v>5982</v>
      </c>
      <c r="W520" t="s">
        <v>364</v>
      </c>
      <c r="X520" t="b">
        <f>Tabla1[[#This Row],[PLAN CONSUMO 31/10]]=Tabla1[[#This Row],[PLAN_CONSUMO]]</f>
        <v>1</v>
      </c>
      <c r="Y520" t="s">
        <v>4635</v>
      </c>
      <c r="Z520" t="b">
        <f>Tabla1[[#This Row],[DESCRIPCION_U20002 31/10]]=Tabla1[[#This Row],[DESCRIPCION_U2000]]</f>
        <v>1</v>
      </c>
      <c r="AA520" t="s">
        <v>7110</v>
      </c>
      <c r="AB520" t="b">
        <f>Tabla1[[#This Row],[EJECUTIVO COMERCIAL 31/10]]=Tabla1[[#This Row],[EJECUTIVO_CORPORATE]]</f>
        <v>0</v>
      </c>
      <c r="AC520" t="e">
        <f>VLOOKUP(Tabla1[[#This Row],[NRO_CUENTA]],[1]!Tabla3[#Data],12,0)</f>
        <v>#N/A</v>
      </c>
      <c r="AD520" t="e">
        <f>VLOOKUP(Tabla1[[#This Row],[NRO_CUENTA]],[1]!Tabla3[#Data],17,0)</f>
        <v>#N/A</v>
      </c>
    </row>
    <row r="521" spans="1:30" x14ac:dyDescent="0.25">
      <c r="A521" t="s">
        <v>88</v>
      </c>
      <c r="B521" s="1">
        <v>43861</v>
      </c>
      <c r="C521" t="s">
        <v>1042</v>
      </c>
      <c r="D521">
        <v>35062</v>
      </c>
      <c r="E521" s="6" t="s">
        <v>569</v>
      </c>
      <c r="F521" t="s">
        <v>1409</v>
      </c>
      <c r="G521" s="6" t="s">
        <v>1410</v>
      </c>
      <c r="H521" t="s">
        <v>61</v>
      </c>
      <c r="I521" t="s">
        <v>430</v>
      </c>
      <c r="J521" t="s">
        <v>1226</v>
      </c>
      <c r="K521" t="s">
        <v>1524</v>
      </c>
      <c r="L521" t="s">
        <v>1525</v>
      </c>
      <c r="M521" t="s">
        <v>1526</v>
      </c>
      <c r="N521" t="s">
        <v>17</v>
      </c>
      <c r="O521" s="14">
        <v>43922</v>
      </c>
      <c r="P521" s="14">
        <v>43952</v>
      </c>
      <c r="Q521" s="22" t="s">
        <v>75</v>
      </c>
      <c r="R521" s="21"/>
      <c r="S521" s="2" t="s">
        <v>9309</v>
      </c>
      <c r="T521" s="22">
        <v>0</v>
      </c>
      <c r="U521" t="s">
        <v>5984</v>
      </c>
      <c r="V521" t="s">
        <v>5982</v>
      </c>
      <c r="W521" t="s">
        <v>6594</v>
      </c>
      <c r="X521" t="b">
        <f>Tabla1[[#This Row],[PLAN CONSUMO 31/10]]=Tabla1[[#This Row],[PLAN_CONSUMO]]</f>
        <v>0</v>
      </c>
      <c r="Y521" t="s">
        <v>6916</v>
      </c>
      <c r="Z521" t="b">
        <f>Tabla1[[#This Row],[DESCRIPCION_U20002 31/10]]=Tabla1[[#This Row],[DESCRIPCION_U2000]]</f>
        <v>0</v>
      </c>
      <c r="AA521" t="s">
        <v>9481</v>
      </c>
      <c r="AB521" t="b">
        <f>Tabla1[[#This Row],[EJECUTIVO COMERCIAL 31/10]]=Tabla1[[#This Row],[EJECUTIVO_CORPORATE]]</f>
        <v>0</v>
      </c>
      <c r="AC521" t="e">
        <f>VLOOKUP(Tabla1[[#This Row],[NRO_CUENTA]],[1]!Tabla3[#Data],12,0)</f>
        <v>#N/A</v>
      </c>
      <c r="AD521" t="e">
        <f>VLOOKUP(Tabla1[[#This Row],[NRO_CUENTA]],[1]!Tabla3[#Data],17,0)</f>
        <v>#N/A</v>
      </c>
    </row>
    <row r="522" spans="1:30" x14ac:dyDescent="0.25">
      <c r="A522" t="s">
        <v>88</v>
      </c>
      <c r="B522" s="1">
        <v>43861</v>
      </c>
      <c r="C522" t="s">
        <v>28</v>
      </c>
      <c r="D522">
        <v>35035</v>
      </c>
      <c r="E522" s="6" t="s">
        <v>1411</v>
      </c>
      <c r="F522" t="s">
        <v>1412</v>
      </c>
      <c r="G522" s="6" t="s">
        <v>1413</v>
      </c>
      <c r="H522" t="s">
        <v>40</v>
      </c>
      <c r="I522" t="s">
        <v>23</v>
      </c>
      <c r="J522" t="s">
        <v>757</v>
      </c>
      <c r="K522" t="s">
        <v>1527</v>
      </c>
      <c r="L522" t="s">
        <v>1528</v>
      </c>
      <c r="M522" t="s">
        <v>1529</v>
      </c>
      <c r="N522" t="s">
        <v>17</v>
      </c>
      <c r="O522" s="14">
        <v>43922</v>
      </c>
      <c r="P522" s="14">
        <v>43952</v>
      </c>
      <c r="Q522" s="22" t="s">
        <v>27</v>
      </c>
      <c r="R522" s="21" t="s">
        <v>1655</v>
      </c>
      <c r="S522" s="24"/>
      <c r="T522" s="22">
        <v>44029</v>
      </c>
      <c r="U522" t="s">
        <v>5982</v>
      </c>
      <c r="V522" t="s">
        <v>5982</v>
      </c>
      <c r="W522" t="s">
        <v>28</v>
      </c>
      <c r="X522" t="b">
        <f>Tabla1[[#This Row],[PLAN CONSUMO 31/10]]=Tabla1[[#This Row],[PLAN_CONSUMO]]</f>
        <v>1</v>
      </c>
      <c r="Y522" t="s">
        <v>6067</v>
      </c>
      <c r="Z522" t="b">
        <f>Tabla1[[#This Row],[DESCRIPCION_U20002 31/10]]=Tabla1[[#This Row],[DESCRIPCION_U2000]]</f>
        <v>0</v>
      </c>
      <c r="AA522" t="s">
        <v>8926</v>
      </c>
      <c r="AB522" t="b">
        <f>Tabla1[[#This Row],[EJECUTIVO COMERCIAL 31/10]]=Tabla1[[#This Row],[EJECUTIVO_CORPORATE]]</f>
        <v>0</v>
      </c>
      <c r="AC522" t="e">
        <f>VLOOKUP(Tabla1[[#This Row],[NRO_CUENTA]],[1]!Tabla3[#Data],12,0)</f>
        <v>#N/A</v>
      </c>
      <c r="AD522" t="e">
        <f>VLOOKUP(Tabla1[[#This Row],[NRO_CUENTA]],[1]!Tabla3[#Data],17,0)</f>
        <v>#N/A</v>
      </c>
    </row>
    <row r="523" spans="1:30" x14ac:dyDescent="0.25">
      <c r="A523" t="s">
        <v>88</v>
      </c>
      <c r="B523" s="1">
        <v>43861</v>
      </c>
      <c r="C523" t="s">
        <v>28</v>
      </c>
      <c r="D523">
        <v>35049</v>
      </c>
      <c r="E523" s="6" t="s">
        <v>1414</v>
      </c>
      <c r="F523" t="s">
        <v>3357</v>
      </c>
      <c r="G523" s="6" t="s">
        <v>1415</v>
      </c>
      <c r="H523" t="s">
        <v>31</v>
      </c>
      <c r="I523" t="s">
        <v>23</v>
      </c>
      <c r="J523" t="s">
        <v>1635</v>
      </c>
      <c r="K523" t="s">
        <v>1530</v>
      </c>
      <c r="L523" t="s">
        <v>1531</v>
      </c>
      <c r="M523" t="s">
        <v>1532</v>
      </c>
      <c r="N523" t="s">
        <v>17</v>
      </c>
      <c r="O523" s="14">
        <v>43922</v>
      </c>
      <c r="P523" s="14">
        <v>43952</v>
      </c>
      <c r="Q523" s="22" t="s">
        <v>27</v>
      </c>
      <c r="R523" s="21"/>
      <c r="S523" s="24"/>
      <c r="T523" s="22">
        <v>45044</v>
      </c>
      <c r="U523" t="s">
        <v>5982</v>
      </c>
      <c r="V523" t="s">
        <v>5982</v>
      </c>
      <c r="W523" t="s">
        <v>129</v>
      </c>
      <c r="X523" t="b">
        <f>Tabla1[[#This Row],[PLAN CONSUMO 31/10]]=Tabla1[[#This Row],[PLAN_CONSUMO]]</f>
        <v>0</v>
      </c>
      <c r="Y523" t="s">
        <v>8275</v>
      </c>
      <c r="Z523" t="b">
        <f>Tabla1[[#This Row],[DESCRIPCION_U20002 31/10]]=Tabla1[[#This Row],[DESCRIPCION_U2000]]</f>
        <v>0</v>
      </c>
      <c r="AA523" t="s">
        <v>5882</v>
      </c>
      <c r="AB523" t="b">
        <f>Tabla1[[#This Row],[EJECUTIVO COMERCIAL 31/10]]=Tabla1[[#This Row],[EJECUTIVO_CORPORATE]]</f>
        <v>0</v>
      </c>
      <c r="AC523" t="e">
        <f>VLOOKUP(Tabla1[[#This Row],[NRO_CUENTA]],[1]!Tabla3[#Data],12,0)</f>
        <v>#N/A</v>
      </c>
      <c r="AD523" t="e">
        <f>VLOOKUP(Tabla1[[#This Row],[NRO_CUENTA]],[1]!Tabla3[#Data],17,0)</f>
        <v>#N/A</v>
      </c>
    </row>
    <row r="524" spans="1:30" x14ac:dyDescent="0.25">
      <c r="A524" t="s">
        <v>88</v>
      </c>
      <c r="B524" s="1">
        <v>43861</v>
      </c>
      <c r="C524" t="s">
        <v>28</v>
      </c>
      <c r="D524">
        <v>35073</v>
      </c>
      <c r="E524" s="6" t="s">
        <v>1416</v>
      </c>
      <c r="F524" t="s">
        <v>1417</v>
      </c>
      <c r="G524" s="6" t="s">
        <v>1413</v>
      </c>
      <c r="H524" t="s">
        <v>40</v>
      </c>
      <c r="I524" t="s">
        <v>23</v>
      </c>
      <c r="J524" t="s">
        <v>757</v>
      </c>
      <c r="K524" t="s">
        <v>1533</v>
      </c>
      <c r="L524" t="s">
        <v>1534</v>
      </c>
      <c r="M524" t="s">
        <v>1535</v>
      </c>
      <c r="N524" t="s">
        <v>17</v>
      </c>
      <c r="O524" s="14">
        <v>43922</v>
      </c>
      <c r="P524" s="14">
        <v>43952</v>
      </c>
      <c r="Q524" s="22" t="s">
        <v>27</v>
      </c>
      <c r="R524" s="21"/>
      <c r="S524" s="24"/>
      <c r="T524" s="22">
        <v>44001</v>
      </c>
      <c r="U524" t="s">
        <v>5982</v>
      </c>
      <c r="V524" t="s">
        <v>5982</v>
      </c>
      <c r="W524" t="s">
        <v>28</v>
      </c>
      <c r="X524" t="b">
        <f>Tabla1[[#This Row],[PLAN CONSUMO 31/10]]=Tabla1[[#This Row],[PLAN_CONSUMO]]</f>
        <v>1</v>
      </c>
      <c r="Y524" t="s">
        <v>8866</v>
      </c>
      <c r="Z524" t="b">
        <f>Tabla1[[#This Row],[DESCRIPCION_U20002 31/10]]=Tabla1[[#This Row],[DESCRIPCION_U2000]]</f>
        <v>0</v>
      </c>
      <c r="AA524" t="s">
        <v>8926</v>
      </c>
      <c r="AB524" t="b">
        <f>Tabla1[[#This Row],[EJECUTIVO COMERCIAL 31/10]]=Tabla1[[#This Row],[EJECUTIVO_CORPORATE]]</f>
        <v>0</v>
      </c>
      <c r="AC524" t="e">
        <f>VLOOKUP(Tabla1[[#This Row],[NRO_CUENTA]],[1]!Tabla3[#Data],12,0)</f>
        <v>#N/A</v>
      </c>
      <c r="AD524" t="e">
        <f>VLOOKUP(Tabla1[[#This Row],[NRO_CUENTA]],[1]!Tabla3[#Data],17,0)</f>
        <v>#N/A</v>
      </c>
    </row>
    <row r="525" spans="1:30" x14ac:dyDescent="0.25">
      <c r="A525" t="s">
        <v>88</v>
      </c>
      <c r="B525" s="1">
        <v>43861</v>
      </c>
      <c r="C525" t="s">
        <v>28</v>
      </c>
      <c r="D525">
        <v>35074</v>
      </c>
      <c r="E525" s="6" t="s">
        <v>1416</v>
      </c>
      <c r="F525" t="s">
        <v>1418</v>
      </c>
      <c r="G525" s="6" t="s">
        <v>1413</v>
      </c>
      <c r="H525" t="s">
        <v>40</v>
      </c>
      <c r="I525" t="s">
        <v>23</v>
      </c>
      <c r="J525" t="s">
        <v>757</v>
      </c>
      <c r="K525" t="s">
        <v>1536</v>
      </c>
      <c r="L525" t="s">
        <v>1537</v>
      </c>
      <c r="M525" t="s">
        <v>1538</v>
      </c>
      <c r="N525" t="s">
        <v>17</v>
      </c>
      <c r="O525" s="14">
        <v>43922</v>
      </c>
      <c r="P525" s="14">
        <v>43952</v>
      </c>
      <c r="Q525" s="22" t="s">
        <v>27</v>
      </c>
      <c r="R525" s="21"/>
      <c r="S525" s="24"/>
      <c r="T525" s="22">
        <v>44000</v>
      </c>
      <c r="U525" t="s">
        <v>5982</v>
      </c>
      <c r="V525" t="s">
        <v>5982</v>
      </c>
      <c r="W525" t="s">
        <v>28</v>
      </c>
      <c r="X525" t="b">
        <f>Tabla1[[#This Row],[PLAN CONSUMO 31/10]]=Tabla1[[#This Row],[PLAN_CONSUMO]]</f>
        <v>1</v>
      </c>
      <c r="Y525" t="s">
        <v>8867</v>
      </c>
      <c r="Z525" t="b">
        <f>Tabla1[[#This Row],[DESCRIPCION_U20002 31/10]]=Tabla1[[#This Row],[DESCRIPCION_U2000]]</f>
        <v>0</v>
      </c>
      <c r="AA525" t="s">
        <v>8926</v>
      </c>
      <c r="AB525" t="b">
        <f>Tabla1[[#This Row],[EJECUTIVO COMERCIAL 31/10]]=Tabla1[[#This Row],[EJECUTIVO_CORPORATE]]</f>
        <v>0</v>
      </c>
      <c r="AC525" t="e">
        <f>VLOOKUP(Tabla1[[#This Row],[NRO_CUENTA]],[1]!Tabla3[#Data],12,0)</f>
        <v>#N/A</v>
      </c>
      <c r="AD525" t="e">
        <f>VLOOKUP(Tabla1[[#This Row],[NRO_CUENTA]],[1]!Tabla3[#Data],17,0)</f>
        <v>#N/A</v>
      </c>
    </row>
    <row r="526" spans="1:30" x14ac:dyDescent="0.25">
      <c r="A526" t="s">
        <v>88</v>
      </c>
      <c r="B526" s="1">
        <v>43861</v>
      </c>
      <c r="C526" t="s">
        <v>28</v>
      </c>
      <c r="D526">
        <v>35081</v>
      </c>
      <c r="E526" s="6" t="s">
        <v>1416</v>
      </c>
      <c r="F526" t="s">
        <v>1419</v>
      </c>
      <c r="G526" s="6" t="s">
        <v>1413</v>
      </c>
      <c r="H526" t="s">
        <v>40</v>
      </c>
      <c r="I526" t="s">
        <v>23</v>
      </c>
      <c r="J526" t="s">
        <v>757</v>
      </c>
      <c r="K526" t="s">
        <v>1539</v>
      </c>
      <c r="L526" t="s">
        <v>1537</v>
      </c>
      <c r="M526" t="s">
        <v>1540</v>
      </c>
      <c r="N526" t="s">
        <v>17</v>
      </c>
      <c r="O526" s="14">
        <v>43922</v>
      </c>
      <c r="P526" s="14">
        <v>43952</v>
      </c>
      <c r="Q526" s="22" t="s">
        <v>27</v>
      </c>
      <c r="R526" s="21"/>
      <c r="S526" s="24"/>
      <c r="T526" s="22">
        <v>43998</v>
      </c>
      <c r="U526" t="s">
        <v>5982</v>
      </c>
      <c r="V526" t="s">
        <v>5982</v>
      </c>
      <c r="W526" t="s">
        <v>28</v>
      </c>
      <c r="X526" t="b">
        <f>Tabla1[[#This Row],[PLAN CONSUMO 31/10]]=Tabla1[[#This Row],[PLAN_CONSUMO]]</f>
        <v>1</v>
      </c>
      <c r="Y526" t="s">
        <v>6068</v>
      </c>
      <c r="Z526" t="b">
        <f>Tabla1[[#This Row],[DESCRIPCION_U20002 31/10]]=Tabla1[[#This Row],[DESCRIPCION_U2000]]</f>
        <v>0</v>
      </c>
      <c r="AA526" t="s">
        <v>8926</v>
      </c>
      <c r="AB526" t="b">
        <f>Tabla1[[#This Row],[EJECUTIVO COMERCIAL 31/10]]=Tabla1[[#This Row],[EJECUTIVO_CORPORATE]]</f>
        <v>0</v>
      </c>
      <c r="AC526" t="e">
        <f>VLOOKUP(Tabla1[[#This Row],[NRO_CUENTA]],[1]!Tabla3[#Data],12,0)</f>
        <v>#N/A</v>
      </c>
      <c r="AD526" t="e">
        <f>VLOOKUP(Tabla1[[#This Row],[NRO_CUENTA]],[1]!Tabla3[#Data],17,0)</f>
        <v>#N/A</v>
      </c>
    </row>
    <row r="527" spans="1:30" x14ac:dyDescent="0.25">
      <c r="A527" t="s">
        <v>88</v>
      </c>
      <c r="B527" s="1">
        <v>43861</v>
      </c>
      <c r="C527" t="s">
        <v>28</v>
      </c>
      <c r="D527">
        <v>35082</v>
      </c>
      <c r="E527" s="6" t="s">
        <v>1416</v>
      </c>
      <c r="F527" t="s">
        <v>1420</v>
      </c>
      <c r="G527" s="6" t="s">
        <v>1413</v>
      </c>
      <c r="H527" t="s">
        <v>40</v>
      </c>
      <c r="I527" t="s">
        <v>23</v>
      </c>
      <c r="J527" t="s">
        <v>757</v>
      </c>
      <c r="K527" t="s">
        <v>1541</v>
      </c>
      <c r="L527" t="s">
        <v>1542</v>
      </c>
      <c r="M527" t="s">
        <v>1543</v>
      </c>
      <c r="N527" t="s">
        <v>17</v>
      </c>
      <c r="O527" s="14">
        <v>43922</v>
      </c>
      <c r="P527" s="14">
        <v>43952</v>
      </c>
      <c r="Q527" s="22" t="s">
        <v>27</v>
      </c>
      <c r="R527" s="21"/>
      <c r="S527" s="24"/>
      <c r="T527" s="22">
        <v>43992</v>
      </c>
      <c r="U527" t="s">
        <v>5982</v>
      </c>
      <c r="V527" t="s">
        <v>5982</v>
      </c>
      <c r="W527" t="s">
        <v>28</v>
      </c>
      <c r="X527" t="b">
        <f>Tabla1[[#This Row],[PLAN CONSUMO 31/10]]=Tabla1[[#This Row],[PLAN_CONSUMO]]</f>
        <v>1</v>
      </c>
      <c r="Y527" t="s">
        <v>8868</v>
      </c>
      <c r="Z527" t="b">
        <f>Tabla1[[#This Row],[DESCRIPCION_U20002 31/10]]=Tabla1[[#This Row],[DESCRIPCION_U2000]]</f>
        <v>0</v>
      </c>
      <c r="AA527" t="s">
        <v>8926</v>
      </c>
      <c r="AB527" t="b">
        <f>Tabla1[[#This Row],[EJECUTIVO COMERCIAL 31/10]]=Tabla1[[#This Row],[EJECUTIVO_CORPORATE]]</f>
        <v>0</v>
      </c>
      <c r="AC527" t="e">
        <f>VLOOKUP(Tabla1[[#This Row],[NRO_CUENTA]],[1]!Tabla3[#Data],12,0)</f>
        <v>#N/A</v>
      </c>
      <c r="AD527" t="e">
        <f>VLOOKUP(Tabla1[[#This Row],[NRO_CUENTA]],[1]!Tabla3[#Data],17,0)</f>
        <v>#N/A</v>
      </c>
    </row>
    <row r="528" spans="1:30" x14ac:dyDescent="0.25">
      <c r="A528" t="s">
        <v>88</v>
      </c>
      <c r="B528" s="1">
        <v>45016</v>
      </c>
      <c r="C528" t="s">
        <v>364</v>
      </c>
      <c r="D528">
        <v>38944</v>
      </c>
      <c r="E528" s="6" t="s">
        <v>1416</v>
      </c>
      <c r="F528" t="s">
        <v>8649</v>
      </c>
      <c r="G528" s="6" t="s">
        <v>1413</v>
      </c>
      <c r="H528" t="s">
        <v>31</v>
      </c>
      <c r="I528" t="s">
        <v>23</v>
      </c>
      <c r="J528" t="s">
        <v>757</v>
      </c>
      <c r="K528" t="s">
        <v>8721</v>
      </c>
      <c r="L528" t="s">
        <v>8114</v>
      </c>
      <c r="M528" t="s">
        <v>8719</v>
      </c>
      <c r="N528" t="s">
        <v>4091</v>
      </c>
      <c r="O528" s="14">
        <v>45047</v>
      </c>
      <c r="P528" s="14">
        <v>45078</v>
      </c>
      <c r="Q528" s="1" t="s">
        <v>27</v>
      </c>
      <c r="R528" s="1"/>
      <c r="S528" s="2"/>
      <c r="T528" s="48">
        <v>45107</v>
      </c>
      <c r="U528" t="s">
        <v>5982</v>
      </c>
      <c r="V528" t="s">
        <v>5982</v>
      </c>
      <c r="W528" t="s">
        <v>364</v>
      </c>
      <c r="X528" t="b">
        <f>Tabla1[[#This Row],[PLAN CONSUMO 31/10]]=Tabla1[[#This Row],[PLAN_CONSUMO]]</f>
        <v>1</v>
      </c>
      <c r="Y528" t="s">
        <v>8649</v>
      </c>
      <c r="Z528" t="b">
        <f>Tabla1[[#This Row],[DESCRIPCION_U20002 31/10]]=Tabla1[[#This Row],[DESCRIPCION_U2000]]</f>
        <v>1</v>
      </c>
      <c r="AA528" t="s">
        <v>8926</v>
      </c>
      <c r="AB528" t="b">
        <f>Tabla1[[#This Row],[EJECUTIVO COMERCIAL 31/10]]=Tabla1[[#This Row],[EJECUTIVO_CORPORATE]]</f>
        <v>0</v>
      </c>
      <c r="AC528" t="e">
        <f>VLOOKUP(Tabla1[[#This Row],[NRO_CUENTA]],[1]!Tabla3[#Data],12,0)</f>
        <v>#N/A</v>
      </c>
      <c r="AD528" t="e">
        <f>VLOOKUP(Tabla1[[#This Row],[NRO_CUENTA]],[1]!Tabla3[#Data],17,0)</f>
        <v>#N/A</v>
      </c>
    </row>
    <row r="529" spans="1:30" x14ac:dyDescent="0.25">
      <c r="A529" t="s">
        <v>88</v>
      </c>
      <c r="B529" s="1">
        <v>43861</v>
      </c>
      <c r="C529" t="s">
        <v>248</v>
      </c>
      <c r="D529">
        <v>35010</v>
      </c>
      <c r="E529" s="6" t="s">
        <v>309</v>
      </c>
      <c r="F529" t="s">
        <v>3359</v>
      </c>
      <c r="G529" s="6" t="s">
        <v>1408</v>
      </c>
      <c r="H529" t="s">
        <v>61</v>
      </c>
      <c r="I529" t="s">
        <v>430</v>
      </c>
      <c r="J529" t="s">
        <v>1228</v>
      </c>
      <c r="K529" t="s">
        <v>1626</v>
      </c>
      <c r="M529" t="s">
        <v>1627</v>
      </c>
      <c r="N529" t="s">
        <v>17</v>
      </c>
      <c r="O529" s="14">
        <v>43922</v>
      </c>
      <c r="P529" s="14">
        <v>43952</v>
      </c>
      <c r="Q529" s="21" t="s">
        <v>75</v>
      </c>
      <c r="R529" s="21"/>
      <c r="S529" s="2" t="s">
        <v>9309</v>
      </c>
      <c r="T529" s="22">
        <v>0</v>
      </c>
      <c r="U529" t="s">
        <v>5984</v>
      </c>
      <c r="V529" t="s">
        <v>35</v>
      </c>
      <c r="W529" t="s">
        <v>248</v>
      </c>
      <c r="X529" t="b">
        <f>Tabla1[[#This Row],[PLAN CONSUMO 31/10]]=Tabla1[[#This Row],[PLAN_CONSUMO]]</f>
        <v>1</v>
      </c>
      <c r="Y529" t="s">
        <v>35</v>
      </c>
      <c r="Z529" t="b">
        <f>Tabla1[[#This Row],[DESCRIPCION_U20002 31/10]]=Tabla1[[#This Row],[DESCRIPCION_U2000]]</f>
        <v>0</v>
      </c>
      <c r="AA529" t="s">
        <v>8638</v>
      </c>
      <c r="AB529" t="b">
        <f>Tabla1[[#This Row],[EJECUTIVO COMERCIAL 31/10]]=Tabla1[[#This Row],[EJECUTIVO_CORPORATE]]</f>
        <v>0</v>
      </c>
      <c r="AC529" t="e">
        <f>VLOOKUP(Tabla1[[#This Row],[NRO_CUENTA]],[1]!Tabla3[#Data],12,0)</f>
        <v>#N/A</v>
      </c>
      <c r="AD529" t="e">
        <f>VLOOKUP(Tabla1[[#This Row],[NRO_CUENTA]],[1]!Tabla3[#Data],17,0)</f>
        <v>#N/A</v>
      </c>
    </row>
    <row r="530" spans="1:30" x14ac:dyDescent="0.25">
      <c r="A530" t="s">
        <v>88</v>
      </c>
      <c r="B530" s="1">
        <v>43861</v>
      </c>
      <c r="C530" t="s">
        <v>129</v>
      </c>
      <c r="D530">
        <v>35021</v>
      </c>
      <c r="E530" s="6" t="s">
        <v>1414</v>
      </c>
      <c r="F530" t="s">
        <v>1421</v>
      </c>
      <c r="G530" s="6" t="s">
        <v>1415</v>
      </c>
      <c r="H530" t="s">
        <v>40</v>
      </c>
      <c r="I530" t="s">
        <v>23</v>
      </c>
      <c r="J530" t="s">
        <v>1635</v>
      </c>
      <c r="K530" t="s">
        <v>1546</v>
      </c>
      <c r="L530" t="s">
        <v>1547</v>
      </c>
      <c r="M530" t="s">
        <v>1532</v>
      </c>
      <c r="N530" t="s">
        <v>17</v>
      </c>
      <c r="O530" s="14">
        <v>43922</v>
      </c>
      <c r="P530" s="14">
        <v>43952</v>
      </c>
      <c r="Q530" s="22" t="s">
        <v>27</v>
      </c>
      <c r="R530" s="21" t="s">
        <v>1891</v>
      </c>
      <c r="S530" s="24"/>
      <c r="T530" s="22">
        <v>44055</v>
      </c>
      <c r="U530" t="s">
        <v>5982</v>
      </c>
      <c r="V530" t="s">
        <v>5982</v>
      </c>
      <c r="W530" t="s">
        <v>129</v>
      </c>
      <c r="X530" t="b">
        <f>Tabla1[[#This Row],[PLAN CONSUMO 31/10]]=Tabla1[[#This Row],[PLAN_CONSUMO]]</f>
        <v>1</v>
      </c>
      <c r="Y530" t="s">
        <v>6670</v>
      </c>
      <c r="Z530" t="b">
        <f>Tabla1[[#This Row],[DESCRIPCION_U20002 31/10]]=Tabla1[[#This Row],[DESCRIPCION_U2000]]</f>
        <v>0</v>
      </c>
      <c r="AA530" t="s">
        <v>5882</v>
      </c>
      <c r="AB530" t="b">
        <f>Tabla1[[#This Row],[EJECUTIVO COMERCIAL 31/10]]=Tabla1[[#This Row],[EJECUTIVO_CORPORATE]]</f>
        <v>0</v>
      </c>
      <c r="AC530" t="e">
        <f>VLOOKUP(Tabla1[[#This Row],[NRO_CUENTA]],[1]!Tabla3[#Data],12,0)</f>
        <v>#N/A</v>
      </c>
      <c r="AD530" t="e">
        <f>VLOOKUP(Tabla1[[#This Row],[NRO_CUENTA]],[1]!Tabla3[#Data],17,0)</f>
        <v>#N/A</v>
      </c>
    </row>
    <row r="531" spans="1:30" x14ac:dyDescent="0.25">
      <c r="A531" t="s">
        <v>88</v>
      </c>
      <c r="B531" s="1">
        <v>43873</v>
      </c>
      <c r="C531" t="s">
        <v>248</v>
      </c>
      <c r="D531">
        <v>35104</v>
      </c>
      <c r="E531" s="6" t="s">
        <v>1423</v>
      </c>
      <c r="F531" t="s">
        <v>3360</v>
      </c>
      <c r="G531" s="6" t="s">
        <v>1404</v>
      </c>
      <c r="H531" t="s">
        <v>31</v>
      </c>
      <c r="I531" t="s">
        <v>23</v>
      </c>
      <c r="J531" t="s">
        <v>1233</v>
      </c>
      <c r="K531" t="s">
        <v>1550</v>
      </c>
      <c r="L531" t="s">
        <v>1551</v>
      </c>
      <c r="M531" t="s">
        <v>1552</v>
      </c>
      <c r="N531" t="s">
        <v>17</v>
      </c>
      <c r="O531" s="14">
        <v>43922</v>
      </c>
      <c r="P531" s="14">
        <v>43952</v>
      </c>
      <c r="Q531" s="22" t="s">
        <v>75</v>
      </c>
      <c r="R531" s="21" t="s">
        <v>6382</v>
      </c>
      <c r="S531" s="2" t="s">
        <v>9309</v>
      </c>
      <c r="T531" s="22">
        <v>0</v>
      </c>
      <c r="U531" t="s">
        <v>5989</v>
      </c>
      <c r="V531" t="s">
        <v>35</v>
      </c>
      <c r="W531" t="s">
        <v>248</v>
      </c>
      <c r="X531" t="b">
        <f>Tabla1[[#This Row],[PLAN CONSUMO 31/10]]=Tabla1[[#This Row],[PLAN_CONSUMO]]</f>
        <v>1</v>
      </c>
      <c r="Y531" t="s">
        <v>35</v>
      </c>
      <c r="Z531" t="b">
        <f>Tabla1[[#This Row],[DESCRIPCION_U20002 31/10]]=Tabla1[[#This Row],[DESCRIPCION_U2000]]</f>
        <v>0</v>
      </c>
      <c r="AA531" t="s">
        <v>7110</v>
      </c>
      <c r="AB531" t="b">
        <f>Tabla1[[#This Row],[EJECUTIVO COMERCIAL 31/10]]=Tabla1[[#This Row],[EJECUTIVO_CORPORATE]]</f>
        <v>0</v>
      </c>
      <c r="AC531" t="e">
        <f>VLOOKUP(Tabla1[[#This Row],[NRO_CUENTA]],[1]!Tabla3[#Data],12,0)</f>
        <v>#N/A</v>
      </c>
      <c r="AD531" t="e">
        <f>VLOOKUP(Tabla1[[#This Row],[NRO_CUENTA]],[1]!Tabla3[#Data],17,0)</f>
        <v>#N/A</v>
      </c>
    </row>
    <row r="532" spans="1:30" x14ac:dyDescent="0.25">
      <c r="A532" t="s">
        <v>88</v>
      </c>
      <c r="B532" s="1">
        <v>43882</v>
      </c>
      <c r="C532" t="s">
        <v>28</v>
      </c>
      <c r="D532">
        <v>35137</v>
      </c>
      <c r="E532" s="6" t="s">
        <v>1424</v>
      </c>
      <c r="F532" t="s">
        <v>1425</v>
      </c>
      <c r="G532" s="6" t="s">
        <v>1426</v>
      </c>
      <c r="H532" t="s">
        <v>22</v>
      </c>
      <c r="I532" t="s">
        <v>23</v>
      </c>
      <c r="J532" t="s">
        <v>1222</v>
      </c>
      <c r="K532" t="s">
        <v>1553</v>
      </c>
      <c r="L532" t="s">
        <v>1554</v>
      </c>
      <c r="M532" t="s">
        <v>1555</v>
      </c>
      <c r="N532" t="s">
        <v>17</v>
      </c>
      <c r="O532" s="14">
        <v>43922</v>
      </c>
      <c r="P532" s="14">
        <v>43952</v>
      </c>
      <c r="Q532" s="22" t="s">
        <v>27</v>
      </c>
      <c r="R532" s="21"/>
      <c r="S532" s="24"/>
      <c r="T532" s="22">
        <v>43983</v>
      </c>
      <c r="U532" t="s">
        <v>5984</v>
      </c>
      <c r="V532" t="s">
        <v>35</v>
      </c>
      <c r="W532" t="s">
        <v>28</v>
      </c>
      <c r="X532" t="b">
        <f>Tabla1[[#This Row],[PLAN CONSUMO 31/10]]=Tabla1[[#This Row],[PLAN_CONSUMO]]</f>
        <v>1</v>
      </c>
      <c r="Y532" t="s">
        <v>35</v>
      </c>
      <c r="Z532" t="b">
        <f>Tabla1[[#This Row],[DESCRIPCION_U20002 31/10]]=Tabla1[[#This Row],[DESCRIPCION_U2000]]</f>
        <v>0</v>
      </c>
      <c r="AA532" t="s">
        <v>1426</v>
      </c>
      <c r="AB532" t="b">
        <f>Tabla1[[#This Row],[EJECUTIVO COMERCIAL 31/10]]=Tabla1[[#This Row],[EJECUTIVO_CORPORATE]]</f>
        <v>1</v>
      </c>
      <c r="AC532" t="e">
        <f>VLOOKUP(Tabla1[[#This Row],[NRO_CUENTA]],[1]!Tabla3[#Data],12,0)</f>
        <v>#N/A</v>
      </c>
      <c r="AD532" t="e">
        <f>VLOOKUP(Tabla1[[#This Row],[NRO_CUENTA]],[1]!Tabla3[#Data],17,0)</f>
        <v>#N/A</v>
      </c>
    </row>
    <row r="533" spans="1:30" x14ac:dyDescent="0.25">
      <c r="A533" t="s">
        <v>88</v>
      </c>
      <c r="B533" s="1">
        <v>43889</v>
      </c>
      <c r="C533" t="s">
        <v>960</v>
      </c>
      <c r="D533">
        <v>35168</v>
      </c>
      <c r="E533" s="6" t="s">
        <v>1427</v>
      </c>
      <c r="F533" t="s">
        <v>1428</v>
      </c>
      <c r="G533" s="6" t="s">
        <v>1429</v>
      </c>
      <c r="H533" t="s">
        <v>22</v>
      </c>
      <c r="I533" t="s">
        <v>23</v>
      </c>
      <c r="J533" t="s">
        <v>1634</v>
      </c>
      <c r="K533" t="s">
        <v>1556</v>
      </c>
      <c r="L533" t="s">
        <v>1557</v>
      </c>
      <c r="M533" t="s">
        <v>1558</v>
      </c>
      <c r="N533" t="s">
        <v>17</v>
      </c>
      <c r="O533" s="14">
        <v>43922</v>
      </c>
      <c r="P533" s="14">
        <v>43952</v>
      </c>
      <c r="Q533" s="22" t="s">
        <v>27</v>
      </c>
      <c r="R533" s="21"/>
      <c r="S533" s="24"/>
      <c r="T533" s="22">
        <v>43992</v>
      </c>
      <c r="U533" t="s">
        <v>5984</v>
      </c>
      <c r="V533" t="s">
        <v>5984</v>
      </c>
      <c r="W533" t="s">
        <v>118</v>
      </c>
      <c r="X533" t="b">
        <f>Tabla1[[#This Row],[PLAN CONSUMO 31/10]]=Tabla1[[#This Row],[PLAN_CONSUMO]]</f>
        <v>0</v>
      </c>
      <c r="Y533" t="s">
        <v>9456</v>
      </c>
      <c r="Z533" t="b">
        <f>Tabla1[[#This Row],[DESCRIPCION_U20002 31/10]]=Tabla1[[#This Row],[DESCRIPCION_U2000]]</f>
        <v>0</v>
      </c>
      <c r="AA533" t="s">
        <v>5882</v>
      </c>
      <c r="AB533" t="b">
        <f>Tabla1[[#This Row],[EJECUTIVO COMERCIAL 31/10]]=Tabla1[[#This Row],[EJECUTIVO_CORPORATE]]</f>
        <v>0</v>
      </c>
      <c r="AC533" t="e">
        <f>VLOOKUP(Tabla1[[#This Row],[NRO_CUENTA]],[1]!Tabla3[#Data],12,0)</f>
        <v>#N/A</v>
      </c>
      <c r="AD533" t="e">
        <f>VLOOKUP(Tabla1[[#This Row],[NRO_CUENTA]],[1]!Tabla3[#Data],17,0)</f>
        <v>#N/A</v>
      </c>
    </row>
    <row r="534" spans="1:30" x14ac:dyDescent="0.25">
      <c r="A534" t="s">
        <v>88</v>
      </c>
      <c r="B534" s="1">
        <v>43890</v>
      </c>
      <c r="C534" t="s">
        <v>1042</v>
      </c>
      <c r="D534">
        <v>35063</v>
      </c>
      <c r="E534" s="6" t="s">
        <v>569</v>
      </c>
      <c r="F534" t="s">
        <v>1430</v>
      </c>
      <c r="G534" s="6" t="s">
        <v>1410</v>
      </c>
      <c r="H534" t="s">
        <v>40</v>
      </c>
      <c r="I534" t="s">
        <v>430</v>
      </c>
      <c r="J534" t="s">
        <v>1226</v>
      </c>
      <c r="K534" t="s">
        <v>1559</v>
      </c>
      <c r="L534" t="s">
        <v>1560</v>
      </c>
      <c r="M534" t="s">
        <v>1526</v>
      </c>
      <c r="N534" t="s">
        <v>17</v>
      </c>
      <c r="O534" s="14">
        <v>43922</v>
      </c>
      <c r="P534" s="14">
        <v>43952</v>
      </c>
      <c r="Q534" s="22" t="s">
        <v>75</v>
      </c>
      <c r="R534" s="21" t="s">
        <v>1892</v>
      </c>
      <c r="S534" s="2" t="s">
        <v>9309</v>
      </c>
      <c r="T534" s="22">
        <v>0</v>
      </c>
      <c r="U534" t="s">
        <v>5984</v>
      </c>
      <c r="V534" t="s">
        <v>5982</v>
      </c>
      <c r="W534" t="s">
        <v>6594</v>
      </c>
      <c r="X534" t="b">
        <f>Tabla1[[#This Row],[PLAN CONSUMO 31/10]]=Tabla1[[#This Row],[PLAN_CONSUMO]]</f>
        <v>0</v>
      </c>
      <c r="Y534" t="s">
        <v>6671</v>
      </c>
      <c r="Z534" t="b">
        <f>Tabla1[[#This Row],[DESCRIPCION_U20002 31/10]]=Tabla1[[#This Row],[DESCRIPCION_U2000]]</f>
        <v>0</v>
      </c>
      <c r="AA534" t="s">
        <v>9481</v>
      </c>
      <c r="AB534" t="b">
        <f>Tabla1[[#This Row],[EJECUTIVO COMERCIAL 31/10]]=Tabla1[[#This Row],[EJECUTIVO_CORPORATE]]</f>
        <v>0</v>
      </c>
      <c r="AC534" t="e">
        <f>VLOOKUP(Tabla1[[#This Row],[NRO_CUENTA]],[1]!Tabla3[#Data],12,0)</f>
        <v>#N/A</v>
      </c>
      <c r="AD534" t="e">
        <f>VLOOKUP(Tabla1[[#This Row],[NRO_CUENTA]],[1]!Tabla3[#Data],17,0)</f>
        <v>#N/A</v>
      </c>
    </row>
    <row r="535" spans="1:30" x14ac:dyDescent="0.25">
      <c r="A535" t="s">
        <v>88</v>
      </c>
      <c r="B535" s="1">
        <v>43890</v>
      </c>
      <c r="C535" t="s">
        <v>28</v>
      </c>
      <c r="D535">
        <v>35158</v>
      </c>
      <c r="E535" s="6" t="s">
        <v>1403</v>
      </c>
      <c r="F535" t="s">
        <v>1433</v>
      </c>
      <c r="G535" s="6" t="s">
        <v>1404</v>
      </c>
      <c r="H535" t="s">
        <v>40</v>
      </c>
      <c r="I535" t="s">
        <v>23</v>
      </c>
      <c r="J535" t="s">
        <v>1233</v>
      </c>
      <c r="K535" t="s">
        <v>1564</v>
      </c>
      <c r="L535" t="s">
        <v>1565</v>
      </c>
      <c r="M535" t="s">
        <v>1517</v>
      </c>
      <c r="N535" t="s">
        <v>17</v>
      </c>
      <c r="O535" s="14">
        <v>43922</v>
      </c>
      <c r="P535" s="14">
        <v>43952</v>
      </c>
      <c r="Q535" s="22" t="s">
        <v>27</v>
      </c>
      <c r="R535" s="21" t="s">
        <v>2226</v>
      </c>
      <c r="S535" s="24"/>
      <c r="T535" s="22">
        <v>44074</v>
      </c>
      <c r="U535" t="s">
        <v>5989</v>
      </c>
      <c r="V535" t="s">
        <v>35</v>
      </c>
      <c r="W535" t="s">
        <v>28</v>
      </c>
      <c r="X535" t="b">
        <f>Tabla1[[#This Row],[PLAN CONSUMO 31/10]]=Tabla1[[#This Row],[PLAN_CONSUMO]]</f>
        <v>1</v>
      </c>
      <c r="Y535" t="s">
        <v>35</v>
      </c>
      <c r="Z535" t="b">
        <f>Tabla1[[#This Row],[DESCRIPCION_U20002 31/10]]=Tabla1[[#This Row],[DESCRIPCION_U2000]]</f>
        <v>0</v>
      </c>
      <c r="AA535" t="s">
        <v>7110</v>
      </c>
      <c r="AB535" t="b">
        <f>Tabla1[[#This Row],[EJECUTIVO COMERCIAL 31/10]]=Tabla1[[#This Row],[EJECUTIVO_CORPORATE]]</f>
        <v>0</v>
      </c>
      <c r="AC535" t="e">
        <f>VLOOKUP(Tabla1[[#This Row],[NRO_CUENTA]],[1]!Tabla3[#Data],12,0)</f>
        <v>#N/A</v>
      </c>
      <c r="AD535" t="e">
        <f>VLOOKUP(Tabla1[[#This Row],[NRO_CUENTA]],[1]!Tabla3[#Data],17,0)</f>
        <v>#N/A</v>
      </c>
    </row>
    <row r="536" spans="1:30" x14ac:dyDescent="0.25">
      <c r="A536" t="s">
        <v>88</v>
      </c>
      <c r="B536" s="1">
        <v>43890</v>
      </c>
      <c r="C536" t="s">
        <v>248</v>
      </c>
      <c r="D536">
        <v>35190</v>
      </c>
      <c r="E536" s="6" t="s">
        <v>1434</v>
      </c>
      <c r="F536" t="s">
        <v>1868</v>
      </c>
      <c r="G536" s="6" t="s">
        <v>1435</v>
      </c>
      <c r="H536" t="s">
        <v>31</v>
      </c>
      <c r="I536" t="s">
        <v>23</v>
      </c>
      <c r="J536" t="s">
        <v>1223</v>
      </c>
      <c r="K536" t="s">
        <v>1566</v>
      </c>
      <c r="L536" t="s">
        <v>1567</v>
      </c>
      <c r="M536" t="s">
        <v>7464</v>
      </c>
      <c r="N536" t="s">
        <v>17</v>
      </c>
      <c r="O536" s="14">
        <v>43922</v>
      </c>
      <c r="P536" s="14">
        <v>43952</v>
      </c>
      <c r="Q536" s="22" t="s">
        <v>27</v>
      </c>
      <c r="R536" s="25" t="s">
        <v>3545</v>
      </c>
      <c r="S536" s="24"/>
      <c r="T536" s="22">
        <v>44782</v>
      </c>
      <c r="U536" t="s">
        <v>5982</v>
      </c>
      <c r="V536" t="s">
        <v>5982</v>
      </c>
      <c r="W536" t="s">
        <v>248</v>
      </c>
      <c r="X536" t="b">
        <f>Tabla1[[#This Row],[PLAN CONSUMO 31/10]]=Tabla1[[#This Row],[PLAN_CONSUMO]]</f>
        <v>1</v>
      </c>
      <c r="Y536" t="s">
        <v>1868</v>
      </c>
      <c r="Z536" t="b">
        <f>Tabla1[[#This Row],[DESCRIPCION_U20002 31/10]]=Tabla1[[#This Row],[DESCRIPCION_U2000]]</f>
        <v>1</v>
      </c>
      <c r="AA536" t="s">
        <v>1435</v>
      </c>
      <c r="AB536" t="b">
        <f>Tabla1[[#This Row],[EJECUTIVO COMERCIAL 31/10]]=Tabla1[[#This Row],[EJECUTIVO_CORPORATE]]</f>
        <v>1</v>
      </c>
      <c r="AC536" t="e">
        <f>VLOOKUP(Tabla1[[#This Row],[NRO_CUENTA]],[1]!Tabla3[#Data],12,0)</f>
        <v>#N/A</v>
      </c>
      <c r="AD536" t="e">
        <f>VLOOKUP(Tabla1[[#This Row],[NRO_CUENTA]],[1]!Tabla3[#Data],17,0)</f>
        <v>#N/A</v>
      </c>
    </row>
    <row r="537" spans="1:30" x14ac:dyDescent="0.25">
      <c r="A537" t="s">
        <v>88</v>
      </c>
      <c r="B537" s="1">
        <v>43890</v>
      </c>
      <c r="C537" t="s">
        <v>76</v>
      </c>
      <c r="D537">
        <v>35177</v>
      </c>
      <c r="E537" s="6" t="s">
        <v>1436</v>
      </c>
      <c r="F537" t="s">
        <v>1437</v>
      </c>
      <c r="G537" s="6" t="s">
        <v>1438</v>
      </c>
      <c r="H537" t="s">
        <v>40</v>
      </c>
      <c r="I537" t="s">
        <v>23</v>
      </c>
      <c r="J537" t="s">
        <v>1234</v>
      </c>
      <c r="K537" t="s">
        <v>1568</v>
      </c>
      <c r="L537" t="s">
        <v>1569</v>
      </c>
      <c r="M537" t="s">
        <v>1570</v>
      </c>
      <c r="N537" t="s">
        <v>17</v>
      </c>
      <c r="O537" s="14">
        <v>43922</v>
      </c>
      <c r="P537" s="14">
        <v>43952</v>
      </c>
      <c r="Q537" s="22" t="s">
        <v>27</v>
      </c>
      <c r="R537" s="21"/>
      <c r="S537" s="24"/>
      <c r="T537" s="22">
        <v>43999</v>
      </c>
      <c r="U537" t="s">
        <v>5990</v>
      </c>
      <c r="V537" t="s">
        <v>35</v>
      </c>
      <c r="W537" t="s">
        <v>5995</v>
      </c>
      <c r="X537" t="b">
        <f>Tabla1[[#This Row],[PLAN CONSUMO 31/10]]=Tabla1[[#This Row],[PLAN_CONSUMO]]</f>
        <v>0</v>
      </c>
      <c r="Y537" t="s">
        <v>35</v>
      </c>
      <c r="Z537" t="b">
        <f>Tabla1[[#This Row],[DESCRIPCION_U20002 31/10]]=Tabla1[[#This Row],[DESCRIPCION_U2000]]</f>
        <v>0</v>
      </c>
      <c r="AA537" t="s">
        <v>1821</v>
      </c>
      <c r="AB537" t="b">
        <f>Tabla1[[#This Row],[EJECUTIVO COMERCIAL 31/10]]=Tabla1[[#This Row],[EJECUTIVO_CORPORATE]]</f>
        <v>0</v>
      </c>
      <c r="AC537" t="e">
        <f>VLOOKUP(Tabla1[[#This Row],[NRO_CUENTA]],[1]!Tabla3[#Data],12,0)</f>
        <v>#N/A</v>
      </c>
      <c r="AD537" t="e">
        <f>VLOOKUP(Tabla1[[#This Row],[NRO_CUENTA]],[1]!Tabla3[#Data],17,0)</f>
        <v>#N/A</v>
      </c>
    </row>
    <row r="538" spans="1:30" x14ac:dyDescent="0.25">
      <c r="A538" t="s">
        <v>88</v>
      </c>
      <c r="B538" s="1">
        <v>43890</v>
      </c>
      <c r="C538" t="s">
        <v>1381</v>
      </c>
      <c r="D538">
        <v>35139</v>
      </c>
      <c r="E538" s="6" t="s">
        <v>470</v>
      </c>
      <c r="F538" t="s">
        <v>1439</v>
      </c>
      <c r="G538" s="6" t="s">
        <v>1408</v>
      </c>
      <c r="H538" t="s">
        <v>40</v>
      </c>
      <c r="I538" t="s">
        <v>23</v>
      </c>
      <c r="J538" t="s">
        <v>1228</v>
      </c>
      <c r="K538" t="s">
        <v>1571</v>
      </c>
      <c r="L538" t="s">
        <v>1572</v>
      </c>
      <c r="M538" t="s">
        <v>474</v>
      </c>
      <c r="N538" t="s">
        <v>17</v>
      </c>
      <c r="O538" s="14">
        <v>43922</v>
      </c>
      <c r="P538" s="14">
        <v>43952</v>
      </c>
      <c r="Q538" s="22" t="s">
        <v>27</v>
      </c>
      <c r="R538" s="21" t="s">
        <v>1893</v>
      </c>
      <c r="S538" s="24"/>
      <c r="T538" s="26">
        <v>44041</v>
      </c>
      <c r="U538" t="s">
        <v>5982</v>
      </c>
      <c r="V538" t="s">
        <v>5982</v>
      </c>
      <c r="W538" t="s">
        <v>1381</v>
      </c>
      <c r="X538" t="b">
        <f>Tabla1[[#This Row],[PLAN CONSUMO 31/10]]=Tabla1[[#This Row],[PLAN_CONSUMO]]</f>
        <v>1</v>
      </c>
      <c r="Y538" t="s">
        <v>6069</v>
      </c>
      <c r="Z538" t="b">
        <f>Tabla1[[#This Row],[DESCRIPCION_U20002 31/10]]=Tabla1[[#This Row],[DESCRIPCION_U2000]]</f>
        <v>0</v>
      </c>
      <c r="AA538" t="s">
        <v>8638</v>
      </c>
      <c r="AB538" t="b">
        <f>Tabla1[[#This Row],[EJECUTIVO COMERCIAL 31/10]]=Tabla1[[#This Row],[EJECUTIVO_CORPORATE]]</f>
        <v>0</v>
      </c>
      <c r="AC538" t="e">
        <f>VLOOKUP(Tabla1[[#This Row],[NRO_CUENTA]],[1]!Tabla3[#Data],12,0)</f>
        <v>#N/A</v>
      </c>
      <c r="AD538" t="e">
        <f>VLOOKUP(Tabla1[[#This Row],[NRO_CUENTA]],[1]!Tabla3[#Data],17,0)</f>
        <v>#N/A</v>
      </c>
    </row>
    <row r="539" spans="1:30" x14ac:dyDescent="0.25">
      <c r="A539" t="s">
        <v>88</v>
      </c>
      <c r="B539" s="1">
        <v>43890</v>
      </c>
      <c r="C539" t="s">
        <v>36</v>
      </c>
      <c r="D539">
        <v>35129</v>
      </c>
      <c r="E539" s="6" t="s">
        <v>1440</v>
      </c>
      <c r="F539" t="s">
        <v>3361</v>
      </c>
      <c r="G539" s="6" t="s">
        <v>1441</v>
      </c>
      <c r="H539" t="s">
        <v>31</v>
      </c>
      <c r="I539" t="s">
        <v>23</v>
      </c>
      <c r="J539" t="s">
        <v>1238</v>
      </c>
      <c r="K539" t="s">
        <v>1573</v>
      </c>
      <c r="L539" t="s">
        <v>1574</v>
      </c>
      <c r="M539" t="s">
        <v>1575</v>
      </c>
      <c r="N539" t="s">
        <v>17</v>
      </c>
      <c r="O539" s="14">
        <v>43922</v>
      </c>
      <c r="P539" s="14">
        <v>43952</v>
      </c>
      <c r="Q539" s="22" t="s">
        <v>27</v>
      </c>
      <c r="R539" s="21"/>
      <c r="S539" s="24"/>
      <c r="T539" s="22">
        <v>45076</v>
      </c>
      <c r="U539" t="s">
        <v>5982</v>
      </c>
      <c r="V539" t="s">
        <v>5982</v>
      </c>
      <c r="W539" t="s">
        <v>36</v>
      </c>
      <c r="X539" t="b">
        <f>Tabla1[[#This Row],[PLAN CONSUMO 31/10]]=Tabla1[[#This Row],[PLAN_CONSUMO]]</f>
        <v>1</v>
      </c>
      <c r="Y539" t="s">
        <v>3361</v>
      </c>
      <c r="Z539" t="b">
        <f>Tabla1[[#This Row],[DESCRIPCION_U20002 31/10]]=Tabla1[[#This Row],[DESCRIPCION_U2000]]</f>
        <v>1</v>
      </c>
      <c r="AA539" t="s">
        <v>7111</v>
      </c>
      <c r="AB539" t="b">
        <f>Tabla1[[#This Row],[EJECUTIVO COMERCIAL 31/10]]=Tabla1[[#This Row],[EJECUTIVO_CORPORATE]]</f>
        <v>0</v>
      </c>
      <c r="AC539" t="e">
        <f>VLOOKUP(Tabla1[[#This Row],[NRO_CUENTA]],[1]!Tabla3[#Data],12,0)</f>
        <v>#N/A</v>
      </c>
      <c r="AD539" t="e">
        <f>VLOOKUP(Tabla1[[#This Row],[NRO_CUENTA]],[1]!Tabla3[#Data],17,0)</f>
        <v>#N/A</v>
      </c>
    </row>
    <row r="540" spans="1:30" x14ac:dyDescent="0.25">
      <c r="A540" t="s">
        <v>88</v>
      </c>
      <c r="B540" s="1">
        <v>43911</v>
      </c>
      <c r="C540" t="s">
        <v>248</v>
      </c>
      <c r="D540">
        <v>35185</v>
      </c>
      <c r="E540" s="6" t="s">
        <v>1444</v>
      </c>
      <c r="F540" t="s">
        <v>2173</v>
      </c>
      <c r="G540" s="6" t="s">
        <v>1413</v>
      </c>
      <c r="H540" t="s">
        <v>40</v>
      </c>
      <c r="I540" t="s">
        <v>23</v>
      </c>
      <c r="J540" t="s">
        <v>757</v>
      </c>
      <c r="K540" t="s">
        <v>1578</v>
      </c>
      <c r="L540" t="s">
        <v>1579</v>
      </c>
      <c r="M540" t="s">
        <v>1580</v>
      </c>
      <c r="N540" t="s">
        <v>17</v>
      </c>
      <c r="O540" s="14">
        <v>43922</v>
      </c>
      <c r="P540" s="14">
        <v>43952</v>
      </c>
      <c r="Q540" s="22" t="s">
        <v>27</v>
      </c>
      <c r="R540" s="21" t="s">
        <v>1894</v>
      </c>
      <c r="S540" s="24"/>
      <c r="T540" s="22">
        <v>44040</v>
      </c>
      <c r="U540" t="s">
        <v>5984</v>
      </c>
      <c r="V540" t="s">
        <v>35</v>
      </c>
      <c r="W540" t="s">
        <v>248</v>
      </c>
      <c r="X540" t="b">
        <f>Tabla1[[#This Row],[PLAN CONSUMO 31/10]]=Tabla1[[#This Row],[PLAN_CONSUMO]]</f>
        <v>1</v>
      </c>
      <c r="Y540" t="s">
        <v>35</v>
      </c>
      <c r="Z540" t="b">
        <f>Tabla1[[#This Row],[DESCRIPCION_U20002 31/10]]=Tabla1[[#This Row],[DESCRIPCION_U2000]]</f>
        <v>0</v>
      </c>
      <c r="AA540" t="s">
        <v>8120</v>
      </c>
      <c r="AB540" t="b">
        <f>Tabla1[[#This Row],[EJECUTIVO COMERCIAL 31/10]]=Tabla1[[#This Row],[EJECUTIVO_CORPORATE]]</f>
        <v>0</v>
      </c>
      <c r="AC540" t="e">
        <f>VLOOKUP(Tabla1[[#This Row],[NRO_CUENTA]],[1]!Tabla3[#Data],12,0)</f>
        <v>#N/A</v>
      </c>
      <c r="AD540" t="e">
        <f>VLOOKUP(Tabla1[[#This Row],[NRO_CUENTA]],[1]!Tabla3[#Data],17,0)</f>
        <v>#N/A</v>
      </c>
    </row>
    <row r="541" spans="1:30" x14ac:dyDescent="0.25">
      <c r="A541" t="s">
        <v>88</v>
      </c>
      <c r="B541" s="1">
        <v>43913</v>
      </c>
      <c r="C541" t="s">
        <v>1641</v>
      </c>
      <c r="D541">
        <v>35187</v>
      </c>
      <c r="E541" s="6" t="s">
        <v>1445</v>
      </c>
      <c r="F541" t="s">
        <v>1446</v>
      </c>
      <c r="G541" s="6" t="s">
        <v>1441</v>
      </c>
      <c r="H541" t="s">
        <v>31</v>
      </c>
      <c r="I541" t="s">
        <v>23</v>
      </c>
      <c r="J541" t="s">
        <v>1238</v>
      </c>
      <c r="K541" t="s">
        <v>1631</v>
      </c>
      <c r="L541" t="s">
        <v>1632</v>
      </c>
      <c r="M541" t="s">
        <v>3794</v>
      </c>
      <c r="N541" t="s">
        <v>2376</v>
      </c>
      <c r="O541" s="14">
        <v>43922</v>
      </c>
      <c r="P541" s="14">
        <v>43952</v>
      </c>
      <c r="Q541" s="22" t="s">
        <v>995</v>
      </c>
      <c r="R541" s="23" t="s">
        <v>3793</v>
      </c>
      <c r="S541" s="24"/>
      <c r="T541" s="22">
        <v>0</v>
      </c>
      <c r="U541" t="s">
        <v>5982</v>
      </c>
      <c r="V541" t="s">
        <v>5982</v>
      </c>
      <c r="W541" t="s">
        <v>1766</v>
      </c>
      <c r="X541" t="b">
        <f>Tabla1[[#This Row],[PLAN CONSUMO 31/10]]=Tabla1[[#This Row],[PLAN_CONSUMO]]</f>
        <v>0</v>
      </c>
      <c r="Y541" t="s">
        <v>8869</v>
      </c>
      <c r="Z541" t="b">
        <f>Tabla1[[#This Row],[DESCRIPCION_U20002 31/10]]=Tabla1[[#This Row],[DESCRIPCION_U2000]]</f>
        <v>0</v>
      </c>
      <c r="AA541" t="s">
        <v>7111</v>
      </c>
      <c r="AB541" t="b">
        <f>Tabla1[[#This Row],[EJECUTIVO COMERCIAL 31/10]]=Tabla1[[#This Row],[EJECUTIVO_CORPORATE]]</f>
        <v>0</v>
      </c>
      <c r="AC541" t="e">
        <f>VLOOKUP(Tabla1[[#This Row],[NRO_CUENTA]],[1]!Tabla3[#Data],12,0)</f>
        <v>#N/A</v>
      </c>
      <c r="AD541" t="e">
        <f>VLOOKUP(Tabla1[[#This Row],[NRO_CUENTA]],[1]!Tabla3[#Data],17,0)</f>
        <v>#N/A</v>
      </c>
    </row>
    <row r="542" spans="1:30" x14ac:dyDescent="0.25">
      <c r="A542" t="s">
        <v>242</v>
      </c>
      <c r="B542" s="1">
        <v>43866</v>
      </c>
      <c r="C542" t="s">
        <v>129</v>
      </c>
      <c r="D542">
        <v>35057</v>
      </c>
      <c r="E542" s="6" t="s">
        <v>1447</v>
      </c>
      <c r="F542" t="s">
        <v>1448</v>
      </c>
      <c r="G542" s="6" t="s">
        <v>1834</v>
      </c>
      <c r="H542" t="s">
        <v>40</v>
      </c>
      <c r="I542" t="s">
        <v>23</v>
      </c>
      <c r="J542" t="s">
        <v>1638</v>
      </c>
      <c r="K542" t="s">
        <v>1581</v>
      </c>
      <c r="L542" t="s">
        <v>1582</v>
      </c>
      <c r="M542" t="s">
        <v>1583</v>
      </c>
      <c r="N542" t="s">
        <v>17</v>
      </c>
      <c r="O542" s="14">
        <v>43922</v>
      </c>
      <c r="P542" s="14">
        <v>43952</v>
      </c>
      <c r="Q542" s="22" t="s">
        <v>27</v>
      </c>
      <c r="R542" s="21" t="s">
        <v>1890</v>
      </c>
      <c r="S542" s="24"/>
      <c r="T542" s="22">
        <v>44036</v>
      </c>
      <c r="U542" t="s">
        <v>5982</v>
      </c>
      <c r="V542" t="s">
        <v>5982</v>
      </c>
      <c r="W542" t="s">
        <v>36</v>
      </c>
      <c r="X542" t="b">
        <f>Tabla1[[#This Row],[PLAN CONSUMO 31/10]]=Tabla1[[#This Row],[PLAN_CONSUMO]]</f>
        <v>0</v>
      </c>
      <c r="Y542" t="s">
        <v>7544</v>
      </c>
      <c r="Z542" t="b">
        <f>Tabla1[[#This Row],[DESCRIPCION_U20002 31/10]]=Tabla1[[#This Row],[DESCRIPCION_U2000]]</f>
        <v>0</v>
      </c>
      <c r="AA542" t="s">
        <v>4246</v>
      </c>
      <c r="AB542" t="b">
        <f>Tabla1[[#This Row],[EJECUTIVO COMERCIAL 31/10]]=Tabla1[[#This Row],[EJECUTIVO_CORPORATE]]</f>
        <v>0</v>
      </c>
      <c r="AC542" t="e">
        <f>VLOOKUP(Tabla1[[#This Row],[NRO_CUENTA]],[1]!Tabla3[#Data],12,0)</f>
        <v>#N/A</v>
      </c>
      <c r="AD542" t="e">
        <f>VLOOKUP(Tabla1[[#This Row],[NRO_CUENTA]],[1]!Tabla3[#Data],17,0)</f>
        <v>#N/A</v>
      </c>
    </row>
    <row r="543" spans="1:30" x14ac:dyDescent="0.25">
      <c r="A543" t="s">
        <v>242</v>
      </c>
      <c r="B543" s="1">
        <v>43889</v>
      </c>
      <c r="C543" t="s">
        <v>28</v>
      </c>
      <c r="D543">
        <v>35115</v>
      </c>
      <c r="E543" s="6" t="s">
        <v>1449</v>
      </c>
      <c r="F543" t="s">
        <v>3362</v>
      </c>
      <c r="G543" s="6" t="s">
        <v>2250</v>
      </c>
      <c r="H543" t="s">
        <v>98</v>
      </c>
      <c r="I543" t="s">
        <v>23</v>
      </c>
      <c r="J543" t="s">
        <v>2334</v>
      </c>
      <c r="K543" t="s">
        <v>1584</v>
      </c>
      <c r="L543" t="s">
        <v>1585</v>
      </c>
      <c r="M543" t="s">
        <v>1586</v>
      </c>
      <c r="N543" t="s">
        <v>17</v>
      </c>
      <c r="O543" s="14">
        <v>43922</v>
      </c>
      <c r="P543" s="14">
        <v>43952</v>
      </c>
      <c r="Q543" s="22" t="s">
        <v>996</v>
      </c>
      <c r="R543" s="21"/>
      <c r="S543" s="24"/>
      <c r="T543" s="22">
        <v>0</v>
      </c>
      <c r="U543" t="s">
        <v>5982</v>
      </c>
      <c r="V543" t="s">
        <v>5982</v>
      </c>
      <c r="W543" t="s">
        <v>469</v>
      </c>
      <c r="X543" t="b">
        <f>Tabla1[[#This Row],[PLAN CONSUMO 31/10]]=Tabla1[[#This Row],[PLAN_CONSUMO]]</f>
        <v>0</v>
      </c>
      <c r="Y543" t="s">
        <v>6070</v>
      </c>
      <c r="Z543" t="b">
        <f>Tabla1[[#This Row],[DESCRIPCION_U20002 31/10]]=Tabla1[[#This Row],[DESCRIPCION_U2000]]</f>
        <v>0</v>
      </c>
      <c r="AA543" t="s">
        <v>7446</v>
      </c>
      <c r="AB543" t="b">
        <f>Tabla1[[#This Row],[EJECUTIVO COMERCIAL 31/10]]=Tabla1[[#This Row],[EJECUTIVO_CORPORATE]]</f>
        <v>0</v>
      </c>
      <c r="AC543" t="e">
        <f>VLOOKUP(Tabla1[[#This Row],[NRO_CUENTA]],[1]!Tabla3[#Data],12,0)</f>
        <v>#N/A</v>
      </c>
      <c r="AD543" t="e">
        <f>VLOOKUP(Tabla1[[#This Row],[NRO_CUENTA]],[1]!Tabla3[#Data],17,0)</f>
        <v>#N/A</v>
      </c>
    </row>
    <row r="544" spans="1:30" x14ac:dyDescent="0.25">
      <c r="A544" t="s">
        <v>242</v>
      </c>
      <c r="B544" s="1">
        <v>43890</v>
      </c>
      <c r="C544" t="s">
        <v>248</v>
      </c>
      <c r="D544">
        <v>35118</v>
      </c>
      <c r="E544" s="6" t="s">
        <v>1451</v>
      </c>
      <c r="F544" t="s">
        <v>1452</v>
      </c>
      <c r="G544" s="6" t="s">
        <v>1765</v>
      </c>
      <c r="H544" t="s">
        <v>40</v>
      </c>
      <c r="I544" t="s">
        <v>23</v>
      </c>
      <c r="J544" t="s">
        <v>745</v>
      </c>
      <c r="K544" t="s">
        <v>1587</v>
      </c>
      <c r="L544" t="s">
        <v>1588</v>
      </c>
      <c r="M544" t="s">
        <v>1589</v>
      </c>
      <c r="N544" t="s">
        <v>17</v>
      </c>
      <c r="O544" s="14">
        <v>43922</v>
      </c>
      <c r="P544" s="14">
        <v>43952</v>
      </c>
      <c r="Q544" s="22" t="s">
        <v>27</v>
      </c>
      <c r="R544" s="21"/>
      <c r="S544" s="24"/>
      <c r="T544" s="22">
        <v>44028</v>
      </c>
      <c r="U544" t="s">
        <v>5984</v>
      </c>
      <c r="V544" t="s">
        <v>5982</v>
      </c>
      <c r="W544" t="s">
        <v>248</v>
      </c>
      <c r="X544" t="b">
        <f>Tabla1[[#This Row],[PLAN CONSUMO 31/10]]=Tabla1[[#This Row],[PLAN_CONSUMO]]</f>
        <v>1</v>
      </c>
      <c r="Y544" t="s">
        <v>6672</v>
      </c>
      <c r="Z544" t="b">
        <f>Tabla1[[#This Row],[DESCRIPCION_U20002 31/10]]=Tabla1[[#This Row],[DESCRIPCION_U2000]]</f>
        <v>0</v>
      </c>
      <c r="AA544" t="s">
        <v>9185</v>
      </c>
      <c r="AB544" t="b">
        <f>Tabla1[[#This Row],[EJECUTIVO COMERCIAL 31/10]]=Tabla1[[#This Row],[EJECUTIVO_CORPORATE]]</f>
        <v>0</v>
      </c>
      <c r="AC544" t="e">
        <f>VLOOKUP(Tabla1[[#This Row],[NRO_CUENTA]],[1]!Tabla3[#Data],12,0)</f>
        <v>#N/A</v>
      </c>
      <c r="AD544" t="e">
        <f>VLOOKUP(Tabla1[[#This Row],[NRO_CUENTA]],[1]!Tabla3[#Data],17,0)</f>
        <v>#N/A</v>
      </c>
    </row>
    <row r="545" spans="1:30" x14ac:dyDescent="0.25">
      <c r="A545" t="s">
        <v>242</v>
      </c>
      <c r="B545" s="1">
        <v>43916</v>
      </c>
      <c r="C545" t="s">
        <v>28</v>
      </c>
      <c r="D545">
        <v>35251</v>
      </c>
      <c r="E545" s="6" t="s">
        <v>1453</v>
      </c>
      <c r="F545" t="s">
        <v>3363</v>
      </c>
      <c r="G545" s="6" t="s">
        <v>2245</v>
      </c>
      <c r="H545" t="s">
        <v>40</v>
      </c>
      <c r="I545" t="s">
        <v>430</v>
      </c>
      <c r="J545" t="s">
        <v>1229</v>
      </c>
      <c r="K545" t="s">
        <v>1590</v>
      </c>
      <c r="L545" t="s">
        <v>1591</v>
      </c>
      <c r="M545" t="s">
        <v>1592</v>
      </c>
      <c r="N545" t="s">
        <v>17</v>
      </c>
      <c r="O545" s="14">
        <v>43922</v>
      </c>
      <c r="P545" s="14">
        <v>43952</v>
      </c>
      <c r="Q545" s="22" t="s">
        <v>995</v>
      </c>
      <c r="R545" s="21" t="s">
        <v>1890</v>
      </c>
      <c r="S545" s="24"/>
      <c r="T545" s="22">
        <v>0</v>
      </c>
      <c r="U545" t="s">
        <v>5982</v>
      </c>
      <c r="V545" t="s">
        <v>35</v>
      </c>
      <c r="W545" t="s">
        <v>28</v>
      </c>
      <c r="X545" t="b">
        <f>Tabla1[[#This Row],[PLAN CONSUMO 31/10]]=Tabla1[[#This Row],[PLAN_CONSUMO]]</f>
        <v>1</v>
      </c>
      <c r="Y545" t="s">
        <v>35</v>
      </c>
      <c r="Z545" t="b">
        <f>Tabla1[[#This Row],[DESCRIPCION_U20002 31/10]]=Tabla1[[#This Row],[DESCRIPCION_U2000]]</f>
        <v>0</v>
      </c>
      <c r="AA545" t="s">
        <v>5731</v>
      </c>
      <c r="AB545" t="b">
        <f>Tabla1[[#This Row],[EJECUTIVO COMERCIAL 31/10]]=Tabla1[[#This Row],[EJECUTIVO_CORPORATE]]</f>
        <v>0</v>
      </c>
      <c r="AC545" t="e">
        <f>VLOOKUP(Tabla1[[#This Row],[NRO_CUENTA]],[1]!Tabla3[#Data],12,0)</f>
        <v>#N/A</v>
      </c>
      <c r="AD545" t="e">
        <f>VLOOKUP(Tabla1[[#This Row],[NRO_CUENTA]],[1]!Tabla3[#Data],17,0)</f>
        <v>#N/A</v>
      </c>
    </row>
    <row r="546" spans="1:30" x14ac:dyDescent="0.25">
      <c r="A546" t="s">
        <v>35</v>
      </c>
      <c r="B546" s="1">
        <v>43921</v>
      </c>
      <c r="C546" t="s">
        <v>28</v>
      </c>
      <c r="D546">
        <v>35288</v>
      </c>
      <c r="E546" s="6" t="s">
        <v>1454</v>
      </c>
      <c r="F546" t="s">
        <v>1455</v>
      </c>
      <c r="G546" s="6" t="s">
        <v>2251</v>
      </c>
      <c r="H546" t="s">
        <v>752</v>
      </c>
      <c r="I546" t="s">
        <v>23</v>
      </c>
      <c r="J546" t="s">
        <v>1847</v>
      </c>
      <c r="K546" t="s">
        <v>1593</v>
      </c>
      <c r="L546" t="s">
        <v>1594</v>
      </c>
      <c r="M546" t="s">
        <v>1595</v>
      </c>
      <c r="N546" t="s">
        <v>17</v>
      </c>
      <c r="O546" s="14">
        <v>43922</v>
      </c>
      <c r="P546" s="14">
        <v>43952</v>
      </c>
      <c r="Q546" s="22" t="s">
        <v>27</v>
      </c>
      <c r="R546" s="21"/>
      <c r="S546" s="24"/>
      <c r="T546" s="22">
        <v>44134</v>
      </c>
      <c r="U546" t="s">
        <v>5984</v>
      </c>
      <c r="V546" t="s">
        <v>35</v>
      </c>
      <c r="W546" t="s">
        <v>28</v>
      </c>
      <c r="X546" t="b">
        <f>Tabla1[[#This Row],[PLAN CONSUMO 31/10]]=Tabla1[[#This Row],[PLAN_CONSUMO]]</f>
        <v>1</v>
      </c>
      <c r="Y546" t="s">
        <v>35</v>
      </c>
      <c r="Z546" t="b">
        <f>Tabla1[[#This Row],[DESCRIPCION_U20002 31/10]]=Tabla1[[#This Row],[DESCRIPCION_U2000]]</f>
        <v>0</v>
      </c>
      <c r="AA546" t="s">
        <v>1820</v>
      </c>
      <c r="AB546" t="b">
        <f>Tabla1[[#This Row],[EJECUTIVO COMERCIAL 31/10]]=Tabla1[[#This Row],[EJECUTIVO_CORPORATE]]</f>
        <v>0</v>
      </c>
      <c r="AC546" t="e">
        <f>VLOOKUP(Tabla1[[#This Row],[NRO_CUENTA]],[1]!Tabla3[#Data],12,0)</f>
        <v>#N/A</v>
      </c>
      <c r="AD546" t="e">
        <f>VLOOKUP(Tabla1[[#This Row],[NRO_CUENTA]],[1]!Tabla3[#Data],17,0)</f>
        <v>#N/A</v>
      </c>
    </row>
    <row r="547" spans="1:30" x14ac:dyDescent="0.25">
      <c r="A547" t="s">
        <v>322</v>
      </c>
      <c r="B547" s="1">
        <v>43859</v>
      </c>
      <c r="C547" t="s">
        <v>28</v>
      </c>
      <c r="D547">
        <v>35023</v>
      </c>
      <c r="E547" s="6" t="s">
        <v>1456</v>
      </c>
      <c r="F547" t="s">
        <v>3364</v>
      </c>
      <c r="G547" s="6" t="s">
        <v>2252</v>
      </c>
      <c r="H547" t="s">
        <v>31</v>
      </c>
      <c r="I547" t="s">
        <v>23</v>
      </c>
      <c r="J547" t="s">
        <v>2336</v>
      </c>
      <c r="K547" t="s">
        <v>1596</v>
      </c>
      <c r="L547" t="s">
        <v>1597</v>
      </c>
      <c r="M547" t="s">
        <v>1598</v>
      </c>
      <c r="N547" t="s">
        <v>17</v>
      </c>
      <c r="O547" s="14">
        <v>43922</v>
      </c>
      <c r="P547" s="14">
        <v>43952</v>
      </c>
      <c r="Q547" s="22" t="s">
        <v>75</v>
      </c>
      <c r="R547" s="21" t="s">
        <v>6382</v>
      </c>
      <c r="S547" s="2" t="s">
        <v>9309</v>
      </c>
      <c r="T547" s="22">
        <v>0</v>
      </c>
      <c r="U547" t="s">
        <v>5984</v>
      </c>
      <c r="V547" t="s">
        <v>35</v>
      </c>
      <c r="W547" t="s">
        <v>28</v>
      </c>
      <c r="X547" t="b">
        <f>Tabla1[[#This Row],[PLAN CONSUMO 31/10]]=Tabla1[[#This Row],[PLAN_CONSUMO]]</f>
        <v>1</v>
      </c>
      <c r="Y547" t="s">
        <v>35</v>
      </c>
      <c r="Z547" t="b">
        <f>Tabla1[[#This Row],[DESCRIPCION_U20002 31/10]]=Tabla1[[#This Row],[DESCRIPCION_U2000]]</f>
        <v>0</v>
      </c>
      <c r="AA547" t="s">
        <v>2252</v>
      </c>
      <c r="AB547" t="b">
        <f>Tabla1[[#This Row],[EJECUTIVO COMERCIAL 31/10]]=Tabla1[[#This Row],[EJECUTIVO_CORPORATE]]</f>
        <v>1</v>
      </c>
      <c r="AC547" t="e">
        <f>VLOOKUP(Tabla1[[#This Row],[NRO_CUENTA]],[1]!Tabla3[#Data],12,0)</f>
        <v>#N/A</v>
      </c>
      <c r="AD547" t="e">
        <f>VLOOKUP(Tabla1[[#This Row],[NRO_CUENTA]],[1]!Tabla3[#Data],17,0)</f>
        <v>#N/A</v>
      </c>
    </row>
    <row r="548" spans="1:30" x14ac:dyDescent="0.25">
      <c r="A548" t="s">
        <v>322</v>
      </c>
      <c r="B548" s="1">
        <v>43861</v>
      </c>
      <c r="C548" t="s">
        <v>28</v>
      </c>
      <c r="D548">
        <v>35072</v>
      </c>
      <c r="E548" s="6" t="s">
        <v>1458</v>
      </c>
      <c r="F548" t="s">
        <v>3365</v>
      </c>
      <c r="G548" s="6" t="s">
        <v>2246</v>
      </c>
      <c r="H548" t="s">
        <v>646</v>
      </c>
      <c r="I548" t="s">
        <v>23</v>
      </c>
      <c r="J548" t="s">
        <v>1237</v>
      </c>
      <c r="K548" t="s">
        <v>1599</v>
      </c>
      <c r="L548" t="s">
        <v>1600</v>
      </c>
      <c r="M548" t="s">
        <v>1601</v>
      </c>
      <c r="N548" t="s">
        <v>17</v>
      </c>
      <c r="O548" s="14">
        <v>43922</v>
      </c>
      <c r="P548" s="14">
        <v>43952</v>
      </c>
      <c r="Q548" s="22" t="s">
        <v>75</v>
      </c>
      <c r="R548" s="21"/>
      <c r="S548" s="2" t="s">
        <v>9309</v>
      </c>
      <c r="T548" s="22">
        <v>0</v>
      </c>
      <c r="U548" t="e">
        <v>#N/A</v>
      </c>
      <c r="V548" t="e">
        <v>#N/A</v>
      </c>
      <c r="W548" t="e">
        <v>#N/A</v>
      </c>
      <c r="X548" t="e">
        <f>Tabla1[[#This Row],[PLAN CONSUMO 31/10]]=Tabla1[[#This Row],[PLAN_CONSUMO]]</f>
        <v>#N/A</v>
      </c>
      <c r="Y548" t="e">
        <v>#N/A</v>
      </c>
      <c r="Z548" t="e">
        <f>Tabla1[[#This Row],[DESCRIPCION_U20002 31/10]]=Tabla1[[#This Row],[DESCRIPCION_U2000]]</f>
        <v>#N/A</v>
      </c>
      <c r="AA548" t="e">
        <v>#N/A</v>
      </c>
      <c r="AB548" t="e">
        <f>Tabla1[[#This Row],[EJECUTIVO COMERCIAL 31/10]]=Tabla1[[#This Row],[EJECUTIVO_CORPORATE]]</f>
        <v>#N/A</v>
      </c>
      <c r="AC548" t="e">
        <f>VLOOKUP(Tabla1[[#This Row],[NRO_CUENTA]],[1]!Tabla3[#Data],12,0)</f>
        <v>#N/A</v>
      </c>
      <c r="AD548" t="e">
        <f>VLOOKUP(Tabla1[[#This Row],[NRO_CUENTA]],[1]!Tabla3[#Data],17,0)</f>
        <v>#N/A</v>
      </c>
    </row>
    <row r="549" spans="1:30" x14ac:dyDescent="0.25">
      <c r="A549" t="s">
        <v>322</v>
      </c>
      <c r="B549" s="1">
        <v>43861</v>
      </c>
      <c r="C549" t="s">
        <v>28</v>
      </c>
      <c r="D549">
        <v>35084</v>
      </c>
      <c r="E549" s="6" t="s">
        <v>1459</v>
      </c>
      <c r="F549" t="s">
        <v>1460</v>
      </c>
      <c r="G549" s="6" t="s">
        <v>1834</v>
      </c>
      <c r="H549" t="s">
        <v>40</v>
      </c>
      <c r="I549" t="s">
        <v>23</v>
      </c>
      <c r="J549" t="s">
        <v>1638</v>
      </c>
      <c r="K549" t="s">
        <v>1602</v>
      </c>
      <c r="L549" t="s">
        <v>1603</v>
      </c>
      <c r="M549" t="s">
        <v>1604</v>
      </c>
      <c r="N549" t="s">
        <v>17</v>
      </c>
      <c r="O549" s="14">
        <v>43922</v>
      </c>
      <c r="P549" s="14">
        <v>43952</v>
      </c>
      <c r="Q549" s="22" t="s">
        <v>27</v>
      </c>
      <c r="R549" s="21"/>
      <c r="S549" s="24"/>
      <c r="T549" s="22">
        <v>43987</v>
      </c>
      <c r="U549" t="s">
        <v>5982</v>
      </c>
      <c r="V549" t="s">
        <v>5982</v>
      </c>
      <c r="W549" t="s">
        <v>28</v>
      </c>
      <c r="X549" t="b">
        <f>Tabla1[[#This Row],[PLAN CONSUMO 31/10]]=Tabla1[[#This Row],[PLAN_CONSUMO]]</f>
        <v>1</v>
      </c>
      <c r="Y549" t="s">
        <v>6673</v>
      </c>
      <c r="Z549" t="b">
        <f>Tabla1[[#This Row],[DESCRIPCION_U20002 31/10]]=Tabla1[[#This Row],[DESCRIPCION_U2000]]</f>
        <v>0</v>
      </c>
      <c r="AA549" t="s">
        <v>7474</v>
      </c>
      <c r="AB549" t="b">
        <f>Tabla1[[#This Row],[EJECUTIVO COMERCIAL 31/10]]=Tabla1[[#This Row],[EJECUTIVO_CORPORATE]]</f>
        <v>0</v>
      </c>
      <c r="AC549" t="e">
        <f>VLOOKUP(Tabla1[[#This Row],[NRO_CUENTA]],[1]!Tabla3[#Data],12,0)</f>
        <v>#N/A</v>
      </c>
      <c r="AD549" t="e">
        <f>VLOOKUP(Tabla1[[#This Row],[NRO_CUENTA]],[1]!Tabla3[#Data],17,0)</f>
        <v>#N/A</v>
      </c>
    </row>
    <row r="550" spans="1:30" x14ac:dyDescent="0.25">
      <c r="A550" t="s">
        <v>322</v>
      </c>
      <c r="B550" s="1">
        <v>43861</v>
      </c>
      <c r="C550" t="s">
        <v>36</v>
      </c>
      <c r="D550">
        <v>35061</v>
      </c>
      <c r="E550" s="6" t="s">
        <v>1461</v>
      </c>
      <c r="F550" t="s">
        <v>3019</v>
      </c>
      <c r="G550" s="6" t="s">
        <v>2252</v>
      </c>
      <c r="H550" t="s">
        <v>752</v>
      </c>
      <c r="I550" t="s">
        <v>23</v>
      </c>
      <c r="J550" t="s">
        <v>2336</v>
      </c>
      <c r="K550" t="s">
        <v>1605</v>
      </c>
      <c r="L550" t="s">
        <v>1606</v>
      </c>
      <c r="M550" t="s">
        <v>1607</v>
      </c>
      <c r="N550" t="s">
        <v>17</v>
      </c>
      <c r="O550" s="14">
        <v>43922</v>
      </c>
      <c r="P550" s="14">
        <v>43952</v>
      </c>
      <c r="Q550" s="22" t="s">
        <v>75</v>
      </c>
      <c r="R550" s="21" t="s">
        <v>3442</v>
      </c>
      <c r="S550" s="24" t="s">
        <v>1019</v>
      </c>
      <c r="T550" s="22">
        <v>0</v>
      </c>
      <c r="U550" t="s">
        <v>5990</v>
      </c>
      <c r="V550" t="s">
        <v>5984</v>
      </c>
      <c r="W550" t="s">
        <v>36</v>
      </c>
      <c r="X550" t="b">
        <f>Tabla1[[#This Row],[PLAN CONSUMO 31/10]]=Tabla1[[#This Row],[PLAN_CONSUMO]]</f>
        <v>1</v>
      </c>
      <c r="Y550" t="s">
        <v>3019</v>
      </c>
      <c r="Z550" t="b">
        <f>Tabla1[[#This Row],[DESCRIPCION_U20002 31/10]]=Tabla1[[#This Row],[DESCRIPCION_U2000]]</f>
        <v>1</v>
      </c>
      <c r="AA550" t="s">
        <v>7447</v>
      </c>
      <c r="AB550" t="b">
        <f>Tabla1[[#This Row],[EJECUTIVO COMERCIAL 31/10]]=Tabla1[[#This Row],[EJECUTIVO_CORPORATE]]</f>
        <v>0</v>
      </c>
      <c r="AC550" t="e">
        <f>VLOOKUP(Tabla1[[#This Row],[NRO_CUENTA]],[1]!Tabla3[#Data],12,0)</f>
        <v>#N/A</v>
      </c>
      <c r="AD550" t="e">
        <f>VLOOKUP(Tabla1[[#This Row],[NRO_CUENTA]],[1]!Tabla3[#Data],17,0)</f>
        <v>#N/A</v>
      </c>
    </row>
    <row r="551" spans="1:30" x14ac:dyDescent="0.25">
      <c r="A551" t="s">
        <v>322</v>
      </c>
      <c r="B551" s="1">
        <v>43889</v>
      </c>
      <c r="C551" t="s">
        <v>28</v>
      </c>
      <c r="D551">
        <v>35106</v>
      </c>
      <c r="E551" s="6" t="s">
        <v>1463</v>
      </c>
      <c r="F551" t="s">
        <v>1464</v>
      </c>
      <c r="G551" s="6" t="s">
        <v>1777</v>
      </c>
      <c r="H551" t="s">
        <v>22</v>
      </c>
      <c r="I551" t="s">
        <v>23</v>
      </c>
      <c r="J551" t="s">
        <v>1636</v>
      </c>
      <c r="K551" t="s">
        <v>1608</v>
      </c>
      <c r="L551" t="s">
        <v>1609</v>
      </c>
      <c r="M551" t="s">
        <v>1610</v>
      </c>
      <c r="N551" t="s">
        <v>17</v>
      </c>
      <c r="O551" s="14">
        <v>43922</v>
      </c>
      <c r="P551" s="14">
        <v>43952</v>
      </c>
      <c r="Q551" s="22" t="s">
        <v>27</v>
      </c>
      <c r="R551" s="21"/>
      <c r="S551" s="24"/>
      <c r="T551" s="22">
        <v>43987</v>
      </c>
      <c r="U551" t="s">
        <v>5984</v>
      </c>
      <c r="V551" t="s">
        <v>35</v>
      </c>
      <c r="W551" t="s">
        <v>28</v>
      </c>
      <c r="X551" t="b">
        <f>Tabla1[[#This Row],[PLAN CONSUMO 31/10]]=Tabla1[[#This Row],[PLAN_CONSUMO]]</f>
        <v>1</v>
      </c>
      <c r="Y551" t="s">
        <v>35</v>
      </c>
      <c r="Z551" t="b">
        <f>Tabla1[[#This Row],[DESCRIPCION_U20002 31/10]]=Tabla1[[#This Row],[DESCRIPCION_U2000]]</f>
        <v>0</v>
      </c>
      <c r="AA551" t="s">
        <v>9033</v>
      </c>
      <c r="AB551" t="b">
        <f>Tabla1[[#This Row],[EJECUTIVO COMERCIAL 31/10]]=Tabla1[[#This Row],[EJECUTIVO_CORPORATE]]</f>
        <v>0</v>
      </c>
      <c r="AC551" t="e">
        <f>VLOOKUP(Tabla1[[#This Row],[NRO_CUENTA]],[1]!Tabla3[#Data],12,0)</f>
        <v>#N/A</v>
      </c>
      <c r="AD551" t="e">
        <f>VLOOKUP(Tabla1[[#This Row],[NRO_CUENTA]],[1]!Tabla3[#Data],17,0)</f>
        <v>#N/A</v>
      </c>
    </row>
    <row r="552" spans="1:30" x14ac:dyDescent="0.25">
      <c r="A552" t="s">
        <v>322</v>
      </c>
      <c r="B552" s="1">
        <v>43890</v>
      </c>
      <c r="C552" t="s">
        <v>28</v>
      </c>
      <c r="D552">
        <v>35186</v>
      </c>
      <c r="E552" s="6" t="s">
        <v>1465</v>
      </c>
      <c r="F552" t="s">
        <v>1869</v>
      </c>
      <c r="G552" s="6" t="s">
        <v>2246</v>
      </c>
      <c r="H552" t="s">
        <v>752</v>
      </c>
      <c r="I552" t="s">
        <v>23</v>
      </c>
      <c r="J552" t="s">
        <v>1237</v>
      </c>
      <c r="K552" t="s">
        <v>1611</v>
      </c>
      <c r="L552" t="s">
        <v>1612</v>
      </c>
      <c r="M552" t="s">
        <v>1613</v>
      </c>
      <c r="N552" t="s">
        <v>17</v>
      </c>
      <c r="O552" s="14">
        <v>43922</v>
      </c>
      <c r="P552" s="14">
        <v>43952</v>
      </c>
      <c r="Q552" s="21" t="s">
        <v>75</v>
      </c>
      <c r="R552" s="21" t="s">
        <v>3443</v>
      </c>
      <c r="S552" s="1" t="s">
        <v>9308</v>
      </c>
      <c r="T552" s="22">
        <v>0</v>
      </c>
      <c r="U552" t="s">
        <v>5990</v>
      </c>
      <c r="V552" t="s">
        <v>35</v>
      </c>
      <c r="W552" t="s">
        <v>28</v>
      </c>
      <c r="X552" t="b">
        <f>Tabla1[[#This Row],[PLAN CONSUMO 31/10]]=Tabla1[[#This Row],[PLAN_CONSUMO]]</f>
        <v>1</v>
      </c>
      <c r="Y552" t="s">
        <v>35</v>
      </c>
      <c r="Z552" t="b">
        <f>Tabla1[[#This Row],[DESCRIPCION_U20002 31/10]]=Tabla1[[#This Row],[DESCRIPCION_U2000]]</f>
        <v>0</v>
      </c>
      <c r="AA552" t="s">
        <v>6153</v>
      </c>
      <c r="AB552" t="b">
        <f>Tabla1[[#This Row],[EJECUTIVO COMERCIAL 31/10]]=Tabla1[[#This Row],[EJECUTIVO_CORPORATE]]</f>
        <v>0</v>
      </c>
      <c r="AC552" t="e">
        <f>VLOOKUP(Tabla1[[#This Row],[NRO_CUENTA]],[1]!Tabla3[#Data],12,0)</f>
        <v>#N/A</v>
      </c>
      <c r="AD552" t="e">
        <f>VLOOKUP(Tabla1[[#This Row],[NRO_CUENTA]],[1]!Tabla3[#Data],17,0)</f>
        <v>#N/A</v>
      </c>
    </row>
    <row r="553" spans="1:30" x14ac:dyDescent="0.25">
      <c r="A553" t="s">
        <v>322</v>
      </c>
      <c r="B553" s="1">
        <v>43890</v>
      </c>
      <c r="C553" t="s">
        <v>287</v>
      </c>
      <c r="D553">
        <v>35170</v>
      </c>
      <c r="E553" s="6" t="s">
        <v>1466</v>
      </c>
      <c r="F553" t="s">
        <v>1870</v>
      </c>
      <c r="G553" s="6" t="s">
        <v>1777</v>
      </c>
      <c r="H553" t="s">
        <v>22</v>
      </c>
      <c r="I553" t="s">
        <v>23</v>
      </c>
      <c r="J553" t="s">
        <v>1636</v>
      </c>
      <c r="K553" t="s">
        <v>1614</v>
      </c>
      <c r="L553" t="s">
        <v>1615</v>
      </c>
      <c r="M553" t="s">
        <v>1616</v>
      </c>
      <c r="N553" t="s">
        <v>17</v>
      </c>
      <c r="O553" s="14">
        <v>43922</v>
      </c>
      <c r="P553" s="14">
        <v>43952</v>
      </c>
      <c r="Q553" s="22" t="s">
        <v>75</v>
      </c>
      <c r="R553" s="21" t="s">
        <v>1896</v>
      </c>
      <c r="S553" s="25" t="s">
        <v>2239</v>
      </c>
      <c r="T553" s="22">
        <v>0</v>
      </c>
      <c r="U553" t="s">
        <v>5984</v>
      </c>
      <c r="V553" t="s">
        <v>35</v>
      </c>
      <c r="W553" t="s">
        <v>287</v>
      </c>
      <c r="X553" t="b">
        <f>Tabla1[[#This Row],[PLAN CONSUMO 31/10]]=Tabla1[[#This Row],[PLAN_CONSUMO]]</f>
        <v>1</v>
      </c>
      <c r="Y553" t="s">
        <v>35</v>
      </c>
      <c r="Z553" t="b">
        <f>Tabla1[[#This Row],[DESCRIPCION_U20002 31/10]]=Tabla1[[#This Row],[DESCRIPCION_U2000]]</f>
        <v>0</v>
      </c>
      <c r="AA553" t="s">
        <v>7449</v>
      </c>
      <c r="AB553" t="b">
        <f>Tabla1[[#This Row],[EJECUTIVO COMERCIAL 31/10]]=Tabla1[[#This Row],[EJECUTIVO_CORPORATE]]</f>
        <v>0</v>
      </c>
      <c r="AC553" t="e">
        <f>VLOOKUP(Tabla1[[#This Row],[NRO_CUENTA]],[1]!Tabla3[#Data],12,0)</f>
        <v>#N/A</v>
      </c>
      <c r="AD553" t="e">
        <f>VLOOKUP(Tabla1[[#This Row],[NRO_CUENTA]],[1]!Tabla3[#Data],17,0)</f>
        <v>#N/A</v>
      </c>
    </row>
    <row r="554" spans="1:30" x14ac:dyDescent="0.25">
      <c r="A554" t="s">
        <v>322</v>
      </c>
      <c r="B554" s="1">
        <v>43921</v>
      </c>
      <c r="C554" t="s">
        <v>76</v>
      </c>
      <c r="D554">
        <v>35289</v>
      </c>
      <c r="E554" s="6" t="s">
        <v>1463</v>
      </c>
      <c r="F554" t="s">
        <v>3366</v>
      </c>
      <c r="G554" s="6" t="s">
        <v>3012</v>
      </c>
      <c r="H554" t="s">
        <v>40</v>
      </c>
      <c r="I554" t="s">
        <v>430</v>
      </c>
      <c r="J554" t="s">
        <v>1636</v>
      </c>
      <c r="K554" t="s">
        <v>1617</v>
      </c>
      <c r="L554" t="s">
        <v>1618</v>
      </c>
      <c r="M554" t="s">
        <v>1619</v>
      </c>
      <c r="N554" t="s">
        <v>17</v>
      </c>
      <c r="O554" s="14">
        <v>43922</v>
      </c>
      <c r="P554" s="14">
        <v>43952</v>
      </c>
      <c r="Q554" s="22" t="s">
        <v>995</v>
      </c>
      <c r="R554" s="21" t="s">
        <v>1890</v>
      </c>
      <c r="S554" s="24"/>
      <c r="T554" s="22">
        <v>0</v>
      </c>
      <c r="U554" t="s">
        <v>5982</v>
      </c>
      <c r="V554" t="s">
        <v>35</v>
      </c>
      <c r="W554" t="s">
        <v>76</v>
      </c>
      <c r="X554" t="b">
        <f>Tabla1[[#This Row],[PLAN CONSUMO 31/10]]=Tabla1[[#This Row],[PLAN_CONSUMO]]</f>
        <v>1</v>
      </c>
      <c r="Y554" t="s">
        <v>35</v>
      </c>
      <c r="Z554" t="b">
        <f>Tabla1[[#This Row],[DESCRIPCION_U20002 31/10]]=Tabla1[[#This Row],[DESCRIPCION_U2000]]</f>
        <v>0</v>
      </c>
      <c r="AA554" t="s">
        <v>9033</v>
      </c>
      <c r="AB554" t="b">
        <f>Tabla1[[#This Row],[EJECUTIVO COMERCIAL 31/10]]=Tabla1[[#This Row],[EJECUTIVO_CORPORATE]]</f>
        <v>0</v>
      </c>
      <c r="AC554" t="e">
        <f>VLOOKUP(Tabla1[[#This Row],[NRO_CUENTA]],[1]!Tabla3[#Data],12,0)</f>
        <v>#N/A</v>
      </c>
      <c r="AD554" t="e">
        <f>VLOOKUP(Tabla1[[#This Row],[NRO_CUENTA]],[1]!Tabla3[#Data],17,0)</f>
        <v>#N/A</v>
      </c>
    </row>
    <row r="555" spans="1:30" x14ac:dyDescent="0.25">
      <c r="A555" t="s">
        <v>1382</v>
      </c>
      <c r="B555" s="1">
        <v>43861</v>
      </c>
      <c r="C555" t="s">
        <v>94</v>
      </c>
      <c r="D555">
        <v>35078</v>
      </c>
      <c r="E555" s="6" t="s">
        <v>1467</v>
      </c>
      <c r="F555" t="s">
        <v>7032</v>
      </c>
      <c r="G555" t="s">
        <v>5584</v>
      </c>
      <c r="H555" t="s">
        <v>31</v>
      </c>
      <c r="I555" t="s">
        <v>23</v>
      </c>
      <c r="J555" s="46" t="s">
        <v>5585</v>
      </c>
      <c r="K555" t="s">
        <v>1620</v>
      </c>
      <c r="L555" t="s">
        <v>1621</v>
      </c>
      <c r="M555" t="s">
        <v>1622</v>
      </c>
      <c r="N555" t="s">
        <v>17</v>
      </c>
      <c r="O555" s="14">
        <v>43922</v>
      </c>
      <c r="P555" s="14">
        <v>43952</v>
      </c>
      <c r="Q555" s="22" t="s">
        <v>27</v>
      </c>
      <c r="R555" s="21"/>
      <c r="S555" s="24"/>
      <c r="T555" s="22">
        <v>44678</v>
      </c>
      <c r="U555" t="s">
        <v>5984</v>
      </c>
      <c r="V555" t="s">
        <v>35</v>
      </c>
      <c r="W555" t="s">
        <v>94</v>
      </c>
      <c r="X555" t="b">
        <f>Tabla1[[#This Row],[PLAN CONSUMO 31/10]]=Tabla1[[#This Row],[PLAN_CONSUMO]]</f>
        <v>1</v>
      </c>
      <c r="Y555" t="s">
        <v>35</v>
      </c>
      <c r="Z555" t="b">
        <f>Tabla1[[#This Row],[DESCRIPCION_U20002 31/10]]=Tabla1[[#This Row],[DESCRIPCION_U2000]]</f>
        <v>0</v>
      </c>
      <c r="AA555" t="s">
        <v>7475</v>
      </c>
      <c r="AB555" t="b">
        <f>Tabla1[[#This Row],[EJECUTIVO COMERCIAL 31/10]]=Tabla1[[#This Row],[EJECUTIVO_CORPORATE]]</f>
        <v>0</v>
      </c>
      <c r="AC555" t="e">
        <f>VLOOKUP(Tabla1[[#This Row],[NRO_CUENTA]],[1]!Tabla3[#Data],12,0)</f>
        <v>#N/A</v>
      </c>
      <c r="AD555" t="e">
        <f>VLOOKUP(Tabla1[[#This Row],[NRO_CUENTA]],[1]!Tabla3[#Data],17,0)</f>
        <v>#N/A</v>
      </c>
    </row>
    <row r="556" spans="1:30" x14ac:dyDescent="0.25">
      <c r="A556" t="s">
        <v>18</v>
      </c>
      <c r="B556" s="1">
        <v>43159</v>
      </c>
      <c r="C556" t="s">
        <v>1250</v>
      </c>
      <c r="D556">
        <v>32039</v>
      </c>
      <c r="E556" s="6" t="s">
        <v>1647</v>
      </c>
      <c r="F556" t="s">
        <v>1648</v>
      </c>
      <c r="G556" s="6" t="s">
        <v>1649</v>
      </c>
      <c r="H556" t="s">
        <v>40</v>
      </c>
      <c r="I556" t="s">
        <v>23</v>
      </c>
      <c r="J556" t="s">
        <v>1379</v>
      </c>
      <c r="K556" t="s">
        <v>1651</v>
      </c>
      <c r="L556" t="s">
        <v>1652</v>
      </c>
      <c r="M556" t="s">
        <v>1653</v>
      </c>
      <c r="N556" t="s">
        <v>594</v>
      </c>
      <c r="O556" s="14">
        <v>43922</v>
      </c>
      <c r="P556" s="14">
        <v>43952</v>
      </c>
      <c r="Q556" s="22" t="s">
        <v>27</v>
      </c>
      <c r="R556" s="21" t="s">
        <v>1654</v>
      </c>
      <c r="S556" s="24"/>
      <c r="T556" s="22">
        <v>43973</v>
      </c>
      <c r="U556" t="s">
        <v>5982</v>
      </c>
      <c r="V556" t="s">
        <v>5982</v>
      </c>
      <c r="W556" t="s">
        <v>1682</v>
      </c>
      <c r="X556" t="b">
        <f>Tabla1[[#This Row],[PLAN CONSUMO 31/10]]=Tabla1[[#This Row],[PLAN_CONSUMO]]</f>
        <v>0</v>
      </c>
      <c r="Y556" t="s">
        <v>9457</v>
      </c>
      <c r="Z556" t="b">
        <f>Tabla1[[#This Row],[DESCRIPCION_U20002 31/10]]=Tabla1[[#This Row],[DESCRIPCION_U2000]]</f>
        <v>0</v>
      </c>
      <c r="AA556" t="s">
        <v>5882</v>
      </c>
      <c r="AB556" t="b">
        <f>Tabla1[[#This Row],[EJECUTIVO COMERCIAL 31/10]]=Tabla1[[#This Row],[EJECUTIVO_CORPORATE]]</f>
        <v>0</v>
      </c>
      <c r="AC556" t="e">
        <f>VLOOKUP(Tabla1[[#This Row],[NRO_CUENTA]],[1]!Tabla3[#Data],12,0)</f>
        <v>#N/A</v>
      </c>
      <c r="AD556" t="e">
        <f>VLOOKUP(Tabla1[[#This Row],[NRO_CUENTA]],[1]!Tabla3[#Data],17,0)</f>
        <v>#N/A</v>
      </c>
    </row>
    <row r="557" spans="1:30" x14ac:dyDescent="0.25">
      <c r="A557" t="s">
        <v>18</v>
      </c>
      <c r="B557" s="1">
        <v>43159</v>
      </c>
      <c r="C557" t="s">
        <v>1250</v>
      </c>
      <c r="D557">
        <v>32040</v>
      </c>
      <c r="E557" s="6" t="s">
        <v>1647</v>
      </c>
      <c r="F557" t="s">
        <v>1650</v>
      </c>
      <c r="G557" s="6" t="s">
        <v>1649</v>
      </c>
      <c r="H557" t="s">
        <v>40</v>
      </c>
      <c r="I557" t="s">
        <v>23</v>
      </c>
      <c r="J557" t="s">
        <v>1379</v>
      </c>
      <c r="K557" t="s">
        <v>1651</v>
      </c>
      <c r="L557" t="s">
        <v>1652</v>
      </c>
      <c r="M557" t="s">
        <v>1653</v>
      </c>
      <c r="N557" t="s">
        <v>594</v>
      </c>
      <c r="O557" s="14">
        <v>43922</v>
      </c>
      <c r="P557" s="14">
        <v>43952</v>
      </c>
      <c r="Q557" s="21" t="s">
        <v>75</v>
      </c>
      <c r="R557" s="21" t="s">
        <v>3030</v>
      </c>
      <c r="S557" s="2" t="s">
        <v>9309</v>
      </c>
      <c r="T557" s="22">
        <v>0</v>
      </c>
      <c r="U557" t="s">
        <v>5984</v>
      </c>
      <c r="V557" t="s">
        <v>35</v>
      </c>
      <c r="W557" t="s">
        <v>6591</v>
      </c>
      <c r="X557" t="b">
        <f>Tabla1[[#This Row],[PLAN CONSUMO 31/10]]=Tabla1[[#This Row],[PLAN_CONSUMO]]</f>
        <v>0</v>
      </c>
      <c r="Y557" t="s">
        <v>35</v>
      </c>
      <c r="Z557" t="b">
        <f>Tabla1[[#This Row],[DESCRIPCION_U20002 31/10]]=Tabla1[[#This Row],[DESCRIPCION_U2000]]</f>
        <v>0</v>
      </c>
      <c r="AA557" t="s">
        <v>5882</v>
      </c>
      <c r="AB557" t="b">
        <f>Tabla1[[#This Row],[EJECUTIVO COMERCIAL 31/10]]=Tabla1[[#This Row],[EJECUTIVO_CORPORATE]]</f>
        <v>0</v>
      </c>
      <c r="AC557" t="e">
        <f>VLOOKUP(Tabla1[[#This Row],[NRO_CUENTA]],[1]!Tabla3[#Data],12,0)</f>
        <v>#N/A</v>
      </c>
      <c r="AD557" t="e">
        <f>VLOOKUP(Tabla1[[#This Row],[NRO_CUENTA]],[1]!Tabla3[#Data],17,0)</f>
        <v>#N/A</v>
      </c>
    </row>
    <row r="558" spans="1:30" x14ac:dyDescent="0.25">
      <c r="A558" t="s">
        <v>18</v>
      </c>
      <c r="B558" s="1">
        <v>43280</v>
      </c>
      <c r="C558" t="s">
        <v>427</v>
      </c>
      <c r="D558">
        <v>32510</v>
      </c>
      <c r="E558" s="6" t="s">
        <v>1664</v>
      </c>
      <c r="F558" t="s">
        <v>1874</v>
      </c>
      <c r="G558" s="6" t="s">
        <v>1649</v>
      </c>
      <c r="H558" t="s">
        <v>40</v>
      </c>
      <c r="I558" t="s">
        <v>23</v>
      </c>
      <c r="J558" t="s">
        <v>1379</v>
      </c>
      <c r="K558" t="s">
        <v>1712</v>
      </c>
      <c r="M558" t="s">
        <v>1707</v>
      </c>
      <c r="N558" t="s">
        <v>711</v>
      </c>
      <c r="O558" s="14">
        <v>43983</v>
      </c>
      <c r="P558" s="14">
        <v>44013</v>
      </c>
      <c r="Q558" s="21" t="s">
        <v>75</v>
      </c>
      <c r="R558" s="21" t="s">
        <v>3031</v>
      </c>
      <c r="S558" s="2" t="s">
        <v>9309</v>
      </c>
      <c r="T558" s="22">
        <v>0</v>
      </c>
      <c r="U558" t="s">
        <v>5984</v>
      </c>
      <c r="V558" t="s">
        <v>35</v>
      </c>
      <c r="W558" t="s">
        <v>6497</v>
      </c>
      <c r="X558" t="b">
        <f>Tabla1[[#This Row],[PLAN CONSUMO 31/10]]=Tabla1[[#This Row],[PLAN_CONSUMO]]</f>
        <v>0</v>
      </c>
      <c r="Y558" t="s">
        <v>35</v>
      </c>
      <c r="Z558" t="b">
        <f>Tabla1[[#This Row],[DESCRIPCION_U20002 31/10]]=Tabla1[[#This Row],[DESCRIPCION_U2000]]</f>
        <v>0</v>
      </c>
      <c r="AA558" t="s">
        <v>9185</v>
      </c>
      <c r="AB558" t="b">
        <f>Tabla1[[#This Row],[EJECUTIVO COMERCIAL 31/10]]=Tabla1[[#This Row],[EJECUTIVO_CORPORATE]]</f>
        <v>0</v>
      </c>
      <c r="AC558" t="e">
        <f>VLOOKUP(Tabla1[[#This Row],[NRO_CUENTA]],[1]!Tabla3[#Data],12,0)</f>
        <v>#N/A</v>
      </c>
      <c r="AD558" t="e">
        <f>VLOOKUP(Tabla1[[#This Row],[NRO_CUENTA]],[1]!Tabla3[#Data],17,0)</f>
        <v>#N/A</v>
      </c>
    </row>
    <row r="559" spans="1:30" x14ac:dyDescent="0.25">
      <c r="A559" t="s">
        <v>18</v>
      </c>
      <c r="B559" s="1">
        <v>41730</v>
      </c>
      <c r="C559" t="s">
        <v>1380</v>
      </c>
      <c r="D559">
        <v>28851</v>
      </c>
      <c r="E559" s="6" t="s">
        <v>1675</v>
      </c>
      <c r="F559" t="s">
        <v>2242</v>
      </c>
      <c r="G559" s="6" t="s">
        <v>2231</v>
      </c>
      <c r="H559" t="s">
        <v>22</v>
      </c>
      <c r="I559" t="s">
        <v>23</v>
      </c>
      <c r="J559" t="s">
        <v>2337</v>
      </c>
      <c r="K559" t="s">
        <v>1722</v>
      </c>
      <c r="M559" t="s">
        <v>1723</v>
      </c>
      <c r="N559" t="s">
        <v>711</v>
      </c>
      <c r="O559" s="14">
        <v>43983</v>
      </c>
      <c r="P559" s="14">
        <v>44013</v>
      </c>
      <c r="Q559" s="21" t="s">
        <v>75</v>
      </c>
      <c r="R559" s="21" t="s">
        <v>3032</v>
      </c>
      <c r="S559" s="2" t="s">
        <v>9309</v>
      </c>
      <c r="T559" s="22">
        <v>0</v>
      </c>
      <c r="U559" t="s">
        <v>5990</v>
      </c>
      <c r="V559" t="s">
        <v>35</v>
      </c>
      <c r="W559" t="s">
        <v>1380</v>
      </c>
      <c r="X559" t="b">
        <f>Tabla1[[#This Row],[PLAN CONSUMO 31/10]]=Tabla1[[#This Row],[PLAN_CONSUMO]]</f>
        <v>1</v>
      </c>
      <c r="Y559" t="s">
        <v>35</v>
      </c>
      <c r="Z559" t="b">
        <f>Tabla1[[#This Row],[DESCRIPCION_U20002 31/10]]=Tabla1[[#This Row],[DESCRIPCION_U2000]]</f>
        <v>0</v>
      </c>
      <c r="AA559" t="s">
        <v>7452</v>
      </c>
      <c r="AB559" t="b">
        <f>Tabla1[[#This Row],[EJECUTIVO COMERCIAL 31/10]]=Tabla1[[#This Row],[EJECUTIVO_CORPORATE]]</f>
        <v>0</v>
      </c>
      <c r="AC559" t="e">
        <f>VLOOKUP(Tabla1[[#This Row],[NRO_CUENTA]],[1]!Tabla3[#Data],12,0)</f>
        <v>#N/A</v>
      </c>
      <c r="AD559" t="e">
        <f>VLOOKUP(Tabla1[[#This Row],[NRO_CUENTA]],[1]!Tabla3[#Data],17,0)</f>
        <v>#N/A</v>
      </c>
    </row>
    <row r="560" spans="1:30" x14ac:dyDescent="0.25">
      <c r="A560" t="s">
        <v>18</v>
      </c>
      <c r="B560" s="1">
        <v>43644</v>
      </c>
      <c r="C560" t="s">
        <v>28</v>
      </c>
      <c r="D560" s="6">
        <v>34187</v>
      </c>
      <c r="E560" s="6" t="s">
        <v>1060</v>
      </c>
      <c r="F560" t="s">
        <v>1904</v>
      </c>
      <c r="G560" s="6" t="s">
        <v>1837</v>
      </c>
      <c r="H560" t="s">
        <v>22</v>
      </c>
      <c r="I560" t="s">
        <v>23</v>
      </c>
      <c r="J560" t="s">
        <v>939</v>
      </c>
      <c r="K560" t="s">
        <v>1932</v>
      </c>
      <c r="L560" t="s">
        <v>1942</v>
      </c>
      <c r="M560" t="s">
        <v>1131</v>
      </c>
      <c r="N560" t="s">
        <v>711</v>
      </c>
      <c r="O560" s="14">
        <v>43983</v>
      </c>
      <c r="P560" s="14">
        <v>44013</v>
      </c>
      <c r="Q560" s="22" t="s">
        <v>27</v>
      </c>
      <c r="R560" s="25" t="s">
        <v>2228</v>
      </c>
      <c r="S560" s="25"/>
      <c r="T560" s="26">
        <v>44067</v>
      </c>
      <c r="U560" t="s">
        <v>5989</v>
      </c>
      <c r="V560" t="s">
        <v>35</v>
      </c>
      <c r="W560" t="s">
        <v>28</v>
      </c>
      <c r="X560" t="b">
        <f>Tabla1[[#This Row],[PLAN CONSUMO 31/10]]=Tabla1[[#This Row],[PLAN_CONSUMO]]</f>
        <v>1</v>
      </c>
      <c r="Y560" t="s">
        <v>35</v>
      </c>
      <c r="Z560" t="b">
        <f>Tabla1[[#This Row],[DESCRIPCION_U20002 31/10]]=Tabla1[[#This Row],[DESCRIPCION_U2000]]</f>
        <v>0</v>
      </c>
      <c r="AA560" t="s">
        <v>8891</v>
      </c>
      <c r="AB560" t="b">
        <f>Tabla1[[#This Row],[EJECUTIVO COMERCIAL 31/10]]=Tabla1[[#This Row],[EJECUTIVO_CORPORATE]]</f>
        <v>0</v>
      </c>
      <c r="AC560" t="e">
        <f>VLOOKUP(Tabla1[[#This Row],[NRO_CUENTA]],[1]!Tabla3[#Data],12,0)</f>
        <v>#N/A</v>
      </c>
      <c r="AD560" t="e">
        <f>VLOOKUP(Tabla1[[#This Row],[NRO_CUENTA]],[1]!Tabla3[#Data],17,0)</f>
        <v>#N/A</v>
      </c>
    </row>
    <row r="561" spans="1:30" x14ac:dyDescent="0.25">
      <c r="A561" t="s">
        <v>18</v>
      </c>
      <c r="B561" s="1">
        <v>43644</v>
      </c>
      <c r="C561" t="s">
        <v>28</v>
      </c>
      <c r="D561">
        <v>34188</v>
      </c>
      <c r="E561" s="6" t="s">
        <v>1060</v>
      </c>
      <c r="F561" t="s">
        <v>3367</v>
      </c>
      <c r="G561" s="6" t="s">
        <v>1837</v>
      </c>
      <c r="H561" t="s">
        <v>31</v>
      </c>
      <c r="I561" t="s">
        <v>23</v>
      </c>
      <c r="J561" t="s">
        <v>939</v>
      </c>
      <c r="K561" t="s">
        <v>1933</v>
      </c>
      <c r="L561" t="s">
        <v>1943</v>
      </c>
      <c r="M561" t="s">
        <v>1131</v>
      </c>
      <c r="N561" t="s">
        <v>711</v>
      </c>
      <c r="O561" s="14">
        <v>43983</v>
      </c>
      <c r="P561" s="14">
        <v>44013</v>
      </c>
      <c r="Q561" s="22" t="s">
        <v>27</v>
      </c>
      <c r="R561" s="25" t="s">
        <v>5946</v>
      </c>
      <c r="S561" s="25"/>
      <c r="T561" s="26">
        <v>44540</v>
      </c>
      <c r="U561" t="e">
        <v>#N/A</v>
      </c>
      <c r="V561" t="e">
        <v>#N/A</v>
      </c>
      <c r="W561" t="e">
        <v>#N/A</v>
      </c>
      <c r="X561" t="e">
        <f>Tabla1[[#This Row],[PLAN CONSUMO 31/10]]=Tabla1[[#This Row],[PLAN_CONSUMO]]</f>
        <v>#N/A</v>
      </c>
      <c r="Y561" t="e">
        <v>#N/A</v>
      </c>
      <c r="Z561" t="e">
        <f>Tabla1[[#This Row],[DESCRIPCION_U20002 31/10]]=Tabla1[[#This Row],[DESCRIPCION_U2000]]</f>
        <v>#N/A</v>
      </c>
      <c r="AA561" t="e">
        <v>#N/A</v>
      </c>
      <c r="AB561" t="e">
        <f>Tabla1[[#This Row],[EJECUTIVO COMERCIAL 31/10]]=Tabla1[[#This Row],[EJECUTIVO_CORPORATE]]</f>
        <v>#N/A</v>
      </c>
      <c r="AC561" t="e">
        <f>VLOOKUP(Tabla1[[#This Row],[NRO_CUENTA]],[1]!Tabla3[#Data],12,0)</f>
        <v>#N/A</v>
      </c>
      <c r="AD561" t="e">
        <f>VLOOKUP(Tabla1[[#This Row],[NRO_CUENTA]],[1]!Tabla3[#Data],17,0)</f>
        <v>#N/A</v>
      </c>
    </row>
    <row r="562" spans="1:30" x14ac:dyDescent="0.25">
      <c r="A562" t="s">
        <v>18</v>
      </c>
      <c r="B562" s="1">
        <v>41760</v>
      </c>
      <c r="C562" t="s">
        <v>930</v>
      </c>
      <c r="D562">
        <v>28951</v>
      </c>
      <c r="E562" s="6" t="s">
        <v>1658</v>
      </c>
      <c r="F562" t="s">
        <v>1659</v>
      </c>
      <c r="G562" s="6" t="s">
        <v>1833</v>
      </c>
      <c r="H562" t="s">
        <v>22</v>
      </c>
      <c r="I562" t="s">
        <v>23</v>
      </c>
      <c r="J562" t="s">
        <v>1235</v>
      </c>
      <c r="K562" t="s">
        <v>1685</v>
      </c>
      <c r="M562" t="s">
        <v>1686</v>
      </c>
      <c r="N562" t="s">
        <v>711</v>
      </c>
      <c r="O562" s="14">
        <v>43983</v>
      </c>
      <c r="P562" s="14">
        <v>44013</v>
      </c>
      <c r="Q562" s="21" t="s">
        <v>75</v>
      </c>
      <c r="R562" s="30" t="s">
        <v>3033</v>
      </c>
      <c r="S562" s="2" t="s">
        <v>9309</v>
      </c>
      <c r="T562" s="22">
        <v>0</v>
      </c>
      <c r="U562" t="s">
        <v>5984</v>
      </c>
      <c r="V562" t="s">
        <v>35</v>
      </c>
      <c r="W562" t="s">
        <v>930</v>
      </c>
      <c r="X562" t="b">
        <f>Tabla1[[#This Row],[PLAN CONSUMO 31/10]]=Tabla1[[#This Row],[PLAN_CONSUMO]]</f>
        <v>1</v>
      </c>
      <c r="Y562" t="s">
        <v>35</v>
      </c>
      <c r="Z562" t="b">
        <f>Tabla1[[#This Row],[DESCRIPCION_U20002 31/10]]=Tabla1[[#This Row],[DESCRIPCION_U2000]]</f>
        <v>0</v>
      </c>
      <c r="AA562" t="s">
        <v>6152</v>
      </c>
      <c r="AB562" t="b">
        <f>Tabla1[[#This Row],[EJECUTIVO COMERCIAL 31/10]]=Tabla1[[#This Row],[EJECUTIVO_CORPORATE]]</f>
        <v>0</v>
      </c>
      <c r="AC562" t="e">
        <f>VLOOKUP(Tabla1[[#This Row],[NRO_CUENTA]],[1]!Tabla3[#Data],12,0)</f>
        <v>#N/A</v>
      </c>
      <c r="AD562" t="e">
        <f>VLOOKUP(Tabla1[[#This Row],[NRO_CUENTA]],[1]!Tabla3[#Data],17,0)</f>
        <v>#N/A</v>
      </c>
    </row>
    <row r="563" spans="1:30" x14ac:dyDescent="0.25">
      <c r="A563" t="s">
        <v>18</v>
      </c>
      <c r="B563" s="1">
        <v>41760</v>
      </c>
      <c r="C563" t="s">
        <v>930</v>
      </c>
      <c r="D563">
        <v>28955</v>
      </c>
      <c r="E563" s="6" t="s">
        <v>1658</v>
      </c>
      <c r="F563" t="s">
        <v>1871</v>
      </c>
      <c r="G563" s="6" t="s">
        <v>1833</v>
      </c>
      <c r="H563" t="s">
        <v>752</v>
      </c>
      <c r="I563" t="s">
        <v>23</v>
      </c>
      <c r="J563" t="s">
        <v>1235</v>
      </c>
      <c r="K563" t="s">
        <v>1687</v>
      </c>
      <c r="M563" t="s">
        <v>1688</v>
      </c>
      <c r="N563" t="s">
        <v>711</v>
      </c>
      <c r="O563" s="14">
        <v>43983</v>
      </c>
      <c r="P563" s="14">
        <v>44013</v>
      </c>
      <c r="Q563" s="21" t="s">
        <v>75</v>
      </c>
      <c r="R563" s="21" t="s">
        <v>3774</v>
      </c>
      <c r="S563" s="2" t="s">
        <v>9309</v>
      </c>
      <c r="T563" s="22">
        <v>0</v>
      </c>
      <c r="U563" t="s">
        <v>5984</v>
      </c>
      <c r="V563" t="s">
        <v>35</v>
      </c>
      <c r="W563" t="s">
        <v>930</v>
      </c>
      <c r="X563" t="b">
        <f>Tabla1[[#This Row],[PLAN CONSUMO 31/10]]=Tabla1[[#This Row],[PLAN_CONSUMO]]</f>
        <v>1</v>
      </c>
      <c r="Y563" t="s">
        <v>35</v>
      </c>
      <c r="Z563" t="b">
        <f>Tabla1[[#This Row],[DESCRIPCION_U20002 31/10]]=Tabla1[[#This Row],[DESCRIPCION_U2000]]</f>
        <v>0</v>
      </c>
      <c r="AA563" t="s">
        <v>6152</v>
      </c>
      <c r="AB563" t="b">
        <f>Tabla1[[#This Row],[EJECUTIVO COMERCIAL 31/10]]=Tabla1[[#This Row],[EJECUTIVO_CORPORATE]]</f>
        <v>0</v>
      </c>
      <c r="AC563" t="e">
        <f>VLOOKUP(Tabla1[[#This Row],[NRO_CUENTA]],[1]!Tabla3[#Data],12,0)</f>
        <v>#N/A</v>
      </c>
      <c r="AD563" t="e">
        <f>VLOOKUP(Tabla1[[#This Row],[NRO_CUENTA]],[1]!Tabla3[#Data],17,0)</f>
        <v>#N/A</v>
      </c>
    </row>
    <row r="564" spans="1:30" x14ac:dyDescent="0.25">
      <c r="A564" t="s">
        <v>18</v>
      </c>
      <c r="B564" s="1">
        <v>43131</v>
      </c>
      <c r="C564" t="s">
        <v>364</v>
      </c>
      <c r="D564">
        <v>31890</v>
      </c>
      <c r="E564" s="6" t="s">
        <v>1660</v>
      </c>
      <c r="F564" t="s">
        <v>3368</v>
      </c>
      <c r="G564" s="6" t="s">
        <v>3799</v>
      </c>
      <c r="H564" t="s">
        <v>31</v>
      </c>
      <c r="I564" t="s">
        <v>23</v>
      </c>
      <c r="J564" t="s">
        <v>823</v>
      </c>
      <c r="K564" t="s">
        <v>1689</v>
      </c>
      <c r="L564" t="s">
        <v>1690</v>
      </c>
      <c r="M564" t="s">
        <v>1691</v>
      </c>
      <c r="N564" t="s">
        <v>711</v>
      </c>
      <c r="O564" s="14">
        <v>43983</v>
      </c>
      <c r="P564" s="14">
        <v>44013</v>
      </c>
      <c r="Q564" s="22" t="s">
        <v>27</v>
      </c>
      <c r="R564" s="25" t="s">
        <v>3545</v>
      </c>
      <c r="S564" s="24"/>
      <c r="T564" s="22">
        <v>44284</v>
      </c>
      <c r="U564" t="s">
        <v>5984</v>
      </c>
      <c r="V564" t="s">
        <v>5982</v>
      </c>
      <c r="W564" t="s">
        <v>364</v>
      </c>
      <c r="X564" t="b">
        <f>Tabla1[[#This Row],[PLAN CONSUMO 31/10]]=Tabla1[[#This Row],[PLAN_CONSUMO]]</f>
        <v>1</v>
      </c>
      <c r="Y564" t="s">
        <v>3368</v>
      </c>
      <c r="Z564" t="b">
        <f>Tabla1[[#This Row],[DESCRIPCION_U20002 31/10]]=Tabla1[[#This Row],[DESCRIPCION_U2000]]</f>
        <v>1</v>
      </c>
      <c r="AA564" t="s">
        <v>3799</v>
      </c>
      <c r="AB564" t="b">
        <f>Tabla1[[#This Row],[EJECUTIVO COMERCIAL 31/10]]=Tabla1[[#This Row],[EJECUTIVO_CORPORATE]]</f>
        <v>1</v>
      </c>
      <c r="AC564" t="e">
        <f>VLOOKUP(Tabla1[[#This Row],[NRO_CUENTA]],[1]!Tabla3[#Data],12,0)</f>
        <v>#N/A</v>
      </c>
      <c r="AD564" t="e">
        <f>VLOOKUP(Tabla1[[#This Row],[NRO_CUENTA]],[1]!Tabla3[#Data],17,0)</f>
        <v>#N/A</v>
      </c>
    </row>
    <row r="565" spans="1:30" x14ac:dyDescent="0.25">
      <c r="A565" t="s">
        <v>18</v>
      </c>
      <c r="B565" s="1">
        <v>43131</v>
      </c>
      <c r="C565" t="s">
        <v>1872</v>
      </c>
      <c r="D565">
        <v>31889</v>
      </c>
      <c r="E565" s="6" t="s">
        <v>1660</v>
      </c>
      <c r="F565" t="s">
        <v>1906</v>
      </c>
      <c r="G565" s="6" t="s">
        <v>1392</v>
      </c>
      <c r="H565" t="s">
        <v>40</v>
      </c>
      <c r="I565" t="s">
        <v>23</v>
      </c>
      <c r="J565" t="s">
        <v>1230</v>
      </c>
      <c r="K565" t="s">
        <v>1692</v>
      </c>
      <c r="L565" t="s">
        <v>1693</v>
      </c>
      <c r="M565" t="s">
        <v>1691</v>
      </c>
      <c r="N565" t="s">
        <v>711</v>
      </c>
      <c r="O565" s="14">
        <v>43983</v>
      </c>
      <c r="P565" s="14">
        <v>44013</v>
      </c>
      <c r="Q565" s="22" t="s">
        <v>27</v>
      </c>
      <c r="R565" s="21"/>
      <c r="S565" s="24"/>
      <c r="T565" s="22">
        <v>44032</v>
      </c>
      <c r="U565" t="s">
        <v>5984</v>
      </c>
      <c r="V565" t="s">
        <v>5982</v>
      </c>
      <c r="W565" t="s">
        <v>1872</v>
      </c>
      <c r="X565" t="b">
        <f>Tabla1[[#This Row],[PLAN CONSUMO 31/10]]=Tabla1[[#This Row],[PLAN_CONSUMO]]</f>
        <v>1</v>
      </c>
      <c r="Y565" t="s">
        <v>8276</v>
      </c>
      <c r="Z565" t="b">
        <f>Tabla1[[#This Row],[DESCRIPCION_U20002 31/10]]=Tabla1[[#This Row],[DESCRIPCION_U2000]]</f>
        <v>0</v>
      </c>
      <c r="AA565" t="s">
        <v>3799</v>
      </c>
      <c r="AB565" t="b">
        <f>Tabla1[[#This Row],[EJECUTIVO COMERCIAL 31/10]]=Tabla1[[#This Row],[EJECUTIVO_CORPORATE]]</f>
        <v>0</v>
      </c>
      <c r="AC565" t="e">
        <f>VLOOKUP(Tabla1[[#This Row],[NRO_CUENTA]],[1]!Tabla3[#Data],12,0)</f>
        <v>#N/A</v>
      </c>
      <c r="AD565" t="e">
        <f>VLOOKUP(Tabla1[[#This Row],[NRO_CUENTA]],[1]!Tabla3[#Data],17,0)</f>
        <v>#N/A</v>
      </c>
    </row>
    <row r="566" spans="1:30" x14ac:dyDescent="0.25">
      <c r="A566" t="s">
        <v>18</v>
      </c>
      <c r="B566" s="1">
        <v>43131</v>
      </c>
      <c r="C566" t="s">
        <v>1872</v>
      </c>
      <c r="D566">
        <v>31891</v>
      </c>
      <c r="E566" s="6" t="s">
        <v>1660</v>
      </c>
      <c r="F566" t="s">
        <v>1907</v>
      </c>
      <c r="G566" s="6" t="s">
        <v>1392</v>
      </c>
      <c r="H566" t="s">
        <v>22</v>
      </c>
      <c r="I566" t="s">
        <v>23</v>
      </c>
      <c r="J566" t="s">
        <v>1230</v>
      </c>
      <c r="K566" t="s">
        <v>1694</v>
      </c>
      <c r="L566" t="s">
        <v>1695</v>
      </c>
      <c r="M566" t="s">
        <v>1691</v>
      </c>
      <c r="N566" t="s">
        <v>711</v>
      </c>
      <c r="O566" s="14">
        <v>43983</v>
      </c>
      <c r="P566" s="14">
        <v>44013</v>
      </c>
      <c r="Q566" s="22" t="s">
        <v>27</v>
      </c>
      <c r="R566" s="21" t="s">
        <v>2221</v>
      </c>
      <c r="S566" s="24"/>
      <c r="T566" s="22">
        <v>44027</v>
      </c>
      <c r="U566" t="s">
        <v>5984</v>
      </c>
      <c r="V566" t="s">
        <v>5982</v>
      </c>
      <c r="W566" t="s">
        <v>1872</v>
      </c>
      <c r="X566" t="b">
        <f>Tabla1[[#This Row],[PLAN CONSUMO 31/10]]=Tabla1[[#This Row],[PLAN_CONSUMO]]</f>
        <v>1</v>
      </c>
      <c r="Y566" t="s">
        <v>6072</v>
      </c>
      <c r="Z566" t="b">
        <f>Tabla1[[#This Row],[DESCRIPCION_U20002 31/10]]=Tabla1[[#This Row],[DESCRIPCION_U2000]]</f>
        <v>0</v>
      </c>
      <c r="AA566" t="s">
        <v>3799</v>
      </c>
      <c r="AB566" t="b">
        <f>Tabla1[[#This Row],[EJECUTIVO COMERCIAL 31/10]]=Tabla1[[#This Row],[EJECUTIVO_CORPORATE]]</f>
        <v>0</v>
      </c>
      <c r="AC566" t="e">
        <f>VLOOKUP(Tabla1[[#This Row],[NRO_CUENTA]],[1]!Tabla3[#Data],12,0)</f>
        <v>#N/A</v>
      </c>
      <c r="AD566" t="e">
        <f>VLOOKUP(Tabla1[[#This Row],[NRO_CUENTA]],[1]!Tabla3[#Data],17,0)</f>
        <v>#N/A</v>
      </c>
    </row>
    <row r="567" spans="1:30" x14ac:dyDescent="0.25">
      <c r="A567" t="s">
        <v>18</v>
      </c>
      <c r="B567" s="1">
        <v>43131</v>
      </c>
      <c r="C567" t="s">
        <v>1872</v>
      </c>
      <c r="D567">
        <v>31891</v>
      </c>
      <c r="E567" s="6" t="s">
        <v>1660</v>
      </c>
      <c r="F567" t="s">
        <v>1907</v>
      </c>
      <c r="G567" s="6" t="s">
        <v>1392</v>
      </c>
      <c r="H567" t="s">
        <v>22</v>
      </c>
      <c r="I567" t="s">
        <v>23</v>
      </c>
      <c r="J567" t="s">
        <v>1230</v>
      </c>
      <c r="K567" t="s">
        <v>1694</v>
      </c>
      <c r="L567" t="s">
        <v>1695</v>
      </c>
      <c r="M567" t="s">
        <v>1691</v>
      </c>
      <c r="N567" t="s">
        <v>711</v>
      </c>
      <c r="O567" s="14">
        <v>43983</v>
      </c>
      <c r="P567" s="14">
        <v>44013</v>
      </c>
      <c r="Q567" s="22" t="s">
        <v>1878</v>
      </c>
      <c r="R567" s="21" t="s">
        <v>2222</v>
      </c>
      <c r="S567" s="24"/>
      <c r="T567" s="29">
        <v>44042</v>
      </c>
      <c r="U567" t="s">
        <v>5984</v>
      </c>
      <c r="V567" t="s">
        <v>5982</v>
      </c>
      <c r="W567" t="s">
        <v>1872</v>
      </c>
      <c r="X567" t="b">
        <f>Tabla1[[#This Row],[PLAN CONSUMO 31/10]]=Tabla1[[#This Row],[PLAN_CONSUMO]]</f>
        <v>1</v>
      </c>
      <c r="Y567" t="s">
        <v>6072</v>
      </c>
      <c r="Z567" t="b">
        <f>Tabla1[[#This Row],[DESCRIPCION_U20002 31/10]]=Tabla1[[#This Row],[DESCRIPCION_U2000]]</f>
        <v>0</v>
      </c>
      <c r="AA567" t="s">
        <v>3799</v>
      </c>
      <c r="AB567" t="b">
        <f>Tabla1[[#This Row],[EJECUTIVO COMERCIAL 31/10]]=Tabla1[[#This Row],[EJECUTIVO_CORPORATE]]</f>
        <v>0</v>
      </c>
      <c r="AC567" t="e">
        <f>VLOOKUP(Tabla1[[#This Row],[NRO_CUENTA]],[1]!Tabla3[#Data],12,0)</f>
        <v>#N/A</v>
      </c>
      <c r="AD567" t="e">
        <f>VLOOKUP(Tabla1[[#This Row],[NRO_CUENTA]],[1]!Tabla3[#Data],17,0)</f>
        <v>#N/A</v>
      </c>
    </row>
    <row r="568" spans="1:30" x14ac:dyDescent="0.25">
      <c r="A568" t="s">
        <v>18</v>
      </c>
      <c r="B568" s="1">
        <v>43159</v>
      </c>
      <c r="C568" t="s">
        <v>248</v>
      </c>
      <c r="D568">
        <v>31970</v>
      </c>
      <c r="E568" s="6" t="s">
        <v>1660</v>
      </c>
      <c r="F568" t="s">
        <v>3369</v>
      </c>
      <c r="G568" s="6" t="s">
        <v>3799</v>
      </c>
      <c r="H568" t="s">
        <v>98</v>
      </c>
      <c r="I568" t="s">
        <v>23</v>
      </c>
      <c r="J568" t="s">
        <v>823</v>
      </c>
      <c r="K568" t="s">
        <v>1696</v>
      </c>
      <c r="L568" t="s">
        <v>1697</v>
      </c>
      <c r="M568" t="s">
        <v>1691</v>
      </c>
      <c r="N568" t="s">
        <v>711</v>
      </c>
      <c r="O568" s="14">
        <v>43983</v>
      </c>
      <c r="P568" s="14">
        <v>44013</v>
      </c>
      <c r="Q568" s="21" t="s">
        <v>75</v>
      </c>
      <c r="R568" s="21"/>
      <c r="S568" s="2" t="s">
        <v>9309</v>
      </c>
      <c r="T568" s="22">
        <v>0</v>
      </c>
      <c r="U568" t="s">
        <v>5984</v>
      </c>
      <c r="V568" t="s">
        <v>35</v>
      </c>
      <c r="W568" t="s">
        <v>248</v>
      </c>
      <c r="X568" t="b">
        <f>Tabla1[[#This Row],[PLAN CONSUMO 31/10]]=Tabla1[[#This Row],[PLAN_CONSUMO]]</f>
        <v>1</v>
      </c>
      <c r="Y568" t="s">
        <v>35</v>
      </c>
      <c r="Z568" t="b">
        <f>Tabla1[[#This Row],[DESCRIPCION_U20002 31/10]]=Tabla1[[#This Row],[DESCRIPCION_U2000]]</f>
        <v>0</v>
      </c>
      <c r="AA568" t="s">
        <v>3799</v>
      </c>
      <c r="AB568" t="b">
        <f>Tabla1[[#This Row],[EJECUTIVO COMERCIAL 31/10]]=Tabla1[[#This Row],[EJECUTIVO_CORPORATE]]</f>
        <v>1</v>
      </c>
      <c r="AC568" t="e">
        <f>VLOOKUP(Tabla1[[#This Row],[NRO_CUENTA]],[1]!Tabla3[#Data],12,0)</f>
        <v>#N/A</v>
      </c>
      <c r="AD568" t="e">
        <f>VLOOKUP(Tabla1[[#This Row],[NRO_CUENTA]],[1]!Tabla3[#Data],17,0)</f>
        <v>#N/A</v>
      </c>
    </row>
    <row r="569" spans="1:30" x14ac:dyDescent="0.25">
      <c r="A569" t="s">
        <v>18</v>
      </c>
      <c r="B569" s="1">
        <v>43159</v>
      </c>
      <c r="C569" t="s">
        <v>248</v>
      </c>
      <c r="D569">
        <v>31973</v>
      </c>
      <c r="E569" s="6" t="s">
        <v>1660</v>
      </c>
      <c r="F569" t="s">
        <v>3370</v>
      </c>
      <c r="G569" s="6" t="s">
        <v>3799</v>
      </c>
      <c r="H569" t="s">
        <v>646</v>
      </c>
      <c r="I569" t="s">
        <v>23</v>
      </c>
      <c r="J569" t="s">
        <v>823</v>
      </c>
      <c r="K569" t="s">
        <v>1698</v>
      </c>
      <c r="L569" t="s">
        <v>1699</v>
      </c>
      <c r="M569" t="s">
        <v>1691</v>
      </c>
      <c r="N569" t="s">
        <v>711</v>
      </c>
      <c r="O569" s="14">
        <v>43983</v>
      </c>
      <c r="P569" s="14">
        <v>44013</v>
      </c>
      <c r="Q569" s="21" t="s">
        <v>75</v>
      </c>
      <c r="R569" s="21"/>
      <c r="S569" s="2" t="s">
        <v>9309</v>
      </c>
      <c r="T569" s="22">
        <v>0</v>
      </c>
      <c r="U569" t="s">
        <v>5984</v>
      </c>
      <c r="V569" t="s">
        <v>5982</v>
      </c>
      <c r="W569" t="s">
        <v>248</v>
      </c>
      <c r="X569" t="b">
        <f>Tabla1[[#This Row],[PLAN CONSUMO 31/10]]=Tabla1[[#This Row],[PLAN_CONSUMO]]</f>
        <v>1</v>
      </c>
      <c r="Y569" t="s">
        <v>8521</v>
      </c>
      <c r="Z569" t="b">
        <f>Tabla1[[#This Row],[DESCRIPCION_U20002 31/10]]=Tabla1[[#This Row],[DESCRIPCION_U2000]]</f>
        <v>0</v>
      </c>
      <c r="AA569" t="s">
        <v>3799</v>
      </c>
      <c r="AB569" t="b">
        <f>Tabla1[[#This Row],[EJECUTIVO COMERCIAL 31/10]]=Tabla1[[#This Row],[EJECUTIVO_CORPORATE]]</f>
        <v>1</v>
      </c>
      <c r="AC569" t="e">
        <f>VLOOKUP(Tabla1[[#This Row],[NRO_CUENTA]],[1]!Tabla3[#Data],12,0)</f>
        <v>#N/A</v>
      </c>
      <c r="AD569" t="e">
        <f>VLOOKUP(Tabla1[[#This Row],[NRO_CUENTA]],[1]!Tabla3[#Data],17,0)</f>
        <v>#N/A</v>
      </c>
    </row>
    <row r="570" spans="1:30" x14ac:dyDescent="0.25">
      <c r="A570" t="s">
        <v>18</v>
      </c>
      <c r="B570" s="1">
        <v>43280</v>
      </c>
      <c r="C570" t="s">
        <v>248</v>
      </c>
      <c r="D570">
        <v>32585</v>
      </c>
      <c r="E570" s="6" t="s">
        <v>1660</v>
      </c>
      <c r="F570" t="s">
        <v>1661</v>
      </c>
      <c r="G570" s="6" t="s">
        <v>1392</v>
      </c>
      <c r="H570" t="s">
        <v>40</v>
      </c>
      <c r="I570" t="s">
        <v>23</v>
      </c>
      <c r="J570" t="s">
        <v>1230</v>
      </c>
      <c r="K570" t="s">
        <v>1700</v>
      </c>
      <c r="L570" t="s">
        <v>1701</v>
      </c>
      <c r="M570" t="s">
        <v>1691</v>
      </c>
      <c r="N570" t="s">
        <v>711</v>
      </c>
      <c r="O570" s="14">
        <v>43983</v>
      </c>
      <c r="P570" s="14">
        <v>44013</v>
      </c>
      <c r="Q570" s="22" t="s">
        <v>27</v>
      </c>
      <c r="R570" s="21"/>
      <c r="S570" s="24"/>
      <c r="T570" s="22">
        <v>44021</v>
      </c>
      <c r="U570" t="s">
        <v>5984</v>
      </c>
      <c r="V570" t="s">
        <v>5982</v>
      </c>
      <c r="W570" t="s">
        <v>248</v>
      </c>
      <c r="X570" t="b">
        <f>Tabla1[[#This Row],[PLAN CONSUMO 31/10]]=Tabla1[[#This Row],[PLAN_CONSUMO]]</f>
        <v>1</v>
      </c>
      <c r="Y570" t="s">
        <v>8522</v>
      </c>
      <c r="Z570" t="b">
        <f>Tabla1[[#This Row],[DESCRIPCION_U20002 31/10]]=Tabla1[[#This Row],[DESCRIPCION_U2000]]</f>
        <v>0</v>
      </c>
      <c r="AA570" t="s">
        <v>3799</v>
      </c>
      <c r="AB570" t="b">
        <f>Tabla1[[#This Row],[EJECUTIVO COMERCIAL 31/10]]=Tabla1[[#This Row],[EJECUTIVO_CORPORATE]]</f>
        <v>0</v>
      </c>
      <c r="AC570" t="e">
        <f>VLOOKUP(Tabla1[[#This Row],[NRO_CUENTA]],[1]!Tabla3[#Data],12,0)</f>
        <v>#N/A</v>
      </c>
      <c r="AD570" t="e">
        <f>VLOOKUP(Tabla1[[#This Row],[NRO_CUENTA]],[1]!Tabla3[#Data],17,0)</f>
        <v>#N/A</v>
      </c>
    </row>
    <row r="571" spans="1:30" x14ac:dyDescent="0.25">
      <c r="A571" t="s">
        <v>18</v>
      </c>
      <c r="B571" s="1">
        <v>43312</v>
      </c>
      <c r="C571" t="s">
        <v>454</v>
      </c>
      <c r="D571">
        <v>32650</v>
      </c>
      <c r="E571" s="6" t="s">
        <v>1662</v>
      </c>
      <c r="F571" t="s">
        <v>1663</v>
      </c>
      <c r="G571" s="6" t="s">
        <v>1760</v>
      </c>
      <c r="H571" t="s">
        <v>40</v>
      </c>
      <c r="I571" t="s">
        <v>430</v>
      </c>
      <c r="J571" t="s">
        <v>1231</v>
      </c>
      <c r="K571" t="s">
        <v>1702</v>
      </c>
      <c r="L571" t="s">
        <v>1703</v>
      </c>
      <c r="M571" t="s">
        <v>1704</v>
      </c>
      <c r="N571" t="s">
        <v>711</v>
      </c>
      <c r="O571" s="14">
        <v>43983</v>
      </c>
      <c r="P571" s="14">
        <v>44013</v>
      </c>
      <c r="Q571" s="22" t="s">
        <v>996</v>
      </c>
      <c r="R571" s="21"/>
      <c r="S571" s="24"/>
      <c r="T571" s="22">
        <v>0</v>
      </c>
      <c r="U571" t="s">
        <v>5982</v>
      </c>
      <c r="V571" t="s">
        <v>35</v>
      </c>
      <c r="W571" t="s">
        <v>5986</v>
      </c>
      <c r="X571" t="b">
        <f>Tabla1[[#This Row],[PLAN CONSUMO 31/10]]=Tabla1[[#This Row],[PLAN_CONSUMO]]</f>
        <v>0</v>
      </c>
      <c r="Y571" t="s">
        <v>35</v>
      </c>
      <c r="Z571" t="b">
        <f>Tabla1[[#This Row],[DESCRIPCION_U20002 31/10]]=Tabla1[[#This Row],[DESCRIPCION_U2000]]</f>
        <v>0</v>
      </c>
      <c r="AA571" t="s">
        <v>1760</v>
      </c>
      <c r="AB571" t="b">
        <f>Tabla1[[#This Row],[EJECUTIVO COMERCIAL 31/10]]=Tabla1[[#This Row],[EJECUTIVO_CORPORATE]]</f>
        <v>1</v>
      </c>
      <c r="AC571" t="e">
        <f>VLOOKUP(Tabla1[[#This Row],[NRO_CUENTA]],[1]!Tabla3[#Data],12,0)</f>
        <v>#N/A</v>
      </c>
      <c r="AD571" t="e">
        <f>VLOOKUP(Tabla1[[#This Row],[NRO_CUENTA]],[1]!Tabla3[#Data],17,0)</f>
        <v>#N/A</v>
      </c>
    </row>
    <row r="572" spans="1:30" x14ac:dyDescent="0.25">
      <c r="A572" t="s">
        <v>18</v>
      </c>
      <c r="B572" s="1">
        <v>42453</v>
      </c>
      <c r="C572" t="s">
        <v>1665</v>
      </c>
      <c r="D572">
        <v>30017</v>
      </c>
      <c r="E572" s="6" t="s">
        <v>1664</v>
      </c>
      <c r="F572" t="s">
        <v>1666</v>
      </c>
      <c r="G572" s="6" t="s">
        <v>1649</v>
      </c>
      <c r="H572" t="s">
        <v>40</v>
      </c>
      <c r="I572" t="s">
        <v>23</v>
      </c>
      <c r="J572" t="s">
        <v>1379</v>
      </c>
      <c r="K572" t="s">
        <v>1708</v>
      </c>
      <c r="L572" t="s">
        <v>1709</v>
      </c>
      <c r="M572" t="s">
        <v>1707</v>
      </c>
      <c r="N572" t="s">
        <v>711</v>
      </c>
      <c r="O572" s="14">
        <v>43983</v>
      </c>
      <c r="P572" s="14">
        <v>44013</v>
      </c>
      <c r="Q572" s="22" t="s">
        <v>27</v>
      </c>
      <c r="R572" s="21"/>
      <c r="S572" s="24"/>
      <c r="T572" s="22">
        <v>44025</v>
      </c>
      <c r="U572" t="s">
        <v>5982</v>
      </c>
      <c r="V572" t="s">
        <v>5982</v>
      </c>
      <c r="W572" t="s">
        <v>323</v>
      </c>
      <c r="X572" t="b">
        <f>Tabla1[[#This Row],[PLAN CONSUMO 31/10]]=Tabla1[[#This Row],[PLAN_CONSUMO]]</f>
        <v>0</v>
      </c>
      <c r="Y572" t="s">
        <v>9458</v>
      </c>
      <c r="Z572" t="b">
        <f>Tabla1[[#This Row],[DESCRIPCION_U20002 31/10]]=Tabla1[[#This Row],[DESCRIPCION_U2000]]</f>
        <v>0</v>
      </c>
      <c r="AA572" t="s">
        <v>9185</v>
      </c>
      <c r="AB572" t="b">
        <f>Tabla1[[#This Row],[EJECUTIVO COMERCIAL 31/10]]=Tabla1[[#This Row],[EJECUTIVO_CORPORATE]]</f>
        <v>0</v>
      </c>
      <c r="AC572" t="e">
        <f>VLOOKUP(Tabla1[[#This Row],[NRO_CUENTA]],[1]!Tabla3[#Data],12,0)</f>
        <v>#N/A</v>
      </c>
      <c r="AD572" t="e">
        <f>VLOOKUP(Tabla1[[#This Row],[NRO_CUENTA]],[1]!Tabla3[#Data],17,0)</f>
        <v>#N/A</v>
      </c>
    </row>
    <row r="573" spans="1:30" x14ac:dyDescent="0.25">
      <c r="A573" t="s">
        <v>18</v>
      </c>
      <c r="B573" s="1">
        <v>42453</v>
      </c>
      <c r="C573" t="s">
        <v>1667</v>
      </c>
      <c r="D573">
        <v>30019</v>
      </c>
      <c r="E573" s="6" t="s">
        <v>1664</v>
      </c>
      <c r="F573" t="s">
        <v>1668</v>
      </c>
      <c r="G573" s="6" t="s">
        <v>1649</v>
      </c>
      <c r="H573" t="s">
        <v>40</v>
      </c>
      <c r="I573" t="s">
        <v>23</v>
      </c>
      <c r="J573" t="s">
        <v>1379</v>
      </c>
      <c r="K573" t="s">
        <v>1710</v>
      </c>
      <c r="L573" t="s">
        <v>1711</v>
      </c>
      <c r="M573" t="s">
        <v>1707</v>
      </c>
      <c r="N573" t="s">
        <v>711</v>
      </c>
      <c r="O573" s="14">
        <v>43983</v>
      </c>
      <c r="P573" s="14">
        <v>44013</v>
      </c>
      <c r="Q573" s="22" t="s">
        <v>27</v>
      </c>
      <c r="R573" s="21"/>
      <c r="S573" s="24"/>
      <c r="T573" s="22">
        <v>44026</v>
      </c>
      <c r="U573" t="s">
        <v>5982</v>
      </c>
      <c r="V573" t="s">
        <v>5982</v>
      </c>
      <c r="W573" t="s">
        <v>248</v>
      </c>
      <c r="X573" t="b">
        <f>Tabla1[[#This Row],[PLAN CONSUMO 31/10]]=Tabla1[[#This Row],[PLAN_CONSUMO]]</f>
        <v>0</v>
      </c>
      <c r="Y573" t="s">
        <v>9459</v>
      </c>
      <c r="Z573" t="b">
        <f>Tabla1[[#This Row],[DESCRIPCION_U20002 31/10]]=Tabla1[[#This Row],[DESCRIPCION_U2000]]</f>
        <v>0</v>
      </c>
      <c r="AA573" t="s">
        <v>9185</v>
      </c>
      <c r="AB573" t="b">
        <f>Tabla1[[#This Row],[EJECUTIVO COMERCIAL 31/10]]=Tabla1[[#This Row],[EJECUTIVO_CORPORATE]]</f>
        <v>0</v>
      </c>
      <c r="AC573" t="e">
        <f>VLOOKUP(Tabla1[[#This Row],[NRO_CUENTA]],[1]!Tabla3[#Data],12,0)</f>
        <v>#N/A</v>
      </c>
      <c r="AD573" t="e">
        <f>VLOOKUP(Tabla1[[#This Row],[NRO_CUENTA]],[1]!Tabla3[#Data],17,0)</f>
        <v>#N/A</v>
      </c>
    </row>
    <row r="574" spans="1:30" x14ac:dyDescent="0.25">
      <c r="A574" t="s">
        <v>18</v>
      </c>
      <c r="B574" s="1">
        <v>43003</v>
      </c>
      <c r="C574" t="s">
        <v>1047</v>
      </c>
      <c r="D574">
        <v>31412</v>
      </c>
      <c r="E574" s="6" t="s">
        <v>1670</v>
      </c>
      <c r="F574" t="s">
        <v>1671</v>
      </c>
      <c r="G574" s="6" t="s">
        <v>1389</v>
      </c>
      <c r="H574" t="s">
        <v>646</v>
      </c>
      <c r="I574" t="s">
        <v>23</v>
      </c>
      <c r="J574" t="s">
        <v>832</v>
      </c>
      <c r="K574" t="s">
        <v>1715</v>
      </c>
      <c r="L574" t="s">
        <v>1716</v>
      </c>
      <c r="M574" t="s">
        <v>1717</v>
      </c>
      <c r="N574" t="s">
        <v>711</v>
      </c>
      <c r="O574" s="14">
        <v>43983</v>
      </c>
      <c r="P574" s="14">
        <v>44013</v>
      </c>
      <c r="Q574" s="22" t="s">
        <v>996</v>
      </c>
      <c r="R574" s="21"/>
      <c r="S574" s="24"/>
      <c r="T574" s="22">
        <v>0</v>
      </c>
      <c r="U574" t="s">
        <v>5982</v>
      </c>
      <c r="V574" t="s">
        <v>5982</v>
      </c>
      <c r="W574" t="s">
        <v>5994</v>
      </c>
      <c r="X574" t="b">
        <f>Tabla1[[#This Row],[PLAN CONSUMO 31/10]]=Tabla1[[#This Row],[PLAN_CONSUMO]]</f>
        <v>0</v>
      </c>
      <c r="Y574" t="s">
        <v>6340</v>
      </c>
      <c r="Z574" t="b">
        <f>Tabla1[[#This Row],[DESCRIPCION_U20002 31/10]]=Tabla1[[#This Row],[DESCRIPCION_U2000]]</f>
        <v>0</v>
      </c>
      <c r="AA574" t="s">
        <v>8737</v>
      </c>
      <c r="AB574" t="b">
        <f>Tabla1[[#This Row],[EJECUTIVO COMERCIAL 31/10]]=Tabla1[[#This Row],[EJECUTIVO_CORPORATE]]</f>
        <v>0</v>
      </c>
      <c r="AC574" t="e">
        <f>VLOOKUP(Tabla1[[#This Row],[NRO_CUENTA]],[1]!Tabla3[#Data],12,0)</f>
        <v>#N/A</v>
      </c>
      <c r="AD574" t="e">
        <f>VLOOKUP(Tabla1[[#This Row],[NRO_CUENTA]],[1]!Tabla3[#Data],17,0)</f>
        <v>#N/A</v>
      </c>
    </row>
    <row r="575" spans="1:30" x14ac:dyDescent="0.25">
      <c r="A575" t="s">
        <v>18</v>
      </c>
      <c r="B575" s="1">
        <v>43554</v>
      </c>
      <c r="C575" t="s">
        <v>427</v>
      </c>
      <c r="D575">
        <v>33792</v>
      </c>
      <c r="E575" s="6" t="s">
        <v>1670</v>
      </c>
      <c r="F575" t="s">
        <v>1672</v>
      </c>
      <c r="G575" s="6" t="s">
        <v>1389</v>
      </c>
      <c r="H575" t="s">
        <v>646</v>
      </c>
      <c r="I575" t="s">
        <v>430</v>
      </c>
      <c r="J575" t="s">
        <v>832</v>
      </c>
      <c r="K575" t="s">
        <v>1718</v>
      </c>
      <c r="L575" t="s">
        <v>1719</v>
      </c>
      <c r="M575" t="s">
        <v>1717</v>
      </c>
      <c r="N575" t="s">
        <v>711</v>
      </c>
      <c r="O575" s="14">
        <v>43983</v>
      </c>
      <c r="P575" s="14">
        <v>44013</v>
      </c>
      <c r="Q575" s="22" t="s">
        <v>996</v>
      </c>
      <c r="R575" s="21"/>
      <c r="S575" s="24"/>
      <c r="T575" s="22">
        <v>0</v>
      </c>
      <c r="U575" t="s">
        <v>5982</v>
      </c>
      <c r="V575" t="s">
        <v>35</v>
      </c>
      <c r="W575" t="s">
        <v>6593</v>
      </c>
      <c r="X575" t="b">
        <f>Tabla1[[#This Row],[PLAN CONSUMO 31/10]]=Tabla1[[#This Row],[PLAN_CONSUMO]]</f>
        <v>0</v>
      </c>
      <c r="Y575" t="s">
        <v>35</v>
      </c>
      <c r="Z575" t="b">
        <f>Tabla1[[#This Row],[DESCRIPCION_U20002 31/10]]=Tabla1[[#This Row],[DESCRIPCION_U2000]]</f>
        <v>0</v>
      </c>
      <c r="AA575" t="s">
        <v>8737</v>
      </c>
      <c r="AB575" t="b">
        <f>Tabla1[[#This Row],[EJECUTIVO COMERCIAL 31/10]]=Tabla1[[#This Row],[EJECUTIVO_CORPORATE]]</f>
        <v>0</v>
      </c>
      <c r="AC575" t="e">
        <f>VLOOKUP(Tabla1[[#This Row],[NRO_CUENTA]],[1]!Tabla3[#Data],12,0)</f>
        <v>#N/A</v>
      </c>
      <c r="AD575" t="e">
        <f>VLOOKUP(Tabla1[[#This Row],[NRO_CUENTA]],[1]!Tabla3[#Data],17,0)</f>
        <v>#N/A</v>
      </c>
    </row>
    <row r="576" spans="1:30" x14ac:dyDescent="0.25">
      <c r="A576" t="s">
        <v>88</v>
      </c>
      <c r="B576" s="1">
        <v>45072</v>
      </c>
      <c r="C576" t="s">
        <v>28</v>
      </c>
      <c r="D576">
        <v>38943</v>
      </c>
      <c r="E576" s="6" t="s">
        <v>1416</v>
      </c>
      <c r="F576" t="s">
        <v>8648</v>
      </c>
      <c r="G576" s="6" t="s">
        <v>1413</v>
      </c>
      <c r="H576" t="s">
        <v>40</v>
      </c>
      <c r="I576" t="s">
        <v>23</v>
      </c>
      <c r="J576" t="s">
        <v>757</v>
      </c>
      <c r="K576" t="s">
        <v>8720</v>
      </c>
      <c r="L576">
        <v>0</v>
      </c>
      <c r="M576" t="s">
        <v>8719</v>
      </c>
      <c r="N576" t="s">
        <v>4091</v>
      </c>
      <c r="O576" s="14">
        <v>45047</v>
      </c>
      <c r="P576" s="14">
        <v>45078</v>
      </c>
      <c r="Q576" s="1" t="s">
        <v>27</v>
      </c>
      <c r="R576" s="1"/>
      <c r="S576" s="2"/>
      <c r="T576" s="48">
        <v>45106</v>
      </c>
      <c r="U576" t="s">
        <v>5982</v>
      </c>
      <c r="V576" t="s">
        <v>5982</v>
      </c>
      <c r="W576" t="s">
        <v>28</v>
      </c>
      <c r="X576" t="b">
        <f>Tabla1[[#This Row],[PLAN CONSUMO 31/10]]=Tabla1[[#This Row],[PLAN_CONSUMO]]</f>
        <v>1</v>
      </c>
      <c r="Y576" t="s">
        <v>8648</v>
      </c>
      <c r="Z576" t="b">
        <f>Tabla1[[#This Row],[DESCRIPCION_U20002 31/10]]=Tabla1[[#This Row],[DESCRIPCION_U2000]]</f>
        <v>1</v>
      </c>
      <c r="AA576" t="s">
        <v>8926</v>
      </c>
      <c r="AB576" t="b">
        <f>Tabla1[[#This Row],[EJECUTIVO COMERCIAL 31/10]]=Tabla1[[#This Row],[EJECUTIVO_CORPORATE]]</f>
        <v>0</v>
      </c>
      <c r="AC576" t="e">
        <f>VLOOKUP(Tabla1[[#This Row],[NRO_CUENTA]],[1]!Tabla3[#Data],12,0)</f>
        <v>#N/A</v>
      </c>
      <c r="AD576" t="e">
        <f>VLOOKUP(Tabla1[[#This Row],[NRO_CUENTA]],[1]!Tabla3[#Data],17,0)</f>
        <v>#N/A</v>
      </c>
    </row>
    <row r="577" spans="1:30" x14ac:dyDescent="0.25">
      <c r="A577" t="s">
        <v>18</v>
      </c>
      <c r="B577" s="1">
        <v>41244</v>
      </c>
      <c r="C577" t="s">
        <v>1049</v>
      </c>
      <c r="D577">
        <v>28221</v>
      </c>
      <c r="E577" s="6" t="s">
        <v>1676</v>
      </c>
      <c r="F577" t="s">
        <v>2175</v>
      </c>
      <c r="G577" s="6" t="s">
        <v>1765</v>
      </c>
      <c r="H577" t="s">
        <v>40</v>
      </c>
      <c r="I577" t="s">
        <v>23</v>
      </c>
      <c r="J577" t="s">
        <v>745</v>
      </c>
      <c r="K577" t="s">
        <v>1726</v>
      </c>
      <c r="L577" t="s">
        <v>1727</v>
      </c>
      <c r="M577" t="s">
        <v>1725</v>
      </c>
      <c r="N577" t="s">
        <v>711</v>
      </c>
      <c r="O577" s="14">
        <v>43983</v>
      </c>
      <c r="P577" s="14">
        <v>44013</v>
      </c>
      <c r="Q577" s="22" t="s">
        <v>27</v>
      </c>
      <c r="R577" s="21"/>
      <c r="S577" s="24"/>
      <c r="T577" s="22">
        <v>44038</v>
      </c>
      <c r="U577" t="s">
        <v>5982</v>
      </c>
      <c r="V577" t="s">
        <v>5982</v>
      </c>
      <c r="W577" t="s">
        <v>1049</v>
      </c>
      <c r="X577" t="b">
        <f>Tabla1[[#This Row],[PLAN CONSUMO 31/10]]=Tabla1[[#This Row],[PLAN_CONSUMO]]</f>
        <v>1</v>
      </c>
      <c r="Y577" t="s">
        <v>7023</v>
      </c>
      <c r="Z577" t="b">
        <f>Tabla1[[#This Row],[DESCRIPCION_U20002 31/10]]=Tabla1[[#This Row],[DESCRIPCION_U2000]]</f>
        <v>0</v>
      </c>
      <c r="AA577" t="s">
        <v>1760</v>
      </c>
      <c r="AB577" t="b">
        <f>Tabla1[[#This Row],[EJECUTIVO COMERCIAL 31/10]]=Tabla1[[#This Row],[EJECUTIVO_CORPORATE]]</f>
        <v>0</v>
      </c>
      <c r="AC577" t="e">
        <f>VLOOKUP(Tabla1[[#This Row],[NRO_CUENTA]],[1]!Tabla3[#Data],12,0)</f>
        <v>#N/A</v>
      </c>
      <c r="AD577" t="e">
        <f>VLOOKUP(Tabla1[[#This Row],[NRO_CUENTA]],[1]!Tabla3[#Data],17,0)</f>
        <v>#N/A</v>
      </c>
    </row>
    <row r="578" spans="1:30" x14ac:dyDescent="0.25">
      <c r="A578" t="s">
        <v>18</v>
      </c>
      <c r="B578" s="1">
        <v>42790</v>
      </c>
      <c r="C578" t="s">
        <v>1872</v>
      </c>
      <c r="D578">
        <v>30881</v>
      </c>
      <c r="E578" s="6" t="s">
        <v>1676</v>
      </c>
      <c r="F578" t="s">
        <v>2176</v>
      </c>
      <c r="G578" s="6" t="s">
        <v>1765</v>
      </c>
      <c r="H578" t="s">
        <v>40</v>
      </c>
      <c r="I578" t="s">
        <v>23</v>
      </c>
      <c r="J578" t="s">
        <v>745</v>
      </c>
      <c r="K578" t="s">
        <v>1726</v>
      </c>
      <c r="L578" t="s">
        <v>1728</v>
      </c>
      <c r="M578" t="s">
        <v>1725</v>
      </c>
      <c r="N578" t="s">
        <v>711</v>
      </c>
      <c r="O578" s="14">
        <v>43983</v>
      </c>
      <c r="P578" s="14">
        <v>44013</v>
      </c>
      <c r="Q578" s="22" t="s">
        <v>27</v>
      </c>
      <c r="R578" s="21"/>
      <c r="S578" s="24"/>
      <c r="T578" s="22">
        <v>44038</v>
      </c>
      <c r="U578" t="s">
        <v>5982</v>
      </c>
      <c r="V578" t="s">
        <v>5982</v>
      </c>
      <c r="W578" t="s">
        <v>1872</v>
      </c>
      <c r="X578" t="b">
        <f>Tabla1[[#This Row],[PLAN CONSUMO 31/10]]=Tabla1[[#This Row],[PLAN_CONSUMO]]</f>
        <v>1</v>
      </c>
      <c r="Y578" t="s">
        <v>6074</v>
      </c>
      <c r="Z578" t="b">
        <f>Tabla1[[#This Row],[DESCRIPCION_U20002 31/10]]=Tabla1[[#This Row],[DESCRIPCION_U2000]]</f>
        <v>0</v>
      </c>
      <c r="AA578" t="s">
        <v>1760</v>
      </c>
      <c r="AB578" t="b">
        <f>Tabla1[[#This Row],[EJECUTIVO COMERCIAL 31/10]]=Tabla1[[#This Row],[EJECUTIVO_CORPORATE]]</f>
        <v>0</v>
      </c>
      <c r="AC578" t="e">
        <f>VLOOKUP(Tabla1[[#This Row],[NRO_CUENTA]],[1]!Tabla3[#Data],12,0)</f>
        <v>#N/A</v>
      </c>
      <c r="AD578" t="e">
        <f>VLOOKUP(Tabla1[[#This Row],[NRO_CUENTA]],[1]!Tabla3[#Data],17,0)</f>
        <v>#N/A</v>
      </c>
    </row>
    <row r="579" spans="1:30" x14ac:dyDescent="0.25">
      <c r="A579" t="s">
        <v>18</v>
      </c>
      <c r="B579" s="1">
        <v>43129</v>
      </c>
      <c r="C579" t="s">
        <v>28</v>
      </c>
      <c r="D579">
        <v>31835</v>
      </c>
      <c r="E579" s="6" t="s">
        <v>1676</v>
      </c>
      <c r="F579" t="s">
        <v>3372</v>
      </c>
      <c r="G579" s="6" t="s">
        <v>1765</v>
      </c>
      <c r="H579" t="s">
        <v>61</v>
      </c>
      <c r="I579" t="s">
        <v>23</v>
      </c>
      <c r="J579" t="s">
        <v>745</v>
      </c>
      <c r="K579" t="s">
        <v>1729</v>
      </c>
      <c r="L579" t="s">
        <v>1730</v>
      </c>
      <c r="M579" t="s">
        <v>1725</v>
      </c>
      <c r="N579" t="s">
        <v>711</v>
      </c>
      <c r="O579" s="14">
        <v>43983</v>
      </c>
      <c r="P579" s="14">
        <v>44013</v>
      </c>
      <c r="Q579" s="22" t="s">
        <v>996</v>
      </c>
      <c r="R579" s="21"/>
      <c r="S579" s="24"/>
      <c r="T579" s="22">
        <v>0</v>
      </c>
      <c r="U579" t="s">
        <v>5982</v>
      </c>
      <c r="V579" t="s">
        <v>35</v>
      </c>
      <c r="W579" t="s">
        <v>28</v>
      </c>
      <c r="X579" t="b">
        <f>Tabla1[[#This Row],[PLAN CONSUMO 31/10]]=Tabla1[[#This Row],[PLAN_CONSUMO]]</f>
        <v>1</v>
      </c>
      <c r="Y579" t="s">
        <v>35</v>
      </c>
      <c r="Z579" t="b">
        <f>Tabla1[[#This Row],[DESCRIPCION_U20002 31/10]]=Tabla1[[#This Row],[DESCRIPCION_U2000]]</f>
        <v>0</v>
      </c>
      <c r="AA579" t="s">
        <v>1760</v>
      </c>
      <c r="AB579" t="b">
        <f>Tabla1[[#This Row],[EJECUTIVO COMERCIAL 31/10]]=Tabla1[[#This Row],[EJECUTIVO_CORPORATE]]</f>
        <v>0</v>
      </c>
      <c r="AC579" t="e">
        <f>VLOOKUP(Tabla1[[#This Row],[NRO_CUENTA]],[1]!Tabla3[#Data],12,0)</f>
        <v>#N/A</v>
      </c>
      <c r="AD579" t="e">
        <f>VLOOKUP(Tabla1[[#This Row],[NRO_CUENTA]],[1]!Tabla3[#Data],17,0)</f>
        <v>#N/A</v>
      </c>
    </row>
    <row r="580" spans="1:30" x14ac:dyDescent="0.25">
      <c r="A580" t="s">
        <v>18</v>
      </c>
      <c r="B580" s="1">
        <v>41920</v>
      </c>
      <c r="C580" t="s">
        <v>960</v>
      </c>
      <c r="D580">
        <v>29291</v>
      </c>
      <c r="E580" s="6" t="s">
        <v>1677</v>
      </c>
      <c r="F580" t="s">
        <v>1678</v>
      </c>
      <c r="G580" s="6" t="s">
        <v>1833</v>
      </c>
      <c r="H580" t="s">
        <v>752</v>
      </c>
      <c r="I580" t="s">
        <v>23</v>
      </c>
      <c r="J580" t="s">
        <v>1235</v>
      </c>
      <c r="K580" t="s">
        <v>1733</v>
      </c>
      <c r="M580" t="s">
        <v>1734</v>
      </c>
      <c r="N580" t="s">
        <v>711</v>
      </c>
      <c r="O580" s="14">
        <v>43983</v>
      </c>
      <c r="P580" s="14">
        <v>44013</v>
      </c>
      <c r="Q580" s="22" t="s">
        <v>995</v>
      </c>
      <c r="R580" s="21" t="s">
        <v>3062</v>
      </c>
      <c r="S580" s="24"/>
      <c r="T580" s="22">
        <v>0</v>
      </c>
      <c r="U580" t="s">
        <v>5982</v>
      </c>
      <c r="V580" t="s">
        <v>5982</v>
      </c>
      <c r="W580" t="s">
        <v>5988</v>
      </c>
      <c r="X580" t="b">
        <f>Tabla1[[#This Row],[PLAN CONSUMO 31/10]]=Tabla1[[#This Row],[PLAN_CONSUMO]]</f>
        <v>0</v>
      </c>
      <c r="Y580" t="s">
        <v>6341</v>
      </c>
      <c r="Z580" t="b">
        <f>Tabla1[[#This Row],[DESCRIPCION_U20002 31/10]]=Tabla1[[#This Row],[DESCRIPCION_U2000]]</f>
        <v>0</v>
      </c>
      <c r="AA580" t="s">
        <v>6152</v>
      </c>
      <c r="AB580" t="b">
        <f>Tabla1[[#This Row],[EJECUTIVO COMERCIAL 31/10]]=Tabla1[[#This Row],[EJECUTIVO_CORPORATE]]</f>
        <v>0</v>
      </c>
      <c r="AC580" t="e">
        <f>VLOOKUP(Tabla1[[#This Row],[NRO_CUENTA]],[1]!Tabla3[#Data],12,0)</f>
        <v>#N/A</v>
      </c>
      <c r="AD580" t="e">
        <f>VLOOKUP(Tabla1[[#This Row],[NRO_CUENTA]],[1]!Tabla3[#Data],17,0)</f>
        <v>#N/A</v>
      </c>
    </row>
    <row r="581" spans="1:30" x14ac:dyDescent="0.25">
      <c r="A581" t="s">
        <v>18</v>
      </c>
      <c r="B581" s="1">
        <v>41771</v>
      </c>
      <c r="C581" t="s">
        <v>960</v>
      </c>
      <c r="D581">
        <v>28986</v>
      </c>
      <c r="E581" s="6" t="s">
        <v>1679</v>
      </c>
      <c r="F581" t="s">
        <v>1680</v>
      </c>
      <c r="G581" s="6" t="s">
        <v>1833</v>
      </c>
      <c r="H581" t="s">
        <v>752</v>
      </c>
      <c r="I581" t="s">
        <v>23</v>
      </c>
      <c r="J581" t="s">
        <v>1235</v>
      </c>
      <c r="K581" t="s">
        <v>1735</v>
      </c>
      <c r="M581" t="s">
        <v>1736</v>
      </c>
      <c r="N581" t="s">
        <v>711</v>
      </c>
      <c r="O581" s="14">
        <v>43983</v>
      </c>
      <c r="P581" s="14">
        <v>44013</v>
      </c>
      <c r="Q581" s="22" t="s">
        <v>996</v>
      </c>
      <c r="R581" s="21" t="s">
        <v>3059</v>
      </c>
      <c r="S581" s="24"/>
      <c r="T581" s="22">
        <v>0</v>
      </c>
      <c r="U581" t="s">
        <v>5982</v>
      </c>
      <c r="V581" t="s">
        <v>35</v>
      </c>
      <c r="W581" t="s">
        <v>6979</v>
      </c>
      <c r="X581" t="b">
        <f>Tabla1[[#This Row],[PLAN CONSUMO 31/10]]=Tabla1[[#This Row],[PLAN_CONSUMO]]</f>
        <v>0</v>
      </c>
      <c r="Y581" t="s">
        <v>35</v>
      </c>
      <c r="Z581" t="b">
        <f>Tabla1[[#This Row],[DESCRIPCION_U20002 31/10]]=Tabla1[[#This Row],[DESCRIPCION_U2000]]</f>
        <v>0</v>
      </c>
      <c r="AA581" t="s">
        <v>6152</v>
      </c>
      <c r="AB581" t="b">
        <f>Tabla1[[#This Row],[EJECUTIVO COMERCIAL 31/10]]=Tabla1[[#This Row],[EJECUTIVO_CORPORATE]]</f>
        <v>0</v>
      </c>
      <c r="AC581" t="e">
        <f>VLOOKUP(Tabla1[[#This Row],[NRO_CUENTA]],[1]!Tabla3[#Data],12,0)</f>
        <v>#N/A</v>
      </c>
      <c r="AD581" t="e">
        <f>VLOOKUP(Tabla1[[#This Row],[NRO_CUENTA]],[1]!Tabla3[#Data],17,0)</f>
        <v>#N/A</v>
      </c>
    </row>
    <row r="582" spans="1:30" x14ac:dyDescent="0.25">
      <c r="A582" t="s">
        <v>18</v>
      </c>
      <c r="B582" s="1">
        <v>43343</v>
      </c>
      <c r="C582" t="s">
        <v>393</v>
      </c>
      <c r="D582">
        <v>32843</v>
      </c>
      <c r="E582" s="6" t="s">
        <v>1681</v>
      </c>
      <c r="F582" t="s">
        <v>3373</v>
      </c>
      <c r="G582" s="6" t="s">
        <v>1404</v>
      </c>
      <c r="H582" t="s">
        <v>31</v>
      </c>
      <c r="I582" t="s">
        <v>23</v>
      </c>
      <c r="J582" t="s">
        <v>1233</v>
      </c>
      <c r="K582" t="s">
        <v>1737</v>
      </c>
      <c r="L582" t="s">
        <v>1738</v>
      </c>
      <c r="M582" t="s">
        <v>1739</v>
      </c>
      <c r="N582" t="s">
        <v>711</v>
      </c>
      <c r="O582" s="14">
        <v>43983</v>
      </c>
      <c r="P582" s="14">
        <v>44013</v>
      </c>
      <c r="Q582" s="22" t="s">
        <v>27</v>
      </c>
      <c r="R582" s="59"/>
      <c r="S582" s="24"/>
      <c r="T582" s="22">
        <v>44581</v>
      </c>
      <c r="U582" t="s">
        <v>5982</v>
      </c>
      <c r="V582" t="s">
        <v>5982</v>
      </c>
      <c r="W582" t="s">
        <v>393</v>
      </c>
      <c r="X582" t="b">
        <f>Tabla1[[#This Row],[PLAN CONSUMO 31/10]]=Tabla1[[#This Row],[PLAN_CONSUMO]]</f>
        <v>1</v>
      </c>
      <c r="Y582" t="s">
        <v>3373</v>
      </c>
      <c r="Z582" t="b">
        <f>Tabla1[[#This Row],[DESCRIPCION_U20002 31/10]]=Tabla1[[#This Row],[DESCRIPCION_U2000]]</f>
        <v>1</v>
      </c>
      <c r="AA582" t="s">
        <v>7110</v>
      </c>
      <c r="AB582" t="b">
        <f>Tabla1[[#This Row],[EJECUTIVO COMERCIAL 31/10]]=Tabla1[[#This Row],[EJECUTIVO_CORPORATE]]</f>
        <v>0</v>
      </c>
      <c r="AC582" t="e">
        <f>VLOOKUP(Tabla1[[#This Row],[NRO_CUENTA]],[1]!Tabla3[#Data],12,0)</f>
        <v>#N/A</v>
      </c>
      <c r="AD582" t="e">
        <f>VLOOKUP(Tabla1[[#This Row],[NRO_CUENTA]],[1]!Tabla3[#Data],17,0)</f>
        <v>#N/A</v>
      </c>
    </row>
    <row r="583" spans="1:30" x14ac:dyDescent="0.25">
      <c r="A583" t="s">
        <v>18</v>
      </c>
      <c r="B583" s="1">
        <v>43287</v>
      </c>
      <c r="C583" t="s">
        <v>28</v>
      </c>
      <c r="D583">
        <v>32637</v>
      </c>
      <c r="E583" s="6" t="s">
        <v>1393</v>
      </c>
      <c r="F583" t="s">
        <v>3374</v>
      </c>
      <c r="G583" s="6" t="s">
        <v>1837</v>
      </c>
      <c r="H583" t="s">
        <v>31</v>
      </c>
      <c r="I583" t="s">
        <v>23</v>
      </c>
      <c r="J583" t="s">
        <v>939</v>
      </c>
      <c r="K583" t="s">
        <v>1742</v>
      </c>
      <c r="M583" t="s">
        <v>1477</v>
      </c>
      <c r="N583" t="s">
        <v>711</v>
      </c>
      <c r="O583" s="14">
        <v>43983</v>
      </c>
      <c r="P583" s="14">
        <v>44013</v>
      </c>
      <c r="Q583" s="22" t="s">
        <v>75</v>
      </c>
      <c r="R583" s="21"/>
      <c r="S583" s="2" t="s">
        <v>9309</v>
      </c>
      <c r="T583" s="22">
        <v>0</v>
      </c>
      <c r="U583" t="s">
        <v>5982</v>
      </c>
      <c r="V583" t="s">
        <v>5984</v>
      </c>
      <c r="W583" t="s">
        <v>28</v>
      </c>
      <c r="X583" t="b">
        <f>Tabla1[[#This Row],[PLAN CONSUMO 31/10]]=Tabla1[[#This Row],[PLAN_CONSUMO]]</f>
        <v>1</v>
      </c>
      <c r="Y583" t="s">
        <v>3374</v>
      </c>
      <c r="Z583" t="b">
        <f>Tabla1[[#This Row],[DESCRIPCION_U20002 31/10]]=Tabla1[[#This Row],[DESCRIPCION_U2000]]</f>
        <v>1</v>
      </c>
      <c r="AA583" t="s">
        <v>8891</v>
      </c>
      <c r="AB583" t="b">
        <f>Tabla1[[#This Row],[EJECUTIVO COMERCIAL 31/10]]=Tabla1[[#This Row],[EJECUTIVO_CORPORATE]]</f>
        <v>0</v>
      </c>
      <c r="AC583" t="e">
        <f>VLOOKUP(Tabla1[[#This Row],[NRO_CUENTA]],[1]!Tabla3[#Data],12,0)</f>
        <v>#N/A</v>
      </c>
      <c r="AD583" t="e">
        <f>VLOOKUP(Tabla1[[#This Row],[NRO_CUENTA]],[1]!Tabla3[#Data],17,0)</f>
        <v>#N/A</v>
      </c>
    </row>
    <row r="584" spans="1:30" x14ac:dyDescent="0.25">
      <c r="A584" t="s">
        <v>18</v>
      </c>
      <c r="B584" s="1">
        <v>43287</v>
      </c>
      <c r="C584" t="s">
        <v>28</v>
      </c>
      <c r="D584">
        <v>32638</v>
      </c>
      <c r="E584" s="6" t="s">
        <v>1393</v>
      </c>
      <c r="F584" t="s">
        <v>3375</v>
      </c>
      <c r="G584" s="6" t="s">
        <v>1837</v>
      </c>
      <c r="H584" t="s">
        <v>752</v>
      </c>
      <c r="I584" t="s">
        <v>23</v>
      </c>
      <c r="J584" t="s">
        <v>939</v>
      </c>
      <c r="K584" t="s">
        <v>1743</v>
      </c>
      <c r="M584" t="s">
        <v>1477</v>
      </c>
      <c r="N584" t="s">
        <v>711</v>
      </c>
      <c r="O584" s="14">
        <v>43983</v>
      </c>
      <c r="P584" s="14">
        <v>44013</v>
      </c>
      <c r="Q584" s="22" t="s">
        <v>996</v>
      </c>
      <c r="R584" s="21" t="s">
        <v>3059</v>
      </c>
      <c r="S584" s="24"/>
      <c r="T584" s="22">
        <v>0</v>
      </c>
      <c r="U584" t="s">
        <v>5982</v>
      </c>
      <c r="V584" t="s">
        <v>35</v>
      </c>
      <c r="W584" t="s">
        <v>28</v>
      </c>
      <c r="X584" t="b">
        <f>Tabla1[[#This Row],[PLAN CONSUMO 31/10]]=Tabla1[[#This Row],[PLAN_CONSUMO]]</f>
        <v>1</v>
      </c>
      <c r="Y584" t="s">
        <v>35</v>
      </c>
      <c r="Z584" t="b">
        <f>Tabla1[[#This Row],[DESCRIPCION_U20002 31/10]]=Tabla1[[#This Row],[DESCRIPCION_U2000]]</f>
        <v>0</v>
      </c>
      <c r="AA584" t="s">
        <v>8891</v>
      </c>
      <c r="AB584" t="b">
        <f>Tabla1[[#This Row],[EJECUTIVO COMERCIAL 31/10]]=Tabla1[[#This Row],[EJECUTIVO_CORPORATE]]</f>
        <v>0</v>
      </c>
      <c r="AC584" t="e">
        <f>VLOOKUP(Tabla1[[#This Row],[NRO_CUENTA]],[1]!Tabla3[#Data],12,0)</f>
        <v>#N/A</v>
      </c>
      <c r="AD584" t="e">
        <f>VLOOKUP(Tabla1[[#This Row],[NRO_CUENTA]],[1]!Tabla3[#Data],17,0)</f>
        <v>#N/A</v>
      </c>
    </row>
    <row r="585" spans="1:30" x14ac:dyDescent="0.25">
      <c r="A585" t="s">
        <v>18</v>
      </c>
      <c r="B585" s="1">
        <v>43287</v>
      </c>
      <c r="C585" t="s">
        <v>28</v>
      </c>
      <c r="D585">
        <v>32639</v>
      </c>
      <c r="E585" s="6" t="s">
        <v>1393</v>
      </c>
      <c r="F585" t="s">
        <v>3376</v>
      </c>
      <c r="G585" s="6" t="s">
        <v>1837</v>
      </c>
      <c r="H585" t="s">
        <v>98</v>
      </c>
      <c r="I585" t="s">
        <v>23</v>
      </c>
      <c r="J585" t="s">
        <v>939</v>
      </c>
      <c r="K585" t="s">
        <v>1744</v>
      </c>
      <c r="L585" t="s">
        <v>1745</v>
      </c>
      <c r="M585" t="s">
        <v>1477</v>
      </c>
      <c r="N585" t="s">
        <v>711</v>
      </c>
      <c r="O585" s="14">
        <v>43983</v>
      </c>
      <c r="P585" s="14">
        <v>44013</v>
      </c>
      <c r="Q585" s="22" t="s">
        <v>996</v>
      </c>
      <c r="R585" s="21"/>
      <c r="S585" s="24"/>
      <c r="T585" s="22">
        <v>0</v>
      </c>
      <c r="U585" t="s">
        <v>5982</v>
      </c>
      <c r="V585" t="s">
        <v>35</v>
      </c>
      <c r="W585" t="s">
        <v>28</v>
      </c>
      <c r="X585" t="b">
        <f>Tabla1[[#This Row],[PLAN CONSUMO 31/10]]=Tabla1[[#This Row],[PLAN_CONSUMO]]</f>
        <v>1</v>
      </c>
      <c r="Y585" t="s">
        <v>35</v>
      </c>
      <c r="Z585" t="b">
        <f>Tabla1[[#This Row],[DESCRIPCION_U20002 31/10]]=Tabla1[[#This Row],[DESCRIPCION_U2000]]</f>
        <v>0</v>
      </c>
      <c r="AA585" t="s">
        <v>8891</v>
      </c>
      <c r="AB585" t="b">
        <f>Tabla1[[#This Row],[EJECUTIVO COMERCIAL 31/10]]=Tabla1[[#This Row],[EJECUTIVO_CORPORATE]]</f>
        <v>0</v>
      </c>
      <c r="AC585" t="e">
        <f>VLOOKUP(Tabla1[[#This Row],[NRO_CUENTA]],[1]!Tabla3[#Data],12,0)</f>
        <v>#N/A</v>
      </c>
      <c r="AD585" t="e">
        <f>VLOOKUP(Tabla1[[#This Row],[NRO_CUENTA]],[1]!Tabla3[#Data],17,0)</f>
        <v>#N/A</v>
      </c>
    </row>
    <row r="586" spans="1:30" x14ac:dyDescent="0.25">
      <c r="A586" t="s">
        <v>18</v>
      </c>
      <c r="B586" s="1">
        <v>43341</v>
      </c>
      <c r="C586" t="s">
        <v>28</v>
      </c>
      <c r="D586">
        <v>32779</v>
      </c>
      <c r="E586" s="6" t="s">
        <v>1393</v>
      </c>
      <c r="F586" t="s">
        <v>3377</v>
      </c>
      <c r="G586" s="6" t="s">
        <v>1837</v>
      </c>
      <c r="H586" t="s">
        <v>61</v>
      </c>
      <c r="I586" t="s">
        <v>23</v>
      </c>
      <c r="J586" t="s">
        <v>939</v>
      </c>
      <c r="K586" t="s">
        <v>1746</v>
      </c>
      <c r="M586" t="s">
        <v>1477</v>
      </c>
      <c r="N586" t="s">
        <v>711</v>
      </c>
      <c r="O586" s="14">
        <v>43983</v>
      </c>
      <c r="P586" s="14">
        <v>44013</v>
      </c>
      <c r="Q586" s="22" t="s">
        <v>996</v>
      </c>
      <c r="R586" s="21"/>
      <c r="S586" s="24"/>
      <c r="T586" s="22">
        <v>0</v>
      </c>
      <c r="U586" t="s">
        <v>5982</v>
      </c>
      <c r="V586" t="s">
        <v>35</v>
      </c>
      <c r="W586" t="s">
        <v>28</v>
      </c>
      <c r="X586" t="b">
        <f>Tabla1[[#This Row],[PLAN CONSUMO 31/10]]=Tabla1[[#This Row],[PLAN_CONSUMO]]</f>
        <v>1</v>
      </c>
      <c r="Y586" t="s">
        <v>35</v>
      </c>
      <c r="Z586" t="b">
        <f>Tabla1[[#This Row],[DESCRIPCION_U20002 31/10]]=Tabla1[[#This Row],[DESCRIPCION_U2000]]</f>
        <v>0</v>
      </c>
      <c r="AA586" t="s">
        <v>8891</v>
      </c>
      <c r="AB586" t="b">
        <f>Tabla1[[#This Row],[EJECUTIVO COMERCIAL 31/10]]=Tabla1[[#This Row],[EJECUTIVO_CORPORATE]]</f>
        <v>0</v>
      </c>
      <c r="AC586" t="e">
        <f>VLOOKUP(Tabla1[[#This Row],[NRO_CUENTA]],[1]!Tabla3[#Data],12,0)</f>
        <v>#N/A</v>
      </c>
      <c r="AD586" t="e">
        <f>VLOOKUP(Tabla1[[#This Row],[NRO_CUENTA]],[1]!Tabla3[#Data],17,0)</f>
        <v>#N/A</v>
      </c>
    </row>
    <row r="587" spans="1:30" x14ac:dyDescent="0.25">
      <c r="A587" t="s">
        <v>18</v>
      </c>
      <c r="B587" s="1">
        <v>43496</v>
      </c>
      <c r="C587" t="s">
        <v>28</v>
      </c>
      <c r="D587">
        <v>33487</v>
      </c>
      <c r="E587" s="6" t="s">
        <v>124</v>
      </c>
      <c r="F587" t="s">
        <v>3378</v>
      </c>
      <c r="G587" s="6" t="s">
        <v>1404</v>
      </c>
      <c r="H587" t="s">
        <v>31</v>
      </c>
      <c r="I587" t="s">
        <v>23</v>
      </c>
      <c r="J587" t="s">
        <v>1233</v>
      </c>
      <c r="K587" t="s">
        <v>1747</v>
      </c>
      <c r="L587" t="s">
        <v>1748</v>
      </c>
      <c r="M587" t="s">
        <v>1749</v>
      </c>
      <c r="N587" t="s">
        <v>711</v>
      </c>
      <c r="O587" s="14">
        <v>43983</v>
      </c>
      <c r="P587" s="14">
        <v>44013</v>
      </c>
      <c r="Q587" s="22" t="s">
        <v>27</v>
      </c>
      <c r="R587" s="21" t="s">
        <v>7244</v>
      </c>
      <c r="S587" s="24"/>
      <c r="T587" s="22">
        <v>44782</v>
      </c>
      <c r="U587" t="s">
        <v>5982</v>
      </c>
      <c r="V587" t="s">
        <v>5982</v>
      </c>
      <c r="W587" t="s">
        <v>28</v>
      </c>
      <c r="X587" t="b">
        <f>Tabla1[[#This Row],[PLAN CONSUMO 31/10]]=Tabla1[[#This Row],[PLAN_CONSUMO]]</f>
        <v>1</v>
      </c>
      <c r="Y587" t="s">
        <v>3378</v>
      </c>
      <c r="Z587" t="b">
        <f>Tabla1[[#This Row],[DESCRIPCION_U20002 31/10]]=Tabla1[[#This Row],[DESCRIPCION_U2000]]</f>
        <v>1</v>
      </c>
      <c r="AA587" t="s">
        <v>7110</v>
      </c>
      <c r="AB587" t="b">
        <f>Tabla1[[#This Row],[EJECUTIVO COMERCIAL 31/10]]=Tabla1[[#This Row],[EJECUTIVO_CORPORATE]]</f>
        <v>0</v>
      </c>
      <c r="AC587" t="e">
        <f>VLOOKUP(Tabla1[[#This Row],[NRO_CUENTA]],[1]!Tabla3[#Data],12,0)</f>
        <v>#N/A</v>
      </c>
      <c r="AD587" t="e">
        <f>VLOOKUP(Tabla1[[#This Row],[NRO_CUENTA]],[1]!Tabla3[#Data],17,0)</f>
        <v>#N/A</v>
      </c>
    </row>
    <row r="588" spans="1:30" x14ac:dyDescent="0.25">
      <c r="A588" t="s">
        <v>18</v>
      </c>
      <c r="B588" s="1">
        <v>43496</v>
      </c>
      <c r="C588" t="s">
        <v>28</v>
      </c>
      <c r="D588">
        <v>33488</v>
      </c>
      <c r="E588" s="6" t="s">
        <v>124</v>
      </c>
      <c r="F588" t="s">
        <v>3379</v>
      </c>
      <c r="G588" s="6" t="s">
        <v>1404</v>
      </c>
      <c r="H588" t="s">
        <v>31</v>
      </c>
      <c r="I588" t="s">
        <v>23</v>
      </c>
      <c r="J588" t="s">
        <v>1233</v>
      </c>
      <c r="K588" t="s">
        <v>1750</v>
      </c>
      <c r="L588" t="s">
        <v>1751</v>
      </c>
      <c r="M588" t="s">
        <v>1749</v>
      </c>
      <c r="N588" t="s">
        <v>711</v>
      </c>
      <c r="O588" s="14">
        <v>43983</v>
      </c>
      <c r="P588" s="14">
        <v>44013</v>
      </c>
      <c r="Q588" s="22" t="s">
        <v>27</v>
      </c>
      <c r="R588" s="21"/>
      <c r="S588" s="24"/>
      <c r="T588" s="22">
        <v>44438</v>
      </c>
      <c r="U588" t="s">
        <v>5982</v>
      </c>
      <c r="V588" t="s">
        <v>5982</v>
      </c>
      <c r="W588" t="s">
        <v>28</v>
      </c>
      <c r="X588" t="b">
        <f>Tabla1[[#This Row],[PLAN CONSUMO 31/10]]=Tabla1[[#This Row],[PLAN_CONSUMO]]</f>
        <v>1</v>
      </c>
      <c r="Y588" t="s">
        <v>3379</v>
      </c>
      <c r="Z588" t="b">
        <f>Tabla1[[#This Row],[DESCRIPCION_U20002 31/10]]=Tabla1[[#This Row],[DESCRIPCION_U2000]]</f>
        <v>1</v>
      </c>
      <c r="AA588" t="s">
        <v>7110</v>
      </c>
      <c r="AB588" t="b">
        <f>Tabla1[[#This Row],[EJECUTIVO COMERCIAL 31/10]]=Tabla1[[#This Row],[EJECUTIVO_CORPORATE]]</f>
        <v>0</v>
      </c>
      <c r="AC588" t="e">
        <f>VLOOKUP(Tabla1[[#This Row],[NRO_CUENTA]],[1]!Tabla3[#Data],12,0)</f>
        <v>#N/A</v>
      </c>
      <c r="AD588" t="e">
        <f>VLOOKUP(Tabla1[[#This Row],[NRO_CUENTA]],[1]!Tabla3[#Data],17,0)</f>
        <v>#N/A</v>
      </c>
    </row>
    <row r="589" spans="1:30" x14ac:dyDescent="0.25">
      <c r="A589" t="s">
        <v>18</v>
      </c>
      <c r="B589" s="1">
        <v>42006</v>
      </c>
      <c r="C589" t="s">
        <v>1682</v>
      </c>
      <c r="D589">
        <v>29408</v>
      </c>
      <c r="E589" s="6" t="s">
        <v>1683</v>
      </c>
      <c r="F589" t="s">
        <v>1684</v>
      </c>
      <c r="G589" s="6" t="s">
        <v>1426</v>
      </c>
      <c r="H589" t="s">
        <v>22</v>
      </c>
      <c r="I589" t="s">
        <v>23</v>
      </c>
      <c r="J589" t="s">
        <v>1222</v>
      </c>
      <c r="K589" t="s">
        <v>1752</v>
      </c>
      <c r="M589" t="s">
        <v>1753</v>
      </c>
      <c r="N589" t="s">
        <v>711</v>
      </c>
      <c r="O589" s="14">
        <v>43983</v>
      </c>
      <c r="P589" s="14">
        <v>44013</v>
      </c>
      <c r="Q589" s="22" t="s">
        <v>27</v>
      </c>
      <c r="R589" s="21" t="s">
        <v>2220</v>
      </c>
      <c r="S589" s="24"/>
      <c r="T589" s="22">
        <v>44025</v>
      </c>
      <c r="U589" t="s">
        <v>5982</v>
      </c>
      <c r="V589" t="s">
        <v>5982</v>
      </c>
      <c r="W589" t="s">
        <v>4660</v>
      </c>
      <c r="X589" t="b">
        <f>Tabla1[[#This Row],[PLAN CONSUMO 31/10]]=Tabla1[[#This Row],[PLAN_CONSUMO]]</f>
        <v>0</v>
      </c>
      <c r="Y589" t="s">
        <v>6075</v>
      </c>
      <c r="Z589" t="b">
        <f>Tabla1[[#This Row],[DESCRIPCION_U20002 31/10]]=Tabla1[[#This Row],[DESCRIPCION_U2000]]</f>
        <v>0</v>
      </c>
      <c r="AA589" t="s">
        <v>1426</v>
      </c>
      <c r="AB589" t="b">
        <f>Tabla1[[#This Row],[EJECUTIVO COMERCIAL 31/10]]=Tabla1[[#This Row],[EJECUTIVO_CORPORATE]]</f>
        <v>1</v>
      </c>
      <c r="AC589" t="e">
        <f>VLOOKUP(Tabla1[[#This Row],[NRO_CUENTA]],[1]!Tabla3[#Data],12,0)</f>
        <v>#N/A</v>
      </c>
      <c r="AD589" t="e">
        <f>VLOOKUP(Tabla1[[#This Row],[NRO_CUENTA]],[1]!Tabla3[#Data],17,0)</f>
        <v>#N/A</v>
      </c>
    </row>
    <row r="590" spans="1:30" x14ac:dyDescent="0.25">
      <c r="A590" t="s">
        <v>188</v>
      </c>
      <c r="B590" s="1">
        <v>43984</v>
      </c>
      <c r="C590" t="s">
        <v>323</v>
      </c>
      <c r="D590">
        <v>35315</v>
      </c>
      <c r="E590" s="6" t="s">
        <v>1755</v>
      </c>
      <c r="F590" t="s">
        <v>3380</v>
      </c>
      <c r="G590" s="6" t="s">
        <v>1754</v>
      </c>
      <c r="H590" t="s">
        <v>31</v>
      </c>
      <c r="I590" t="s">
        <v>23</v>
      </c>
      <c r="J590" t="s">
        <v>1843</v>
      </c>
      <c r="K590" t="s">
        <v>1780</v>
      </c>
      <c r="L590" t="s">
        <v>1781</v>
      </c>
      <c r="M590" t="s">
        <v>1782</v>
      </c>
      <c r="N590" t="s">
        <v>17</v>
      </c>
      <c r="O590" s="14">
        <v>43983</v>
      </c>
      <c r="P590" s="14">
        <v>44013</v>
      </c>
      <c r="Q590" s="22" t="s">
        <v>27</v>
      </c>
      <c r="R590" s="21"/>
      <c r="S590" s="24"/>
      <c r="T590" s="22">
        <v>45197</v>
      </c>
      <c r="U590" t="s">
        <v>5982</v>
      </c>
      <c r="V590" t="s">
        <v>5982</v>
      </c>
      <c r="W590" t="s">
        <v>323</v>
      </c>
      <c r="X590" t="b">
        <f>Tabla1[[#This Row],[PLAN CONSUMO 31/10]]=Tabla1[[#This Row],[PLAN_CONSUMO]]</f>
        <v>1</v>
      </c>
      <c r="Y590" t="s">
        <v>6342</v>
      </c>
      <c r="Z590" t="b">
        <f>Tabla1[[#This Row],[DESCRIPCION_U20002 31/10]]=Tabla1[[#This Row],[DESCRIPCION_U2000]]</f>
        <v>0</v>
      </c>
      <c r="AA590" t="s">
        <v>1754</v>
      </c>
      <c r="AB590" t="b">
        <f>Tabla1[[#This Row],[EJECUTIVO COMERCIAL 31/10]]=Tabla1[[#This Row],[EJECUTIVO_CORPORATE]]</f>
        <v>1</v>
      </c>
      <c r="AC590" t="e">
        <f>VLOOKUP(Tabla1[[#This Row],[NRO_CUENTA]],[1]!Tabla3[#Data],12,0)</f>
        <v>#N/A</v>
      </c>
      <c r="AD590" t="e">
        <f>VLOOKUP(Tabla1[[#This Row],[NRO_CUENTA]],[1]!Tabla3[#Data],17,0)</f>
        <v>#N/A</v>
      </c>
    </row>
    <row r="591" spans="1:30" x14ac:dyDescent="0.25">
      <c r="A591" t="s">
        <v>188</v>
      </c>
      <c r="B591" s="1">
        <v>43984</v>
      </c>
      <c r="C591" t="s">
        <v>323</v>
      </c>
      <c r="D591">
        <v>35318</v>
      </c>
      <c r="E591" s="6" t="s">
        <v>1755</v>
      </c>
      <c r="F591" t="s">
        <v>1756</v>
      </c>
      <c r="G591" s="6" t="s">
        <v>1754</v>
      </c>
      <c r="H591" t="s">
        <v>31</v>
      </c>
      <c r="I591" t="s">
        <v>23</v>
      </c>
      <c r="J591" t="s">
        <v>1843</v>
      </c>
      <c r="K591" t="s">
        <v>1783</v>
      </c>
      <c r="L591" t="s">
        <v>1784</v>
      </c>
      <c r="M591" t="s">
        <v>1785</v>
      </c>
      <c r="N591" t="s">
        <v>17</v>
      </c>
      <c r="O591" s="14">
        <v>43983</v>
      </c>
      <c r="P591" s="14">
        <v>44013</v>
      </c>
      <c r="Q591" s="22" t="s">
        <v>27</v>
      </c>
      <c r="R591" s="21"/>
      <c r="S591" s="24"/>
      <c r="T591" s="22">
        <v>45197</v>
      </c>
      <c r="U591" t="s">
        <v>5982</v>
      </c>
      <c r="V591" t="s">
        <v>5982</v>
      </c>
      <c r="W591" t="s">
        <v>323</v>
      </c>
      <c r="X591" t="b">
        <f>Tabla1[[#This Row],[PLAN CONSUMO 31/10]]=Tabla1[[#This Row],[PLAN_CONSUMO]]</f>
        <v>1</v>
      </c>
      <c r="Y591" t="s">
        <v>6984</v>
      </c>
      <c r="Z591" t="b">
        <f>Tabla1[[#This Row],[DESCRIPCION_U20002 31/10]]=Tabla1[[#This Row],[DESCRIPCION_U2000]]</f>
        <v>0</v>
      </c>
      <c r="AA591" t="s">
        <v>1754</v>
      </c>
      <c r="AB591" t="b">
        <f>Tabla1[[#This Row],[EJECUTIVO COMERCIAL 31/10]]=Tabla1[[#This Row],[EJECUTIVO_CORPORATE]]</f>
        <v>1</v>
      </c>
      <c r="AC591" t="e">
        <f>VLOOKUP(Tabla1[[#This Row],[NRO_CUENTA]],[1]!Tabla3[#Data],12,0)</f>
        <v>#N/A</v>
      </c>
      <c r="AD591" t="e">
        <f>VLOOKUP(Tabla1[[#This Row],[NRO_CUENTA]],[1]!Tabla3[#Data],17,0)</f>
        <v>#N/A</v>
      </c>
    </row>
    <row r="592" spans="1:30" x14ac:dyDescent="0.25">
      <c r="A592" t="s">
        <v>18</v>
      </c>
      <c r="B592" s="1">
        <v>43924</v>
      </c>
      <c r="C592" t="s">
        <v>1251</v>
      </c>
      <c r="D592">
        <v>34670</v>
      </c>
      <c r="E592" s="6" t="s">
        <v>1757</v>
      </c>
      <c r="F592" t="s">
        <v>1758</v>
      </c>
      <c r="G592" s="6" t="s">
        <v>1649</v>
      </c>
      <c r="H592" t="s">
        <v>40</v>
      </c>
      <c r="I592" t="s">
        <v>23</v>
      </c>
      <c r="J592" t="s">
        <v>1379</v>
      </c>
      <c r="K592" t="s">
        <v>1786</v>
      </c>
      <c r="L592" t="s">
        <v>1787</v>
      </c>
      <c r="M592" t="s">
        <v>1788</v>
      </c>
      <c r="N592" t="s">
        <v>17</v>
      </c>
      <c r="O592" s="14">
        <v>43983</v>
      </c>
      <c r="P592" s="14">
        <v>44013</v>
      </c>
      <c r="Q592" s="22" t="s">
        <v>27</v>
      </c>
      <c r="R592" s="21"/>
      <c r="S592" s="24"/>
      <c r="T592" s="22">
        <v>44024</v>
      </c>
      <c r="U592" t="s">
        <v>5982</v>
      </c>
      <c r="V592" t="s">
        <v>5982</v>
      </c>
      <c r="W592" t="s">
        <v>94</v>
      </c>
      <c r="X592" t="b">
        <f>Tabla1[[#This Row],[PLAN CONSUMO 31/10]]=Tabla1[[#This Row],[PLAN_CONSUMO]]</f>
        <v>0</v>
      </c>
      <c r="Y592" t="s">
        <v>1758</v>
      </c>
      <c r="Z592" t="b">
        <f>Tabla1[[#This Row],[DESCRIPCION_U20002 31/10]]=Tabla1[[#This Row],[DESCRIPCION_U2000]]</f>
        <v>1</v>
      </c>
      <c r="AA592" t="s">
        <v>4249</v>
      </c>
      <c r="AB592" t="b">
        <f>Tabla1[[#This Row],[EJECUTIVO COMERCIAL 31/10]]=Tabla1[[#This Row],[EJECUTIVO_CORPORATE]]</f>
        <v>0</v>
      </c>
      <c r="AC592" t="e">
        <f>VLOOKUP(Tabla1[[#This Row],[NRO_CUENTA]],[1]!Tabla3[#Data],12,0)</f>
        <v>#N/A</v>
      </c>
      <c r="AD592" t="e">
        <f>VLOOKUP(Tabla1[[#This Row],[NRO_CUENTA]],[1]!Tabla3[#Data],17,0)</f>
        <v>#N/A</v>
      </c>
    </row>
    <row r="593" spans="1:30" x14ac:dyDescent="0.25">
      <c r="A593" t="s">
        <v>18</v>
      </c>
      <c r="B593" s="1">
        <v>43943</v>
      </c>
      <c r="C593" t="s">
        <v>1042</v>
      </c>
      <c r="D593">
        <v>35248</v>
      </c>
      <c r="E593" s="6" t="s">
        <v>328</v>
      </c>
      <c r="F593" t="s">
        <v>3381</v>
      </c>
      <c r="G593" s="6" t="s">
        <v>1389</v>
      </c>
      <c r="H593" t="s">
        <v>31</v>
      </c>
      <c r="I593" t="s">
        <v>23</v>
      </c>
      <c r="J593" t="s">
        <v>832</v>
      </c>
      <c r="K593" t="s">
        <v>1789</v>
      </c>
      <c r="L593" t="s">
        <v>1790</v>
      </c>
      <c r="M593" t="s">
        <v>1791</v>
      </c>
      <c r="N593" t="s">
        <v>17</v>
      </c>
      <c r="O593" s="14">
        <v>43983</v>
      </c>
      <c r="P593" s="14">
        <v>44013</v>
      </c>
      <c r="Q593" s="21" t="s">
        <v>75</v>
      </c>
      <c r="R593" s="21"/>
      <c r="S593" s="2" t="s">
        <v>9309</v>
      </c>
      <c r="T593" s="22">
        <v>0</v>
      </c>
      <c r="U593" t="s">
        <v>5984</v>
      </c>
      <c r="V593" t="s">
        <v>35</v>
      </c>
      <c r="W593" t="s">
        <v>6594</v>
      </c>
      <c r="X593" t="b">
        <f>Tabla1[[#This Row],[PLAN CONSUMO 31/10]]=Tabla1[[#This Row],[PLAN_CONSUMO]]</f>
        <v>0</v>
      </c>
      <c r="Y593" t="s">
        <v>35</v>
      </c>
      <c r="Z593" t="b">
        <f>Tabla1[[#This Row],[DESCRIPCION_U20002 31/10]]=Tabla1[[#This Row],[DESCRIPCION_U2000]]</f>
        <v>0</v>
      </c>
      <c r="AA593" t="s">
        <v>8737</v>
      </c>
      <c r="AB593" t="b">
        <f>Tabla1[[#This Row],[EJECUTIVO COMERCIAL 31/10]]=Tabla1[[#This Row],[EJECUTIVO_CORPORATE]]</f>
        <v>0</v>
      </c>
      <c r="AC593" t="e">
        <f>VLOOKUP(Tabla1[[#This Row],[NRO_CUENTA]],[1]!Tabla3[#Data],12,0)</f>
        <v>#N/A</v>
      </c>
      <c r="AD593" t="e">
        <f>VLOOKUP(Tabla1[[#This Row],[NRO_CUENTA]],[1]!Tabla3[#Data],17,0)</f>
        <v>#N/A</v>
      </c>
    </row>
    <row r="594" spans="1:30" x14ac:dyDescent="0.25">
      <c r="A594" t="s">
        <v>18</v>
      </c>
      <c r="B594" s="1">
        <v>43978</v>
      </c>
      <c r="C594" t="s">
        <v>1049</v>
      </c>
      <c r="D594">
        <v>35341</v>
      </c>
      <c r="E594" s="6" t="s">
        <v>333</v>
      </c>
      <c r="F594" t="s">
        <v>1759</v>
      </c>
      <c r="G594" s="6" t="s">
        <v>1760</v>
      </c>
      <c r="H594" t="s">
        <v>31</v>
      </c>
      <c r="I594" t="s">
        <v>23</v>
      </c>
      <c r="J594" t="s">
        <v>1231</v>
      </c>
      <c r="K594" t="s">
        <v>1792</v>
      </c>
      <c r="M594" t="s">
        <v>1793</v>
      </c>
      <c r="N594" t="s">
        <v>17</v>
      </c>
      <c r="O594" s="14">
        <v>43983</v>
      </c>
      <c r="P594" s="14">
        <v>44013</v>
      </c>
      <c r="Q594" s="21" t="s">
        <v>75</v>
      </c>
      <c r="R594" s="21"/>
      <c r="S594" s="2" t="s">
        <v>9309</v>
      </c>
      <c r="T594" s="22">
        <v>0</v>
      </c>
      <c r="U594" t="s">
        <v>5984</v>
      </c>
      <c r="V594" t="s">
        <v>5982</v>
      </c>
      <c r="W594" t="s">
        <v>94</v>
      </c>
      <c r="X594" t="b">
        <f>Tabla1[[#This Row],[PLAN CONSUMO 31/10]]=Tabla1[[#This Row],[PLAN_CONSUMO]]</f>
        <v>0</v>
      </c>
      <c r="Y594" t="s">
        <v>7545</v>
      </c>
      <c r="Z594" t="b">
        <f>Tabla1[[#This Row],[DESCRIPCION_U20002 31/10]]=Tabla1[[#This Row],[DESCRIPCION_U2000]]</f>
        <v>0</v>
      </c>
      <c r="AA594" t="s">
        <v>1760</v>
      </c>
      <c r="AB594" t="b">
        <f>Tabla1[[#This Row],[EJECUTIVO COMERCIAL 31/10]]=Tabla1[[#This Row],[EJECUTIVO_CORPORATE]]</f>
        <v>1</v>
      </c>
      <c r="AC594" t="e">
        <f>VLOOKUP(Tabla1[[#This Row],[NRO_CUENTA]],[1]!Tabla3[#Data],12,0)</f>
        <v>#N/A</v>
      </c>
      <c r="AD594" t="e">
        <f>VLOOKUP(Tabla1[[#This Row],[NRO_CUENTA]],[1]!Tabla3[#Data],17,0)</f>
        <v>#N/A</v>
      </c>
    </row>
    <row r="595" spans="1:30" x14ac:dyDescent="0.25">
      <c r="A595" t="s">
        <v>18</v>
      </c>
      <c r="B595" s="1">
        <v>43978</v>
      </c>
      <c r="C595" t="s">
        <v>323</v>
      </c>
      <c r="D595">
        <v>35342</v>
      </c>
      <c r="E595" s="6" t="s">
        <v>333</v>
      </c>
      <c r="F595" t="s">
        <v>1761</v>
      </c>
      <c r="G595" s="6" t="s">
        <v>1760</v>
      </c>
      <c r="H595" t="s">
        <v>40</v>
      </c>
      <c r="I595" t="s">
        <v>23</v>
      </c>
      <c r="J595" t="s">
        <v>1231</v>
      </c>
      <c r="K595" t="s">
        <v>1794</v>
      </c>
      <c r="M595" t="s">
        <v>1793</v>
      </c>
      <c r="N595" t="s">
        <v>17</v>
      </c>
      <c r="O595" s="14">
        <v>43983</v>
      </c>
      <c r="P595" s="14">
        <v>44013</v>
      </c>
      <c r="Q595" s="22" t="s">
        <v>27</v>
      </c>
      <c r="R595" s="21"/>
      <c r="S595" s="24"/>
      <c r="T595" s="22">
        <v>44029</v>
      </c>
      <c r="U595" t="s">
        <v>5984</v>
      </c>
      <c r="V595" t="s">
        <v>5984</v>
      </c>
      <c r="W595" t="s">
        <v>94</v>
      </c>
      <c r="X595" t="b">
        <f>Tabla1[[#This Row],[PLAN CONSUMO 31/10]]=Tabla1[[#This Row],[PLAN_CONSUMO]]</f>
        <v>0</v>
      </c>
      <c r="Y595" t="s">
        <v>7546</v>
      </c>
      <c r="Z595" t="b">
        <f>Tabla1[[#This Row],[DESCRIPCION_U20002 31/10]]=Tabla1[[#This Row],[DESCRIPCION_U2000]]</f>
        <v>0</v>
      </c>
      <c r="AA595" t="s">
        <v>1760</v>
      </c>
      <c r="AB595" t="b">
        <f>Tabla1[[#This Row],[EJECUTIVO COMERCIAL 31/10]]=Tabla1[[#This Row],[EJECUTIVO_CORPORATE]]</f>
        <v>1</v>
      </c>
      <c r="AC595" t="e">
        <f>VLOOKUP(Tabla1[[#This Row],[NRO_CUENTA]],[1]!Tabla3[#Data],12,0)</f>
        <v>#N/A</v>
      </c>
      <c r="AD595" t="e">
        <f>VLOOKUP(Tabla1[[#This Row],[NRO_CUENTA]],[1]!Tabla3[#Data],17,0)</f>
        <v>#N/A</v>
      </c>
    </row>
    <row r="596" spans="1:30" x14ac:dyDescent="0.25">
      <c r="A596" t="s">
        <v>18</v>
      </c>
      <c r="B596" s="1">
        <v>43978</v>
      </c>
      <c r="C596" t="s">
        <v>248</v>
      </c>
      <c r="D596">
        <v>35331</v>
      </c>
      <c r="E596" s="6" t="s">
        <v>1762</v>
      </c>
      <c r="F596" s="6" t="s">
        <v>1763</v>
      </c>
      <c r="G596" s="6" t="s">
        <v>1392</v>
      </c>
      <c r="H596" t="s">
        <v>40</v>
      </c>
      <c r="I596" t="s">
        <v>23</v>
      </c>
      <c r="J596" t="s">
        <v>1230</v>
      </c>
      <c r="K596" t="s">
        <v>1795</v>
      </c>
      <c r="L596" t="s">
        <v>1796</v>
      </c>
      <c r="M596" t="s">
        <v>1797</v>
      </c>
      <c r="N596" t="s">
        <v>17</v>
      </c>
      <c r="O596" s="14">
        <v>43983</v>
      </c>
      <c r="P596" s="14">
        <v>44013</v>
      </c>
      <c r="Q596" s="21" t="s">
        <v>75</v>
      </c>
      <c r="R596" s="21" t="s">
        <v>3034</v>
      </c>
      <c r="S596" s="2" t="s">
        <v>9309</v>
      </c>
      <c r="T596" s="22">
        <v>0</v>
      </c>
      <c r="U596" t="s">
        <v>5989</v>
      </c>
      <c r="V596" t="s">
        <v>35</v>
      </c>
      <c r="W596" t="s">
        <v>248</v>
      </c>
      <c r="X596" t="b">
        <f>Tabla1[[#This Row],[PLAN CONSUMO 31/10]]=Tabla1[[#This Row],[PLAN_CONSUMO]]</f>
        <v>1</v>
      </c>
      <c r="Y596" t="s">
        <v>35</v>
      </c>
      <c r="Z596" t="b">
        <f>Tabla1[[#This Row],[DESCRIPCION_U20002 31/10]]=Tabla1[[#This Row],[DESCRIPCION_U2000]]</f>
        <v>0</v>
      </c>
      <c r="AA596" t="s">
        <v>7475</v>
      </c>
      <c r="AB596" t="b">
        <f>Tabla1[[#This Row],[EJECUTIVO COMERCIAL 31/10]]=Tabla1[[#This Row],[EJECUTIVO_CORPORATE]]</f>
        <v>0</v>
      </c>
      <c r="AC596" t="e">
        <f>VLOOKUP(Tabla1[[#This Row],[NRO_CUENTA]],[1]!Tabla3[#Data],12,0)</f>
        <v>#N/A</v>
      </c>
      <c r="AD596" t="e">
        <f>VLOOKUP(Tabla1[[#This Row],[NRO_CUENTA]],[1]!Tabla3[#Data],17,0)</f>
        <v>#N/A</v>
      </c>
    </row>
    <row r="597" spans="1:30" x14ac:dyDescent="0.25">
      <c r="A597" t="s">
        <v>18</v>
      </c>
      <c r="B597" s="1">
        <v>43979</v>
      </c>
      <c r="C597" t="s">
        <v>28</v>
      </c>
      <c r="D597">
        <v>35323</v>
      </c>
      <c r="E597" s="6" t="s">
        <v>1062</v>
      </c>
      <c r="F597" t="s">
        <v>1764</v>
      </c>
      <c r="G597" s="6" t="s">
        <v>1765</v>
      </c>
      <c r="H597" t="s">
        <v>31</v>
      </c>
      <c r="I597" t="s">
        <v>23</v>
      </c>
      <c r="J597" t="s">
        <v>745</v>
      </c>
      <c r="K597" t="s">
        <v>1798</v>
      </c>
      <c r="L597" t="s">
        <v>1799</v>
      </c>
      <c r="M597" t="s">
        <v>1134</v>
      </c>
      <c r="N597" t="s">
        <v>711</v>
      </c>
      <c r="O597" s="14">
        <v>43983</v>
      </c>
      <c r="P597" s="14">
        <v>44013</v>
      </c>
      <c r="Q597" s="21" t="s">
        <v>75</v>
      </c>
      <c r="R597" s="25" t="s">
        <v>2977</v>
      </c>
      <c r="S597" s="21" t="s">
        <v>2239</v>
      </c>
      <c r="T597" s="22">
        <v>0</v>
      </c>
      <c r="U597" t="s">
        <v>5982</v>
      </c>
      <c r="V597" t="s">
        <v>5982</v>
      </c>
      <c r="W597" t="s">
        <v>28</v>
      </c>
      <c r="X597" t="b">
        <f>Tabla1[[#This Row],[PLAN CONSUMO 31/10]]=Tabla1[[#This Row],[PLAN_CONSUMO]]</f>
        <v>1</v>
      </c>
      <c r="Y597" t="s">
        <v>6076</v>
      </c>
      <c r="Z597" t="b">
        <f>Tabla1[[#This Row],[DESCRIPCION_U20002 31/10]]=Tabla1[[#This Row],[DESCRIPCION_U2000]]</f>
        <v>0</v>
      </c>
      <c r="AA597" t="s">
        <v>9185</v>
      </c>
      <c r="AB597" t="b">
        <f>Tabla1[[#This Row],[EJECUTIVO COMERCIAL 31/10]]=Tabla1[[#This Row],[EJECUTIVO_CORPORATE]]</f>
        <v>0</v>
      </c>
      <c r="AC597" t="e">
        <f>VLOOKUP(Tabla1[[#This Row],[NRO_CUENTA]],[1]!Tabla3[#Data],12,0)</f>
        <v>#N/A</v>
      </c>
      <c r="AD597" t="e">
        <f>VLOOKUP(Tabla1[[#This Row],[NRO_CUENTA]],[1]!Tabla3[#Data],17,0)</f>
        <v>#N/A</v>
      </c>
    </row>
    <row r="598" spans="1:30" x14ac:dyDescent="0.25">
      <c r="A598" t="s">
        <v>18</v>
      </c>
      <c r="B598" s="1">
        <v>43981</v>
      </c>
      <c r="C598" t="s">
        <v>1766</v>
      </c>
      <c r="D598">
        <v>35345</v>
      </c>
      <c r="E598" s="6" t="s">
        <v>1767</v>
      </c>
      <c r="F598" t="s">
        <v>3382</v>
      </c>
      <c r="G598" s="6" t="s">
        <v>2241</v>
      </c>
      <c r="H598" t="s">
        <v>31</v>
      </c>
      <c r="I598" t="s">
        <v>23</v>
      </c>
      <c r="J598" t="s">
        <v>2170</v>
      </c>
      <c r="K598" t="s">
        <v>1800</v>
      </c>
      <c r="L598" t="s">
        <v>1801</v>
      </c>
      <c r="M598" t="s">
        <v>1802</v>
      </c>
      <c r="N598" t="s">
        <v>17</v>
      </c>
      <c r="O598" s="14">
        <v>43983</v>
      </c>
      <c r="P598" s="14">
        <v>44013</v>
      </c>
      <c r="Q598" s="22" t="s">
        <v>27</v>
      </c>
      <c r="R598" s="21"/>
      <c r="S598" s="24"/>
      <c r="T598" s="22">
        <v>44970</v>
      </c>
      <c r="U598" t="s">
        <v>5982</v>
      </c>
      <c r="V598" t="s">
        <v>5982</v>
      </c>
      <c r="W598" t="s">
        <v>1766</v>
      </c>
      <c r="X598" t="b">
        <f>Tabla1[[#This Row],[PLAN CONSUMO 31/10]]=Tabla1[[#This Row],[PLAN_CONSUMO]]</f>
        <v>1</v>
      </c>
      <c r="Y598" t="s">
        <v>3382</v>
      </c>
      <c r="Z598" t="b">
        <f>Tabla1[[#This Row],[DESCRIPCION_U20002 31/10]]=Tabla1[[#This Row],[DESCRIPCION_U2000]]</f>
        <v>1</v>
      </c>
      <c r="AA598" t="s">
        <v>6743</v>
      </c>
      <c r="AB598" t="b">
        <f>Tabla1[[#This Row],[EJECUTIVO COMERCIAL 31/10]]=Tabla1[[#This Row],[EJECUTIVO_CORPORATE]]</f>
        <v>0</v>
      </c>
      <c r="AC598" t="e">
        <f>VLOOKUP(Tabla1[[#This Row],[NRO_CUENTA]],[1]!Tabla3[#Data],12,0)</f>
        <v>#N/A</v>
      </c>
      <c r="AD598" t="e">
        <f>VLOOKUP(Tabla1[[#This Row],[NRO_CUENTA]],[1]!Tabla3[#Data],17,0)</f>
        <v>#N/A</v>
      </c>
    </row>
    <row r="599" spans="1:30" x14ac:dyDescent="0.25">
      <c r="A599" t="s">
        <v>88</v>
      </c>
      <c r="B599" s="1">
        <v>43935</v>
      </c>
      <c r="C599" t="s">
        <v>28</v>
      </c>
      <c r="D599">
        <v>35295</v>
      </c>
      <c r="E599" s="6" t="s">
        <v>583</v>
      </c>
      <c r="F599" t="s">
        <v>1768</v>
      </c>
      <c r="G599" s="6" t="s">
        <v>1769</v>
      </c>
      <c r="H599" t="s">
        <v>22</v>
      </c>
      <c r="I599" t="s">
        <v>23</v>
      </c>
      <c r="J599" t="s">
        <v>1240</v>
      </c>
      <c r="K599" t="s">
        <v>1803</v>
      </c>
      <c r="M599" t="s">
        <v>1804</v>
      </c>
      <c r="N599" t="s">
        <v>17</v>
      </c>
      <c r="O599" s="14">
        <v>43983</v>
      </c>
      <c r="P599" s="14">
        <v>44013</v>
      </c>
      <c r="Q599" s="22" t="s">
        <v>27</v>
      </c>
      <c r="R599" s="21"/>
      <c r="S599" s="24"/>
      <c r="T599" s="22">
        <v>44032</v>
      </c>
      <c r="U599" t="s">
        <v>5982</v>
      </c>
      <c r="V599" t="s">
        <v>5982</v>
      </c>
      <c r="W599" t="s">
        <v>129</v>
      </c>
      <c r="X599" t="b">
        <f>Tabla1[[#This Row],[PLAN CONSUMO 31/10]]=Tabla1[[#This Row],[PLAN_CONSUMO]]</f>
        <v>0</v>
      </c>
      <c r="Y599" t="s">
        <v>6343</v>
      </c>
      <c r="Z599" t="b">
        <f>Tabla1[[#This Row],[DESCRIPCION_U20002 31/10]]=Tabla1[[#This Row],[DESCRIPCION_U2000]]</f>
        <v>0</v>
      </c>
      <c r="AA599" t="s">
        <v>7374</v>
      </c>
      <c r="AB599" t="b">
        <f>Tabla1[[#This Row],[EJECUTIVO COMERCIAL 31/10]]=Tabla1[[#This Row],[EJECUTIVO_CORPORATE]]</f>
        <v>0</v>
      </c>
      <c r="AC599" t="e">
        <f>VLOOKUP(Tabla1[[#This Row],[NRO_CUENTA]],[1]!Tabla3[#Data],12,0)</f>
        <v>#N/A</v>
      </c>
      <c r="AD599" t="e">
        <f>VLOOKUP(Tabla1[[#This Row],[NRO_CUENTA]],[1]!Tabla3[#Data],17,0)</f>
        <v>#N/A</v>
      </c>
    </row>
    <row r="600" spans="1:30" x14ac:dyDescent="0.25">
      <c r="A600" t="s">
        <v>88</v>
      </c>
      <c r="B600" s="1">
        <v>44011</v>
      </c>
      <c r="C600" t="s">
        <v>76</v>
      </c>
      <c r="D600">
        <v>35339</v>
      </c>
      <c r="E600" s="6" t="s">
        <v>1772</v>
      </c>
      <c r="F600" t="s">
        <v>3383</v>
      </c>
      <c r="G600" s="6" t="s">
        <v>1404</v>
      </c>
      <c r="H600" t="s">
        <v>31</v>
      </c>
      <c r="I600" t="s">
        <v>23</v>
      </c>
      <c r="J600" t="s">
        <v>1233</v>
      </c>
      <c r="K600" t="s">
        <v>1807</v>
      </c>
      <c r="L600" t="s">
        <v>1808</v>
      </c>
      <c r="M600" t="s">
        <v>1809</v>
      </c>
      <c r="N600" t="s">
        <v>17</v>
      </c>
      <c r="O600" s="14">
        <v>43983</v>
      </c>
      <c r="P600" s="14">
        <v>44013</v>
      </c>
      <c r="Q600" s="1" t="s">
        <v>27</v>
      </c>
      <c r="R600" s="21"/>
      <c r="S600" s="24"/>
      <c r="T600" s="22">
        <v>45107</v>
      </c>
      <c r="U600" t="s">
        <v>5982</v>
      </c>
      <c r="V600" t="s">
        <v>5982</v>
      </c>
      <c r="W600" t="s">
        <v>76</v>
      </c>
      <c r="X600" t="b">
        <f>Tabla1[[#This Row],[PLAN CONSUMO 31/10]]=Tabla1[[#This Row],[PLAN_CONSUMO]]</f>
        <v>1</v>
      </c>
      <c r="Y600" t="s">
        <v>3383</v>
      </c>
      <c r="Z600" t="b">
        <f>Tabla1[[#This Row],[DESCRIPCION_U20002 31/10]]=Tabla1[[#This Row],[DESCRIPCION_U2000]]</f>
        <v>1</v>
      </c>
      <c r="AA600" t="s">
        <v>7110</v>
      </c>
      <c r="AB600" t="b">
        <f>Tabla1[[#This Row],[EJECUTIVO COMERCIAL 31/10]]=Tabla1[[#This Row],[EJECUTIVO_CORPORATE]]</f>
        <v>0</v>
      </c>
      <c r="AC600" t="e">
        <f>VLOOKUP(Tabla1[[#This Row],[NRO_CUENTA]],[1]!Tabla3[#Data],12,0)</f>
        <v>#N/A</v>
      </c>
      <c r="AD600" t="e">
        <f>VLOOKUP(Tabla1[[#This Row],[NRO_CUENTA]],[1]!Tabla3[#Data],17,0)</f>
        <v>#N/A</v>
      </c>
    </row>
    <row r="601" spans="1:30" x14ac:dyDescent="0.25">
      <c r="A601" t="s">
        <v>88</v>
      </c>
      <c r="B601" s="1">
        <v>44012</v>
      </c>
      <c r="C601" t="s">
        <v>287</v>
      </c>
      <c r="D601">
        <v>35350</v>
      </c>
      <c r="E601" s="6" t="s">
        <v>1773</v>
      </c>
      <c r="F601" t="s">
        <v>1774</v>
      </c>
      <c r="G601" s="6" t="s">
        <v>1426</v>
      </c>
      <c r="H601" t="s">
        <v>22</v>
      </c>
      <c r="I601" t="s">
        <v>23</v>
      </c>
      <c r="J601" t="s">
        <v>1222</v>
      </c>
      <c r="K601" t="s">
        <v>1810</v>
      </c>
      <c r="L601" t="s">
        <v>1811</v>
      </c>
      <c r="M601" t="s">
        <v>1812</v>
      </c>
      <c r="N601" t="s">
        <v>17</v>
      </c>
      <c r="O601" s="14">
        <v>43983</v>
      </c>
      <c r="P601" s="14">
        <v>44013</v>
      </c>
      <c r="Q601" s="22" t="s">
        <v>27</v>
      </c>
      <c r="R601" s="23" t="s">
        <v>2219</v>
      </c>
      <c r="S601" s="24"/>
      <c r="T601" s="22">
        <v>44022</v>
      </c>
      <c r="U601" t="s">
        <v>5982</v>
      </c>
      <c r="V601" t="s">
        <v>5982</v>
      </c>
      <c r="W601" t="s">
        <v>287</v>
      </c>
      <c r="X601" t="b">
        <f>Tabla1[[#This Row],[PLAN CONSUMO 31/10]]=Tabla1[[#This Row],[PLAN_CONSUMO]]</f>
        <v>1</v>
      </c>
      <c r="Y601" t="s">
        <v>6077</v>
      </c>
      <c r="Z601" t="b">
        <f>Tabla1[[#This Row],[DESCRIPCION_U20002 31/10]]=Tabla1[[#This Row],[DESCRIPCION_U2000]]</f>
        <v>0</v>
      </c>
      <c r="AA601" t="s">
        <v>1426</v>
      </c>
      <c r="AB601" t="b">
        <f>Tabla1[[#This Row],[EJECUTIVO COMERCIAL 31/10]]=Tabla1[[#This Row],[EJECUTIVO_CORPORATE]]</f>
        <v>1</v>
      </c>
      <c r="AC601" t="e">
        <f>VLOOKUP(Tabla1[[#This Row],[NRO_CUENTA]],[1]!Tabla3[#Data],12,0)</f>
        <v>#N/A</v>
      </c>
      <c r="AD601" t="e">
        <f>VLOOKUP(Tabla1[[#This Row],[NRO_CUENTA]],[1]!Tabla3[#Data],17,0)</f>
        <v>#N/A</v>
      </c>
    </row>
    <row r="602" spans="1:30" x14ac:dyDescent="0.25">
      <c r="A602" t="s">
        <v>242</v>
      </c>
      <c r="B602" s="1">
        <v>43980</v>
      </c>
      <c r="C602" t="s">
        <v>28</v>
      </c>
      <c r="D602">
        <v>35332</v>
      </c>
      <c r="E602" s="6" t="s">
        <v>1778</v>
      </c>
      <c r="F602" t="s">
        <v>1779</v>
      </c>
      <c r="G602" s="6" t="s">
        <v>1408</v>
      </c>
      <c r="H602" t="s">
        <v>40</v>
      </c>
      <c r="I602" t="s">
        <v>23</v>
      </c>
      <c r="J602" t="s">
        <v>1228</v>
      </c>
      <c r="K602" t="s">
        <v>1816</v>
      </c>
      <c r="L602" t="s">
        <v>1817</v>
      </c>
      <c r="M602" t="s">
        <v>1818</v>
      </c>
      <c r="N602" t="s">
        <v>17</v>
      </c>
      <c r="O602" s="14">
        <v>43983</v>
      </c>
      <c r="P602" s="14">
        <v>44013</v>
      </c>
      <c r="Q602" s="22" t="s">
        <v>27</v>
      </c>
      <c r="R602" s="21"/>
      <c r="S602" s="24"/>
      <c r="T602" s="22">
        <v>44025</v>
      </c>
      <c r="U602" t="s">
        <v>5982</v>
      </c>
      <c r="V602" t="s">
        <v>5982</v>
      </c>
      <c r="W602" t="s">
        <v>28</v>
      </c>
      <c r="X602" t="b">
        <f>Tabla1[[#This Row],[PLAN CONSUMO 31/10]]=Tabla1[[#This Row],[PLAN_CONSUMO]]</f>
        <v>1</v>
      </c>
      <c r="Y602" t="s">
        <v>1779</v>
      </c>
      <c r="Z602" t="b">
        <f>Tabla1[[#This Row],[DESCRIPCION_U20002 31/10]]=Tabla1[[#This Row],[DESCRIPCION_U2000]]</f>
        <v>1</v>
      </c>
      <c r="AA602" t="s">
        <v>8638</v>
      </c>
      <c r="AB602" t="b">
        <f>Tabla1[[#This Row],[EJECUTIVO COMERCIAL 31/10]]=Tabla1[[#This Row],[EJECUTIVO_CORPORATE]]</f>
        <v>0</v>
      </c>
      <c r="AC602" t="e">
        <f>VLOOKUP(Tabla1[[#This Row],[NRO_CUENTA]],[1]!Tabla3[#Data],12,0)</f>
        <v>#N/A</v>
      </c>
      <c r="AD602" t="e">
        <f>VLOOKUP(Tabla1[[#This Row],[NRO_CUENTA]],[1]!Tabla3[#Data],17,0)</f>
        <v>#N/A</v>
      </c>
    </row>
    <row r="603" spans="1:30" x14ac:dyDescent="0.25">
      <c r="A603" t="s">
        <v>18</v>
      </c>
      <c r="B603" s="1">
        <v>42845</v>
      </c>
      <c r="C603" t="s">
        <v>1047</v>
      </c>
      <c r="D603">
        <v>30935</v>
      </c>
      <c r="E603" s="6" t="s">
        <v>726</v>
      </c>
      <c r="F603" t="s">
        <v>1956</v>
      </c>
      <c r="G603" s="6" t="s">
        <v>2241</v>
      </c>
      <c r="H603" t="s">
        <v>40</v>
      </c>
      <c r="I603" t="s">
        <v>430</v>
      </c>
      <c r="J603" t="s">
        <v>2170</v>
      </c>
      <c r="K603" t="s">
        <v>2024</v>
      </c>
      <c r="L603" t="s">
        <v>2025</v>
      </c>
      <c r="M603" t="s">
        <v>2026</v>
      </c>
      <c r="N603" t="s">
        <v>711</v>
      </c>
      <c r="O603" s="14">
        <v>44013</v>
      </c>
      <c r="P603" s="14">
        <v>44044</v>
      </c>
      <c r="Q603" s="21" t="s">
        <v>75</v>
      </c>
      <c r="R603" s="21" t="s">
        <v>2234</v>
      </c>
      <c r="S603" s="2" t="s">
        <v>9309</v>
      </c>
      <c r="T603" s="22">
        <v>0</v>
      </c>
      <c r="U603" t="s">
        <v>5984</v>
      </c>
      <c r="V603" t="s">
        <v>35</v>
      </c>
      <c r="W603" t="s">
        <v>5996</v>
      </c>
      <c r="X603" t="b">
        <f>Tabla1[[#This Row],[PLAN CONSUMO 31/10]]=Tabla1[[#This Row],[PLAN_CONSUMO]]</f>
        <v>0</v>
      </c>
      <c r="Y603" t="s">
        <v>35</v>
      </c>
      <c r="Z603" t="b">
        <f>Tabla1[[#This Row],[DESCRIPCION_U20002 31/10]]=Tabla1[[#This Row],[DESCRIPCION_U2000]]</f>
        <v>0</v>
      </c>
      <c r="AA603" t="s">
        <v>6743</v>
      </c>
      <c r="AB603" t="b">
        <f>Tabla1[[#This Row],[EJECUTIVO COMERCIAL 31/10]]=Tabla1[[#This Row],[EJECUTIVO_CORPORATE]]</f>
        <v>0</v>
      </c>
      <c r="AC603" t="e">
        <f>VLOOKUP(Tabla1[[#This Row],[NRO_CUENTA]],[1]!Tabla3[#Data],12,0)</f>
        <v>#N/A</v>
      </c>
      <c r="AD603" t="e">
        <f>VLOOKUP(Tabla1[[#This Row],[NRO_CUENTA]],[1]!Tabla3[#Data],17,0)</f>
        <v>#N/A</v>
      </c>
    </row>
    <row r="604" spans="1:30" x14ac:dyDescent="0.25">
      <c r="A604" t="s">
        <v>18</v>
      </c>
      <c r="B604" s="1">
        <v>43244</v>
      </c>
      <c r="C604" t="s">
        <v>1953</v>
      </c>
      <c r="D604">
        <v>32385</v>
      </c>
      <c r="E604" s="6" t="s">
        <v>83</v>
      </c>
      <c r="F604" t="s">
        <v>4492</v>
      </c>
      <c r="G604" s="6" t="s">
        <v>1389</v>
      </c>
      <c r="H604" t="s">
        <v>22</v>
      </c>
      <c r="I604" t="s">
        <v>23</v>
      </c>
      <c r="J604" t="s">
        <v>832</v>
      </c>
      <c r="K604" t="s">
        <v>2036</v>
      </c>
      <c r="L604" t="s">
        <v>2037</v>
      </c>
      <c r="M604" t="s">
        <v>856</v>
      </c>
      <c r="N604" t="s">
        <v>711</v>
      </c>
      <c r="O604" s="14">
        <v>44013</v>
      </c>
      <c r="P604" s="14">
        <v>44044</v>
      </c>
      <c r="Q604" s="22" t="s">
        <v>27</v>
      </c>
      <c r="R604" s="21" t="s">
        <v>4498</v>
      </c>
      <c r="S604" s="24"/>
      <c r="T604" s="22">
        <v>44238</v>
      </c>
      <c r="U604" t="s">
        <v>5982</v>
      </c>
      <c r="V604" t="s">
        <v>5982</v>
      </c>
      <c r="W604" t="s">
        <v>248</v>
      </c>
      <c r="X604" t="b">
        <f>Tabla1[[#This Row],[PLAN CONSUMO 31/10]]=Tabla1[[#This Row],[PLAN_CONSUMO]]</f>
        <v>0</v>
      </c>
      <c r="Y604" t="s">
        <v>6985</v>
      </c>
      <c r="Z604" t="b">
        <f>Tabla1[[#This Row],[DESCRIPCION_U20002 31/10]]=Tabla1[[#This Row],[DESCRIPCION_U2000]]</f>
        <v>0</v>
      </c>
      <c r="AA604" t="s">
        <v>8737</v>
      </c>
      <c r="AB604" t="b">
        <f>Tabla1[[#This Row],[EJECUTIVO COMERCIAL 31/10]]=Tabla1[[#This Row],[EJECUTIVO_CORPORATE]]</f>
        <v>0</v>
      </c>
      <c r="AC604" t="e">
        <f>VLOOKUP(Tabla1[[#This Row],[NRO_CUENTA]],[1]!Tabla3[#Data],12,0)</f>
        <v>#N/A</v>
      </c>
      <c r="AD604" t="e">
        <f>VLOOKUP(Tabla1[[#This Row],[NRO_CUENTA]],[1]!Tabla3[#Data],17,0)</f>
        <v>#N/A</v>
      </c>
    </row>
    <row r="605" spans="1:30" x14ac:dyDescent="0.25">
      <c r="A605" t="s">
        <v>18</v>
      </c>
      <c r="B605" s="1">
        <v>43616</v>
      </c>
      <c r="C605" t="s">
        <v>364</v>
      </c>
      <c r="D605">
        <v>33975</v>
      </c>
      <c r="E605" s="6" t="s">
        <v>1260</v>
      </c>
      <c r="F605" t="s">
        <v>1981</v>
      </c>
      <c r="G605" s="6" t="s">
        <v>1819</v>
      </c>
      <c r="H605" t="s">
        <v>22</v>
      </c>
      <c r="I605" t="s">
        <v>23</v>
      </c>
      <c r="J605" t="s">
        <v>1639</v>
      </c>
      <c r="K605" t="s">
        <v>2084</v>
      </c>
      <c r="L605" t="s">
        <v>2085</v>
      </c>
      <c r="M605" t="s">
        <v>1314</v>
      </c>
      <c r="N605" t="s">
        <v>711</v>
      </c>
      <c r="O605" s="14">
        <v>44013</v>
      </c>
      <c r="P605" s="14">
        <v>44044</v>
      </c>
      <c r="Q605" s="22" t="s">
        <v>75</v>
      </c>
      <c r="R605" s="21" t="s">
        <v>2235</v>
      </c>
      <c r="S605" s="25" t="s">
        <v>1018</v>
      </c>
      <c r="T605" s="22">
        <v>0</v>
      </c>
      <c r="U605" t="s">
        <v>5982</v>
      </c>
      <c r="V605" t="s">
        <v>35</v>
      </c>
      <c r="W605" t="s">
        <v>118</v>
      </c>
      <c r="X605" t="b">
        <f>Tabla1[[#This Row],[PLAN CONSUMO 31/10]]=Tabla1[[#This Row],[PLAN_CONSUMO]]</f>
        <v>0</v>
      </c>
      <c r="Y605" t="s">
        <v>35</v>
      </c>
      <c r="Z605" t="b">
        <f>Tabla1[[#This Row],[DESCRIPCION_U20002 31/10]]=Tabla1[[#This Row],[DESCRIPCION_U2000]]</f>
        <v>0</v>
      </c>
      <c r="AA605" t="s">
        <v>7475</v>
      </c>
      <c r="AB605" t="b">
        <f>Tabla1[[#This Row],[EJECUTIVO COMERCIAL 31/10]]=Tabla1[[#This Row],[EJECUTIVO_CORPORATE]]</f>
        <v>0</v>
      </c>
      <c r="AC605" t="e">
        <f>VLOOKUP(Tabla1[[#This Row],[NRO_CUENTA]],[1]!Tabla3[#Data],12,0)</f>
        <v>#N/A</v>
      </c>
      <c r="AD605" t="e">
        <f>VLOOKUP(Tabla1[[#This Row],[NRO_CUENTA]],[1]!Tabla3[#Data],17,0)</f>
        <v>#N/A</v>
      </c>
    </row>
    <row r="606" spans="1:30" x14ac:dyDescent="0.25">
      <c r="A606" t="s">
        <v>18</v>
      </c>
      <c r="B606" s="1">
        <v>43159</v>
      </c>
      <c r="C606" t="s">
        <v>427</v>
      </c>
      <c r="D606">
        <v>32034</v>
      </c>
      <c r="E606" s="6" t="s">
        <v>1269</v>
      </c>
      <c r="F606" s="6" t="s">
        <v>3035</v>
      </c>
      <c r="G606" s="6" t="s">
        <v>1837</v>
      </c>
      <c r="H606" t="s">
        <v>22</v>
      </c>
      <c r="I606" t="s">
        <v>23</v>
      </c>
      <c r="J606" t="s">
        <v>939</v>
      </c>
      <c r="K606" t="s">
        <v>2088</v>
      </c>
      <c r="L606" t="s">
        <v>2089</v>
      </c>
      <c r="M606" t="s">
        <v>1337</v>
      </c>
      <c r="N606" t="s">
        <v>711</v>
      </c>
      <c r="O606" s="14">
        <v>44013</v>
      </c>
      <c r="P606" s="14">
        <v>44044</v>
      </c>
      <c r="Q606" s="22" t="s">
        <v>75</v>
      </c>
      <c r="R606" s="21" t="s">
        <v>3542</v>
      </c>
      <c r="S606" s="2" t="s">
        <v>9309</v>
      </c>
      <c r="T606" s="22">
        <v>0</v>
      </c>
      <c r="U606" t="s">
        <v>5989</v>
      </c>
      <c r="V606" t="s">
        <v>35</v>
      </c>
      <c r="W606" t="s">
        <v>6497</v>
      </c>
      <c r="X606" t="b">
        <f>Tabla1[[#This Row],[PLAN CONSUMO 31/10]]=Tabla1[[#This Row],[PLAN_CONSUMO]]</f>
        <v>0</v>
      </c>
      <c r="Y606" t="s">
        <v>35</v>
      </c>
      <c r="Z606" t="b">
        <f>Tabla1[[#This Row],[DESCRIPCION_U20002 31/10]]=Tabla1[[#This Row],[DESCRIPCION_U2000]]</f>
        <v>0</v>
      </c>
      <c r="AA606" t="s">
        <v>8891</v>
      </c>
      <c r="AB606" t="b">
        <f>Tabla1[[#This Row],[EJECUTIVO COMERCIAL 31/10]]=Tabla1[[#This Row],[EJECUTIVO_CORPORATE]]</f>
        <v>0</v>
      </c>
      <c r="AC606" t="e">
        <f>VLOOKUP(Tabla1[[#This Row],[NRO_CUENTA]],[1]!Tabla3[#Data],12,0)</f>
        <v>#N/A</v>
      </c>
      <c r="AD606" t="e">
        <f>VLOOKUP(Tabla1[[#This Row],[NRO_CUENTA]],[1]!Tabla3[#Data],17,0)</f>
        <v>#N/A</v>
      </c>
    </row>
    <row r="607" spans="1:30" x14ac:dyDescent="0.25">
      <c r="A607" t="s">
        <v>18</v>
      </c>
      <c r="B607" s="1">
        <v>43644</v>
      </c>
      <c r="C607" t="s">
        <v>427</v>
      </c>
      <c r="D607">
        <v>34073</v>
      </c>
      <c r="E607" s="6" t="s">
        <v>2370</v>
      </c>
      <c r="F607" t="s">
        <v>1984</v>
      </c>
      <c r="G607" s="6" t="s">
        <v>1426</v>
      </c>
      <c r="H607" t="s">
        <v>22</v>
      </c>
      <c r="I607" t="s">
        <v>430</v>
      </c>
      <c r="J607" t="s">
        <v>1222</v>
      </c>
      <c r="K607" t="s">
        <v>2092</v>
      </c>
      <c r="L607" t="s">
        <v>2093</v>
      </c>
      <c r="M607" t="s">
        <v>654</v>
      </c>
      <c r="N607" t="s">
        <v>711</v>
      </c>
      <c r="O607" s="14">
        <v>44013</v>
      </c>
      <c r="P607" s="14">
        <v>44044</v>
      </c>
      <c r="Q607" s="22" t="s">
        <v>996</v>
      </c>
      <c r="R607" s="21" t="s">
        <v>2236</v>
      </c>
      <c r="S607" s="24"/>
      <c r="T607" s="22">
        <v>0</v>
      </c>
      <c r="U607" t="s">
        <v>5982</v>
      </c>
      <c r="V607" t="s">
        <v>35</v>
      </c>
      <c r="W607" t="s">
        <v>6497</v>
      </c>
      <c r="X607" t="b">
        <f>Tabla1[[#This Row],[PLAN CONSUMO 31/10]]=Tabla1[[#This Row],[PLAN_CONSUMO]]</f>
        <v>0</v>
      </c>
      <c r="Y607" t="s">
        <v>35</v>
      </c>
      <c r="Z607" t="b">
        <f>Tabla1[[#This Row],[DESCRIPCION_U20002 31/10]]=Tabla1[[#This Row],[DESCRIPCION_U2000]]</f>
        <v>0</v>
      </c>
      <c r="AA607" t="s">
        <v>7446</v>
      </c>
      <c r="AB607" t="b">
        <f>Tabla1[[#This Row],[EJECUTIVO COMERCIAL 31/10]]=Tabla1[[#This Row],[EJECUTIVO_CORPORATE]]</f>
        <v>0</v>
      </c>
      <c r="AC607" t="e">
        <f>VLOOKUP(Tabla1[[#This Row],[NRO_CUENTA]],[1]!Tabla3[#Data],12,0)</f>
        <v>#N/A</v>
      </c>
      <c r="AD607" t="e">
        <f>VLOOKUP(Tabla1[[#This Row],[NRO_CUENTA]],[1]!Tabla3[#Data],17,0)</f>
        <v>#N/A</v>
      </c>
    </row>
    <row r="608" spans="1:30" x14ac:dyDescent="0.25">
      <c r="A608" t="s">
        <v>18</v>
      </c>
      <c r="B608" s="1">
        <v>43644</v>
      </c>
      <c r="C608" t="s">
        <v>427</v>
      </c>
      <c r="D608">
        <v>34074</v>
      </c>
      <c r="E608" s="6" t="s">
        <v>2370</v>
      </c>
      <c r="F608" t="s">
        <v>1985</v>
      </c>
      <c r="G608" s="6" t="s">
        <v>1426</v>
      </c>
      <c r="H608" t="s">
        <v>22</v>
      </c>
      <c r="I608" t="s">
        <v>430</v>
      </c>
      <c r="J608" t="s">
        <v>1222</v>
      </c>
      <c r="K608" t="s">
        <v>2094</v>
      </c>
      <c r="L608" t="s">
        <v>2095</v>
      </c>
      <c r="M608" t="s">
        <v>656</v>
      </c>
      <c r="N608" t="s">
        <v>711</v>
      </c>
      <c r="O608" s="14">
        <v>44013</v>
      </c>
      <c r="P608" s="14">
        <v>44044</v>
      </c>
      <c r="Q608" s="22" t="s">
        <v>996</v>
      </c>
      <c r="R608" s="21" t="s">
        <v>2236</v>
      </c>
      <c r="S608" s="24"/>
      <c r="T608" s="22">
        <v>0</v>
      </c>
      <c r="U608" t="s">
        <v>5982</v>
      </c>
      <c r="V608" t="s">
        <v>35</v>
      </c>
      <c r="W608" t="s">
        <v>6497</v>
      </c>
      <c r="X608" t="b">
        <f>Tabla1[[#This Row],[PLAN CONSUMO 31/10]]=Tabla1[[#This Row],[PLAN_CONSUMO]]</f>
        <v>0</v>
      </c>
      <c r="Y608" t="s">
        <v>35</v>
      </c>
      <c r="Z608" t="b">
        <f>Tabla1[[#This Row],[DESCRIPCION_U20002 31/10]]=Tabla1[[#This Row],[DESCRIPCION_U2000]]</f>
        <v>0</v>
      </c>
      <c r="AA608" t="s">
        <v>7446</v>
      </c>
      <c r="AB608" t="b">
        <f>Tabla1[[#This Row],[EJECUTIVO COMERCIAL 31/10]]=Tabla1[[#This Row],[EJECUTIVO_CORPORATE]]</f>
        <v>0</v>
      </c>
      <c r="AC608" t="e">
        <f>VLOOKUP(Tabla1[[#This Row],[NRO_CUENTA]],[1]!Tabla3[#Data],12,0)</f>
        <v>#N/A</v>
      </c>
      <c r="AD608" t="e">
        <f>VLOOKUP(Tabla1[[#This Row],[NRO_CUENTA]],[1]!Tabla3[#Data],17,0)</f>
        <v>#N/A</v>
      </c>
    </row>
    <row r="609" spans="1:30" x14ac:dyDescent="0.25">
      <c r="A609" t="s">
        <v>18</v>
      </c>
      <c r="B609" s="1">
        <v>43644</v>
      </c>
      <c r="C609" t="s">
        <v>427</v>
      </c>
      <c r="D609">
        <v>34092</v>
      </c>
      <c r="E609" s="6" t="s">
        <v>2370</v>
      </c>
      <c r="F609" t="s">
        <v>1986</v>
      </c>
      <c r="G609" s="6" t="s">
        <v>1426</v>
      </c>
      <c r="H609" t="s">
        <v>22</v>
      </c>
      <c r="I609" t="s">
        <v>430</v>
      </c>
      <c r="J609" t="s">
        <v>1222</v>
      </c>
      <c r="K609" t="s">
        <v>2096</v>
      </c>
      <c r="L609" t="s">
        <v>2097</v>
      </c>
      <c r="M609" t="s">
        <v>642</v>
      </c>
      <c r="N609" t="s">
        <v>711</v>
      </c>
      <c r="O609" s="14">
        <v>44013</v>
      </c>
      <c r="P609" s="14">
        <v>44044</v>
      </c>
      <c r="Q609" s="22" t="s">
        <v>996</v>
      </c>
      <c r="R609" s="21" t="s">
        <v>2236</v>
      </c>
      <c r="S609" s="24"/>
      <c r="T609" s="22">
        <v>0</v>
      </c>
      <c r="U609" t="s">
        <v>5982</v>
      </c>
      <c r="V609" t="s">
        <v>35</v>
      </c>
      <c r="W609" t="s">
        <v>6497</v>
      </c>
      <c r="X609" t="b">
        <f>Tabla1[[#This Row],[PLAN CONSUMO 31/10]]=Tabla1[[#This Row],[PLAN_CONSUMO]]</f>
        <v>0</v>
      </c>
      <c r="Y609" t="s">
        <v>35</v>
      </c>
      <c r="Z609" t="b">
        <f>Tabla1[[#This Row],[DESCRIPCION_U20002 31/10]]=Tabla1[[#This Row],[DESCRIPCION_U2000]]</f>
        <v>0</v>
      </c>
      <c r="AA609" t="s">
        <v>7446</v>
      </c>
      <c r="AB609" t="b">
        <f>Tabla1[[#This Row],[EJECUTIVO COMERCIAL 31/10]]=Tabla1[[#This Row],[EJECUTIVO_CORPORATE]]</f>
        <v>0</v>
      </c>
      <c r="AC609" t="e">
        <f>VLOOKUP(Tabla1[[#This Row],[NRO_CUENTA]],[1]!Tabla3[#Data],12,0)</f>
        <v>#N/A</v>
      </c>
      <c r="AD609" t="e">
        <f>VLOOKUP(Tabla1[[#This Row],[NRO_CUENTA]],[1]!Tabla3[#Data],17,0)</f>
        <v>#N/A</v>
      </c>
    </row>
    <row r="610" spans="1:30" x14ac:dyDescent="0.25">
      <c r="A610" t="s">
        <v>18</v>
      </c>
      <c r="B610" s="1">
        <v>43644</v>
      </c>
      <c r="C610" t="s">
        <v>427</v>
      </c>
      <c r="D610">
        <v>34093</v>
      </c>
      <c r="E610" s="6" t="s">
        <v>2370</v>
      </c>
      <c r="F610" t="s">
        <v>1987</v>
      </c>
      <c r="G610" s="6" t="s">
        <v>1426</v>
      </c>
      <c r="H610" t="s">
        <v>22</v>
      </c>
      <c r="I610" t="s">
        <v>430</v>
      </c>
      <c r="J610" t="s">
        <v>1222</v>
      </c>
      <c r="K610" t="s">
        <v>2098</v>
      </c>
      <c r="L610" t="s">
        <v>2099</v>
      </c>
      <c r="M610" t="s">
        <v>642</v>
      </c>
      <c r="N610" t="s">
        <v>711</v>
      </c>
      <c r="O610" s="14">
        <v>44013</v>
      </c>
      <c r="P610" s="14">
        <v>44044</v>
      </c>
      <c r="Q610" s="22" t="s">
        <v>996</v>
      </c>
      <c r="R610" s="21" t="s">
        <v>2236</v>
      </c>
      <c r="S610" s="24"/>
      <c r="T610" s="22">
        <v>0</v>
      </c>
      <c r="U610" t="s">
        <v>5982</v>
      </c>
      <c r="V610" t="s">
        <v>35</v>
      </c>
      <c r="W610" t="s">
        <v>6497</v>
      </c>
      <c r="X610" t="b">
        <f>Tabla1[[#This Row],[PLAN CONSUMO 31/10]]=Tabla1[[#This Row],[PLAN_CONSUMO]]</f>
        <v>0</v>
      </c>
      <c r="Y610" t="s">
        <v>35</v>
      </c>
      <c r="Z610" t="b">
        <f>Tabla1[[#This Row],[DESCRIPCION_U20002 31/10]]=Tabla1[[#This Row],[DESCRIPCION_U2000]]</f>
        <v>0</v>
      </c>
      <c r="AA610" t="s">
        <v>7446</v>
      </c>
      <c r="AB610" t="b">
        <f>Tabla1[[#This Row],[EJECUTIVO COMERCIAL 31/10]]=Tabla1[[#This Row],[EJECUTIVO_CORPORATE]]</f>
        <v>0</v>
      </c>
      <c r="AC610" t="e">
        <f>VLOOKUP(Tabla1[[#This Row],[NRO_CUENTA]],[1]!Tabla3[#Data],12,0)</f>
        <v>#N/A</v>
      </c>
      <c r="AD610" t="e">
        <f>VLOOKUP(Tabla1[[#This Row],[NRO_CUENTA]],[1]!Tabla3[#Data],17,0)</f>
        <v>#N/A</v>
      </c>
    </row>
    <row r="611" spans="1:30" x14ac:dyDescent="0.25">
      <c r="A611" t="s">
        <v>18</v>
      </c>
      <c r="B611" s="1">
        <v>43644</v>
      </c>
      <c r="C611" t="s">
        <v>427</v>
      </c>
      <c r="D611">
        <v>34094</v>
      </c>
      <c r="E611" s="6" t="s">
        <v>2370</v>
      </c>
      <c r="F611" t="s">
        <v>1988</v>
      </c>
      <c r="G611" s="6" t="s">
        <v>1426</v>
      </c>
      <c r="H611" t="s">
        <v>22</v>
      </c>
      <c r="I611" t="s">
        <v>430</v>
      </c>
      <c r="J611" t="s">
        <v>1222</v>
      </c>
      <c r="K611" t="s">
        <v>2100</v>
      </c>
      <c r="L611" t="s">
        <v>2101</v>
      </c>
      <c r="M611" t="s">
        <v>642</v>
      </c>
      <c r="N611" t="s">
        <v>711</v>
      </c>
      <c r="O611" s="14">
        <v>44013</v>
      </c>
      <c r="P611" s="14">
        <v>44044</v>
      </c>
      <c r="Q611" s="22" t="s">
        <v>996</v>
      </c>
      <c r="R611" s="21" t="s">
        <v>2236</v>
      </c>
      <c r="S611" s="24"/>
      <c r="T611" s="22">
        <v>0</v>
      </c>
      <c r="U611" t="s">
        <v>5982</v>
      </c>
      <c r="V611" t="s">
        <v>35</v>
      </c>
      <c r="W611" t="s">
        <v>6497</v>
      </c>
      <c r="X611" t="b">
        <f>Tabla1[[#This Row],[PLAN CONSUMO 31/10]]=Tabla1[[#This Row],[PLAN_CONSUMO]]</f>
        <v>0</v>
      </c>
      <c r="Y611" t="s">
        <v>35</v>
      </c>
      <c r="Z611" t="b">
        <f>Tabla1[[#This Row],[DESCRIPCION_U20002 31/10]]=Tabla1[[#This Row],[DESCRIPCION_U2000]]</f>
        <v>0</v>
      </c>
      <c r="AA611" t="s">
        <v>7446</v>
      </c>
      <c r="AB611" t="b">
        <f>Tabla1[[#This Row],[EJECUTIVO COMERCIAL 31/10]]=Tabla1[[#This Row],[EJECUTIVO_CORPORATE]]</f>
        <v>0</v>
      </c>
      <c r="AC611" t="e">
        <f>VLOOKUP(Tabla1[[#This Row],[NRO_CUENTA]],[1]!Tabla3[#Data],12,0)</f>
        <v>#N/A</v>
      </c>
      <c r="AD611" t="e">
        <f>VLOOKUP(Tabla1[[#This Row],[NRO_CUENTA]],[1]!Tabla3[#Data],17,0)</f>
        <v>#N/A</v>
      </c>
    </row>
    <row r="612" spans="1:30" x14ac:dyDescent="0.25">
      <c r="A612" t="s">
        <v>18</v>
      </c>
      <c r="B612" s="1">
        <v>42912</v>
      </c>
      <c r="C612" t="s">
        <v>248</v>
      </c>
      <c r="D612">
        <v>31161</v>
      </c>
      <c r="E612" s="6" t="s">
        <v>1991</v>
      </c>
      <c r="F612" t="s">
        <v>1992</v>
      </c>
      <c r="G612" s="6" t="s">
        <v>97</v>
      </c>
      <c r="H612" t="s">
        <v>22</v>
      </c>
      <c r="I612" t="s">
        <v>23</v>
      </c>
      <c r="J612" t="s">
        <v>1222</v>
      </c>
      <c r="K612" t="s">
        <v>2108</v>
      </c>
      <c r="L612" t="s">
        <v>2109</v>
      </c>
      <c r="M612" t="s">
        <v>2110</v>
      </c>
      <c r="N612" t="s">
        <v>711</v>
      </c>
      <c r="O612" s="14">
        <v>44013</v>
      </c>
      <c r="P612" s="14">
        <v>44044</v>
      </c>
      <c r="Q612" s="22" t="s">
        <v>75</v>
      </c>
      <c r="R612" s="21" t="s">
        <v>2237</v>
      </c>
      <c r="S612" s="30" t="s">
        <v>2239</v>
      </c>
      <c r="T612" s="22">
        <v>0</v>
      </c>
      <c r="U612" t="s">
        <v>5982</v>
      </c>
      <c r="V612" t="s">
        <v>5982</v>
      </c>
      <c r="W612" t="s">
        <v>5991</v>
      </c>
      <c r="X612" t="b">
        <f>Tabla1[[#This Row],[PLAN CONSUMO 31/10]]=Tabla1[[#This Row],[PLAN_CONSUMO]]</f>
        <v>0</v>
      </c>
      <c r="Y612" t="s">
        <v>6080</v>
      </c>
      <c r="Z612" t="b">
        <f>Tabla1[[#This Row],[DESCRIPCION_U20002 31/10]]=Tabla1[[#This Row],[DESCRIPCION_U2000]]</f>
        <v>0</v>
      </c>
      <c r="AA612" t="s">
        <v>8891</v>
      </c>
      <c r="AB612" t="b">
        <f>Tabla1[[#This Row],[EJECUTIVO COMERCIAL 31/10]]=Tabla1[[#This Row],[EJECUTIVO_CORPORATE]]</f>
        <v>0</v>
      </c>
      <c r="AC612" t="e">
        <f>VLOOKUP(Tabla1[[#This Row],[NRO_CUENTA]],[1]!Tabla3[#Data],12,0)</f>
        <v>#N/A</v>
      </c>
      <c r="AD612" t="e">
        <f>VLOOKUP(Tabla1[[#This Row],[NRO_CUENTA]],[1]!Tabla3[#Data],17,0)</f>
        <v>#N/A</v>
      </c>
    </row>
    <row r="613" spans="1:30" x14ac:dyDescent="0.25">
      <c r="A613" t="s">
        <v>18</v>
      </c>
      <c r="B613" s="1">
        <v>42912</v>
      </c>
      <c r="C613" t="s">
        <v>323</v>
      </c>
      <c r="D613">
        <v>31162</v>
      </c>
      <c r="E613" s="6" t="s">
        <v>1991</v>
      </c>
      <c r="F613" t="s">
        <v>1993</v>
      </c>
      <c r="G613" s="6" t="s">
        <v>97</v>
      </c>
      <c r="H613" t="s">
        <v>22</v>
      </c>
      <c r="I613" t="s">
        <v>23</v>
      </c>
      <c r="J613" t="s">
        <v>1222</v>
      </c>
      <c r="K613" t="s">
        <v>2108</v>
      </c>
      <c r="L613" t="s">
        <v>2109</v>
      </c>
      <c r="M613" t="s">
        <v>2110</v>
      </c>
      <c r="N613" t="s">
        <v>711</v>
      </c>
      <c r="O613" s="14">
        <v>44013</v>
      </c>
      <c r="P613" s="14">
        <v>44044</v>
      </c>
      <c r="Q613" s="22" t="s">
        <v>75</v>
      </c>
      <c r="R613" s="21" t="s">
        <v>2238</v>
      </c>
      <c r="S613" s="30" t="s">
        <v>2239</v>
      </c>
      <c r="T613" s="22">
        <v>0</v>
      </c>
      <c r="U613" t="s">
        <v>5982</v>
      </c>
      <c r="V613" t="s">
        <v>35</v>
      </c>
      <c r="W613" t="s">
        <v>323</v>
      </c>
      <c r="X613" t="b">
        <f>Tabla1[[#This Row],[PLAN CONSUMO 31/10]]=Tabla1[[#This Row],[PLAN_CONSUMO]]</f>
        <v>1</v>
      </c>
      <c r="Y613" t="s">
        <v>35</v>
      </c>
      <c r="Z613" t="b">
        <f>Tabla1[[#This Row],[DESCRIPCION_U20002 31/10]]=Tabla1[[#This Row],[DESCRIPCION_U2000]]</f>
        <v>0</v>
      </c>
      <c r="AA613" t="s">
        <v>8891</v>
      </c>
      <c r="AB613" t="b">
        <f>Tabla1[[#This Row],[EJECUTIVO COMERCIAL 31/10]]=Tabla1[[#This Row],[EJECUTIVO_CORPORATE]]</f>
        <v>0</v>
      </c>
      <c r="AC613" t="e">
        <f>VLOOKUP(Tabla1[[#This Row],[NRO_CUENTA]],[1]!Tabla3[#Data],12,0)</f>
        <v>#N/A</v>
      </c>
      <c r="AD613" t="e">
        <f>VLOOKUP(Tabla1[[#This Row],[NRO_CUENTA]],[1]!Tabla3[#Data],17,0)</f>
        <v>#N/A</v>
      </c>
    </row>
    <row r="614" spans="1:30" x14ac:dyDescent="0.25">
      <c r="A614" t="s">
        <v>18</v>
      </c>
      <c r="B614" s="1">
        <v>43048</v>
      </c>
      <c r="C614" t="s">
        <v>557</v>
      </c>
      <c r="D614">
        <v>31516</v>
      </c>
      <c r="E614" s="6" t="s">
        <v>573</v>
      </c>
      <c r="F614" t="s">
        <v>1995</v>
      </c>
      <c r="G614" s="6" t="s">
        <v>1765</v>
      </c>
      <c r="H614" t="s">
        <v>40</v>
      </c>
      <c r="I614" t="s">
        <v>23</v>
      </c>
      <c r="J614" t="s">
        <v>745</v>
      </c>
      <c r="K614" t="s">
        <v>2113</v>
      </c>
      <c r="L614" t="s">
        <v>2114</v>
      </c>
      <c r="M614" t="s">
        <v>2115</v>
      </c>
      <c r="N614" t="s">
        <v>711</v>
      </c>
      <c r="O614" s="14">
        <v>44013</v>
      </c>
      <c r="P614" s="14">
        <v>44044</v>
      </c>
      <c r="Q614" s="21" t="s">
        <v>75</v>
      </c>
      <c r="R614" s="21" t="s">
        <v>2994</v>
      </c>
      <c r="S614" s="21" t="s">
        <v>2239</v>
      </c>
      <c r="T614" s="22">
        <v>0</v>
      </c>
      <c r="U614" t="s">
        <v>5982</v>
      </c>
      <c r="V614" t="s">
        <v>5982</v>
      </c>
      <c r="W614" t="s">
        <v>557</v>
      </c>
      <c r="X614" t="b">
        <f>Tabla1[[#This Row],[PLAN CONSUMO 31/10]]=Tabla1[[#This Row],[PLAN_CONSUMO]]</f>
        <v>1</v>
      </c>
      <c r="Y614" t="s">
        <v>8579</v>
      </c>
      <c r="Z614" t="b">
        <f>Tabla1[[#This Row],[DESCRIPCION_U20002 31/10]]=Tabla1[[#This Row],[DESCRIPCION_U2000]]</f>
        <v>0</v>
      </c>
      <c r="AA614" t="s">
        <v>1820</v>
      </c>
      <c r="AB614" t="b">
        <f>Tabla1[[#This Row],[EJECUTIVO COMERCIAL 31/10]]=Tabla1[[#This Row],[EJECUTIVO_CORPORATE]]</f>
        <v>0</v>
      </c>
      <c r="AC614" t="e">
        <f>VLOOKUP(Tabla1[[#This Row],[NRO_CUENTA]],[1]!Tabla3[#Data],12,0)</f>
        <v>#N/A</v>
      </c>
      <c r="AD614" t="e">
        <f>VLOOKUP(Tabla1[[#This Row],[NRO_CUENTA]],[1]!Tabla3[#Data],17,0)</f>
        <v>#N/A</v>
      </c>
    </row>
    <row r="615" spans="1:30" x14ac:dyDescent="0.25">
      <c r="A615" t="s">
        <v>18</v>
      </c>
      <c r="B615" s="1">
        <v>43054</v>
      </c>
      <c r="C615" t="s">
        <v>94</v>
      </c>
      <c r="D615">
        <v>31553</v>
      </c>
      <c r="E615" s="6" t="s">
        <v>573</v>
      </c>
      <c r="F615" t="s">
        <v>1996</v>
      </c>
      <c r="G615" s="6" t="s">
        <v>1765</v>
      </c>
      <c r="H615" t="s">
        <v>40</v>
      </c>
      <c r="I615" t="s">
        <v>23</v>
      </c>
      <c r="J615" t="s">
        <v>745</v>
      </c>
      <c r="K615" t="s">
        <v>2113</v>
      </c>
      <c r="L615" t="s">
        <v>2114</v>
      </c>
      <c r="M615" t="s">
        <v>2116</v>
      </c>
      <c r="N615" t="s">
        <v>711</v>
      </c>
      <c r="O615" s="14">
        <v>44013</v>
      </c>
      <c r="P615" s="14">
        <v>44044</v>
      </c>
      <c r="Q615" s="21" t="s">
        <v>75</v>
      </c>
      <c r="R615" s="21" t="s">
        <v>2994</v>
      </c>
      <c r="S615" s="21" t="s">
        <v>2239</v>
      </c>
      <c r="T615" s="22">
        <v>0</v>
      </c>
      <c r="U615" t="s">
        <v>5982</v>
      </c>
      <c r="V615" t="s">
        <v>5984</v>
      </c>
      <c r="W615" t="s">
        <v>94</v>
      </c>
      <c r="X615" t="b">
        <f>Tabla1[[#This Row],[PLAN CONSUMO 31/10]]=Tabla1[[#This Row],[PLAN_CONSUMO]]</f>
        <v>1</v>
      </c>
      <c r="Y615" t="s">
        <v>1996</v>
      </c>
      <c r="Z615" t="b">
        <f>Tabla1[[#This Row],[DESCRIPCION_U20002 31/10]]=Tabla1[[#This Row],[DESCRIPCION_U2000]]</f>
        <v>1</v>
      </c>
      <c r="AA615" t="s">
        <v>1820</v>
      </c>
      <c r="AB615" t="b">
        <f>Tabla1[[#This Row],[EJECUTIVO COMERCIAL 31/10]]=Tabla1[[#This Row],[EJECUTIVO_CORPORATE]]</f>
        <v>0</v>
      </c>
      <c r="AC615" t="e">
        <f>VLOOKUP(Tabla1[[#This Row],[NRO_CUENTA]],[1]!Tabla3[#Data],12,0)</f>
        <v>#N/A</v>
      </c>
      <c r="AD615" t="e">
        <f>VLOOKUP(Tabla1[[#This Row],[NRO_CUENTA]],[1]!Tabla3[#Data],17,0)</f>
        <v>#N/A</v>
      </c>
    </row>
    <row r="616" spans="1:30" x14ac:dyDescent="0.25">
      <c r="A616" t="s">
        <v>18</v>
      </c>
      <c r="B616" s="1">
        <v>43616</v>
      </c>
      <c r="C616" t="s">
        <v>868</v>
      </c>
      <c r="D616">
        <v>34099</v>
      </c>
      <c r="E616" s="6" t="s">
        <v>573</v>
      </c>
      <c r="F616" s="6" t="s">
        <v>1997</v>
      </c>
      <c r="G616" s="6" t="s">
        <v>1765</v>
      </c>
      <c r="H616" t="s">
        <v>40</v>
      </c>
      <c r="I616" t="s">
        <v>23</v>
      </c>
      <c r="J616" t="s">
        <v>745</v>
      </c>
      <c r="K616" t="s">
        <v>2117</v>
      </c>
      <c r="L616" t="s">
        <v>2118</v>
      </c>
      <c r="M616" t="s">
        <v>2116</v>
      </c>
      <c r="N616" t="s">
        <v>711</v>
      </c>
      <c r="O616" s="14">
        <v>44013</v>
      </c>
      <c r="P616" s="14">
        <v>44044</v>
      </c>
      <c r="Q616" s="28" t="s">
        <v>75</v>
      </c>
      <c r="R616" s="21" t="s">
        <v>3036</v>
      </c>
      <c r="S616" s="2" t="s">
        <v>9309</v>
      </c>
      <c r="T616" s="22">
        <v>0</v>
      </c>
      <c r="U616" t="s">
        <v>5984</v>
      </c>
      <c r="V616" t="s">
        <v>35</v>
      </c>
      <c r="W616" t="s">
        <v>868</v>
      </c>
      <c r="X616" t="b">
        <f>Tabla1[[#This Row],[PLAN CONSUMO 31/10]]=Tabla1[[#This Row],[PLAN_CONSUMO]]</f>
        <v>1</v>
      </c>
      <c r="Y616" t="s">
        <v>35</v>
      </c>
      <c r="Z616" t="b">
        <f>Tabla1[[#This Row],[DESCRIPCION_U20002 31/10]]=Tabla1[[#This Row],[DESCRIPCION_U2000]]</f>
        <v>0</v>
      </c>
      <c r="AA616" t="s">
        <v>1820</v>
      </c>
      <c r="AB616" t="b">
        <f>Tabla1[[#This Row],[EJECUTIVO COMERCIAL 31/10]]=Tabla1[[#This Row],[EJECUTIVO_CORPORATE]]</f>
        <v>0</v>
      </c>
      <c r="AC616" t="e">
        <f>VLOOKUP(Tabla1[[#This Row],[NRO_CUENTA]],[1]!Tabla3[#Data],12,0)</f>
        <v>#N/A</v>
      </c>
      <c r="AD616" t="e">
        <f>VLOOKUP(Tabla1[[#This Row],[NRO_CUENTA]],[1]!Tabla3[#Data],17,0)</f>
        <v>#N/A</v>
      </c>
    </row>
    <row r="617" spans="1:30" x14ac:dyDescent="0.25">
      <c r="A617" t="s">
        <v>18</v>
      </c>
      <c r="B617" s="1">
        <v>43405</v>
      </c>
      <c r="C617" t="s">
        <v>739</v>
      </c>
      <c r="D617">
        <v>33197</v>
      </c>
      <c r="E617" s="6" t="s">
        <v>726</v>
      </c>
      <c r="F617" t="s">
        <v>1957</v>
      </c>
      <c r="G617" s="6" t="s">
        <v>2241</v>
      </c>
      <c r="H617" t="s">
        <v>40</v>
      </c>
      <c r="I617" t="s">
        <v>430</v>
      </c>
      <c r="J617" t="s">
        <v>2170</v>
      </c>
      <c r="K617" t="s">
        <v>2027</v>
      </c>
      <c r="L617" t="s">
        <v>2028</v>
      </c>
      <c r="M617" t="s">
        <v>2029</v>
      </c>
      <c r="N617" t="s">
        <v>711</v>
      </c>
      <c r="O617" s="14">
        <v>44013</v>
      </c>
      <c r="P617" s="14">
        <v>44044</v>
      </c>
      <c r="Q617" s="22" t="s">
        <v>75</v>
      </c>
      <c r="R617" s="21" t="s">
        <v>6382</v>
      </c>
      <c r="S617" s="2" t="s">
        <v>9309</v>
      </c>
      <c r="T617" s="22">
        <v>0</v>
      </c>
      <c r="U617" t="s">
        <v>5984</v>
      </c>
      <c r="V617" t="s">
        <v>35</v>
      </c>
      <c r="W617" t="s">
        <v>739</v>
      </c>
      <c r="X617" t="b">
        <f>Tabla1[[#This Row],[PLAN CONSUMO 31/10]]=Tabla1[[#This Row],[PLAN_CONSUMO]]</f>
        <v>1</v>
      </c>
      <c r="Y617" t="s">
        <v>35</v>
      </c>
      <c r="Z617" t="b">
        <f>Tabla1[[#This Row],[DESCRIPCION_U20002 31/10]]=Tabla1[[#This Row],[DESCRIPCION_U2000]]</f>
        <v>0</v>
      </c>
      <c r="AA617" t="s">
        <v>6743</v>
      </c>
      <c r="AB617" t="b">
        <f>Tabla1[[#This Row],[EJECUTIVO COMERCIAL 31/10]]=Tabla1[[#This Row],[EJECUTIVO_CORPORATE]]</f>
        <v>0</v>
      </c>
      <c r="AC617" t="e">
        <f>VLOOKUP(Tabla1[[#This Row],[NRO_CUENTA]],[1]!Tabla3[#Data],12,0)</f>
        <v>#N/A</v>
      </c>
      <c r="AD617" t="e">
        <f>VLOOKUP(Tabla1[[#This Row],[NRO_CUENTA]],[1]!Tabla3[#Data],17,0)</f>
        <v>#N/A</v>
      </c>
    </row>
    <row r="618" spans="1:30" x14ac:dyDescent="0.25">
      <c r="A618" t="s">
        <v>18</v>
      </c>
      <c r="B618" s="1">
        <v>43405</v>
      </c>
      <c r="C618" t="s">
        <v>732</v>
      </c>
      <c r="D618">
        <v>33198</v>
      </c>
      <c r="E618" s="6" t="s">
        <v>726</v>
      </c>
      <c r="F618" t="s">
        <v>1958</v>
      </c>
      <c r="G618" s="6" t="s">
        <v>2241</v>
      </c>
      <c r="H618" t="s">
        <v>40</v>
      </c>
      <c r="I618" t="s">
        <v>430</v>
      </c>
      <c r="J618" t="s">
        <v>2170</v>
      </c>
      <c r="K618" t="s">
        <v>2030</v>
      </c>
      <c r="L618" t="s">
        <v>2028</v>
      </c>
      <c r="M618" t="s">
        <v>2029</v>
      </c>
      <c r="N618" t="s">
        <v>711</v>
      </c>
      <c r="O618" s="14">
        <v>44013</v>
      </c>
      <c r="P618" s="14">
        <v>44044</v>
      </c>
      <c r="Q618" s="22" t="s">
        <v>75</v>
      </c>
      <c r="R618" s="21" t="s">
        <v>6382</v>
      </c>
      <c r="S618" s="2" t="s">
        <v>9309</v>
      </c>
      <c r="T618" s="22">
        <v>0</v>
      </c>
      <c r="U618" t="s">
        <v>5984</v>
      </c>
      <c r="V618" t="s">
        <v>35</v>
      </c>
      <c r="W618" t="s">
        <v>732</v>
      </c>
      <c r="X618" t="b">
        <f>Tabla1[[#This Row],[PLAN CONSUMO 31/10]]=Tabla1[[#This Row],[PLAN_CONSUMO]]</f>
        <v>1</v>
      </c>
      <c r="Y618" t="s">
        <v>35</v>
      </c>
      <c r="Z618" t="b">
        <f>Tabla1[[#This Row],[DESCRIPCION_U20002 31/10]]=Tabla1[[#This Row],[DESCRIPCION_U2000]]</f>
        <v>0</v>
      </c>
      <c r="AA618" t="s">
        <v>6743</v>
      </c>
      <c r="AB618" t="b">
        <f>Tabla1[[#This Row],[EJECUTIVO COMERCIAL 31/10]]=Tabla1[[#This Row],[EJECUTIVO_CORPORATE]]</f>
        <v>0</v>
      </c>
      <c r="AC618" t="e">
        <f>VLOOKUP(Tabla1[[#This Row],[NRO_CUENTA]],[1]!Tabla3[#Data],12,0)</f>
        <v>#N/A</v>
      </c>
      <c r="AD618" t="e">
        <f>VLOOKUP(Tabla1[[#This Row],[NRO_CUENTA]],[1]!Tabla3[#Data],17,0)</f>
        <v>#N/A</v>
      </c>
    </row>
    <row r="619" spans="1:30" x14ac:dyDescent="0.25">
      <c r="A619" t="s">
        <v>18</v>
      </c>
      <c r="B619" s="1">
        <v>43405</v>
      </c>
      <c r="C619" t="s">
        <v>736</v>
      </c>
      <c r="D619">
        <v>33199</v>
      </c>
      <c r="E619" s="6" t="s">
        <v>726</v>
      </c>
      <c r="F619" t="s">
        <v>1959</v>
      </c>
      <c r="G619" s="6" t="s">
        <v>2241</v>
      </c>
      <c r="H619" t="s">
        <v>40</v>
      </c>
      <c r="I619" t="s">
        <v>430</v>
      </c>
      <c r="J619" t="s">
        <v>2170</v>
      </c>
      <c r="K619" t="s">
        <v>2031</v>
      </c>
      <c r="L619" t="s">
        <v>2028</v>
      </c>
      <c r="M619" t="s">
        <v>2029</v>
      </c>
      <c r="N619" t="s">
        <v>711</v>
      </c>
      <c r="O619" s="14">
        <v>44013</v>
      </c>
      <c r="P619" s="14">
        <v>44044</v>
      </c>
      <c r="Q619" s="22" t="s">
        <v>75</v>
      </c>
      <c r="R619" s="21" t="s">
        <v>6382</v>
      </c>
      <c r="S619" s="2" t="s">
        <v>9309</v>
      </c>
      <c r="T619" s="22">
        <v>0</v>
      </c>
      <c r="U619" t="s">
        <v>5984</v>
      </c>
      <c r="V619" t="s">
        <v>35</v>
      </c>
      <c r="W619" t="s">
        <v>736</v>
      </c>
      <c r="X619" t="b">
        <f>Tabla1[[#This Row],[PLAN CONSUMO 31/10]]=Tabla1[[#This Row],[PLAN_CONSUMO]]</f>
        <v>1</v>
      </c>
      <c r="Y619" t="s">
        <v>35</v>
      </c>
      <c r="Z619" t="b">
        <f>Tabla1[[#This Row],[DESCRIPCION_U20002 31/10]]=Tabla1[[#This Row],[DESCRIPCION_U2000]]</f>
        <v>0</v>
      </c>
      <c r="AA619" t="s">
        <v>6743</v>
      </c>
      <c r="AB619" t="b">
        <f>Tabla1[[#This Row],[EJECUTIVO COMERCIAL 31/10]]=Tabla1[[#This Row],[EJECUTIVO_CORPORATE]]</f>
        <v>0</v>
      </c>
      <c r="AC619" t="e">
        <f>VLOOKUP(Tabla1[[#This Row],[NRO_CUENTA]],[1]!Tabla3[#Data],12,0)</f>
        <v>#N/A</v>
      </c>
      <c r="AD619" t="e">
        <f>VLOOKUP(Tabla1[[#This Row],[NRO_CUENTA]],[1]!Tabla3[#Data],17,0)</f>
        <v>#N/A</v>
      </c>
    </row>
    <row r="620" spans="1:30" x14ac:dyDescent="0.25">
      <c r="A620" t="s">
        <v>18</v>
      </c>
      <c r="B620" s="1">
        <v>42131</v>
      </c>
      <c r="C620" t="s">
        <v>82</v>
      </c>
      <c r="D620">
        <v>29571</v>
      </c>
      <c r="E620" s="6" t="s">
        <v>83</v>
      </c>
      <c r="F620" t="s">
        <v>1960</v>
      </c>
      <c r="G620" s="6" t="s">
        <v>1389</v>
      </c>
      <c r="H620" t="s">
        <v>40</v>
      </c>
      <c r="I620" t="s">
        <v>23</v>
      </c>
      <c r="J620" t="s">
        <v>832</v>
      </c>
      <c r="K620" t="s">
        <v>2032</v>
      </c>
      <c r="L620" t="s">
        <v>2033</v>
      </c>
      <c r="M620" t="s">
        <v>87</v>
      </c>
      <c r="N620" t="s">
        <v>711</v>
      </c>
      <c r="O620" s="14">
        <v>44013</v>
      </c>
      <c r="P620" s="14">
        <v>44044</v>
      </c>
      <c r="Q620" s="22" t="s">
        <v>27</v>
      </c>
      <c r="R620" s="21"/>
      <c r="S620" s="24"/>
      <c r="T620" s="22">
        <v>44070</v>
      </c>
      <c r="U620" t="s">
        <v>5982</v>
      </c>
      <c r="V620" t="s">
        <v>35</v>
      </c>
      <c r="W620" t="s">
        <v>28</v>
      </c>
      <c r="X620" t="b">
        <f>Tabla1[[#This Row],[PLAN CONSUMO 31/10]]=Tabla1[[#This Row],[PLAN_CONSUMO]]</f>
        <v>0</v>
      </c>
      <c r="Y620" t="s">
        <v>35</v>
      </c>
      <c r="Z620" t="b">
        <f>Tabla1[[#This Row],[DESCRIPCION_U20002 31/10]]=Tabla1[[#This Row],[DESCRIPCION_U2000]]</f>
        <v>0</v>
      </c>
      <c r="AA620" t="s">
        <v>8737</v>
      </c>
      <c r="AB620" t="b">
        <f>Tabla1[[#This Row],[EJECUTIVO COMERCIAL 31/10]]=Tabla1[[#This Row],[EJECUTIVO_CORPORATE]]</f>
        <v>0</v>
      </c>
      <c r="AC620" t="e">
        <f>VLOOKUP(Tabla1[[#This Row],[NRO_CUENTA]],[1]!Tabla3[#Data],12,0)</f>
        <v>#N/A</v>
      </c>
      <c r="AD620" t="e">
        <f>VLOOKUP(Tabla1[[#This Row],[NRO_CUENTA]],[1]!Tabla3[#Data],17,0)</f>
        <v>#N/A</v>
      </c>
    </row>
    <row r="621" spans="1:30" x14ac:dyDescent="0.25">
      <c r="A621" t="s">
        <v>18</v>
      </c>
      <c r="B621" s="1">
        <v>42139</v>
      </c>
      <c r="C621" t="s">
        <v>1952</v>
      </c>
      <c r="D621">
        <v>29576</v>
      </c>
      <c r="E621" s="6" t="s">
        <v>83</v>
      </c>
      <c r="F621" t="s">
        <v>1961</v>
      </c>
      <c r="G621" s="6" t="s">
        <v>1389</v>
      </c>
      <c r="H621" t="s">
        <v>40</v>
      </c>
      <c r="I621" t="s">
        <v>23</v>
      </c>
      <c r="J621" t="s">
        <v>832</v>
      </c>
      <c r="K621" t="s">
        <v>2032</v>
      </c>
      <c r="L621" t="s">
        <v>2033</v>
      </c>
      <c r="M621" t="s">
        <v>87</v>
      </c>
      <c r="N621" t="s">
        <v>711</v>
      </c>
      <c r="O621" s="14">
        <v>44013</v>
      </c>
      <c r="P621" s="14">
        <v>44044</v>
      </c>
      <c r="Q621" s="22" t="s">
        <v>27</v>
      </c>
      <c r="R621" s="21"/>
      <c r="S621" s="24"/>
      <c r="T621" s="22">
        <v>44070</v>
      </c>
      <c r="U621" t="s">
        <v>5982</v>
      </c>
      <c r="V621" t="s">
        <v>35</v>
      </c>
      <c r="W621" t="s">
        <v>1251</v>
      </c>
      <c r="X621" t="b">
        <f>Tabla1[[#This Row],[PLAN CONSUMO 31/10]]=Tabla1[[#This Row],[PLAN_CONSUMO]]</f>
        <v>0</v>
      </c>
      <c r="Y621" t="s">
        <v>35</v>
      </c>
      <c r="Z621" t="b">
        <f>Tabla1[[#This Row],[DESCRIPCION_U20002 31/10]]=Tabla1[[#This Row],[DESCRIPCION_U2000]]</f>
        <v>0</v>
      </c>
      <c r="AA621" t="s">
        <v>8737</v>
      </c>
      <c r="AB621" t="b">
        <f>Tabla1[[#This Row],[EJECUTIVO COMERCIAL 31/10]]=Tabla1[[#This Row],[EJECUTIVO_CORPORATE]]</f>
        <v>0</v>
      </c>
      <c r="AC621" t="e">
        <f>VLOOKUP(Tabla1[[#This Row],[NRO_CUENTA]],[1]!Tabla3[#Data],12,0)</f>
        <v>#N/A</v>
      </c>
      <c r="AD621" t="e">
        <f>VLOOKUP(Tabla1[[#This Row],[NRO_CUENTA]],[1]!Tabla3[#Data],17,0)</f>
        <v>#N/A</v>
      </c>
    </row>
    <row r="622" spans="1:30" x14ac:dyDescent="0.25">
      <c r="A622" t="s">
        <v>18</v>
      </c>
      <c r="B622" s="1">
        <v>43312</v>
      </c>
      <c r="C622" t="s">
        <v>427</v>
      </c>
      <c r="D622">
        <v>32749</v>
      </c>
      <c r="E622" s="6" t="s">
        <v>83</v>
      </c>
      <c r="F622" t="s">
        <v>1962</v>
      </c>
      <c r="G622" s="6" t="s">
        <v>1389</v>
      </c>
      <c r="H622" t="s">
        <v>40</v>
      </c>
      <c r="I622" t="s">
        <v>23</v>
      </c>
      <c r="J622" t="s">
        <v>832</v>
      </c>
      <c r="K622" t="s">
        <v>2038</v>
      </c>
      <c r="L622">
        <v>0</v>
      </c>
      <c r="M622" t="s">
        <v>2039</v>
      </c>
      <c r="N622" t="s">
        <v>711</v>
      </c>
      <c r="O622" s="14">
        <v>44013</v>
      </c>
      <c r="P622" s="14">
        <v>44044</v>
      </c>
      <c r="Q622" s="22" t="s">
        <v>27</v>
      </c>
      <c r="R622" s="21"/>
      <c r="S622" s="24"/>
      <c r="T622" s="22">
        <v>44070</v>
      </c>
      <c r="U622" t="s">
        <v>5984</v>
      </c>
      <c r="V622" t="s">
        <v>35</v>
      </c>
      <c r="W622" t="s">
        <v>28</v>
      </c>
      <c r="X622" t="b">
        <f>Tabla1[[#This Row],[PLAN CONSUMO 31/10]]=Tabla1[[#This Row],[PLAN_CONSUMO]]</f>
        <v>0</v>
      </c>
      <c r="Y622" t="s">
        <v>35</v>
      </c>
      <c r="Z622" t="b">
        <f>Tabla1[[#This Row],[DESCRIPCION_U20002 31/10]]=Tabla1[[#This Row],[DESCRIPCION_U2000]]</f>
        <v>0</v>
      </c>
      <c r="AA622" t="s">
        <v>8737</v>
      </c>
      <c r="AB622" t="b">
        <f>Tabla1[[#This Row],[EJECUTIVO COMERCIAL 31/10]]=Tabla1[[#This Row],[EJECUTIVO_CORPORATE]]</f>
        <v>0</v>
      </c>
      <c r="AC622" t="e">
        <f>VLOOKUP(Tabla1[[#This Row],[NRO_CUENTA]],[1]!Tabla3[#Data],12,0)</f>
        <v>#N/A</v>
      </c>
      <c r="AD622" t="e">
        <f>VLOOKUP(Tabla1[[#This Row],[NRO_CUENTA]],[1]!Tabla3[#Data],17,0)</f>
        <v>#N/A</v>
      </c>
    </row>
    <row r="623" spans="1:30" ht="15" customHeight="1" x14ac:dyDescent="0.25">
      <c r="A623" t="s">
        <v>18</v>
      </c>
      <c r="B623" s="1">
        <v>43860</v>
      </c>
      <c r="C623" t="s">
        <v>28</v>
      </c>
      <c r="D623">
        <v>34877</v>
      </c>
      <c r="E623" s="6" t="s">
        <v>761</v>
      </c>
      <c r="F623" t="s">
        <v>7235</v>
      </c>
      <c r="G623" t="s">
        <v>4620</v>
      </c>
      <c r="H623" t="s">
        <v>31</v>
      </c>
      <c r="I623" t="s">
        <v>23</v>
      </c>
      <c r="J623" t="s">
        <v>1225</v>
      </c>
      <c r="K623" t="s">
        <v>2054</v>
      </c>
      <c r="L623" t="s">
        <v>2055</v>
      </c>
      <c r="M623" t="s">
        <v>2056</v>
      </c>
      <c r="N623" t="s">
        <v>711</v>
      </c>
      <c r="O623" s="14">
        <v>44013</v>
      </c>
      <c r="P623" s="14">
        <v>44044</v>
      </c>
      <c r="Q623" s="22" t="s">
        <v>27</v>
      </c>
      <c r="R623" s="21"/>
      <c r="S623" s="24"/>
      <c r="T623" s="22">
        <v>44711</v>
      </c>
      <c r="U623" t="s">
        <v>5982</v>
      </c>
      <c r="V623" t="s">
        <v>5982</v>
      </c>
      <c r="W623" t="s">
        <v>28</v>
      </c>
      <c r="X623" t="b">
        <f>Tabla1[[#This Row],[PLAN CONSUMO 31/10]]=Tabla1[[#This Row],[PLAN_CONSUMO]]</f>
        <v>1</v>
      </c>
      <c r="Y623" t="s">
        <v>7235</v>
      </c>
      <c r="Z623" t="b">
        <f>Tabla1[[#This Row],[DESCRIPCION_U20002 31/10]]=Tabla1[[#This Row],[DESCRIPCION_U2000]]</f>
        <v>1</v>
      </c>
      <c r="AA623" t="s">
        <v>9185</v>
      </c>
      <c r="AB623" t="b">
        <f>Tabla1[[#This Row],[EJECUTIVO COMERCIAL 31/10]]=Tabla1[[#This Row],[EJECUTIVO_CORPORATE]]</f>
        <v>0</v>
      </c>
      <c r="AC623" t="e">
        <f>VLOOKUP(Tabla1[[#This Row],[NRO_CUENTA]],[1]!Tabla3[#Data],12,0)</f>
        <v>#N/A</v>
      </c>
      <c r="AD623" t="e">
        <f>VLOOKUP(Tabla1[[#This Row],[NRO_CUENTA]],[1]!Tabla3[#Data],17,0)</f>
        <v>#N/A</v>
      </c>
    </row>
    <row r="624" spans="1:30" x14ac:dyDescent="0.25">
      <c r="A624" t="s">
        <v>18</v>
      </c>
      <c r="B624" s="1">
        <v>42410</v>
      </c>
      <c r="C624" t="s">
        <v>760</v>
      </c>
      <c r="D624">
        <v>29991</v>
      </c>
      <c r="E624" s="6" t="s">
        <v>910</v>
      </c>
      <c r="F624" t="s">
        <v>1968</v>
      </c>
      <c r="G624" s="6" t="s">
        <v>2241</v>
      </c>
      <c r="H624" t="s">
        <v>646</v>
      </c>
      <c r="I624" t="s">
        <v>23</v>
      </c>
      <c r="J624" t="s">
        <v>2170</v>
      </c>
      <c r="K624" t="s">
        <v>2057</v>
      </c>
      <c r="L624" t="s">
        <v>2058</v>
      </c>
      <c r="M624" t="s">
        <v>2059</v>
      </c>
      <c r="N624" t="s">
        <v>711</v>
      </c>
      <c r="O624" s="14">
        <v>44013</v>
      </c>
      <c r="P624" s="14">
        <v>44044</v>
      </c>
      <c r="Q624" s="21" t="s">
        <v>75</v>
      </c>
      <c r="R624" s="21"/>
      <c r="S624" s="2" t="s">
        <v>9309</v>
      </c>
      <c r="T624" s="22">
        <v>0</v>
      </c>
      <c r="U624" t="s">
        <v>5984</v>
      </c>
      <c r="V624" t="s">
        <v>35</v>
      </c>
      <c r="W624" t="s">
        <v>760</v>
      </c>
      <c r="X624" t="b">
        <f>Tabla1[[#This Row],[PLAN CONSUMO 31/10]]=Tabla1[[#This Row],[PLAN_CONSUMO]]</f>
        <v>1</v>
      </c>
      <c r="Y624" t="s">
        <v>35</v>
      </c>
      <c r="Z624" t="b">
        <f>Tabla1[[#This Row],[DESCRIPCION_U20002 31/10]]=Tabla1[[#This Row],[DESCRIPCION_U2000]]</f>
        <v>0</v>
      </c>
      <c r="AA624" t="s">
        <v>6743</v>
      </c>
      <c r="AB624" t="b">
        <f>Tabla1[[#This Row],[EJECUTIVO COMERCIAL 31/10]]=Tabla1[[#This Row],[EJECUTIVO_CORPORATE]]</f>
        <v>0</v>
      </c>
      <c r="AC624" t="e">
        <f>VLOOKUP(Tabla1[[#This Row],[NRO_CUENTA]],[1]!Tabla3[#Data],12,0)</f>
        <v>#N/A</v>
      </c>
      <c r="AD624" t="e">
        <f>VLOOKUP(Tabla1[[#This Row],[NRO_CUENTA]],[1]!Tabla3[#Data],17,0)</f>
        <v>#N/A</v>
      </c>
    </row>
    <row r="625" spans="1:30" x14ac:dyDescent="0.25">
      <c r="A625" t="s">
        <v>18</v>
      </c>
      <c r="B625" s="1">
        <v>42339</v>
      </c>
      <c r="C625" t="s">
        <v>712</v>
      </c>
      <c r="D625">
        <v>29906</v>
      </c>
      <c r="E625" s="6" t="s">
        <v>588</v>
      </c>
      <c r="F625" t="s">
        <v>1969</v>
      </c>
      <c r="G625" s="6" t="s">
        <v>2241</v>
      </c>
      <c r="H625" t="s">
        <v>31</v>
      </c>
      <c r="I625" t="s">
        <v>23</v>
      </c>
      <c r="J625" t="s">
        <v>2170</v>
      </c>
      <c r="K625" t="s">
        <v>2060</v>
      </c>
      <c r="L625" t="s">
        <v>2061</v>
      </c>
      <c r="M625" t="s">
        <v>2062</v>
      </c>
      <c r="N625" t="s">
        <v>711</v>
      </c>
      <c r="O625" s="14">
        <v>44013</v>
      </c>
      <c r="P625" s="14">
        <v>44044</v>
      </c>
      <c r="Q625" s="22" t="s">
        <v>27</v>
      </c>
      <c r="R625" s="21"/>
      <c r="S625" s="24"/>
      <c r="T625" s="22">
        <v>44438</v>
      </c>
      <c r="U625" t="s">
        <v>5982</v>
      </c>
      <c r="V625" t="s">
        <v>5982</v>
      </c>
      <c r="W625" t="s">
        <v>1766</v>
      </c>
      <c r="X625" t="b">
        <f>Tabla1[[#This Row],[PLAN CONSUMO 31/10]]=Tabla1[[#This Row],[PLAN_CONSUMO]]</f>
        <v>0</v>
      </c>
      <c r="Y625" t="s">
        <v>7103</v>
      </c>
      <c r="Z625" t="b">
        <f>Tabla1[[#This Row],[DESCRIPCION_U20002 31/10]]=Tabla1[[#This Row],[DESCRIPCION_U2000]]</f>
        <v>0</v>
      </c>
      <c r="AA625" t="s">
        <v>6743</v>
      </c>
      <c r="AB625" t="b">
        <f>Tabla1[[#This Row],[EJECUTIVO COMERCIAL 31/10]]=Tabla1[[#This Row],[EJECUTIVO_CORPORATE]]</f>
        <v>0</v>
      </c>
      <c r="AC625" t="e">
        <f>VLOOKUP(Tabla1[[#This Row],[NRO_CUENTA]],[1]!Tabla3[#Data],12,0)</f>
        <v>#N/A</v>
      </c>
      <c r="AD625" t="e">
        <f>VLOOKUP(Tabla1[[#This Row],[NRO_CUENTA]],[1]!Tabla3[#Data],17,0)</f>
        <v>#N/A</v>
      </c>
    </row>
    <row r="626" spans="1:30" x14ac:dyDescent="0.25">
      <c r="A626" t="s">
        <v>18</v>
      </c>
      <c r="B626" s="1">
        <v>42642</v>
      </c>
      <c r="C626" t="s">
        <v>454</v>
      </c>
      <c r="D626">
        <v>30479</v>
      </c>
      <c r="E626" s="6" t="s">
        <v>961</v>
      </c>
      <c r="F626" t="s">
        <v>1970</v>
      </c>
      <c r="G626" s="6" t="s">
        <v>1820</v>
      </c>
      <c r="H626" t="s">
        <v>40</v>
      </c>
      <c r="I626" t="s">
        <v>23</v>
      </c>
      <c r="J626" t="s">
        <v>1378</v>
      </c>
      <c r="K626" t="s">
        <v>2063</v>
      </c>
      <c r="L626" t="s">
        <v>2064</v>
      </c>
      <c r="M626" t="s">
        <v>2065</v>
      </c>
      <c r="N626" t="s">
        <v>711</v>
      </c>
      <c r="O626" s="14">
        <v>44013</v>
      </c>
      <c r="P626" s="14">
        <v>44044</v>
      </c>
      <c r="Q626" s="22" t="s">
        <v>27</v>
      </c>
      <c r="R626" s="21" t="s">
        <v>2223</v>
      </c>
      <c r="S626" s="24"/>
      <c r="T626" s="22">
        <v>44064</v>
      </c>
      <c r="U626" t="s">
        <v>5982</v>
      </c>
      <c r="V626" t="s">
        <v>5982</v>
      </c>
      <c r="W626" t="s">
        <v>323</v>
      </c>
      <c r="X626" t="b">
        <f>Tabla1[[#This Row],[PLAN CONSUMO 31/10]]=Tabla1[[#This Row],[PLAN_CONSUMO]]</f>
        <v>0</v>
      </c>
      <c r="Y626" t="s">
        <v>6677</v>
      </c>
      <c r="Z626" t="b">
        <f>Tabla1[[#This Row],[DESCRIPCION_U20002 31/10]]=Tabla1[[#This Row],[DESCRIPCION_U2000]]</f>
        <v>0</v>
      </c>
      <c r="AA626" t="s">
        <v>1820</v>
      </c>
      <c r="AB626" t="b">
        <f>Tabla1[[#This Row],[EJECUTIVO COMERCIAL 31/10]]=Tabla1[[#This Row],[EJECUTIVO_CORPORATE]]</f>
        <v>1</v>
      </c>
      <c r="AC626" t="e">
        <f>VLOOKUP(Tabla1[[#This Row],[NRO_CUENTA]],[1]!Tabla3[#Data],12,0)</f>
        <v>#N/A</v>
      </c>
      <c r="AD626" t="e">
        <f>VLOOKUP(Tabla1[[#This Row],[NRO_CUENTA]],[1]!Tabla3[#Data],17,0)</f>
        <v>#N/A</v>
      </c>
    </row>
    <row r="627" spans="1:30" x14ac:dyDescent="0.25">
      <c r="A627" t="s">
        <v>18</v>
      </c>
      <c r="B627" s="1">
        <v>42787</v>
      </c>
      <c r="C627" t="s">
        <v>454</v>
      </c>
      <c r="D627">
        <v>30875</v>
      </c>
      <c r="E627" s="6" t="s">
        <v>961</v>
      </c>
      <c r="F627" t="s">
        <v>1971</v>
      </c>
      <c r="G627" s="6" t="s">
        <v>1820</v>
      </c>
      <c r="H627" t="s">
        <v>40</v>
      </c>
      <c r="I627" t="s">
        <v>23</v>
      </c>
      <c r="J627" t="s">
        <v>1378</v>
      </c>
      <c r="K627" t="s">
        <v>2063</v>
      </c>
      <c r="L627" t="s">
        <v>2064</v>
      </c>
      <c r="M627" t="s">
        <v>2065</v>
      </c>
      <c r="N627" t="s">
        <v>711</v>
      </c>
      <c r="O627" s="14">
        <v>44013</v>
      </c>
      <c r="P627" s="14">
        <v>44044</v>
      </c>
      <c r="Q627" s="22" t="s">
        <v>27</v>
      </c>
      <c r="R627" s="21"/>
      <c r="S627" s="24"/>
      <c r="T627" s="22">
        <v>44064</v>
      </c>
      <c r="U627" t="s">
        <v>5984</v>
      </c>
      <c r="V627" t="s">
        <v>35</v>
      </c>
      <c r="W627" t="s">
        <v>5986</v>
      </c>
      <c r="X627" t="b">
        <f>Tabla1[[#This Row],[PLAN CONSUMO 31/10]]=Tabla1[[#This Row],[PLAN_CONSUMO]]</f>
        <v>0</v>
      </c>
      <c r="Y627" t="s">
        <v>35</v>
      </c>
      <c r="Z627" t="b">
        <f>Tabla1[[#This Row],[DESCRIPCION_U20002 31/10]]=Tabla1[[#This Row],[DESCRIPCION_U2000]]</f>
        <v>0</v>
      </c>
      <c r="AA627" t="s">
        <v>1820</v>
      </c>
      <c r="AB627" t="b">
        <f>Tabla1[[#This Row],[EJECUTIVO COMERCIAL 31/10]]=Tabla1[[#This Row],[EJECUTIVO_CORPORATE]]</f>
        <v>1</v>
      </c>
      <c r="AC627" t="e">
        <f>VLOOKUP(Tabla1[[#This Row],[NRO_CUENTA]],[1]!Tabla3[#Data],12,0)</f>
        <v>#N/A</v>
      </c>
      <c r="AD627" t="e">
        <f>VLOOKUP(Tabla1[[#This Row],[NRO_CUENTA]],[1]!Tabla3[#Data],17,0)</f>
        <v>#N/A</v>
      </c>
    </row>
    <row r="628" spans="1:30" ht="15" customHeight="1" x14ac:dyDescent="0.25">
      <c r="A628" t="s">
        <v>18</v>
      </c>
      <c r="B628" s="1">
        <v>43250</v>
      </c>
      <c r="C628" t="s">
        <v>960</v>
      </c>
      <c r="D628">
        <v>32400</v>
      </c>
      <c r="E628" s="6" t="s">
        <v>961</v>
      </c>
      <c r="F628" t="s">
        <v>1972</v>
      </c>
      <c r="G628" s="6" t="s">
        <v>1820</v>
      </c>
      <c r="H628" t="s">
        <v>40</v>
      </c>
      <c r="I628" t="s">
        <v>23</v>
      </c>
      <c r="J628" t="s">
        <v>1378</v>
      </c>
      <c r="K628" t="s">
        <v>2066</v>
      </c>
      <c r="L628" t="s">
        <v>2067</v>
      </c>
      <c r="M628" t="s">
        <v>2065</v>
      </c>
      <c r="N628" t="s">
        <v>711</v>
      </c>
      <c r="O628" s="14">
        <v>44013</v>
      </c>
      <c r="P628" s="14">
        <v>44044</v>
      </c>
      <c r="Q628" s="22" t="s">
        <v>27</v>
      </c>
      <c r="R628" s="21"/>
      <c r="S628" s="24"/>
      <c r="T628" s="22">
        <v>44064</v>
      </c>
      <c r="U628" t="s">
        <v>5984</v>
      </c>
      <c r="V628" t="s">
        <v>35</v>
      </c>
      <c r="W628" t="s">
        <v>5988</v>
      </c>
      <c r="X628" t="b">
        <f>Tabla1[[#This Row],[PLAN CONSUMO 31/10]]=Tabla1[[#This Row],[PLAN_CONSUMO]]</f>
        <v>0</v>
      </c>
      <c r="Y628" t="s">
        <v>35</v>
      </c>
      <c r="Z628" t="b">
        <f>Tabla1[[#This Row],[DESCRIPCION_U20002 31/10]]=Tabla1[[#This Row],[DESCRIPCION_U2000]]</f>
        <v>0</v>
      </c>
      <c r="AA628" t="s">
        <v>1820</v>
      </c>
      <c r="AB628" t="b">
        <f>Tabla1[[#This Row],[EJECUTIVO COMERCIAL 31/10]]=Tabla1[[#This Row],[EJECUTIVO_CORPORATE]]</f>
        <v>1</v>
      </c>
      <c r="AC628" t="e">
        <f>VLOOKUP(Tabla1[[#This Row],[NRO_CUENTA]],[1]!Tabla3[#Data],12,0)</f>
        <v>#N/A</v>
      </c>
      <c r="AD628" t="e">
        <f>VLOOKUP(Tabla1[[#This Row],[NRO_CUENTA]],[1]!Tabla3[#Data],17,0)</f>
        <v>#N/A</v>
      </c>
    </row>
    <row r="629" spans="1:30" ht="13.5" customHeight="1" x14ac:dyDescent="0.25">
      <c r="A629" t="s">
        <v>18</v>
      </c>
      <c r="B629" s="1">
        <v>42095</v>
      </c>
      <c r="C629" t="s">
        <v>1380</v>
      </c>
      <c r="D629">
        <v>29555</v>
      </c>
      <c r="E629" s="6" t="s">
        <v>1973</v>
      </c>
      <c r="F629" t="s">
        <v>1974</v>
      </c>
      <c r="G629" s="6" t="s">
        <v>2241</v>
      </c>
      <c r="H629" t="s">
        <v>31</v>
      </c>
      <c r="I629" t="s">
        <v>23</v>
      </c>
      <c r="J629" t="s">
        <v>2170</v>
      </c>
      <c r="K629" t="s">
        <v>2068</v>
      </c>
      <c r="L629">
        <v>0</v>
      </c>
      <c r="M629" t="s">
        <v>2069</v>
      </c>
      <c r="N629" t="s">
        <v>711</v>
      </c>
      <c r="O629" s="14">
        <v>44013</v>
      </c>
      <c r="P629" s="14">
        <v>44044</v>
      </c>
      <c r="Q629" s="21" t="s">
        <v>75</v>
      </c>
      <c r="R629" s="21"/>
      <c r="S629" s="2" t="s">
        <v>9309</v>
      </c>
      <c r="T629" s="22">
        <v>0</v>
      </c>
      <c r="U629" t="s">
        <v>5989</v>
      </c>
      <c r="V629" t="s">
        <v>35</v>
      </c>
      <c r="W629" t="s">
        <v>1380</v>
      </c>
      <c r="X629" t="b">
        <f>Tabla1[[#This Row],[PLAN CONSUMO 31/10]]=Tabla1[[#This Row],[PLAN_CONSUMO]]</f>
        <v>1</v>
      </c>
      <c r="Y629" t="s">
        <v>35</v>
      </c>
      <c r="Z629" t="b">
        <f>Tabla1[[#This Row],[DESCRIPCION_U20002 31/10]]=Tabla1[[#This Row],[DESCRIPCION_U2000]]</f>
        <v>0</v>
      </c>
      <c r="AA629" t="s">
        <v>6743</v>
      </c>
      <c r="AB629" t="b">
        <f>Tabla1[[#This Row],[EJECUTIVO COMERCIAL 31/10]]=Tabla1[[#This Row],[EJECUTIVO_CORPORATE]]</f>
        <v>0</v>
      </c>
      <c r="AC629" t="e">
        <f>VLOOKUP(Tabla1[[#This Row],[NRO_CUENTA]],[1]!Tabla3[#Data],12,0)</f>
        <v>#N/A</v>
      </c>
      <c r="AD629" t="e">
        <f>VLOOKUP(Tabla1[[#This Row],[NRO_CUENTA]],[1]!Tabla3[#Data],17,0)</f>
        <v>#N/A</v>
      </c>
    </row>
    <row r="630" spans="1:30" x14ac:dyDescent="0.25">
      <c r="A630" t="s">
        <v>18</v>
      </c>
      <c r="B630" s="1">
        <v>42173</v>
      </c>
      <c r="C630" t="s">
        <v>557</v>
      </c>
      <c r="D630">
        <v>29615</v>
      </c>
      <c r="E630" s="6" t="s">
        <v>1080</v>
      </c>
      <c r="F630" t="s">
        <v>1978</v>
      </c>
      <c r="G630" s="6" t="s">
        <v>2241</v>
      </c>
      <c r="H630" t="s">
        <v>31</v>
      </c>
      <c r="I630" t="s">
        <v>23</v>
      </c>
      <c r="J630" t="s">
        <v>2170</v>
      </c>
      <c r="K630" t="s">
        <v>2075</v>
      </c>
      <c r="L630" t="s">
        <v>2076</v>
      </c>
      <c r="M630" t="s">
        <v>2077</v>
      </c>
      <c r="N630" t="s">
        <v>711</v>
      </c>
      <c r="O630" s="14">
        <v>44013</v>
      </c>
      <c r="P630" s="14">
        <v>44044</v>
      </c>
      <c r="Q630" s="22" t="s">
        <v>996</v>
      </c>
      <c r="R630" s="21"/>
      <c r="S630" s="24"/>
      <c r="T630" s="22">
        <v>0</v>
      </c>
      <c r="U630" t="s">
        <v>5982</v>
      </c>
      <c r="V630" t="s">
        <v>5982</v>
      </c>
      <c r="W630" t="s">
        <v>557</v>
      </c>
      <c r="X630" t="b">
        <f>Tabla1[[#This Row],[PLAN CONSUMO 31/10]]=Tabla1[[#This Row],[PLAN_CONSUMO]]</f>
        <v>1</v>
      </c>
      <c r="Y630" t="s">
        <v>6081</v>
      </c>
      <c r="Z630" t="b">
        <f>Tabla1[[#This Row],[DESCRIPCION_U20002 31/10]]=Tabla1[[#This Row],[DESCRIPCION_U2000]]</f>
        <v>0</v>
      </c>
      <c r="AA630" t="s">
        <v>6743</v>
      </c>
      <c r="AB630" t="b">
        <f>Tabla1[[#This Row],[EJECUTIVO COMERCIAL 31/10]]=Tabla1[[#This Row],[EJECUTIVO_CORPORATE]]</f>
        <v>0</v>
      </c>
      <c r="AC630" t="e">
        <f>VLOOKUP(Tabla1[[#This Row],[NRO_CUENTA]],[1]!Tabla3[#Data],12,0)</f>
        <v>#N/A</v>
      </c>
      <c r="AD630" t="e">
        <f>VLOOKUP(Tabla1[[#This Row],[NRO_CUENTA]],[1]!Tabla3[#Data],17,0)</f>
        <v>#N/A</v>
      </c>
    </row>
    <row r="631" spans="1:30" x14ac:dyDescent="0.25">
      <c r="A631" t="s">
        <v>18</v>
      </c>
      <c r="B631" s="1">
        <v>43644</v>
      </c>
      <c r="C631" t="s">
        <v>28</v>
      </c>
      <c r="D631">
        <v>34186</v>
      </c>
      <c r="E631" s="6" t="s">
        <v>1060</v>
      </c>
      <c r="F631" t="s">
        <v>1979</v>
      </c>
      <c r="G631" s="6" t="s">
        <v>1837</v>
      </c>
      <c r="H631" t="s">
        <v>22</v>
      </c>
      <c r="I631" t="s">
        <v>23</v>
      </c>
      <c r="J631" t="s">
        <v>939</v>
      </c>
      <c r="K631" t="s">
        <v>2078</v>
      </c>
      <c r="L631" t="s">
        <v>2079</v>
      </c>
      <c r="M631" t="s">
        <v>2080</v>
      </c>
      <c r="N631" t="s">
        <v>711</v>
      </c>
      <c r="O631" s="14">
        <v>44013</v>
      </c>
      <c r="P631" s="14">
        <v>44044</v>
      </c>
      <c r="Q631" s="22" t="s">
        <v>27</v>
      </c>
      <c r="R631" s="21" t="s">
        <v>2224</v>
      </c>
      <c r="S631" s="24"/>
      <c r="T631" s="22">
        <v>44062</v>
      </c>
      <c r="U631" t="s">
        <v>5989</v>
      </c>
      <c r="V631" t="s">
        <v>35</v>
      </c>
      <c r="W631" t="s">
        <v>28</v>
      </c>
      <c r="X631" t="b">
        <f>Tabla1[[#This Row],[PLAN CONSUMO 31/10]]=Tabla1[[#This Row],[PLAN_CONSUMO]]</f>
        <v>1</v>
      </c>
      <c r="Y631" t="s">
        <v>35</v>
      </c>
      <c r="Z631" t="b">
        <f>Tabla1[[#This Row],[DESCRIPCION_U20002 31/10]]=Tabla1[[#This Row],[DESCRIPCION_U2000]]</f>
        <v>0</v>
      </c>
      <c r="AA631" t="s">
        <v>8891</v>
      </c>
      <c r="AB631" t="b">
        <f>Tabla1[[#This Row],[EJECUTIVO COMERCIAL 31/10]]=Tabla1[[#This Row],[EJECUTIVO_CORPORATE]]</f>
        <v>0</v>
      </c>
      <c r="AC631" t="e">
        <f>VLOOKUP(Tabla1[[#This Row],[NRO_CUENTA]],[1]!Tabla3[#Data],12,0)</f>
        <v>#N/A</v>
      </c>
      <c r="AD631" t="e">
        <f>VLOOKUP(Tabla1[[#This Row],[NRO_CUENTA]],[1]!Tabla3[#Data],17,0)</f>
        <v>#N/A</v>
      </c>
    </row>
    <row r="632" spans="1:30" x14ac:dyDescent="0.25">
      <c r="A632" t="s">
        <v>18</v>
      </c>
      <c r="B632" s="1">
        <v>42594</v>
      </c>
      <c r="C632" t="s">
        <v>748</v>
      </c>
      <c r="D632">
        <v>30295</v>
      </c>
      <c r="E632" s="6" t="s">
        <v>1252</v>
      </c>
      <c r="F632" t="s">
        <v>1980</v>
      </c>
      <c r="G632" s="6" t="s">
        <v>1836</v>
      </c>
      <c r="H632" t="s">
        <v>40</v>
      </c>
      <c r="I632" t="s">
        <v>23</v>
      </c>
      <c r="J632" t="s">
        <v>1377</v>
      </c>
      <c r="K632" t="s">
        <v>2081</v>
      </c>
      <c r="L632" t="s">
        <v>2082</v>
      </c>
      <c r="M632" t="s">
        <v>2083</v>
      </c>
      <c r="N632" t="s">
        <v>711</v>
      </c>
      <c r="O632" s="14">
        <v>44013</v>
      </c>
      <c r="P632" s="14">
        <v>44044</v>
      </c>
      <c r="Q632" s="22" t="s">
        <v>27</v>
      </c>
      <c r="R632" s="21"/>
      <c r="S632" s="24"/>
      <c r="T632" s="22">
        <v>44063</v>
      </c>
      <c r="U632" t="s">
        <v>5984</v>
      </c>
      <c r="V632" t="s">
        <v>35</v>
      </c>
      <c r="W632" t="s">
        <v>748</v>
      </c>
      <c r="X632" t="b">
        <f>Tabla1[[#This Row],[PLAN CONSUMO 31/10]]=Tabla1[[#This Row],[PLAN_CONSUMO]]</f>
        <v>1</v>
      </c>
      <c r="Y632" t="s">
        <v>35</v>
      </c>
      <c r="Z632" t="b">
        <f>Tabla1[[#This Row],[DESCRIPCION_U20002 31/10]]=Tabla1[[#This Row],[DESCRIPCION_U2000]]</f>
        <v>0</v>
      </c>
      <c r="AA632" t="s">
        <v>7373</v>
      </c>
      <c r="AB632" t="b">
        <f>Tabla1[[#This Row],[EJECUTIVO COMERCIAL 31/10]]=Tabla1[[#This Row],[EJECUTIVO_CORPORATE]]</f>
        <v>0</v>
      </c>
      <c r="AC632" t="e">
        <f>VLOOKUP(Tabla1[[#This Row],[NRO_CUENTA]],[1]!Tabla3[#Data],12,0)</f>
        <v>#N/A</v>
      </c>
      <c r="AD632" t="e">
        <f>VLOOKUP(Tabla1[[#This Row],[NRO_CUENTA]],[1]!Tabla3[#Data],17,0)</f>
        <v>#N/A</v>
      </c>
    </row>
    <row r="633" spans="1:30" x14ac:dyDescent="0.25">
      <c r="A633" t="s">
        <v>18</v>
      </c>
      <c r="B633" s="1">
        <v>43616</v>
      </c>
      <c r="C633" t="s">
        <v>28</v>
      </c>
      <c r="D633">
        <v>34039</v>
      </c>
      <c r="E633" s="6" t="s">
        <v>1260</v>
      </c>
      <c r="F633" t="s">
        <v>1982</v>
      </c>
      <c r="G633" t="s">
        <v>4583</v>
      </c>
      <c r="H633" t="s">
        <v>31</v>
      </c>
      <c r="I633" t="s">
        <v>23</v>
      </c>
      <c r="J633" t="s">
        <v>1230</v>
      </c>
      <c r="K633" t="s">
        <v>2086</v>
      </c>
      <c r="L633" t="s">
        <v>2087</v>
      </c>
      <c r="M633" t="s">
        <v>1314</v>
      </c>
      <c r="N633" t="s">
        <v>711</v>
      </c>
      <c r="O633" s="14">
        <v>44013</v>
      </c>
      <c r="P633" s="14">
        <v>44044</v>
      </c>
      <c r="Q633" s="22" t="s">
        <v>75</v>
      </c>
      <c r="R633" s="21"/>
      <c r="S633" s="2" t="s">
        <v>9309</v>
      </c>
      <c r="T633" s="22">
        <v>0</v>
      </c>
      <c r="U633" t="s">
        <v>5984</v>
      </c>
      <c r="V633" t="s">
        <v>35</v>
      </c>
      <c r="W633" t="s">
        <v>28</v>
      </c>
      <c r="X633" t="b">
        <f>Tabla1[[#This Row],[PLAN CONSUMO 31/10]]=Tabla1[[#This Row],[PLAN_CONSUMO]]</f>
        <v>1</v>
      </c>
      <c r="Y633" t="s">
        <v>35</v>
      </c>
      <c r="Z633" t="b">
        <f>Tabla1[[#This Row],[DESCRIPCION_U20002 31/10]]=Tabla1[[#This Row],[DESCRIPCION_U2000]]</f>
        <v>0</v>
      </c>
      <c r="AA633" t="s">
        <v>7475</v>
      </c>
      <c r="AB633" t="b">
        <f>Tabla1[[#This Row],[EJECUTIVO COMERCIAL 31/10]]=Tabla1[[#This Row],[EJECUTIVO_CORPORATE]]</f>
        <v>0</v>
      </c>
      <c r="AC633" t="e">
        <f>VLOOKUP(Tabla1[[#This Row],[NRO_CUENTA]],[1]!Tabla3[#Data],12,0)</f>
        <v>#N/A</v>
      </c>
      <c r="AD633" t="e">
        <f>VLOOKUP(Tabla1[[#This Row],[NRO_CUENTA]],[1]!Tabla3[#Data],17,0)</f>
        <v>#N/A</v>
      </c>
    </row>
    <row r="634" spans="1:30" x14ac:dyDescent="0.25">
      <c r="A634" t="s">
        <v>18</v>
      </c>
      <c r="B634" s="1">
        <v>43644</v>
      </c>
      <c r="C634" t="s">
        <v>427</v>
      </c>
      <c r="D634">
        <v>34072</v>
      </c>
      <c r="E634" s="6" t="s">
        <v>2370</v>
      </c>
      <c r="F634" t="s">
        <v>1983</v>
      </c>
      <c r="G634" s="6" t="s">
        <v>1426</v>
      </c>
      <c r="H634" t="s">
        <v>22</v>
      </c>
      <c r="I634" t="s">
        <v>430</v>
      </c>
      <c r="J634" t="s">
        <v>1222</v>
      </c>
      <c r="K634" t="s">
        <v>2090</v>
      </c>
      <c r="L634" t="s">
        <v>2091</v>
      </c>
      <c r="M634" t="s">
        <v>651</v>
      </c>
      <c r="N634" t="s">
        <v>711</v>
      </c>
      <c r="O634" s="14">
        <v>44013</v>
      </c>
      <c r="P634" s="14">
        <v>44044</v>
      </c>
      <c r="Q634" s="22" t="s">
        <v>996</v>
      </c>
      <c r="R634" s="21"/>
      <c r="S634" s="24"/>
      <c r="T634" s="22">
        <v>0</v>
      </c>
      <c r="U634" t="s">
        <v>5982</v>
      </c>
      <c r="V634" t="s">
        <v>35</v>
      </c>
      <c r="W634" t="s">
        <v>6497</v>
      </c>
      <c r="X634" t="b">
        <f>Tabla1[[#This Row],[PLAN CONSUMO 31/10]]=Tabla1[[#This Row],[PLAN_CONSUMO]]</f>
        <v>0</v>
      </c>
      <c r="Y634" t="s">
        <v>35</v>
      </c>
      <c r="Z634" t="b">
        <f>Tabla1[[#This Row],[DESCRIPCION_U20002 31/10]]=Tabla1[[#This Row],[DESCRIPCION_U2000]]</f>
        <v>0</v>
      </c>
      <c r="AA634" t="s">
        <v>7446</v>
      </c>
      <c r="AB634" t="b">
        <f>Tabla1[[#This Row],[EJECUTIVO COMERCIAL 31/10]]=Tabla1[[#This Row],[EJECUTIVO_CORPORATE]]</f>
        <v>0</v>
      </c>
      <c r="AC634" t="e">
        <f>VLOOKUP(Tabla1[[#This Row],[NRO_CUENTA]],[1]!Tabla3[#Data],12,0)</f>
        <v>#N/A</v>
      </c>
      <c r="AD634" t="e">
        <f>VLOOKUP(Tabla1[[#This Row],[NRO_CUENTA]],[1]!Tabla3[#Data],17,0)</f>
        <v>#N/A</v>
      </c>
    </row>
    <row r="635" spans="1:30" x14ac:dyDescent="0.25">
      <c r="A635" t="s">
        <v>18</v>
      </c>
      <c r="B635" s="1">
        <v>43220</v>
      </c>
      <c r="C635" t="s">
        <v>248</v>
      </c>
      <c r="D635">
        <v>32082</v>
      </c>
      <c r="E635" s="6" t="s">
        <v>1660</v>
      </c>
      <c r="F635" t="s">
        <v>1989</v>
      </c>
      <c r="G635" s="6" t="s">
        <v>1392</v>
      </c>
      <c r="H635" t="s">
        <v>40</v>
      </c>
      <c r="I635" t="s">
        <v>23</v>
      </c>
      <c r="J635" t="s">
        <v>1230</v>
      </c>
      <c r="K635" t="s">
        <v>2102</v>
      </c>
      <c r="L635" t="s">
        <v>2103</v>
      </c>
      <c r="M635" t="s">
        <v>2104</v>
      </c>
      <c r="N635" t="s">
        <v>711</v>
      </c>
      <c r="O635" s="14">
        <v>44013</v>
      </c>
      <c r="P635" s="14">
        <v>44044</v>
      </c>
      <c r="Q635" s="22" t="s">
        <v>27</v>
      </c>
      <c r="R635" s="21"/>
      <c r="S635" s="24"/>
      <c r="T635" s="22">
        <v>44061</v>
      </c>
      <c r="U635" t="s">
        <v>5982</v>
      </c>
      <c r="V635" t="s">
        <v>35</v>
      </c>
      <c r="W635" t="s">
        <v>248</v>
      </c>
      <c r="X635" t="b">
        <f>Tabla1[[#This Row],[PLAN CONSUMO 31/10]]=Tabla1[[#This Row],[PLAN_CONSUMO]]</f>
        <v>1</v>
      </c>
      <c r="Y635" t="s">
        <v>35</v>
      </c>
      <c r="Z635" t="b">
        <f>Tabla1[[#This Row],[DESCRIPCION_U20002 31/10]]=Tabla1[[#This Row],[DESCRIPCION_U2000]]</f>
        <v>0</v>
      </c>
      <c r="AA635" t="s">
        <v>3799</v>
      </c>
      <c r="AB635" t="b">
        <f>Tabla1[[#This Row],[EJECUTIVO COMERCIAL 31/10]]=Tabla1[[#This Row],[EJECUTIVO_CORPORATE]]</f>
        <v>0</v>
      </c>
      <c r="AC635" t="e">
        <f>VLOOKUP(Tabla1[[#This Row],[NRO_CUENTA]],[1]!Tabla3[#Data],12,0)</f>
        <v>#N/A</v>
      </c>
      <c r="AD635" t="e">
        <f>VLOOKUP(Tabla1[[#This Row],[NRO_CUENTA]],[1]!Tabla3[#Data],17,0)</f>
        <v>#N/A</v>
      </c>
    </row>
    <row r="636" spans="1:30" x14ac:dyDescent="0.25">
      <c r="A636" t="s">
        <v>18</v>
      </c>
      <c r="B636" s="1">
        <v>43180</v>
      </c>
      <c r="C636" t="s">
        <v>248</v>
      </c>
      <c r="D636">
        <v>32135</v>
      </c>
      <c r="E636" s="6" t="s">
        <v>1660</v>
      </c>
      <c r="F636" t="s">
        <v>1990</v>
      </c>
      <c r="G636" s="6" t="s">
        <v>1392</v>
      </c>
      <c r="H636" t="s">
        <v>40</v>
      </c>
      <c r="I636" t="s">
        <v>23</v>
      </c>
      <c r="J636" t="s">
        <v>1230</v>
      </c>
      <c r="K636" t="s">
        <v>2105</v>
      </c>
      <c r="L636" t="s">
        <v>2106</v>
      </c>
      <c r="M636" t="s">
        <v>2107</v>
      </c>
      <c r="N636" t="s">
        <v>711</v>
      </c>
      <c r="O636" s="14">
        <v>44013</v>
      </c>
      <c r="P636" s="14">
        <v>44044</v>
      </c>
      <c r="Q636" s="22" t="s">
        <v>27</v>
      </c>
      <c r="R636" s="21"/>
      <c r="S636" s="24"/>
      <c r="T636" s="22">
        <v>44068</v>
      </c>
      <c r="U636" t="s">
        <v>5984</v>
      </c>
      <c r="V636" t="s">
        <v>35</v>
      </c>
      <c r="W636" t="s">
        <v>248</v>
      </c>
      <c r="X636" t="b">
        <f>Tabla1[[#This Row],[PLAN CONSUMO 31/10]]=Tabla1[[#This Row],[PLAN_CONSUMO]]</f>
        <v>1</v>
      </c>
      <c r="Y636" t="s">
        <v>35</v>
      </c>
      <c r="Z636" t="b">
        <f>Tabla1[[#This Row],[DESCRIPCION_U20002 31/10]]=Tabla1[[#This Row],[DESCRIPCION_U2000]]</f>
        <v>0</v>
      </c>
      <c r="AA636" t="s">
        <v>3799</v>
      </c>
      <c r="AB636" t="b">
        <f>Tabla1[[#This Row],[EJECUTIVO COMERCIAL 31/10]]=Tabla1[[#This Row],[EJECUTIVO_CORPORATE]]</f>
        <v>0</v>
      </c>
      <c r="AC636" t="e">
        <f>VLOOKUP(Tabla1[[#This Row],[NRO_CUENTA]],[1]!Tabla3[#Data],12,0)</f>
        <v>#N/A</v>
      </c>
      <c r="AD636" t="e">
        <f>VLOOKUP(Tabla1[[#This Row],[NRO_CUENTA]],[1]!Tabla3[#Data],17,0)</f>
        <v>#N/A</v>
      </c>
    </row>
    <row r="637" spans="1:30" x14ac:dyDescent="0.25">
      <c r="A637" t="s">
        <v>18</v>
      </c>
      <c r="B637" s="1">
        <v>43069</v>
      </c>
      <c r="C637" t="s">
        <v>248</v>
      </c>
      <c r="D637">
        <v>31615</v>
      </c>
      <c r="E637" s="6" t="s">
        <v>2000</v>
      </c>
      <c r="F637" t="s">
        <v>3384</v>
      </c>
      <c r="G637" s="6" t="s">
        <v>1404</v>
      </c>
      <c r="H637" t="s">
        <v>31</v>
      </c>
      <c r="I637" t="s">
        <v>23</v>
      </c>
      <c r="J637" t="s">
        <v>1233</v>
      </c>
      <c r="K637" t="s">
        <v>2121</v>
      </c>
      <c r="L637" t="s">
        <v>2122</v>
      </c>
      <c r="M637" t="s">
        <v>2123</v>
      </c>
      <c r="N637" t="s">
        <v>711</v>
      </c>
      <c r="O637" s="14">
        <v>44013</v>
      </c>
      <c r="P637" s="14">
        <v>44044</v>
      </c>
      <c r="Q637" s="22" t="s">
        <v>27</v>
      </c>
      <c r="R637" s="21"/>
      <c r="S637" s="24"/>
      <c r="T637" s="22">
        <v>44940</v>
      </c>
      <c r="U637" t="s">
        <v>5982</v>
      </c>
      <c r="V637" t="s">
        <v>5982</v>
      </c>
      <c r="W637" t="s">
        <v>248</v>
      </c>
      <c r="X637" t="b">
        <f>Tabla1[[#This Row],[PLAN CONSUMO 31/10]]=Tabla1[[#This Row],[PLAN_CONSUMO]]</f>
        <v>1</v>
      </c>
      <c r="Y637" t="s">
        <v>3384</v>
      </c>
      <c r="Z637" t="b">
        <f>Tabla1[[#This Row],[DESCRIPCION_U20002 31/10]]=Tabla1[[#This Row],[DESCRIPCION_U2000]]</f>
        <v>1</v>
      </c>
      <c r="AA637" t="s">
        <v>7110</v>
      </c>
      <c r="AB637" t="b">
        <f>Tabla1[[#This Row],[EJECUTIVO COMERCIAL 31/10]]=Tabla1[[#This Row],[EJECUTIVO_CORPORATE]]</f>
        <v>0</v>
      </c>
      <c r="AC637" t="e">
        <f>VLOOKUP(Tabla1[[#This Row],[NRO_CUENTA]],[1]!Tabla3[#Data],12,0)</f>
        <v>#N/A</v>
      </c>
      <c r="AD637" t="e">
        <f>VLOOKUP(Tabla1[[#This Row],[NRO_CUENTA]],[1]!Tabla3[#Data],17,0)</f>
        <v>#N/A</v>
      </c>
    </row>
    <row r="638" spans="1:30" x14ac:dyDescent="0.25">
      <c r="A638" t="s">
        <v>18</v>
      </c>
      <c r="B638" s="1">
        <v>43096</v>
      </c>
      <c r="C638" t="s">
        <v>129</v>
      </c>
      <c r="D638">
        <v>31782</v>
      </c>
      <c r="E638" s="6" t="s">
        <v>2000</v>
      </c>
      <c r="F638" t="s">
        <v>2001</v>
      </c>
      <c r="G638" s="6" t="s">
        <v>2164</v>
      </c>
      <c r="H638" t="s">
        <v>40</v>
      </c>
      <c r="I638" t="s">
        <v>23</v>
      </c>
      <c r="J638" t="s">
        <v>1233</v>
      </c>
      <c r="K638" t="s">
        <v>2124</v>
      </c>
      <c r="L638" t="s">
        <v>2125</v>
      </c>
      <c r="M638" t="s">
        <v>2123</v>
      </c>
      <c r="N638" t="s">
        <v>711</v>
      </c>
      <c r="O638" s="14">
        <v>44013</v>
      </c>
      <c r="P638" s="14">
        <v>44044</v>
      </c>
      <c r="Q638" s="22" t="s">
        <v>27</v>
      </c>
      <c r="R638" s="21"/>
      <c r="S638" s="24"/>
      <c r="T638" s="22">
        <v>44056</v>
      </c>
      <c r="U638" t="s">
        <v>5982</v>
      </c>
      <c r="V638" t="s">
        <v>5982</v>
      </c>
      <c r="W638" t="s">
        <v>129</v>
      </c>
      <c r="X638" t="b">
        <f>Tabla1[[#This Row],[PLAN CONSUMO 31/10]]=Tabla1[[#This Row],[PLAN_CONSUMO]]</f>
        <v>1</v>
      </c>
      <c r="Y638" t="s">
        <v>6917</v>
      </c>
      <c r="Z638" t="b">
        <f>Tabla1[[#This Row],[DESCRIPCION_U20002 31/10]]=Tabla1[[#This Row],[DESCRIPCION_U2000]]</f>
        <v>0</v>
      </c>
      <c r="AA638" t="s">
        <v>7110</v>
      </c>
      <c r="AB638" t="b">
        <f>Tabla1[[#This Row],[EJECUTIVO COMERCIAL 31/10]]=Tabla1[[#This Row],[EJECUTIVO_CORPORATE]]</f>
        <v>0</v>
      </c>
      <c r="AC638" t="e">
        <f>VLOOKUP(Tabla1[[#This Row],[NRO_CUENTA]],[1]!Tabla3[#Data],12,0)</f>
        <v>#N/A</v>
      </c>
      <c r="AD638" t="e">
        <f>VLOOKUP(Tabla1[[#This Row],[NRO_CUENTA]],[1]!Tabla3[#Data],17,0)</f>
        <v>#N/A</v>
      </c>
    </row>
    <row r="639" spans="1:30" x14ac:dyDescent="0.25">
      <c r="A639" t="s">
        <v>18</v>
      </c>
      <c r="B639" s="1">
        <v>43677</v>
      </c>
      <c r="C639" t="s">
        <v>129</v>
      </c>
      <c r="D639">
        <v>34286</v>
      </c>
      <c r="E639" s="6" t="s">
        <v>2000</v>
      </c>
      <c r="F639" t="s">
        <v>2002</v>
      </c>
      <c r="G639" s="6" t="s">
        <v>2164</v>
      </c>
      <c r="H639" t="s">
        <v>40</v>
      </c>
      <c r="I639" t="s">
        <v>23</v>
      </c>
      <c r="J639" t="s">
        <v>1233</v>
      </c>
      <c r="K639" t="s">
        <v>2126</v>
      </c>
      <c r="L639" t="s">
        <v>2127</v>
      </c>
      <c r="M639" t="s">
        <v>2123</v>
      </c>
      <c r="N639" t="s">
        <v>711</v>
      </c>
      <c r="O639" s="14">
        <v>44013</v>
      </c>
      <c r="P639" s="14">
        <v>44044</v>
      </c>
      <c r="Q639" s="22" t="s">
        <v>27</v>
      </c>
      <c r="R639" s="21"/>
      <c r="S639" s="24"/>
      <c r="T639" s="22">
        <v>44062</v>
      </c>
      <c r="U639" t="s">
        <v>5982</v>
      </c>
      <c r="V639" t="s">
        <v>5982</v>
      </c>
      <c r="W639" t="s">
        <v>129</v>
      </c>
      <c r="X639" t="b">
        <f>Tabla1[[#This Row],[PLAN CONSUMO 31/10]]=Tabla1[[#This Row],[PLAN_CONSUMO]]</f>
        <v>1</v>
      </c>
      <c r="Y639" t="s">
        <v>6681</v>
      </c>
      <c r="Z639" t="b">
        <f>Tabla1[[#This Row],[DESCRIPCION_U20002 31/10]]=Tabla1[[#This Row],[DESCRIPCION_U2000]]</f>
        <v>0</v>
      </c>
      <c r="AA639" t="s">
        <v>7110</v>
      </c>
      <c r="AB639" t="b">
        <f>Tabla1[[#This Row],[EJECUTIVO COMERCIAL 31/10]]=Tabla1[[#This Row],[EJECUTIVO_CORPORATE]]</f>
        <v>0</v>
      </c>
      <c r="AC639" t="e">
        <f>VLOOKUP(Tabla1[[#This Row],[NRO_CUENTA]],[1]!Tabla3[#Data],12,0)</f>
        <v>#N/A</v>
      </c>
      <c r="AD639" t="e">
        <f>VLOOKUP(Tabla1[[#This Row],[NRO_CUENTA]],[1]!Tabla3[#Data],17,0)</f>
        <v>#N/A</v>
      </c>
    </row>
    <row r="640" spans="1:30" x14ac:dyDescent="0.25">
      <c r="A640" t="s">
        <v>18</v>
      </c>
      <c r="B640" s="1">
        <v>43091</v>
      </c>
      <c r="C640" t="s">
        <v>364</v>
      </c>
      <c r="D640">
        <v>31675</v>
      </c>
      <c r="E640" s="6" t="s">
        <v>2003</v>
      </c>
      <c r="F640" t="s">
        <v>2004</v>
      </c>
      <c r="G640" t="s">
        <v>7447</v>
      </c>
      <c r="H640" t="s">
        <v>31</v>
      </c>
      <c r="I640" t="s">
        <v>23</v>
      </c>
      <c r="J640" t="s">
        <v>1233</v>
      </c>
      <c r="K640" t="s">
        <v>2128</v>
      </c>
      <c r="L640" t="s">
        <v>2129</v>
      </c>
      <c r="M640" t="s">
        <v>2130</v>
      </c>
      <c r="N640" t="s">
        <v>711</v>
      </c>
      <c r="O640" s="14">
        <v>44013</v>
      </c>
      <c r="P640" s="14">
        <v>44044</v>
      </c>
      <c r="Q640" s="22" t="s">
        <v>27</v>
      </c>
      <c r="R640" s="21"/>
      <c r="S640" s="24"/>
      <c r="T640" s="22">
        <v>45197</v>
      </c>
      <c r="U640" t="s">
        <v>5982</v>
      </c>
      <c r="V640" t="s">
        <v>5982</v>
      </c>
      <c r="W640" t="s">
        <v>248</v>
      </c>
      <c r="X640" t="b">
        <f>Tabla1[[#This Row],[PLAN CONSUMO 31/10]]=Tabla1[[#This Row],[PLAN_CONSUMO]]</f>
        <v>0</v>
      </c>
      <c r="Y640" t="s">
        <v>9275</v>
      </c>
      <c r="Z640" t="b">
        <f>Tabla1[[#This Row],[DESCRIPCION_U20002 31/10]]=Tabla1[[#This Row],[DESCRIPCION_U2000]]</f>
        <v>0</v>
      </c>
      <c r="AA640" t="s">
        <v>7447</v>
      </c>
      <c r="AB640" t="b">
        <f>Tabla1[[#This Row],[EJECUTIVO COMERCIAL 31/10]]=Tabla1[[#This Row],[EJECUTIVO_CORPORATE]]</f>
        <v>1</v>
      </c>
      <c r="AC640" t="e">
        <f>VLOOKUP(Tabla1[[#This Row],[NRO_CUENTA]],[1]!Tabla3[#Data],12,0)</f>
        <v>#N/A</v>
      </c>
      <c r="AD640" t="e">
        <f>VLOOKUP(Tabla1[[#This Row],[NRO_CUENTA]],[1]!Tabla3[#Data],17,0)</f>
        <v>#N/A</v>
      </c>
    </row>
    <row r="641" spans="1:30" x14ac:dyDescent="0.25">
      <c r="A641" t="s">
        <v>18</v>
      </c>
      <c r="B641" s="1">
        <v>42250</v>
      </c>
      <c r="C641" t="s">
        <v>920</v>
      </c>
      <c r="D641">
        <v>29717</v>
      </c>
      <c r="E641" s="6" t="s">
        <v>2005</v>
      </c>
      <c r="F641" t="s">
        <v>2006</v>
      </c>
      <c r="G641" s="6" t="s">
        <v>1765</v>
      </c>
      <c r="H641" t="s">
        <v>752</v>
      </c>
      <c r="I641" t="s">
        <v>23</v>
      </c>
      <c r="J641" t="s">
        <v>745</v>
      </c>
      <c r="K641" t="s">
        <v>2131</v>
      </c>
      <c r="L641" t="s">
        <v>750</v>
      </c>
      <c r="M641" t="s">
        <v>2132</v>
      </c>
      <c r="N641" t="s">
        <v>711</v>
      </c>
      <c r="O641" s="14">
        <v>44013</v>
      </c>
      <c r="P641" s="14">
        <v>44044</v>
      </c>
      <c r="Q641" s="22" t="s">
        <v>996</v>
      </c>
      <c r="R641" s="21" t="s">
        <v>3059</v>
      </c>
      <c r="S641" s="24"/>
      <c r="T641" s="22">
        <v>0</v>
      </c>
      <c r="U641" t="s">
        <v>5982</v>
      </c>
      <c r="V641" t="s">
        <v>5982</v>
      </c>
      <c r="W641" t="s">
        <v>5988</v>
      </c>
      <c r="X641" t="b">
        <f>Tabla1[[#This Row],[PLAN CONSUMO 31/10]]=Tabla1[[#This Row],[PLAN_CONSUMO]]</f>
        <v>0</v>
      </c>
      <c r="Y641" t="s">
        <v>2006</v>
      </c>
      <c r="Z641" t="b">
        <f>Tabla1[[#This Row],[DESCRIPCION_U20002 31/10]]=Tabla1[[#This Row],[DESCRIPCION_U2000]]</f>
        <v>1</v>
      </c>
      <c r="AA641" t="s">
        <v>1760</v>
      </c>
      <c r="AB641" t="b">
        <f>Tabla1[[#This Row],[EJECUTIVO COMERCIAL 31/10]]=Tabla1[[#This Row],[EJECUTIVO_CORPORATE]]</f>
        <v>0</v>
      </c>
      <c r="AC641" t="e">
        <f>VLOOKUP(Tabla1[[#This Row],[NRO_CUENTA]],[1]!Tabla3[#Data],12,0)</f>
        <v>#N/A</v>
      </c>
      <c r="AD641" t="e">
        <f>VLOOKUP(Tabla1[[#This Row],[NRO_CUENTA]],[1]!Tabla3[#Data],17,0)</f>
        <v>#N/A</v>
      </c>
    </row>
    <row r="642" spans="1:30" x14ac:dyDescent="0.25">
      <c r="A642" t="s">
        <v>18</v>
      </c>
      <c r="B642" s="1">
        <v>42640</v>
      </c>
      <c r="C642" t="s">
        <v>725</v>
      </c>
      <c r="D642">
        <v>30330</v>
      </c>
      <c r="E642" s="6" t="s">
        <v>2005</v>
      </c>
      <c r="F642" t="s">
        <v>2008</v>
      </c>
      <c r="G642" s="6" t="s">
        <v>1765</v>
      </c>
      <c r="H642" t="s">
        <v>61</v>
      </c>
      <c r="I642" t="s">
        <v>430</v>
      </c>
      <c r="J642" t="s">
        <v>745</v>
      </c>
      <c r="K642" t="s">
        <v>2135</v>
      </c>
      <c r="L642" t="s">
        <v>2136</v>
      </c>
      <c r="M642" t="s">
        <v>2132</v>
      </c>
      <c r="N642" t="s">
        <v>711</v>
      </c>
      <c r="O642" s="14">
        <v>44013</v>
      </c>
      <c r="P642" s="14">
        <v>44044</v>
      </c>
      <c r="Q642" s="22" t="s">
        <v>996</v>
      </c>
      <c r="R642" s="21"/>
      <c r="S642" s="24"/>
      <c r="T642" s="22">
        <v>0</v>
      </c>
      <c r="U642" t="s">
        <v>5982</v>
      </c>
      <c r="V642" t="s">
        <v>5982</v>
      </c>
      <c r="W642" t="s">
        <v>76</v>
      </c>
      <c r="X642" t="b">
        <f>Tabla1[[#This Row],[PLAN CONSUMO 31/10]]=Tabla1[[#This Row],[PLAN_CONSUMO]]</f>
        <v>0</v>
      </c>
      <c r="Y642" t="s">
        <v>9276</v>
      </c>
      <c r="Z642" t="b">
        <f>Tabla1[[#This Row],[DESCRIPCION_U20002 31/10]]=Tabla1[[#This Row],[DESCRIPCION_U2000]]</f>
        <v>0</v>
      </c>
      <c r="AA642" t="s">
        <v>1760</v>
      </c>
      <c r="AB642" t="b">
        <f>Tabla1[[#This Row],[EJECUTIVO COMERCIAL 31/10]]=Tabla1[[#This Row],[EJECUTIVO_CORPORATE]]</f>
        <v>0</v>
      </c>
      <c r="AC642" t="e">
        <f>VLOOKUP(Tabla1[[#This Row],[NRO_CUENTA]],[1]!Tabla3[#Data],12,0)</f>
        <v>#N/A</v>
      </c>
      <c r="AD642" t="e">
        <f>VLOOKUP(Tabla1[[#This Row],[NRO_CUENTA]],[1]!Tabla3[#Data],17,0)</f>
        <v>#N/A</v>
      </c>
    </row>
    <row r="643" spans="1:30" x14ac:dyDescent="0.25">
      <c r="A643" t="s">
        <v>18</v>
      </c>
      <c r="B643" s="1">
        <v>43281</v>
      </c>
      <c r="C643" t="s">
        <v>427</v>
      </c>
      <c r="D643">
        <v>32624</v>
      </c>
      <c r="E643" s="6" t="s">
        <v>2005</v>
      </c>
      <c r="F643" t="s">
        <v>2009</v>
      </c>
      <c r="G643" s="6" t="s">
        <v>1765</v>
      </c>
      <c r="H643" t="s">
        <v>61</v>
      </c>
      <c r="I643" t="s">
        <v>430</v>
      </c>
      <c r="J643" t="s">
        <v>745</v>
      </c>
      <c r="K643" t="s">
        <v>2137</v>
      </c>
      <c r="L643" t="s">
        <v>2138</v>
      </c>
      <c r="M643" t="s">
        <v>2132</v>
      </c>
      <c r="N643" t="s">
        <v>711</v>
      </c>
      <c r="O643" s="14">
        <v>44013</v>
      </c>
      <c r="P643" s="14">
        <v>44044</v>
      </c>
      <c r="Q643" s="22" t="s">
        <v>996</v>
      </c>
      <c r="R643" s="21"/>
      <c r="S643" s="24"/>
      <c r="T643" s="22">
        <v>0</v>
      </c>
      <c r="U643" t="s">
        <v>5982</v>
      </c>
      <c r="V643" t="s">
        <v>5982</v>
      </c>
      <c r="W643" t="s">
        <v>129</v>
      </c>
      <c r="X643" t="b">
        <f>Tabla1[[#This Row],[PLAN CONSUMO 31/10]]=Tabla1[[#This Row],[PLAN_CONSUMO]]</f>
        <v>0</v>
      </c>
      <c r="Y643" t="s">
        <v>9170</v>
      </c>
      <c r="Z643" t="b">
        <f>Tabla1[[#This Row],[DESCRIPCION_U20002 31/10]]=Tabla1[[#This Row],[DESCRIPCION_U2000]]</f>
        <v>0</v>
      </c>
      <c r="AA643" t="s">
        <v>1760</v>
      </c>
      <c r="AB643" t="b">
        <f>Tabla1[[#This Row],[EJECUTIVO COMERCIAL 31/10]]=Tabla1[[#This Row],[EJECUTIVO_CORPORATE]]</f>
        <v>0</v>
      </c>
      <c r="AC643" t="e">
        <f>VLOOKUP(Tabla1[[#This Row],[NRO_CUENTA]],[1]!Tabla3[#Data],12,0)</f>
        <v>#N/A</v>
      </c>
      <c r="AD643" t="e">
        <f>VLOOKUP(Tabla1[[#This Row],[NRO_CUENTA]],[1]!Tabla3[#Data],17,0)</f>
        <v>#N/A</v>
      </c>
    </row>
    <row r="644" spans="1:30" x14ac:dyDescent="0.25">
      <c r="A644" t="s">
        <v>18</v>
      </c>
      <c r="B644" s="1">
        <v>43434</v>
      </c>
      <c r="C644" t="s">
        <v>835</v>
      </c>
      <c r="D644">
        <v>33155</v>
      </c>
      <c r="E644" s="6" t="s">
        <v>2005</v>
      </c>
      <c r="F644" t="s">
        <v>2010</v>
      </c>
      <c r="G644" s="6" t="s">
        <v>1765</v>
      </c>
      <c r="H644" t="s">
        <v>61</v>
      </c>
      <c r="I644" t="s">
        <v>430</v>
      </c>
      <c r="J644" t="s">
        <v>745</v>
      </c>
      <c r="K644" t="s">
        <v>2139</v>
      </c>
      <c r="L644" t="s">
        <v>2140</v>
      </c>
      <c r="M644" t="s">
        <v>2132</v>
      </c>
      <c r="N644" t="s">
        <v>711</v>
      </c>
      <c r="O644" s="14">
        <v>44013</v>
      </c>
      <c r="P644" s="14">
        <v>44044</v>
      </c>
      <c r="Q644" s="21" t="s">
        <v>75</v>
      </c>
      <c r="R644" s="21"/>
      <c r="S644" s="2" t="s">
        <v>9309</v>
      </c>
      <c r="T644" s="22">
        <v>0</v>
      </c>
      <c r="U644" t="s">
        <v>5989</v>
      </c>
      <c r="V644" t="s">
        <v>35</v>
      </c>
      <c r="W644" t="s">
        <v>1049</v>
      </c>
      <c r="X644" t="b">
        <f>Tabla1[[#This Row],[PLAN CONSUMO 31/10]]=Tabla1[[#This Row],[PLAN_CONSUMO]]</f>
        <v>0</v>
      </c>
      <c r="Y644" t="s">
        <v>35</v>
      </c>
      <c r="Z644" t="b">
        <f>Tabla1[[#This Row],[DESCRIPCION_U20002 31/10]]=Tabla1[[#This Row],[DESCRIPCION_U2000]]</f>
        <v>0</v>
      </c>
      <c r="AA644" t="s">
        <v>1760</v>
      </c>
      <c r="AB644" t="b">
        <f>Tabla1[[#This Row],[EJECUTIVO COMERCIAL 31/10]]=Tabla1[[#This Row],[EJECUTIVO_CORPORATE]]</f>
        <v>0</v>
      </c>
      <c r="AC644" t="e">
        <f>VLOOKUP(Tabla1[[#This Row],[NRO_CUENTA]],[1]!Tabla3[#Data],12,0)</f>
        <v>#N/A</v>
      </c>
      <c r="AD644" t="e">
        <f>VLOOKUP(Tabla1[[#This Row],[NRO_CUENTA]],[1]!Tabla3[#Data],17,0)</f>
        <v>#N/A</v>
      </c>
    </row>
    <row r="645" spans="1:30" x14ac:dyDescent="0.25">
      <c r="A645" t="s">
        <v>18</v>
      </c>
      <c r="B645" s="1">
        <v>43584</v>
      </c>
      <c r="C645" t="s">
        <v>28</v>
      </c>
      <c r="D645">
        <v>33917</v>
      </c>
      <c r="E645" s="6" t="s">
        <v>2005</v>
      </c>
      <c r="F645" t="s">
        <v>4636</v>
      </c>
      <c r="G645" s="6" t="s">
        <v>1765</v>
      </c>
      <c r="H645" t="s">
        <v>61</v>
      </c>
      <c r="I645" t="s">
        <v>430</v>
      </c>
      <c r="J645" t="s">
        <v>745</v>
      </c>
      <c r="K645" t="s">
        <v>2141</v>
      </c>
      <c r="L645">
        <v>0</v>
      </c>
      <c r="M645" t="s">
        <v>2132</v>
      </c>
      <c r="N645" t="s">
        <v>711</v>
      </c>
      <c r="O645" s="14">
        <v>44013</v>
      </c>
      <c r="P645" s="14">
        <v>44044</v>
      </c>
      <c r="Q645" s="21" t="s">
        <v>75</v>
      </c>
      <c r="R645" s="21"/>
      <c r="S645" s="2" t="s">
        <v>9309</v>
      </c>
      <c r="T645" s="22">
        <v>0</v>
      </c>
      <c r="U645" t="s">
        <v>5989</v>
      </c>
      <c r="V645" t="s">
        <v>35</v>
      </c>
      <c r="W645" t="s">
        <v>28</v>
      </c>
      <c r="X645" t="b">
        <f>Tabla1[[#This Row],[PLAN CONSUMO 31/10]]=Tabla1[[#This Row],[PLAN_CONSUMO]]</f>
        <v>1</v>
      </c>
      <c r="Y645" t="s">
        <v>35</v>
      </c>
      <c r="Z645" t="b">
        <f>Tabla1[[#This Row],[DESCRIPCION_U20002 31/10]]=Tabla1[[#This Row],[DESCRIPCION_U2000]]</f>
        <v>0</v>
      </c>
      <c r="AA645" t="s">
        <v>1760</v>
      </c>
      <c r="AB645" t="b">
        <f>Tabla1[[#This Row],[EJECUTIVO COMERCIAL 31/10]]=Tabla1[[#This Row],[EJECUTIVO_CORPORATE]]</f>
        <v>0</v>
      </c>
      <c r="AC645" t="e">
        <f>VLOOKUP(Tabla1[[#This Row],[NRO_CUENTA]],[1]!Tabla3[#Data],12,0)</f>
        <v>#N/A</v>
      </c>
      <c r="AD645" t="e">
        <f>VLOOKUP(Tabla1[[#This Row],[NRO_CUENTA]],[1]!Tabla3[#Data],17,0)</f>
        <v>#N/A</v>
      </c>
    </row>
    <row r="646" spans="1:30" x14ac:dyDescent="0.25">
      <c r="A646" t="s">
        <v>18</v>
      </c>
      <c r="B646" s="1">
        <v>42424</v>
      </c>
      <c r="C646" t="s">
        <v>1049</v>
      </c>
      <c r="D646">
        <v>29884</v>
      </c>
      <c r="E646" s="6" t="s">
        <v>2011</v>
      </c>
      <c r="F646" t="s">
        <v>2012</v>
      </c>
      <c r="G646" s="6" t="s">
        <v>2166</v>
      </c>
      <c r="H646" t="s">
        <v>22</v>
      </c>
      <c r="I646" t="s">
        <v>23</v>
      </c>
      <c r="J646" t="s">
        <v>1225</v>
      </c>
      <c r="K646" t="s">
        <v>2142</v>
      </c>
      <c r="L646" t="s">
        <v>2143</v>
      </c>
      <c r="M646" t="s">
        <v>2144</v>
      </c>
      <c r="N646" t="s">
        <v>711</v>
      </c>
      <c r="O646" s="14">
        <v>44013</v>
      </c>
      <c r="P646" s="14">
        <v>44044</v>
      </c>
      <c r="Q646" s="22" t="s">
        <v>27</v>
      </c>
      <c r="R646" s="21"/>
      <c r="S646" s="24"/>
      <c r="T646" s="22">
        <v>44069</v>
      </c>
      <c r="U646" t="s">
        <v>5982</v>
      </c>
      <c r="V646" t="s">
        <v>5982</v>
      </c>
      <c r="W646" t="s">
        <v>1049</v>
      </c>
      <c r="X646" t="b">
        <f>Tabla1[[#This Row],[PLAN CONSUMO 31/10]]=Tabla1[[#This Row],[PLAN_CONSUMO]]</f>
        <v>1</v>
      </c>
      <c r="Y646" t="s">
        <v>6083</v>
      </c>
      <c r="Z646" t="b">
        <f>Tabla1[[#This Row],[DESCRIPCION_U20002 31/10]]=Tabla1[[#This Row],[DESCRIPCION_U2000]]</f>
        <v>0</v>
      </c>
      <c r="AA646" t="s">
        <v>7475</v>
      </c>
      <c r="AB646" t="b">
        <f>Tabla1[[#This Row],[EJECUTIVO COMERCIAL 31/10]]=Tabla1[[#This Row],[EJECUTIVO_CORPORATE]]</f>
        <v>0</v>
      </c>
      <c r="AC646" t="e">
        <f>VLOOKUP(Tabla1[[#This Row],[NRO_CUENTA]],[1]!Tabla3[#Data],12,0)</f>
        <v>#N/A</v>
      </c>
      <c r="AD646" t="e">
        <f>VLOOKUP(Tabla1[[#This Row],[NRO_CUENTA]],[1]!Tabla3[#Data],17,0)</f>
        <v>#N/A</v>
      </c>
    </row>
    <row r="647" spans="1:30" x14ac:dyDescent="0.25">
      <c r="A647" t="s">
        <v>18</v>
      </c>
      <c r="B647" s="1">
        <v>43616</v>
      </c>
      <c r="C647" t="s">
        <v>1049</v>
      </c>
      <c r="D647">
        <v>34088</v>
      </c>
      <c r="E647" s="6" t="s">
        <v>2011</v>
      </c>
      <c r="F647" t="s">
        <v>2013</v>
      </c>
      <c r="G647" s="6" t="s">
        <v>2166</v>
      </c>
      <c r="H647" t="s">
        <v>40</v>
      </c>
      <c r="I647" t="s">
        <v>23</v>
      </c>
      <c r="J647" t="s">
        <v>1225</v>
      </c>
      <c r="K647" t="s">
        <v>2145</v>
      </c>
      <c r="L647" t="s">
        <v>2146</v>
      </c>
      <c r="M647" t="s">
        <v>2144</v>
      </c>
      <c r="N647" t="s">
        <v>711</v>
      </c>
      <c r="O647" s="14">
        <v>44013</v>
      </c>
      <c r="P647" s="14">
        <v>44044</v>
      </c>
      <c r="Q647" s="22" t="s">
        <v>27</v>
      </c>
      <c r="R647" s="21"/>
      <c r="S647" s="24"/>
      <c r="T647" s="22">
        <v>44070</v>
      </c>
      <c r="U647" t="s">
        <v>5982</v>
      </c>
      <c r="V647" t="s">
        <v>5982</v>
      </c>
      <c r="W647" t="s">
        <v>1049</v>
      </c>
      <c r="X647" t="b">
        <f>Tabla1[[#This Row],[PLAN CONSUMO 31/10]]=Tabla1[[#This Row],[PLAN_CONSUMO]]</f>
        <v>1</v>
      </c>
      <c r="Y647" t="s">
        <v>6084</v>
      </c>
      <c r="Z647" t="b">
        <f>Tabla1[[#This Row],[DESCRIPCION_U20002 31/10]]=Tabla1[[#This Row],[DESCRIPCION_U2000]]</f>
        <v>0</v>
      </c>
      <c r="AA647" t="s">
        <v>7475</v>
      </c>
      <c r="AB647" t="b">
        <f>Tabla1[[#This Row],[EJECUTIVO COMERCIAL 31/10]]=Tabla1[[#This Row],[EJECUTIVO_CORPORATE]]</f>
        <v>0</v>
      </c>
      <c r="AC647" t="e">
        <f>VLOOKUP(Tabla1[[#This Row],[NRO_CUENTA]],[1]!Tabla3[#Data],12,0)</f>
        <v>#N/A</v>
      </c>
      <c r="AD647" t="e">
        <f>VLOOKUP(Tabla1[[#This Row],[NRO_CUENTA]],[1]!Tabla3[#Data],17,0)</f>
        <v>#N/A</v>
      </c>
    </row>
    <row r="648" spans="1:30" x14ac:dyDescent="0.25">
      <c r="A648" t="s">
        <v>18</v>
      </c>
      <c r="B648" s="1">
        <v>43645</v>
      </c>
      <c r="C648" t="s">
        <v>364</v>
      </c>
      <c r="D648">
        <v>34179</v>
      </c>
      <c r="E648" s="6" t="s">
        <v>2011</v>
      </c>
      <c r="F648" t="s">
        <v>2014</v>
      </c>
      <c r="G648" s="6" t="s">
        <v>2166</v>
      </c>
      <c r="H648" t="s">
        <v>40</v>
      </c>
      <c r="I648" t="s">
        <v>23</v>
      </c>
      <c r="J648" t="s">
        <v>1225</v>
      </c>
      <c r="K648" t="s">
        <v>2147</v>
      </c>
      <c r="L648" t="s">
        <v>2146</v>
      </c>
      <c r="M648" t="s">
        <v>2144</v>
      </c>
      <c r="N648" t="s">
        <v>711</v>
      </c>
      <c r="O648" s="14">
        <v>44013</v>
      </c>
      <c r="P648" s="14">
        <v>44044</v>
      </c>
      <c r="Q648" s="22" t="s">
        <v>27</v>
      </c>
      <c r="R648" s="21"/>
      <c r="S648" s="24"/>
      <c r="T648" s="22">
        <v>44070</v>
      </c>
      <c r="U648" t="s">
        <v>5982</v>
      </c>
      <c r="V648" t="s">
        <v>5982</v>
      </c>
      <c r="W648" t="s">
        <v>364</v>
      </c>
      <c r="X648" t="b">
        <f>Tabla1[[#This Row],[PLAN CONSUMO 31/10]]=Tabla1[[#This Row],[PLAN_CONSUMO]]</f>
        <v>1</v>
      </c>
      <c r="Y648" t="s">
        <v>6085</v>
      </c>
      <c r="Z648" t="b">
        <f>Tabla1[[#This Row],[DESCRIPCION_U20002 31/10]]=Tabla1[[#This Row],[DESCRIPCION_U2000]]</f>
        <v>0</v>
      </c>
      <c r="AA648" t="s">
        <v>7475</v>
      </c>
      <c r="AB648" t="b">
        <f>Tabla1[[#This Row],[EJECUTIVO COMERCIAL 31/10]]=Tabla1[[#This Row],[EJECUTIVO_CORPORATE]]</f>
        <v>0</v>
      </c>
      <c r="AC648" t="e">
        <f>VLOOKUP(Tabla1[[#This Row],[NRO_CUENTA]],[1]!Tabla3[#Data],12,0)</f>
        <v>#N/A</v>
      </c>
      <c r="AD648" t="e">
        <f>VLOOKUP(Tabla1[[#This Row],[NRO_CUENTA]],[1]!Tabla3[#Data],17,0)</f>
        <v>#N/A</v>
      </c>
    </row>
    <row r="649" spans="1:30" x14ac:dyDescent="0.25">
      <c r="A649" t="s">
        <v>18</v>
      </c>
      <c r="B649" s="1">
        <v>43645</v>
      </c>
      <c r="C649" t="s">
        <v>364</v>
      </c>
      <c r="D649">
        <v>34180</v>
      </c>
      <c r="E649" s="6" t="s">
        <v>2011</v>
      </c>
      <c r="F649" t="s">
        <v>2015</v>
      </c>
      <c r="G649" s="6" t="s">
        <v>2167</v>
      </c>
      <c r="H649" t="s">
        <v>22</v>
      </c>
      <c r="I649" t="s">
        <v>23</v>
      </c>
      <c r="J649" t="s">
        <v>1225</v>
      </c>
      <c r="K649" t="s">
        <v>2148</v>
      </c>
      <c r="L649" t="s">
        <v>2149</v>
      </c>
      <c r="M649" t="s">
        <v>2144</v>
      </c>
      <c r="N649" t="s">
        <v>711</v>
      </c>
      <c r="O649" s="14">
        <v>44013</v>
      </c>
      <c r="P649" s="14">
        <v>44044</v>
      </c>
      <c r="Q649" s="22" t="s">
        <v>27</v>
      </c>
      <c r="R649" s="21"/>
      <c r="S649" s="24"/>
      <c r="T649" s="22">
        <v>44069</v>
      </c>
      <c r="U649" t="s">
        <v>5982</v>
      </c>
      <c r="V649" t="s">
        <v>5982</v>
      </c>
      <c r="W649" t="s">
        <v>364</v>
      </c>
      <c r="X649" t="b">
        <f>Tabla1[[#This Row],[PLAN CONSUMO 31/10]]=Tabla1[[#This Row],[PLAN_CONSUMO]]</f>
        <v>1</v>
      </c>
      <c r="Y649" t="s">
        <v>6086</v>
      </c>
      <c r="Z649" t="b">
        <f>Tabla1[[#This Row],[DESCRIPCION_U20002 31/10]]=Tabla1[[#This Row],[DESCRIPCION_U2000]]</f>
        <v>0</v>
      </c>
      <c r="AA649" t="s">
        <v>7475</v>
      </c>
      <c r="AB649" t="b">
        <f>Tabla1[[#This Row],[EJECUTIVO COMERCIAL 31/10]]=Tabla1[[#This Row],[EJECUTIVO_CORPORATE]]</f>
        <v>0</v>
      </c>
      <c r="AC649" t="e">
        <f>VLOOKUP(Tabla1[[#This Row],[NRO_CUENTA]],[1]!Tabla3[#Data],12,0)</f>
        <v>#N/A</v>
      </c>
      <c r="AD649" t="e">
        <f>VLOOKUP(Tabla1[[#This Row],[NRO_CUENTA]],[1]!Tabla3[#Data],17,0)</f>
        <v>#N/A</v>
      </c>
    </row>
    <row r="650" spans="1:30" x14ac:dyDescent="0.25">
      <c r="A650" t="s">
        <v>18</v>
      </c>
      <c r="B650" s="1">
        <v>43007</v>
      </c>
      <c r="C650" t="s">
        <v>323</v>
      </c>
      <c r="D650">
        <v>31411</v>
      </c>
      <c r="E650" s="6" t="s">
        <v>2016</v>
      </c>
      <c r="F650" t="s">
        <v>3385</v>
      </c>
      <c r="G650" s="6" t="s">
        <v>1441</v>
      </c>
      <c r="H650" t="s">
        <v>31</v>
      </c>
      <c r="I650" t="s">
        <v>23</v>
      </c>
      <c r="J650" t="s">
        <v>1238</v>
      </c>
      <c r="K650" t="s">
        <v>2150</v>
      </c>
      <c r="L650" t="s">
        <v>2151</v>
      </c>
      <c r="M650" t="s">
        <v>2152</v>
      </c>
      <c r="N650" t="s">
        <v>711</v>
      </c>
      <c r="O650" s="14">
        <v>44013</v>
      </c>
      <c r="P650" s="14">
        <v>44044</v>
      </c>
      <c r="Q650" s="22" t="s">
        <v>27</v>
      </c>
      <c r="R650" s="25" t="s">
        <v>3545</v>
      </c>
      <c r="S650" s="24"/>
      <c r="T650" s="22">
        <v>44284</v>
      </c>
      <c r="U650" t="s">
        <v>5982</v>
      </c>
      <c r="V650" t="s">
        <v>5982</v>
      </c>
      <c r="W650" t="s">
        <v>118</v>
      </c>
      <c r="X650" t="b">
        <f>Tabla1[[#This Row],[PLAN CONSUMO 31/10]]=Tabla1[[#This Row],[PLAN_CONSUMO]]</f>
        <v>0</v>
      </c>
      <c r="Y650" t="s">
        <v>9171</v>
      </c>
      <c r="Z650" t="b">
        <f>Tabla1[[#This Row],[DESCRIPCION_U20002 31/10]]=Tabla1[[#This Row],[DESCRIPCION_U2000]]</f>
        <v>0</v>
      </c>
      <c r="AA650" t="s">
        <v>7111</v>
      </c>
      <c r="AB650" t="b">
        <f>Tabla1[[#This Row],[EJECUTIVO COMERCIAL 31/10]]=Tabla1[[#This Row],[EJECUTIVO_CORPORATE]]</f>
        <v>0</v>
      </c>
      <c r="AC650" t="e">
        <f>VLOOKUP(Tabla1[[#This Row],[NRO_CUENTA]],[1]!Tabla3[#Data],12,0)</f>
        <v>#N/A</v>
      </c>
      <c r="AD650" t="e">
        <f>VLOOKUP(Tabla1[[#This Row],[NRO_CUENTA]],[1]!Tabla3[#Data],17,0)</f>
        <v>#N/A</v>
      </c>
    </row>
    <row r="651" spans="1:30" x14ac:dyDescent="0.25">
      <c r="A651" t="s">
        <v>18</v>
      </c>
      <c r="B651" s="1">
        <v>43403</v>
      </c>
      <c r="C651" t="s">
        <v>1381</v>
      </c>
      <c r="D651">
        <v>33173</v>
      </c>
      <c r="E651" s="6" t="s">
        <v>2018</v>
      </c>
      <c r="F651" t="s">
        <v>2019</v>
      </c>
      <c r="G651" s="6" t="s">
        <v>1754</v>
      </c>
      <c r="H651" t="s">
        <v>752</v>
      </c>
      <c r="I651" t="s">
        <v>23</v>
      </c>
      <c r="J651" t="s">
        <v>1843</v>
      </c>
      <c r="K651" t="s">
        <v>2156</v>
      </c>
      <c r="L651" t="s">
        <v>2157</v>
      </c>
      <c r="M651" t="s">
        <v>2158</v>
      </c>
      <c r="N651" t="s">
        <v>711</v>
      </c>
      <c r="O651" s="14">
        <v>44013</v>
      </c>
      <c r="P651" s="14">
        <v>44044</v>
      </c>
      <c r="Q651" s="22" t="s">
        <v>27</v>
      </c>
      <c r="R651" s="21"/>
      <c r="S651" s="24"/>
      <c r="T651" s="22">
        <v>44134</v>
      </c>
      <c r="U651" t="s">
        <v>5982</v>
      </c>
      <c r="V651" t="s">
        <v>5982</v>
      </c>
      <c r="W651" t="s">
        <v>1381</v>
      </c>
      <c r="X651" t="b">
        <f>Tabla1[[#This Row],[PLAN CONSUMO 31/10]]=Tabla1[[#This Row],[PLAN_CONSUMO]]</f>
        <v>1</v>
      </c>
      <c r="Y651" t="s">
        <v>6087</v>
      </c>
      <c r="Z651" t="b">
        <f>Tabla1[[#This Row],[DESCRIPCION_U20002 31/10]]=Tabla1[[#This Row],[DESCRIPCION_U2000]]</f>
        <v>0</v>
      </c>
      <c r="AA651" t="s">
        <v>1754</v>
      </c>
      <c r="AB651" t="b">
        <f>Tabla1[[#This Row],[EJECUTIVO COMERCIAL 31/10]]=Tabla1[[#This Row],[EJECUTIVO_CORPORATE]]</f>
        <v>1</v>
      </c>
      <c r="AC651" t="e">
        <f>VLOOKUP(Tabla1[[#This Row],[NRO_CUENTA]],[1]!Tabla3[#Data],12,0)</f>
        <v>#N/A</v>
      </c>
      <c r="AD651" t="e">
        <f>VLOOKUP(Tabla1[[#This Row],[NRO_CUENTA]],[1]!Tabla3[#Data],17,0)</f>
        <v>#N/A</v>
      </c>
    </row>
    <row r="652" spans="1:30" x14ac:dyDescent="0.25">
      <c r="A652" t="s">
        <v>18</v>
      </c>
      <c r="B652" s="1">
        <v>41806</v>
      </c>
      <c r="C652" t="s">
        <v>1954</v>
      </c>
      <c r="D652">
        <v>29140</v>
      </c>
      <c r="E652" s="6" t="s">
        <v>2020</v>
      </c>
      <c r="F652" t="s">
        <v>2021</v>
      </c>
      <c r="G652" s="6" t="s">
        <v>1819</v>
      </c>
      <c r="H652" t="s">
        <v>40</v>
      </c>
      <c r="I652" t="s">
        <v>23</v>
      </c>
      <c r="J652" t="s">
        <v>1639</v>
      </c>
      <c r="K652" t="s">
        <v>2159</v>
      </c>
      <c r="L652">
        <v>0</v>
      </c>
      <c r="M652" t="s">
        <v>2160</v>
      </c>
      <c r="N652" t="s">
        <v>711</v>
      </c>
      <c r="O652" s="14">
        <v>44013</v>
      </c>
      <c r="P652" s="14">
        <v>44044</v>
      </c>
      <c r="Q652" s="22" t="s">
        <v>27</v>
      </c>
      <c r="R652" s="21" t="s">
        <v>2230</v>
      </c>
      <c r="S652" s="24"/>
      <c r="T652" s="22">
        <v>44064</v>
      </c>
      <c r="U652" t="s">
        <v>5982</v>
      </c>
      <c r="V652" t="s">
        <v>5982</v>
      </c>
      <c r="W652" t="s">
        <v>2422</v>
      </c>
      <c r="X652" t="b">
        <f>Tabla1[[#This Row],[PLAN CONSUMO 31/10]]=Tabla1[[#This Row],[PLAN_CONSUMO]]</f>
        <v>0</v>
      </c>
      <c r="Y652" t="s">
        <v>8870</v>
      </c>
      <c r="Z652" t="b">
        <f>Tabla1[[#This Row],[DESCRIPCION_U20002 31/10]]=Tabla1[[#This Row],[DESCRIPCION_U2000]]</f>
        <v>0</v>
      </c>
      <c r="AA652" t="s">
        <v>7475</v>
      </c>
      <c r="AB652" t="b">
        <f>Tabla1[[#This Row],[EJECUTIVO COMERCIAL 31/10]]=Tabla1[[#This Row],[EJECUTIVO_CORPORATE]]</f>
        <v>0</v>
      </c>
      <c r="AC652" t="e">
        <f>VLOOKUP(Tabla1[[#This Row],[NRO_CUENTA]],[1]!Tabla3[#Data],12,0)</f>
        <v>#N/A</v>
      </c>
      <c r="AD652" t="e">
        <f>VLOOKUP(Tabla1[[#This Row],[NRO_CUENTA]],[1]!Tabla3[#Data],17,0)</f>
        <v>#N/A</v>
      </c>
    </row>
    <row r="653" spans="1:30" x14ac:dyDescent="0.25">
      <c r="A653" t="s">
        <v>18</v>
      </c>
      <c r="B653" s="1">
        <v>41873</v>
      </c>
      <c r="C653" t="s">
        <v>742</v>
      </c>
      <c r="D653">
        <v>29230</v>
      </c>
      <c r="E653" s="6" t="s">
        <v>2020</v>
      </c>
      <c r="F653" t="s">
        <v>2022</v>
      </c>
      <c r="G653" s="6" t="s">
        <v>1819</v>
      </c>
      <c r="H653" t="s">
        <v>22</v>
      </c>
      <c r="I653" t="s">
        <v>23</v>
      </c>
      <c r="J653" t="s">
        <v>1639</v>
      </c>
      <c r="K653" t="s">
        <v>2161</v>
      </c>
      <c r="L653">
        <v>0</v>
      </c>
      <c r="M653" t="s">
        <v>2162</v>
      </c>
      <c r="N653" t="s">
        <v>711</v>
      </c>
      <c r="O653" s="14">
        <v>44013</v>
      </c>
      <c r="P653" s="14">
        <v>44044</v>
      </c>
      <c r="Q653" s="22" t="s">
        <v>27</v>
      </c>
      <c r="R653" s="21"/>
      <c r="S653" s="24"/>
      <c r="T653" s="22">
        <v>44068</v>
      </c>
      <c r="U653" t="s">
        <v>5982</v>
      </c>
      <c r="V653" t="s">
        <v>35</v>
      </c>
      <c r="W653" t="s">
        <v>920</v>
      </c>
      <c r="X653" t="b">
        <f>Tabla1[[#This Row],[PLAN CONSUMO 31/10]]=Tabla1[[#This Row],[PLAN_CONSUMO]]</f>
        <v>0</v>
      </c>
      <c r="Y653" t="s">
        <v>35</v>
      </c>
      <c r="Z653" t="b">
        <f>Tabla1[[#This Row],[DESCRIPCION_U20002 31/10]]=Tabla1[[#This Row],[DESCRIPCION_U2000]]</f>
        <v>0</v>
      </c>
      <c r="AA653" t="s">
        <v>7475</v>
      </c>
      <c r="AB653" t="b">
        <f>Tabla1[[#This Row],[EJECUTIVO COMERCIAL 31/10]]=Tabla1[[#This Row],[EJECUTIVO_CORPORATE]]</f>
        <v>0</v>
      </c>
      <c r="AC653" t="e">
        <f>VLOOKUP(Tabla1[[#This Row],[NRO_CUENTA]],[1]!Tabla3[#Data],12,0)</f>
        <v>#N/A</v>
      </c>
      <c r="AD653" t="e">
        <f>VLOOKUP(Tabla1[[#This Row],[NRO_CUENTA]],[1]!Tabla3[#Data],17,0)</f>
        <v>#N/A</v>
      </c>
    </row>
    <row r="654" spans="1:30" x14ac:dyDescent="0.25">
      <c r="A654" t="s">
        <v>18</v>
      </c>
      <c r="B654" s="1">
        <v>44043</v>
      </c>
      <c r="C654" t="s">
        <v>28</v>
      </c>
      <c r="D654">
        <v>35375</v>
      </c>
      <c r="E654" s="6" t="s">
        <v>2178</v>
      </c>
      <c r="F654" t="s">
        <v>3386</v>
      </c>
      <c r="G654" s="6" t="s">
        <v>1760</v>
      </c>
      <c r="H654" t="s">
        <v>31</v>
      </c>
      <c r="I654" t="s">
        <v>23</v>
      </c>
      <c r="J654" t="s">
        <v>1231</v>
      </c>
      <c r="K654" t="s">
        <v>2192</v>
      </c>
      <c r="L654">
        <v>0</v>
      </c>
      <c r="M654" t="s">
        <v>2193</v>
      </c>
      <c r="N654" t="s">
        <v>17</v>
      </c>
      <c r="O654" s="14">
        <v>44013</v>
      </c>
      <c r="P654" s="14">
        <v>44044</v>
      </c>
      <c r="Q654" s="22" t="s">
        <v>27</v>
      </c>
      <c r="R654" s="21"/>
      <c r="S654" s="24"/>
      <c r="T654" s="22">
        <v>45076</v>
      </c>
      <c r="U654" t="s">
        <v>5982</v>
      </c>
      <c r="V654" t="s">
        <v>5982</v>
      </c>
      <c r="W654" t="s">
        <v>129</v>
      </c>
      <c r="X654" t="b">
        <f>Tabla1[[#This Row],[PLAN CONSUMO 31/10]]=Tabla1[[#This Row],[PLAN_CONSUMO]]</f>
        <v>0</v>
      </c>
      <c r="Y654" t="s">
        <v>9019</v>
      </c>
      <c r="Z654" t="b">
        <f>Tabla1[[#This Row],[DESCRIPCION_U20002 31/10]]=Tabla1[[#This Row],[DESCRIPCION_U2000]]</f>
        <v>0</v>
      </c>
      <c r="AA654" t="s">
        <v>1760</v>
      </c>
      <c r="AB654" t="b">
        <f>Tabla1[[#This Row],[EJECUTIVO COMERCIAL 31/10]]=Tabla1[[#This Row],[EJECUTIVO_CORPORATE]]</f>
        <v>1</v>
      </c>
      <c r="AC654" t="e">
        <f>VLOOKUP(Tabla1[[#This Row],[NRO_CUENTA]],[1]!Tabla3[#Data],12,0)</f>
        <v>#N/A</v>
      </c>
      <c r="AD654" t="e">
        <f>VLOOKUP(Tabla1[[#This Row],[NRO_CUENTA]],[1]!Tabla3[#Data],17,0)</f>
        <v>#N/A</v>
      </c>
    </row>
    <row r="655" spans="1:30" x14ac:dyDescent="0.25">
      <c r="A655" t="s">
        <v>88</v>
      </c>
      <c r="B655" s="1">
        <v>44029</v>
      </c>
      <c r="C655" t="s">
        <v>287</v>
      </c>
      <c r="D655">
        <v>35403</v>
      </c>
      <c r="E655" s="6" t="s">
        <v>1403</v>
      </c>
      <c r="F655" t="s">
        <v>3387</v>
      </c>
      <c r="G655" s="6" t="s">
        <v>1404</v>
      </c>
      <c r="H655" t="s">
        <v>40</v>
      </c>
      <c r="I655" t="s">
        <v>430</v>
      </c>
      <c r="J655" t="s">
        <v>1233</v>
      </c>
      <c r="K655" t="s">
        <v>1515</v>
      </c>
      <c r="L655" t="s">
        <v>1516</v>
      </c>
      <c r="M655" t="s">
        <v>1517</v>
      </c>
      <c r="N655" t="s">
        <v>17</v>
      </c>
      <c r="O655" s="14">
        <v>44013</v>
      </c>
      <c r="P655" s="14">
        <v>44044</v>
      </c>
      <c r="Q655" s="21" t="s">
        <v>75</v>
      </c>
      <c r="R655" s="21" t="s">
        <v>2225</v>
      </c>
      <c r="S655" s="2" t="s">
        <v>9309</v>
      </c>
      <c r="T655" s="22">
        <v>0</v>
      </c>
      <c r="U655" t="s">
        <v>5989</v>
      </c>
      <c r="V655" t="s">
        <v>35</v>
      </c>
      <c r="W655" t="s">
        <v>287</v>
      </c>
      <c r="X655" t="b">
        <f>Tabla1[[#This Row],[PLAN CONSUMO 31/10]]=Tabla1[[#This Row],[PLAN_CONSUMO]]</f>
        <v>1</v>
      </c>
      <c r="Y655" t="s">
        <v>35</v>
      </c>
      <c r="Z655" t="b">
        <f>Tabla1[[#This Row],[DESCRIPCION_U20002 31/10]]=Tabla1[[#This Row],[DESCRIPCION_U2000]]</f>
        <v>0</v>
      </c>
      <c r="AA655" t="s">
        <v>7110</v>
      </c>
      <c r="AB655" t="b">
        <f>Tabla1[[#This Row],[EJECUTIVO COMERCIAL 31/10]]=Tabla1[[#This Row],[EJECUTIVO_CORPORATE]]</f>
        <v>0</v>
      </c>
      <c r="AC655" t="e">
        <f>VLOOKUP(Tabla1[[#This Row],[NRO_CUENTA]],[1]!Tabla3[#Data],12,0)</f>
        <v>#N/A</v>
      </c>
      <c r="AD655" t="e">
        <f>VLOOKUP(Tabla1[[#This Row],[NRO_CUENTA]],[1]!Tabla3[#Data],17,0)</f>
        <v>#N/A</v>
      </c>
    </row>
    <row r="656" spans="1:30" x14ac:dyDescent="0.25">
      <c r="A656" t="s">
        <v>88</v>
      </c>
      <c r="B656" s="1">
        <v>44043</v>
      </c>
      <c r="C656" t="s">
        <v>28</v>
      </c>
      <c r="D656">
        <v>35394</v>
      </c>
      <c r="E656" s="6" t="s">
        <v>2180</v>
      </c>
      <c r="F656" s="6" t="s">
        <v>4637</v>
      </c>
      <c r="G656" s="6" t="s">
        <v>1422</v>
      </c>
      <c r="H656" t="s">
        <v>98</v>
      </c>
      <c r="I656" t="s">
        <v>430</v>
      </c>
      <c r="J656" t="s">
        <v>1232</v>
      </c>
      <c r="K656" t="s">
        <v>2200</v>
      </c>
      <c r="L656" t="s">
        <v>2201</v>
      </c>
      <c r="M656" t="s">
        <v>2202</v>
      </c>
      <c r="N656" t="s">
        <v>17</v>
      </c>
      <c r="O656" s="14">
        <v>44013</v>
      </c>
      <c r="P656" s="14">
        <v>44044</v>
      </c>
      <c r="Q656" s="22" t="s">
        <v>75</v>
      </c>
      <c r="R656" s="21" t="s">
        <v>7113</v>
      </c>
      <c r="S656" s="2" t="s">
        <v>4837</v>
      </c>
      <c r="T656" s="22">
        <v>0</v>
      </c>
      <c r="U656" t="s">
        <v>5982</v>
      </c>
      <c r="V656" t="s">
        <v>35</v>
      </c>
      <c r="W656" t="s">
        <v>28</v>
      </c>
      <c r="X656" t="b">
        <f>Tabla1[[#This Row],[PLAN CONSUMO 31/10]]=Tabla1[[#This Row],[PLAN_CONSUMO]]</f>
        <v>1</v>
      </c>
      <c r="Y656" t="s">
        <v>35</v>
      </c>
      <c r="Z656" t="b">
        <f>Tabla1[[#This Row],[DESCRIPCION_U20002 31/10]]=Tabla1[[#This Row],[DESCRIPCION_U2000]]</f>
        <v>0</v>
      </c>
      <c r="AA656" t="s">
        <v>5882</v>
      </c>
      <c r="AB656" t="b">
        <f>Tabla1[[#This Row],[EJECUTIVO COMERCIAL 31/10]]=Tabla1[[#This Row],[EJECUTIVO_CORPORATE]]</f>
        <v>0</v>
      </c>
      <c r="AC656" t="e">
        <f>VLOOKUP(Tabla1[[#This Row],[NRO_CUENTA]],[1]!Tabla3[#Data],12,0)</f>
        <v>#N/A</v>
      </c>
      <c r="AD656" t="e">
        <f>VLOOKUP(Tabla1[[#This Row],[NRO_CUENTA]],[1]!Tabla3[#Data],17,0)</f>
        <v>#N/A</v>
      </c>
    </row>
    <row r="657" spans="1:30" x14ac:dyDescent="0.25">
      <c r="A657" t="s">
        <v>88</v>
      </c>
      <c r="B657" s="1">
        <v>44043</v>
      </c>
      <c r="C657" t="s">
        <v>28</v>
      </c>
      <c r="D657">
        <v>35395</v>
      </c>
      <c r="E657" s="6" t="s">
        <v>2180</v>
      </c>
      <c r="F657" t="s">
        <v>3388</v>
      </c>
      <c r="G657" s="6" t="s">
        <v>1422</v>
      </c>
      <c r="H657" t="s">
        <v>631</v>
      </c>
      <c r="I657" t="s">
        <v>430</v>
      </c>
      <c r="J657" t="s">
        <v>1232</v>
      </c>
      <c r="K657" t="s">
        <v>2203</v>
      </c>
      <c r="L657" t="s">
        <v>2204</v>
      </c>
      <c r="M657" t="s">
        <v>2205</v>
      </c>
      <c r="N657" t="s">
        <v>17</v>
      </c>
      <c r="O657" s="14">
        <v>44013</v>
      </c>
      <c r="P657" s="14">
        <v>44044</v>
      </c>
      <c r="Q657" s="22" t="s">
        <v>75</v>
      </c>
      <c r="R657" s="21" t="s">
        <v>7113</v>
      </c>
      <c r="S657" s="2" t="s">
        <v>4837</v>
      </c>
      <c r="T657" s="22">
        <v>0</v>
      </c>
      <c r="U657" t="s">
        <v>5982</v>
      </c>
      <c r="V657" t="s">
        <v>5982</v>
      </c>
      <c r="W657" t="s">
        <v>28</v>
      </c>
      <c r="X657" t="b">
        <f>Tabla1[[#This Row],[PLAN CONSUMO 31/10]]=Tabla1[[#This Row],[PLAN_CONSUMO]]</f>
        <v>1</v>
      </c>
      <c r="Y657" t="s">
        <v>3388</v>
      </c>
      <c r="Z657" t="b">
        <f>Tabla1[[#This Row],[DESCRIPCION_U20002 31/10]]=Tabla1[[#This Row],[DESCRIPCION_U2000]]</f>
        <v>1</v>
      </c>
      <c r="AA657" t="s">
        <v>5882</v>
      </c>
      <c r="AB657" t="b">
        <f>Tabla1[[#This Row],[EJECUTIVO COMERCIAL 31/10]]=Tabla1[[#This Row],[EJECUTIVO_CORPORATE]]</f>
        <v>0</v>
      </c>
      <c r="AC657" t="e">
        <f>VLOOKUP(Tabla1[[#This Row],[NRO_CUENTA]],[1]!Tabla3[#Data],12,0)</f>
        <v>#N/A</v>
      </c>
      <c r="AD657" t="e">
        <f>VLOOKUP(Tabla1[[#This Row],[NRO_CUENTA]],[1]!Tabla3[#Data],17,0)</f>
        <v>#N/A</v>
      </c>
    </row>
    <row r="658" spans="1:30" x14ac:dyDescent="0.25">
      <c r="A658" t="s">
        <v>88</v>
      </c>
      <c r="B658" s="1">
        <v>44043</v>
      </c>
      <c r="C658" t="s">
        <v>28</v>
      </c>
      <c r="D658">
        <v>35396</v>
      </c>
      <c r="E658" s="6" t="s">
        <v>2180</v>
      </c>
      <c r="F658" t="s">
        <v>3389</v>
      </c>
      <c r="G658" s="6" t="s">
        <v>1422</v>
      </c>
      <c r="H658" t="s">
        <v>873</v>
      </c>
      <c r="I658" t="s">
        <v>23</v>
      </c>
      <c r="J658" t="s">
        <v>1232</v>
      </c>
      <c r="K658" t="s">
        <v>2206</v>
      </c>
      <c r="L658" t="s">
        <v>2207</v>
      </c>
      <c r="M658" t="s">
        <v>2208</v>
      </c>
      <c r="N658" t="s">
        <v>17</v>
      </c>
      <c r="O658" s="14">
        <v>44013</v>
      </c>
      <c r="P658" s="14">
        <v>44044</v>
      </c>
      <c r="Q658" s="22" t="s">
        <v>75</v>
      </c>
      <c r="R658" s="21" t="s">
        <v>7113</v>
      </c>
      <c r="S658" s="2" t="s">
        <v>4837</v>
      </c>
      <c r="T658" s="22">
        <v>0</v>
      </c>
      <c r="U658" t="s">
        <v>5982</v>
      </c>
      <c r="V658" t="s">
        <v>5982</v>
      </c>
      <c r="W658" t="s">
        <v>28</v>
      </c>
      <c r="X658" t="b">
        <f>Tabla1[[#This Row],[PLAN CONSUMO 31/10]]=Tabla1[[#This Row],[PLAN_CONSUMO]]</f>
        <v>1</v>
      </c>
      <c r="Y658" t="s">
        <v>3389</v>
      </c>
      <c r="Z658" t="b">
        <f>Tabla1[[#This Row],[DESCRIPCION_U20002 31/10]]=Tabla1[[#This Row],[DESCRIPCION_U2000]]</f>
        <v>1</v>
      </c>
      <c r="AA658" t="s">
        <v>5882</v>
      </c>
      <c r="AB658" t="b">
        <f>Tabla1[[#This Row],[EJECUTIVO COMERCIAL 31/10]]=Tabla1[[#This Row],[EJECUTIVO_CORPORATE]]</f>
        <v>0</v>
      </c>
      <c r="AC658" t="e">
        <f>VLOOKUP(Tabla1[[#This Row],[NRO_CUENTA]],[1]!Tabla3[#Data],12,0)</f>
        <v>#N/A</v>
      </c>
      <c r="AD658" t="e">
        <f>VLOOKUP(Tabla1[[#This Row],[NRO_CUENTA]],[1]!Tabla3[#Data],17,0)</f>
        <v>#N/A</v>
      </c>
    </row>
    <row r="659" spans="1:30" x14ac:dyDescent="0.25">
      <c r="A659" t="s">
        <v>88</v>
      </c>
      <c r="B659" s="1">
        <v>44043</v>
      </c>
      <c r="C659" t="s">
        <v>28</v>
      </c>
      <c r="D659">
        <v>35399</v>
      </c>
      <c r="E659" s="6" t="s">
        <v>2181</v>
      </c>
      <c r="F659" t="s">
        <v>3390</v>
      </c>
      <c r="G659" s="6" t="s">
        <v>1415</v>
      </c>
      <c r="H659" t="s">
        <v>31</v>
      </c>
      <c r="I659" t="s">
        <v>23</v>
      </c>
      <c r="J659" t="s">
        <v>1635</v>
      </c>
      <c r="K659" t="s">
        <v>2209</v>
      </c>
      <c r="L659">
        <v>0</v>
      </c>
      <c r="M659" t="s">
        <v>2210</v>
      </c>
      <c r="N659" t="s">
        <v>17</v>
      </c>
      <c r="O659" s="14">
        <v>44013</v>
      </c>
      <c r="P659" s="14">
        <v>44044</v>
      </c>
      <c r="Q659" s="22" t="s">
        <v>27</v>
      </c>
      <c r="R659" s="59"/>
      <c r="S659" s="24"/>
      <c r="T659" s="22">
        <v>44581</v>
      </c>
      <c r="U659" t="s">
        <v>5989</v>
      </c>
      <c r="V659" t="s">
        <v>35</v>
      </c>
      <c r="W659" t="s">
        <v>28</v>
      </c>
      <c r="X659" t="b">
        <f>Tabla1[[#This Row],[PLAN CONSUMO 31/10]]=Tabla1[[#This Row],[PLAN_CONSUMO]]</f>
        <v>1</v>
      </c>
      <c r="Y659" t="s">
        <v>35</v>
      </c>
      <c r="Z659" t="b">
        <f>Tabla1[[#This Row],[DESCRIPCION_U20002 31/10]]=Tabla1[[#This Row],[DESCRIPCION_U2000]]</f>
        <v>0</v>
      </c>
      <c r="AA659" t="s">
        <v>5882</v>
      </c>
      <c r="AB659" t="b">
        <f>Tabla1[[#This Row],[EJECUTIVO COMERCIAL 31/10]]=Tabla1[[#This Row],[EJECUTIVO_CORPORATE]]</f>
        <v>0</v>
      </c>
      <c r="AC659" t="e">
        <f>VLOOKUP(Tabla1[[#This Row],[NRO_CUENTA]],[1]!Tabla3[#Data],12,0)</f>
        <v>#N/A</v>
      </c>
      <c r="AD659" t="e">
        <f>VLOOKUP(Tabla1[[#This Row],[NRO_CUENTA]],[1]!Tabla3[#Data],17,0)</f>
        <v>#N/A</v>
      </c>
    </row>
    <row r="660" spans="1:30" x14ac:dyDescent="0.25">
      <c r="A660" t="s">
        <v>88</v>
      </c>
      <c r="B660" s="1">
        <v>44043</v>
      </c>
      <c r="C660" t="s">
        <v>28</v>
      </c>
      <c r="D660">
        <v>35400</v>
      </c>
      <c r="E660" s="6" t="s">
        <v>2181</v>
      </c>
      <c r="F660" t="s">
        <v>2186</v>
      </c>
      <c r="G660" s="6" t="s">
        <v>1415</v>
      </c>
      <c r="H660" t="s">
        <v>40</v>
      </c>
      <c r="I660" t="s">
        <v>23</v>
      </c>
      <c r="J660" t="s">
        <v>1635</v>
      </c>
      <c r="K660" t="s">
        <v>2211</v>
      </c>
      <c r="L660">
        <v>0</v>
      </c>
      <c r="M660" t="s">
        <v>2210</v>
      </c>
      <c r="N660" t="s">
        <v>17</v>
      </c>
      <c r="O660" s="14">
        <v>44013</v>
      </c>
      <c r="P660" s="14">
        <v>44044</v>
      </c>
      <c r="Q660" s="22" t="s">
        <v>27</v>
      </c>
      <c r="R660" s="21"/>
      <c r="S660" s="24"/>
      <c r="T660" s="22">
        <v>44074</v>
      </c>
      <c r="U660" t="s">
        <v>5989</v>
      </c>
      <c r="V660" t="s">
        <v>35</v>
      </c>
      <c r="W660" t="s">
        <v>28</v>
      </c>
      <c r="X660" t="b">
        <f>Tabla1[[#This Row],[PLAN CONSUMO 31/10]]=Tabla1[[#This Row],[PLAN_CONSUMO]]</f>
        <v>1</v>
      </c>
      <c r="Y660" t="s">
        <v>35</v>
      </c>
      <c r="Z660" t="b">
        <f>Tabla1[[#This Row],[DESCRIPCION_U20002 31/10]]=Tabla1[[#This Row],[DESCRIPCION_U2000]]</f>
        <v>0</v>
      </c>
      <c r="AA660" t="s">
        <v>5882</v>
      </c>
      <c r="AB660" t="b">
        <f>Tabla1[[#This Row],[EJECUTIVO COMERCIAL 31/10]]=Tabla1[[#This Row],[EJECUTIVO_CORPORATE]]</f>
        <v>0</v>
      </c>
      <c r="AC660" t="e">
        <f>VLOOKUP(Tabla1[[#This Row],[NRO_CUENTA]],[1]!Tabla3[#Data],12,0)</f>
        <v>#N/A</v>
      </c>
      <c r="AD660" t="e">
        <f>VLOOKUP(Tabla1[[#This Row],[NRO_CUENTA]],[1]!Tabla3[#Data],17,0)</f>
        <v>#N/A</v>
      </c>
    </row>
    <row r="661" spans="1:30" x14ac:dyDescent="0.25">
      <c r="A661" t="s">
        <v>88</v>
      </c>
      <c r="B661" s="1">
        <v>44043</v>
      </c>
      <c r="C661" t="s">
        <v>248</v>
      </c>
      <c r="D661">
        <v>35360</v>
      </c>
      <c r="E661" s="6" t="s">
        <v>2182</v>
      </c>
      <c r="F661" t="s">
        <v>3391</v>
      </c>
      <c r="G661" s="6" t="s">
        <v>1410</v>
      </c>
      <c r="H661" t="s">
        <v>61</v>
      </c>
      <c r="I661" t="s">
        <v>23</v>
      </c>
      <c r="J661" t="s">
        <v>1226</v>
      </c>
      <c r="K661" t="s">
        <v>2212</v>
      </c>
      <c r="L661" t="s">
        <v>2213</v>
      </c>
      <c r="M661" t="s">
        <v>2214</v>
      </c>
      <c r="N661" t="s">
        <v>17</v>
      </c>
      <c r="O661" s="14">
        <v>44013</v>
      </c>
      <c r="P661" s="14">
        <v>44044</v>
      </c>
      <c r="Q661" s="22" t="s">
        <v>996</v>
      </c>
      <c r="R661" s="21"/>
      <c r="S661" s="24"/>
      <c r="T661" s="22">
        <v>0</v>
      </c>
      <c r="U661" t="s">
        <v>5982</v>
      </c>
      <c r="V661" t="s">
        <v>35</v>
      </c>
      <c r="W661" t="s">
        <v>248</v>
      </c>
      <c r="X661" t="b">
        <f>Tabla1[[#This Row],[PLAN CONSUMO 31/10]]=Tabla1[[#This Row],[PLAN_CONSUMO]]</f>
        <v>1</v>
      </c>
      <c r="Y661" t="s">
        <v>35</v>
      </c>
      <c r="Z661" t="b">
        <f>Tabla1[[#This Row],[DESCRIPCION_U20002 31/10]]=Tabla1[[#This Row],[DESCRIPCION_U2000]]</f>
        <v>0</v>
      </c>
      <c r="AA661" t="s">
        <v>9481</v>
      </c>
      <c r="AB661" t="b">
        <f>Tabla1[[#This Row],[EJECUTIVO COMERCIAL 31/10]]=Tabla1[[#This Row],[EJECUTIVO_CORPORATE]]</f>
        <v>0</v>
      </c>
      <c r="AC661" t="e">
        <f>VLOOKUP(Tabla1[[#This Row],[NRO_CUENTA]],[1]!Tabla3[#Data],12,0)</f>
        <v>#N/A</v>
      </c>
      <c r="AD661" t="e">
        <f>VLOOKUP(Tabla1[[#This Row],[NRO_CUENTA]],[1]!Tabla3[#Data],17,0)</f>
        <v>#N/A</v>
      </c>
    </row>
    <row r="662" spans="1:30" x14ac:dyDescent="0.25">
      <c r="A662" t="s">
        <v>88</v>
      </c>
      <c r="B662" s="1">
        <v>44043</v>
      </c>
      <c r="C662" t="s">
        <v>36</v>
      </c>
      <c r="D662">
        <v>35398</v>
      </c>
      <c r="E662" s="6" t="s">
        <v>2181</v>
      </c>
      <c r="F662" t="s">
        <v>2187</v>
      </c>
      <c r="G662" s="6" t="s">
        <v>1415</v>
      </c>
      <c r="H662" t="s">
        <v>22</v>
      </c>
      <c r="I662" t="s">
        <v>23</v>
      </c>
      <c r="J662" t="s">
        <v>1635</v>
      </c>
      <c r="K662" t="s">
        <v>2218</v>
      </c>
      <c r="M662" t="s">
        <v>2210</v>
      </c>
      <c r="N662" t="s">
        <v>17</v>
      </c>
      <c r="O662" s="14">
        <v>44013</v>
      </c>
      <c r="P662" s="14">
        <v>44044</v>
      </c>
      <c r="Q662" s="22" t="s">
        <v>27</v>
      </c>
      <c r="R662" s="21"/>
      <c r="S662" s="24"/>
      <c r="T662" s="22">
        <v>44074</v>
      </c>
      <c r="U662" t="s">
        <v>5989</v>
      </c>
      <c r="V662" t="s">
        <v>35</v>
      </c>
      <c r="W662" t="s">
        <v>36</v>
      </c>
      <c r="X662" t="b">
        <f>Tabla1[[#This Row],[PLAN CONSUMO 31/10]]=Tabla1[[#This Row],[PLAN_CONSUMO]]</f>
        <v>1</v>
      </c>
      <c r="Y662" t="s">
        <v>35</v>
      </c>
      <c r="Z662" t="b">
        <f>Tabla1[[#This Row],[DESCRIPCION_U20002 31/10]]=Tabla1[[#This Row],[DESCRIPCION_U2000]]</f>
        <v>0</v>
      </c>
      <c r="AA662" t="s">
        <v>5882</v>
      </c>
      <c r="AB662" t="b">
        <f>Tabla1[[#This Row],[EJECUTIVO COMERCIAL 31/10]]=Tabla1[[#This Row],[EJECUTIVO_CORPORATE]]</f>
        <v>0</v>
      </c>
      <c r="AC662" t="e">
        <f>VLOOKUP(Tabla1[[#This Row],[NRO_CUENTA]],[1]!Tabla3[#Data],12,0)</f>
        <v>#N/A</v>
      </c>
      <c r="AD662" t="e">
        <f>VLOOKUP(Tabla1[[#This Row],[NRO_CUENTA]],[1]!Tabla3[#Data],17,0)</f>
        <v>#N/A</v>
      </c>
    </row>
    <row r="663" spans="1:30" x14ac:dyDescent="0.25">
      <c r="A663" s="4" t="s">
        <v>88</v>
      </c>
      <c r="B663" s="5">
        <v>43158</v>
      </c>
      <c r="C663" s="4" t="s">
        <v>835</v>
      </c>
      <c r="D663" s="4">
        <v>31921</v>
      </c>
      <c r="E663" s="12" t="s">
        <v>1022</v>
      </c>
      <c r="F663" s="4" t="s">
        <v>1023</v>
      </c>
      <c r="G663" s="12" t="s">
        <v>1404</v>
      </c>
      <c r="H663" t="s">
        <v>31</v>
      </c>
      <c r="I663" s="4" t="s">
        <v>23</v>
      </c>
      <c r="J663" s="4" t="s">
        <v>1233</v>
      </c>
      <c r="K663" s="4" t="s">
        <v>1024</v>
      </c>
      <c r="L663" s="4" t="s">
        <v>1025</v>
      </c>
      <c r="M663" s="4" t="s">
        <v>1026</v>
      </c>
      <c r="N663" t="s">
        <v>594</v>
      </c>
      <c r="O663" s="14">
        <v>44044</v>
      </c>
      <c r="P663" s="14">
        <v>44075</v>
      </c>
      <c r="Q663" s="22" t="s">
        <v>1878</v>
      </c>
      <c r="R663" s="21" t="s">
        <v>4828</v>
      </c>
      <c r="S663" s="24"/>
      <c r="T663" s="29">
        <v>44476</v>
      </c>
      <c r="U663" t="s">
        <v>5984</v>
      </c>
      <c r="V663" t="s">
        <v>35</v>
      </c>
      <c r="W663" t="s">
        <v>6627</v>
      </c>
      <c r="X663" t="b">
        <f>Tabla1[[#This Row],[PLAN CONSUMO 31/10]]=Tabla1[[#This Row],[PLAN_CONSUMO]]</f>
        <v>0</v>
      </c>
      <c r="Y663" t="s">
        <v>35</v>
      </c>
      <c r="Z663" t="b">
        <f>Tabla1[[#This Row],[DESCRIPCION_U20002 31/10]]=Tabla1[[#This Row],[DESCRIPCION_U2000]]</f>
        <v>0</v>
      </c>
      <c r="AA663" t="s">
        <v>7111</v>
      </c>
      <c r="AB663" t="b">
        <f>Tabla1[[#This Row],[EJECUTIVO COMERCIAL 31/10]]=Tabla1[[#This Row],[EJECUTIVO_CORPORATE]]</f>
        <v>0</v>
      </c>
      <c r="AC663" t="e">
        <f>VLOOKUP(Tabla1[[#This Row],[NRO_CUENTA]],[1]!Tabla3[#Data],12,0)</f>
        <v>#N/A</v>
      </c>
      <c r="AD663" t="e">
        <f>VLOOKUP(Tabla1[[#This Row],[NRO_CUENTA]],[1]!Tabla3[#Data],17,0)</f>
        <v>#N/A</v>
      </c>
    </row>
    <row r="664" spans="1:30" x14ac:dyDescent="0.25">
      <c r="A664" t="s">
        <v>18</v>
      </c>
      <c r="B664" s="1">
        <v>42740</v>
      </c>
      <c r="C664" t="s">
        <v>930</v>
      </c>
      <c r="D664">
        <v>30708</v>
      </c>
      <c r="E664" s="6" t="s">
        <v>910</v>
      </c>
      <c r="F664" t="s">
        <v>6334</v>
      </c>
      <c r="G664" s="6" t="s">
        <v>2241</v>
      </c>
      <c r="H664" t="s">
        <v>31</v>
      </c>
      <c r="I664" t="s">
        <v>23</v>
      </c>
      <c r="J664" t="s">
        <v>2170</v>
      </c>
      <c r="K664" t="s">
        <v>932</v>
      </c>
      <c r="L664" t="s">
        <v>933</v>
      </c>
      <c r="M664" t="s">
        <v>913</v>
      </c>
      <c r="N664" t="s">
        <v>711</v>
      </c>
      <c r="O664" s="14">
        <v>44044</v>
      </c>
      <c r="P664" s="14">
        <v>44075</v>
      </c>
      <c r="Q664" s="22" t="s">
        <v>1878</v>
      </c>
      <c r="R664" s="21"/>
      <c r="S664" s="24"/>
      <c r="T664" s="29">
        <v>44711</v>
      </c>
      <c r="U664" t="s">
        <v>5982</v>
      </c>
      <c r="V664" t="s">
        <v>5982</v>
      </c>
      <c r="W664" t="s">
        <v>364</v>
      </c>
      <c r="X664" t="b">
        <f>Tabla1[[#This Row],[PLAN CONSUMO 31/10]]=Tabla1[[#This Row],[PLAN_CONSUMO]]</f>
        <v>0</v>
      </c>
      <c r="Y664" t="s">
        <v>7965</v>
      </c>
      <c r="Z664" t="b">
        <f>Tabla1[[#This Row],[DESCRIPCION_U20002 31/10]]=Tabla1[[#This Row],[DESCRIPCION_U2000]]</f>
        <v>0</v>
      </c>
      <c r="AA664" t="s">
        <v>6743</v>
      </c>
      <c r="AB664" t="b">
        <f>Tabla1[[#This Row],[EJECUTIVO COMERCIAL 31/10]]=Tabla1[[#This Row],[EJECUTIVO_CORPORATE]]</f>
        <v>0</v>
      </c>
      <c r="AC664" t="e">
        <f>VLOOKUP(Tabla1[[#This Row],[NRO_CUENTA]],[1]!Tabla3[#Data],12,0)</f>
        <v>#N/A</v>
      </c>
      <c r="AD664" t="e">
        <f>VLOOKUP(Tabla1[[#This Row],[NRO_CUENTA]],[1]!Tabla3[#Data],17,0)</f>
        <v>#N/A</v>
      </c>
    </row>
    <row r="665" spans="1:30" x14ac:dyDescent="0.25">
      <c r="A665" t="s">
        <v>18</v>
      </c>
      <c r="B665" s="1">
        <v>42131</v>
      </c>
      <c r="C665" t="s">
        <v>248</v>
      </c>
      <c r="D665" s="6">
        <v>29572</v>
      </c>
      <c r="E665" s="6" t="s">
        <v>83</v>
      </c>
      <c r="F665" t="s">
        <v>6434</v>
      </c>
      <c r="G665" s="6" t="s">
        <v>1389</v>
      </c>
      <c r="H665" t="s">
        <v>31</v>
      </c>
      <c r="I665" t="s">
        <v>23</v>
      </c>
      <c r="J665" t="s">
        <v>832</v>
      </c>
      <c r="K665" t="s">
        <v>833</v>
      </c>
      <c r="L665" t="s">
        <v>834</v>
      </c>
      <c r="M665" t="s">
        <v>87</v>
      </c>
      <c r="N665" t="s">
        <v>711</v>
      </c>
      <c r="O665" s="14">
        <v>44044</v>
      </c>
      <c r="P665" s="14">
        <v>44075</v>
      </c>
      <c r="Q665" s="22" t="s">
        <v>1878</v>
      </c>
      <c r="R665" t="s">
        <v>6430</v>
      </c>
      <c r="S665" s="24"/>
      <c r="T665" s="29">
        <v>44477</v>
      </c>
      <c r="U665" t="s">
        <v>5982</v>
      </c>
      <c r="V665" t="s">
        <v>5984</v>
      </c>
      <c r="W665" t="s">
        <v>28</v>
      </c>
      <c r="X665" t="b">
        <f>Tabla1[[#This Row],[PLAN CONSUMO 31/10]]=Tabla1[[#This Row],[PLAN_CONSUMO]]</f>
        <v>0</v>
      </c>
      <c r="Y665" t="s">
        <v>6434</v>
      </c>
      <c r="Z665" t="b">
        <f>Tabla1[[#This Row],[DESCRIPCION_U20002 31/10]]=Tabla1[[#This Row],[DESCRIPCION_U2000]]</f>
        <v>1</v>
      </c>
      <c r="AA665" t="s">
        <v>8737</v>
      </c>
      <c r="AB665" t="b">
        <f>Tabla1[[#This Row],[EJECUTIVO COMERCIAL 31/10]]=Tabla1[[#This Row],[EJECUTIVO_CORPORATE]]</f>
        <v>0</v>
      </c>
      <c r="AC665" t="e">
        <f>VLOOKUP(Tabla1[[#This Row],[NRO_CUENTA]],[1]!Tabla3[#Data],12,0)</f>
        <v>#N/A</v>
      </c>
      <c r="AD665" t="e">
        <f>VLOOKUP(Tabla1[[#This Row],[NRO_CUENTA]],[1]!Tabla3[#Data],17,0)</f>
        <v>#N/A</v>
      </c>
    </row>
    <row r="666" spans="1:30" x14ac:dyDescent="0.25">
      <c r="A666" t="s">
        <v>18</v>
      </c>
      <c r="B666" s="1">
        <v>42139</v>
      </c>
      <c r="C666" t="s">
        <v>248</v>
      </c>
      <c r="D666" s="6">
        <v>29577</v>
      </c>
      <c r="E666" s="6" t="s">
        <v>83</v>
      </c>
      <c r="F666" t="s">
        <v>4623</v>
      </c>
      <c r="G666" s="6" t="s">
        <v>1389</v>
      </c>
      <c r="H666" t="s">
        <v>31</v>
      </c>
      <c r="I666" t="s">
        <v>23</v>
      </c>
      <c r="J666" t="s">
        <v>832</v>
      </c>
      <c r="K666" t="s">
        <v>833</v>
      </c>
      <c r="L666" t="s">
        <v>834</v>
      </c>
      <c r="M666" t="s">
        <v>87</v>
      </c>
      <c r="N666" t="s">
        <v>711</v>
      </c>
      <c r="O666" s="14">
        <v>44044</v>
      </c>
      <c r="P666" s="14">
        <v>44075</v>
      </c>
      <c r="Q666" s="22" t="s">
        <v>1878</v>
      </c>
      <c r="R666" s="21"/>
      <c r="S666" s="24"/>
      <c r="T666" s="29">
        <v>44477</v>
      </c>
      <c r="U666" t="s">
        <v>5982</v>
      </c>
      <c r="V666" t="s">
        <v>5984</v>
      </c>
      <c r="W666" t="s">
        <v>248</v>
      </c>
      <c r="X666" t="b">
        <f>Tabla1[[#This Row],[PLAN CONSUMO 31/10]]=Tabla1[[#This Row],[PLAN_CONSUMO]]</f>
        <v>1</v>
      </c>
      <c r="Y666" t="s">
        <v>4623</v>
      </c>
      <c r="Z666" t="b">
        <f>Tabla1[[#This Row],[DESCRIPCION_U20002 31/10]]=Tabla1[[#This Row],[DESCRIPCION_U2000]]</f>
        <v>1</v>
      </c>
      <c r="AA666" t="s">
        <v>8737</v>
      </c>
      <c r="AB666" t="b">
        <f>Tabla1[[#This Row],[EJECUTIVO COMERCIAL 31/10]]=Tabla1[[#This Row],[EJECUTIVO_CORPORATE]]</f>
        <v>0</v>
      </c>
      <c r="AC666" t="e">
        <f>VLOOKUP(Tabla1[[#This Row],[NRO_CUENTA]],[1]!Tabla3[#Data],12,0)</f>
        <v>#N/A</v>
      </c>
      <c r="AD666" t="e">
        <f>VLOOKUP(Tabla1[[#This Row],[NRO_CUENTA]],[1]!Tabla3[#Data],17,0)</f>
        <v>#N/A</v>
      </c>
    </row>
    <row r="667" spans="1:30" x14ac:dyDescent="0.25">
      <c r="A667" t="s">
        <v>18</v>
      </c>
      <c r="B667" s="1">
        <v>43738</v>
      </c>
      <c r="C667" t="s">
        <v>28</v>
      </c>
      <c r="D667">
        <v>34512</v>
      </c>
      <c r="E667" s="6" t="s">
        <v>124</v>
      </c>
      <c r="F667" t="s">
        <v>6016</v>
      </c>
      <c r="G667" s="6" t="s">
        <v>1404</v>
      </c>
      <c r="H667" t="s">
        <v>98</v>
      </c>
      <c r="I667" t="s">
        <v>23</v>
      </c>
      <c r="J667" t="s">
        <v>1233</v>
      </c>
      <c r="K667" t="s">
        <v>126</v>
      </c>
      <c r="L667" t="s">
        <v>127</v>
      </c>
      <c r="M667" t="s">
        <v>128</v>
      </c>
      <c r="N667" t="s">
        <v>711</v>
      </c>
      <c r="O667" s="14">
        <v>44044</v>
      </c>
      <c r="P667" s="14">
        <v>44075</v>
      </c>
      <c r="Q667" s="22" t="s">
        <v>1878</v>
      </c>
      <c r="R667" s="21"/>
      <c r="S667" s="24"/>
      <c r="T667" s="29">
        <v>44648</v>
      </c>
      <c r="U667" t="s">
        <v>5982</v>
      </c>
      <c r="V667" t="s">
        <v>5982</v>
      </c>
      <c r="W667" t="s">
        <v>28</v>
      </c>
      <c r="X667" t="b">
        <f>Tabla1[[#This Row],[PLAN CONSUMO 31/10]]=Tabla1[[#This Row],[PLAN_CONSUMO]]</f>
        <v>1</v>
      </c>
      <c r="Y667" t="s">
        <v>6016</v>
      </c>
      <c r="Z667" t="b">
        <f>Tabla1[[#This Row],[DESCRIPCION_U20002 31/10]]=Tabla1[[#This Row],[DESCRIPCION_U2000]]</f>
        <v>1</v>
      </c>
      <c r="AA667" t="s">
        <v>7110</v>
      </c>
      <c r="AB667" t="b">
        <f>Tabla1[[#This Row],[EJECUTIVO COMERCIAL 31/10]]=Tabla1[[#This Row],[EJECUTIVO_CORPORATE]]</f>
        <v>0</v>
      </c>
      <c r="AC667" t="e">
        <f>VLOOKUP(Tabla1[[#This Row],[NRO_CUENTA]],[1]!Tabla3[#Data],12,0)</f>
        <v>#N/A</v>
      </c>
      <c r="AD667" t="e">
        <f>VLOOKUP(Tabla1[[#This Row],[NRO_CUENTA]],[1]!Tabla3[#Data],17,0)</f>
        <v>#N/A</v>
      </c>
    </row>
    <row r="668" spans="1:30" x14ac:dyDescent="0.25">
      <c r="A668" t="s">
        <v>18</v>
      </c>
      <c r="B668" s="1">
        <v>43829</v>
      </c>
      <c r="C668" t="s">
        <v>28</v>
      </c>
      <c r="D668">
        <v>34866</v>
      </c>
      <c r="E668" s="6" t="s">
        <v>2370</v>
      </c>
      <c r="F668" t="s">
        <v>3317</v>
      </c>
      <c r="G668" s="6" t="s">
        <v>1426</v>
      </c>
      <c r="H668" t="s">
        <v>98</v>
      </c>
      <c r="I668" t="s">
        <v>23</v>
      </c>
      <c r="J668" t="s">
        <v>1222</v>
      </c>
      <c r="K668" t="s">
        <v>668</v>
      </c>
      <c r="L668" t="s">
        <v>669</v>
      </c>
      <c r="M668" t="s">
        <v>670</v>
      </c>
      <c r="N668" t="s">
        <v>711</v>
      </c>
      <c r="O668" s="14">
        <v>44044</v>
      </c>
      <c r="P668" s="14">
        <v>44075</v>
      </c>
      <c r="Q668" s="22" t="s">
        <v>1878</v>
      </c>
      <c r="R668" s="21"/>
      <c r="S668" s="24"/>
      <c r="T668" s="29">
        <v>44648</v>
      </c>
      <c r="U668" t="s">
        <v>5982</v>
      </c>
      <c r="V668" t="s">
        <v>35</v>
      </c>
      <c r="W668" t="s">
        <v>28</v>
      </c>
      <c r="X668" t="b">
        <f>Tabla1[[#This Row],[PLAN CONSUMO 31/10]]=Tabla1[[#This Row],[PLAN_CONSUMO]]</f>
        <v>1</v>
      </c>
      <c r="Y668" t="s">
        <v>35</v>
      </c>
      <c r="Z668" t="b">
        <f>Tabla1[[#This Row],[DESCRIPCION_U20002 31/10]]=Tabla1[[#This Row],[DESCRIPCION_U2000]]</f>
        <v>0</v>
      </c>
      <c r="AA668" t="s">
        <v>7446</v>
      </c>
      <c r="AB668" t="b">
        <f>Tabla1[[#This Row],[EJECUTIVO COMERCIAL 31/10]]=Tabla1[[#This Row],[EJECUTIVO_CORPORATE]]</f>
        <v>0</v>
      </c>
      <c r="AC668" t="e">
        <f>VLOOKUP(Tabla1[[#This Row],[NRO_CUENTA]],[1]!Tabla3[#Data],12,0)</f>
        <v>#N/A</v>
      </c>
      <c r="AD668" t="e">
        <f>VLOOKUP(Tabla1[[#This Row],[NRO_CUENTA]],[1]!Tabla3[#Data],17,0)</f>
        <v>#N/A</v>
      </c>
    </row>
    <row r="669" spans="1:30" x14ac:dyDescent="0.25">
      <c r="A669" t="s">
        <v>18</v>
      </c>
      <c r="B669" s="1">
        <v>43131</v>
      </c>
      <c r="C669" t="s">
        <v>28</v>
      </c>
      <c r="D669">
        <v>31909</v>
      </c>
      <c r="E669" s="6" t="s">
        <v>1096</v>
      </c>
      <c r="F669" t="s">
        <v>1860</v>
      </c>
      <c r="G669" s="6" t="s">
        <v>1389</v>
      </c>
      <c r="H669" t="s">
        <v>22</v>
      </c>
      <c r="I669" t="s">
        <v>23</v>
      </c>
      <c r="J669" t="s">
        <v>832</v>
      </c>
      <c r="K669" t="s">
        <v>1209</v>
      </c>
      <c r="L669" t="s">
        <v>1210</v>
      </c>
      <c r="M669" t="s">
        <v>1190</v>
      </c>
      <c r="N669" t="s">
        <v>711</v>
      </c>
      <c r="O669" s="14">
        <v>44044</v>
      </c>
      <c r="P669" s="14">
        <v>44075</v>
      </c>
      <c r="Q669" s="28" t="s">
        <v>75</v>
      </c>
      <c r="R669" s="21" t="s">
        <v>3037</v>
      </c>
      <c r="S669" s="2" t="s">
        <v>9309</v>
      </c>
      <c r="T669" s="29">
        <v>0</v>
      </c>
      <c r="U669" t="s">
        <v>5989</v>
      </c>
      <c r="V669" t="s">
        <v>35</v>
      </c>
      <c r="W669" t="s">
        <v>28</v>
      </c>
      <c r="X669" t="b">
        <f>Tabla1[[#This Row],[PLAN CONSUMO 31/10]]=Tabla1[[#This Row],[PLAN_CONSUMO]]</f>
        <v>1</v>
      </c>
      <c r="Y669" t="s">
        <v>35</v>
      </c>
      <c r="Z669" t="b">
        <f>Tabla1[[#This Row],[DESCRIPCION_U20002 31/10]]=Tabla1[[#This Row],[DESCRIPCION_U2000]]</f>
        <v>0</v>
      </c>
      <c r="AA669" t="s">
        <v>8737</v>
      </c>
      <c r="AB669" t="b">
        <f>Tabla1[[#This Row],[EJECUTIVO COMERCIAL 31/10]]=Tabla1[[#This Row],[EJECUTIVO_CORPORATE]]</f>
        <v>0</v>
      </c>
      <c r="AC669" t="e">
        <f>VLOOKUP(Tabla1[[#This Row],[NRO_CUENTA]],[1]!Tabla3[#Data],12,0)</f>
        <v>#N/A</v>
      </c>
      <c r="AD669" t="e">
        <f>VLOOKUP(Tabla1[[#This Row],[NRO_CUENTA]],[1]!Tabla3[#Data],17,0)</f>
        <v>#N/A</v>
      </c>
    </row>
    <row r="670" spans="1:30" x14ac:dyDescent="0.25">
      <c r="A670" t="s">
        <v>18</v>
      </c>
      <c r="B670" s="1">
        <v>44067</v>
      </c>
      <c r="C670" t="s">
        <v>248</v>
      </c>
      <c r="D670">
        <v>35269</v>
      </c>
      <c r="E670" s="6" t="s">
        <v>1052</v>
      </c>
      <c r="F670" t="s">
        <v>3392</v>
      </c>
      <c r="G670" s="6" t="s">
        <v>3799</v>
      </c>
      <c r="H670" t="s">
        <v>631</v>
      </c>
      <c r="I670" t="s">
        <v>23</v>
      </c>
      <c r="J670" t="s">
        <v>823</v>
      </c>
      <c r="K670" t="s">
        <v>2274</v>
      </c>
      <c r="L670" t="s">
        <v>2275</v>
      </c>
      <c r="M670" t="s">
        <v>2276</v>
      </c>
      <c r="N670" t="s">
        <v>711</v>
      </c>
      <c r="O670" s="14">
        <v>44044</v>
      </c>
      <c r="P670" s="14">
        <v>44075</v>
      </c>
      <c r="Q670" s="22" t="s">
        <v>27</v>
      </c>
      <c r="R670" s="38"/>
      <c r="S670" s="24"/>
      <c r="T670" s="22">
        <v>44588</v>
      </c>
      <c r="U670" t="s">
        <v>5982</v>
      </c>
      <c r="V670" t="s">
        <v>5982</v>
      </c>
      <c r="W670" t="s">
        <v>76</v>
      </c>
      <c r="X670" t="b">
        <f>Tabla1[[#This Row],[PLAN CONSUMO 31/10]]=Tabla1[[#This Row],[PLAN_CONSUMO]]</f>
        <v>0</v>
      </c>
      <c r="Y670" t="s">
        <v>7205</v>
      </c>
      <c r="Z670" t="b">
        <f>Tabla1[[#This Row],[DESCRIPCION_U20002 31/10]]=Tabla1[[#This Row],[DESCRIPCION_U2000]]</f>
        <v>0</v>
      </c>
      <c r="AA670" t="s">
        <v>3799</v>
      </c>
      <c r="AB670" t="b">
        <f>Tabla1[[#This Row],[EJECUTIVO COMERCIAL 31/10]]=Tabla1[[#This Row],[EJECUTIVO_CORPORATE]]</f>
        <v>1</v>
      </c>
      <c r="AC670" t="e">
        <f>VLOOKUP(Tabla1[[#This Row],[NRO_CUENTA]],[1]!Tabla3[#Data],12,0)</f>
        <v>#N/A</v>
      </c>
      <c r="AD670" t="e">
        <f>VLOOKUP(Tabla1[[#This Row],[NRO_CUENTA]],[1]!Tabla3[#Data],17,0)</f>
        <v>#N/A</v>
      </c>
    </row>
    <row r="671" spans="1:30" x14ac:dyDescent="0.25">
      <c r="A671" t="s">
        <v>88</v>
      </c>
      <c r="B671" s="1">
        <v>44056</v>
      </c>
      <c r="C671" t="s">
        <v>158</v>
      </c>
      <c r="D671">
        <v>35275</v>
      </c>
      <c r="E671" s="6" t="s">
        <v>347</v>
      </c>
      <c r="F671" t="s">
        <v>2255</v>
      </c>
      <c r="G671" s="6" t="s">
        <v>4249</v>
      </c>
      <c r="H671" t="s">
        <v>22</v>
      </c>
      <c r="I671" t="s">
        <v>430</v>
      </c>
      <c r="J671" t="s">
        <v>4335</v>
      </c>
      <c r="K671" t="s">
        <v>2277</v>
      </c>
      <c r="L671" t="s">
        <v>2279</v>
      </c>
      <c r="M671" t="s">
        <v>2278</v>
      </c>
      <c r="N671" t="s">
        <v>17</v>
      </c>
      <c r="O671" s="14">
        <v>44044</v>
      </c>
      <c r="P671" s="14">
        <v>44075</v>
      </c>
      <c r="Q671" s="22" t="s">
        <v>996</v>
      </c>
      <c r="R671" s="22"/>
      <c r="S671" s="24"/>
      <c r="T671" s="22">
        <v>0</v>
      </c>
      <c r="U671" t="s">
        <v>5982</v>
      </c>
      <c r="V671" t="s">
        <v>35</v>
      </c>
      <c r="W671" t="s">
        <v>158</v>
      </c>
      <c r="X671" t="b">
        <f>Tabla1[[#This Row],[PLAN CONSUMO 31/10]]=Tabla1[[#This Row],[PLAN_CONSUMO]]</f>
        <v>1</v>
      </c>
      <c r="Y671" t="s">
        <v>35</v>
      </c>
      <c r="Z671" t="b">
        <f>Tabla1[[#This Row],[DESCRIPCION_U20002 31/10]]=Tabla1[[#This Row],[DESCRIPCION_U2000]]</f>
        <v>0</v>
      </c>
      <c r="AA671" t="s">
        <v>4247</v>
      </c>
      <c r="AB671" t="b">
        <f>Tabla1[[#This Row],[EJECUTIVO COMERCIAL 31/10]]=Tabla1[[#This Row],[EJECUTIVO_CORPORATE]]</f>
        <v>0</v>
      </c>
      <c r="AC671" t="e">
        <f>VLOOKUP(Tabla1[[#This Row],[NRO_CUENTA]],[1]!Tabla3[#Data],12,0)</f>
        <v>#N/A</v>
      </c>
      <c r="AD671" t="e">
        <f>VLOOKUP(Tabla1[[#This Row],[NRO_CUENTA]],[1]!Tabla3[#Data],17,0)</f>
        <v>#N/A</v>
      </c>
    </row>
    <row r="672" spans="1:30" x14ac:dyDescent="0.25">
      <c r="A672" t="s">
        <v>18</v>
      </c>
      <c r="B672" s="1">
        <v>44074</v>
      </c>
      <c r="C672" t="s">
        <v>82</v>
      </c>
      <c r="D672">
        <v>35385</v>
      </c>
      <c r="E672" s="6" t="s">
        <v>2256</v>
      </c>
      <c r="F672" t="s">
        <v>2257</v>
      </c>
      <c r="G672" s="6" t="s">
        <v>1820</v>
      </c>
      <c r="H672" t="s">
        <v>40</v>
      </c>
      <c r="I672" t="s">
        <v>430</v>
      </c>
      <c r="J672" t="s">
        <v>1378</v>
      </c>
      <c r="K672" t="s">
        <v>2280</v>
      </c>
      <c r="L672" t="s">
        <v>2281</v>
      </c>
      <c r="M672" t="s">
        <v>2282</v>
      </c>
      <c r="N672" t="s">
        <v>17</v>
      </c>
      <c r="O672" s="14">
        <v>44044</v>
      </c>
      <c r="P672" s="14">
        <v>44075</v>
      </c>
      <c r="Q672" s="22" t="s">
        <v>27</v>
      </c>
      <c r="R672" s="21" t="s">
        <v>4507</v>
      </c>
      <c r="S672" s="24"/>
      <c r="T672" s="22">
        <v>44267</v>
      </c>
      <c r="U672" t="s">
        <v>5984</v>
      </c>
      <c r="V672" t="s">
        <v>35</v>
      </c>
      <c r="W672" t="s">
        <v>5991</v>
      </c>
      <c r="X672" t="b">
        <f>Tabla1[[#This Row],[PLAN CONSUMO 31/10]]=Tabla1[[#This Row],[PLAN_CONSUMO]]</f>
        <v>0</v>
      </c>
      <c r="Y672" t="s">
        <v>35</v>
      </c>
      <c r="Z672" t="b">
        <f>Tabla1[[#This Row],[DESCRIPCION_U20002 31/10]]=Tabla1[[#This Row],[DESCRIPCION_U2000]]</f>
        <v>0</v>
      </c>
      <c r="AA672" t="s">
        <v>1820</v>
      </c>
      <c r="AB672" t="b">
        <f>Tabla1[[#This Row],[EJECUTIVO COMERCIAL 31/10]]=Tabla1[[#This Row],[EJECUTIVO_CORPORATE]]</f>
        <v>1</v>
      </c>
      <c r="AC672" t="e">
        <f>VLOOKUP(Tabla1[[#This Row],[NRO_CUENTA]],[1]!Tabla3[#Data],12,0)</f>
        <v>#N/A</v>
      </c>
      <c r="AD672" t="e">
        <f>VLOOKUP(Tabla1[[#This Row],[NRO_CUENTA]],[1]!Tabla3[#Data],17,0)</f>
        <v>#N/A</v>
      </c>
    </row>
    <row r="673" spans="1:30" x14ac:dyDescent="0.25">
      <c r="A673" t="s">
        <v>88</v>
      </c>
      <c r="B673" s="1">
        <v>44056</v>
      </c>
      <c r="C673" t="s">
        <v>427</v>
      </c>
      <c r="D673">
        <v>35405</v>
      </c>
      <c r="E673" s="6" t="s">
        <v>119</v>
      </c>
      <c r="F673" t="s">
        <v>2258</v>
      </c>
      <c r="G673" s="6" t="s">
        <v>1413</v>
      </c>
      <c r="H673" t="s">
        <v>40</v>
      </c>
      <c r="I673" t="s">
        <v>430</v>
      </c>
      <c r="J673" t="s">
        <v>757</v>
      </c>
      <c r="K673" t="s">
        <v>2283</v>
      </c>
      <c r="L673" t="s">
        <v>2284</v>
      </c>
      <c r="M673" t="s">
        <v>2285</v>
      </c>
      <c r="N673" t="s">
        <v>17</v>
      </c>
      <c r="O673" s="14">
        <v>44044</v>
      </c>
      <c r="P673" s="14">
        <v>44075</v>
      </c>
      <c r="Q673" s="22" t="s">
        <v>27</v>
      </c>
      <c r="R673" s="22" t="s">
        <v>4526</v>
      </c>
      <c r="S673" s="24"/>
      <c r="T673" s="22">
        <v>44260</v>
      </c>
      <c r="U673" t="s">
        <v>5982</v>
      </c>
      <c r="V673" t="s">
        <v>5982</v>
      </c>
      <c r="W673" t="s">
        <v>6497</v>
      </c>
      <c r="X673" t="b">
        <f>Tabla1[[#This Row],[PLAN CONSUMO 31/10]]=Tabla1[[#This Row],[PLAN_CONSUMO]]</f>
        <v>0</v>
      </c>
      <c r="Y673" t="s">
        <v>6918</v>
      </c>
      <c r="Z673" t="b">
        <f>Tabla1[[#This Row],[DESCRIPCION_U20002 31/10]]=Tabla1[[#This Row],[DESCRIPCION_U2000]]</f>
        <v>0</v>
      </c>
      <c r="AA673" t="s">
        <v>8926</v>
      </c>
      <c r="AB673" t="b">
        <f>Tabla1[[#This Row],[EJECUTIVO COMERCIAL 31/10]]=Tabla1[[#This Row],[EJECUTIVO_CORPORATE]]</f>
        <v>0</v>
      </c>
      <c r="AC673" t="e">
        <f>VLOOKUP(Tabla1[[#This Row],[NRO_CUENTA]],[1]!Tabla3[#Data],12,0)</f>
        <v>#N/A</v>
      </c>
      <c r="AD673" t="e">
        <f>VLOOKUP(Tabla1[[#This Row],[NRO_CUENTA]],[1]!Tabla3[#Data],17,0)</f>
        <v>#N/A</v>
      </c>
    </row>
    <row r="674" spans="1:30" x14ac:dyDescent="0.25">
      <c r="A674" t="s">
        <v>88</v>
      </c>
      <c r="B674" s="1">
        <v>44064</v>
      </c>
      <c r="C674" t="s">
        <v>28</v>
      </c>
      <c r="D674">
        <v>35411</v>
      </c>
      <c r="E674" s="6" t="s">
        <v>1411</v>
      </c>
      <c r="F674" t="s">
        <v>2259</v>
      </c>
      <c r="G674" s="6" t="s">
        <v>1413</v>
      </c>
      <c r="H674" t="s">
        <v>40</v>
      </c>
      <c r="I674" t="s">
        <v>23</v>
      </c>
      <c r="J674" t="s">
        <v>757</v>
      </c>
      <c r="K674" t="s">
        <v>2286</v>
      </c>
      <c r="L674" t="s">
        <v>2287</v>
      </c>
      <c r="M674" t="s">
        <v>2288</v>
      </c>
      <c r="N674" t="s">
        <v>17</v>
      </c>
      <c r="O674" s="14">
        <v>44044</v>
      </c>
      <c r="P674" s="14">
        <v>44075</v>
      </c>
      <c r="Q674" s="22" t="s">
        <v>27</v>
      </c>
      <c r="R674" s="22"/>
      <c r="S674" s="24"/>
      <c r="T674" s="22">
        <v>44096</v>
      </c>
      <c r="U674" t="s">
        <v>5982</v>
      </c>
      <c r="V674" t="s">
        <v>5982</v>
      </c>
      <c r="W674" t="s">
        <v>28</v>
      </c>
      <c r="X674" t="b">
        <f>Tabla1[[#This Row],[PLAN CONSUMO 31/10]]=Tabla1[[#This Row],[PLAN_CONSUMO]]</f>
        <v>1</v>
      </c>
      <c r="Y674" t="s">
        <v>6090</v>
      </c>
      <c r="Z674" t="b">
        <f>Tabla1[[#This Row],[DESCRIPCION_U20002 31/10]]=Tabla1[[#This Row],[DESCRIPCION_U2000]]</f>
        <v>0</v>
      </c>
      <c r="AA674" t="s">
        <v>8926</v>
      </c>
      <c r="AB674" t="b">
        <f>Tabla1[[#This Row],[EJECUTIVO COMERCIAL 31/10]]=Tabla1[[#This Row],[EJECUTIVO_CORPORATE]]</f>
        <v>0</v>
      </c>
      <c r="AC674" t="e">
        <f>VLOOKUP(Tabla1[[#This Row],[NRO_CUENTA]],[1]!Tabla3[#Data],12,0)</f>
        <v>#N/A</v>
      </c>
      <c r="AD674" t="e">
        <f>VLOOKUP(Tabla1[[#This Row],[NRO_CUENTA]],[1]!Tabla3[#Data],17,0)</f>
        <v>#N/A</v>
      </c>
    </row>
    <row r="675" spans="1:30" x14ac:dyDescent="0.25">
      <c r="A675" t="s">
        <v>18</v>
      </c>
      <c r="B675" s="1">
        <v>44071</v>
      </c>
      <c r="C675" t="s">
        <v>557</v>
      </c>
      <c r="D675">
        <v>35437</v>
      </c>
      <c r="E675" s="6" t="s">
        <v>761</v>
      </c>
      <c r="F675" t="s">
        <v>2260</v>
      </c>
      <c r="G675" s="6" t="s">
        <v>3010</v>
      </c>
      <c r="H675" t="s">
        <v>40</v>
      </c>
      <c r="I675" t="s">
        <v>23</v>
      </c>
      <c r="J675" t="s">
        <v>1379</v>
      </c>
      <c r="K675" t="s">
        <v>2289</v>
      </c>
      <c r="L675" t="s">
        <v>2290</v>
      </c>
      <c r="M675" t="s">
        <v>2291</v>
      </c>
      <c r="N675" t="s">
        <v>711</v>
      </c>
      <c r="O675" s="14">
        <v>44044</v>
      </c>
      <c r="P675" s="14">
        <v>44075</v>
      </c>
      <c r="Q675" s="22" t="s">
        <v>27</v>
      </c>
      <c r="R675" s="22" t="s">
        <v>3004</v>
      </c>
      <c r="S675" s="24"/>
      <c r="T675" s="22">
        <v>44126</v>
      </c>
      <c r="U675" t="s">
        <v>5982</v>
      </c>
      <c r="V675" t="s">
        <v>5982</v>
      </c>
      <c r="W675" t="s">
        <v>557</v>
      </c>
      <c r="X675" t="b">
        <f>Tabla1[[#This Row],[PLAN CONSUMO 31/10]]=Tabla1[[#This Row],[PLAN_CONSUMO]]</f>
        <v>1</v>
      </c>
      <c r="Y675" t="s">
        <v>6683</v>
      </c>
      <c r="Z675" t="b">
        <f>Tabla1[[#This Row],[DESCRIPCION_U20002 31/10]]=Tabla1[[#This Row],[DESCRIPCION_U2000]]</f>
        <v>0</v>
      </c>
      <c r="AA675" t="s">
        <v>9185</v>
      </c>
      <c r="AB675" t="b">
        <f>Tabla1[[#This Row],[EJECUTIVO COMERCIAL 31/10]]=Tabla1[[#This Row],[EJECUTIVO_CORPORATE]]</f>
        <v>0</v>
      </c>
      <c r="AC675" t="e">
        <f>VLOOKUP(Tabla1[[#This Row],[NRO_CUENTA]],[1]!Tabla3[#Data],12,0)</f>
        <v>#N/A</v>
      </c>
      <c r="AD675" t="e">
        <f>VLOOKUP(Tabla1[[#This Row],[NRO_CUENTA]],[1]!Tabla3[#Data],17,0)</f>
        <v>#N/A</v>
      </c>
    </row>
    <row r="676" spans="1:30" x14ac:dyDescent="0.25">
      <c r="A676" t="s">
        <v>35</v>
      </c>
      <c r="B676" s="1">
        <v>44061</v>
      </c>
      <c r="C676" t="s">
        <v>248</v>
      </c>
      <c r="D676">
        <v>35440</v>
      </c>
      <c r="E676" s="6" t="s">
        <v>2261</v>
      </c>
      <c r="F676" t="s">
        <v>3393</v>
      </c>
      <c r="G676" s="6" t="s">
        <v>1468</v>
      </c>
      <c r="H676" t="s">
        <v>40</v>
      </c>
      <c r="I676" t="s">
        <v>23</v>
      </c>
      <c r="J676" t="s">
        <v>1225</v>
      </c>
      <c r="K676" t="s">
        <v>2292</v>
      </c>
      <c r="L676" t="s">
        <v>2293</v>
      </c>
      <c r="M676" t="s">
        <v>2294</v>
      </c>
      <c r="N676" t="s">
        <v>17</v>
      </c>
      <c r="O676" s="14">
        <v>44044</v>
      </c>
      <c r="P676" s="14">
        <v>44075</v>
      </c>
      <c r="Q676" s="22" t="s">
        <v>75</v>
      </c>
      <c r="R676" s="22" t="s">
        <v>3968</v>
      </c>
      <c r="S676" s="24" t="s">
        <v>2239</v>
      </c>
      <c r="T676" s="22">
        <v>0</v>
      </c>
      <c r="U676" t="s">
        <v>5984</v>
      </c>
      <c r="V676" t="s">
        <v>35</v>
      </c>
      <c r="W676" t="s">
        <v>248</v>
      </c>
      <c r="X676" t="b">
        <f>Tabla1[[#This Row],[PLAN CONSUMO 31/10]]=Tabla1[[#This Row],[PLAN_CONSUMO]]</f>
        <v>1</v>
      </c>
      <c r="Y676" t="s">
        <v>35</v>
      </c>
      <c r="Z676" t="b">
        <f>Tabla1[[#This Row],[DESCRIPCION_U20002 31/10]]=Tabla1[[#This Row],[DESCRIPCION_U2000]]</f>
        <v>0</v>
      </c>
      <c r="AA676" t="s">
        <v>7475</v>
      </c>
      <c r="AB676" t="b">
        <f>Tabla1[[#This Row],[EJECUTIVO COMERCIAL 31/10]]=Tabla1[[#This Row],[EJECUTIVO_CORPORATE]]</f>
        <v>0</v>
      </c>
      <c r="AC676" t="e">
        <f>VLOOKUP(Tabla1[[#This Row],[NRO_CUENTA]],[1]!Tabla3[#Data],12,0)</f>
        <v>#N/A</v>
      </c>
      <c r="AD676" t="e">
        <f>VLOOKUP(Tabla1[[#This Row],[NRO_CUENTA]],[1]!Tabla3[#Data],17,0)</f>
        <v>#N/A</v>
      </c>
    </row>
    <row r="677" spans="1:30" x14ac:dyDescent="0.25">
      <c r="A677" t="s">
        <v>88</v>
      </c>
      <c r="B677" s="1">
        <v>44074</v>
      </c>
      <c r="C677" t="s">
        <v>28</v>
      </c>
      <c r="D677">
        <v>35441</v>
      </c>
      <c r="E677" s="6" t="s">
        <v>2262</v>
      </c>
      <c r="F677" t="s">
        <v>3394</v>
      </c>
      <c r="G677" s="6" t="s">
        <v>1426</v>
      </c>
      <c r="H677" t="s">
        <v>22</v>
      </c>
      <c r="I677" t="s">
        <v>23</v>
      </c>
      <c r="J677" t="s">
        <v>1222</v>
      </c>
      <c r="K677" t="s">
        <v>2295</v>
      </c>
      <c r="M677" t="s">
        <v>2296</v>
      </c>
      <c r="N677" t="s">
        <v>17</v>
      </c>
      <c r="O677" s="14">
        <v>44044</v>
      </c>
      <c r="P677" s="14">
        <v>44075</v>
      </c>
      <c r="Q677" s="22" t="s">
        <v>27</v>
      </c>
      <c r="R677" s="22" t="s">
        <v>3054</v>
      </c>
      <c r="S677" s="24"/>
      <c r="T677" s="22">
        <v>44144</v>
      </c>
      <c r="U677" t="s">
        <v>5982</v>
      </c>
      <c r="V677" t="s">
        <v>5982</v>
      </c>
      <c r="W677" t="s">
        <v>28</v>
      </c>
      <c r="X677" t="b">
        <f>Tabla1[[#This Row],[PLAN CONSUMO 31/10]]=Tabla1[[#This Row],[PLAN_CONSUMO]]</f>
        <v>1</v>
      </c>
      <c r="Y677" t="s">
        <v>3394</v>
      </c>
      <c r="Z677" t="b">
        <f>Tabla1[[#This Row],[DESCRIPCION_U20002 31/10]]=Tabla1[[#This Row],[DESCRIPCION_U2000]]</f>
        <v>1</v>
      </c>
      <c r="AA677" t="s">
        <v>7446</v>
      </c>
      <c r="AB677" t="b">
        <f>Tabla1[[#This Row],[EJECUTIVO COMERCIAL 31/10]]=Tabla1[[#This Row],[EJECUTIVO_CORPORATE]]</f>
        <v>0</v>
      </c>
      <c r="AC677" t="e">
        <f>VLOOKUP(Tabla1[[#This Row],[NRO_CUENTA]],[1]!Tabla3[#Data],12,0)</f>
        <v>#N/A</v>
      </c>
      <c r="AD677" t="e">
        <f>VLOOKUP(Tabla1[[#This Row],[NRO_CUENTA]],[1]!Tabla3[#Data],17,0)</f>
        <v>#N/A</v>
      </c>
    </row>
    <row r="678" spans="1:30" x14ac:dyDescent="0.25">
      <c r="A678" t="s">
        <v>88</v>
      </c>
      <c r="B678" s="1">
        <v>44074</v>
      </c>
      <c r="C678" t="s">
        <v>36</v>
      </c>
      <c r="D678">
        <v>35442</v>
      </c>
      <c r="E678" s="6" t="s">
        <v>2263</v>
      </c>
      <c r="F678" t="s">
        <v>3395</v>
      </c>
      <c r="G678" s="6" t="s">
        <v>1769</v>
      </c>
      <c r="H678" t="s">
        <v>22</v>
      </c>
      <c r="I678" t="s">
        <v>23</v>
      </c>
      <c r="J678" t="s">
        <v>1240</v>
      </c>
      <c r="K678" t="s">
        <v>2297</v>
      </c>
      <c r="L678" t="s">
        <v>2298</v>
      </c>
      <c r="M678" t="s">
        <v>2299</v>
      </c>
      <c r="N678" t="s">
        <v>17</v>
      </c>
      <c r="O678" s="14">
        <v>44044</v>
      </c>
      <c r="P678" s="14">
        <v>44075</v>
      </c>
      <c r="Q678" s="22" t="s">
        <v>27</v>
      </c>
      <c r="R678" s="22" t="s">
        <v>3054</v>
      </c>
      <c r="S678" s="24"/>
      <c r="T678" s="22">
        <v>44141</v>
      </c>
      <c r="U678" t="s">
        <v>5982</v>
      </c>
      <c r="V678" t="s">
        <v>5982</v>
      </c>
      <c r="W678" t="s">
        <v>36</v>
      </c>
      <c r="X678" t="b">
        <f>Tabla1[[#This Row],[PLAN CONSUMO 31/10]]=Tabla1[[#This Row],[PLAN_CONSUMO]]</f>
        <v>1</v>
      </c>
      <c r="Y678" t="s">
        <v>3395</v>
      </c>
      <c r="Z678" t="b">
        <f>Tabla1[[#This Row],[DESCRIPCION_U20002 31/10]]=Tabla1[[#This Row],[DESCRIPCION_U2000]]</f>
        <v>1</v>
      </c>
      <c r="AA678" t="s">
        <v>1426</v>
      </c>
      <c r="AB678" t="b">
        <f>Tabla1[[#This Row],[EJECUTIVO COMERCIAL 31/10]]=Tabla1[[#This Row],[EJECUTIVO_CORPORATE]]</f>
        <v>0</v>
      </c>
      <c r="AC678" t="e">
        <f>VLOOKUP(Tabla1[[#This Row],[NRO_CUENTA]],[1]!Tabla3[#Data],12,0)</f>
        <v>#N/A</v>
      </c>
      <c r="AD678" t="e">
        <f>VLOOKUP(Tabla1[[#This Row],[NRO_CUENTA]],[1]!Tabla3[#Data],17,0)</f>
        <v>#N/A</v>
      </c>
    </row>
    <row r="679" spans="1:30" x14ac:dyDescent="0.25">
      <c r="A679" t="s">
        <v>18</v>
      </c>
      <c r="B679" s="1">
        <v>44062</v>
      </c>
      <c r="C679" t="s">
        <v>28</v>
      </c>
      <c r="D679">
        <v>35443</v>
      </c>
      <c r="E679" s="6" t="s">
        <v>328</v>
      </c>
      <c r="F679" t="s">
        <v>2264</v>
      </c>
      <c r="G679" s="6" t="s">
        <v>1389</v>
      </c>
      <c r="H679" t="s">
        <v>40</v>
      </c>
      <c r="I679" t="s">
        <v>23</v>
      </c>
      <c r="J679" t="s">
        <v>832</v>
      </c>
      <c r="K679" t="s">
        <v>2300</v>
      </c>
      <c r="L679" t="s">
        <v>2301</v>
      </c>
      <c r="M679" t="s">
        <v>2302</v>
      </c>
      <c r="N679" t="s">
        <v>17</v>
      </c>
      <c r="O679" s="14">
        <v>44044</v>
      </c>
      <c r="P679" s="14">
        <v>44075</v>
      </c>
      <c r="Q679" s="22" t="s">
        <v>27</v>
      </c>
      <c r="R679" s="22" t="s">
        <v>3005</v>
      </c>
      <c r="S679" s="24"/>
      <c r="T679" s="22">
        <v>44116</v>
      </c>
      <c r="U679" t="s">
        <v>5982</v>
      </c>
      <c r="V679" t="s">
        <v>5982</v>
      </c>
      <c r="W679" t="s">
        <v>28</v>
      </c>
      <c r="X679" t="b">
        <f>Tabla1[[#This Row],[PLAN CONSUMO 31/10]]=Tabla1[[#This Row],[PLAN_CONSUMO]]</f>
        <v>1</v>
      </c>
      <c r="Y679" t="s">
        <v>6091</v>
      </c>
      <c r="Z679" t="b">
        <f>Tabla1[[#This Row],[DESCRIPCION_U20002 31/10]]=Tabla1[[#This Row],[DESCRIPCION_U2000]]</f>
        <v>0</v>
      </c>
      <c r="AA679" t="s">
        <v>8737</v>
      </c>
      <c r="AB679" t="b">
        <f>Tabla1[[#This Row],[EJECUTIVO COMERCIAL 31/10]]=Tabla1[[#This Row],[EJECUTIVO_CORPORATE]]</f>
        <v>0</v>
      </c>
      <c r="AC679" t="e">
        <f>VLOOKUP(Tabla1[[#This Row],[NRO_CUENTA]],[1]!Tabla3[#Data],12,0)</f>
        <v>#N/A</v>
      </c>
      <c r="AD679" t="e">
        <f>VLOOKUP(Tabla1[[#This Row],[NRO_CUENTA]],[1]!Tabla3[#Data],17,0)</f>
        <v>#N/A</v>
      </c>
    </row>
    <row r="680" spans="1:30" x14ac:dyDescent="0.25">
      <c r="A680" t="s">
        <v>88</v>
      </c>
      <c r="B680" s="1">
        <v>44069</v>
      </c>
      <c r="C680" t="s">
        <v>299</v>
      </c>
      <c r="D680">
        <v>35444</v>
      </c>
      <c r="E680" s="6" t="s">
        <v>2265</v>
      </c>
      <c r="F680" t="s">
        <v>3396</v>
      </c>
      <c r="G680" s="6" t="s">
        <v>1828</v>
      </c>
      <c r="H680" t="s">
        <v>40</v>
      </c>
      <c r="I680" t="s">
        <v>23</v>
      </c>
      <c r="J680" t="s">
        <v>823</v>
      </c>
      <c r="K680" t="s">
        <v>2303</v>
      </c>
      <c r="L680" t="s">
        <v>2304</v>
      </c>
      <c r="M680" t="s">
        <v>2305</v>
      </c>
      <c r="N680" t="s">
        <v>17</v>
      </c>
      <c r="O680" s="14">
        <v>44044</v>
      </c>
      <c r="P680" s="14">
        <v>44075</v>
      </c>
      <c r="Q680" s="22" t="s">
        <v>27</v>
      </c>
      <c r="R680" s="22" t="s">
        <v>3792</v>
      </c>
      <c r="S680" s="24"/>
      <c r="T680" s="22">
        <v>44187</v>
      </c>
      <c r="U680" t="s">
        <v>5984</v>
      </c>
      <c r="V680" t="s">
        <v>35</v>
      </c>
      <c r="W680" t="s">
        <v>28</v>
      </c>
      <c r="X680" t="b">
        <f>Tabla1[[#This Row],[PLAN CONSUMO 31/10]]=Tabla1[[#This Row],[PLAN_CONSUMO]]</f>
        <v>0</v>
      </c>
      <c r="Y680" t="s">
        <v>35</v>
      </c>
      <c r="Z680" t="b">
        <f>Tabla1[[#This Row],[DESCRIPCION_U20002 31/10]]=Tabla1[[#This Row],[DESCRIPCION_U2000]]</f>
        <v>0</v>
      </c>
      <c r="AA680" t="s">
        <v>4247</v>
      </c>
      <c r="AB680" t="b">
        <f>Tabla1[[#This Row],[EJECUTIVO COMERCIAL 31/10]]=Tabla1[[#This Row],[EJECUTIVO_CORPORATE]]</f>
        <v>0</v>
      </c>
      <c r="AC680" t="e">
        <f>VLOOKUP(Tabla1[[#This Row],[NRO_CUENTA]],[1]!Tabla3[#Data],12,0)</f>
        <v>#N/A</v>
      </c>
      <c r="AD680" t="e">
        <f>VLOOKUP(Tabla1[[#This Row],[NRO_CUENTA]],[1]!Tabla3[#Data],17,0)</f>
        <v>#N/A</v>
      </c>
    </row>
    <row r="681" spans="1:30" x14ac:dyDescent="0.25">
      <c r="A681" t="s">
        <v>88</v>
      </c>
      <c r="B681" s="1">
        <v>44074</v>
      </c>
      <c r="C681" t="s">
        <v>1049</v>
      </c>
      <c r="D681">
        <v>35456</v>
      </c>
      <c r="E681" s="6" t="s">
        <v>2266</v>
      </c>
      <c r="F681" t="s">
        <v>2267</v>
      </c>
      <c r="G681" s="6" t="s">
        <v>1429</v>
      </c>
      <c r="H681" t="s">
        <v>22</v>
      </c>
      <c r="I681" t="s">
        <v>23</v>
      </c>
      <c r="J681" t="s">
        <v>1634</v>
      </c>
      <c r="K681" t="s">
        <v>2306</v>
      </c>
      <c r="L681" t="s">
        <v>2307</v>
      </c>
      <c r="M681" t="s">
        <v>2308</v>
      </c>
      <c r="N681" t="s">
        <v>17</v>
      </c>
      <c r="O681" s="14">
        <v>44044</v>
      </c>
      <c r="P681" s="14">
        <v>44075</v>
      </c>
      <c r="Q681" s="22" t="s">
        <v>27</v>
      </c>
      <c r="R681" s="22" t="s">
        <v>2983</v>
      </c>
      <c r="S681" s="24"/>
      <c r="T681" s="22">
        <v>44114</v>
      </c>
      <c r="U681" t="s">
        <v>5984</v>
      </c>
      <c r="V681" t="s">
        <v>35</v>
      </c>
      <c r="W681" t="s">
        <v>1049</v>
      </c>
      <c r="X681" t="b">
        <f>Tabla1[[#This Row],[PLAN CONSUMO 31/10]]=Tabla1[[#This Row],[PLAN_CONSUMO]]</f>
        <v>1</v>
      </c>
      <c r="Y681" t="s">
        <v>35</v>
      </c>
      <c r="Z681" t="b">
        <f>Tabla1[[#This Row],[DESCRIPCION_U20002 31/10]]=Tabla1[[#This Row],[DESCRIPCION_U2000]]</f>
        <v>0</v>
      </c>
      <c r="AA681" t="s">
        <v>7446</v>
      </c>
      <c r="AB681" t="b">
        <f>Tabla1[[#This Row],[EJECUTIVO COMERCIAL 31/10]]=Tabla1[[#This Row],[EJECUTIVO_CORPORATE]]</f>
        <v>0</v>
      </c>
      <c r="AC681" t="e">
        <f>VLOOKUP(Tabla1[[#This Row],[NRO_CUENTA]],[1]!Tabla3[#Data],12,0)</f>
        <v>#N/A</v>
      </c>
      <c r="AD681" t="e">
        <f>VLOOKUP(Tabla1[[#This Row],[NRO_CUENTA]],[1]!Tabla3[#Data],17,0)</f>
        <v>#N/A</v>
      </c>
    </row>
    <row r="682" spans="1:30" x14ac:dyDescent="0.25">
      <c r="A682" t="s">
        <v>88</v>
      </c>
      <c r="B682" s="1">
        <v>44074</v>
      </c>
      <c r="C682" t="s">
        <v>28</v>
      </c>
      <c r="D682">
        <v>35457</v>
      </c>
      <c r="E682" s="6" t="s">
        <v>2266</v>
      </c>
      <c r="F682" t="s">
        <v>2268</v>
      </c>
      <c r="G682" s="6" t="s">
        <v>1429</v>
      </c>
      <c r="H682" t="s">
        <v>22</v>
      </c>
      <c r="I682" t="s">
        <v>23</v>
      </c>
      <c r="J682" t="s">
        <v>1634</v>
      </c>
      <c r="K682" t="s">
        <v>2309</v>
      </c>
      <c r="L682" t="s">
        <v>2310</v>
      </c>
      <c r="M682" t="s">
        <v>2308</v>
      </c>
      <c r="N682" t="s">
        <v>17</v>
      </c>
      <c r="O682" s="14">
        <v>44044</v>
      </c>
      <c r="P682" s="14">
        <v>44075</v>
      </c>
      <c r="Q682" s="22" t="s">
        <v>27</v>
      </c>
      <c r="R682" s="22" t="s">
        <v>2983</v>
      </c>
      <c r="S682" s="24"/>
      <c r="T682" s="22">
        <v>44111</v>
      </c>
      <c r="U682" t="s">
        <v>5982</v>
      </c>
      <c r="V682" t="s">
        <v>5982</v>
      </c>
      <c r="W682" t="s">
        <v>28</v>
      </c>
      <c r="X682" t="b">
        <f>Tabla1[[#This Row],[PLAN CONSUMO 31/10]]=Tabla1[[#This Row],[PLAN_CONSUMO]]</f>
        <v>1</v>
      </c>
      <c r="Y682" t="s">
        <v>6092</v>
      </c>
      <c r="Z682" t="b">
        <f>Tabla1[[#This Row],[DESCRIPCION_U20002 31/10]]=Tabla1[[#This Row],[DESCRIPCION_U2000]]</f>
        <v>0</v>
      </c>
      <c r="AA682" t="s">
        <v>7446</v>
      </c>
      <c r="AB682" t="b">
        <f>Tabla1[[#This Row],[EJECUTIVO COMERCIAL 31/10]]=Tabla1[[#This Row],[EJECUTIVO_CORPORATE]]</f>
        <v>0</v>
      </c>
      <c r="AC682" t="str">
        <f>VLOOKUP(Tabla1[[#This Row],[NRO_CUENTA]],[1]!Tabla3[#Data],12,0)</f>
        <v>Realizada</v>
      </c>
      <c r="AD682" t="e">
        <f>VLOOKUP(Tabla1[[#This Row],[NRO_CUENTA]],[1]!Tabla3[#Data],17,0)</f>
        <v>#REF!</v>
      </c>
    </row>
    <row r="683" spans="1:30" x14ac:dyDescent="0.25">
      <c r="A683" t="s">
        <v>88</v>
      </c>
      <c r="B683" s="1">
        <v>44074</v>
      </c>
      <c r="C683" t="s">
        <v>28</v>
      </c>
      <c r="D683">
        <v>35458</v>
      </c>
      <c r="E683" s="6" t="s">
        <v>2266</v>
      </c>
      <c r="F683" t="s">
        <v>3397</v>
      </c>
      <c r="G683" s="6" t="s">
        <v>1429</v>
      </c>
      <c r="H683" t="s">
        <v>646</v>
      </c>
      <c r="I683" t="s">
        <v>23</v>
      </c>
      <c r="J683" t="s">
        <v>1634</v>
      </c>
      <c r="K683" t="s">
        <v>2311</v>
      </c>
      <c r="L683" t="s">
        <v>2312</v>
      </c>
      <c r="M683" t="s">
        <v>2308</v>
      </c>
      <c r="N683" t="s">
        <v>17</v>
      </c>
      <c r="O683" s="14">
        <v>44044</v>
      </c>
      <c r="P683" s="14">
        <v>44075</v>
      </c>
      <c r="Q683" s="21" t="s">
        <v>75</v>
      </c>
      <c r="R683" s="22"/>
      <c r="S683" s="2" t="s">
        <v>9309</v>
      </c>
      <c r="T683" s="22">
        <v>0</v>
      </c>
      <c r="U683" t="s">
        <v>5984</v>
      </c>
      <c r="V683" t="s">
        <v>35</v>
      </c>
      <c r="W683" t="s">
        <v>28</v>
      </c>
      <c r="X683" t="b">
        <f>Tabla1[[#This Row],[PLAN CONSUMO 31/10]]=Tabla1[[#This Row],[PLAN_CONSUMO]]</f>
        <v>1</v>
      </c>
      <c r="Y683" t="s">
        <v>35</v>
      </c>
      <c r="Z683" t="b">
        <f>Tabla1[[#This Row],[DESCRIPCION_U20002 31/10]]=Tabla1[[#This Row],[DESCRIPCION_U2000]]</f>
        <v>0</v>
      </c>
      <c r="AA683" t="s">
        <v>7446</v>
      </c>
      <c r="AB683" t="b">
        <f>Tabla1[[#This Row],[EJECUTIVO COMERCIAL 31/10]]=Tabla1[[#This Row],[EJECUTIVO_CORPORATE]]</f>
        <v>0</v>
      </c>
      <c r="AC683" t="e">
        <f>VLOOKUP(Tabla1[[#This Row],[NRO_CUENTA]],[1]!Tabla3[#Data],12,0)</f>
        <v>#N/A</v>
      </c>
      <c r="AD683" t="e">
        <f>VLOOKUP(Tabla1[[#This Row],[NRO_CUENTA]],[1]!Tabla3[#Data],17,0)</f>
        <v>#N/A</v>
      </c>
    </row>
    <row r="684" spans="1:30" x14ac:dyDescent="0.25">
      <c r="A684" t="s">
        <v>88</v>
      </c>
      <c r="B684" s="1">
        <v>44074</v>
      </c>
      <c r="C684" t="s">
        <v>28</v>
      </c>
      <c r="D684">
        <v>35459</v>
      </c>
      <c r="E684" s="6" t="s">
        <v>2266</v>
      </c>
      <c r="F684" t="s">
        <v>3398</v>
      </c>
      <c r="G684" s="6" t="s">
        <v>1429</v>
      </c>
      <c r="H684" t="s">
        <v>646</v>
      </c>
      <c r="I684" t="s">
        <v>430</v>
      </c>
      <c r="J684" t="s">
        <v>1634</v>
      </c>
      <c r="K684" t="s">
        <v>2313</v>
      </c>
      <c r="L684" t="s">
        <v>2314</v>
      </c>
      <c r="M684" t="s">
        <v>2308</v>
      </c>
      <c r="N684" t="s">
        <v>17</v>
      </c>
      <c r="O684" s="14">
        <v>44044</v>
      </c>
      <c r="P684" s="14">
        <v>44075</v>
      </c>
      <c r="Q684" s="21" t="s">
        <v>75</v>
      </c>
      <c r="R684" s="22"/>
      <c r="S684" s="2" t="s">
        <v>9309</v>
      </c>
      <c r="T684" s="22">
        <v>0</v>
      </c>
      <c r="U684" t="s">
        <v>5984</v>
      </c>
      <c r="V684" t="s">
        <v>35</v>
      </c>
      <c r="W684" t="s">
        <v>28</v>
      </c>
      <c r="X684" t="b">
        <f>Tabla1[[#This Row],[PLAN CONSUMO 31/10]]=Tabla1[[#This Row],[PLAN_CONSUMO]]</f>
        <v>1</v>
      </c>
      <c r="Y684" t="s">
        <v>35</v>
      </c>
      <c r="Z684" t="b">
        <f>Tabla1[[#This Row],[DESCRIPCION_U20002 31/10]]=Tabla1[[#This Row],[DESCRIPCION_U2000]]</f>
        <v>0</v>
      </c>
      <c r="AA684" t="s">
        <v>7446</v>
      </c>
      <c r="AB684" t="b">
        <f>Tabla1[[#This Row],[EJECUTIVO COMERCIAL 31/10]]=Tabla1[[#This Row],[EJECUTIVO_CORPORATE]]</f>
        <v>0</v>
      </c>
      <c r="AC684" t="e">
        <f>VLOOKUP(Tabla1[[#This Row],[NRO_CUENTA]],[1]!Tabla3[#Data],12,0)</f>
        <v>#N/A</v>
      </c>
      <c r="AD684" t="e">
        <f>VLOOKUP(Tabla1[[#This Row],[NRO_CUENTA]],[1]!Tabla3[#Data],17,0)</f>
        <v>#N/A</v>
      </c>
    </row>
    <row r="685" spans="1:30" x14ac:dyDescent="0.25">
      <c r="A685" t="s">
        <v>242</v>
      </c>
      <c r="B685" s="1">
        <v>44067</v>
      </c>
      <c r="C685" t="s">
        <v>76</v>
      </c>
      <c r="D685">
        <v>35471</v>
      </c>
      <c r="E685" s="6" t="s">
        <v>2269</v>
      </c>
      <c r="F685" t="s">
        <v>2270</v>
      </c>
      <c r="G685" s="6" t="s">
        <v>2247</v>
      </c>
      <c r="H685" t="s">
        <v>40</v>
      </c>
      <c r="I685" t="s">
        <v>23</v>
      </c>
      <c r="J685" t="s">
        <v>1224</v>
      </c>
      <c r="K685" t="s">
        <v>2315</v>
      </c>
      <c r="L685" t="s">
        <v>2316</v>
      </c>
      <c r="M685" t="s">
        <v>2317</v>
      </c>
      <c r="N685" t="s">
        <v>17</v>
      </c>
      <c r="O685" s="14">
        <v>44044</v>
      </c>
      <c r="P685" s="14">
        <v>44075</v>
      </c>
      <c r="Q685" s="22" t="s">
        <v>27</v>
      </c>
      <c r="R685" s="22" t="s">
        <v>5949</v>
      </c>
      <c r="S685" s="24"/>
      <c r="T685" s="22">
        <v>44096</v>
      </c>
      <c r="U685" t="s">
        <v>5982</v>
      </c>
      <c r="V685" t="s">
        <v>5982</v>
      </c>
      <c r="W685" t="s">
        <v>76</v>
      </c>
      <c r="X685" t="b">
        <f>Tabla1[[#This Row],[PLAN CONSUMO 31/10]]=Tabla1[[#This Row],[PLAN_CONSUMO]]</f>
        <v>1</v>
      </c>
      <c r="Y685" t="s">
        <v>6093</v>
      </c>
      <c r="Z685" t="b">
        <f>Tabla1[[#This Row],[DESCRIPCION_U20002 31/10]]=Tabla1[[#This Row],[DESCRIPCION_U2000]]</f>
        <v>0</v>
      </c>
      <c r="AA685" t="s">
        <v>4825</v>
      </c>
      <c r="AB685" t="b">
        <f>Tabla1[[#This Row],[EJECUTIVO COMERCIAL 31/10]]=Tabla1[[#This Row],[EJECUTIVO_CORPORATE]]</f>
        <v>0</v>
      </c>
      <c r="AC685" t="e">
        <f>VLOOKUP(Tabla1[[#This Row],[NRO_CUENTA]],[1]!Tabla3[#Data],12,0)</f>
        <v>#N/A</v>
      </c>
      <c r="AD685" t="e">
        <f>VLOOKUP(Tabla1[[#This Row],[NRO_CUENTA]],[1]!Tabla3[#Data],17,0)</f>
        <v>#N/A</v>
      </c>
    </row>
    <row r="686" spans="1:30" x14ac:dyDescent="0.25">
      <c r="A686" t="s">
        <v>88</v>
      </c>
      <c r="B686" s="1">
        <v>44074</v>
      </c>
      <c r="C686" t="s">
        <v>287</v>
      </c>
      <c r="D686">
        <v>35472</v>
      </c>
      <c r="E686" s="6" t="s">
        <v>2183</v>
      </c>
      <c r="F686" t="s">
        <v>2271</v>
      </c>
      <c r="G686" s="6" t="s">
        <v>1769</v>
      </c>
      <c r="H686" t="s">
        <v>22</v>
      </c>
      <c r="I686" t="s">
        <v>23</v>
      </c>
      <c r="J686" t="s">
        <v>1240</v>
      </c>
      <c r="K686" t="s">
        <v>2318</v>
      </c>
      <c r="M686" t="s">
        <v>2319</v>
      </c>
      <c r="N686" t="s">
        <v>17</v>
      </c>
      <c r="O686" s="14">
        <v>44044</v>
      </c>
      <c r="P686" s="14">
        <v>44075</v>
      </c>
      <c r="Q686" s="22" t="s">
        <v>27</v>
      </c>
      <c r="R686" s="22" t="s">
        <v>3006</v>
      </c>
      <c r="S686" s="24"/>
      <c r="T686" s="22">
        <v>44123</v>
      </c>
      <c r="U686" t="s">
        <v>5982</v>
      </c>
      <c r="V686" t="s">
        <v>5982</v>
      </c>
      <c r="W686" t="s">
        <v>287</v>
      </c>
      <c r="X686" t="b">
        <f>Tabla1[[#This Row],[PLAN CONSUMO 31/10]]=Tabla1[[#This Row],[PLAN_CONSUMO]]</f>
        <v>1</v>
      </c>
      <c r="Y686" t="s">
        <v>6094</v>
      </c>
      <c r="Z686" t="b">
        <f>Tabla1[[#This Row],[DESCRIPCION_U20002 31/10]]=Tabla1[[#This Row],[DESCRIPCION_U2000]]</f>
        <v>0</v>
      </c>
      <c r="AA686" t="s">
        <v>7446</v>
      </c>
      <c r="AB686" t="b">
        <f>Tabla1[[#This Row],[EJECUTIVO COMERCIAL 31/10]]=Tabla1[[#This Row],[EJECUTIVO_CORPORATE]]</f>
        <v>0</v>
      </c>
      <c r="AC686" t="e">
        <f>VLOOKUP(Tabla1[[#This Row],[NRO_CUENTA]],[1]!Tabla3[#Data],12,0)</f>
        <v>#N/A</v>
      </c>
      <c r="AD686" t="e">
        <f>VLOOKUP(Tabla1[[#This Row],[NRO_CUENTA]],[1]!Tabla3[#Data],17,0)</f>
        <v>#N/A</v>
      </c>
    </row>
    <row r="687" spans="1:30" x14ac:dyDescent="0.25">
      <c r="A687" t="s">
        <v>88</v>
      </c>
      <c r="B687" s="1">
        <v>44074</v>
      </c>
      <c r="C687" t="s">
        <v>129</v>
      </c>
      <c r="D687">
        <v>35484</v>
      </c>
      <c r="E687" s="6" t="s">
        <v>2272</v>
      </c>
      <c r="F687" t="s">
        <v>3399</v>
      </c>
      <c r="G687" s="6" t="s">
        <v>2273</v>
      </c>
      <c r="H687" t="s">
        <v>40</v>
      </c>
      <c r="I687" t="s">
        <v>23</v>
      </c>
      <c r="J687" t="s">
        <v>2333</v>
      </c>
      <c r="K687" t="s">
        <v>2320</v>
      </c>
      <c r="L687" t="s">
        <v>2321</v>
      </c>
      <c r="M687" t="s">
        <v>2322</v>
      </c>
      <c r="N687" t="s">
        <v>17</v>
      </c>
      <c r="O687" s="14">
        <v>44044</v>
      </c>
      <c r="P687" s="14">
        <v>44075</v>
      </c>
      <c r="Q687" s="22" t="s">
        <v>27</v>
      </c>
      <c r="R687" s="22" t="s">
        <v>3553</v>
      </c>
      <c r="S687" s="24"/>
      <c r="T687" s="22">
        <v>44161</v>
      </c>
      <c r="U687" t="s">
        <v>5984</v>
      </c>
      <c r="V687" t="s">
        <v>35</v>
      </c>
      <c r="W687" t="s">
        <v>129</v>
      </c>
      <c r="X687" t="b">
        <f>Tabla1[[#This Row],[PLAN CONSUMO 31/10]]=Tabla1[[#This Row],[PLAN_CONSUMO]]</f>
        <v>1</v>
      </c>
      <c r="Y687" t="s">
        <v>35</v>
      </c>
      <c r="Z687" t="b">
        <f>Tabla1[[#This Row],[DESCRIPCION_U20002 31/10]]=Tabla1[[#This Row],[DESCRIPCION_U2000]]</f>
        <v>0</v>
      </c>
      <c r="AA687" t="s">
        <v>4249</v>
      </c>
      <c r="AB687" t="b">
        <f>Tabla1[[#This Row],[EJECUTIVO COMERCIAL 31/10]]=Tabla1[[#This Row],[EJECUTIVO_CORPORATE]]</f>
        <v>0</v>
      </c>
      <c r="AC687" t="e">
        <f>VLOOKUP(Tabla1[[#This Row],[NRO_CUENTA]],[1]!Tabla3[#Data],12,0)</f>
        <v>#N/A</v>
      </c>
      <c r="AD687" t="e">
        <f>VLOOKUP(Tabla1[[#This Row],[NRO_CUENTA]],[1]!Tabla3[#Data],17,0)</f>
        <v>#N/A</v>
      </c>
    </row>
    <row r="688" spans="1:30" x14ac:dyDescent="0.25">
      <c r="A688" t="s">
        <v>18</v>
      </c>
      <c r="B688" s="1">
        <v>44074</v>
      </c>
      <c r="C688" t="s">
        <v>28</v>
      </c>
      <c r="D688">
        <v>35487</v>
      </c>
      <c r="E688" s="6" t="s">
        <v>1998</v>
      </c>
      <c r="F688" t="s">
        <v>3400</v>
      </c>
      <c r="G688" s="6" t="s">
        <v>1837</v>
      </c>
      <c r="H688" t="s">
        <v>98</v>
      </c>
      <c r="I688" t="s">
        <v>23</v>
      </c>
      <c r="J688" t="s">
        <v>939</v>
      </c>
      <c r="K688" t="s">
        <v>2323</v>
      </c>
      <c r="L688" t="s">
        <v>2324</v>
      </c>
      <c r="M688" t="s">
        <v>2325</v>
      </c>
      <c r="N688" t="s">
        <v>711</v>
      </c>
      <c r="O688" s="14">
        <v>44044</v>
      </c>
      <c r="P688" s="14">
        <v>44075</v>
      </c>
      <c r="Q688" s="22" t="s">
        <v>75</v>
      </c>
      <c r="R688" s="22" t="s">
        <v>4655</v>
      </c>
      <c r="S688" s="2" t="s">
        <v>9309</v>
      </c>
      <c r="T688" s="22">
        <v>0</v>
      </c>
      <c r="U688" t="e">
        <v>#N/A</v>
      </c>
      <c r="V688" t="e">
        <v>#N/A</v>
      </c>
      <c r="W688" t="e">
        <v>#N/A</v>
      </c>
      <c r="X688" t="e">
        <f>Tabla1[[#This Row],[PLAN CONSUMO 31/10]]=Tabla1[[#This Row],[PLAN_CONSUMO]]</f>
        <v>#N/A</v>
      </c>
      <c r="Y688" t="e">
        <v>#N/A</v>
      </c>
      <c r="Z688" t="e">
        <f>Tabla1[[#This Row],[DESCRIPCION_U20002 31/10]]=Tabla1[[#This Row],[DESCRIPCION_U2000]]</f>
        <v>#N/A</v>
      </c>
      <c r="AA688" t="e">
        <v>#N/A</v>
      </c>
      <c r="AB688" t="e">
        <f>Tabla1[[#This Row],[EJECUTIVO COMERCIAL 31/10]]=Tabla1[[#This Row],[EJECUTIVO_CORPORATE]]</f>
        <v>#N/A</v>
      </c>
      <c r="AC688" t="e">
        <f>VLOOKUP(Tabla1[[#This Row],[NRO_CUENTA]],[1]!Tabla3[#Data],12,0)</f>
        <v>#N/A</v>
      </c>
      <c r="AD688" t="e">
        <f>VLOOKUP(Tabla1[[#This Row],[NRO_CUENTA]],[1]!Tabla3[#Data],17,0)</f>
        <v>#N/A</v>
      </c>
    </row>
    <row r="689" spans="1:30" x14ac:dyDescent="0.25">
      <c r="A689" t="s">
        <v>18</v>
      </c>
      <c r="B689" s="1">
        <v>44074</v>
      </c>
      <c r="C689" t="s">
        <v>28</v>
      </c>
      <c r="D689">
        <v>35488</v>
      </c>
      <c r="E689" s="6" t="s">
        <v>1998</v>
      </c>
      <c r="F689" t="s">
        <v>3401</v>
      </c>
      <c r="G689" s="6" t="s">
        <v>1837</v>
      </c>
      <c r="H689" t="s">
        <v>31</v>
      </c>
      <c r="I689" t="s">
        <v>23</v>
      </c>
      <c r="J689" t="s">
        <v>939</v>
      </c>
      <c r="K689" t="s">
        <v>2326</v>
      </c>
      <c r="L689" t="s">
        <v>2327</v>
      </c>
      <c r="M689" t="s">
        <v>2325</v>
      </c>
      <c r="N689" t="s">
        <v>711</v>
      </c>
      <c r="O689" s="14">
        <v>44044</v>
      </c>
      <c r="P689" s="14">
        <v>44075</v>
      </c>
      <c r="Q689" s="22" t="s">
        <v>75</v>
      </c>
      <c r="R689" s="21" t="s">
        <v>6383</v>
      </c>
      <c r="S689" s="2" t="s">
        <v>9309</v>
      </c>
      <c r="T689" s="22">
        <v>0</v>
      </c>
      <c r="U689" t="s">
        <v>5989</v>
      </c>
      <c r="V689" t="s">
        <v>35</v>
      </c>
      <c r="W689" t="s">
        <v>28</v>
      </c>
      <c r="X689" t="b">
        <f>Tabla1[[#This Row],[PLAN CONSUMO 31/10]]=Tabla1[[#This Row],[PLAN_CONSUMO]]</f>
        <v>1</v>
      </c>
      <c r="Y689" t="s">
        <v>35</v>
      </c>
      <c r="Z689" t="b">
        <f>Tabla1[[#This Row],[DESCRIPCION_U20002 31/10]]=Tabla1[[#This Row],[DESCRIPCION_U2000]]</f>
        <v>0</v>
      </c>
      <c r="AA689" t="s">
        <v>8891</v>
      </c>
      <c r="AB689" t="b">
        <f>Tabla1[[#This Row],[EJECUTIVO COMERCIAL 31/10]]=Tabla1[[#This Row],[EJECUTIVO_CORPORATE]]</f>
        <v>0</v>
      </c>
      <c r="AC689" t="e">
        <f>VLOOKUP(Tabla1[[#This Row],[NRO_CUENTA]],[1]!Tabla3[#Data],12,0)</f>
        <v>#N/A</v>
      </c>
      <c r="AD689" t="e">
        <f>VLOOKUP(Tabla1[[#This Row],[NRO_CUENTA]],[1]!Tabla3[#Data],17,0)</f>
        <v>#N/A</v>
      </c>
    </row>
    <row r="690" spans="1:30" ht="15" customHeight="1" x14ac:dyDescent="0.25">
      <c r="A690" t="s">
        <v>18</v>
      </c>
      <c r="B690" s="1">
        <v>44074</v>
      </c>
      <c r="C690" t="s">
        <v>28</v>
      </c>
      <c r="D690">
        <v>35492</v>
      </c>
      <c r="E690" s="6" t="s">
        <v>2256</v>
      </c>
      <c r="F690" t="s">
        <v>3402</v>
      </c>
      <c r="G690" s="6" t="s">
        <v>1820</v>
      </c>
      <c r="H690" t="s">
        <v>22</v>
      </c>
      <c r="I690" t="s">
        <v>23</v>
      </c>
      <c r="J690" t="s">
        <v>1378</v>
      </c>
      <c r="K690" t="s">
        <v>2328</v>
      </c>
      <c r="L690" t="s">
        <v>2329</v>
      </c>
      <c r="M690" t="s">
        <v>2330</v>
      </c>
      <c r="N690" t="s">
        <v>17</v>
      </c>
      <c r="O690" s="14">
        <v>44044</v>
      </c>
      <c r="P690" s="14">
        <v>44075</v>
      </c>
      <c r="Q690" s="22" t="s">
        <v>27</v>
      </c>
      <c r="R690" s="22" t="s">
        <v>3785</v>
      </c>
      <c r="S690" s="24"/>
      <c r="T690" s="22">
        <v>44193</v>
      </c>
      <c r="U690" t="s">
        <v>5984</v>
      </c>
      <c r="V690" t="s">
        <v>35</v>
      </c>
      <c r="W690" t="s">
        <v>28</v>
      </c>
      <c r="X690" t="b">
        <f>Tabla1[[#This Row],[PLAN CONSUMO 31/10]]=Tabla1[[#This Row],[PLAN_CONSUMO]]</f>
        <v>1</v>
      </c>
      <c r="Y690" t="s">
        <v>35</v>
      </c>
      <c r="Z690" t="b">
        <f>Tabla1[[#This Row],[DESCRIPCION_U20002 31/10]]=Tabla1[[#This Row],[DESCRIPCION_U2000]]</f>
        <v>0</v>
      </c>
      <c r="AA690" t="s">
        <v>1820</v>
      </c>
      <c r="AB690" t="b">
        <f>Tabla1[[#This Row],[EJECUTIVO COMERCIAL 31/10]]=Tabla1[[#This Row],[EJECUTIVO_CORPORATE]]</f>
        <v>1</v>
      </c>
      <c r="AC690" t="e">
        <f>VLOOKUP(Tabla1[[#This Row],[NRO_CUENTA]],[1]!Tabla3[#Data],12,0)</f>
        <v>#N/A</v>
      </c>
      <c r="AD690" t="e">
        <f>VLOOKUP(Tabla1[[#This Row],[NRO_CUENTA]],[1]!Tabla3[#Data],17,0)</f>
        <v>#N/A</v>
      </c>
    </row>
    <row r="691" spans="1:30" ht="16.5" customHeight="1" x14ac:dyDescent="0.25">
      <c r="A691" t="s">
        <v>18</v>
      </c>
      <c r="B691" s="1">
        <v>44074</v>
      </c>
      <c r="C691" t="s">
        <v>28</v>
      </c>
      <c r="D691">
        <v>35493</v>
      </c>
      <c r="E691" s="6" t="s">
        <v>2256</v>
      </c>
      <c r="F691" t="s">
        <v>3403</v>
      </c>
      <c r="G691" s="6" t="s">
        <v>1820</v>
      </c>
      <c r="H691" t="s">
        <v>31</v>
      </c>
      <c r="I691" t="s">
        <v>23</v>
      </c>
      <c r="J691" t="s">
        <v>1378</v>
      </c>
      <c r="K691" t="s">
        <v>2331</v>
      </c>
      <c r="L691" t="s">
        <v>2332</v>
      </c>
      <c r="M691" t="s">
        <v>6200</v>
      </c>
      <c r="N691" t="s">
        <v>17</v>
      </c>
      <c r="O691" s="14">
        <v>44044</v>
      </c>
      <c r="P691" s="14">
        <v>44075</v>
      </c>
      <c r="Q691" s="22" t="s">
        <v>27</v>
      </c>
      <c r="R691" s="39" t="s">
        <v>7004</v>
      </c>
      <c r="S691" s="24"/>
      <c r="T691" s="22">
        <v>44678</v>
      </c>
      <c r="U691" t="s">
        <v>5984</v>
      </c>
      <c r="V691" t="s">
        <v>35</v>
      </c>
      <c r="W691" t="s">
        <v>28</v>
      </c>
      <c r="X691" t="b">
        <f>Tabla1[[#This Row],[PLAN CONSUMO 31/10]]=Tabla1[[#This Row],[PLAN_CONSUMO]]</f>
        <v>1</v>
      </c>
      <c r="Y691" t="s">
        <v>35</v>
      </c>
      <c r="Z691" t="b">
        <f>Tabla1[[#This Row],[DESCRIPCION_U20002 31/10]]=Tabla1[[#This Row],[DESCRIPCION_U2000]]</f>
        <v>0</v>
      </c>
      <c r="AA691" t="s">
        <v>1820</v>
      </c>
      <c r="AB691" t="b">
        <f>Tabla1[[#This Row],[EJECUTIVO COMERCIAL 31/10]]=Tabla1[[#This Row],[EJECUTIVO_CORPORATE]]</f>
        <v>1</v>
      </c>
      <c r="AC691" t="e">
        <f>VLOOKUP(Tabla1[[#This Row],[NRO_CUENTA]],[1]!Tabla3[#Data],12,0)</f>
        <v>#N/A</v>
      </c>
      <c r="AD691" t="e">
        <f>VLOOKUP(Tabla1[[#This Row],[NRO_CUENTA]],[1]!Tabla3[#Data],17,0)</f>
        <v>#N/A</v>
      </c>
    </row>
    <row r="692" spans="1:30" x14ac:dyDescent="0.25">
      <c r="A692" t="s">
        <v>18</v>
      </c>
      <c r="B692" s="1">
        <v>42262</v>
      </c>
      <c r="C692" t="s">
        <v>956</v>
      </c>
      <c r="D692">
        <v>29729</v>
      </c>
      <c r="E692" s="6" t="s">
        <v>2372</v>
      </c>
      <c r="F692" t="s">
        <v>2373</v>
      </c>
      <c r="G692" s="6" t="s">
        <v>1760</v>
      </c>
      <c r="H692" t="s">
        <v>40</v>
      </c>
      <c r="I692" t="s">
        <v>23</v>
      </c>
      <c r="J692" t="s">
        <v>1231</v>
      </c>
      <c r="K692" t="s">
        <v>2374</v>
      </c>
      <c r="L692" t="s">
        <v>2374</v>
      </c>
      <c r="M692" t="s">
        <v>2375</v>
      </c>
      <c r="N692" t="s">
        <v>2376</v>
      </c>
      <c r="O692" s="14">
        <v>44044</v>
      </c>
      <c r="P692" s="14">
        <v>44075</v>
      </c>
      <c r="Q692" s="22" t="s">
        <v>27</v>
      </c>
      <c r="R692" s="22" t="s">
        <v>3974</v>
      </c>
      <c r="S692" s="24" t="s">
        <v>2239</v>
      </c>
      <c r="T692" s="22">
        <v>44297</v>
      </c>
      <c r="U692" t="s">
        <v>5984</v>
      </c>
      <c r="V692" t="s">
        <v>5982</v>
      </c>
      <c r="W692" t="s">
        <v>5997</v>
      </c>
      <c r="X692" t="b">
        <f>Tabla1[[#This Row],[PLAN CONSUMO 31/10]]=Tabla1[[#This Row],[PLAN_CONSUMO]]</f>
        <v>0</v>
      </c>
      <c r="Y692" t="s">
        <v>6684</v>
      </c>
      <c r="Z692" t="b">
        <f>Tabla1[[#This Row],[DESCRIPCION_U20002 31/10]]=Tabla1[[#This Row],[DESCRIPCION_U2000]]</f>
        <v>0</v>
      </c>
      <c r="AA692" t="s">
        <v>1760</v>
      </c>
      <c r="AB692" t="b">
        <f>Tabla1[[#This Row],[EJECUTIVO COMERCIAL 31/10]]=Tabla1[[#This Row],[EJECUTIVO_CORPORATE]]</f>
        <v>1</v>
      </c>
      <c r="AC692" t="e">
        <f>VLOOKUP(Tabla1[[#This Row],[NRO_CUENTA]],[1]!Tabla3[#Data],12,0)</f>
        <v>#N/A</v>
      </c>
      <c r="AD692" t="e">
        <f>VLOOKUP(Tabla1[[#This Row],[NRO_CUENTA]],[1]!Tabla3[#Data],17,0)</f>
        <v>#N/A</v>
      </c>
    </row>
    <row r="693" spans="1:30" x14ac:dyDescent="0.25">
      <c r="A693" t="s">
        <v>18</v>
      </c>
      <c r="B693" s="1">
        <v>43911</v>
      </c>
      <c r="C693" t="s">
        <v>1674</v>
      </c>
      <c r="D693">
        <v>35283</v>
      </c>
      <c r="E693" s="6" t="s">
        <v>2372</v>
      </c>
      <c r="F693" t="s">
        <v>2377</v>
      </c>
      <c r="G693" s="6" t="s">
        <v>1760</v>
      </c>
      <c r="H693" t="s">
        <v>40</v>
      </c>
      <c r="I693" t="s">
        <v>23</v>
      </c>
      <c r="J693" t="s">
        <v>1231</v>
      </c>
      <c r="K693" t="s">
        <v>2378</v>
      </c>
      <c r="L693" t="s">
        <v>2379</v>
      </c>
      <c r="M693" t="s">
        <v>2380</v>
      </c>
      <c r="N693" t="s">
        <v>2376</v>
      </c>
      <c r="O693" s="14">
        <v>44044</v>
      </c>
      <c r="P693" s="14">
        <v>44075</v>
      </c>
      <c r="Q693" s="22" t="s">
        <v>75</v>
      </c>
      <c r="R693" s="22" t="s">
        <v>3975</v>
      </c>
      <c r="S693" s="24" t="s">
        <v>2239</v>
      </c>
      <c r="T693" s="22">
        <v>0</v>
      </c>
      <c r="U693" t="s">
        <v>5984</v>
      </c>
      <c r="V693" t="s">
        <v>35</v>
      </c>
      <c r="W693" t="s">
        <v>5992</v>
      </c>
      <c r="X693" t="b">
        <f>Tabla1[[#This Row],[PLAN CONSUMO 31/10]]=Tabla1[[#This Row],[PLAN_CONSUMO]]</f>
        <v>0</v>
      </c>
      <c r="Y693" t="s">
        <v>35</v>
      </c>
      <c r="Z693" t="b">
        <f>Tabla1[[#This Row],[DESCRIPCION_U20002 31/10]]=Tabla1[[#This Row],[DESCRIPCION_U2000]]</f>
        <v>0</v>
      </c>
      <c r="AA693" t="s">
        <v>1760</v>
      </c>
      <c r="AB693" t="b">
        <f>Tabla1[[#This Row],[EJECUTIVO COMERCIAL 31/10]]=Tabla1[[#This Row],[EJECUTIVO_CORPORATE]]</f>
        <v>1</v>
      </c>
      <c r="AC693" t="e">
        <f>VLOOKUP(Tabla1[[#This Row],[NRO_CUENTA]],[1]!Tabla3[#Data],12,0)</f>
        <v>#N/A</v>
      </c>
      <c r="AD693" t="e">
        <f>VLOOKUP(Tabla1[[#This Row],[NRO_CUENTA]],[1]!Tabla3[#Data],17,0)</f>
        <v>#N/A</v>
      </c>
    </row>
    <row r="694" spans="1:30" x14ac:dyDescent="0.25">
      <c r="A694" t="s">
        <v>188</v>
      </c>
      <c r="B694" s="1">
        <v>42914</v>
      </c>
      <c r="C694" t="s">
        <v>868</v>
      </c>
      <c r="D694">
        <v>31148</v>
      </c>
      <c r="E694" s="6" t="s">
        <v>2381</v>
      </c>
      <c r="F694" t="s">
        <v>4638</v>
      </c>
      <c r="G694" s="6" t="s">
        <v>1754</v>
      </c>
      <c r="H694" t="s">
        <v>61</v>
      </c>
      <c r="I694" t="s">
        <v>23</v>
      </c>
      <c r="J694" t="s">
        <v>1843</v>
      </c>
      <c r="K694" t="s">
        <v>2384</v>
      </c>
      <c r="L694" t="s">
        <v>2385</v>
      </c>
      <c r="M694" t="s">
        <v>4822</v>
      </c>
      <c r="N694" t="s">
        <v>2376</v>
      </c>
      <c r="O694" s="14">
        <v>44044</v>
      </c>
      <c r="P694" s="14">
        <v>44075</v>
      </c>
      <c r="Q694" s="22" t="s">
        <v>995</v>
      </c>
      <c r="R694" s="22" t="s">
        <v>4520</v>
      </c>
      <c r="S694" s="24"/>
      <c r="T694" s="22">
        <v>0</v>
      </c>
      <c r="U694" t="s">
        <v>5982</v>
      </c>
      <c r="V694" t="s">
        <v>35</v>
      </c>
      <c r="W694" t="s">
        <v>712</v>
      </c>
      <c r="X694" t="b">
        <f>Tabla1[[#This Row],[PLAN CONSUMO 31/10]]=Tabla1[[#This Row],[PLAN_CONSUMO]]</f>
        <v>0</v>
      </c>
      <c r="Y694" t="s">
        <v>35</v>
      </c>
      <c r="Z694" t="b">
        <f>Tabla1[[#This Row],[DESCRIPCION_U20002 31/10]]=Tabla1[[#This Row],[DESCRIPCION_U2000]]</f>
        <v>0</v>
      </c>
      <c r="AA694" t="s">
        <v>1754</v>
      </c>
      <c r="AB694" t="b">
        <f>Tabla1[[#This Row],[EJECUTIVO COMERCIAL 31/10]]=Tabla1[[#This Row],[EJECUTIVO_CORPORATE]]</f>
        <v>1</v>
      </c>
      <c r="AC694" t="e">
        <f>VLOOKUP(Tabla1[[#This Row],[NRO_CUENTA]],[1]!Tabla3[#Data],12,0)</f>
        <v>#N/A</v>
      </c>
      <c r="AD694" t="e">
        <f>VLOOKUP(Tabla1[[#This Row],[NRO_CUENTA]],[1]!Tabla3[#Data],17,0)</f>
        <v>#N/A</v>
      </c>
    </row>
    <row r="695" spans="1:30" x14ac:dyDescent="0.25">
      <c r="A695" t="s">
        <v>188</v>
      </c>
      <c r="B695" s="1">
        <v>43062</v>
      </c>
      <c r="C695" t="s">
        <v>76</v>
      </c>
      <c r="D695">
        <v>31499</v>
      </c>
      <c r="E695" s="6" t="s">
        <v>2381</v>
      </c>
      <c r="F695" t="s">
        <v>4639</v>
      </c>
      <c r="G695" s="6" t="s">
        <v>1754</v>
      </c>
      <c r="H695" t="s">
        <v>61</v>
      </c>
      <c r="I695" t="s">
        <v>23</v>
      </c>
      <c r="J695" t="s">
        <v>1843</v>
      </c>
      <c r="K695" t="s">
        <v>2386</v>
      </c>
      <c r="L695" t="s">
        <v>2385</v>
      </c>
      <c r="M695" t="s">
        <v>4822</v>
      </c>
      <c r="N695" t="s">
        <v>2376</v>
      </c>
      <c r="O695" s="14">
        <v>44044</v>
      </c>
      <c r="P695" s="14">
        <v>44075</v>
      </c>
      <c r="Q695" s="22" t="s">
        <v>995</v>
      </c>
      <c r="R695" s="22" t="s">
        <v>4520</v>
      </c>
      <c r="S695" s="24"/>
      <c r="T695" s="22">
        <v>0</v>
      </c>
      <c r="U695" t="s">
        <v>5982</v>
      </c>
      <c r="V695" t="s">
        <v>35</v>
      </c>
      <c r="W695" t="s">
        <v>364</v>
      </c>
      <c r="X695" t="b">
        <f>Tabla1[[#This Row],[PLAN CONSUMO 31/10]]=Tabla1[[#This Row],[PLAN_CONSUMO]]</f>
        <v>0</v>
      </c>
      <c r="Y695" t="s">
        <v>35</v>
      </c>
      <c r="Z695" t="b">
        <f>Tabla1[[#This Row],[DESCRIPCION_U20002 31/10]]=Tabla1[[#This Row],[DESCRIPCION_U2000]]</f>
        <v>0</v>
      </c>
      <c r="AA695" t="s">
        <v>1754</v>
      </c>
      <c r="AB695" t="b">
        <f>Tabla1[[#This Row],[EJECUTIVO COMERCIAL 31/10]]=Tabla1[[#This Row],[EJECUTIVO_CORPORATE]]</f>
        <v>1</v>
      </c>
      <c r="AC695" t="e">
        <f>VLOOKUP(Tabla1[[#This Row],[NRO_CUENTA]],[1]!Tabla3[#Data],12,0)</f>
        <v>#N/A</v>
      </c>
      <c r="AD695" t="e">
        <f>VLOOKUP(Tabla1[[#This Row],[NRO_CUENTA]],[1]!Tabla3[#Data],17,0)</f>
        <v>#N/A</v>
      </c>
    </row>
    <row r="696" spans="1:30" x14ac:dyDescent="0.25">
      <c r="A696" t="s">
        <v>188</v>
      </c>
      <c r="B696" s="1">
        <v>43130</v>
      </c>
      <c r="C696" t="s">
        <v>323</v>
      </c>
      <c r="D696">
        <v>31759</v>
      </c>
      <c r="E696" s="6" t="s">
        <v>2381</v>
      </c>
      <c r="F696" t="s">
        <v>3404</v>
      </c>
      <c r="G696" s="6" t="s">
        <v>1754</v>
      </c>
      <c r="H696" t="s">
        <v>61</v>
      </c>
      <c r="I696" t="s">
        <v>23</v>
      </c>
      <c r="J696" t="s">
        <v>1843</v>
      </c>
      <c r="K696" t="s">
        <v>2387</v>
      </c>
      <c r="L696" t="s">
        <v>2388</v>
      </c>
      <c r="M696" t="s">
        <v>2389</v>
      </c>
      <c r="N696" t="s">
        <v>2376</v>
      </c>
      <c r="O696" s="14">
        <v>44044</v>
      </c>
      <c r="P696" s="14">
        <v>44075</v>
      </c>
      <c r="Q696" s="22" t="s">
        <v>75</v>
      </c>
      <c r="R696" s="21" t="s">
        <v>6386</v>
      </c>
      <c r="S696" s="2" t="s">
        <v>9309</v>
      </c>
      <c r="T696" s="22">
        <v>0</v>
      </c>
      <c r="U696" t="s">
        <v>5984</v>
      </c>
      <c r="V696" t="s">
        <v>35</v>
      </c>
      <c r="W696" t="s">
        <v>323</v>
      </c>
      <c r="X696" t="b">
        <f>Tabla1[[#This Row],[PLAN CONSUMO 31/10]]=Tabla1[[#This Row],[PLAN_CONSUMO]]</f>
        <v>1</v>
      </c>
      <c r="Y696" t="s">
        <v>35</v>
      </c>
      <c r="Z696" t="b">
        <f>Tabla1[[#This Row],[DESCRIPCION_U20002 31/10]]=Tabla1[[#This Row],[DESCRIPCION_U2000]]</f>
        <v>0</v>
      </c>
      <c r="AA696" t="s">
        <v>1754</v>
      </c>
      <c r="AB696" t="b">
        <f>Tabla1[[#This Row],[EJECUTIVO COMERCIAL 31/10]]=Tabla1[[#This Row],[EJECUTIVO_CORPORATE]]</f>
        <v>1</v>
      </c>
      <c r="AC696" t="e">
        <f>VLOOKUP(Tabla1[[#This Row],[NRO_CUENTA]],[1]!Tabla3[#Data],12,0)</f>
        <v>#N/A</v>
      </c>
      <c r="AD696" t="e">
        <f>VLOOKUP(Tabla1[[#This Row],[NRO_CUENTA]],[1]!Tabla3[#Data],17,0)</f>
        <v>#N/A</v>
      </c>
    </row>
    <row r="697" spans="1:30" x14ac:dyDescent="0.25">
      <c r="A697" t="s">
        <v>188</v>
      </c>
      <c r="B697" s="1">
        <v>43371</v>
      </c>
      <c r="C697" t="s">
        <v>1380</v>
      </c>
      <c r="D697">
        <v>32973</v>
      </c>
      <c r="E697" s="6" t="s">
        <v>2381</v>
      </c>
      <c r="F697" t="s">
        <v>4640</v>
      </c>
      <c r="G697" s="6" t="s">
        <v>1754</v>
      </c>
      <c r="H697" t="s">
        <v>61</v>
      </c>
      <c r="I697" t="s">
        <v>23</v>
      </c>
      <c r="J697" t="s">
        <v>1843</v>
      </c>
      <c r="K697" t="s">
        <v>2390</v>
      </c>
      <c r="L697" t="s">
        <v>2391</v>
      </c>
      <c r="M697" t="s">
        <v>2392</v>
      </c>
      <c r="N697" t="s">
        <v>2376</v>
      </c>
      <c r="O697" s="14">
        <v>44044</v>
      </c>
      <c r="P697" s="14">
        <v>44075</v>
      </c>
      <c r="Q697" s="21" t="s">
        <v>75</v>
      </c>
      <c r="R697" s="22" t="s">
        <v>4829</v>
      </c>
      <c r="S697" s="2" t="s">
        <v>9309</v>
      </c>
      <c r="T697" s="22">
        <v>0</v>
      </c>
      <c r="U697" t="s">
        <v>5984</v>
      </c>
      <c r="V697" t="s">
        <v>35</v>
      </c>
      <c r="W697" t="s">
        <v>1380</v>
      </c>
      <c r="X697" t="b">
        <f>Tabla1[[#This Row],[PLAN CONSUMO 31/10]]=Tabla1[[#This Row],[PLAN_CONSUMO]]</f>
        <v>1</v>
      </c>
      <c r="Y697" t="s">
        <v>35</v>
      </c>
      <c r="Z697" t="b">
        <f>Tabla1[[#This Row],[DESCRIPCION_U20002 31/10]]=Tabla1[[#This Row],[DESCRIPCION_U2000]]</f>
        <v>0</v>
      </c>
      <c r="AA697" t="s">
        <v>1754</v>
      </c>
      <c r="AB697" t="b">
        <f>Tabla1[[#This Row],[EJECUTIVO COMERCIAL 31/10]]=Tabla1[[#This Row],[EJECUTIVO_CORPORATE]]</f>
        <v>1</v>
      </c>
      <c r="AC697" t="e">
        <f>VLOOKUP(Tabla1[[#This Row],[NRO_CUENTA]],[1]!Tabla3[#Data],12,0)</f>
        <v>#N/A</v>
      </c>
      <c r="AD697" t="e">
        <f>VLOOKUP(Tabla1[[#This Row],[NRO_CUENTA]],[1]!Tabla3[#Data],17,0)</f>
        <v>#N/A</v>
      </c>
    </row>
    <row r="698" spans="1:30" x14ac:dyDescent="0.25">
      <c r="A698" t="s">
        <v>188</v>
      </c>
      <c r="B698" s="1">
        <v>43434</v>
      </c>
      <c r="C698" t="s">
        <v>1048</v>
      </c>
      <c r="D698">
        <v>33294</v>
      </c>
      <c r="E698" s="6" t="s">
        <v>2381</v>
      </c>
      <c r="F698" t="s">
        <v>2382</v>
      </c>
      <c r="G698" s="6" t="s">
        <v>1754</v>
      </c>
      <c r="H698" t="s">
        <v>61</v>
      </c>
      <c r="I698" t="s">
        <v>23</v>
      </c>
      <c r="J698" t="s">
        <v>1843</v>
      </c>
      <c r="K698" t="s">
        <v>2393</v>
      </c>
      <c r="L698" t="s">
        <v>2391</v>
      </c>
      <c r="M698" t="s">
        <v>2394</v>
      </c>
      <c r="N698" t="s">
        <v>2376</v>
      </c>
      <c r="O698" s="14">
        <v>44044</v>
      </c>
      <c r="P698" s="14">
        <v>44075</v>
      </c>
      <c r="Q698" s="22" t="s">
        <v>995</v>
      </c>
      <c r="R698" s="22" t="s">
        <v>6384</v>
      </c>
      <c r="S698" s="24"/>
      <c r="T698" s="22">
        <v>0</v>
      </c>
      <c r="U698" t="s">
        <v>5982</v>
      </c>
      <c r="V698" t="s">
        <v>35</v>
      </c>
      <c r="W698" t="s">
        <v>6498</v>
      </c>
      <c r="X698" t="b">
        <f>Tabla1[[#This Row],[PLAN CONSUMO 31/10]]=Tabla1[[#This Row],[PLAN_CONSUMO]]</f>
        <v>0</v>
      </c>
      <c r="Y698" t="s">
        <v>35</v>
      </c>
      <c r="Z698" t="b">
        <f>Tabla1[[#This Row],[DESCRIPCION_U20002 31/10]]=Tabla1[[#This Row],[DESCRIPCION_U2000]]</f>
        <v>0</v>
      </c>
      <c r="AA698" t="s">
        <v>1754</v>
      </c>
      <c r="AB698" t="b">
        <f>Tabla1[[#This Row],[EJECUTIVO COMERCIAL 31/10]]=Tabla1[[#This Row],[EJECUTIVO_CORPORATE]]</f>
        <v>1</v>
      </c>
      <c r="AC698" t="e">
        <f>VLOOKUP(Tabla1[[#This Row],[NRO_CUENTA]],[1]!Tabla3[#Data],12,0)</f>
        <v>#N/A</v>
      </c>
      <c r="AD698" t="e">
        <f>VLOOKUP(Tabla1[[#This Row],[NRO_CUENTA]],[1]!Tabla3[#Data],17,0)</f>
        <v>#N/A</v>
      </c>
    </row>
    <row r="699" spans="1:30" x14ac:dyDescent="0.25">
      <c r="A699" t="s">
        <v>188</v>
      </c>
      <c r="B699" s="1">
        <v>43496</v>
      </c>
      <c r="C699" t="s">
        <v>158</v>
      </c>
      <c r="D699">
        <v>33482</v>
      </c>
      <c r="E699" s="6" t="s">
        <v>2381</v>
      </c>
      <c r="F699" t="s">
        <v>4641</v>
      </c>
      <c r="G699" s="6" t="s">
        <v>1754</v>
      </c>
      <c r="H699" t="s">
        <v>61</v>
      </c>
      <c r="I699" t="s">
        <v>23</v>
      </c>
      <c r="J699" t="s">
        <v>1843</v>
      </c>
      <c r="K699" t="s">
        <v>2395</v>
      </c>
      <c r="L699" t="s">
        <v>2396</v>
      </c>
      <c r="M699" t="s">
        <v>2397</v>
      </c>
      <c r="N699" t="s">
        <v>2376</v>
      </c>
      <c r="O699" s="14">
        <v>44044</v>
      </c>
      <c r="P699" s="14">
        <v>44075</v>
      </c>
      <c r="Q699" s="22" t="s">
        <v>995</v>
      </c>
      <c r="R699" s="22" t="s">
        <v>4830</v>
      </c>
      <c r="S699" s="24"/>
      <c r="T699" s="22">
        <v>0</v>
      </c>
      <c r="U699" t="s">
        <v>5982</v>
      </c>
      <c r="V699" t="s">
        <v>35</v>
      </c>
      <c r="W699" t="s">
        <v>158</v>
      </c>
      <c r="X699" t="b">
        <f>Tabla1[[#This Row],[PLAN CONSUMO 31/10]]=Tabla1[[#This Row],[PLAN_CONSUMO]]</f>
        <v>1</v>
      </c>
      <c r="Y699" t="s">
        <v>35</v>
      </c>
      <c r="Z699" t="b">
        <f>Tabla1[[#This Row],[DESCRIPCION_U20002 31/10]]=Tabla1[[#This Row],[DESCRIPCION_U2000]]</f>
        <v>0</v>
      </c>
      <c r="AA699" t="s">
        <v>1754</v>
      </c>
      <c r="AB699" t="b">
        <f>Tabla1[[#This Row],[EJECUTIVO COMERCIAL 31/10]]=Tabla1[[#This Row],[EJECUTIVO_CORPORATE]]</f>
        <v>1</v>
      </c>
      <c r="AC699" t="e">
        <f>VLOOKUP(Tabla1[[#This Row],[NRO_CUENTA]],[1]!Tabla3[#Data],12,0)</f>
        <v>#N/A</v>
      </c>
      <c r="AD699" t="e">
        <f>VLOOKUP(Tabla1[[#This Row],[NRO_CUENTA]],[1]!Tabla3[#Data],17,0)</f>
        <v>#N/A</v>
      </c>
    </row>
    <row r="700" spans="1:30" x14ac:dyDescent="0.25">
      <c r="A700" t="s">
        <v>188</v>
      </c>
      <c r="B700" s="1">
        <v>43553</v>
      </c>
      <c r="C700" t="s">
        <v>36</v>
      </c>
      <c r="D700">
        <v>33735</v>
      </c>
      <c r="E700" s="6" t="s">
        <v>2381</v>
      </c>
      <c r="F700" t="s">
        <v>2383</v>
      </c>
      <c r="G700" s="6" t="s">
        <v>1754</v>
      </c>
      <c r="H700" t="s">
        <v>61</v>
      </c>
      <c r="I700" t="s">
        <v>23</v>
      </c>
      <c r="J700" t="s">
        <v>1843</v>
      </c>
      <c r="K700" t="s">
        <v>2398</v>
      </c>
      <c r="L700" t="s">
        <v>2399</v>
      </c>
      <c r="M700" t="s">
        <v>2400</v>
      </c>
      <c r="N700" t="s">
        <v>2376</v>
      </c>
      <c r="O700" s="14">
        <v>44044</v>
      </c>
      <c r="P700" s="14">
        <v>44075</v>
      </c>
      <c r="Q700" s="22" t="s">
        <v>75</v>
      </c>
      <c r="R700" s="22" t="s">
        <v>4521</v>
      </c>
      <c r="S700" s="2" t="s">
        <v>9309</v>
      </c>
      <c r="T700" s="22">
        <v>0</v>
      </c>
      <c r="U700" t="s">
        <v>5984</v>
      </c>
      <c r="V700" t="s">
        <v>35</v>
      </c>
      <c r="W700" t="s">
        <v>36</v>
      </c>
      <c r="X700" t="b">
        <f>Tabla1[[#This Row],[PLAN CONSUMO 31/10]]=Tabla1[[#This Row],[PLAN_CONSUMO]]</f>
        <v>1</v>
      </c>
      <c r="Y700" t="s">
        <v>35</v>
      </c>
      <c r="Z700" t="b">
        <f>Tabla1[[#This Row],[DESCRIPCION_U20002 31/10]]=Tabla1[[#This Row],[DESCRIPCION_U2000]]</f>
        <v>0</v>
      </c>
      <c r="AA700" t="s">
        <v>1754</v>
      </c>
      <c r="AB700" t="b">
        <f>Tabla1[[#This Row],[EJECUTIVO COMERCIAL 31/10]]=Tabla1[[#This Row],[EJECUTIVO_CORPORATE]]</f>
        <v>1</v>
      </c>
      <c r="AC700" t="e">
        <f>VLOOKUP(Tabla1[[#This Row],[NRO_CUENTA]],[1]!Tabla3[#Data],12,0)</f>
        <v>#N/A</v>
      </c>
      <c r="AD700" t="e">
        <f>VLOOKUP(Tabla1[[#This Row],[NRO_CUENTA]],[1]!Tabla3[#Data],17,0)</f>
        <v>#N/A</v>
      </c>
    </row>
    <row r="701" spans="1:30" x14ac:dyDescent="0.25">
      <c r="A701" t="s">
        <v>188</v>
      </c>
      <c r="B701" s="1">
        <v>43068</v>
      </c>
      <c r="C701" t="s">
        <v>1674</v>
      </c>
      <c r="D701">
        <v>31567</v>
      </c>
      <c r="E701" s="6" t="s">
        <v>2401</v>
      </c>
      <c r="F701" t="s">
        <v>3020</v>
      </c>
      <c r="G701" s="6" t="s">
        <v>1754</v>
      </c>
      <c r="H701" t="s">
        <v>61</v>
      </c>
      <c r="I701" t="s">
        <v>23</v>
      </c>
      <c r="J701" t="s">
        <v>1843</v>
      </c>
      <c r="K701" t="s">
        <v>2404</v>
      </c>
      <c r="L701" t="s">
        <v>2405</v>
      </c>
      <c r="M701" t="s">
        <v>2406</v>
      </c>
      <c r="N701" t="s">
        <v>2376</v>
      </c>
      <c r="O701" s="14">
        <v>44044</v>
      </c>
      <c r="P701" s="14">
        <v>44075</v>
      </c>
      <c r="Q701" s="22" t="s">
        <v>995</v>
      </c>
      <c r="R701" s="22"/>
      <c r="S701" s="24"/>
      <c r="T701" s="22">
        <v>0</v>
      </c>
      <c r="U701" t="s">
        <v>5982</v>
      </c>
      <c r="V701" t="s">
        <v>35</v>
      </c>
      <c r="W701" t="s">
        <v>712</v>
      </c>
      <c r="X701" t="b">
        <f>Tabla1[[#This Row],[PLAN CONSUMO 31/10]]=Tabla1[[#This Row],[PLAN_CONSUMO]]</f>
        <v>0</v>
      </c>
      <c r="Y701" t="s">
        <v>35</v>
      </c>
      <c r="Z701" t="b">
        <f>Tabla1[[#This Row],[DESCRIPCION_U20002 31/10]]=Tabla1[[#This Row],[DESCRIPCION_U2000]]</f>
        <v>0</v>
      </c>
      <c r="AA701" t="s">
        <v>1754</v>
      </c>
      <c r="AB701" t="b">
        <f>Tabla1[[#This Row],[EJECUTIVO COMERCIAL 31/10]]=Tabla1[[#This Row],[EJECUTIVO_CORPORATE]]</f>
        <v>1</v>
      </c>
      <c r="AC701" t="e">
        <f>VLOOKUP(Tabla1[[#This Row],[NRO_CUENTA]],[1]!Tabla3[#Data],12,0)</f>
        <v>#N/A</v>
      </c>
      <c r="AD701" t="e">
        <f>VLOOKUP(Tabla1[[#This Row],[NRO_CUENTA]],[1]!Tabla3[#Data],17,0)</f>
        <v>#N/A</v>
      </c>
    </row>
    <row r="702" spans="1:30" x14ac:dyDescent="0.25">
      <c r="A702" t="s">
        <v>188</v>
      </c>
      <c r="B702" s="1">
        <v>43097</v>
      </c>
      <c r="C702" t="s">
        <v>323</v>
      </c>
      <c r="D702">
        <v>31668</v>
      </c>
      <c r="E702" s="6" t="s">
        <v>2401</v>
      </c>
      <c r="F702" t="s">
        <v>3405</v>
      </c>
      <c r="G702" s="6" t="s">
        <v>1754</v>
      </c>
      <c r="H702" t="s">
        <v>61</v>
      </c>
      <c r="I702" t="s">
        <v>23</v>
      </c>
      <c r="J702" t="s">
        <v>1843</v>
      </c>
      <c r="K702" t="s">
        <v>2407</v>
      </c>
      <c r="L702" t="s">
        <v>2408</v>
      </c>
      <c r="M702" t="s">
        <v>2409</v>
      </c>
      <c r="N702" t="s">
        <v>2376</v>
      </c>
      <c r="O702" s="14">
        <v>44044</v>
      </c>
      <c r="P702" s="14">
        <v>44075</v>
      </c>
      <c r="Q702" s="22" t="s">
        <v>75</v>
      </c>
      <c r="R702" s="22" t="s">
        <v>4521</v>
      </c>
      <c r="S702" s="2" t="s">
        <v>9309</v>
      </c>
      <c r="T702" s="22">
        <v>0</v>
      </c>
      <c r="U702" t="s">
        <v>5984</v>
      </c>
      <c r="V702" t="s">
        <v>35</v>
      </c>
      <c r="W702" t="s">
        <v>323</v>
      </c>
      <c r="X702" t="b">
        <f>Tabla1[[#This Row],[PLAN CONSUMO 31/10]]=Tabla1[[#This Row],[PLAN_CONSUMO]]</f>
        <v>1</v>
      </c>
      <c r="Y702" t="s">
        <v>35</v>
      </c>
      <c r="Z702" t="b">
        <f>Tabla1[[#This Row],[DESCRIPCION_U20002 31/10]]=Tabla1[[#This Row],[DESCRIPCION_U2000]]</f>
        <v>0</v>
      </c>
      <c r="AA702" t="s">
        <v>1754</v>
      </c>
      <c r="AB702" t="b">
        <f>Tabla1[[#This Row],[EJECUTIVO COMERCIAL 31/10]]=Tabla1[[#This Row],[EJECUTIVO_CORPORATE]]</f>
        <v>1</v>
      </c>
      <c r="AC702" t="e">
        <f>VLOOKUP(Tabla1[[#This Row],[NRO_CUENTA]],[1]!Tabla3[#Data],12,0)</f>
        <v>#N/A</v>
      </c>
      <c r="AD702" t="e">
        <f>VLOOKUP(Tabla1[[#This Row],[NRO_CUENTA]],[1]!Tabla3[#Data],17,0)</f>
        <v>#N/A</v>
      </c>
    </row>
    <row r="703" spans="1:30" x14ac:dyDescent="0.25">
      <c r="A703" t="s">
        <v>188</v>
      </c>
      <c r="B703" s="1">
        <v>43220</v>
      </c>
      <c r="C703" t="s">
        <v>1047</v>
      </c>
      <c r="D703">
        <v>32156</v>
      </c>
      <c r="E703" s="6" t="s">
        <v>2401</v>
      </c>
      <c r="F703" t="s">
        <v>2402</v>
      </c>
      <c r="G703" s="6" t="s">
        <v>1754</v>
      </c>
      <c r="H703" t="s">
        <v>61</v>
      </c>
      <c r="I703" t="s">
        <v>23</v>
      </c>
      <c r="J703" t="s">
        <v>1843</v>
      </c>
      <c r="K703" t="s">
        <v>2410</v>
      </c>
      <c r="L703" t="s">
        <v>2411</v>
      </c>
      <c r="M703" t="s">
        <v>2406</v>
      </c>
      <c r="N703" t="s">
        <v>2376</v>
      </c>
      <c r="O703" s="14">
        <v>44044</v>
      </c>
      <c r="P703" s="14">
        <v>44075</v>
      </c>
      <c r="Q703" s="22" t="s">
        <v>995</v>
      </c>
      <c r="R703" s="22"/>
      <c r="S703" s="24"/>
      <c r="T703" s="22">
        <v>0</v>
      </c>
      <c r="U703" t="s">
        <v>5982</v>
      </c>
      <c r="V703" t="s">
        <v>35</v>
      </c>
      <c r="W703" t="s">
        <v>557</v>
      </c>
      <c r="X703" t="b">
        <f>Tabla1[[#This Row],[PLAN CONSUMO 31/10]]=Tabla1[[#This Row],[PLAN_CONSUMO]]</f>
        <v>0</v>
      </c>
      <c r="Y703" t="s">
        <v>35</v>
      </c>
      <c r="Z703" t="b">
        <f>Tabla1[[#This Row],[DESCRIPCION_U20002 31/10]]=Tabla1[[#This Row],[DESCRIPCION_U2000]]</f>
        <v>0</v>
      </c>
      <c r="AA703" t="s">
        <v>1754</v>
      </c>
      <c r="AB703" t="b">
        <f>Tabla1[[#This Row],[EJECUTIVO COMERCIAL 31/10]]=Tabla1[[#This Row],[EJECUTIVO_CORPORATE]]</f>
        <v>1</v>
      </c>
      <c r="AC703" t="e">
        <f>VLOOKUP(Tabla1[[#This Row],[NRO_CUENTA]],[1]!Tabla3[#Data],12,0)</f>
        <v>#N/A</v>
      </c>
      <c r="AD703" t="e">
        <f>VLOOKUP(Tabla1[[#This Row],[NRO_CUENTA]],[1]!Tabla3[#Data],17,0)</f>
        <v>#N/A</v>
      </c>
    </row>
    <row r="704" spans="1:30" x14ac:dyDescent="0.25">
      <c r="A704" t="s">
        <v>188</v>
      </c>
      <c r="B704" s="1">
        <v>43404</v>
      </c>
      <c r="C704" t="s">
        <v>1041</v>
      </c>
      <c r="D704">
        <v>33167</v>
      </c>
      <c r="E704" s="6" t="s">
        <v>2401</v>
      </c>
      <c r="F704" t="s">
        <v>2403</v>
      </c>
      <c r="G704" s="6" t="s">
        <v>1754</v>
      </c>
      <c r="H704" t="s">
        <v>61</v>
      </c>
      <c r="I704" t="s">
        <v>23</v>
      </c>
      <c r="J704" t="s">
        <v>1843</v>
      </c>
      <c r="K704" t="s">
        <v>2412</v>
      </c>
      <c r="L704" t="s">
        <v>2413</v>
      </c>
      <c r="M704" t="s">
        <v>2414</v>
      </c>
      <c r="N704" t="s">
        <v>2376</v>
      </c>
      <c r="O704" s="14">
        <v>44044</v>
      </c>
      <c r="P704" s="14">
        <v>44075</v>
      </c>
      <c r="Q704" s="22" t="s">
        <v>995</v>
      </c>
      <c r="R704" s="22"/>
      <c r="S704" s="24"/>
      <c r="T704" s="22">
        <v>0</v>
      </c>
      <c r="U704" t="s">
        <v>5982</v>
      </c>
      <c r="V704" t="s">
        <v>35</v>
      </c>
      <c r="W704" t="s">
        <v>469</v>
      </c>
      <c r="X704" t="b">
        <f>Tabla1[[#This Row],[PLAN CONSUMO 31/10]]=Tabla1[[#This Row],[PLAN_CONSUMO]]</f>
        <v>0</v>
      </c>
      <c r="Y704" t="s">
        <v>35</v>
      </c>
      <c r="Z704" t="b">
        <f>Tabla1[[#This Row],[DESCRIPCION_U20002 31/10]]=Tabla1[[#This Row],[DESCRIPCION_U2000]]</f>
        <v>0</v>
      </c>
      <c r="AA704" t="s">
        <v>1754</v>
      </c>
      <c r="AB704" t="b">
        <f>Tabla1[[#This Row],[EJECUTIVO COMERCIAL 31/10]]=Tabla1[[#This Row],[EJECUTIVO_CORPORATE]]</f>
        <v>1</v>
      </c>
      <c r="AC704" t="e">
        <f>VLOOKUP(Tabla1[[#This Row],[NRO_CUENTA]],[1]!Tabla3[#Data],12,0)</f>
        <v>#N/A</v>
      </c>
      <c r="AD704" t="e">
        <f>VLOOKUP(Tabla1[[#This Row],[NRO_CUENTA]],[1]!Tabla3[#Data],17,0)</f>
        <v>#N/A</v>
      </c>
    </row>
    <row r="705" spans="1:30" x14ac:dyDescent="0.25">
      <c r="A705" t="s">
        <v>188</v>
      </c>
      <c r="B705" s="1">
        <v>43608</v>
      </c>
      <c r="C705" t="s">
        <v>287</v>
      </c>
      <c r="D705">
        <v>33868</v>
      </c>
      <c r="E705" s="6" t="s">
        <v>2401</v>
      </c>
      <c r="F705" t="s">
        <v>3406</v>
      </c>
      <c r="G705" s="6" t="s">
        <v>1754</v>
      </c>
      <c r="H705" t="s">
        <v>61</v>
      </c>
      <c r="I705" t="s">
        <v>23</v>
      </c>
      <c r="J705" t="s">
        <v>1843</v>
      </c>
      <c r="K705" t="s">
        <v>2415</v>
      </c>
      <c r="L705" t="s">
        <v>2416</v>
      </c>
      <c r="M705" t="s">
        <v>2406</v>
      </c>
      <c r="N705" t="s">
        <v>2376</v>
      </c>
      <c r="O705" s="14">
        <v>44044</v>
      </c>
      <c r="P705" s="14">
        <v>44075</v>
      </c>
      <c r="Q705" s="22" t="s">
        <v>995</v>
      </c>
      <c r="R705" s="22"/>
      <c r="S705" s="24"/>
      <c r="T705" s="22">
        <v>0</v>
      </c>
      <c r="U705" t="s">
        <v>5982</v>
      </c>
      <c r="V705" t="s">
        <v>35</v>
      </c>
      <c r="W705" t="s">
        <v>287</v>
      </c>
      <c r="X705" t="b">
        <f>Tabla1[[#This Row],[PLAN CONSUMO 31/10]]=Tabla1[[#This Row],[PLAN_CONSUMO]]</f>
        <v>1</v>
      </c>
      <c r="Y705" t="s">
        <v>35</v>
      </c>
      <c r="Z705" t="b">
        <f>Tabla1[[#This Row],[DESCRIPCION_U20002 31/10]]=Tabla1[[#This Row],[DESCRIPCION_U2000]]</f>
        <v>0</v>
      </c>
      <c r="AA705" t="s">
        <v>1754</v>
      </c>
      <c r="AB705" t="b">
        <f>Tabla1[[#This Row],[EJECUTIVO COMERCIAL 31/10]]=Tabla1[[#This Row],[EJECUTIVO_CORPORATE]]</f>
        <v>1</v>
      </c>
      <c r="AC705" t="e">
        <f>VLOOKUP(Tabla1[[#This Row],[NRO_CUENTA]],[1]!Tabla3[#Data],12,0)</f>
        <v>#N/A</v>
      </c>
      <c r="AD705" t="e">
        <f>VLOOKUP(Tabla1[[#This Row],[NRO_CUENTA]],[1]!Tabla3[#Data],17,0)</f>
        <v>#N/A</v>
      </c>
    </row>
    <row r="706" spans="1:30" x14ac:dyDescent="0.25">
      <c r="A706" t="s">
        <v>1382</v>
      </c>
      <c r="B706" s="1">
        <v>43581</v>
      </c>
      <c r="C706" t="s">
        <v>118</v>
      </c>
      <c r="D706">
        <v>33819</v>
      </c>
      <c r="E706" s="6" t="s">
        <v>2417</v>
      </c>
      <c r="F706" t="s">
        <v>2418</v>
      </c>
      <c r="G706" s="6" t="s">
        <v>1819</v>
      </c>
      <c r="H706" t="s">
        <v>40</v>
      </c>
      <c r="I706" t="s">
        <v>23</v>
      </c>
      <c r="J706" t="s">
        <v>1639</v>
      </c>
      <c r="K706" t="s">
        <v>2419</v>
      </c>
      <c r="L706" t="s">
        <v>2420</v>
      </c>
      <c r="M706" t="s">
        <v>2421</v>
      </c>
      <c r="N706" t="s">
        <v>2376</v>
      </c>
      <c r="O706" s="14">
        <v>44044</v>
      </c>
      <c r="P706" s="14">
        <v>44075</v>
      </c>
      <c r="Q706" s="22" t="s">
        <v>27</v>
      </c>
      <c r="R706" s="22"/>
      <c r="S706" s="24"/>
      <c r="T706" s="22">
        <v>44097</v>
      </c>
      <c r="U706" t="s">
        <v>5982</v>
      </c>
      <c r="V706" t="s">
        <v>35</v>
      </c>
      <c r="W706" t="s">
        <v>868</v>
      </c>
      <c r="X706" t="b">
        <f>Tabla1[[#This Row],[PLAN CONSUMO 31/10]]=Tabla1[[#This Row],[PLAN_CONSUMO]]</f>
        <v>0</v>
      </c>
      <c r="Y706" t="s">
        <v>35</v>
      </c>
      <c r="Z706" t="b">
        <f>Tabla1[[#This Row],[DESCRIPCION_U20002 31/10]]=Tabla1[[#This Row],[DESCRIPCION_U2000]]</f>
        <v>0</v>
      </c>
      <c r="AA706" t="s">
        <v>7475</v>
      </c>
      <c r="AB706" t="b">
        <f>Tabla1[[#This Row],[EJECUTIVO COMERCIAL 31/10]]=Tabla1[[#This Row],[EJECUTIVO_CORPORATE]]</f>
        <v>0</v>
      </c>
      <c r="AC706" t="e">
        <f>VLOOKUP(Tabla1[[#This Row],[NRO_CUENTA]],[1]!Tabla3[#Data],12,0)</f>
        <v>#N/A</v>
      </c>
      <c r="AD706" t="e">
        <f>VLOOKUP(Tabla1[[#This Row],[NRO_CUENTA]],[1]!Tabla3[#Data],17,0)</f>
        <v>#N/A</v>
      </c>
    </row>
    <row r="707" spans="1:30" x14ac:dyDescent="0.25">
      <c r="A707" t="s">
        <v>18</v>
      </c>
      <c r="B707" s="1">
        <v>43068</v>
      </c>
      <c r="C707" t="s">
        <v>2422</v>
      </c>
      <c r="D707">
        <v>31459</v>
      </c>
      <c r="E707" s="6" t="s">
        <v>2423</v>
      </c>
      <c r="F707" t="s">
        <v>2424</v>
      </c>
      <c r="G707" s="6" t="s">
        <v>1820</v>
      </c>
      <c r="H707" t="s">
        <v>40</v>
      </c>
      <c r="I707" t="s">
        <v>23</v>
      </c>
      <c r="J707" t="s">
        <v>1378</v>
      </c>
      <c r="L707" t="s">
        <v>2425</v>
      </c>
      <c r="M707" t="s">
        <v>2426</v>
      </c>
      <c r="N707" t="s">
        <v>2376</v>
      </c>
      <c r="O707" s="14">
        <v>44044</v>
      </c>
      <c r="P707" s="14">
        <v>44075</v>
      </c>
      <c r="Q707" s="22" t="s">
        <v>75</v>
      </c>
      <c r="R707" s="22" t="s">
        <v>2997</v>
      </c>
      <c r="S707" s="25" t="s">
        <v>1018</v>
      </c>
      <c r="T707" s="22">
        <v>0</v>
      </c>
      <c r="U707" t="s">
        <v>5982</v>
      </c>
      <c r="V707" t="s">
        <v>35</v>
      </c>
      <c r="W707" t="s">
        <v>323</v>
      </c>
      <c r="X707" t="b">
        <f>Tabla1[[#This Row],[PLAN CONSUMO 31/10]]=Tabla1[[#This Row],[PLAN_CONSUMO]]</f>
        <v>0</v>
      </c>
      <c r="Y707" t="s">
        <v>35</v>
      </c>
      <c r="Z707" t="b">
        <f>Tabla1[[#This Row],[DESCRIPCION_U20002 31/10]]=Tabla1[[#This Row],[DESCRIPCION_U2000]]</f>
        <v>0</v>
      </c>
      <c r="AA707" t="s">
        <v>1820</v>
      </c>
      <c r="AB707" t="b">
        <f>Tabla1[[#This Row],[EJECUTIVO COMERCIAL 31/10]]=Tabla1[[#This Row],[EJECUTIVO_CORPORATE]]</f>
        <v>1</v>
      </c>
      <c r="AC707" t="e">
        <f>VLOOKUP(Tabla1[[#This Row],[NRO_CUENTA]],[1]!Tabla3[#Data],12,0)</f>
        <v>#N/A</v>
      </c>
      <c r="AD707" t="e">
        <f>VLOOKUP(Tabla1[[#This Row],[NRO_CUENTA]],[1]!Tabla3[#Data],17,0)</f>
        <v>#N/A</v>
      </c>
    </row>
    <row r="708" spans="1:30" x14ac:dyDescent="0.25">
      <c r="A708" t="s">
        <v>18</v>
      </c>
      <c r="B708" s="1">
        <v>43250</v>
      </c>
      <c r="C708" t="s">
        <v>427</v>
      </c>
      <c r="D708">
        <v>32406</v>
      </c>
      <c r="E708" s="6" t="s">
        <v>2427</v>
      </c>
      <c r="F708" t="s">
        <v>2428</v>
      </c>
      <c r="G708" s="6" t="s">
        <v>1765</v>
      </c>
      <c r="H708" t="s">
        <v>22</v>
      </c>
      <c r="I708" t="s">
        <v>23</v>
      </c>
      <c r="J708" t="s">
        <v>745</v>
      </c>
      <c r="K708" t="s">
        <v>2430</v>
      </c>
      <c r="L708" t="s">
        <v>2431</v>
      </c>
      <c r="M708" t="s">
        <v>2432</v>
      </c>
      <c r="N708" t="s">
        <v>2376</v>
      </c>
      <c r="O708" s="14">
        <v>44044</v>
      </c>
      <c r="P708" s="14">
        <v>44075</v>
      </c>
      <c r="Q708" s="22" t="s">
        <v>27</v>
      </c>
      <c r="R708" s="22" t="s">
        <v>2981</v>
      </c>
      <c r="S708" s="24"/>
      <c r="T708" s="22">
        <v>44095</v>
      </c>
      <c r="U708" t="s">
        <v>5982</v>
      </c>
      <c r="V708" t="s">
        <v>5982</v>
      </c>
      <c r="W708" t="s">
        <v>28</v>
      </c>
      <c r="X708" t="b">
        <f>Tabla1[[#This Row],[PLAN CONSUMO 31/10]]=Tabla1[[#This Row],[PLAN_CONSUMO]]</f>
        <v>0</v>
      </c>
      <c r="Y708" t="s">
        <v>2428</v>
      </c>
      <c r="Z708" t="b">
        <f>Tabla1[[#This Row],[DESCRIPCION_U20002 31/10]]=Tabla1[[#This Row],[DESCRIPCION_U2000]]</f>
        <v>1</v>
      </c>
      <c r="AA708" t="s">
        <v>3799</v>
      </c>
      <c r="AB708" t="b">
        <f>Tabla1[[#This Row],[EJECUTIVO COMERCIAL 31/10]]=Tabla1[[#This Row],[EJECUTIVO_CORPORATE]]</f>
        <v>0</v>
      </c>
      <c r="AC708" t="e">
        <f>VLOOKUP(Tabla1[[#This Row],[NRO_CUENTA]],[1]!Tabla3[#Data],12,0)</f>
        <v>#N/A</v>
      </c>
      <c r="AD708" t="e">
        <f>VLOOKUP(Tabla1[[#This Row],[NRO_CUENTA]],[1]!Tabla3[#Data],17,0)</f>
        <v>#N/A</v>
      </c>
    </row>
    <row r="709" spans="1:30" x14ac:dyDescent="0.25">
      <c r="A709" t="s">
        <v>18</v>
      </c>
      <c r="B709" s="1">
        <v>43250</v>
      </c>
      <c r="C709" t="s">
        <v>427</v>
      </c>
      <c r="D709">
        <v>32415</v>
      </c>
      <c r="E709" s="6" t="s">
        <v>2427</v>
      </c>
      <c r="F709" t="s">
        <v>2429</v>
      </c>
      <c r="G709" s="6" t="s">
        <v>1765</v>
      </c>
      <c r="H709" t="s">
        <v>22</v>
      </c>
      <c r="I709" t="s">
        <v>23</v>
      </c>
      <c r="J709" t="s">
        <v>745</v>
      </c>
      <c r="K709" t="s">
        <v>2433</v>
      </c>
      <c r="L709" t="s">
        <v>2434</v>
      </c>
      <c r="M709" t="s">
        <v>2435</v>
      </c>
      <c r="N709" t="s">
        <v>2376</v>
      </c>
      <c r="O709" s="14">
        <v>44044</v>
      </c>
      <c r="P709" s="14">
        <v>44075</v>
      </c>
      <c r="Q709" s="22" t="s">
        <v>27</v>
      </c>
      <c r="R709" s="22" t="s">
        <v>2981</v>
      </c>
      <c r="S709" s="24"/>
      <c r="T709" s="22">
        <v>44095</v>
      </c>
      <c r="U709" t="s">
        <v>5982</v>
      </c>
      <c r="V709" t="s">
        <v>5982</v>
      </c>
      <c r="W709" t="s">
        <v>28</v>
      </c>
      <c r="X709" t="b">
        <f>Tabla1[[#This Row],[PLAN CONSUMO 31/10]]=Tabla1[[#This Row],[PLAN_CONSUMO]]</f>
        <v>0</v>
      </c>
      <c r="Y709" t="s">
        <v>6095</v>
      </c>
      <c r="Z709" t="b">
        <f>Tabla1[[#This Row],[DESCRIPCION_U20002 31/10]]=Tabla1[[#This Row],[DESCRIPCION_U2000]]</f>
        <v>0</v>
      </c>
      <c r="AA709" t="s">
        <v>3799</v>
      </c>
      <c r="AB709" t="b">
        <f>Tabla1[[#This Row],[EJECUTIVO COMERCIAL 31/10]]=Tabla1[[#This Row],[EJECUTIVO_CORPORATE]]</f>
        <v>0</v>
      </c>
      <c r="AC709" t="e">
        <f>VLOOKUP(Tabla1[[#This Row],[NRO_CUENTA]],[1]!Tabla3[#Data],12,0)</f>
        <v>#N/A</v>
      </c>
      <c r="AD709" t="e">
        <f>VLOOKUP(Tabla1[[#This Row],[NRO_CUENTA]],[1]!Tabla3[#Data],17,0)</f>
        <v>#N/A</v>
      </c>
    </row>
    <row r="710" spans="1:30" x14ac:dyDescent="0.25">
      <c r="A710" t="s">
        <v>18</v>
      </c>
      <c r="B710" s="1">
        <v>43554</v>
      </c>
      <c r="C710" t="s">
        <v>1682</v>
      </c>
      <c r="D710">
        <v>33610</v>
      </c>
      <c r="E710" s="6" t="s">
        <v>2427</v>
      </c>
      <c r="F710" t="s">
        <v>3407</v>
      </c>
      <c r="G710" s="6" t="s">
        <v>1765</v>
      </c>
      <c r="H710" t="s">
        <v>40</v>
      </c>
      <c r="I710" t="s">
        <v>23</v>
      </c>
      <c r="J710" t="s">
        <v>745</v>
      </c>
      <c r="K710" t="s">
        <v>2436</v>
      </c>
      <c r="L710" t="s">
        <v>2437</v>
      </c>
      <c r="M710" t="s">
        <v>2438</v>
      </c>
      <c r="N710" t="s">
        <v>2376</v>
      </c>
      <c r="O710" s="14">
        <v>44044</v>
      </c>
      <c r="P710" s="14">
        <v>44075</v>
      </c>
      <c r="Q710" s="22" t="s">
        <v>27</v>
      </c>
      <c r="R710" s="22" t="s">
        <v>3547</v>
      </c>
      <c r="S710" s="24"/>
      <c r="T710" s="22">
        <v>44157</v>
      </c>
      <c r="U710" t="s">
        <v>5982</v>
      </c>
      <c r="V710" t="s">
        <v>5982</v>
      </c>
      <c r="W710" t="s">
        <v>1682</v>
      </c>
      <c r="X710" t="b">
        <f>Tabla1[[#This Row],[PLAN CONSUMO 31/10]]=Tabla1[[#This Row],[PLAN_CONSUMO]]</f>
        <v>1</v>
      </c>
      <c r="Y710" t="s">
        <v>3407</v>
      </c>
      <c r="Z710" t="b">
        <f>Tabla1[[#This Row],[DESCRIPCION_U20002 31/10]]=Tabla1[[#This Row],[DESCRIPCION_U2000]]</f>
        <v>1</v>
      </c>
      <c r="AA710" t="s">
        <v>3799</v>
      </c>
      <c r="AB710" t="b">
        <f>Tabla1[[#This Row],[EJECUTIVO COMERCIAL 31/10]]=Tabla1[[#This Row],[EJECUTIVO_CORPORATE]]</f>
        <v>0</v>
      </c>
      <c r="AC710" t="e">
        <f>VLOOKUP(Tabla1[[#This Row],[NRO_CUENTA]],[1]!Tabla3[#Data],12,0)</f>
        <v>#N/A</v>
      </c>
      <c r="AD710" t="e">
        <f>VLOOKUP(Tabla1[[#This Row],[NRO_CUENTA]],[1]!Tabla3[#Data],17,0)</f>
        <v>#N/A</v>
      </c>
    </row>
    <row r="711" spans="1:30" x14ac:dyDescent="0.25">
      <c r="A711" t="s">
        <v>18</v>
      </c>
      <c r="B711" s="1">
        <v>42937</v>
      </c>
      <c r="C711" t="s">
        <v>454</v>
      </c>
      <c r="D711">
        <v>31192</v>
      </c>
      <c r="E711" s="6" t="s">
        <v>2439</v>
      </c>
      <c r="F711" t="s">
        <v>2440</v>
      </c>
      <c r="G711" s="6" t="s">
        <v>1760</v>
      </c>
      <c r="H711" t="s">
        <v>22</v>
      </c>
      <c r="I711" t="s">
        <v>23</v>
      </c>
      <c r="J711" t="s">
        <v>1231</v>
      </c>
      <c r="K711" t="s">
        <v>2442</v>
      </c>
      <c r="L711" s="17" t="s">
        <v>2453</v>
      </c>
      <c r="M711" t="s">
        <v>2443</v>
      </c>
      <c r="N711" t="s">
        <v>2376</v>
      </c>
      <c r="O711" s="14">
        <v>44044</v>
      </c>
      <c r="P711" s="14">
        <v>44075</v>
      </c>
      <c r="Q711" s="22" t="s">
        <v>75</v>
      </c>
      <c r="R711" s="22" t="s">
        <v>2984</v>
      </c>
      <c r="S711" s="2" t="s">
        <v>9309</v>
      </c>
      <c r="T711" s="22">
        <v>0</v>
      </c>
      <c r="U711" t="s">
        <v>5984</v>
      </c>
      <c r="V711" t="s">
        <v>35</v>
      </c>
      <c r="W711" t="s">
        <v>5986</v>
      </c>
      <c r="X711" t="b">
        <f>Tabla1[[#This Row],[PLAN CONSUMO 31/10]]=Tabla1[[#This Row],[PLAN_CONSUMO]]</f>
        <v>0</v>
      </c>
      <c r="Y711" t="s">
        <v>35</v>
      </c>
      <c r="Z711" t="b">
        <f>Tabla1[[#This Row],[DESCRIPCION_U20002 31/10]]=Tabla1[[#This Row],[DESCRIPCION_U2000]]</f>
        <v>0</v>
      </c>
      <c r="AA711" t="s">
        <v>1760</v>
      </c>
      <c r="AB711" t="b">
        <f>Tabla1[[#This Row],[EJECUTIVO COMERCIAL 31/10]]=Tabla1[[#This Row],[EJECUTIVO_CORPORATE]]</f>
        <v>1</v>
      </c>
      <c r="AC711" t="e">
        <f>VLOOKUP(Tabla1[[#This Row],[NRO_CUENTA]],[1]!Tabla3[#Data],12,0)</f>
        <v>#N/A</v>
      </c>
      <c r="AD711" t="e">
        <f>VLOOKUP(Tabla1[[#This Row],[NRO_CUENTA]],[1]!Tabla3[#Data],17,0)</f>
        <v>#N/A</v>
      </c>
    </row>
    <row r="712" spans="1:30" x14ac:dyDescent="0.25">
      <c r="A712" t="s">
        <v>18</v>
      </c>
      <c r="B712" s="1">
        <v>42944</v>
      </c>
      <c r="C712" t="s">
        <v>966</v>
      </c>
      <c r="D712">
        <v>31271</v>
      </c>
      <c r="E712" s="6" t="s">
        <v>2439</v>
      </c>
      <c r="F712" t="s">
        <v>2441</v>
      </c>
      <c r="G712" s="6" t="s">
        <v>1760</v>
      </c>
      <c r="H712" t="s">
        <v>40</v>
      </c>
      <c r="I712" t="s">
        <v>23</v>
      </c>
      <c r="J712" t="s">
        <v>1231</v>
      </c>
      <c r="K712" t="s">
        <v>2444</v>
      </c>
      <c r="L712" t="s">
        <v>2445</v>
      </c>
      <c r="M712" t="s">
        <v>2446</v>
      </c>
      <c r="N712" t="s">
        <v>2376</v>
      </c>
      <c r="O712" s="14">
        <v>44044</v>
      </c>
      <c r="P712" s="14">
        <v>44075</v>
      </c>
      <c r="Q712" s="22" t="s">
        <v>75</v>
      </c>
      <c r="R712" s="22" t="s">
        <v>2991</v>
      </c>
      <c r="S712" s="2" t="s">
        <v>9309</v>
      </c>
      <c r="T712" s="22">
        <v>0</v>
      </c>
      <c r="U712" t="s">
        <v>5984</v>
      </c>
      <c r="V712" t="s">
        <v>35</v>
      </c>
      <c r="W712" t="s">
        <v>5985</v>
      </c>
      <c r="X712" t="b">
        <f>Tabla1[[#This Row],[PLAN CONSUMO 31/10]]=Tabla1[[#This Row],[PLAN_CONSUMO]]</f>
        <v>0</v>
      </c>
      <c r="Y712" t="s">
        <v>35</v>
      </c>
      <c r="Z712" t="b">
        <f>Tabla1[[#This Row],[DESCRIPCION_U20002 31/10]]=Tabla1[[#This Row],[DESCRIPCION_U2000]]</f>
        <v>0</v>
      </c>
      <c r="AA712" t="s">
        <v>1760</v>
      </c>
      <c r="AB712" t="b">
        <f>Tabla1[[#This Row],[EJECUTIVO COMERCIAL 31/10]]=Tabla1[[#This Row],[EJECUTIVO_CORPORATE]]</f>
        <v>1</v>
      </c>
      <c r="AC712" t="e">
        <f>VLOOKUP(Tabla1[[#This Row],[NRO_CUENTA]],[1]!Tabla3[#Data],12,0)</f>
        <v>#N/A</v>
      </c>
      <c r="AD712" t="e">
        <f>VLOOKUP(Tabla1[[#This Row],[NRO_CUENTA]],[1]!Tabla3[#Data],17,0)</f>
        <v>#N/A</v>
      </c>
    </row>
    <row r="713" spans="1:30" x14ac:dyDescent="0.25">
      <c r="A713" t="s">
        <v>18</v>
      </c>
      <c r="B713" s="1">
        <v>41365</v>
      </c>
      <c r="C713" t="s">
        <v>920</v>
      </c>
      <c r="D713">
        <v>28350</v>
      </c>
      <c r="E713" s="6" t="s">
        <v>2447</v>
      </c>
      <c r="F713" t="s">
        <v>2448</v>
      </c>
      <c r="G713" t="s">
        <v>4620</v>
      </c>
      <c r="H713" t="s">
        <v>31</v>
      </c>
      <c r="I713" t="s">
        <v>23</v>
      </c>
      <c r="J713" t="s">
        <v>1225</v>
      </c>
      <c r="K713" t="s">
        <v>2451</v>
      </c>
      <c r="L713" s="17" t="s">
        <v>2452</v>
      </c>
      <c r="M713" t="s">
        <v>2456</v>
      </c>
      <c r="N713" t="s">
        <v>2376</v>
      </c>
      <c r="O713" s="14">
        <v>44044</v>
      </c>
      <c r="P713" s="14">
        <v>44075</v>
      </c>
      <c r="Q713" s="22" t="s">
        <v>996</v>
      </c>
      <c r="R713" s="22"/>
      <c r="S713" s="24"/>
      <c r="T713" s="22">
        <v>0</v>
      </c>
      <c r="U713" t="s">
        <v>5982</v>
      </c>
      <c r="V713" t="s">
        <v>5982</v>
      </c>
      <c r="W713" t="s">
        <v>905</v>
      </c>
      <c r="X713" t="b">
        <f>Tabla1[[#This Row],[PLAN CONSUMO 31/10]]=Tabla1[[#This Row],[PLAN_CONSUMO]]</f>
        <v>0</v>
      </c>
      <c r="Y713" t="s">
        <v>6096</v>
      </c>
      <c r="Z713" t="b">
        <f>Tabla1[[#This Row],[DESCRIPCION_U20002 31/10]]=Tabla1[[#This Row],[DESCRIPCION_U2000]]</f>
        <v>0</v>
      </c>
      <c r="AA713" t="s">
        <v>9185</v>
      </c>
      <c r="AB713" t="b">
        <f>Tabla1[[#This Row],[EJECUTIVO COMERCIAL 31/10]]=Tabla1[[#This Row],[EJECUTIVO_CORPORATE]]</f>
        <v>0</v>
      </c>
      <c r="AC713" t="e">
        <f>VLOOKUP(Tabla1[[#This Row],[NRO_CUENTA]],[1]!Tabla3[#Data],12,0)</f>
        <v>#N/A</v>
      </c>
      <c r="AD713" t="e">
        <f>VLOOKUP(Tabla1[[#This Row],[NRO_CUENTA]],[1]!Tabla3[#Data],17,0)</f>
        <v>#N/A</v>
      </c>
    </row>
    <row r="714" spans="1:30" x14ac:dyDescent="0.25">
      <c r="A714" t="s">
        <v>18</v>
      </c>
      <c r="B714" s="1">
        <v>42880</v>
      </c>
      <c r="C714" t="s">
        <v>2449</v>
      </c>
      <c r="D714">
        <v>31104</v>
      </c>
      <c r="E714" s="6" t="s">
        <v>2447</v>
      </c>
      <c r="F714" t="s">
        <v>2450</v>
      </c>
      <c r="G714" s="6" t="s">
        <v>4242</v>
      </c>
      <c r="H714" t="s">
        <v>40</v>
      </c>
      <c r="I714" t="s">
        <v>23</v>
      </c>
      <c r="J714" t="s">
        <v>1379</v>
      </c>
      <c r="K714" t="s">
        <v>2454</v>
      </c>
      <c r="L714" t="s">
        <v>2455</v>
      </c>
      <c r="M714" t="s">
        <v>2456</v>
      </c>
      <c r="N714" t="s">
        <v>2376</v>
      </c>
      <c r="O714" s="14">
        <v>44044</v>
      </c>
      <c r="P714" s="14">
        <v>44075</v>
      </c>
      <c r="Q714" s="22" t="s">
        <v>27</v>
      </c>
      <c r="R714" s="22" t="s">
        <v>3986</v>
      </c>
      <c r="S714" s="24"/>
      <c r="T714" s="22">
        <v>44215</v>
      </c>
      <c r="U714" t="s">
        <v>5982</v>
      </c>
      <c r="V714" t="s">
        <v>5982</v>
      </c>
      <c r="W714" t="s">
        <v>2449</v>
      </c>
      <c r="X714" t="b">
        <f>Tabla1[[#This Row],[PLAN CONSUMO 31/10]]=Tabla1[[#This Row],[PLAN_CONSUMO]]</f>
        <v>1</v>
      </c>
      <c r="Y714" t="s">
        <v>6685</v>
      </c>
      <c r="Z714" t="b">
        <f>Tabla1[[#This Row],[DESCRIPCION_U20002 31/10]]=Tabla1[[#This Row],[DESCRIPCION_U2000]]</f>
        <v>0</v>
      </c>
      <c r="AA714" t="s">
        <v>9185</v>
      </c>
      <c r="AB714" t="b">
        <f>Tabla1[[#This Row],[EJECUTIVO COMERCIAL 31/10]]=Tabla1[[#This Row],[EJECUTIVO_CORPORATE]]</f>
        <v>0</v>
      </c>
      <c r="AC714" t="str">
        <f>VLOOKUP(Tabla1[[#This Row],[NRO_CUENTA]],[1]!Tabla3[#Data],12,0)</f>
        <v>aun sin contactar</v>
      </c>
      <c r="AD714" t="e">
        <f>VLOOKUP(Tabla1[[#This Row],[NRO_CUENTA]],[1]!Tabla3[#Data],17,0)</f>
        <v>#REF!</v>
      </c>
    </row>
    <row r="715" spans="1:30" x14ac:dyDescent="0.25">
      <c r="A715" t="s">
        <v>18</v>
      </c>
      <c r="B715" s="1">
        <v>43131</v>
      </c>
      <c r="C715" t="s">
        <v>742</v>
      </c>
      <c r="D715">
        <v>31841</v>
      </c>
      <c r="E715" s="6" t="s">
        <v>2457</v>
      </c>
      <c r="F715" t="s">
        <v>2458</v>
      </c>
      <c r="G715" s="6" t="s">
        <v>1765</v>
      </c>
      <c r="H715" t="s">
        <v>40</v>
      </c>
      <c r="I715" t="s">
        <v>23</v>
      </c>
      <c r="J715" t="s">
        <v>745</v>
      </c>
      <c r="K715" t="s">
        <v>2461</v>
      </c>
      <c r="L715" t="s">
        <v>2462</v>
      </c>
      <c r="M715" t="s">
        <v>2463</v>
      </c>
      <c r="N715" t="s">
        <v>2376</v>
      </c>
      <c r="O715" s="14">
        <v>44044</v>
      </c>
      <c r="P715" s="14">
        <v>44075</v>
      </c>
      <c r="Q715" s="22" t="s">
        <v>27</v>
      </c>
      <c r="R715" s="22"/>
      <c r="S715" s="24"/>
      <c r="T715" s="22">
        <v>44097</v>
      </c>
      <c r="U715" t="s">
        <v>5982</v>
      </c>
      <c r="V715" t="s">
        <v>35</v>
      </c>
      <c r="W715" t="s">
        <v>742</v>
      </c>
      <c r="X715" t="b">
        <f>Tabla1[[#This Row],[PLAN CONSUMO 31/10]]=Tabla1[[#This Row],[PLAN_CONSUMO]]</f>
        <v>1</v>
      </c>
      <c r="Y715" t="s">
        <v>35</v>
      </c>
      <c r="Z715" t="b">
        <f>Tabla1[[#This Row],[DESCRIPCION_U20002 31/10]]=Tabla1[[#This Row],[DESCRIPCION_U2000]]</f>
        <v>0</v>
      </c>
      <c r="AA715" t="s">
        <v>9185</v>
      </c>
      <c r="AB715" t="b">
        <f>Tabla1[[#This Row],[EJECUTIVO COMERCIAL 31/10]]=Tabla1[[#This Row],[EJECUTIVO_CORPORATE]]</f>
        <v>0</v>
      </c>
      <c r="AC715" t="e">
        <f>VLOOKUP(Tabla1[[#This Row],[NRO_CUENTA]],[1]!Tabla3[#Data],12,0)</f>
        <v>#N/A</v>
      </c>
      <c r="AD715" t="e">
        <f>VLOOKUP(Tabla1[[#This Row],[NRO_CUENTA]],[1]!Tabla3[#Data],17,0)</f>
        <v>#N/A</v>
      </c>
    </row>
    <row r="716" spans="1:30" x14ac:dyDescent="0.25">
      <c r="A716" t="s">
        <v>18</v>
      </c>
      <c r="B716" s="1">
        <v>43186</v>
      </c>
      <c r="C716" t="s">
        <v>760</v>
      </c>
      <c r="D716">
        <v>31843</v>
      </c>
      <c r="E716" s="6" t="s">
        <v>2457</v>
      </c>
      <c r="F716" t="s">
        <v>2464</v>
      </c>
      <c r="G716" s="6" t="s">
        <v>1765</v>
      </c>
      <c r="H716" t="s">
        <v>31</v>
      </c>
      <c r="I716" t="s">
        <v>23</v>
      </c>
      <c r="J716" t="s">
        <v>745</v>
      </c>
      <c r="K716" t="s">
        <v>2465</v>
      </c>
      <c r="L716" t="s">
        <v>2466</v>
      </c>
      <c r="M716" t="s">
        <v>2467</v>
      </c>
      <c r="N716" t="s">
        <v>2376</v>
      </c>
      <c r="O716" s="14">
        <v>44044</v>
      </c>
      <c r="P716" s="14">
        <v>44075</v>
      </c>
      <c r="Q716" s="22" t="s">
        <v>27</v>
      </c>
      <c r="R716" s="22"/>
      <c r="S716" s="24"/>
      <c r="T716" s="22">
        <v>44344</v>
      </c>
      <c r="U716" t="s">
        <v>5982</v>
      </c>
      <c r="V716" t="s">
        <v>35</v>
      </c>
      <c r="W716" t="s">
        <v>930</v>
      </c>
      <c r="X716" t="b">
        <f>Tabla1[[#This Row],[PLAN CONSUMO 31/10]]=Tabla1[[#This Row],[PLAN_CONSUMO]]</f>
        <v>0</v>
      </c>
      <c r="Y716" t="s">
        <v>35</v>
      </c>
      <c r="Z716" t="b">
        <f>Tabla1[[#This Row],[DESCRIPCION_U20002 31/10]]=Tabla1[[#This Row],[DESCRIPCION_U2000]]</f>
        <v>0</v>
      </c>
      <c r="AA716" t="s">
        <v>9185</v>
      </c>
      <c r="AB716" t="b">
        <f>Tabla1[[#This Row],[EJECUTIVO COMERCIAL 31/10]]=Tabla1[[#This Row],[EJECUTIVO_CORPORATE]]</f>
        <v>0</v>
      </c>
      <c r="AC716" t="e">
        <f>VLOOKUP(Tabla1[[#This Row],[NRO_CUENTA]],[1]!Tabla3[#Data],12,0)</f>
        <v>#N/A</v>
      </c>
      <c r="AD716" t="e">
        <f>VLOOKUP(Tabla1[[#This Row],[NRO_CUENTA]],[1]!Tabla3[#Data],17,0)</f>
        <v>#N/A</v>
      </c>
    </row>
    <row r="717" spans="1:30" x14ac:dyDescent="0.25">
      <c r="A717" t="s">
        <v>18</v>
      </c>
      <c r="B717" s="1">
        <v>43186</v>
      </c>
      <c r="C717" t="s">
        <v>2459</v>
      </c>
      <c r="D717">
        <v>31844</v>
      </c>
      <c r="E717" s="6" t="s">
        <v>2457</v>
      </c>
      <c r="F717" t="s">
        <v>2460</v>
      </c>
      <c r="G717" s="6" t="s">
        <v>1765</v>
      </c>
      <c r="H717" t="s">
        <v>752</v>
      </c>
      <c r="I717" t="s">
        <v>23</v>
      </c>
      <c r="J717" t="s">
        <v>745</v>
      </c>
      <c r="K717" t="s">
        <v>2468</v>
      </c>
      <c r="L717" t="s">
        <v>2469</v>
      </c>
      <c r="M717" t="s">
        <v>2470</v>
      </c>
      <c r="N717" t="s">
        <v>2376</v>
      </c>
      <c r="O717" s="14">
        <v>44044</v>
      </c>
      <c r="P717" s="14">
        <v>44075</v>
      </c>
      <c r="Q717" s="22" t="s">
        <v>996</v>
      </c>
      <c r="R717" s="22" t="s">
        <v>3059</v>
      </c>
      <c r="S717" s="24"/>
      <c r="T717" s="22">
        <v>0</v>
      </c>
      <c r="U717" t="s">
        <v>5982</v>
      </c>
      <c r="V717" t="s">
        <v>5982</v>
      </c>
      <c r="W717" t="s">
        <v>2422</v>
      </c>
      <c r="X717" t="b">
        <f>Tabla1[[#This Row],[PLAN CONSUMO 31/10]]=Tabla1[[#This Row],[PLAN_CONSUMO]]</f>
        <v>0</v>
      </c>
      <c r="Y717" t="s">
        <v>6919</v>
      </c>
      <c r="Z717" t="b">
        <f>Tabla1[[#This Row],[DESCRIPCION_U20002 31/10]]=Tabla1[[#This Row],[DESCRIPCION_U2000]]</f>
        <v>0</v>
      </c>
      <c r="AA717" t="s">
        <v>9185</v>
      </c>
      <c r="AB717" t="b">
        <f>Tabla1[[#This Row],[EJECUTIVO COMERCIAL 31/10]]=Tabla1[[#This Row],[EJECUTIVO_CORPORATE]]</f>
        <v>0</v>
      </c>
      <c r="AC717" t="e">
        <f>VLOOKUP(Tabla1[[#This Row],[NRO_CUENTA]],[1]!Tabla3[#Data],12,0)</f>
        <v>#N/A</v>
      </c>
      <c r="AD717" t="e">
        <f>VLOOKUP(Tabla1[[#This Row],[NRO_CUENTA]],[1]!Tabla3[#Data],17,0)</f>
        <v>#N/A</v>
      </c>
    </row>
    <row r="718" spans="1:30" x14ac:dyDescent="0.25">
      <c r="A718" t="s">
        <v>18</v>
      </c>
      <c r="B718" s="1">
        <v>42626</v>
      </c>
      <c r="C718" t="s">
        <v>493</v>
      </c>
      <c r="D718">
        <v>30421</v>
      </c>
      <c r="E718" s="6" t="s">
        <v>2471</v>
      </c>
      <c r="F718" t="s">
        <v>2472</v>
      </c>
      <c r="G718" s="6" t="s">
        <v>1760</v>
      </c>
      <c r="H718" t="s">
        <v>22</v>
      </c>
      <c r="I718" t="s">
        <v>23</v>
      </c>
      <c r="J718" t="s">
        <v>1231</v>
      </c>
      <c r="K718" t="s">
        <v>2475</v>
      </c>
      <c r="L718" t="s">
        <v>2476</v>
      </c>
      <c r="M718" t="s">
        <v>2477</v>
      </c>
      <c r="N718" t="s">
        <v>2376</v>
      </c>
      <c r="O718" s="14">
        <v>44044</v>
      </c>
      <c r="P718" s="14">
        <v>44075</v>
      </c>
      <c r="Q718" s="22" t="s">
        <v>27</v>
      </c>
      <c r="R718" s="22" t="s">
        <v>2995</v>
      </c>
      <c r="S718" s="24"/>
      <c r="T718" s="22">
        <v>44140</v>
      </c>
      <c r="U718" t="s">
        <v>5982</v>
      </c>
      <c r="V718" t="s">
        <v>5982</v>
      </c>
      <c r="W718" t="s">
        <v>5997</v>
      </c>
      <c r="X718" t="b">
        <f>Tabla1[[#This Row],[PLAN CONSUMO 31/10]]=Tabla1[[#This Row],[PLAN_CONSUMO]]</f>
        <v>0</v>
      </c>
      <c r="Y718" t="s">
        <v>6345</v>
      </c>
      <c r="Z718" t="b">
        <f>Tabla1[[#This Row],[DESCRIPCION_U20002 31/10]]=Tabla1[[#This Row],[DESCRIPCION_U2000]]</f>
        <v>0</v>
      </c>
      <c r="AA718" t="s">
        <v>1760</v>
      </c>
      <c r="AB718" t="b">
        <f>Tabla1[[#This Row],[EJECUTIVO COMERCIAL 31/10]]=Tabla1[[#This Row],[EJECUTIVO_CORPORATE]]</f>
        <v>1</v>
      </c>
      <c r="AC718" t="e">
        <f>VLOOKUP(Tabla1[[#This Row],[NRO_CUENTA]],[1]!Tabla3[#Data],12,0)</f>
        <v>#N/A</v>
      </c>
      <c r="AD718" t="e">
        <f>VLOOKUP(Tabla1[[#This Row],[NRO_CUENTA]],[1]!Tabla3[#Data],17,0)</f>
        <v>#N/A</v>
      </c>
    </row>
    <row r="719" spans="1:30" x14ac:dyDescent="0.25">
      <c r="A719" t="s">
        <v>18</v>
      </c>
      <c r="B719" s="1">
        <v>42811</v>
      </c>
      <c r="C719" t="s">
        <v>82</v>
      </c>
      <c r="D719">
        <v>30895</v>
      </c>
      <c r="E719" s="6" t="s">
        <v>2471</v>
      </c>
      <c r="F719" t="s">
        <v>2473</v>
      </c>
      <c r="G719" s="6" t="s">
        <v>1760</v>
      </c>
      <c r="H719" t="s">
        <v>98</v>
      </c>
      <c r="I719" t="s">
        <v>23</v>
      </c>
      <c r="J719" t="s">
        <v>1231</v>
      </c>
      <c r="K719" t="s">
        <v>2478</v>
      </c>
      <c r="L719" t="s">
        <v>2479</v>
      </c>
      <c r="M719" t="s">
        <v>2996</v>
      </c>
      <c r="N719" t="s">
        <v>2376</v>
      </c>
      <c r="O719" s="14">
        <v>44044</v>
      </c>
      <c r="P719" s="14">
        <v>44075</v>
      </c>
      <c r="Q719" s="22" t="s">
        <v>996</v>
      </c>
      <c r="R719" s="22"/>
      <c r="S719" s="24"/>
      <c r="T719" s="22">
        <v>0</v>
      </c>
      <c r="U719" t="s">
        <v>5982</v>
      </c>
      <c r="V719" t="s">
        <v>5982</v>
      </c>
      <c r="W719" t="s">
        <v>5991</v>
      </c>
      <c r="X719" t="b">
        <f>Tabla1[[#This Row],[PLAN CONSUMO 31/10]]=Tabla1[[#This Row],[PLAN_CONSUMO]]</f>
        <v>0</v>
      </c>
      <c r="Y719" t="s">
        <v>6346</v>
      </c>
      <c r="Z719" t="b">
        <f>Tabla1[[#This Row],[DESCRIPCION_U20002 31/10]]=Tabla1[[#This Row],[DESCRIPCION_U2000]]</f>
        <v>0</v>
      </c>
      <c r="AA719" t="s">
        <v>1760</v>
      </c>
      <c r="AB719" t="b">
        <f>Tabla1[[#This Row],[EJECUTIVO COMERCIAL 31/10]]=Tabla1[[#This Row],[EJECUTIVO_CORPORATE]]</f>
        <v>1</v>
      </c>
      <c r="AC719" t="e">
        <f>VLOOKUP(Tabla1[[#This Row],[NRO_CUENTA]],[1]!Tabla3[#Data],12,0)</f>
        <v>#N/A</v>
      </c>
      <c r="AD719" t="e">
        <f>VLOOKUP(Tabla1[[#This Row],[NRO_CUENTA]],[1]!Tabla3[#Data],17,0)</f>
        <v>#N/A</v>
      </c>
    </row>
    <row r="720" spans="1:30" x14ac:dyDescent="0.25">
      <c r="A720" t="s">
        <v>18</v>
      </c>
      <c r="B720" s="1">
        <v>42838</v>
      </c>
      <c r="C720" t="s">
        <v>263</v>
      </c>
      <c r="D720">
        <v>30927</v>
      </c>
      <c r="E720" s="6" t="s">
        <v>2471</v>
      </c>
      <c r="F720" t="s">
        <v>2480</v>
      </c>
      <c r="G720" s="6" t="s">
        <v>1760</v>
      </c>
      <c r="H720" t="s">
        <v>40</v>
      </c>
      <c r="I720" t="s">
        <v>23</v>
      </c>
      <c r="J720" t="s">
        <v>1231</v>
      </c>
      <c r="K720" t="s">
        <v>2481</v>
      </c>
      <c r="L720" t="s">
        <v>2482</v>
      </c>
      <c r="M720" t="s">
        <v>2483</v>
      </c>
      <c r="N720" t="s">
        <v>2376</v>
      </c>
      <c r="O720" s="14">
        <v>44044</v>
      </c>
      <c r="P720" s="14">
        <v>44075</v>
      </c>
      <c r="Q720" s="22" t="s">
        <v>27</v>
      </c>
      <c r="R720" s="22"/>
      <c r="S720" s="24"/>
      <c r="T720" s="22">
        <v>44097</v>
      </c>
      <c r="U720" t="s">
        <v>5982</v>
      </c>
      <c r="V720" t="s">
        <v>35</v>
      </c>
      <c r="W720" t="s">
        <v>905</v>
      </c>
      <c r="X720" t="b">
        <f>Tabla1[[#This Row],[PLAN CONSUMO 31/10]]=Tabla1[[#This Row],[PLAN_CONSUMO]]</f>
        <v>0</v>
      </c>
      <c r="Y720" t="s">
        <v>35</v>
      </c>
      <c r="Z720" t="b">
        <f>Tabla1[[#This Row],[DESCRIPCION_U20002 31/10]]=Tabla1[[#This Row],[DESCRIPCION_U2000]]</f>
        <v>0</v>
      </c>
      <c r="AA720" t="s">
        <v>1760</v>
      </c>
      <c r="AB720" t="b">
        <f>Tabla1[[#This Row],[EJECUTIVO COMERCIAL 31/10]]=Tabla1[[#This Row],[EJECUTIVO_CORPORATE]]</f>
        <v>1</v>
      </c>
      <c r="AC720" t="e">
        <f>VLOOKUP(Tabla1[[#This Row],[NRO_CUENTA]],[1]!Tabla3[#Data],12,0)</f>
        <v>#N/A</v>
      </c>
      <c r="AD720" t="e">
        <f>VLOOKUP(Tabla1[[#This Row],[NRO_CUENTA]],[1]!Tabla3[#Data],17,0)</f>
        <v>#N/A</v>
      </c>
    </row>
    <row r="721" spans="1:30" x14ac:dyDescent="0.25">
      <c r="A721" t="s">
        <v>18</v>
      </c>
      <c r="B721" s="1">
        <v>43038</v>
      </c>
      <c r="C721" t="s">
        <v>82</v>
      </c>
      <c r="D721">
        <v>31494</v>
      </c>
      <c r="E721" s="6" t="s">
        <v>2471</v>
      </c>
      <c r="F721" t="s">
        <v>2474</v>
      </c>
      <c r="G721" s="6" t="s">
        <v>1760</v>
      </c>
      <c r="H721" t="s">
        <v>40</v>
      </c>
      <c r="I721" t="s">
        <v>23</v>
      </c>
      <c r="J721" t="s">
        <v>1231</v>
      </c>
      <c r="K721" t="s">
        <v>2484</v>
      </c>
      <c r="L721" t="s">
        <v>2485</v>
      </c>
      <c r="M721" t="s">
        <v>2486</v>
      </c>
      <c r="N721" t="s">
        <v>2376</v>
      </c>
      <c r="O721" s="14">
        <v>44044</v>
      </c>
      <c r="P721" s="14">
        <v>44075</v>
      </c>
      <c r="Q721" s="22" t="s">
        <v>27</v>
      </c>
      <c r="R721" s="22"/>
      <c r="S721" s="24"/>
      <c r="T721" s="22">
        <v>44096</v>
      </c>
      <c r="U721" t="s">
        <v>5982</v>
      </c>
      <c r="V721" t="s">
        <v>5982</v>
      </c>
      <c r="W721" t="s">
        <v>158</v>
      </c>
      <c r="X721" t="b">
        <f>Tabla1[[#This Row],[PLAN CONSUMO 31/10]]=Tabla1[[#This Row],[PLAN_CONSUMO]]</f>
        <v>0</v>
      </c>
      <c r="Y721" t="s">
        <v>6986</v>
      </c>
      <c r="Z721" t="b">
        <f>Tabla1[[#This Row],[DESCRIPCION_U20002 31/10]]=Tabla1[[#This Row],[DESCRIPCION_U2000]]</f>
        <v>0</v>
      </c>
      <c r="AA721" t="s">
        <v>1760</v>
      </c>
      <c r="AB721" t="b">
        <f>Tabla1[[#This Row],[EJECUTIVO COMERCIAL 31/10]]=Tabla1[[#This Row],[EJECUTIVO_CORPORATE]]</f>
        <v>1</v>
      </c>
      <c r="AC721" t="e">
        <f>VLOOKUP(Tabla1[[#This Row],[NRO_CUENTA]],[1]!Tabla3[#Data],12,0)</f>
        <v>#N/A</v>
      </c>
      <c r="AD721" t="e">
        <f>VLOOKUP(Tabla1[[#This Row],[NRO_CUENTA]],[1]!Tabla3[#Data],17,0)</f>
        <v>#N/A</v>
      </c>
    </row>
    <row r="722" spans="1:30" x14ac:dyDescent="0.25">
      <c r="A722" t="s">
        <v>18</v>
      </c>
      <c r="B722" s="1">
        <v>42790</v>
      </c>
      <c r="C722" t="s">
        <v>248</v>
      </c>
      <c r="D722">
        <v>30866</v>
      </c>
      <c r="E722" s="6" t="s">
        <v>2487</v>
      </c>
      <c r="F722" t="s">
        <v>3408</v>
      </c>
      <c r="G722" s="6" t="s">
        <v>1820</v>
      </c>
      <c r="H722" t="s">
        <v>31</v>
      </c>
      <c r="I722" t="s">
        <v>23</v>
      </c>
      <c r="J722" t="s">
        <v>1378</v>
      </c>
      <c r="K722" t="s">
        <v>2490</v>
      </c>
      <c r="L722" t="s">
        <v>2491</v>
      </c>
      <c r="M722" t="s">
        <v>2492</v>
      </c>
      <c r="N722" t="s">
        <v>2376</v>
      </c>
      <c r="O722" s="14">
        <v>44044</v>
      </c>
      <c r="P722" s="14">
        <v>44075</v>
      </c>
      <c r="Q722" s="22" t="s">
        <v>27</v>
      </c>
      <c r="R722" s="22"/>
      <c r="S722" s="24"/>
      <c r="T722" s="22">
        <v>44782</v>
      </c>
      <c r="U722" t="s">
        <v>5984</v>
      </c>
      <c r="V722" t="s">
        <v>5982</v>
      </c>
      <c r="W722" t="s">
        <v>248</v>
      </c>
      <c r="X722" t="b">
        <f>Tabla1[[#This Row],[PLAN CONSUMO 31/10]]=Tabla1[[#This Row],[PLAN_CONSUMO]]</f>
        <v>1</v>
      </c>
      <c r="Y722" t="s">
        <v>3408</v>
      </c>
      <c r="Z722" t="b">
        <f>Tabla1[[#This Row],[DESCRIPCION_U20002 31/10]]=Tabla1[[#This Row],[DESCRIPCION_U2000]]</f>
        <v>1</v>
      </c>
      <c r="AA722" t="s">
        <v>1820</v>
      </c>
      <c r="AB722" t="b">
        <f>Tabla1[[#This Row],[EJECUTIVO COMERCIAL 31/10]]=Tabla1[[#This Row],[EJECUTIVO_CORPORATE]]</f>
        <v>1</v>
      </c>
      <c r="AC722" t="e">
        <f>VLOOKUP(Tabla1[[#This Row],[NRO_CUENTA]],[1]!Tabla3[#Data],12,0)</f>
        <v>#N/A</v>
      </c>
      <c r="AD722" t="e">
        <f>VLOOKUP(Tabla1[[#This Row],[NRO_CUENTA]],[1]!Tabla3[#Data],17,0)</f>
        <v>#N/A</v>
      </c>
    </row>
    <row r="723" spans="1:30" x14ac:dyDescent="0.25">
      <c r="A723" t="s">
        <v>18</v>
      </c>
      <c r="B723" s="1">
        <v>42790</v>
      </c>
      <c r="C723" t="s">
        <v>248</v>
      </c>
      <c r="D723">
        <v>30870</v>
      </c>
      <c r="E723" s="6" t="s">
        <v>2487</v>
      </c>
      <c r="F723" t="s">
        <v>3409</v>
      </c>
      <c r="G723" s="6" t="s">
        <v>1820</v>
      </c>
      <c r="H723" t="s">
        <v>61</v>
      </c>
      <c r="I723" t="s">
        <v>23</v>
      </c>
      <c r="J723" t="s">
        <v>1378</v>
      </c>
      <c r="K723" t="s">
        <v>2493</v>
      </c>
      <c r="L723" t="s">
        <v>2494</v>
      </c>
      <c r="M723" t="s">
        <v>2495</v>
      </c>
      <c r="N723" t="s">
        <v>2376</v>
      </c>
      <c r="O723" s="14">
        <v>44044</v>
      </c>
      <c r="P723" s="14">
        <v>44075</v>
      </c>
      <c r="Q723" s="22" t="s">
        <v>27</v>
      </c>
      <c r="R723" s="22"/>
      <c r="S723" s="24"/>
      <c r="T723" s="22">
        <v>44285</v>
      </c>
      <c r="U723" t="s">
        <v>5984</v>
      </c>
      <c r="V723" t="s">
        <v>5982</v>
      </c>
      <c r="W723" t="s">
        <v>248</v>
      </c>
      <c r="X723" t="b">
        <f>Tabla1[[#This Row],[PLAN CONSUMO 31/10]]=Tabla1[[#This Row],[PLAN_CONSUMO]]</f>
        <v>1</v>
      </c>
      <c r="Y723" t="s">
        <v>3409</v>
      </c>
      <c r="Z723" t="b">
        <f>Tabla1[[#This Row],[DESCRIPCION_U20002 31/10]]=Tabla1[[#This Row],[DESCRIPCION_U2000]]</f>
        <v>1</v>
      </c>
      <c r="AA723" t="s">
        <v>1820</v>
      </c>
      <c r="AB723" t="b">
        <f>Tabla1[[#This Row],[EJECUTIVO COMERCIAL 31/10]]=Tabla1[[#This Row],[EJECUTIVO_CORPORATE]]</f>
        <v>1</v>
      </c>
      <c r="AC723" t="e">
        <f>VLOOKUP(Tabla1[[#This Row],[NRO_CUENTA]],[1]!Tabla3[#Data],12,0)</f>
        <v>#N/A</v>
      </c>
      <c r="AD723" t="e">
        <f>VLOOKUP(Tabla1[[#This Row],[NRO_CUENTA]],[1]!Tabla3[#Data],17,0)</f>
        <v>#N/A</v>
      </c>
    </row>
    <row r="724" spans="1:30" x14ac:dyDescent="0.25">
      <c r="A724" t="s">
        <v>18</v>
      </c>
      <c r="B724" s="1">
        <v>43147</v>
      </c>
      <c r="C724" t="s">
        <v>248</v>
      </c>
      <c r="D724">
        <v>31785</v>
      </c>
      <c r="E724" s="6" t="s">
        <v>2487</v>
      </c>
      <c r="F724" t="s">
        <v>3410</v>
      </c>
      <c r="G724" s="6" t="s">
        <v>1820</v>
      </c>
      <c r="H724" t="s">
        <v>631</v>
      </c>
      <c r="I724" t="s">
        <v>23</v>
      </c>
      <c r="J724" t="s">
        <v>1378</v>
      </c>
      <c r="K724" t="s">
        <v>2496</v>
      </c>
      <c r="L724" t="s">
        <v>2497</v>
      </c>
      <c r="M724" t="s">
        <v>2498</v>
      </c>
      <c r="N724" t="s">
        <v>2376</v>
      </c>
      <c r="O724" s="14">
        <v>44044</v>
      </c>
      <c r="P724" s="14">
        <v>44075</v>
      </c>
      <c r="Q724" s="22" t="s">
        <v>75</v>
      </c>
      <c r="R724" s="22"/>
      <c r="S724" s="2" t="s">
        <v>9309</v>
      </c>
      <c r="T724" s="22">
        <v>0</v>
      </c>
      <c r="U724" t="s">
        <v>5984</v>
      </c>
      <c r="V724" t="s">
        <v>5982</v>
      </c>
      <c r="W724" t="s">
        <v>248</v>
      </c>
      <c r="X724" t="b">
        <f>Tabla1[[#This Row],[PLAN CONSUMO 31/10]]=Tabla1[[#This Row],[PLAN_CONSUMO]]</f>
        <v>1</v>
      </c>
      <c r="Y724" t="s">
        <v>3410</v>
      </c>
      <c r="Z724" t="b">
        <f>Tabla1[[#This Row],[DESCRIPCION_U20002 31/10]]=Tabla1[[#This Row],[DESCRIPCION_U2000]]</f>
        <v>1</v>
      </c>
      <c r="AA724" t="s">
        <v>1820</v>
      </c>
      <c r="AB724" t="b">
        <f>Tabla1[[#This Row],[EJECUTIVO COMERCIAL 31/10]]=Tabla1[[#This Row],[EJECUTIVO_CORPORATE]]</f>
        <v>1</v>
      </c>
      <c r="AC724" t="e">
        <f>VLOOKUP(Tabla1[[#This Row],[NRO_CUENTA]],[1]!Tabla3[#Data],12,0)</f>
        <v>#N/A</v>
      </c>
      <c r="AD724" t="e">
        <f>VLOOKUP(Tabla1[[#This Row],[NRO_CUENTA]],[1]!Tabla3[#Data],17,0)</f>
        <v>#N/A</v>
      </c>
    </row>
    <row r="725" spans="1:30" x14ac:dyDescent="0.25">
      <c r="A725" t="s">
        <v>18</v>
      </c>
      <c r="B725" s="1">
        <v>43190</v>
      </c>
      <c r="C725" t="s">
        <v>248</v>
      </c>
      <c r="D725">
        <v>32110</v>
      </c>
      <c r="E725" s="6" t="s">
        <v>2487</v>
      </c>
      <c r="F725" t="s">
        <v>2499</v>
      </c>
      <c r="G725" s="6" t="s">
        <v>1820</v>
      </c>
      <c r="H725" t="s">
        <v>98</v>
      </c>
      <c r="I725" t="s">
        <v>23</v>
      </c>
      <c r="J725" t="s">
        <v>1378</v>
      </c>
      <c r="K725" t="s">
        <v>2500</v>
      </c>
      <c r="L725" t="s">
        <v>2501</v>
      </c>
      <c r="M725" t="s">
        <v>2492</v>
      </c>
      <c r="N725" t="s">
        <v>2376</v>
      </c>
      <c r="O725" s="14">
        <v>44044</v>
      </c>
      <c r="P725" s="14">
        <v>44075</v>
      </c>
      <c r="Q725" s="21" t="s">
        <v>75</v>
      </c>
      <c r="R725" s="22"/>
      <c r="S725" s="2" t="s">
        <v>9309</v>
      </c>
      <c r="T725" s="22">
        <v>0</v>
      </c>
      <c r="U725" t="s">
        <v>5984</v>
      </c>
      <c r="V725" t="s">
        <v>5982</v>
      </c>
      <c r="W725" t="s">
        <v>248</v>
      </c>
      <c r="X725" t="b">
        <f>Tabla1[[#This Row],[PLAN CONSUMO 31/10]]=Tabla1[[#This Row],[PLAN_CONSUMO]]</f>
        <v>1</v>
      </c>
      <c r="Y725" t="s">
        <v>7656</v>
      </c>
      <c r="Z725" t="b">
        <f>Tabla1[[#This Row],[DESCRIPCION_U20002 31/10]]=Tabla1[[#This Row],[DESCRIPCION_U2000]]</f>
        <v>0</v>
      </c>
      <c r="AA725" t="s">
        <v>1820</v>
      </c>
      <c r="AB725" t="b">
        <f>Tabla1[[#This Row],[EJECUTIVO COMERCIAL 31/10]]=Tabla1[[#This Row],[EJECUTIVO_CORPORATE]]</f>
        <v>1</v>
      </c>
      <c r="AC725" t="e">
        <f>VLOOKUP(Tabla1[[#This Row],[NRO_CUENTA]],[1]!Tabla3[#Data],12,0)</f>
        <v>#N/A</v>
      </c>
      <c r="AD725" t="e">
        <f>VLOOKUP(Tabla1[[#This Row],[NRO_CUENTA]],[1]!Tabla3[#Data],17,0)</f>
        <v>#N/A</v>
      </c>
    </row>
    <row r="726" spans="1:30" x14ac:dyDescent="0.25">
      <c r="A726" t="s">
        <v>18</v>
      </c>
      <c r="B726" s="1">
        <v>43188</v>
      </c>
      <c r="C726" t="s">
        <v>248</v>
      </c>
      <c r="D726">
        <v>32113</v>
      </c>
      <c r="E726" s="6" t="s">
        <v>2487</v>
      </c>
      <c r="F726" t="s">
        <v>3411</v>
      </c>
      <c r="G726" s="6" t="s">
        <v>1820</v>
      </c>
      <c r="H726" t="s">
        <v>646</v>
      </c>
      <c r="I726" t="s">
        <v>23</v>
      </c>
      <c r="J726" t="s">
        <v>1378</v>
      </c>
      <c r="K726" t="s">
        <v>2502</v>
      </c>
      <c r="L726" t="s">
        <v>2503</v>
      </c>
      <c r="M726" t="s">
        <v>2504</v>
      </c>
      <c r="N726" t="s">
        <v>2376</v>
      </c>
      <c r="O726" s="14">
        <v>44044</v>
      </c>
      <c r="P726" s="14">
        <v>44075</v>
      </c>
      <c r="Q726" s="22" t="s">
        <v>75</v>
      </c>
      <c r="R726" s="22"/>
      <c r="S726" s="2" t="s">
        <v>9309</v>
      </c>
      <c r="T726" s="22">
        <v>0</v>
      </c>
      <c r="U726" t="s">
        <v>5984</v>
      </c>
      <c r="V726" t="s">
        <v>5982</v>
      </c>
      <c r="W726" t="s">
        <v>248</v>
      </c>
      <c r="X726" t="b">
        <f>Tabla1[[#This Row],[PLAN CONSUMO 31/10]]=Tabla1[[#This Row],[PLAN_CONSUMO]]</f>
        <v>1</v>
      </c>
      <c r="Y726" t="s">
        <v>6097</v>
      </c>
      <c r="Z726" t="b">
        <f>Tabla1[[#This Row],[DESCRIPCION_U20002 31/10]]=Tabla1[[#This Row],[DESCRIPCION_U2000]]</f>
        <v>0</v>
      </c>
      <c r="AA726" t="s">
        <v>1820</v>
      </c>
      <c r="AB726" t="b">
        <f>Tabla1[[#This Row],[EJECUTIVO COMERCIAL 31/10]]=Tabla1[[#This Row],[EJECUTIVO_CORPORATE]]</f>
        <v>1</v>
      </c>
      <c r="AC726" t="e">
        <f>VLOOKUP(Tabla1[[#This Row],[NRO_CUENTA]],[1]!Tabla3[#Data],12,0)</f>
        <v>#N/A</v>
      </c>
      <c r="AD726" t="e">
        <f>VLOOKUP(Tabla1[[#This Row],[NRO_CUENTA]],[1]!Tabla3[#Data],17,0)</f>
        <v>#N/A</v>
      </c>
    </row>
    <row r="727" spans="1:30" x14ac:dyDescent="0.25">
      <c r="A727" t="s">
        <v>18</v>
      </c>
      <c r="B727" s="1">
        <v>43188</v>
      </c>
      <c r="C727" t="s">
        <v>248</v>
      </c>
      <c r="D727">
        <v>32132</v>
      </c>
      <c r="E727" s="6" t="s">
        <v>2487</v>
      </c>
      <c r="F727" t="s">
        <v>3412</v>
      </c>
      <c r="G727" s="6" t="s">
        <v>1820</v>
      </c>
      <c r="H727" t="s">
        <v>752</v>
      </c>
      <c r="I727" t="s">
        <v>23</v>
      </c>
      <c r="J727" t="s">
        <v>1378</v>
      </c>
      <c r="K727" t="s">
        <v>2505</v>
      </c>
      <c r="L727" t="s">
        <v>2506</v>
      </c>
      <c r="M727" t="s">
        <v>2507</v>
      </c>
      <c r="N727" t="s">
        <v>2376</v>
      </c>
      <c r="O727" s="14">
        <v>44044</v>
      </c>
      <c r="P727" s="14">
        <v>44075</v>
      </c>
      <c r="Q727" s="22" t="s">
        <v>75</v>
      </c>
      <c r="R727" s="28"/>
      <c r="S727" s="2" t="s">
        <v>9309</v>
      </c>
      <c r="T727" s="22">
        <v>0</v>
      </c>
      <c r="U727" t="s">
        <v>5984</v>
      </c>
      <c r="V727" t="s">
        <v>35</v>
      </c>
      <c r="W727" t="s">
        <v>248</v>
      </c>
      <c r="X727" t="b">
        <f>Tabla1[[#This Row],[PLAN CONSUMO 31/10]]=Tabla1[[#This Row],[PLAN_CONSUMO]]</f>
        <v>1</v>
      </c>
      <c r="Y727" t="s">
        <v>35</v>
      </c>
      <c r="Z727" t="b">
        <f>Tabla1[[#This Row],[DESCRIPCION_U20002 31/10]]=Tabla1[[#This Row],[DESCRIPCION_U2000]]</f>
        <v>0</v>
      </c>
      <c r="AA727" t="s">
        <v>1820</v>
      </c>
      <c r="AB727" t="b">
        <f>Tabla1[[#This Row],[EJECUTIVO COMERCIAL 31/10]]=Tabla1[[#This Row],[EJECUTIVO_CORPORATE]]</f>
        <v>1</v>
      </c>
      <c r="AC727" t="e">
        <f>VLOOKUP(Tabla1[[#This Row],[NRO_CUENTA]],[1]!Tabla3[#Data],12,0)</f>
        <v>#N/A</v>
      </c>
      <c r="AD727" t="e">
        <f>VLOOKUP(Tabla1[[#This Row],[NRO_CUENTA]],[1]!Tabla3[#Data],17,0)</f>
        <v>#N/A</v>
      </c>
    </row>
    <row r="728" spans="1:30" x14ac:dyDescent="0.25">
      <c r="A728" t="s">
        <v>18</v>
      </c>
      <c r="B728" s="1">
        <v>43312</v>
      </c>
      <c r="C728" t="s">
        <v>118</v>
      </c>
      <c r="D728">
        <v>32684</v>
      </c>
      <c r="E728" s="6" t="s">
        <v>2487</v>
      </c>
      <c r="F728" t="s">
        <v>2488</v>
      </c>
      <c r="G728" s="6" t="s">
        <v>1649</v>
      </c>
      <c r="H728" t="s">
        <v>40</v>
      </c>
      <c r="I728" t="s">
        <v>23</v>
      </c>
      <c r="J728" t="s">
        <v>1379</v>
      </c>
      <c r="K728" t="s">
        <v>2508</v>
      </c>
      <c r="L728" t="s">
        <v>2509</v>
      </c>
      <c r="M728" t="s">
        <v>2492</v>
      </c>
      <c r="N728" t="s">
        <v>2376</v>
      </c>
      <c r="O728" s="14">
        <v>44044</v>
      </c>
      <c r="P728" s="14">
        <v>44075</v>
      </c>
      <c r="Q728" s="22" t="s">
        <v>27</v>
      </c>
      <c r="R728" s="22"/>
      <c r="S728" s="24"/>
      <c r="T728" s="22">
        <v>44096</v>
      </c>
      <c r="U728" t="s">
        <v>5984</v>
      </c>
      <c r="V728" t="s">
        <v>5982</v>
      </c>
      <c r="W728" t="s">
        <v>118</v>
      </c>
      <c r="X728" t="b">
        <f>Tabla1[[#This Row],[PLAN CONSUMO 31/10]]=Tabla1[[#This Row],[PLAN_CONSUMO]]</f>
        <v>1</v>
      </c>
      <c r="Y728" t="s">
        <v>8277</v>
      </c>
      <c r="Z728" t="b">
        <f>Tabla1[[#This Row],[DESCRIPCION_U20002 31/10]]=Tabla1[[#This Row],[DESCRIPCION_U2000]]</f>
        <v>0</v>
      </c>
      <c r="AA728" t="s">
        <v>1820</v>
      </c>
      <c r="AB728" t="b">
        <f>Tabla1[[#This Row],[EJECUTIVO COMERCIAL 31/10]]=Tabla1[[#This Row],[EJECUTIVO_CORPORATE]]</f>
        <v>0</v>
      </c>
      <c r="AC728" t="e">
        <f>VLOOKUP(Tabla1[[#This Row],[NRO_CUENTA]],[1]!Tabla3[#Data],12,0)</f>
        <v>#N/A</v>
      </c>
      <c r="AD728" t="e">
        <f>VLOOKUP(Tabla1[[#This Row],[NRO_CUENTA]],[1]!Tabla3[#Data],17,0)</f>
        <v>#N/A</v>
      </c>
    </row>
    <row r="729" spans="1:30" x14ac:dyDescent="0.25">
      <c r="A729" t="s">
        <v>18</v>
      </c>
      <c r="B729" s="1">
        <v>43312</v>
      </c>
      <c r="C729" t="s">
        <v>118</v>
      </c>
      <c r="D729">
        <v>32689</v>
      </c>
      <c r="E729" s="6" t="s">
        <v>2487</v>
      </c>
      <c r="F729" t="s">
        <v>2489</v>
      </c>
      <c r="G729" s="6" t="s">
        <v>1649</v>
      </c>
      <c r="H729" t="s">
        <v>22</v>
      </c>
      <c r="I729" t="s">
        <v>23</v>
      </c>
      <c r="J729" t="s">
        <v>1379</v>
      </c>
      <c r="K729" t="s">
        <v>2510</v>
      </c>
      <c r="L729" t="s">
        <v>2511</v>
      </c>
      <c r="M729" t="s">
        <v>2492</v>
      </c>
      <c r="N729" t="s">
        <v>2376</v>
      </c>
      <c r="O729" s="14">
        <v>44044</v>
      </c>
      <c r="P729" s="14">
        <v>44075</v>
      </c>
      <c r="Q729" s="22" t="s">
        <v>27</v>
      </c>
      <c r="R729" s="22" t="s">
        <v>2981</v>
      </c>
      <c r="S729" s="24"/>
      <c r="T729" s="22">
        <v>44096</v>
      </c>
      <c r="U729" t="s">
        <v>5984</v>
      </c>
      <c r="V729" t="s">
        <v>5982</v>
      </c>
      <c r="W729" t="s">
        <v>118</v>
      </c>
      <c r="X729" t="b">
        <f>Tabla1[[#This Row],[PLAN CONSUMO 31/10]]=Tabla1[[#This Row],[PLAN_CONSUMO]]</f>
        <v>1</v>
      </c>
      <c r="Y729" t="s">
        <v>8278</v>
      </c>
      <c r="Z729" t="b">
        <f>Tabla1[[#This Row],[DESCRIPCION_U20002 31/10]]=Tabla1[[#This Row],[DESCRIPCION_U2000]]</f>
        <v>0</v>
      </c>
      <c r="AA729" t="s">
        <v>1820</v>
      </c>
      <c r="AB729" t="b">
        <f>Tabla1[[#This Row],[EJECUTIVO COMERCIAL 31/10]]=Tabla1[[#This Row],[EJECUTIVO_CORPORATE]]</f>
        <v>0</v>
      </c>
      <c r="AC729" t="e">
        <f>VLOOKUP(Tabla1[[#This Row],[NRO_CUENTA]],[1]!Tabla3[#Data],12,0)</f>
        <v>#N/A</v>
      </c>
      <c r="AD729" t="e">
        <f>VLOOKUP(Tabla1[[#This Row],[NRO_CUENTA]],[1]!Tabla3[#Data],17,0)</f>
        <v>#N/A</v>
      </c>
    </row>
    <row r="730" spans="1:30" x14ac:dyDescent="0.25">
      <c r="A730" t="s">
        <v>18</v>
      </c>
      <c r="B730" s="1">
        <v>41487</v>
      </c>
      <c r="C730" t="s">
        <v>557</v>
      </c>
      <c r="D730">
        <v>28454</v>
      </c>
      <c r="E730" s="6" t="s">
        <v>2512</v>
      </c>
      <c r="F730" t="s">
        <v>2514</v>
      </c>
      <c r="G730" s="6" t="s">
        <v>1820</v>
      </c>
      <c r="H730" t="s">
        <v>40</v>
      </c>
      <c r="I730" t="s">
        <v>23</v>
      </c>
      <c r="J730" t="s">
        <v>1378</v>
      </c>
      <c r="K730" t="s">
        <v>2515</v>
      </c>
      <c r="L730" s="17" t="s">
        <v>2516</v>
      </c>
      <c r="M730" t="s">
        <v>2777</v>
      </c>
      <c r="N730" t="s">
        <v>2376</v>
      </c>
      <c r="O730" s="14">
        <v>44044</v>
      </c>
      <c r="P730" s="14">
        <v>44075</v>
      </c>
      <c r="Q730" s="22" t="s">
        <v>27</v>
      </c>
      <c r="R730" s="22" t="s">
        <v>3976</v>
      </c>
      <c r="S730" s="24"/>
      <c r="T730" s="22">
        <v>44205</v>
      </c>
      <c r="U730" t="s">
        <v>5982</v>
      </c>
      <c r="V730" t="s">
        <v>5982</v>
      </c>
      <c r="W730" t="s">
        <v>118</v>
      </c>
      <c r="X730" t="b">
        <f>Tabla1[[#This Row],[PLAN CONSUMO 31/10]]=Tabla1[[#This Row],[PLAN_CONSUMO]]</f>
        <v>0</v>
      </c>
      <c r="Y730" t="s">
        <v>7471</v>
      </c>
      <c r="Z730" t="b">
        <f>Tabla1[[#This Row],[DESCRIPCION_U20002 31/10]]=Tabla1[[#This Row],[DESCRIPCION_U2000]]</f>
        <v>0</v>
      </c>
      <c r="AA730" t="s">
        <v>1820</v>
      </c>
      <c r="AB730" t="b">
        <f>Tabla1[[#This Row],[EJECUTIVO COMERCIAL 31/10]]=Tabla1[[#This Row],[EJECUTIVO_CORPORATE]]</f>
        <v>1</v>
      </c>
      <c r="AC730" t="e">
        <f>VLOOKUP(Tabla1[[#This Row],[NRO_CUENTA]],[1]!Tabla3[#Data],12,0)</f>
        <v>#N/A</v>
      </c>
      <c r="AD730" t="e">
        <f>VLOOKUP(Tabla1[[#This Row],[NRO_CUENTA]],[1]!Tabla3[#Data],17,0)</f>
        <v>#N/A</v>
      </c>
    </row>
    <row r="731" spans="1:30" x14ac:dyDescent="0.25">
      <c r="A731" t="s">
        <v>18</v>
      </c>
      <c r="B731" s="1">
        <v>41548</v>
      </c>
      <c r="C731" t="s">
        <v>323</v>
      </c>
      <c r="D731">
        <v>28511</v>
      </c>
      <c r="E731" s="6" t="s">
        <v>2512</v>
      </c>
      <c r="F731" t="s">
        <v>2513</v>
      </c>
      <c r="G731" s="6" t="s">
        <v>1820</v>
      </c>
      <c r="H731" t="s">
        <v>22</v>
      </c>
      <c r="I731" t="s">
        <v>23</v>
      </c>
      <c r="J731" t="s">
        <v>1378</v>
      </c>
      <c r="L731" s="17" t="s">
        <v>2517</v>
      </c>
      <c r="M731" t="s">
        <v>2777</v>
      </c>
      <c r="N731" t="s">
        <v>2376</v>
      </c>
      <c r="O731" s="14">
        <v>44044</v>
      </c>
      <c r="P731" s="14">
        <v>44075</v>
      </c>
      <c r="Q731" s="22" t="s">
        <v>27</v>
      </c>
      <c r="R731" s="22" t="s">
        <v>2985</v>
      </c>
      <c r="S731" s="24"/>
      <c r="T731" s="22">
        <v>44096</v>
      </c>
      <c r="U731" t="s">
        <v>5982</v>
      </c>
      <c r="V731" t="s">
        <v>5982</v>
      </c>
      <c r="W731" t="s">
        <v>76</v>
      </c>
      <c r="X731" t="b">
        <f>Tabla1[[#This Row],[PLAN CONSUMO 31/10]]=Tabla1[[#This Row],[PLAN_CONSUMO]]</f>
        <v>0</v>
      </c>
      <c r="Y731" t="s">
        <v>7469</v>
      </c>
      <c r="Z731" t="b">
        <f>Tabla1[[#This Row],[DESCRIPCION_U20002 31/10]]=Tabla1[[#This Row],[DESCRIPCION_U2000]]</f>
        <v>0</v>
      </c>
      <c r="AA731" t="s">
        <v>1820</v>
      </c>
      <c r="AB731" t="b">
        <f>Tabla1[[#This Row],[EJECUTIVO COMERCIAL 31/10]]=Tabla1[[#This Row],[EJECUTIVO_CORPORATE]]</f>
        <v>1</v>
      </c>
      <c r="AC731" t="e">
        <f>VLOOKUP(Tabla1[[#This Row],[NRO_CUENTA]],[1]!Tabla3[#Data],12,0)</f>
        <v>#N/A</v>
      </c>
      <c r="AD731" t="e">
        <f>VLOOKUP(Tabla1[[#This Row],[NRO_CUENTA]],[1]!Tabla3[#Data],17,0)</f>
        <v>#N/A</v>
      </c>
    </row>
    <row r="732" spans="1:30" x14ac:dyDescent="0.25">
      <c r="A732" t="s">
        <v>18</v>
      </c>
      <c r="B732" s="1">
        <v>42681</v>
      </c>
      <c r="C732" t="s">
        <v>248</v>
      </c>
      <c r="D732">
        <v>30533</v>
      </c>
      <c r="E732" s="6" t="s">
        <v>2518</v>
      </c>
      <c r="F732" t="s">
        <v>1861</v>
      </c>
      <c r="G732" s="6" t="s">
        <v>2240</v>
      </c>
      <c r="H732" t="s">
        <v>22</v>
      </c>
      <c r="I732" t="s">
        <v>23</v>
      </c>
      <c r="J732" t="s">
        <v>2337</v>
      </c>
      <c r="K732" t="s">
        <v>1211</v>
      </c>
      <c r="L732" t="s">
        <v>1212</v>
      </c>
      <c r="M732" t="s">
        <v>2519</v>
      </c>
      <c r="N732" t="s">
        <v>2376</v>
      </c>
      <c r="O732" s="14">
        <v>44044</v>
      </c>
      <c r="P732" s="14">
        <v>44075</v>
      </c>
      <c r="Q732" s="22" t="s">
        <v>75</v>
      </c>
      <c r="R732" s="22" t="s">
        <v>2986</v>
      </c>
      <c r="S732" s="21" t="s">
        <v>2239</v>
      </c>
      <c r="T732" s="22">
        <v>0</v>
      </c>
      <c r="U732" t="s">
        <v>5982</v>
      </c>
      <c r="V732" t="s">
        <v>5982</v>
      </c>
      <c r="W732" t="s">
        <v>248</v>
      </c>
      <c r="X732" t="b">
        <f>Tabla1[[#This Row],[PLAN CONSUMO 31/10]]=Tabla1[[#This Row],[PLAN_CONSUMO]]</f>
        <v>1</v>
      </c>
      <c r="Y732" t="s">
        <v>6001</v>
      </c>
      <c r="Z732" t="b">
        <f>Tabla1[[#This Row],[DESCRIPCION_U20002 31/10]]=Tabla1[[#This Row],[DESCRIPCION_U2000]]</f>
        <v>0</v>
      </c>
      <c r="AA732" t="s">
        <v>8737</v>
      </c>
      <c r="AB732" t="b">
        <f>Tabla1[[#This Row],[EJECUTIVO COMERCIAL 31/10]]=Tabla1[[#This Row],[EJECUTIVO_CORPORATE]]</f>
        <v>0</v>
      </c>
      <c r="AC732" t="e">
        <f>VLOOKUP(Tabla1[[#This Row],[NRO_CUENTA]],[1]!Tabla3[#Data],12,0)</f>
        <v>#N/A</v>
      </c>
      <c r="AD732" t="e">
        <f>VLOOKUP(Tabla1[[#This Row],[NRO_CUENTA]],[1]!Tabla3[#Data],17,0)</f>
        <v>#N/A</v>
      </c>
    </row>
    <row r="733" spans="1:30" x14ac:dyDescent="0.25">
      <c r="A733" t="s">
        <v>188</v>
      </c>
      <c r="B733" s="1">
        <v>42331</v>
      </c>
      <c r="C733" t="s">
        <v>454</v>
      </c>
      <c r="D733">
        <v>29789</v>
      </c>
      <c r="E733" s="6" t="s">
        <v>2520</v>
      </c>
      <c r="F733" t="s">
        <v>2521</v>
      </c>
      <c r="G733" s="6" t="s">
        <v>4243</v>
      </c>
      <c r="H733" t="s">
        <v>631</v>
      </c>
      <c r="I733" t="s">
        <v>23</v>
      </c>
      <c r="J733" t="s">
        <v>1843</v>
      </c>
      <c r="K733" t="s">
        <v>2525</v>
      </c>
      <c r="L733" t="s">
        <v>2526</v>
      </c>
      <c r="M733" t="s">
        <v>2527</v>
      </c>
      <c r="N733" t="s">
        <v>2376</v>
      </c>
      <c r="O733" s="14">
        <v>44044</v>
      </c>
      <c r="P733" s="14">
        <v>44075</v>
      </c>
      <c r="Q733" s="22" t="s">
        <v>996</v>
      </c>
      <c r="R733" s="22"/>
      <c r="S733" s="24"/>
      <c r="T733" s="22">
        <v>0</v>
      </c>
      <c r="U733" t="s">
        <v>5982</v>
      </c>
      <c r="V733" t="s">
        <v>5982</v>
      </c>
      <c r="W733" t="s">
        <v>5986</v>
      </c>
      <c r="X733" t="b">
        <f>Tabla1[[#This Row],[PLAN CONSUMO 31/10]]=Tabla1[[#This Row],[PLAN_CONSUMO]]</f>
        <v>0</v>
      </c>
      <c r="Y733" t="s">
        <v>2521</v>
      </c>
      <c r="Z733" t="b">
        <f>Tabla1[[#This Row],[DESCRIPCION_U20002 31/10]]=Tabla1[[#This Row],[DESCRIPCION_U2000]]</f>
        <v>1</v>
      </c>
      <c r="AA733" t="s">
        <v>1754</v>
      </c>
      <c r="AB733" t="b">
        <f>Tabla1[[#This Row],[EJECUTIVO COMERCIAL 31/10]]=Tabla1[[#This Row],[EJECUTIVO_CORPORATE]]</f>
        <v>0</v>
      </c>
      <c r="AC733" t="e">
        <f>VLOOKUP(Tabla1[[#This Row],[NRO_CUENTA]],[1]!Tabla3[#Data],12,0)</f>
        <v>#N/A</v>
      </c>
      <c r="AD733" t="e">
        <f>VLOOKUP(Tabla1[[#This Row],[NRO_CUENTA]],[1]!Tabla3[#Data],17,0)</f>
        <v>#N/A</v>
      </c>
    </row>
    <row r="734" spans="1:30" x14ac:dyDescent="0.25">
      <c r="A734" t="s">
        <v>188</v>
      </c>
      <c r="B734" s="1">
        <v>42375</v>
      </c>
      <c r="C734" t="s">
        <v>454</v>
      </c>
      <c r="D734">
        <v>29930</v>
      </c>
      <c r="E734" s="6" t="s">
        <v>2520</v>
      </c>
      <c r="F734" t="s">
        <v>2522</v>
      </c>
      <c r="G734" s="6" t="s">
        <v>4243</v>
      </c>
      <c r="H734" t="s">
        <v>631</v>
      </c>
      <c r="I734" t="s">
        <v>430</v>
      </c>
      <c r="J734" t="s">
        <v>1843</v>
      </c>
      <c r="K734" t="s">
        <v>2528</v>
      </c>
      <c r="L734" t="s">
        <v>2529</v>
      </c>
      <c r="M734" t="s">
        <v>2530</v>
      </c>
      <c r="N734" t="s">
        <v>2376</v>
      </c>
      <c r="O734" s="14">
        <v>44044</v>
      </c>
      <c r="P734" s="14">
        <v>44075</v>
      </c>
      <c r="Q734" s="22" t="s">
        <v>75</v>
      </c>
      <c r="R734" s="21" t="s">
        <v>6386</v>
      </c>
      <c r="S734" s="2" t="s">
        <v>9309</v>
      </c>
      <c r="T734" s="22">
        <v>0</v>
      </c>
      <c r="U734" t="s">
        <v>5984</v>
      </c>
      <c r="V734" t="s">
        <v>35</v>
      </c>
      <c r="W734" t="s">
        <v>5986</v>
      </c>
      <c r="X734" t="b">
        <f>Tabla1[[#This Row],[PLAN CONSUMO 31/10]]=Tabla1[[#This Row],[PLAN_CONSUMO]]</f>
        <v>0</v>
      </c>
      <c r="Y734" t="s">
        <v>35</v>
      </c>
      <c r="Z734" t="b">
        <f>Tabla1[[#This Row],[DESCRIPCION_U20002 31/10]]=Tabla1[[#This Row],[DESCRIPCION_U2000]]</f>
        <v>0</v>
      </c>
      <c r="AA734" t="s">
        <v>1754</v>
      </c>
      <c r="AB734" t="b">
        <f>Tabla1[[#This Row],[EJECUTIVO COMERCIAL 31/10]]=Tabla1[[#This Row],[EJECUTIVO_CORPORATE]]</f>
        <v>0</v>
      </c>
      <c r="AC734" t="e">
        <f>VLOOKUP(Tabla1[[#This Row],[NRO_CUENTA]],[1]!Tabla3[#Data],12,0)</f>
        <v>#N/A</v>
      </c>
      <c r="AD734" t="e">
        <f>VLOOKUP(Tabla1[[#This Row],[NRO_CUENTA]],[1]!Tabla3[#Data],17,0)</f>
        <v>#N/A</v>
      </c>
    </row>
    <row r="735" spans="1:30" x14ac:dyDescent="0.25">
      <c r="A735" t="s">
        <v>188</v>
      </c>
      <c r="B735" s="1">
        <v>42377</v>
      </c>
      <c r="C735" t="s">
        <v>82</v>
      </c>
      <c r="D735">
        <v>29931</v>
      </c>
      <c r="E735" s="6" t="s">
        <v>2520</v>
      </c>
      <c r="F735" t="s">
        <v>2523</v>
      </c>
      <c r="G735" s="6" t="s">
        <v>4243</v>
      </c>
      <c r="H735" t="s">
        <v>631</v>
      </c>
      <c r="I735" t="s">
        <v>430</v>
      </c>
      <c r="J735" t="s">
        <v>1843</v>
      </c>
      <c r="K735" t="s">
        <v>2531</v>
      </c>
      <c r="L735" t="s">
        <v>2532</v>
      </c>
      <c r="M735" t="s">
        <v>2533</v>
      </c>
      <c r="N735" t="s">
        <v>2376</v>
      </c>
      <c r="O735" s="14">
        <v>44044</v>
      </c>
      <c r="P735" s="14">
        <v>44075</v>
      </c>
      <c r="Q735" s="22" t="s">
        <v>75</v>
      </c>
      <c r="R735" s="21" t="s">
        <v>6386</v>
      </c>
      <c r="S735" s="2" t="s">
        <v>9309</v>
      </c>
      <c r="T735" s="22">
        <v>0</v>
      </c>
      <c r="U735" t="s">
        <v>5984</v>
      </c>
      <c r="V735" t="s">
        <v>5984</v>
      </c>
      <c r="W735" t="s">
        <v>5991</v>
      </c>
      <c r="X735" t="b">
        <f>Tabla1[[#This Row],[PLAN CONSUMO 31/10]]=Tabla1[[#This Row],[PLAN_CONSUMO]]</f>
        <v>0</v>
      </c>
      <c r="Y735" t="s">
        <v>6100</v>
      </c>
      <c r="Z735" t="b">
        <f>Tabla1[[#This Row],[DESCRIPCION_U20002 31/10]]=Tabla1[[#This Row],[DESCRIPCION_U2000]]</f>
        <v>0</v>
      </c>
      <c r="AA735" t="s">
        <v>1754</v>
      </c>
      <c r="AB735" t="b">
        <f>Tabla1[[#This Row],[EJECUTIVO COMERCIAL 31/10]]=Tabla1[[#This Row],[EJECUTIVO_CORPORATE]]</f>
        <v>0</v>
      </c>
      <c r="AC735" t="e">
        <f>VLOOKUP(Tabla1[[#This Row],[NRO_CUENTA]],[1]!Tabla3[#Data],12,0)</f>
        <v>#N/A</v>
      </c>
      <c r="AD735" t="e">
        <f>VLOOKUP(Tabla1[[#This Row],[NRO_CUENTA]],[1]!Tabla3[#Data],17,0)</f>
        <v>#N/A</v>
      </c>
    </row>
    <row r="736" spans="1:30" x14ac:dyDescent="0.25">
      <c r="A736" t="s">
        <v>188</v>
      </c>
      <c r="B736" s="1">
        <v>43250</v>
      </c>
      <c r="C736" t="s">
        <v>1250</v>
      </c>
      <c r="D736">
        <v>32472</v>
      </c>
      <c r="E736" s="6" t="s">
        <v>2520</v>
      </c>
      <c r="F736" t="s">
        <v>2524</v>
      </c>
      <c r="G736" s="6" t="s">
        <v>4243</v>
      </c>
      <c r="H736" t="s">
        <v>631</v>
      </c>
      <c r="I736" t="s">
        <v>23</v>
      </c>
      <c r="J736" t="s">
        <v>1843</v>
      </c>
      <c r="K736" t="s">
        <v>2534</v>
      </c>
      <c r="L736" t="s">
        <v>2535</v>
      </c>
      <c r="M736" t="s">
        <v>2536</v>
      </c>
      <c r="N736" t="s">
        <v>2376</v>
      </c>
      <c r="O736" s="14">
        <v>44044</v>
      </c>
      <c r="P736" s="14">
        <v>44075</v>
      </c>
      <c r="Q736" s="22" t="s">
        <v>75</v>
      </c>
      <c r="R736" s="21" t="s">
        <v>6386</v>
      </c>
      <c r="S736" s="2" t="s">
        <v>9309</v>
      </c>
      <c r="T736" s="22">
        <v>0</v>
      </c>
      <c r="U736" t="s">
        <v>5984</v>
      </c>
      <c r="V736" t="s">
        <v>35</v>
      </c>
      <c r="W736" t="s">
        <v>6591</v>
      </c>
      <c r="X736" t="b">
        <f>Tabla1[[#This Row],[PLAN CONSUMO 31/10]]=Tabla1[[#This Row],[PLAN_CONSUMO]]</f>
        <v>0</v>
      </c>
      <c r="Y736" t="s">
        <v>35</v>
      </c>
      <c r="Z736" t="b">
        <f>Tabla1[[#This Row],[DESCRIPCION_U20002 31/10]]=Tabla1[[#This Row],[DESCRIPCION_U2000]]</f>
        <v>0</v>
      </c>
      <c r="AA736" t="s">
        <v>1754</v>
      </c>
      <c r="AB736" t="b">
        <f>Tabla1[[#This Row],[EJECUTIVO COMERCIAL 31/10]]=Tabla1[[#This Row],[EJECUTIVO_CORPORATE]]</f>
        <v>0</v>
      </c>
      <c r="AC736" t="e">
        <f>VLOOKUP(Tabla1[[#This Row],[NRO_CUENTA]],[1]!Tabla3[#Data],12,0)</f>
        <v>#N/A</v>
      </c>
      <c r="AD736" t="e">
        <f>VLOOKUP(Tabla1[[#This Row],[NRO_CUENTA]],[1]!Tabla3[#Data],17,0)</f>
        <v>#N/A</v>
      </c>
    </row>
    <row r="737" spans="1:30" x14ac:dyDescent="0.25">
      <c r="A737" t="s">
        <v>18</v>
      </c>
      <c r="B737" s="1">
        <v>43220</v>
      </c>
      <c r="C737" t="s">
        <v>2537</v>
      </c>
      <c r="D737">
        <v>32239</v>
      </c>
      <c r="E737" s="6" t="s">
        <v>2539</v>
      </c>
      <c r="F737" t="s">
        <v>2540</v>
      </c>
      <c r="G737" s="6" t="s">
        <v>1392</v>
      </c>
      <c r="H737" t="s">
        <v>40</v>
      </c>
      <c r="I737" t="s">
        <v>23</v>
      </c>
      <c r="J737" t="s">
        <v>1230</v>
      </c>
      <c r="K737" t="s">
        <v>2546</v>
      </c>
      <c r="L737" t="s">
        <v>2547</v>
      </c>
      <c r="M737" t="s">
        <v>2548</v>
      </c>
      <c r="N737" t="s">
        <v>2376</v>
      </c>
      <c r="O737" s="14">
        <v>44044</v>
      </c>
      <c r="P737" s="14">
        <v>44075</v>
      </c>
      <c r="Q737" s="21" t="s">
        <v>75</v>
      </c>
      <c r="R737" s="22" t="s">
        <v>2990</v>
      </c>
      <c r="S737" s="25" t="s">
        <v>1018</v>
      </c>
      <c r="T737" s="22">
        <v>0</v>
      </c>
      <c r="U737" t="s">
        <v>5982</v>
      </c>
      <c r="V737" t="s">
        <v>5982</v>
      </c>
      <c r="W737" t="s">
        <v>398</v>
      </c>
      <c r="X737" t="b">
        <f>Tabla1[[#This Row],[PLAN CONSUMO 31/10]]=Tabla1[[#This Row],[PLAN_CONSUMO]]</f>
        <v>0</v>
      </c>
      <c r="Y737" t="s">
        <v>6687</v>
      </c>
      <c r="Z737" t="b">
        <f>Tabla1[[#This Row],[DESCRIPCION_U20002 31/10]]=Tabla1[[#This Row],[DESCRIPCION_U2000]]</f>
        <v>0</v>
      </c>
      <c r="AA737" t="s">
        <v>3799</v>
      </c>
      <c r="AB737" t="b">
        <f>Tabla1[[#This Row],[EJECUTIVO COMERCIAL 31/10]]=Tabla1[[#This Row],[EJECUTIVO_CORPORATE]]</f>
        <v>0</v>
      </c>
      <c r="AC737" t="e">
        <f>VLOOKUP(Tabla1[[#This Row],[NRO_CUENTA]],[1]!Tabla3[#Data],12,0)</f>
        <v>#N/A</v>
      </c>
      <c r="AD737" t="e">
        <f>VLOOKUP(Tabla1[[#This Row],[NRO_CUENTA]],[1]!Tabla3[#Data],17,0)</f>
        <v>#N/A</v>
      </c>
    </row>
    <row r="738" spans="1:30" x14ac:dyDescent="0.25">
      <c r="A738" t="s">
        <v>18</v>
      </c>
      <c r="B738" s="1">
        <v>43220</v>
      </c>
      <c r="C738" t="s">
        <v>2538</v>
      </c>
      <c r="D738">
        <v>32240</v>
      </c>
      <c r="E738" s="6" t="s">
        <v>2539</v>
      </c>
      <c r="F738" t="s">
        <v>2541</v>
      </c>
      <c r="G738" s="6" t="s">
        <v>1392</v>
      </c>
      <c r="H738" t="s">
        <v>22</v>
      </c>
      <c r="I738" t="s">
        <v>23</v>
      </c>
      <c r="J738" t="s">
        <v>1230</v>
      </c>
      <c r="K738" t="s">
        <v>2549</v>
      </c>
      <c r="L738" t="s">
        <v>2550</v>
      </c>
      <c r="M738" t="s">
        <v>2548</v>
      </c>
      <c r="N738" t="s">
        <v>2376</v>
      </c>
      <c r="O738" s="14">
        <v>44044</v>
      </c>
      <c r="P738" s="14">
        <v>44075</v>
      </c>
      <c r="Q738" s="22" t="s">
        <v>27</v>
      </c>
      <c r="R738" s="22" t="s">
        <v>2993</v>
      </c>
      <c r="S738" s="24"/>
      <c r="T738" s="22">
        <v>44116</v>
      </c>
      <c r="U738" t="s">
        <v>5982</v>
      </c>
      <c r="V738" t="s">
        <v>5982</v>
      </c>
      <c r="W738" t="s">
        <v>299</v>
      </c>
      <c r="X738" t="b">
        <f>Tabla1[[#This Row],[PLAN CONSUMO 31/10]]=Tabla1[[#This Row],[PLAN_CONSUMO]]</f>
        <v>0</v>
      </c>
      <c r="Y738" t="s">
        <v>6347</v>
      </c>
      <c r="Z738" t="b">
        <f>Tabla1[[#This Row],[DESCRIPCION_U20002 31/10]]=Tabla1[[#This Row],[DESCRIPCION_U2000]]</f>
        <v>0</v>
      </c>
      <c r="AA738" t="s">
        <v>3799</v>
      </c>
      <c r="AB738" t="b">
        <f>Tabla1[[#This Row],[EJECUTIVO COMERCIAL 31/10]]=Tabla1[[#This Row],[EJECUTIVO_CORPORATE]]</f>
        <v>0</v>
      </c>
      <c r="AC738" t="e">
        <f>VLOOKUP(Tabla1[[#This Row],[NRO_CUENTA]],[1]!Tabla3[#Data],12,0)</f>
        <v>#N/A</v>
      </c>
      <c r="AD738" t="e">
        <f>VLOOKUP(Tabla1[[#This Row],[NRO_CUENTA]],[1]!Tabla3[#Data],17,0)</f>
        <v>#N/A</v>
      </c>
    </row>
    <row r="739" spans="1:30" x14ac:dyDescent="0.25">
      <c r="A739" t="s">
        <v>18</v>
      </c>
      <c r="B739" s="1">
        <v>43220</v>
      </c>
      <c r="C739" t="s">
        <v>1048</v>
      </c>
      <c r="D739">
        <v>32241</v>
      </c>
      <c r="E739" s="6" t="s">
        <v>2539</v>
      </c>
      <c r="F739" t="s">
        <v>2542</v>
      </c>
      <c r="G739" s="6" t="s">
        <v>3799</v>
      </c>
      <c r="H739" t="s">
        <v>98</v>
      </c>
      <c r="I739" t="s">
        <v>23</v>
      </c>
      <c r="J739" t="s">
        <v>823</v>
      </c>
      <c r="K739" t="s">
        <v>2551</v>
      </c>
      <c r="L739" t="s">
        <v>2552</v>
      </c>
      <c r="M739" t="s">
        <v>2548</v>
      </c>
      <c r="N739" t="s">
        <v>2376</v>
      </c>
      <c r="O739" s="14">
        <v>44044</v>
      </c>
      <c r="P739" s="14">
        <v>44075</v>
      </c>
      <c r="Q739" s="21" t="s">
        <v>75</v>
      </c>
      <c r="R739" s="22"/>
      <c r="S739" s="2" t="s">
        <v>9309</v>
      </c>
      <c r="T739" s="22">
        <v>0</v>
      </c>
      <c r="U739" t="s">
        <v>5984</v>
      </c>
      <c r="V739" t="s">
        <v>35</v>
      </c>
      <c r="W739" t="s">
        <v>287</v>
      </c>
      <c r="X739" t="b">
        <f>Tabla1[[#This Row],[PLAN CONSUMO 31/10]]=Tabla1[[#This Row],[PLAN_CONSUMO]]</f>
        <v>0</v>
      </c>
      <c r="Y739" t="s">
        <v>35</v>
      </c>
      <c r="Z739" t="b">
        <f>Tabla1[[#This Row],[DESCRIPCION_U20002 31/10]]=Tabla1[[#This Row],[DESCRIPCION_U2000]]</f>
        <v>0</v>
      </c>
      <c r="AA739" t="s">
        <v>3799</v>
      </c>
      <c r="AB739" t="b">
        <f>Tabla1[[#This Row],[EJECUTIVO COMERCIAL 31/10]]=Tabla1[[#This Row],[EJECUTIVO_CORPORATE]]</f>
        <v>1</v>
      </c>
      <c r="AC739" t="e">
        <f>VLOOKUP(Tabla1[[#This Row],[NRO_CUENTA]],[1]!Tabla3[#Data],12,0)</f>
        <v>#N/A</v>
      </c>
      <c r="AD739" t="e">
        <f>VLOOKUP(Tabla1[[#This Row],[NRO_CUENTA]],[1]!Tabla3[#Data],17,0)</f>
        <v>#N/A</v>
      </c>
    </row>
    <row r="740" spans="1:30" x14ac:dyDescent="0.25">
      <c r="A740" t="s">
        <v>18</v>
      </c>
      <c r="B740" s="1">
        <v>43220</v>
      </c>
      <c r="C740" t="s">
        <v>427</v>
      </c>
      <c r="D740">
        <v>32242</v>
      </c>
      <c r="E740" s="6" t="s">
        <v>2539</v>
      </c>
      <c r="F740" t="s">
        <v>2543</v>
      </c>
      <c r="G740" s="6" t="s">
        <v>1392</v>
      </c>
      <c r="H740" t="s">
        <v>98</v>
      </c>
      <c r="I740" t="s">
        <v>23</v>
      </c>
      <c r="J740" t="s">
        <v>1230</v>
      </c>
      <c r="K740" t="s">
        <v>2553</v>
      </c>
      <c r="L740" t="s">
        <v>2554</v>
      </c>
      <c r="M740" t="s">
        <v>2548</v>
      </c>
      <c r="N740" t="s">
        <v>2376</v>
      </c>
      <c r="O740" s="14">
        <v>44044</v>
      </c>
      <c r="P740" s="14">
        <v>44075</v>
      </c>
      <c r="Q740" s="21" t="s">
        <v>75</v>
      </c>
      <c r="R740" s="22" t="s">
        <v>3444</v>
      </c>
      <c r="S740" s="2" t="s">
        <v>9309</v>
      </c>
      <c r="T740" s="22">
        <v>0</v>
      </c>
      <c r="U740" t="s">
        <v>5989</v>
      </c>
      <c r="V740" t="s">
        <v>35</v>
      </c>
      <c r="W740" t="s">
        <v>6497</v>
      </c>
      <c r="X740" t="b">
        <f>Tabla1[[#This Row],[PLAN CONSUMO 31/10]]=Tabla1[[#This Row],[PLAN_CONSUMO]]</f>
        <v>0</v>
      </c>
      <c r="Y740" t="s">
        <v>35</v>
      </c>
      <c r="Z740" t="b">
        <f>Tabla1[[#This Row],[DESCRIPCION_U20002 31/10]]=Tabla1[[#This Row],[DESCRIPCION_U2000]]</f>
        <v>0</v>
      </c>
      <c r="AA740" t="s">
        <v>3799</v>
      </c>
      <c r="AB740" t="b">
        <f>Tabla1[[#This Row],[EJECUTIVO COMERCIAL 31/10]]=Tabla1[[#This Row],[EJECUTIVO_CORPORATE]]</f>
        <v>0</v>
      </c>
      <c r="AC740" t="e">
        <f>VLOOKUP(Tabla1[[#This Row],[NRO_CUENTA]],[1]!Tabla3[#Data],12,0)</f>
        <v>#N/A</v>
      </c>
      <c r="AD740" t="e">
        <f>VLOOKUP(Tabla1[[#This Row],[NRO_CUENTA]],[1]!Tabla3[#Data],17,0)</f>
        <v>#N/A</v>
      </c>
    </row>
    <row r="741" spans="1:30" x14ac:dyDescent="0.25">
      <c r="A741" t="s">
        <v>18</v>
      </c>
      <c r="B741" s="1">
        <v>43220</v>
      </c>
      <c r="C741" t="s">
        <v>427</v>
      </c>
      <c r="D741">
        <v>32243</v>
      </c>
      <c r="E741" s="6" t="s">
        <v>2539</v>
      </c>
      <c r="F741" t="s">
        <v>2544</v>
      </c>
      <c r="G741" s="6" t="s">
        <v>1392</v>
      </c>
      <c r="H741" t="s">
        <v>98</v>
      </c>
      <c r="I741" t="s">
        <v>23</v>
      </c>
      <c r="J741" t="s">
        <v>1230</v>
      </c>
      <c r="K741" t="s">
        <v>2555</v>
      </c>
      <c r="L741" t="s">
        <v>2556</v>
      </c>
      <c r="M741" t="s">
        <v>2548</v>
      </c>
      <c r="N741" t="s">
        <v>2376</v>
      </c>
      <c r="O741" s="14">
        <v>44044</v>
      </c>
      <c r="P741" s="14">
        <v>44075</v>
      </c>
      <c r="Q741" s="21" t="s">
        <v>75</v>
      </c>
      <c r="R741" s="22" t="s">
        <v>3444</v>
      </c>
      <c r="S741" s="2" t="s">
        <v>9309</v>
      </c>
      <c r="T741" s="22">
        <v>0</v>
      </c>
      <c r="U741" t="s">
        <v>5989</v>
      </c>
      <c r="V741" t="s">
        <v>35</v>
      </c>
      <c r="W741" t="s">
        <v>6497</v>
      </c>
      <c r="X741" t="b">
        <f>Tabla1[[#This Row],[PLAN CONSUMO 31/10]]=Tabla1[[#This Row],[PLAN_CONSUMO]]</f>
        <v>0</v>
      </c>
      <c r="Y741" t="s">
        <v>35</v>
      </c>
      <c r="Z741" t="b">
        <f>Tabla1[[#This Row],[DESCRIPCION_U20002 31/10]]=Tabla1[[#This Row],[DESCRIPCION_U2000]]</f>
        <v>0</v>
      </c>
      <c r="AA741" t="s">
        <v>3799</v>
      </c>
      <c r="AB741" t="b">
        <f>Tabla1[[#This Row],[EJECUTIVO COMERCIAL 31/10]]=Tabla1[[#This Row],[EJECUTIVO_CORPORATE]]</f>
        <v>0</v>
      </c>
      <c r="AC741" t="e">
        <f>VLOOKUP(Tabla1[[#This Row],[NRO_CUENTA]],[1]!Tabla3[#Data],12,0)</f>
        <v>#N/A</v>
      </c>
      <c r="AD741" t="e">
        <f>VLOOKUP(Tabla1[[#This Row],[NRO_CUENTA]],[1]!Tabla3[#Data],17,0)</f>
        <v>#N/A</v>
      </c>
    </row>
    <row r="742" spans="1:30" x14ac:dyDescent="0.25">
      <c r="A742" t="s">
        <v>18</v>
      </c>
      <c r="B742" s="1">
        <v>43220</v>
      </c>
      <c r="C742" t="s">
        <v>427</v>
      </c>
      <c r="D742">
        <v>32244</v>
      </c>
      <c r="E742" s="6" t="s">
        <v>2539</v>
      </c>
      <c r="F742" t="s">
        <v>2557</v>
      </c>
      <c r="G742" s="6" t="s">
        <v>1392</v>
      </c>
      <c r="H742" t="s">
        <v>98</v>
      </c>
      <c r="I742" t="s">
        <v>23</v>
      </c>
      <c r="J742" t="s">
        <v>1230</v>
      </c>
      <c r="K742" t="s">
        <v>2558</v>
      </c>
      <c r="L742" t="s">
        <v>2559</v>
      </c>
      <c r="M742" t="s">
        <v>2548</v>
      </c>
      <c r="N742" t="s">
        <v>2376</v>
      </c>
      <c r="O742" s="14">
        <v>44044</v>
      </c>
      <c r="P742" s="14">
        <v>44075</v>
      </c>
      <c r="Q742" s="21" t="s">
        <v>75</v>
      </c>
      <c r="R742" s="21" t="s">
        <v>3770</v>
      </c>
      <c r="S742" s="2" t="s">
        <v>9309</v>
      </c>
      <c r="T742" s="22">
        <v>0</v>
      </c>
      <c r="U742" t="s">
        <v>5984</v>
      </c>
      <c r="V742" t="s">
        <v>35</v>
      </c>
      <c r="W742" t="s">
        <v>6497</v>
      </c>
      <c r="X742" t="b">
        <f>Tabla1[[#This Row],[PLAN CONSUMO 31/10]]=Tabla1[[#This Row],[PLAN_CONSUMO]]</f>
        <v>0</v>
      </c>
      <c r="Y742" t="s">
        <v>35</v>
      </c>
      <c r="Z742" t="b">
        <f>Tabla1[[#This Row],[DESCRIPCION_U20002 31/10]]=Tabla1[[#This Row],[DESCRIPCION_U2000]]</f>
        <v>0</v>
      </c>
      <c r="AA742" t="s">
        <v>3799</v>
      </c>
      <c r="AB742" t="b">
        <f>Tabla1[[#This Row],[EJECUTIVO COMERCIAL 31/10]]=Tabla1[[#This Row],[EJECUTIVO_CORPORATE]]</f>
        <v>0</v>
      </c>
      <c r="AC742" t="e">
        <f>VLOOKUP(Tabla1[[#This Row],[NRO_CUENTA]],[1]!Tabla3[#Data],12,0)</f>
        <v>#N/A</v>
      </c>
      <c r="AD742" t="e">
        <f>VLOOKUP(Tabla1[[#This Row],[NRO_CUENTA]],[1]!Tabla3[#Data],17,0)</f>
        <v>#N/A</v>
      </c>
    </row>
    <row r="743" spans="1:30" x14ac:dyDescent="0.25">
      <c r="A743" t="s">
        <v>18</v>
      </c>
      <c r="B743" s="1">
        <v>43220</v>
      </c>
      <c r="C743" t="s">
        <v>1048</v>
      </c>
      <c r="D743">
        <v>32246</v>
      </c>
      <c r="E743" s="6" t="s">
        <v>2539</v>
      </c>
      <c r="F743" t="s">
        <v>2545</v>
      </c>
      <c r="G743" s="6" t="s">
        <v>3799</v>
      </c>
      <c r="H743" t="s">
        <v>31</v>
      </c>
      <c r="I743" t="s">
        <v>23</v>
      </c>
      <c r="J743" t="s">
        <v>823</v>
      </c>
      <c r="K743" t="s">
        <v>2560</v>
      </c>
      <c r="L743" t="s">
        <v>2561</v>
      </c>
      <c r="M743" t="s">
        <v>2548</v>
      </c>
      <c r="N743" t="s">
        <v>2376</v>
      </c>
      <c r="O743" s="14">
        <v>44044</v>
      </c>
      <c r="P743" s="14">
        <v>44075</v>
      </c>
      <c r="Q743" s="22" t="s">
        <v>75</v>
      </c>
      <c r="R743" s="22" t="s">
        <v>5573</v>
      </c>
      <c r="S743" s="24" t="s">
        <v>2239</v>
      </c>
      <c r="T743" s="22">
        <v>0</v>
      </c>
      <c r="U743" t="s">
        <v>5982</v>
      </c>
      <c r="V743" t="s">
        <v>5982</v>
      </c>
      <c r="W743" t="s">
        <v>287</v>
      </c>
      <c r="X743" t="b">
        <f>Tabla1[[#This Row],[PLAN CONSUMO 31/10]]=Tabla1[[#This Row],[PLAN_CONSUMO]]</f>
        <v>0</v>
      </c>
      <c r="Y743" t="s">
        <v>6348</v>
      </c>
      <c r="Z743" t="b">
        <f>Tabla1[[#This Row],[DESCRIPCION_U20002 31/10]]=Tabla1[[#This Row],[DESCRIPCION_U2000]]</f>
        <v>0</v>
      </c>
      <c r="AA743" t="s">
        <v>3799</v>
      </c>
      <c r="AB743" t="b">
        <f>Tabla1[[#This Row],[EJECUTIVO COMERCIAL 31/10]]=Tabla1[[#This Row],[EJECUTIVO_CORPORATE]]</f>
        <v>1</v>
      </c>
      <c r="AC743" t="e">
        <f>VLOOKUP(Tabla1[[#This Row],[NRO_CUENTA]],[1]!Tabla3[#Data],12,0)</f>
        <v>#N/A</v>
      </c>
      <c r="AD743" t="e">
        <f>VLOOKUP(Tabla1[[#This Row],[NRO_CUENTA]],[1]!Tabla3[#Data],17,0)</f>
        <v>#N/A</v>
      </c>
    </row>
    <row r="744" spans="1:30" x14ac:dyDescent="0.25">
      <c r="A744" t="s">
        <v>18</v>
      </c>
      <c r="B744" s="1">
        <v>43220</v>
      </c>
      <c r="C744" t="s">
        <v>427</v>
      </c>
      <c r="D744">
        <v>32296</v>
      </c>
      <c r="E744" s="6" t="s">
        <v>2539</v>
      </c>
      <c r="F744" t="s">
        <v>4642</v>
      </c>
      <c r="G744" s="6" t="s">
        <v>3799</v>
      </c>
      <c r="H744" t="s">
        <v>31</v>
      </c>
      <c r="I744" t="s">
        <v>23</v>
      </c>
      <c r="J744" t="s">
        <v>823</v>
      </c>
      <c r="K744" t="s">
        <v>2562</v>
      </c>
      <c r="L744" t="s">
        <v>2563</v>
      </c>
      <c r="M744" t="s">
        <v>2548</v>
      </c>
      <c r="N744" t="s">
        <v>2376</v>
      </c>
      <c r="O744" s="14">
        <v>44044</v>
      </c>
      <c r="P744" s="14">
        <v>44075</v>
      </c>
      <c r="Q744" s="22" t="s">
        <v>75</v>
      </c>
      <c r="R744" s="22" t="s">
        <v>5573</v>
      </c>
      <c r="S744" s="24" t="s">
        <v>2239</v>
      </c>
      <c r="T744" s="22">
        <v>0</v>
      </c>
      <c r="U744" t="s">
        <v>5982</v>
      </c>
      <c r="V744" t="s">
        <v>5982</v>
      </c>
      <c r="W744" t="s">
        <v>287</v>
      </c>
      <c r="X744" t="b">
        <f>Tabla1[[#This Row],[PLAN CONSUMO 31/10]]=Tabla1[[#This Row],[PLAN_CONSUMO]]</f>
        <v>0</v>
      </c>
      <c r="Y744" t="s">
        <v>7215</v>
      </c>
      <c r="Z744" t="b">
        <f>Tabla1[[#This Row],[DESCRIPCION_U20002 31/10]]=Tabla1[[#This Row],[DESCRIPCION_U2000]]</f>
        <v>0</v>
      </c>
      <c r="AA744" t="s">
        <v>3799</v>
      </c>
      <c r="AB744" t="b">
        <f>Tabla1[[#This Row],[EJECUTIVO COMERCIAL 31/10]]=Tabla1[[#This Row],[EJECUTIVO_CORPORATE]]</f>
        <v>1</v>
      </c>
      <c r="AC744" t="e">
        <f>VLOOKUP(Tabla1[[#This Row],[NRO_CUENTA]],[1]!Tabla3[#Data],12,0)</f>
        <v>#N/A</v>
      </c>
      <c r="AD744" t="e">
        <f>VLOOKUP(Tabla1[[#This Row],[NRO_CUENTA]],[1]!Tabla3[#Data],17,0)</f>
        <v>#N/A</v>
      </c>
    </row>
    <row r="745" spans="1:30" x14ac:dyDescent="0.25">
      <c r="A745" t="s">
        <v>18</v>
      </c>
      <c r="B745" s="1">
        <v>43242</v>
      </c>
      <c r="C745" t="s">
        <v>427</v>
      </c>
      <c r="D745">
        <v>32297</v>
      </c>
      <c r="E745" s="6" t="s">
        <v>2539</v>
      </c>
      <c r="F745" t="s">
        <v>2564</v>
      </c>
      <c r="G745" s="6" t="s">
        <v>1392</v>
      </c>
      <c r="H745" t="s">
        <v>22</v>
      </c>
      <c r="I745" t="s">
        <v>23</v>
      </c>
      <c r="J745" t="s">
        <v>1230</v>
      </c>
      <c r="K745" t="s">
        <v>2565</v>
      </c>
      <c r="L745" t="s">
        <v>2566</v>
      </c>
      <c r="M745" t="s">
        <v>2548</v>
      </c>
      <c r="N745" t="s">
        <v>2376</v>
      </c>
      <c r="O745" s="14">
        <v>44044</v>
      </c>
      <c r="P745" s="14">
        <v>44075</v>
      </c>
      <c r="Q745" s="22" t="s">
        <v>27</v>
      </c>
      <c r="R745" s="22" t="s">
        <v>2992</v>
      </c>
      <c r="S745" s="24" t="s">
        <v>3041</v>
      </c>
      <c r="T745" s="22">
        <v>44116</v>
      </c>
      <c r="U745" t="s">
        <v>5982</v>
      </c>
      <c r="V745" t="s">
        <v>5982</v>
      </c>
      <c r="W745" t="s">
        <v>287</v>
      </c>
      <c r="X745" t="b">
        <f>Tabla1[[#This Row],[PLAN CONSUMO 31/10]]=Tabla1[[#This Row],[PLAN_CONSUMO]]</f>
        <v>0</v>
      </c>
      <c r="Y745" t="s">
        <v>6101</v>
      </c>
      <c r="Z745" t="b">
        <f>Tabla1[[#This Row],[DESCRIPCION_U20002 31/10]]=Tabla1[[#This Row],[DESCRIPCION_U2000]]</f>
        <v>0</v>
      </c>
      <c r="AA745" t="s">
        <v>3799</v>
      </c>
      <c r="AB745" t="b">
        <f>Tabla1[[#This Row],[EJECUTIVO COMERCIAL 31/10]]=Tabla1[[#This Row],[EJECUTIVO_CORPORATE]]</f>
        <v>0</v>
      </c>
      <c r="AC745" t="e">
        <f>VLOOKUP(Tabla1[[#This Row],[NRO_CUENTA]],[1]!Tabla3[#Data],12,0)</f>
        <v>#N/A</v>
      </c>
      <c r="AD745" t="e">
        <f>VLOOKUP(Tabla1[[#This Row],[NRO_CUENTA]],[1]!Tabla3[#Data],17,0)</f>
        <v>#N/A</v>
      </c>
    </row>
    <row r="746" spans="1:30" x14ac:dyDescent="0.25">
      <c r="A746" t="s">
        <v>18</v>
      </c>
      <c r="B746" s="1">
        <v>43347</v>
      </c>
      <c r="C746" t="s">
        <v>427</v>
      </c>
      <c r="D746">
        <v>32897</v>
      </c>
      <c r="E746" s="6" t="s">
        <v>2539</v>
      </c>
      <c r="F746" t="s">
        <v>2569</v>
      </c>
      <c r="G746" s="6" t="s">
        <v>3799</v>
      </c>
      <c r="H746" t="s">
        <v>40</v>
      </c>
      <c r="I746" t="s">
        <v>23</v>
      </c>
      <c r="J746" t="s">
        <v>823</v>
      </c>
      <c r="K746" t="s">
        <v>2567</v>
      </c>
      <c r="L746" t="s">
        <v>2568</v>
      </c>
      <c r="M746" t="s">
        <v>2548</v>
      </c>
      <c r="N746" t="s">
        <v>2376</v>
      </c>
      <c r="O746" s="14">
        <v>44044</v>
      </c>
      <c r="P746" s="14">
        <v>44075</v>
      </c>
      <c r="Q746" s="22" t="s">
        <v>27</v>
      </c>
      <c r="R746" s="22" t="s">
        <v>3985</v>
      </c>
      <c r="S746" s="24"/>
      <c r="T746" s="22">
        <v>44104</v>
      </c>
      <c r="U746" t="s">
        <v>5982</v>
      </c>
      <c r="V746" t="s">
        <v>35</v>
      </c>
      <c r="W746" t="s">
        <v>28</v>
      </c>
      <c r="X746" t="b">
        <f>Tabla1[[#This Row],[PLAN CONSUMO 31/10]]=Tabla1[[#This Row],[PLAN_CONSUMO]]</f>
        <v>0</v>
      </c>
      <c r="Y746" t="s">
        <v>35</v>
      </c>
      <c r="Z746" t="b">
        <f>Tabla1[[#This Row],[DESCRIPCION_U20002 31/10]]=Tabla1[[#This Row],[DESCRIPCION_U2000]]</f>
        <v>0</v>
      </c>
      <c r="AA746" t="s">
        <v>3799</v>
      </c>
      <c r="AB746" t="b">
        <f>Tabla1[[#This Row],[EJECUTIVO COMERCIAL 31/10]]=Tabla1[[#This Row],[EJECUTIVO_CORPORATE]]</f>
        <v>1</v>
      </c>
      <c r="AC746" t="e">
        <f>VLOOKUP(Tabla1[[#This Row],[NRO_CUENTA]],[1]!Tabla3[#Data],12,0)</f>
        <v>#N/A</v>
      </c>
      <c r="AD746" t="e">
        <f>VLOOKUP(Tabla1[[#This Row],[NRO_CUENTA]],[1]!Tabla3[#Data],17,0)</f>
        <v>#N/A</v>
      </c>
    </row>
    <row r="747" spans="1:30" x14ac:dyDescent="0.25">
      <c r="A747" t="s">
        <v>18</v>
      </c>
      <c r="B747" s="1">
        <v>43220</v>
      </c>
      <c r="C747" t="s">
        <v>427</v>
      </c>
      <c r="D747">
        <v>32280</v>
      </c>
      <c r="E747" s="6" t="s">
        <v>2570</v>
      </c>
      <c r="F747" t="s">
        <v>2573</v>
      </c>
      <c r="G747" s="6" t="s">
        <v>1765</v>
      </c>
      <c r="H747" t="s">
        <v>22</v>
      </c>
      <c r="I747" t="s">
        <v>23</v>
      </c>
      <c r="J747" t="s">
        <v>745</v>
      </c>
      <c r="K747" t="s">
        <v>2574</v>
      </c>
      <c r="L747" t="s">
        <v>1181</v>
      </c>
      <c r="M747" t="s">
        <v>2575</v>
      </c>
      <c r="N747" t="s">
        <v>2376</v>
      </c>
      <c r="O747" s="14">
        <v>44044</v>
      </c>
      <c r="P747" s="14">
        <v>44075</v>
      </c>
      <c r="Q747" s="22" t="s">
        <v>27</v>
      </c>
      <c r="R747" s="22"/>
      <c r="S747" s="24"/>
      <c r="T747" s="22">
        <v>44097</v>
      </c>
      <c r="U747" t="s">
        <v>5982</v>
      </c>
      <c r="V747" t="s">
        <v>5982</v>
      </c>
      <c r="W747" t="s">
        <v>28</v>
      </c>
      <c r="X747" t="b">
        <f>Tabla1[[#This Row],[PLAN CONSUMO 31/10]]=Tabla1[[#This Row],[PLAN_CONSUMO]]</f>
        <v>0</v>
      </c>
      <c r="Y747" t="s">
        <v>6102</v>
      </c>
      <c r="Z747" t="b">
        <f>Tabla1[[#This Row],[DESCRIPCION_U20002 31/10]]=Tabla1[[#This Row],[DESCRIPCION_U2000]]</f>
        <v>0</v>
      </c>
      <c r="AA747" t="s">
        <v>9185</v>
      </c>
      <c r="AB747" t="b">
        <f>Tabla1[[#This Row],[EJECUTIVO COMERCIAL 31/10]]=Tabla1[[#This Row],[EJECUTIVO_CORPORATE]]</f>
        <v>0</v>
      </c>
      <c r="AC747" t="e">
        <f>VLOOKUP(Tabla1[[#This Row],[NRO_CUENTA]],[1]!Tabla3[#Data],12,0)</f>
        <v>#N/A</v>
      </c>
      <c r="AD747" t="e">
        <f>VLOOKUP(Tabla1[[#This Row],[NRO_CUENTA]],[1]!Tabla3[#Data],17,0)</f>
        <v>#N/A</v>
      </c>
    </row>
    <row r="748" spans="1:30" x14ac:dyDescent="0.25">
      <c r="A748" t="s">
        <v>18</v>
      </c>
      <c r="B748" s="1">
        <v>43372</v>
      </c>
      <c r="C748" t="s">
        <v>1042</v>
      </c>
      <c r="D748">
        <v>32713</v>
      </c>
      <c r="E748" s="6" t="s">
        <v>2570</v>
      </c>
      <c r="F748" t="s">
        <v>2571</v>
      </c>
      <c r="G748" s="6" t="s">
        <v>1765</v>
      </c>
      <c r="H748" t="s">
        <v>40</v>
      </c>
      <c r="I748" t="s">
        <v>23</v>
      </c>
      <c r="J748" t="s">
        <v>745</v>
      </c>
      <c r="K748" t="s">
        <v>2576</v>
      </c>
      <c r="L748" t="s">
        <v>2577</v>
      </c>
      <c r="M748" t="s">
        <v>2578</v>
      </c>
      <c r="N748" t="s">
        <v>2376</v>
      </c>
      <c r="O748" s="14">
        <v>44044</v>
      </c>
      <c r="P748" s="14">
        <v>44075</v>
      </c>
      <c r="Q748" s="22" t="s">
        <v>27</v>
      </c>
      <c r="R748" s="22" t="s">
        <v>2794</v>
      </c>
      <c r="S748" s="24"/>
      <c r="T748" s="22">
        <v>44117</v>
      </c>
      <c r="U748" t="s">
        <v>5982</v>
      </c>
      <c r="V748" t="s">
        <v>5982</v>
      </c>
      <c r="W748" t="s">
        <v>129</v>
      </c>
      <c r="X748" t="b">
        <f>Tabla1[[#This Row],[PLAN CONSUMO 31/10]]=Tabla1[[#This Row],[PLAN_CONSUMO]]</f>
        <v>0</v>
      </c>
      <c r="Y748" t="s">
        <v>6103</v>
      </c>
      <c r="Z748" t="b">
        <f>Tabla1[[#This Row],[DESCRIPCION_U20002 31/10]]=Tabla1[[#This Row],[DESCRIPCION_U2000]]</f>
        <v>0</v>
      </c>
      <c r="AA748" t="s">
        <v>9185</v>
      </c>
      <c r="AB748" t="b">
        <f>Tabla1[[#This Row],[EJECUTIVO COMERCIAL 31/10]]=Tabla1[[#This Row],[EJECUTIVO_CORPORATE]]</f>
        <v>0</v>
      </c>
      <c r="AC748" t="e">
        <f>VLOOKUP(Tabla1[[#This Row],[NRO_CUENTA]],[1]!Tabla3[#Data],12,0)</f>
        <v>#N/A</v>
      </c>
      <c r="AD748" t="e">
        <f>VLOOKUP(Tabla1[[#This Row],[NRO_CUENTA]],[1]!Tabla3[#Data],17,0)</f>
        <v>#N/A</v>
      </c>
    </row>
    <row r="749" spans="1:30" x14ac:dyDescent="0.25">
      <c r="A749" t="s">
        <v>18</v>
      </c>
      <c r="B749" s="1">
        <v>43312</v>
      </c>
      <c r="C749" t="s">
        <v>1042</v>
      </c>
      <c r="D749">
        <v>32715</v>
      </c>
      <c r="E749" s="6" t="s">
        <v>2570</v>
      </c>
      <c r="F749" t="s">
        <v>2572</v>
      </c>
      <c r="G749" s="6" t="s">
        <v>1765</v>
      </c>
      <c r="H749" t="s">
        <v>40</v>
      </c>
      <c r="I749" t="s">
        <v>23</v>
      </c>
      <c r="J749" t="s">
        <v>745</v>
      </c>
      <c r="K749" t="s">
        <v>2579</v>
      </c>
      <c r="L749" t="s">
        <v>2580</v>
      </c>
      <c r="M749" t="s">
        <v>2578</v>
      </c>
      <c r="N749" t="s">
        <v>2376</v>
      </c>
      <c r="O749" s="14">
        <v>44044</v>
      </c>
      <c r="P749" s="14">
        <v>44075</v>
      </c>
      <c r="Q749" s="22" t="s">
        <v>27</v>
      </c>
      <c r="R749" s="22" t="s">
        <v>2794</v>
      </c>
      <c r="S749" s="24"/>
      <c r="T749" s="22">
        <v>44117</v>
      </c>
      <c r="U749" t="s">
        <v>5982</v>
      </c>
      <c r="V749" t="s">
        <v>5982</v>
      </c>
      <c r="W749" t="s">
        <v>129</v>
      </c>
      <c r="X749" t="b">
        <f>Tabla1[[#This Row],[PLAN CONSUMO 31/10]]=Tabla1[[#This Row],[PLAN_CONSUMO]]</f>
        <v>0</v>
      </c>
      <c r="Y749" t="s">
        <v>6688</v>
      </c>
      <c r="Z749" t="b">
        <f>Tabla1[[#This Row],[DESCRIPCION_U20002 31/10]]=Tabla1[[#This Row],[DESCRIPCION_U2000]]</f>
        <v>0</v>
      </c>
      <c r="AA749" t="s">
        <v>9185</v>
      </c>
      <c r="AB749" t="b">
        <f>Tabla1[[#This Row],[EJECUTIVO COMERCIAL 31/10]]=Tabla1[[#This Row],[EJECUTIVO_CORPORATE]]</f>
        <v>0</v>
      </c>
      <c r="AC749" t="e">
        <f>VLOOKUP(Tabla1[[#This Row],[NRO_CUENTA]],[1]!Tabla3[#Data],12,0)</f>
        <v>#N/A</v>
      </c>
      <c r="AD749" t="e">
        <f>VLOOKUP(Tabla1[[#This Row],[NRO_CUENTA]],[1]!Tabla3[#Data],17,0)</f>
        <v>#N/A</v>
      </c>
    </row>
    <row r="750" spans="1:30" x14ac:dyDescent="0.25">
      <c r="A750" t="s">
        <v>18</v>
      </c>
      <c r="B750" s="1">
        <v>43343</v>
      </c>
      <c r="C750" t="s">
        <v>28</v>
      </c>
      <c r="D750">
        <v>32782</v>
      </c>
      <c r="E750" s="6" t="s">
        <v>2570</v>
      </c>
      <c r="F750" t="s">
        <v>4643</v>
      </c>
      <c r="G750" s="6" t="s">
        <v>1765</v>
      </c>
      <c r="H750" t="s">
        <v>31</v>
      </c>
      <c r="I750" t="s">
        <v>23</v>
      </c>
      <c r="J750" t="s">
        <v>745</v>
      </c>
      <c r="K750" t="s">
        <v>2581</v>
      </c>
      <c r="L750" t="s">
        <v>2582</v>
      </c>
      <c r="M750" t="s">
        <v>2583</v>
      </c>
      <c r="N750" t="s">
        <v>2376</v>
      </c>
      <c r="O750" s="14">
        <v>44044</v>
      </c>
      <c r="P750" s="14">
        <v>44075</v>
      </c>
      <c r="Q750" s="22" t="s">
        <v>27</v>
      </c>
      <c r="R750" s="22" t="s">
        <v>5950</v>
      </c>
      <c r="S750" s="24"/>
      <c r="T750" s="22">
        <v>44970</v>
      </c>
      <c r="U750" t="s">
        <v>5982</v>
      </c>
      <c r="V750" t="s">
        <v>5982</v>
      </c>
      <c r="W750" t="s">
        <v>28</v>
      </c>
      <c r="X750" t="b">
        <f>Tabla1[[#This Row],[PLAN CONSUMO 31/10]]=Tabla1[[#This Row],[PLAN_CONSUMO]]</f>
        <v>1</v>
      </c>
      <c r="Y750" t="s">
        <v>4643</v>
      </c>
      <c r="Z750" t="b">
        <f>Tabla1[[#This Row],[DESCRIPCION_U20002 31/10]]=Tabla1[[#This Row],[DESCRIPCION_U2000]]</f>
        <v>1</v>
      </c>
      <c r="AA750" t="s">
        <v>9185</v>
      </c>
      <c r="AB750" t="b">
        <f>Tabla1[[#This Row],[EJECUTIVO COMERCIAL 31/10]]=Tabla1[[#This Row],[EJECUTIVO_CORPORATE]]</f>
        <v>0</v>
      </c>
      <c r="AC750" t="e">
        <f>VLOOKUP(Tabla1[[#This Row],[NRO_CUENTA]],[1]!Tabla3[#Data],12,0)</f>
        <v>#N/A</v>
      </c>
      <c r="AD750" t="e">
        <f>VLOOKUP(Tabla1[[#This Row],[NRO_CUENTA]],[1]!Tabla3[#Data],17,0)</f>
        <v>#N/A</v>
      </c>
    </row>
    <row r="751" spans="1:30" x14ac:dyDescent="0.25">
      <c r="A751" t="s">
        <v>18</v>
      </c>
      <c r="B751" s="1">
        <v>41955</v>
      </c>
      <c r="C751" t="s">
        <v>868</v>
      </c>
      <c r="D751">
        <v>29350</v>
      </c>
      <c r="E751" s="6" t="s">
        <v>2584</v>
      </c>
      <c r="F751" t="s">
        <v>3413</v>
      </c>
      <c r="G751" s="6" t="s">
        <v>1820</v>
      </c>
      <c r="H751" t="s">
        <v>40</v>
      </c>
      <c r="I751" t="s">
        <v>23</v>
      </c>
      <c r="J751" t="s">
        <v>1378</v>
      </c>
      <c r="K751" t="s">
        <v>2585</v>
      </c>
      <c r="L751" t="s">
        <v>2586</v>
      </c>
      <c r="M751" t="s">
        <v>2587</v>
      </c>
      <c r="N751" t="s">
        <v>2376</v>
      </c>
      <c r="O751" s="14">
        <v>44044</v>
      </c>
      <c r="P751" s="14">
        <v>44075</v>
      </c>
      <c r="Q751" s="22" t="s">
        <v>27</v>
      </c>
      <c r="R751" s="22" t="s">
        <v>3972</v>
      </c>
      <c r="S751" s="24"/>
      <c r="T751" s="22">
        <v>44211</v>
      </c>
      <c r="U751" t="s">
        <v>5982</v>
      </c>
      <c r="V751" t="s">
        <v>5982</v>
      </c>
      <c r="W751" t="s">
        <v>868</v>
      </c>
      <c r="X751" t="b">
        <f>Tabla1[[#This Row],[PLAN CONSUMO 31/10]]=Tabla1[[#This Row],[PLAN_CONSUMO]]</f>
        <v>1</v>
      </c>
      <c r="Y751" t="s">
        <v>3413</v>
      </c>
      <c r="Z751" t="b">
        <f>Tabla1[[#This Row],[DESCRIPCION_U20002 31/10]]=Tabla1[[#This Row],[DESCRIPCION_U2000]]</f>
        <v>1</v>
      </c>
      <c r="AA751" t="s">
        <v>1820</v>
      </c>
      <c r="AB751" t="b">
        <f>Tabla1[[#This Row],[EJECUTIVO COMERCIAL 31/10]]=Tabla1[[#This Row],[EJECUTIVO_CORPORATE]]</f>
        <v>1</v>
      </c>
      <c r="AC751" t="e">
        <f>VLOOKUP(Tabla1[[#This Row],[NRO_CUENTA]],[1]!Tabla3[#Data],12,0)</f>
        <v>#N/A</v>
      </c>
      <c r="AD751" t="e">
        <f>VLOOKUP(Tabla1[[#This Row],[NRO_CUENTA]],[1]!Tabla3[#Data],17,0)</f>
        <v>#N/A</v>
      </c>
    </row>
    <row r="752" spans="1:30" x14ac:dyDescent="0.25">
      <c r="A752" t="s">
        <v>18</v>
      </c>
      <c r="B752" s="1">
        <v>42094</v>
      </c>
      <c r="C752" t="s">
        <v>364</v>
      </c>
      <c r="D752">
        <v>29535</v>
      </c>
      <c r="E752" s="6" t="s">
        <v>2588</v>
      </c>
      <c r="F752" t="s">
        <v>2589</v>
      </c>
      <c r="G752" s="6" t="s">
        <v>1820</v>
      </c>
      <c r="H752" t="s">
        <v>40</v>
      </c>
      <c r="I752" t="s">
        <v>23</v>
      </c>
      <c r="J752" t="s">
        <v>1378</v>
      </c>
      <c r="K752" t="s">
        <v>2591</v>
      </c>
      <c r="L752" t="s">
        <v>2592</v>
      </c>
      <c r="M752" t="s">
        <v>2593</v>
      </c>
      <c r="N752" t="s">
        <v>2376</v>
      </c>
      <c r="O752" s="14">
        <v>44044</v>
      </c>
      <c r="P752" s="14">
        <v>44075</v>
      </c>
      <c r="Q752" s="22" t="s">
        <v>27</v>
      </c>
      <c r="R752" s="22" t="s">
        <v>3007</v>
      </c>
      <c r="S752" s="24"/>
      <c r="T752" s="22">
        <v>44113</v>
      </c>
      <c r="U752" t="s">
        <v>5984</v>
      </c>
      <c r="V752" t="s">
        <v>5982</v>
      </c>
      <c r="W752" t="s">
        <v>76</v>
      </c>
      <c r="X752" t="b">
        <f>Tabla1[[#This Row],[PLAN CONSUMO 31/10]]=Tabla1[[#This Row],[PLAN_CONSUMO]]</f>
        <v>0</v>
      </c>
      <c r="Y752" t="s">
        <v>9020</v>
      </c>
      <c r="Z752" t="b">
        <f>Tabla1[[#This Row],[DESCRIPCION_U20002 31/10]]=Tabla1[[#This Row],[DESCRIPCION_U2000]]</f>
        <v>0</v>
      </c>
      <c r="AA752" t="s">
        <v>1820</v>
      </c>
      <c r="AB752" t="b">
        <f>Tabla1[[#This Row],[EJECUTIVO COMERCIAL 31/10]]=Tabla1[[#This Row],[EJECUTIVO_CORPORATE]]</f>
        <v>1</v>
      </c>
      <c r="AC752" t="e">
        <f>VLOOKUP(Tabla1[[#This Row],[NRO_CUENTA]],[1]!Tabla3[#Data],12,0)</f>
        <v>#N/A</v>
      </c>
      <c r="AD752" t="e">
        <f>VLOOKUP(Tabla1[[#This Row],[NRO_CUENTA]],[1]!Tabla3[#Data],17,0)</f>
        <v>#N/A</v>
      </c>
    </row>
    <row r="753" spans="1:30" x14ac:dyDescent="0.25">
      <c r="A753" t="s">
        <v>18</v>
      </c>
      <c r="B753" s="1">
        <v>43129</v>
      </c>
      <c r="C753" t="s">
        <v>248</v>
      </c>
      <c r="D753">
        <v>31340</v>
      </c>
      <c r="E753" s="6" t="s">
        <v>2588</v>
      </c>
      <c r="F753" t="s">
        <v>3414</v>
      </c>
      <c r="G753" s="6" t="s">
        <v>1820</v>
      </c>
      <c r="H753" t="s">
        <v>631</v>
      </c>
      <c r="I753" t="s">
        <v>23</v>
      </c>
      <c r="J753" t="s">
        <v>1378</v>
      </c>
      <c r="K753" t="s">
        <v>2594</v>
      </c>
      <c r="L753" t="s">
        <v>2595</v>
      </c>
      <c r="M753" t="s">
        <v>2596</v>
      </c>
      <c r="N753" t="s">
        <v>2376</v>
      </c>
      <c r="O753" s="14">
        <v>44044</v>
      </c>
      <c r="P753" s="14">
        <v>44075</v>
      </c>
      <c r="Q753" s="22" t="s">
        <v>75</v>
      </c>
      <c r="R753" s="21" t="s">
        <v>6386</v>
      </c>
      <c r="S753" s="2" t="s">
        <v>9309</v>
      </c>
      <c r="T753" s="22">
        <v>0</v>
      </c>
      <c r="U753" t="s">
        <v>5984</v>
      </c>
      <c r="V753" t="s">
        <v>35</v>
      </c>
      <c r="W753" t="s">
        <v>248</v>
      </c>
      <c r="X753" t="b">
        <f>Tabla1[[#This Row],[PLAN CONSUMO 31/10]]=Tabla1[[#This Row],[PLAN_CONSUMO]]</f>
        <v>1</v>
      </c>
      <c r="Y753" t="s">
        <v>35</v>
      </c>
      <c r="Z753" t="b">
        <f>Tabla1[[#This Row],[DESCRIPCION_U20002 31/10]]=Tabla1[[#This Row],[DESCRIPCION_U2000]]</f>
        <v>0</v>
      </c>
      <c r="AA753" t="s">
        <v>1820</v>
      </c>
      <c r="AB753" t="b">
        <f>Tabla1[[#This Row],[EJECUTIVO COMERCIAL 31/10]]=Tabla1[[#This Row],[EJECUTIVO_CORPORATE]]</f>
        <v>1</v>
      </c>
      <c r="AC753" t="e">
        <f>VLOOKUP(Tabla1[[#This Row],[NRO_CUENTA]],[1]!Tabla3[#Data],12,0)</f>
        <v>#N/A</v>
      </c>
      <c r="AD753" t="e">
        <f>VLOOKUP(Tabla1[[#This Row],[NRO_CUENTA]],[1]!Tabla3[#Data],17,0)</f>
        <v>#N/A</v>
      </c>
    </row>
    <row r="754" spans="1:30" x14ac:dyDescent="0.25">
      <c r="A754" t="s">
        <v>18</v>
      </c>
      <c r="B754" s="1">
        <v>43185</v>
      </c>
      <c r="C754" t="s">
        <v>28</v>
      </c>
      <c r="D754">
        <v>32089</v>
      </c>
      <c r="E754" s="6" t="s">
        <v>2588</v>
      </c>
      <c r="F754" t="s">
        <v>3415</v>
      </c>
      <c r="G754" s="6" t="s">
        <v>1820</v>
      </c>
      <c r="H754" t="s">
        <v>61</v>
      </c>
      <c r="I754" t="s">
        <v>23</v>
      </c>
      <c r="J754" t="s">
        <v>1378</v>
      </c>
      <c r="K754" t="s">
        <v>2597</v>
      </c>
      <c r="L754" t="s">
        <v>2598</v>
      </c>
      <c r="M754" t="s">
        <v>2599</v>
      </c>
      <c r="N754" t="s">
        <v>2376</v>
      </c>
      <c r="O754" s="14">
        <v>44044</v>
      </c>
      <c r="P754" s="14">
        <v>44075</v>
      </c>
      <c r="Q754" s="22" t="s">
        <v>996</v>
      </c>
      <c r="R754" s="22"/>
      <c r="S754" s="24"/>
      <c r="T754" s="22">
        <v>0</v>
      </c>
      <c r="U754" t="s">
        <v>5982</v>
      </c>
      <c r="V754" t="s">
        <v>35</v>
      </c>
      <c r="W754" t="s">
        <v>28</v>
      </c>
      <c r="X754" t="b">
        <f>Tabla1[[#This Row],[PLAN CONSUMO 31/10]]=Tabla1[[#This Row],[PLAN_CONSUMO]]</f>
        <v>1</v>
      </c>
      <c r="Y754" t="s">
        <v>35</v>
      </c>
      <c r="Z754" t="b">
        <f>Tabla1[[#This Row],[DESCRIPCION_U20002 31/10]]=Tabla1[[#This Row],[DESCRIPCION_U2000]]</f>
        <v>0</v>
      </c>
      <c r="AA754" t="s">
        <v>1820</v>
      </c>
      <c r="AB754" t="b">
        <f>Tabla1[[#This Row],[EJECUTIVO COMERCIAL 31/10]]=Tabla1[[#This Row],[EJECUTIVO_CORPORATE]]</f>
        <v>1</v>
      </c>
      <c r="AC754" t="e">
        <f>VLOOKUP(Tabla1[[#This Row],[NRO_CUENTA]],[1]!Tabla3[#Data],12,0)</f>
        <v>#N/A</v>
      </c>
      <c r="AD754" t="e">
        <f>VLOOKUP(Tabla1[[#This Row],[NRO_CUENTA]],[1]!Tabla3[#Data],17,0)</f>
        <v>#N/A</v>
      </c>
    </row>
    <row r="755" spans="1:30" x14ac:dyDescent="0.25">
      <c r="A755" t="s">
        <v>18</v>
      </c>
      <c r="B755" s="1">
        <v>43185</v>
      </c>
      <c r="C755" t="s">
        <v>28</v>
      </c>
      <c r="D755">
        <v>32090</v>
      </c>
      <c r="E755" s="6" t="s">
        <v>2588</v>
      </c>
      <c r="F755" t="s">
        <v>3416</v>
      </c>
      <c r="G755" s="6" t="s">
        <v>1820</v>
      </c>
      <c r="H755" t="s">
        <v>31</v>
      </c>
      <c r="I755" t="s">
        <v>23</v>
      </c>
      <c r="J755" t="s">
        <v>1378</v>
      </c>
      <c r="K755" t="s">
        <v>2600</v>
      </c>
      <c r="L755" t="s">
        <v>2601</v>
      </c>
      <c r="M755" t="s">
        <v>2599</v>
      </c>
      <c r="N755" t="s">
        <v>2376</v>
      </c>
      <c r="O755" s="14">
        <v>44044</v>
      </c>
      <c r="P755" s="14">
        <v>44075</v>
      </c>
      <c r="Q755" s="22" t="s">
        <v>27</v>
      </c>
      <c r="R755" s="22"/>
      <c r="S755" s="24"/>
      <c r="T755" s="22">
        <v>44970</v>
      </c>
      <c r="U755" t="s">
        <v>5982</v>
      </c>
      <c r="V755" t="s">
        <v>5982</v>
      </c>
      <c r="W755" t="s">
        <v>28</v>
      </c>
      <c r="X755" t="b">
        <f>Tabla1[[#This Row],[PLAN CONSUMO 31/10]]=Tabla1[[#This Row],[PLAN_CONSUMO]]</f>
        <v>1</v>
      </c>
      <c r="Y755" t="s">
        <v>3416</v>
      </c>
      <c r="Z755" t="b">
        <f>Tabla1[[#This Row],[DESCRIPCION_U20002 31/10]]=Tabla1[[#This Row],[DESCRIPCION_U2000]]</f>
        <v>1</v>
      </c>
      <c r="AA755" t="s">
        <v>1820</v>
      </c>
      <c r="AB755" t="b">
        <f>Tabla1[[#This Row],[EJECUTIVO COMERCIAL 31/10]]=Tabla1[[#This Row],[EJECUTIVO_CORPORATE]]</f>
        <v>1</v>
      </c>
      <c r="AC755" t="e">
        <f>VLOOKUP(Tabla1[[#This Row],[NRO_CUENTA]],[1]!Tabla3[#Data],12,0)</f>
        <v>#N/A</v>
      </c>
      <c r="AD755" t="e">
        <f>VLOOKUP(Tabla1[[#This Row],[NRO_CUENTA]],[1]!Tabla3[#Data],17,0)</f>
        <v>#N/A</v>
      </c>
    </row>
    <row r="756" spans="1:30" x14ac:dyDescent="0.25">
      <c r="A756" t="s">
        <v>18</v>
      </c>
      <c r="B756" s="1">
        <v>43465</v>
      </c>
      <c r="C756" t="s">
        <v>287</v>
      </c>
      <c r="D756">
        <v>33425</v>
      </c>
      <c r="E756" s="6" t="s">
        <v>2588</v>
      </c>
      <c r="F756" t="s">
        <v>2590</v>
      </c>
      <c r="G756" s="6" t="s">
        <v>1820</v>
      </c>
      <c r="H756" t="s">
        <v>40</v>
      </c>
      <c r="I756" t="s">
        <v>23</v>
      </c>
      <c r="J756" t="s">
        <v>1378</v>
      </c>
      <c r="K756" t="s">
        <v>2602</v>
      </c>
      <c r="L756" t="s">
        <v>2603</v>
      </c>
      <c r="M756" t="s">
        <v>2604</v>
      </c>
      <c r="N756" t="s">
        <v>2376</v>
      </c>
      <c r="O756" s="14">
        <v>44044</v>
      </c>
      <c r="P756" s="14">
        <v>44075</v>
      </c>
      <c r="Q756" s="22" t="s">
        <v>27</v>
      </c>
      <c r="R756" s="22" t="s">
        <v>3007</v>
      </c>
      <c r="S756" s="24"/>
      <c r="T756" s="22">
        <v>44118</v>
      </c>
      <c r="U756" t="s">
        <v>5984</v>
      </c>
      <c r="V756" t="s">
        <v>5982</v>
      </c>
      <c r="W756" t="s">
        <v>287</v>
      </c>
      <c r="X756" t="b">
        <f>Tabla1[[#This Row],[PLAN CONSUMO 31/10]]=Tabla1[[#This Row],[PLAN_CONSUMO]]</f>
        <v>1</v>
      </c>
      <c r="Y756" t="s">
        <v>8279</v>
      </c>
      <c r="Z756" t="b">
        <f>Tabla1[[#This Row],[DESCRIPCION_U20002 31/10]]=Tabla1[[#This Row],[DESCRIPCION_U2000]]</f>
        <v>0</v>
      </c>
      <c r="AA756" t="s">
        <v>1820</v>
      </c>
      <c r="AB756" t="b">
        <f>Tabla1[[#This Row],[EJECUTIVO COMERCIAL 31/10]]=Tabla1[[#This Row],[EJECUTIVO_CORPORATE]]</f>
        <v>1</v>
      </c>
      <c r="AC756" t="e">
        <f>VLOOKUP(Tabla1[[#This Row],[NRO_CUENTA]],[1]!Tabla3[#Data],12,0)</f>
        <v>#N/A</v>
      </c>
      <c r="AD756" t="e">
        <f>VLOOKUP(Tabla1[[#This Row],[NRO_CUENTA]],[1]!Tabla3[#Data],17,0)</f>
        <v>#N/A</v>
      </c>
    </row>
    <row r="757" spans="1:30" x14ac:dyDescent="0.25">
      <c r="A757" t="s">
        <v>18</v>
      </c>
      <c r="B757" s="1">
        <v>42761</v>
      </c>
      <c r="C757" t="s">
        <v>454</v>
      </c>
      <c r="D757">
        <v>30753</v>
      </c>
      <c r="E757" s="6" t="s">
        <v>2605</v>
      </c>
      <c r="F757" t="s">
        <v>2606</v>
      </c>
      <c r="G757" s="6" t="s">
        <v>1765</v>
      </c>
      <c r="H757" t="s">
        <v>22</v>
      </c>
      <c r="I757" t="s">
        <v>23</v>
      </c>
      <c r="J757" t="s">
        <v>745</v>
      </c>
      <c r="K757" t="s">
        <v>2610</v>
      </c>
      <c r="L757" t="s">
        <v>2611</v>
      </c>
      <c r="M757" t="s">
        <v>2612</v>
      </c>
      <c r="N757" t="s">
        <v>2376</v>
      </c>
      <c r="O757" s="14">
        <v>44044</v>
      </c>
      <c r="P757" s="14">
        <v>44075</v>
      </c>
      <c r="Q757" s="22" t="s">
        <v>27</v>
      </c>
      <c r="R757" s="22" t="s">
        <v>4802</v>
      </c>
      <c r="S757" s="24"/>
      <c r="T757" s="22">
        <v>44271</v>
      </c>
      <c r="U757" t="s">
        <v>5984</v>
      </c>
      <c r="V757" t="s">
        <v>35</v>
      </c>
      <c r="W757" t="s">
        <v>5986</v>
      </c>
      <c r="X757" t="b">
        <f>Tabla1[[#This Row],[PLAN CONSUMO 31/10]]=Tabla1[[#This Row],[PLAN_CONSUMO]]</f>
        <v>0</v>
      </c>
      <c r="Y757" t="s">
        <v>35</v>
      </c>
      <c r="Z757" t="b">
        <f>Tabla1[[#This Row],[DESCRIPCION_U20002 31/10]]=Tabla1[[#This Row],[DESCRIPCION_U2000]]</f>
        <v>0</v>
      </c>
      <c r="AA757" t="s">
        <v>1820</v>
      </c>
      <c r="AB757" t="b">
        <f>Tabla1[[#This Row],[EJECUTIVO COMERCIAL 31/10]]=Tabla1[[#This Row],[EJECUTIVO_CORPORATE]]</f>
        <v>0</v>
      </c>
      <c r="AC757" t="e">
        <f>VLOOKUP(Tabla1[[#This Row],[NRO_CUENTA]],[1]!Tabla3[#Data],12,0)</f>
        <v>#N/A</v>
      </c>
      <c r="AD757" t="e">
        <f>VLOOKUP(Tabla1[[#This Row],[NRO_CUENTA]],[1]!Tabla3[#Data],17,0)</f>
        <v>#N/A</v>
      </c>
    </row>
    <row r="758" spans="1:30" x14ac:dyDescent="0.25">
      <c r="A758" t="s">
        <v>18</v>
      </c>
      <c r="B758" s="1">
        <v>42790</v>
      </c>
      <c r="C758" t="s">
        <v>454</v>
      </c>
      <c r="D758">
        <v>30861</v>
      </c>
      <c r="E758" s="6" t="s">
        <v>2605</v>
      </c>
      <c r="F758" t="s">
        <v>2607</v>
      </c>
      <c r="G758" s="6" t="s">
        <v>1765</v>
      </c>
      <c r="H758" t="s">
        <v>631</v>
      </c>
      <c r="I758" t="s">
        <v>23</v>
      </c>
      <c r="J758" t="s">
        <v>745</v>
      </c>
      <c r="K758" t="s">
        <v>2613</v>
      </c>
      <c r="L758" t="s">
        <v>2614</v>
      </c>
      <c r="M758" t="s">
        <v>2612</v>
      </c>
      <c r="N758" t="s">
        <v>2376</v>
      </c>
      <c r="O758" s="14">
        <v>44044</v>
      </c>
      <c r="P758" s="14">
        <v>44075</v>
      </c>
      <c r="Q758" s="21" t="s">
        <v>75</v>
      </c>
      <c r="R758" s="22"/>
      <c r="S758" s="2" t="s">
        <v>9309</v>
      </c>
      <c r="T758" s="22">
        <v>0</v>
      </c>
      <c r="U758" t="s">
        <v>5984</v>
      </c>
      <c r="V758" t="s">
        <v>35</v>
      </c>
      <c r="W758" t="s">
        <v>5986</v>
      </c>
      <c r="X758" t="b">
        <f>Tabla1[[#This Row],[PLAN CONSUMO 31/10]]=Tabla1[[#This Row],[PLAN_CONSUMO]]</f>
        <v>0</v>
      </c>
      <c r="Y758" t="s">
        <v>35</v>
      </c>
      <c r="Z758" t="b">
        <f>Tabla1[[#This Row],[DESCRIPCION_U20002 31/10]]=Tabla1[[#This Row],[DESCRIPCION_U2000]]</f>
        <v>0</v>
      </c>
      <c r="AA758" t="s">
        <v>1820</v>
      </c>
      <c r="AB758" t="b">
        <f>Tabla1[[#This Row],[EJECUTIVO COMERCIAL 31/10]]=Tabla1[[#This Row],[EJECUTIVO_CORPORATE]]</f>
        <v>0</v>
      </c>
      <c r="AC758" t="e">
        <f>VLOOKUP(Tabla1[[#This Row],[NRO_CUENTA]],[1]!Tabla3[#Data],12,0)</f>
        <v>#N/A</v>
      </c>
      <c r="AD758" t="e">
        <f>VLOOKUP(Tabla1[[#This Row],[NRO_CUENTA]],[1]!Tabla3[#Data],17,0)</f>
        <v>#N/A</v>
      </c>
    </row>
    <row r="759" spans="1:30" x14ac:dyDescent="0.25">
      <c r="A759" t="s">
        <v>18</v>
      </c>
      <c r="B759" s="1">
        <v>43131</v>
      </c>
      <c r="C759" t="s">
        <v>454</v>
      </c>
      <c r="D759">
        <v>31898</v>
      </c>
      <c r="E759" s="6" t="s">
        <v>2605</v>
      </c>
      <c r="F759" t="s">
        <v>2608</v>
      </c>
      <c r="G759" s="6" t="s">
        <v>1765</v>
      </c>
      <c r="H759" t="s">
        <v>752</v>
      </c>
      <c r="I759" t="s">
        <v>23</v>
      </c>
      <c r="J759" t="s">
        <v>745</v>
      </c>
      <c r="K759" t="s">
        <v>2615</v>
      </c>
      <c r="L759" t="s">
        <v>2616</v>
      </c>
      <c r="M759" t="s">
        <v>2617</v>
      </c>
      <c r="N759" t="s">
        <v>2376</v>
      </c>
      <c r="O759" s="14">
        <v>44044</v>
      </c>
      <c r="P759" s="14">
        <v>44075</v>
      </c>
      <c r="Q759" s="22" t="s">
        <v>27</v>
      </c>
      <c r="R759" s="22"/>
      <c r="S759" s="24"/>
      <c r="T759" s="22">
        <v>44134</v>
      </c>
      <c r="U759" t="s">
        <v>5984</v>
      </c>
      <c r="V759" t="s">
        <v>35</v>
      </c>
      <c r="W759" t="s">
        <v>5986</v>
      </c>
      <c r="X759" t="b">
        <f>Tabla1[[#This Row],[PLAN CONSUMO 31/10]]=Tabla1[[#This Row],[PLAN_CONSUMO]]</f>
        <v>0</v>
      </c>
      <c r="Y759" t="s">
        <v>35</v>
      </c>
      <c r="Z759" t="b">
        <f>Tabla1[[#This Row],[DESCRIPCION_U20002 31/10]]=Tabla1[[#This Row],[DESCRIPCION_U2000]]</f>
        <v>0</v>
      </c>
      <c r="AA759" t="s">
        <v>1820</v>
      </c>
      <c r="AB759" t="b">
        <f>Tabla1[[#This Row],[EJECUTIVO COMERCIAL 31/10]]=Tabla1[[#This Row],[EJECUTIVO_CORPORATE]]</f>
        <v>0</v>
      </c>
      <c r="AC759" t="e">
        <f>VLOOKUP(Tabla1[[#This Row],[NRO_CUENTA]],[1]!Tabla3[#Data],12,0)</f>
        <v>#N/A</v>
      </c>
      <c r="AD759" t="e">
        <f>VLOOKUP(Tabla1[[#This Row],[NRO_CUENTA]],[1]!Tabla3[#Data],17,0)</f>
        <v>#N/A</v>
      </c>
    </row>
    <row r="760" spans="1:30" x14ac:dyDescent="0.25">
      <c r="A760" t="s">
        <v>18</v>
      </c>
      <c r="B760" s="1">
        <v>43311</v>
      </c>
      <c r="C760" t="s">
        <v>454</v>
      </c>
      <c r="D760">
        <v>32679</v>
      </c>
      <c r="E760" s="6" t="s">
        <v>2605</v>
      </c>
      <c r="F760" t="s">
        <v>2609</v>
      </c>
      <c r="G760" s="6" t="s">
        <v>1765</v>
      </c>
      <c r="H760" t="s">
        <v>646</v>
      </c>
      <c r="I760" t="s">
        <v>23</v>
      </c>
      <c r="J760" t="s">
        <v>745</v>
      </c>
      <c r="K760" t="s">
        <v>2618</v>
      </c>
      <c r="L760" t="s">
        <v>2619</v>
      </c>
      <c r="M760" t="s">
        <v>2620</v>
      </c>
      <c r="N760" t="s">
        <v>2376</v>
      </c>
      <c r="O760" s="14">
        <v>44044</v>
      </c>
      <c r="P760" s="14">
        <v>44075</v>
      </c>
      <c r="Q760" s="21" t="s">
        <v>75</v>
      </c>
      <c r="R760" s="22"/>
      <c r="S760" s="2" t="s">
        <v>9309</v>
      </c>
      <c r="T760" s="22">
        <v>0</v>
      </c>
      <c r="U760" t="s">
        <v>5984</v>
      </c>
      <c r="V760" t="s">
        <v>5982</v>
      </c>
      <c r="W760" t="s">
        <v>5986</v>
      </c>
      <c r="X760" t="b">
        <f>Tabla1[[#This Row],[PLAN CONSUMO 31/10]]=Tabla1[[#This Row],[PLAN_CONSUMO]]</f>
        <v>0</v>
      </c>
      <c r="Y760" t="s">
        <v>7333</v>
      </c>
      <c r="Z760" t="b">
        <f>Tabla1[[#This Row],[DESCRIPCION_U20002 31/10]]=Tabla1[[#This Row],[DESCRIPCION_U2000]]</f>
        <v>0</v>
      </c>
      <c r="AA760" t="s">
        <v>1820</v>
      </c>
      <c r="AB760" t="b">
        <f>Tabla1[[#This Row],[EJECUTIVO COMERCIAL 31/10]]=Tabla1[[#This Row],[EJECUTIVO_CORPORATE]]</f>
        <v>0</v>
      </c>
      <c r="AC760" t="e">
        <f>VLOOKUP(Tabla1[[#This Row],[NRO_CUENTA]],[1]!Tabla3[#Data],12,0)</f>
        <v>#N/A</v>
      </c>
      <c r="AD760" t="e">
        <f>VLOOKUP(Tabla1[[#This Row],[NRO_CUENTA]],[1]!Tabla3[#Data],17,0)</f>
        <v>#N/A</v>
      </c>
    </row>
    <row r="761" spans="1:30" x14ac:dyDescent="0.25">
      <c r="A761" t="s">
        <v>18</v>
      </c>
      <c r="B761" s="1">
        <v>43343</v>
      </c>
      <c r="C761" t="s">
        <v>960</v>
      </c>
      <c r="D761">
        <v>32880</v>
      </c>
      <c r="E761" s="6" t="s">
        <v>2605</v>
      </c>
      <c r="F761" t="s">
        <v>2621</v>
      </c>
      <c r="G761" s="6" t="s">
        <v>1765</v>
      </c>
      <c r="H761" t="s">
        <v>40</v>
      </c>
      <c r="I761" t="s">
        <v>23</v>
      </c>
      <c r="J761" t="s">
        <v>745</v>
      </c>
      <c r="K761" t="s">
        <v>2622</v>
      </c>
      <c r="L761" t="s">
        <v>2623</v>
      </c>
      <c r="M761" t="s">
        <v>2620</v>
      </c>
      <c r="N761" t="s">
        <v>2376</v>
      </c>
      <c r="O761" s="14">
        <v>44044</v>
      </c>
      <c r="P761" s="14">
        <v>44075</v>
      </c>
      <c r="Q761" s="22" t="s">
        <v>27</v>
      </c>
      <c r="R761" s="22" t="s">
        <v>3008</v>
      </c>
      <c r="S761" s="24"/>
      <c r="T761" s="22">
        <v>44113</v>
      </c>
      <c r="U761" t="s">
        <v>5984</v>
      </c>
      <c r="V761" t="s">
        <v>35</v>
      </c>
      <c r="W761" t="s">
        <v>5988</v>
      </c>
      <c r="X761" t="b">
        <f>Tabla1[[#This Row],[PLAN CONSUMO 31/10]]=Tabla1[[#This Row],[PLAN_CONSUMO]]</f>
        <v>0</v>
      </c>
      <c r="Y761" t="s">
        <v>35</v>
      </c>
      <c r="Z761" t="b">
        <f>Tabla1[[#This Row],[DESCRIPCION_U20002 31/10]]=Tabla1[[#This Row],[DESCRIPCION_U2000]]</f>
        <v>0</v>
      </c>
      <c r="AA761" t="s">
        <v>1820</v>
      </c>
      <c r="AB761" t="b">
        <f>Tabla1[[#This Row],[EJECUTIVO COMERCIAL 31/10]]=Tabla1[[#This Row],[EJECUTIVO_CORPORATE]]</f>
        <v>0</v>
      </c>
      <c r="AC761" t="e">
        <f>VLOOKUP(Tabla1[[#This Row],[NRO_CUENTA]],[1]!Tabla3[#Data],12,0)</f>
        <v>#N/A</v>
      </c>
      <c r="AD761" t="e">
        <f>VLOOKUP(Tabla1[[#This Row],[NRO_CUENTA]],[1]!Tabla3[#Data],17,0)</f>
        <v>#N/A</v>
      </c>
    </row>
    <row r="762" spans="1:30" x14ac:dyDescent="0.25">
      <c r="A762" t="s">
        <v>18</v>
      </c>
      <c r="B762" s="1">
        <v>43496</v>
      </c>
      <c r="C762" t="s">
        <v>248</v>
      </c>
      <c r="D762">
        <v>33480</v>
      </c>
      <c r="E762" s="6" t="s">
        <v>2605</v>
      </c>
      <c r="F762" t="s">
        <v>3417</v>
      </c>
      <c r="G762" s="6" t="s">
        <v>1765</v>
      </c>
      <c r="H762" t="s">
        <v>61</v>
      </c>
      <c r="I762" t="s">
        <v>23</v>
      </c>
      <c r="J762" t="s">
        <v>745</v>
      </c>
      <c r="K762" t="s">
        <v>2624</v>
      </c>
      <c r="L762" t="s">
        <v>2625</v>
      </c>
      <c r="M762" t="s">
        <v>2626</v>
      </c>
      <c r="N762" t="s">
        <v>2376</v>
      </c>
      <c r="O762" s="14">
        <v>44044</v>
      </c>
      <c r="P762" s="14">
        <v>44075</v>
      </c>
      <c r="Q762" s="22" t="s">
        <v>27</v>
      </c>
      <c r="R762" s="22"/>
      <c r="S762" s="24"/>
      <c r="T762" s="22">
        <v>44286</v>
      </c>
      <c r="U762" t="s">
        <v>5984</v>
      </c>
      <c r="V762" t="s">
        <v>35</v>
      </c>
      <c r="W762" t="s">
        <v>248</v>
      </c>
      <c r="X762" t="b">
        <f>Tabla1[[#This Row],[PLAN CONSUMO 31/10]]=Tabla1[[#This Row],[PLAN_CONSUMO]]</f>
        <v>1</v>
      </c>
      <c r="Y762" t="s">
        <v>35</v>
      </c>
      <c r="Z762" t="b">
        <f>Tabla1[[#This Row],[DESCRIPCION_U20002 31/10]]=Tabla1[[#This Row],[DESCRIPCION_U2000]]</f>
        <v>0</v>
      </c>
      <c r="AA762" t="s">
        <v>1820</v>
      </c>
      <c r="AB762" t="b">
        <f>Tabla1[[#This Row],[EJECUTIVO COMERCIAL 31/10]]=Tabla1[[#This Row],[EJECUTIVO_CORPORATE]]</f>
        <v>0</v>
      </c>
      <c r="AC762" t="e">
        <f>VLOOKUP(Tabla1[[#This Row],[NRO_CUENTA]],[1]!Tabla3[#Data],12,0)</f>
        <v>#N/A</v>
      </c>
      <c r="AD762" t="e">
        <f>VLOOKUP(Tabla1[[#This Row],[NRO_CUENTA]],[1]!Tabla3[#Data],17,0)</f>
        <v>#N/A</v>
      </c>
    </row>
    <row r="763" spans="1:30" x14ac:dyDescent="0.25">
      <c r="A763" t="s">
        <v>18</v>
      </c>
      <c r="B763" s="1">
        <v>43378</v>
      </c>
      <c r="C763" t="s">
        <v>5986</v>
      </c>
      <c r="D763">
        <v>33051</v>
      </c>
      <c r="E763" s="6" t="s">
        <v>2627</v>
      </c>
      <c r="F763" t="s">
        <v>6351</v>
      </c>
      <c r="G763" s="6" t="s">
        <v>3799</v>
      </c>
      <c r="H763" t="s">
        <v>40</v>
      </c>
      <c r="I763" t="s">
        <v>23</v>
      </c>
      <c r="J763" t="s">
        <v>823</v>
      </c>
      <c r="K763" t="s">
        <v>2628</v>
      </c>
      <c r="L763" t="s">
        <v>2629</v>
      </c>
      <c r="M763" t="s">
        <v>6999</v>
      </c>
      <c r="N763" t="s">
        <v>2376</v>
      </c>
      <c r="O763" s="14">
        <v>44044</v>
      </c>
      <c r="P763" s="14">
        <v>44075</v>
      </c>
      <c r="Q763" s="22" t="s">
        <v>75</v>
      </c>
      <c r="R763" s="38" t="s">
        <v>7043</v>
      </c>
      <c r="S763" s="24" t="s">
        <v>2239</v>
      </c>
      <c r="T763" s="22">
        <v>0</v>
      </c>
      <c r="U763" t="s">
        <v>5982</v>
      </c>
      <c r="V763" t="s">
        <v>5982</v>
      </c>
      <c r="W763" t="s">
        <v>5986</v>
      </c>
      <c r="X763" t="b">
        <f>Tabla1[[#This Row],[PLAN CONSUMO 31/10]]=Tabla1[[#This Row],[PLAN_CONSUMO]]</f>
        <v>1</v>
      </c>
      <c r="Y763" t="s">
        <v>6351</v>
      </c>
      <c r="Z763" t="b">
        <f>Tabla1[[#This Row],[DESCRIPCION_U20002 31/10]]=Tabla1[[#This Row],[DESCRIPCION_U2000]]</f>
        <v>1</v>
      </c>
      <c r="AA763" t="s">
        <v>3799</v>
      </c>
      <c r="AB763" t="b">
        <f>Tabla1[[#This Row],[EJECUTIVO COMERCIAL 31/10]]=Tabla1[[#This Row],[EJECUTIVO_CORPORATE]]</f>
        <v>1</v>
      </c>
      <c r="AC763" t="e">
        <f>VLOOKUP(Tabla1[[#This Row],[NRO_CUENTA]],[1]!Tabla3[#Data],12,0)</f>
        <v>#N/A</v>
      </c>
      <c r="AD763" t="e">
        <f>VLOOKUP(Tabla1[[#This Row],[NRO_CUENTA]],[1]!Tabla3[#Data],17,0)</f>
        <v>#N/A</v>
      </c>
    </row>
    <row r="764" spans="1:30" x14ac:dyDescent="0.25">
      <c r="A764" t="s">
        <v>18</v>
      </c>
      <c r="B764" s="1">
        <v>42944</v>
      </c>
      <c r="C764" t="s">
        <v>271</v>
      </c>
      <c r="D764">
        <v>31304</v>
      </c>
      <c r="E764" s="6" t="s">
        <v>2630</v>
      </c>
      <c r="F764" t="s">
        <v>2634</v>
      </c>
      <c r="G764" s="6" t="s">
        <v>1820</v>
      </c>
      <c r="H764" t="s">
        <v>40</v>
      </c>
      <c r="I764" t="s">
        <v>23</v>
      </c>
      <c r="J764" t="s">
        <v>1378</v>
      </c>
      <c r="K764" t="s">
        <v>2635</v>
      </c>
      <c r="L764" t="s">
        <v>2636</v>
      </c>
      <c r="M764" t="s">
        <v>2675</v>
      </c>
      <c r="N764" t="s">
        <v>2376</v>
      </c>
      <c r="O764" s="14">
        <v>44044</v>
      </c>
      <c r="P764" s="14">
        <v>44075</v>
      </c>
      <c r="Q764" s="22" t="s">
        <v>75</v>
      </c>
      <c r="R764" s="22" t="s">
        <v>3026</v>
      </c>
      <c r="S764" s="2" t="s">
        <v>9309</v>
      </c>
      <c r="T764" s="22">
        <v>0</v>
      </c>
      <c r="U764" t="s">
        <v>5984</v>
      </c>
      <c r="V764" t="s">
        <v>35</v>
      </c>
      <c r="W764" t="s">
        <v>271</v>
      </c>
      <c r="X764" t="b">
        <f>Tabla1[[#This Row],[PLAN CONSUMO 31/10]]=Tabla1[[#This Row],[PLAN_CONSUMO]]</f>
        <v>1</v>
      </c>
      <c r="Y764" t="s">
        <v>35</v>
      </c>
      <c r="Z764" t="b">
        <f>Tabla1[[#This Row],[DESCRIPCION_U20002 31/10]]=Tabla1[[#This Row],[DESCRIPCION_U2000]]</f>
        <v>0</v>
      </c>
      <c r="AA764" t="s">
        <v>4247</v>
      </c>
      <c r="AB764" t="b">
        <f>Tabla1[[#This Row],[EJECUTIVO COMERCIAL 31/10]]=Tabla1[[#This Row],[EJECUTIVO_CORPORATE]]</f>
        <v>0</v>
      </c>
      <c r="AC764" t="e">
        <f>VLOOKUP(Tabla1[[#This Row],[NRO_CUENTA]],[1]!Tabla3[#Data],12,0)</f>
        <v>#N/A</v>
      </c>
      <c r="AD764" t="e">
        <f>VLOOKUP(Tabla1[[#This Row],[NRO_CUENTA]],[1]!Tabla3[#Data],17,0)</f>
        <v>#N/A</v>
      </c>
    </row>
    <row r="765" spans="1:30" x14ac:dyDescent="0.25">
      <c r="A765" t="s">
        <v>18</v>
      </c>
      <c r="B765" s="1">
        <v>43554</v>
      </c>
      <c r="C765" t="s">
        <v>248</v>
      </c>
      <c r="D765">
        <v>33698</v>
      </c>
      <c r="E765" s="6" t="s">
        <v>2630</v>
      </c>
      <c r="F765" t="s">
        <v>3418</v>
      </c>
      <c r="G765" s="6" t="s">
        <v>1820</v>
      </c>
      <c r="H765" t="s">
        <v>40</v>
      </c>
      <c r="I765" t="s">
        <v>23</v>
      </c>
      <c r="J765" t="s">
        <v>1378</v>
      </c>
      <c r="K765" t="s">
        <v>2637</v>
      </c>
      <c r="L765" t="s">
        <v>2638</v>
      </c>
      <c r="M765" t="s">
        <v>2675</v>
      </c>
      <c r="N765" t="s">
        <v>2376</v>
      </c>
      <c r="O765" s="14">
        <v>44044</v>
      </c>
      <c r="P765" s="14">
        <v>44075</v>
      </c>
      <c r="Q765" s="22" t="s">
        <v>27</v>
      </c>
      <c r="R765" s="22" t="s">
        <v>3548</v>
      </c>
      <c r="S765" s="24"/>
      <c r="T765" s="22">
        <v>44167</v>
      </c>
      <c r="U765" t="s">
        <v>5982</v>
      </c>
      <c r="V765" t="s">
        <v>5982</v>
      </c>
      <c r="W765" t="s">
        <v>364</v>
      </c>
      <c r="X765" t="b">
        <f>Tabla1[[#This Row],[PLAN CONSUMO 31/10]]=Tabla1[[#This Row],[PLAN_CONSUMO]]</f>
        <v>0</v>
      </c>
      <c r="Y765" t="s">
        <v>8280</v>
      </c>
      <c r="Z765" t="b">
        <f>Tabla1[[#This Row],[DESCRIPCION_U20002 31/10]]=Tabla1[[#This Row],[DESCRIPCION_U2000]]</f>
        <v>0</v>
      </c>
      <c r="AA765" t="s">
        <v>4247</v>
      </c>
      <c r="AB765" t="b">
        <f>Tabla1[[#This Row],[EJECUTIVO COMERCIAL 31/10]]=Tabla1[[#This Row],[EJECUTIVO_CORPORATE]]</f>
        <v>0</v>
      </c>
      <c r="AC765" t="e">
        <f>VLOOKUP(Tabla1[[#This Row],[NRO_CUENTA]],[1]!Tabla3[#Data],12,0)</f>
        <v>#N/A</v>
      </c>
      <c r="AD765" t="e">
        <f>VLOOKUP(Tabla1[[#This Row],[NRO_CUENTA]],[1]!Tabla3[#Data],17,0)</f>
        <v>#N/A</v>
      </c>
    </row>
    <row r="766" spans="1:30" x14ac:dyDescent="0.25">
      <c r="A766" t="s">
        <v>18</v>
      </c>
      <c r="B766" s="1">
        <v>43579</v>
      </c>
      <c r="C766" t="s">
        <v>248</v>
      </c>
      <c r="D766">
        <v>33737</v>
      </c>
      <c r="E766" s="6" t="s">
        <v>2630</v>
      </c>
      <c r="F766" t="s">
        <v>2639</v>
      </c>
      <c r="G766" s="6" t="s">
        <v>1820</v>
      </c>
      <c r="H766" t="s">
        <v>22</v>
      </c>
      <c r="I766" t="s">
        <v>23</v>
      </c>
      <c r="J766" t="s">
        <v>1378</v>
      </c>
      <c r="K766" t="s">
        <v>2640</v>
      </c>
      <c r="L766" t="s">
        <v>2641</v>
      </c>
      <c r="M766" t="s">
        <v>2675</v>
      </c>
      <c r="N766" t="s">
        <v>2376</v>
      </c>
      <c r="O766" s="14">
        <v>44044</v>
      </c>
      <c r="P766" s="14">
        <v>44075</v>
      </c>
      <c r="Q766" s="22" t="s">
        <v>27</v>
      </c>
      <c r="R766" s="22" t="s">
        <v>3781</v>
      </c>
      <c r="S766" s="24"/>
      <c r="T766" s="22">
        <v>44184</v>
      </c>
      <c r="U766" t="s">
        <v>5984</v>
      </c>
      <c r="V766" t="s">
        <v>35</v>
      </c>
      <c r="W766" t="s">
        <v>248</v>
      </c>
      <c r="X766" t="b">
        <f>Tabla1[[#This Row],[PLAN CONSUMO 31/10]]=Tabla1[[#This Row],[PLAN_CONSUMO]]</f>
        <v>1</v>
      </c>
      <c r="Y766" t="s">
        <v>35</v>
      </c>
      <c r="Z766" t="b">
        <f>Tabla1[[#This Row],[DESCRIPCION_U20002 31/10]]=Tabla1[[#This Row],[DESCRIPCION_U2000]]</f>
        <v>0</v>
      </c>
      <c r="AA766" t="s">
        <v>4247</v>
      </c>
      <c r="AB766" t="b">
        <f>Tabla1[[#This Row],[EJECUTIVO COMERCIAL 31/10]]=Tabla1[[#This Row],[EJECUTIVO_CORPORATE]]</f>
        <v>0</v>
      </c>
      <c r="AC766" t="e">
        <f>VLOOKUP(Tabla1[[#This Row],[NRO_CUENTA]],[1]!Tabla3[#Data],12,0)</f>
        <v>#N/A</v>
      </c>
      <c r="AD766" t="e">
        <f>VLOOKUP(Tabla1[[#This Row],[NRO_CUENTA]],[1]!Tabla3[#Data],17,0)</f>
        <v>#N/A</v>
      </c>
    </row>
    <row r="767" spans="1:30" x14ac:dyDescent="0.25">
      <c r="A767" t="s">
        <v>18</v>
      </c>
      <c r="B767" s="1">
        <v>43579</v>
      </c>
      <c r="C767" t="s">
        <v>248</v>
      </c>
      <c r="D767">
        <v>33738</v>
      </c>
      <c r="E767" s="6" t="s">
        <v>2630</v>
      </c>
      <c r="F767" t="s">
        <v>2677</v>
      </c>
      <c r="G767" s="6" t="s">
        <v>1820</v>
      </c>
      <c r="I767" t="s">
        <v>23</v>
      </c>
      <c r="J767" t="s">
        <v>1378</v>
      </c>
      <c r="M767" t="s">
        <v>2675</v>
      </c>
      <c r="N767" t="s">
        <v>2376</v>
      </c>
      <c r="O767" s="14">
        <v>44044</v>
      </c>
      <c r="P767" s="14">
        <v>44075</v>
      </c>
      <c r="Q767" s="22" t="s">
        <v>75</v>
      </c>
      <c r="R767" s="21" t="s">
        <v>3441</v>
      </c>
      <c r="S767" s="2" t="s">
        <v>9309</v>
      </c>
      <c r="T767" s="22">
        <v>0</v>
      </c>
      <c r="U767" t="s">
        <v>5984</v>
      </c>
      <c r="V767" t="s">
        <v>35</v>
      </c>
      <c r="W767" t="s">
        <v>248</v>
      </c>
      <c r="X767" t="b">
        <f>Tabla1[[#This Row],[PLAN CONSUMO 31/10]]=Tabla1[[#This Row],[PLAN_CONSUMO]]</f>
        <v>1</v>
      </c>
      <c r="Y767" t="s">
        <v>35</v>
      </c>
      <c r="Z767" t="b">
        <f>Tabla1[[#This Row],[DESCRIPCION_U20002 31/10]]=Tabla1[[#This Row],[DESCRIPCION_U2000]]</f>
        <v>0</v>
      </c>
      <c r="AA767" t="s">
        <v>4247</v>
      </c>
      <c r="AB767" t="b">
        <f>Tabla1[[#This Row],[EJECUTIVO COMERCIAL 31/10]]=Tabla1[[#This Row],[EJECUTIVO_CORPORATE]]</f>
        <v>0</v>
      </c>
      <c r="AC767" t="e">
        <f>VLOOKUP(Tabla1[[#This Row],[NRO_CUENTA]],[1]!Tabla3[#Data],12,0)</f>
        <v>#N/A</v>
      </c>
      <c r="AD767" t="e">
        <f>VLOOKUP(Tabla1[[#This Row],[NRO_CUENTA]],[1]!Tabla3[#Data],17,0)</f>
        <v>#N/A</v>
      </c>
    </row>
    <row r="768" spans="1:30" x14ac:dyDescent="0.25">
      <c r="A768" t="s">
        <v>18</v>
      </c>
      <c r="B768" s="1">
        <v>43579</v>
      </c>
      <c r="C768" t="s">
        <v>248</v>
      </c>
      <c r="D768">
        <v>33740</v>
      </c>
      <c r="E768" s="6" t="s">
        <v>2630</v>
      </c>
      <c r="F768" t="s">
        <v>2642</v>
      </c>
      <c r="G768" s="6" t="s">
        <v>1820</v>
      </c>
      <c r="H768" t="s">
        <v>22</v>
      </c>
      <c r="I768" t="s">
        <v>23</v>
      </c>
      <c r="J768" t="s">
        <v>1378</v>
      </c>
      <c r="K768" t="s">
        <v>2643</v>
      </c>
      <c r="L768" t="s">
        <v>2644</v>
      </c>
      <c r="M768" t="s">
        <v>2675</v>
      </c>
      <c r="N768" t="s">
        <v>2376</v>
      </c>
      <c r="O768" s="14">
        <v>44044</v>
      </c>
      <c r="P768" s="14">
        <v>44075</v>
      </c>
      <c r="Q768" s="22" t="s">
        <v>27</v>
      </c>
      <c r="R768" s="22" t="s">
        <v>3782</v>
      </c>
      <c r="S768" s="24"/>
      <c r="T768" s="22">
        <v>44184</v>
      </c>
      <c r="U768" t="s">
        <v>5984</v>
      </c>
      <c r="V768" t="s">
        <v>35</v>
      </c>
      <c r="W768" t="s">
        <v>248</v>
      </c>
      <c r="X768" t="b">
        <f>Tabla1[[#This Row],[PLAN CONSUMO 31/10]]=Tabla1[[#This Row],[PLAN_CONSUMO]]</f>
        <v>1</v>
      </c>
      <c r="Y768" t="s">
        <v>35</v>
      </c>
      <c r="Z768" t="b">
        <f>Tabla1[[#This Row],[DESCRIPCION_U20002 31/10]]=Tabla1[[#This Row],[DESCRIPCION_U2000]]</f>
        <v>0</v>
      </c>
      <c r="AA768" t="s">
        <v>4247</v>
      </c>
      <c r="AB768" t="b">
        <f>Tabla1[[#This Row],[EJECUTIVO COMERCIAL 31/10]]=Tabla1[[#This Row],[EJECUTIVO_CORPORATE]]</f>
        <v>0</v>
      </c>
      <c r="AC768" t="e">
        <f>VLOOKUP(Tabla1[[#This Row],[NRO_CUENTA]],[1]!Tabla3[#Data],12,0)</f>
        <v>#N/A</v>
      </c>
      <c r="AD768" t="e">
        <f>VLOOKUP(Tabla1[[#This Row],[NRO_CUENTA]],[1]!Tabla3[#Data],17,0)</f>
        <v>#N/A</v>
      </c>
    </row>
    <row r="769" spans="1:30" x14ac:dyDescent="0.25">
      <c r="A769" t="s">
        <v>18</v>
      </c>
      <c r="B769" s="1">
        <v>43554</v>
      </c>
      <c r="C769" t="s">
        <v>248</v>
      </c>
      <c r="D769">
        <v>33746</v>
      </c>
      <c r="E769" s="6" t="s">
        <v>2630</v>
      </c>
      <c r="F769" t="s">
        <v>2678</v>
      </c>
      <c r="G769" s="6" t="s">
        <v>1820</v>
      </c>
      <c r="H769" t="s">
        <v>40</v>
      </c>
      <c r="I769" t="s">
        <v>23</v>
      </c>
      <c r="J769" t="s">
        <v>1378</v>
      </c>
      <c r="K769" t="s">
        <v>2645</v>
      </c>
      <c r="L769" t="s">
        <v>2646</v>
      </c>
      <c r="M769" t="s">
        <v>2675</v>
      </c>
      <c r="N769" t="s">
        <v>2376</v>
      </c>
      <c r="O769" s="14">
        <v>44044</v>
      </c>
      <c r="P769" s="14">
        <v>44075</v>
      </c>
      <c r="Q769" s="22" t="s">
        <v>75</v>
      </c>
      <c r="R769" s="22" t="s">
        <v>3038</v>
      </c>
      <c r="S769" s="2" t="s">
        <v>9309</v>
      </c>
      <c r="T769" s="22">
        <v>0</v>
      </c>
      <c r="U769" t="s">
        <v>5984</v>
      </c>
      <c r="V769" t="s">
        <v>35</v>
      </c>
      <c r="W769" t="s">
        <v>248</v>
      </c>
      <c r="X769" t="b">
        <f>Tabla1[[#This Row],[PLAN CONSUMO 31/10]]=Tabla1[[#This Row],[PLAN_CONSUMO]]</f>
        <v>1</v>
      </c>
      <c r="Y769" t="s">
        <v>35</v>
      </c>
      <c r="Z769" t="b">
        <f>Tabla1[[#This Row],[DESCRIPCION_U20002 31/10]]=Tabla1[[#This Row],[DESCRIPCION_U2000]]</f>
        <v>0</v>
      </c>
      <c r="AA769" t="s">
        <v>4247</v>
      </c>
      <c r="AB769" t="b">
        <f>Tabla1[[#This Row],[EJECUTIVO COMERCIAL 31/10]]=Tabla1[[#This Row],[EJECUTIVO_CORPORATE]]</f>
        <v>0</v>
      </c>
      <c r="AC769" t="e">
        <f>VLOOKUP(Tabla1[[#This Row],[NRO_CUENTA]],[1]!Tabla3[#Data],12,0)</f>
        <v>#N/A</v>
      </c>
      <c r="AD769" t="e">
        <f>VLOOKUP(Tabla1[[#This Row],[NRO_CUENTA]],[1]!Tabla3[#Data],17,0)</f>
        <v>#N/A</v>
      </c>
    </row>
    <row r="770" spans="1:30" x14ac:dyDescent="0.25">
      <c r="A770" t="s">
        <v>18</v>
      </c>
      <c r="B770" s="1">
        <v>43554</v>
      </c>
      <c r="C770" t="s">
        <v>248</v>
      </c>
      <c r="D770">
        <v>33747</v>
      </c>
      <c r="E770" s="6" t="s">
        <v>2630</v>
      </c>
      <c r="F770" t="s">
        <v>2679</v>
      </c>
      <c r="G770" s="6" t="s">
        <v>1820</v>
      </c>
      <c r="H770" t="s">
        <v>40</v>
      </c>
      <c r="I770" t="s">
        <v>23</v>
      </c>
      <c r="J770" t="s">
        <v>1378</v>
      </c>
      <c r="K770" t="s">
        <v>2647</v>
      </c>
      <c r="L770" t="s">
        <v>2648</v>
      </c>
      <c r="M770" t="s">
        <v>2675</v>
      </c>
      <c r="N770" t="s">
        <v>2376</v>
      </c>
      <c r="O770" s="14">
        <v>44044</v>
      </c>
      <c r="P770" s="14">
        <v>44075</v>
      </c>
      <c r="Q770" s="22" t="s">
        <v>75</v>
      </c>
      <c r="R770" s="22" t="s">
        <v>3038</v>
      </c>
      <c r="S770" s="2" t="s">
        <v>9309</v>
      </c>
      <c r="T770" s="22">
        <v>0</v>
      </c>
      <c r="U770" t="s">
        <v>5984</v>
      </c>
      <c r="V770" t="s">
        <v>35</v>
      </c>
      <c r="W770" t="s">
        <v>248</v>
      </c>
      <c r="X770" t="b">
        <f>Tabla1[[#This Row],[PLAN CONSUMO 31/10]]=Tabla1[[#This Row],[PLAN_CONSUMO]]</f>
        <v>1</v>
      </c>
      <c r="Y770" t="s">
        <v>35</v>
      </c>
      <c r="Z770" t="b">
        <f>Tabla1[[#This Row],[DESCRIPCION_U20002 31/10]]=Tabla1[[#This Row],[DESCRIPCION_U2000]]</f>
        <v>0</v>
      </c>
      <c r="AA770" t="s">
        <v>4247</v>
      </c>
      <c r="AB770" t="b">
        <f>Tabla1[[#This Row],[EJECUTIVO COMERCIAL 31/10]]=Tabla1[[#This Row],[EJECUTIVO_CORPORATE]]</f>
        <v>0</v>
      </c>
      <c r="AC770" t="e">
        <f>VLOOKUP(Tabla1[[#This Row],[NRO_CUENTA]],[1]!Tabla3[#Data],12,0)</f>
        <v>#N/A</v>
      </c>
      <c r="AD770" t="e">
        <f>VLOOKUP(Tabla1[[#This Row],[NRO_CUENTA]],[1]!Tabla3[#Data],17,0)</f>
        <v>#N/A</v>
      </c>
    </row>
    <row r="771" spans="1:30" x14ac:dyDescent="0.25">
      <c r="A771" t="s">
        <v>18</v>
      </c>
      <c r="B771" s="1">
        <v>43554</v>
      </c>
      <c r="C771" t="s">
        <v>248</v>
      </c>
      <c r="D771">
        <v>33748</v>
      </c>
      <c r="E771" s="6" t="s">
        <v>2630</v>
      </c>
      <c r="F771" t="s">
        <v>2680</v>
      </c>
      <c r="G771" s="6" t="s">
        <v>1820</v>
      </c>
      <c r="H771" t="s">
        <v>40</v>
      </c>
      <c r="I771" t="s">
        <v>23</v>
      </c>
      <c r="J771" t="s">
        <v>1378</v>
      </c>
      <c r="K771" t="s">
        <v>2649</v>
      </c>
      <c r="L771" t="s">
        <v>2650</v>
      </c>
      <c r="M771" t="s">
        <v>2675</v>
      </c>
      <c r="N771" t="s">
        <v>2376</v>
      </c>
      <c r="O771" s="14">
        <v>44044</v>
      </c>
      <c r="P771" s="14">
        <v>44075</v>
      </c>
      <c r="Q771" s="22" t="s">
        <v>75</v>
      </c>
      <c r="R771" s="22" t="s">
        <v>3038</v>
      </c>
      <c r="S771" s="2" t="s">
        <v>9309</v>
      </c>
      <c r="T771" s="22">
        <v>0</v>
      </c>
      <c r="U771" t="s">
        <v>5984</v>
      </c>
      <c r="V771" t="s">
        <v>35</v>
      </c>
      <c r="W771" t="s">
        <v>248</v>
      </c>
      <c r="X771" t="b">
        <f>Tabla1[[#This Row],[PLAN CONSUMO 31/10]]=Tabla1[[#This Row],[PLAN_CONSUMO]]</f>
        <v>1</v>
      </c>
      <c r="Y771" t="s">
        <v>35</v>
      </c>
      <c r="Z771" t="b">
        <f>Tabla1[[#This Row],[DESCRIPCION_U20002 31/10]]=Tabla1[[#This Row],[DESCRIPCION_U2000]]</f>
        <v>0</v>
      </c>
      <c r="AA771" t="s">
        <v>4247</v>
      </c>
      <c r="AB771" t="b">
        <f>Tabla1[[#This Row],[EJECUTIVO COMERCIAL 31/10]]=Tabla1[[#This Row],[EJECUTIVO_CORPORATE]]</f>
        <v>0</v>
      </c>
      <c r="AC771" t="e">
        <f>VLOOKUP(Tabla1[[#This Row],[NRO_CUENTA]],[1]!Tabla3[#Data],12,0)</f>
        <v>#N/A</v>
      </c>
      <c r="AD771" t="e">
        <f>VLOOKUP(Tabla1[[#This Row],[NRO_CUENTA]],[1]!Tabla3[#Data],17,0)</f>
        <v>#N/A</v>
      </c>
    </row>
    <row r="772" spans="1:30" x14ac:dyDescent="0.25">
      <c r="A772" t="s">
        <v>18</v>
      </c>
      <c r="B772" s="1">
        <v>43554</v>
      </c>
      <c r="C772" t="s">
        <v>248</v>
      </c>
      <c r="D772">
        <v>33751</v>
      </c>
      <c r="E772" s="6" t="s">
        <v>2630</v>
      </c>
      <c r="F772" t="s">
        <v>2681</v>
      </c>
      <c r="G772" s="6" t="s">
        <v>1820</v>
      </c>
      <c r="H772" t="s">
        <v>40</v>
      </c>
      <c r="I772" t="s">
        <v>23</v>
      </c>
      <c r="J772" t="s">
        <v>1378</v>
      </c>
      <c r="K772" t="s">
        <v>2651</v>
      </c>
      <c r="L772" t="s">
        <v>2652</v>
      </c>
      <c r="M772" t="s">
        <v>2675</v>
      </c>
      <c r="N772" t="s">
        <v>2376</v>
      </c>
      <c r="O772" s="14">
        <v>44044</v>
      </c>
      <c r="P772" s="14">
        <v>44075</v>
      </c>
      <c r="Q772" s="22" t="s">
        <v>75</v>
      </c>
      <c r="R772" s="22" t="s">
        <v>3038</v>
      </c>
      <c r="S772" s="2" t="s">
        <v>9309</v>
      </c>
      <c r="T772" s="22">
        <v>0</v>
      </c>
      <c r="U772" t="s">
        <v>5984</v>
      </c>
      <c r="V772" t="s">
        <v>35</v>
      </c>
      <c r="W772" t="s">
        <v>248</v>
      </c>
      <c r="X772" t="b">
        <f>Tabla1[[#This Row],[PLAN CONSUMO 31/10]]=Tabla1[[#This Row],[PLAN_CONSUMO]]</f>
        <v>1</v>
      </c>
      <c r="Y772" t="s">
        <v>35</v>
      </c>
      <c r="Z772" t="b">
        <f>Tabla1[[#This Row],[DESCRIPCION_U20002 31/10]]=Tabla1[[#This Row],[DESCRIPCION_U2000]]</f>
        <v>0</v>
      </c>
      <c r="AA772" t="s">
        <v>4247</v>
      </c>
      <c r="AB772" t="b">
        <f>Tabla1[[#This Row],[EJECUTIVO COMERCIAL 31/10]]=Tabla1[[#This Row],[EJECUTIVO_CORPORATE]]</f>
        <v>0</v>
      </c>
      <c r="AC772" t="e">
        <f>VLOOKUP(Tabla1[[#This Row],[NRO_CUENTA]],[1]!Tabla3[#Data],12,0)</f>
        <v>#N/A</v>
      </c>
      <c r="AD772" t="e">
        <f>VLOOKUP(Tabla1[[#This Row],[NRO_CUENTA]],[1]!Tabla3[#Data],17,0)</f>
        <v>#N/A</v>
      </c>
    </row>
    <row r="773" spans="1:30" x14ac:dyDescent="0.25">
      <c r="A773" t="s">
        <v>18</v>
      </c>
      <c r="B773" s="1">
        <v>43579</v>
      </c>
      <c r="C773" t="s">
        <v>248</v>
      </c>
      <c r="D773">
        <v>33785</v>
      </c>
      <c r="E773" s="6" t="s">
        <v>2630</v>
      </c>
      <c r="F773" t="s">
        <v>2631</v>
      </c>
      <c r="G773" s="6" t="s">
        <v>1820</v>
      </c>
      <c r="H773" t="s">
        <v>22</v>
      </c>
      <c r="I773" t="s">
        <v>23</v>
      </c>
      <c r="J773" t="s">
        <v>1378</v>
      </c>
      <c r="K773" t="s">
        <v>2653</v>
      </c>
      <c r="L773" t="s">
        <v>2654</v>
      </c>
      <c r="M773" t="s">
        <v>2675</v>
      </c>
      <c r="N773" t="s">
        <v>2376</v>
      </c>
      <c r="O773" s="14">
        <v>44044</v>
      </c>
      <c r="P773" s="14">
        <v>44075</v>
      </c>
      <c r="Q773" s="22" t="s">
        <v>75</v>
      </c>
      <c r="R773" s="22" t="s">
        <v>3038</v>
      </c>
      <c r="S773" s="2" t="s">
        <v>9309</v>
      </c>
      <c r="T773" s="22">
        <v>0</v>
      </c>
      <c r="U773" t="s">
        <v>5984</v>
      </c>
      <c r="V773" t="s">
        <v>35</v>
      </c>
      <c r="W773" t="s">
        <v>248</v>
      </c>
      <c r="X773" t="b">
        <f>Tabla1[[#This Row],[PLAN CONSUMO 31/10]]=Tabla1[[#This Row],[PLAN_CONSUMO]]</f>
        <v>1</v>
      </c>
      <c r="Y773" t="s">
        <v>35</v>
      </c>
      <c r="Z773" t="b">
        <f>Tabla1[[#This Row],[DESCRIPCION_U20002 31/10]]=Tabla1[[#This Row],[DESCRIPCION_U2000]]</f>
        <v>0</v>
      </c>
      <c r="AA773" t="s">
        <v>4247</v>
      </c>
      <c r="AB773" t="b">
        <f>Tabla1[[#This Row],[EJECUTIVO COMERCIAL 31/10]]=Tabla1[[#This Row],[EJECUTIVO_CORPORATE]]</f>
        <v>0</v>
      </c>
      <c r="AC773" t="e">
        <f>VLOOKUP(Tabla1[[#This Row],[NRO_CUENTA]],[1]!Tabla3[#Data],12,0)</f>
        <v>#N/A</v>
      </c>
      <c r="AD773" t="e">
        <f>VLOOKUP(Tabla1[[#This Row],[NRO_CUENTA]],[1]!Tabla3[#Data],17,0)</f>
        <v>#N/A</v>
      </c>
    </row>
    <row r="774" spans="1:30" x14ac:dyDescent="0.25">
      <c r="A774" t="s">
        <v>18</v>
      </c>
      <c r="B774" s="1">
        <v>43579</v>
      </c>
      <c r="C774" t="s">
        <v>248</v>
      </c>
      <c r="D774">
        <v>33786</v>
      </c>
      <c r="E774" s="6" t="s">
        <v>2630</v>
      </c>
      <c r="F774" t="s">
        <v>3419</v>
      </c>
      <c r="G774" s="6" t="s">
        <v>1820</v>
      </c>
      <c r="H774" t="s">
        <v>22</v>
      </c>
      <c r="I774" t="s">
        <v>23</v>
      </c>
      <c r="J774" t="s">
        <v>1378</v>
      </c>
      <c r="K774" t="s">
        <v>2655</v>
      </c>
      <c r="L774" t="s">
        <v>2656</v>
      </c>
      <c r="M774" t="s">
        <v>2675</v>
      </c>
      <c r="N774" t="s">
        <v>2376</v>
      </c>
      <c r="O774" s="14">
        <v>44044</v>
      </c>
      <c r="P774" s="14">
        <v>44075</v>
      </c>
      <c r="Q774" s="22" t="s">
        <v>75</v>
      </c>
      <c r="R774" s="22" t="s">
        <v>3965</v>
      </c>
      <c r="S774" s="24" t="s">
        <v>2239</v>
      </c>
      <c r="T774" s="22">
        <v>0</v>
      </c>
      <c r="U774" t="s">
        <v>5984</v>
      </c>
      <c r="V774" t="s">
        <v>35</v>
      </c>
      <c r="W774" t="s">
        <v>248</v>
      </c>
      <c r="X774" t="b">
        <f>Tabla1[[#This Row],[PLAN CONSUMO 31/10]]=Tabla1[[#This Row],[PLAN_CONSUMO]]</f>
        <v>1</v>
      </c>
      <c r="Y774" t="s">
        <v>35</v>
      </c>
      <c r="Z774" t="b">
        <f>Tabla1[[#This Row],[DESCRIPCION_U20002 31/10]]=Tabla1[[#This Row],[DESCRIPCION_U2000]]</f>
        <v>0</v>
      </c>
      <c r="AA774" t="s">
        <v>4247</v>
      </c>
      <c r="AB774" t="b">
        <f>Tabla1[[#This Row],[EJECUTIVO COMERCIAL 31/10]]=Tabla1[[#This Row],[EJECUTIVO_CORPORATE]]</f>
        <v>0</v>
      </c>
      <c r="AC774" t="e">
        <f>VLOOKUP(Tabla1[[#This Row],[NRO_CUENTA]],[1]!Tabla3[#Data],12,0)</f>
        <v>#N/A</v>
      </c>
      <c r="AD774" t="e">
        <f>VLOOKUP(Tabla1[[#This Row],[NRO_CUENTA]],[1]!Tabla3[#Data],17,0)</f>
        <v>#N/A</v>
      </c>
    </row>
    <row r="775" spans="1:30" x14ac:dyDescent="0.25">
      <c r="A775" t="s">
        <v>18</v>
      </c>
      <c r="B775" s="1">
        <v>43579</v>
      </c>
      <c r="C775" t="s">
        <v>248</v>
      </c>
      <c r="D775">
        <v>33787</v>
      </c>
      <c r="E775" s="6" t="s">
        <v>2630</v>
      </c>
      <c r="F775" t="s">
        <v>2632</v>
      </c>
      <c r="G775" s="6" t="s">
        <v>1820</v>
      </c>
      <c r="H775" t="s">
        <v>22</v>
      </c>
      <c r="I775" t="s">
        <v>23</v>
      </c>
      <c r="J775" t="s">
        <v>1378</v>
      </c>
      <c r="K775" t="s">
        <v>2657</v>
      </c>
      <c r="L775" t="s">
        <v>2658</v>
      </c>
      <c r="M775" t="s">
        <v>2675</v>
      </c>
      <c r="N775" t="s">
        <v>2376</v>
      </c>
      <c r="O775" s="14">
        <v>44044</v>
      </c>
      <c r="P775" s="14">
        <v>44075</v>
      </c>
      <c r="Q775" s="22" t="s">
        <v>75</v>
      </c>
      <c r="R775" s="22" t="s">
        <v>3038</v>
      </c>
      <c r="S775" s="2" t="s">
        <v>9309</v>
      </c>
      <c r="T775" s="22">
        <v>0</v>
      </c>
      <c r="U775" t="s">
        <v>5984</v>
      </c>
      <c r="V775" t="s">
        <v>35</v>
      </c>
      <c r="W775" t="s">
        <v>248</v>
      </c>
      <c r="X775" t="b">
        <f>Tabla1[[#This Row],[PLAN CONSUMO 31/10]]=Tabla1[[#This Row],[PLAN_CONSUMO]]</f>
        <v>1</v>
      </c>
      <c r="Y775" t="s">
        <v>35</v>
      </c>
      <c r="Z775" t="b">
        <f>Tabla1[[#This Row],[DESCRIPCION_U20002 31/10]]=Tabla1[[#This Row],[DESCRIPCION_U2000]]</f>
        <v>0</v>
      </c>
      <c r="AA775" t="s">
        <v>4247</v>
      </c>
      <c r="AB775" t="b">
        <f>Tabla1[[#This Row],[EJECUTIVO COMERCIAL 31/10]]=Tabla1[[#This Row],[EJECUTIVO_CORPORATE]]</f>
        <v>0</v>
      </c>
      <c r="AC775" t="e">
        <f>VLOOKUP(Tabla1[[#This Row],[NRO_CUENTA]],[1]!Tabla3[#Data],12,0)</f>
        <v>#N/A</v>
      </c>
      <c r="AD775" t="e">
        <f>VLOOKUP(Tabla1[[#This Row],[NRO_CUENTA]],[1]!Tabla3[#Data],17,0)</f>
        <v>#N/A</v>
      </c>
    </row>
    <row r="776" spans="1:30" x14ac:dyDescent="0.25">
      <c r="A776" t="s">
        <v>18</v>
      </c>
      <c r="B776" s="1">
        <v>43554</v>
      </c>
      <c r="C776" t="s">
        <v>248</v>
      </c>
      <c r="D776">
        <v>33797</v>
      </c>
      <c r="E776" s="6" t="s">
        <v>2630</v>
      </c>
      <c r="F776" t="s">
        <v>2659</v>
      </c>
      <c r="G776" s="6" t="s">
        <v>1820</v>
      </c>
      <c r="H776" t="s">
        <v>22</v>
      </c>
      <c r="I776" t="s">
        <v>23</v>
      </c>
      <c r="J776" t="s">
        <v>1378</v>
      </c>
      <c r="K776" t="s">
        <v>2660</v>
      </c>
      <c r="L776" t="s">
        <v>2661</v>
      </c>
      <c r="M776" t="s">
        <v>2675</v>
      </c>
      <c r="N776" t="s">
        <v>2376</v>
      </c>
      <c r="O776" s="14">
        <v>44044</v>
      </c>
      <c r="P776" s="14">
        <v>44075</v>
      </c>
      <c r="Q776" s="22" t="s">
        <v>75</v>
      </c>
      <c r="R776" s="22" t="s">
        <v>3779</v>
      </c>
      <c r="S776" s="2" t="s">
        <v>9309</v>
      </c>
      <c r="T776" s="22">
        <v>0</v>
      </c>
      <c r="U776" t="s">
        <v>5984</v>
      </c>
      <c r="V776" t="s">
        <v>35</v>
      </c>
      <c r="W776" t="s">
        <v>248</v>
      </c>
      <c r="X776" t="b">
        <f>Tabla1[[#This Row],[PLAN CONSUMO 31/10]]=Tabla1[[#This Row],[PLAN_CONSUMO]]</f>
        <v>1</v>
      </c>
      <c r="Y776" t="s">
        <v>35</v>
      </c>
      <c r="Z776" t="b">
        <f>Tabla1[[#This Row],[DESCRIPCION_U20002 31/10]]=Tabla1[[#This Row],[DESCRIPCION_U2000]]</f>
        <v>0</v>
      </c>
      <c r="AA776" t="s">
        <v>4247</v>
      </c>
      <c r="AB776" t="b">
        <f>Tabla1[[#This Row],[EJECUTIVO COMERCIAL 31/10]]=Tabla1[[#This Row],[EJECUTIVO_CORPORATE]]</f>
        <v>0</v>
      </c>
      <c r="AC776" t="e">
        <f>VLOOKUP(Tabla1[[#This Row],[NRO_CUENTA]],[1]!Tabla3[#Data],12,0)</f>
        <v>#N/A</v>
      </c>
      <c r="AD776" t="e">
        <f>VLOOKUP(Tabla1[[#This Row],[NRO_CUENTA]],[1]!Tabla3[#Data],17,0)</f>
        <v>#N/A</v>
      </c>
    </row>
    <row r="777" spans="1:30" x14ac:dyDescent="0.25">
      <c r="A777" t="s">
        <v>18</v>
      </c>
      <c r="B777" s="1">
        <v>43580</v>
      </c>
      <c r="C777" t="s">
        <v>248</v>
      </c>
      <c r="D777">
        <v>33920</v>
      </c>
      <c r="E777" s="6" t="s">
        <v>2630</v>
      </c>
      <c r="F777" t="s">
        <v>3420</v>
      </c>
      <c r="G777" s="6" t="s">
        <v>1820</v>
      </c>
      <c r="H777" t="s">
        <v>40</v>
      </c>
      <c r="I777" t="s">
        <v>23</v>
      </c>
      <c r="J777" t="s">
        <v>1378</v>
      </c>
      <c r="K777" t="s">
        <v>2662</v>
      </c>
      <c r="L777" t="s">
        <v>2648</v>
      </c>
      <c r="M777" t="s">
        <v>2675</v>
      </c>
      <c r="N777" t="s">
        <v>2376</v>
      </c>
      <c r="O777" s="14">
        <v>44044</v>
      </c>
      <c r="P777" s="14">
        <v>44075</v>
      </c>
      <c r="Q777" s="22" t="s">
        <v>27</v>
      </c>
      <c r="R777" s="22" t="s">
        <v>3550</v>
      </c>
      <c r="S777" s="24"/>
      <c r="T777" s="22">
        <v>44167</v>
      </c>
      <c r="U777" t="s">
        <v>5982</v>
      </c>
      <c r="V777" t="s">
        <v>35</v>
      </c>
      <c r="W777" t="s">
        <v>364</v>
      </c>
      <c r="X777" t="b">
        <f>Tabla1[[#This Row],[PLAN CONSUMO 31/10]]=Tabla1[[#This Row],[PLAN_CONSUMO]]</f>
        <v>0</v>
      </c>
      <c r="Y777" t="s">
        <v>35</v>
      </c>
      <c r="Z777" t="b">
        <f>Tabla1[[#This Row],[DESCRIPCION_U20002 31/10]]=Tabla1[[#This Row],[DESCRIPCION_U2000]]</f>
        <v>0</v>
      </c>
      <c r="AA777" t="s">
        <v>4247</v>
      </c>
      <c r="AB777" t="b">
        <f>Tabla1[[#This Row],[EJECUTIVO COMERCIAL 31/10]]=Tabla1[[#This Row],[EJECUTIVO_CORPORATE]]</f>
        <v>0</v>
      </c>
      <c r="AC777" t="e">
        <f>VLOOKUP(Tabla1[[#This Row],[NRO_CUENTA]],[1]!Tabla3[#Data],12,0)</f>
        <v>#N/A</v>
      </c>
      <c r="AD777" t="e">
        <f>VLOOKUP(Tabla1[[#This Row],[NRO_CUENTA]],[1]!Tabla3[#Data],17,0)</f>
        <v>#N/A</v>
      </c>
    </row>
    <row r="778" spans="1:30" x14ac:dyDescent="0.25">
      <c r="A778" t="s">
        <v>18</v>
      </c>
      <c r="B778" s="1">
        <v>43580</v>
      </c>
      <c r="C778" t="s">
        <v>76</v>
      </c>
      <c r="D778">
        <v>33921</v>
      </c>
      <c r="E778" s="6" t="s">
        <v>2630</v>
      </c>
      <c r="F778" t="s">
        <v>3421</v>
      </c>
      <c r="G778" s="6" t="s">
        <v>1820</v>
      </c>
      <c r="H778" t="s">
        <v>40</v>
      </c>
      <c r="I778" t="s">
        <v>23</v>
      </c>
      <c r="J778" t="s">
        <v>1378</v>
      </c>
      <c r="K778" t="s">
        <v>2663</v>
      </c>
      <c r="L778" t="s">
        <v>2646</v>
      </c>
      <c r="M778" t="s">
        <v>2675</v>
      </c>
      <c r="N778" t="s">
        <v>2376</v>
      </c>
      <c r="O778" s="14">
        <v>44044</v>
      </c>
      <c r="P778" s="14">
        <v>44075</v>
      </c>
      <c r="Q778" s="22" t="s">
        <v>27</v>
      </c>
      <c r="R778" s="22" t="s">
        <v>3550</v>
      </c>
      <c r="S778" s="24"/>
      <c r="T778" s="22">
        <v>44167</v>
      </c>
      <c r="U778" t="s">
        <v>5984</v>
      </c>
      <c r="V778" t="s">
        <v>35</v>
      </c>
      <c r="W778" t="s">
        <v>76</v>
      </c>
      <c r="X778" t="b">
        <f>Tabla1[[#This Row],[PLAN CONSUMO 31/10]]=Tabla1[[#This Row],[PLAN_CONSUMO]]</f>
        <v>1</v>
      </c>
      <c r="Y778" t="s">
        <v>35</v>
      </c>
      <c r="Z778" t="b">
        <f>Tabla1[[#This Row],[DESCRIPCION_U20002 31/10]]=Tabla1[[#This Row],[DESCRIPCION_U2000]]</f>
        <v>0</v>
      </c>
      <c r="AA778" t="s">
        <v>4247</v>
      </c>
      <c r="AB778" t="b">
        <f>Tabla1[[#This Row],[EJECUTIVO COMERCIAL 31/10]]=Tabla1[[#This Row],[EJECUTIVO_CORPORATE]]</f>
        <v>0</v>
      </c>
      <c r="AC778" t="e">
        <f>VLOOKUP(Tabla1[[#This Row],[NRO_CUENTA]],[1]!Tabla3[#Data],12,0)</f>
        <v>#N/A</v>
      </c>
      <c r="AD778" t="e">
        <f>VLOOKUP(Tabla1[[#This Row],[NRO_CUENTA]],[1]!Tabla3[#Data],17,0)</f>
        <v>#N/A</v>
      </c>
    </row>
    <row r="779" spans="1:30" x14ac:dyDescent="0.25">
      <c r="A779" t="s">
        <v>18</v>
      </c>
      <c r="B779" s="1">
        <v>43580</v>
      </c>
      <c r="C779" t="s">
        <v>248</v>
      </c>
      <c r="D779">
        <v>33922</v>
      </c>
      <c r="E779" s="6" t="s">
        <v>2630</v>
      </c>
      <c r="F779" t="s">
        <v>2677</v>
      </c>
      <c r="G779" s="6" t="s">
        <v>1820</v>
      </c>
      <c r="I779" t="s">
        <v>23</v>
      </c>
      <c r="J779" t="s">
        <v>1378</v>
      </c>
      <c r="M779" t="s">
        <v>2675</v>
      </c>
      <c r="N779" t="s">
        <v>2376</v>
      </c>
      <c r="O779" s="14">
        <v>44044</v>
      </c>
      <c r="P779" s="14">
        <v>44075</v>
      </c>
      <c r="Q779" s="22" t="s">
        <v>75</v>
      </c>
      <c r="R779" s="21" t="s">
        <v>3441</v>
      </c>
      <c r="S779" s="2" t="s">
        <v>9309</v>
      </c>
      <c r="T779" s="22">
        <v>0</v>
      </c>
      <c r="U779" t="s">
        <v>5984</v>
      </c>
      <c r="V779" t="s">
        <v>35</v>
      </c>
      <c r="W779" t="s">
        <v>248</v>
      </c>
      <c r="X779" t="b">
        <f>Tabla1[[#This Row],[PLAN CONSUMO 31/10]]=Tabla1[[#This Row],[PLAN_CONSUMO]]</f>
        <v>1</v>
      </c>
      <c r="Y779" t="s">
        <v>35</v>
      </c>
      <c r="Z779" t="b">
        <f>Tabla1[[#This Row],[DESCRIPCION_U20002 31/10]]=Tabla1[[#This Row],[DESCRIPCION_U2000]]</f>
        <v>0</v>
      </c>
      <c r="AA779" t="s">
        <v>4247</v>
      </c>
      <c r="AB779" t="b">
        <f>Tabla1[[#This Row],[EJECUTIVO COMERCIAL 31/10]]=Tabla1[[#This Row],[EJECUTIVO_CORPORATE]]</f>
        <v>0</v>
      </c>
      <c r="AC779" t="e">
        <f>VLOOKUP(Tabla1[[#This Row],[NRO_CUENTA]],[1]!Tabla3[#Data],12,0)</f>
        <v>#N/A</v>
      </c>
      <c r="AD779" t="e">
        <f>VLOOKUP(Tabla1[[#This Row],[NRO_CUENTA]],[1]!Tabla3[#Data],17,0)</f>
        <v>#N/A</v>
      </c>
    </row>
    <row r="780" spans="1:30" x14ac:dyDescent="0.25">
      <c r="A780" t="s">
        <v>18</v>
      </c>
      <c r="B780" s="1">
        <v>43580</v>
      </c>
      <c r="C780" t="s">
        <v>248</v>
      </c>
      <c r="D780">
        <v>33923</v>
      </c>
      <c r="E780" s="6" t="s">
        <v>2630</v>
      </c>
      <c r="F780" t="s">
        <v>2676</v>
      </c>
      <c r="G780" s="6" t="s">
        <v>1820</v>
      </c>
      <c r="H780" t="s">
        <v>40</v>
      </c>
      <c r="I780" t="s">
        <v>23</v>
      </c>
      <c r="J780" t="s">
        <v>1378</v>
      </c>
      <c r="K780" t="s">
        <v>2673</v>
      </c>
      <c r="L780" t="s">
        <v>2674</v>
      </c>
      <c r="M780" t="s">
        <v>2675</v>
      </c>
      <c r="N780" t="s">
        <v>2376</v>
      </c>
      <c r="O780" s="14">
        <v>44044</v>
      </c>
      <c r="P780" s="14">
        <v>44075</v>
      </c>
      <c r="Q780" s="22" t="s">
        <v>27</v>
      </c>
      <c r="R780" s="22" t="s">
        <v>3550</v>
      </c>
      <c r="S780" s="24"/>
      <c r="T780" s="22">
        <v>44165</v>
      </c>
      <c r="U780" t="s">
        <v>5984</v>
      </c>
      <c r="V780" t="s">
        <v>35</v>
      </c>
      <c r="W780" t="s">
        <v>248</v>
      </c>
      <c r="X780" t="b">
        <f>Tabla1[[#This Row],[PLAN CONSUMO 31/10]]=Tabla1[[#This Row],[PLAN_CONSUMO]]</f>
        <v>1</v>
      </c>
      <c r="Y780" t="s">
        <v>35</v>
      </c>
      <c r="Z780" t="b">
        <f>Tabla1[[#This Row],[DESCRIPCION_U20002 31/10]]=Tabla1[[#This Row],[DESCRIPCION_U2000]]</f>
        <v>0</v>
      </c>
      <c r="AA780" t="s">
        <v>4247</v>
      </c>
      <c r="AB780" t="b">
        <f>Tabla1[[#This Row],[EJECUTIVO COMERCIAL 31/10]]=Tabla1[[#This Row],[EJECUTIVO_CORPORATE]]</f>
        <v>0</v>
      </c>
      <c r="AC780" t="e">
        <f>VLOOKUP(Tabla1[[#This Row],[NRO_CUENTA]],[1]!Tabla3[#Data],12,0)</f>
        <v>#N/A</v>
      </c>
      <c r="AD780" t="e">
        <f>VLOOKUP(Tabla1[[#This Row],[NRO_CUENTA]],[1]!Tabla3[#Data],17,0)</f>
        <v>#N/A</v>
      </c>
    </row>
    <row r="781" spans="1:30" x14ac:dyDescent="0.25">
      <c r="A781" t="s">
        <v>18</v>
      </c>
      <c r="B781" s="1">
        <v>43601</v>
      </c>
      <c r="C781" t="s">
        <v>94</v>
      </c>
      <c r="D781">
        <v>34037</v>
      </c>
      <c r="E781" s="6" t="s">
        <v>2630</v>
      </c>
      <c r="F781" t="s">
        <v>2633</v>
      </c>
      <c r="G781" s="6" t="s">
        <v>1820</v>
      </c>
      <c r="H781" t="s">
        <v>40</v>
      </c>
      <c r="I781" t="s">
        <v>23</v>
      </c>
      <c r="J781" t="s">
        <v>1378</v>
      </c>
      <c r="K781" t="s">
        <v>2664</v>
      </c>
      <c r="L781" t="s">
        <v>2665</v>
      </c>
      <c r="M781" t="s">
        <v>2675</v>
      </c>
      <c r="N781" t="s">
        <v>2376</v>
      </c>
      <c r="O781" s="14">
        <v>44044</v>
      </c>
      <c r="P781" s="14">
        <v>44075</v>
      </c>
      <c r="Q781" s="22" t="s">
        <v>27</v>
      </c>
      <c r="R781" s="22" t="s">
        <v>3550</v>
      </c>
      <c r="S781" s="24"/>
      <c r="T781" s="22">
        <v>44167</v>
      </c>
      <c r="U781" t="s">
        <v>5982</v>
      </c>
      <c r="V781" t="s">
        <v>5982</v>
      </c>
      <c r="W781" t="s">
        <v>118</v>
      </c>
      <c r="X781" t="b">
        <f>Tabla1[[#This Row],[PLAN CONSUMO 31/10]]=Tabla1[[#This Row],[PLAN_CONSUMO]]</f>
        <v>0</v>
      </c>
      <c r="Y781" t="s">
        <v>6691</v>
      </c>
      <c r="Z781" t="b">
        <f>Tabla1[[#This Row],[DESCRIPCION_U20002 31/10]]=Tabla1[[#This Row],[DESCRIPCION_U2000]]</f>
        <v>0</v>
      </c>
      <c r="AA781" t="s">
        <v>4247</v>
      </c>
      <c r="AB781" t="b">
        <f>Tabla1[[#This Row],[EJECUTIVO COMERCIAL 31/10]]=Tabla1[[#This Row],[EJECUTIVO_CORPORATE]]</f>
        <v>0</v>
      </c>
      <c r="AC781" t="e">
        <f>VLOOKUP(Tabla1[[#This Row],[NRO_CUENTA]],[1]!Tabla3[#Data],12,0)</f>
        <v>#N/A</v>
      </c>
      <c r="AD781" t="e">
        <f>VLOOKUP(Tabla1[[#This Row],[NRO_CUENTA]],[1]!Tabla3[#Data],17,0)</f>
        <v>#N/A</v>
      </c>
    </row>
    <row r="782" spans="1:30" x14ac:dyDescent="0.25">
      <c r="A782" t="s">
        <v>18</v>
      </c>
      <c r="B782" s="1">
        <v>43629</v>
      </c>
      <c r="C782" t="s">
        <v>248</v>
      </c>
      <c r="D782">
        <v>34139</v>
      </c>
      <c r="E782" s="6" t="s">
        <v>2630</v>
      </c>
      <c r="F782" t="s">
        <v>2682</v>
      </c>
      <c r="G782" s="6" t="s">
        <v>1820</v>
      </c>
      <c r="H782" t="s">
        <v>40</v>
      </c>
      <c r="I782" t="s">
        <v>23</v>
      </c>
      <c r="J782" t="s">
        <v>1378</v>
      </c>
      <c r="K782" t="s">
        <v>2666</v>
      </c>
      <c r="L782" t="s">
        <v>2667</v>
      </c>
      <c r="M782" t="s">
        <v>2675</v>
      </c>
      <c r="N782" t="s">
        <v>2376</v>
      </c>
      <c r="O782" s="14">
        <v>44044</v>
      </c>
      <c r="P782" s="14">
        <v>44075</v>
      </c>
      <c r="Q782" s="22" t="s">
        <v>75</v>
      </c>
      <c r="R782" s="22" t="s">
        <v>3038</v>
      </c>
      <c r="S782" s="2" t="s">
        <v>9309</v>
      </c>
      <c r="T782" s="22">
        <v>0</v>
      </c>
      <c r="U782" t="s">
        <v>5984</v>
      </c>
      <c r="V782" t="s">
        <v>35</v>
      </c>
      <c r="W782" t="s">
        <v>248</v>
      </c>
      <c r="X782" t="b">
        <f>Tabla1[[#This Row],[PLAN CONSUMO 31/10]]=Tabla1[[#This Row],[PLAN_CONSUMO]]</f>
        <v>1</v>
      </c>
      <c r="Y782" t="s">
        <v>35</v>
      </c>
      <c r="Z782" t="b">
        <f>Tabla1[[#This Row],[DESCRIPCION_U20002 31/10]]=Tabla1[[#This Row],[DESCRIPCION_U2000]]</f>
        <v>0</v>
      </c>
      <c r="AA782" t="s">
        <v>4247</v>
      </c>
      <c r="AB782" t="b">
        <f>Tabla1[[#This Row],[EJECUTIVO COMERCIAL 31/10]]=Tabla1[[#This Row],[EJECUTIVO_CORPORATE]]</f>
        <v>0</v>
      </c>
      <c r="AC782" t="e">
        <f>VLOOKUP(Tabla1[[#This Row],[NRO_CUENTA]],[1]!Tabla3[#Data],12,0)</f>
        <v>#N/A</v>
      </c>
      <c r="AD782" t="e">
        <f>VLOOKUP(Tabla1[[#This Row],[NRO_CUENTA]],[1]!Tabla3[#Data],17,0)</f>
        <v>#N/A</v>
      </c>
    </row>
    <row r="783" spans="1:30" x14ac:dyDescent="0.25">
      <c r="A783" t="s">
        <v>18</v>
      </c>
      <c r="B783" s="1">
        <v>43629</v>
      </c>
      <c r="C783" t="s">
        <v>248</v>
      </c>
      <c r="D783">
        <v>34140</v>
      </c>
      <c r="E783" s="6" t="s">
        <v>2630</v>
      </c>
      <c r="F783" t="s">
        <v>2668</v>
      </c>
      <c r="G783" s="6" t="s">
        <v>1820</v>
      </c>
      <c r="H783" t="s">
        <v>22</v>
      </c>
      <c r="I783" t="s">
        <v>23</v>
      </c>
      <c r="J783" t="s">
        <v>1378</v>
      </c>
      <c r="K783" t="s">
        <v>2669</v>
      </c>
      <c r="L783" t="s">
        <v>2670</v>
      </c>
      <c r="M783" t="s">
        <v>2675</v>
      </c>
      <c r="N783" t="s">
        <v>2376</v>
      </c>
      <c r="O783" s="14">
        <v>44044</v>
      </c>
      <c r="P783" s="14">
        <v>44075</v>
      </c>
      <c r="Q783" s="22" t="s">
        <v>27</v>
      </c>
      <c r="R783" s="22" t="s">
        <v>3549</v>
      </c>
      <c r="S783" s="24"/>
      <c r="T783" s="22">
        <v>44174</v>
      </c>
      <c r="U783" t="s">
        <v>5984</v>
      </c>
      <c r="V783" t="s">
        <v>35</v>
      </c>
      <c r="W783" t="s">
        <v>248</v>
      </c>
      <c r="X783" t="b">
        <f>Tabla1[[#This Row],[PLAN CONSUMO 31/10]]=Tabla1[[#This Row],[PLAN_CONSUMO]]</f>
        <v>1</v>
      </c>
      <c r="Y783" t="s">
        <v>35</v>
      </c>
      <c r="Z783" t="b">
        <f>Tabla1[[#This Row],[DESCRIPCION_U20002 31/10]]=Tabla1[[#This Row],[DESCRIPCION_U2000]]</f>
        <v>0</v>
      </c>
      <c r="AA783" t="s">
        <v>4247</v>
      </c>
      <c r="AB783" t="b">
        <f>Tabla1[[#This Row],[EJECUTIVO COMERCIAL 31/10]]=Tabla1[[#This Row],[EJECUTIVO_CORPORATE]]</f>
        <v>0</v>
      </c>
      <c r="AC783" t="e">
        <f>VLOOKUP(Tabla1[[#This Row],[NRO_CUENTA]],[1]!Tabla3[#Data],12,0)</f>
        <v>#N/A</v>
      </c>
      <c r="AD783" t="e">
        <f>VLOOKUP(Tabla1[[#This Row],[NRO_CUENTA]],[1]!Tabla3[#Data],17,0)</f>
        <v>#N/A</v>
      </c>
    </row>
    <row r="784" spans="1:30" x14ac:dyDescent="0.25">
      <c r="A784" t="s">
        <v>18</v>
      </c>
      <c r="B784" s="1">
        <v>44012</v>
      </c>
      <c r="C784" t="s">
        <v>28</v>
      </c>
      <c r="D784">
        <v>35353</v>
      </c>
      <c r="E784" s="6" t="s">
        <v>2630</v>
      </c>
      <c r="F784" t="s">
        <v>2672</v>
      </c>
      <c r="G784" s="6" t="s">
        <v>1820</v>
      </c>
      <c r="H784" t="s">
        <v>40</v>
      </c>
      <c r="I784" t="s">
        <v>23</v>
      </c>
      <c r="J784" t="s">
        <v>1378</v>
      </c>
      <c r="K784" t="s">
        <v>2671</v>
      </c>
      <c r="M784" t="s">
        <v>2675</v>
      </c>
      <c r="N784" t="s">
        <v>2376</v>
      </c>
      <c r="O784" s="14">
        <v>44044</v>
      </c>
      <c r="P784" s="14">
        <v>44075</v>
      </c>
      <c r="Q784" s="22" t="s">
        <v>27</v>
      </c>
      <c r="R784" s="22" t="s">
        <v>3551</v>
      </c>
      <c r="S784" s="24"/>
      <c r="T784" s="22">
        <v>44167</v>
      </c>
      <c r="U784" t="s">
        <v>5982</v>
      </c>
      <c r="V784" t="s">
        <v>35</v>
      </c>
      <c r="W784" t="s">
        <v>28</v>
      </c>
      <c r="X784" t="b">
        <f>Tabla1[[#This Row],[PLAN CONSUMO 31/10]]=Tabla1[[#This Row],[PLAN_CONSUMO]]</f>
        <v>1</v>
      </c>
      <c r="Y784" t="s">
        <v>35</v>
      </c>
      <c r="Z784" t="b">
        <f>Tabla1[[#This Row],[DESCRIPCION_U20002 31/10]]=Tabla1[[#This Row],[DESCRIPCION_U2000]]</f>
        <v>0</v>
      </c>
      <c r="AA784" t="s">
        <v>4247</v>
      </c>
      <c r="AB784" t="b">
        <f>Tabla1[[#This Row],[EJECUTIVO COMERCIAL 31/10]]=Tabla1[[#This Row],[EJECUTIVO_CORPORATE]]</f>
        <v>0</v>
      </c>
      <c r="AC784" t="e">
        <f>VLOOKUP(Tabla1[[#This Row],[NRO_CUENTA]],[1]!Tabla3[#Data],12,0)</f>
        <v>#N/A</v>
      </c>
      <c r="AD784" t="e">
        <f>VLOOKUP(Tabla1[[#This Row],[NRO_CUENTA]],[1]!Tabla3[#Data],17,0)</f>
        <v>#N/A</v>
      </c>
    </row>
    <row r="785" spans="1:30" x14ac:dyDescent="0.25">
      <c r="A785" t="s">
        <v>18</v>
      </c>
      <c r="B785" s="1">
        <v>43585</v>
      </c>
      <c r="C785" t="s">
        <v>1380</v>
      </c>
      <c r="D785">
        <v>33928</v>
      </c>
      <c r="E785" s="6" t="s">
        <v>2683</v>
      </c>
      <c r="F785" t="s">
        <v>2684</v>
      </c>
      <c r="G785" s="6" t="s">
        <v>1760</v>
      </c>
      <c r="H785" t="s">
        <v>40</v>
      </c>
      <c r="I785" t="s">
        <v>23</v>
      </c>
      <c r="J785" t="s">
        <v>1231</v>
      </c>
      <c r="K785" t="s">
        <v>2685</v>
      </c>
      <c r="L785" t="s">
        <v>2686</v>
      </c>
      <c r="M785" t="s">
        <v>2687</v>
      </c>
      <c r="N785" t="s">
        <v>2376</v>
      </c>
      <c r="O785" s="14">
        <v>44044</v>
      </c>
      <c r="P785" s="14">
        <v>44075</v>
      </c>
      <c r="Q785" s="22" t="s">
        <v>27</v>
      </c>
      <c r="R785" s="22"/>
      <c r="S785" s="24"/>
      <c r="T785" s="22">
        <v>44103</v>
      </c>
      <c r="U785" t="s">
        <v>5982</v>
      </c>
      <c r="V785" t="s">
        <v>5982</v>
      </c>
      <c r="W785" t="s">
        <v>1380</v>
      </c>
      <c r="X785" t="b">
        <f>Tabla1[[#This Row],[PLAN CONSUMO 31/10]]=Tabla1[[#This Row],[PLAN_CONSUMO]]</f>
        <v>1</v>
      </c>
      <c r="Y785" t="s">
        <v>6105</v>
      </c>
      <c r="Z785" t="b">
        <f>Tabla1[[#This Row],[DESCRIPCION_U20002 31/10]]=Tabla1[[#This Row],[DESCRIPCION_U2000]]</f>
        <v>0</v>
      </c>
      <c r="AA785" t="s">
        <v>1760</v>
      </c>
      <c r="AB785" t="b">
        <f>Tabla1[[#This Row],[EJECUTIVO COMERCIAL 31/10]]=Tabla1[[#This Row],[EJECUTIVO_CORPORATE]]</f>
        <v>1</v>
      </c>
      <c r="AC785" t="e">
        <f>VLOOKUP(Tabla1[[#This Row],[NRO_CUENTA]],[1]!Tabla3[#Data],12,0)</f>
        <v>#N/A</v>
      </c>
      <c r="AD785" t="e">
        <f>VLOOKUP(Tabla1[[#This Row],[NRO_CUENTA]],[1]!Tabla3[#Data],17,0)</f>
        <v>#N/A</v>
      </c>
    </row>
    <row r="786" spans="1:30" x14ac:dyDescent="0.25">
      <c r="A786" t="s">
        <v>18</v>
      </c>
      <c r="B786" s="1">
        <v>41974</v>
      </c>
      <c r="C786" t="s">
        <v>960</v>
      </c>
      <c r="D786">
        <v>29361</v>
      </c>
      <c r="E786" s="6" t="s">
        <v>2688</v>
      </c>
      <c r="F786" t="s">
        <v>2689</v>
      </c>
      <c r="G786" s="6" t="s">
        <v>1820</v>
      </c>
      <c r="H786" t="s">
        <v>40</v>
      </c>
      <c r="I786" t="s">
        <v>23</v>
      </c>
      <c r="J786" t="s">
        <v>1378</v>
      </c>
      <c r="K786" t="s">
        <v>2690</v>
      </c>
      <c r="M786" t="s">
        <v>2691</v>
      </c>
      <c r="N786" t="s">
        <v>2376</v>
      </c>
      <c r="O786" s="14">
        <v>44044</v>
      </c>
      <c r="P786" s="14">
        <v>44075</v>
      </c>
      <c r="Q786" s="22" t="s">
        <v>27</v>
      </c>
      <c r="R786" s="22"/>
      <c r="S786" s="24"/>
      <c r="T786" s="22">
        <v>44099</v>
      </c>
      <c r="U786" t="s">
        <v>5982</v>
      </c>
      <c r="V786" t="s">
        <v>5982</v>
      </c>
      <c r="W786" t="s">
        <v>5988</v>
      </c>
      <c r="X786" t="b">
        <f>Tabla1[[#This Row],[PLAN CONSUMO 31/10]]=Tabla1[[#This Row],[PLAN_CONSUMO]]</f>
        <v>0</v>
      </c>
      <c r="Y786" t="s">
        <v>7634</v>
      </c>
      <c r="Z786" t="b">
        <f>Tabla1[[#This Row],[DESCRIPCION_U20002 31/10]]=Tabla1[[#This Row],[DESCRIPCION_U2000]]</f>
        <v>0</v>
      </c>
      <c r="AA786" t="s">
        <v>1820</v>
      </c>
      <c r="AB786" t="b">
        <f>Tabla1[[#This Row],[EJECUTIVO COMERCIAL 31/10]]=Tabla1[[#This Row],[EJECUTIVO_CORPORATE]]</f>
        <v>1</v>
      </c>
      <c r="AC786" t="e">
        <f>VLOOKUP(Tabla1[[#This Row],[NRO_CUENTA]],[1]!Tabla3[#Data],12,0)</f>
        <v>#N/A</v>
      </c>
      <c r="AD786" t="e">
        <f>VLOOKUP(Tabla1[[#This Row],[NRO_CUENTA]],[1]!Tabla3[#Data],17,0)</f>
        <v>#N/A</v>
      </c>
    </row>
    <row r="787" spans="1:30" x14ac:dyDescent="0.25">
      <c r="A787" t="s">
        <v>18</v>
      </c>
      <c r="B787" s="1">
        <v>42734</v>
      </c>
      <c r="C787" t="s">
        <v>1050</v>
      </c>
      <c r="D787">
        <v>30704</v>
      </c>
      <c r="E787" s="6" t="s">
        <v>2688</v>
      </c>
      <c r="F787" t="s">
        <v>2692</v>
      </c>
      <c r="G787" s="6" t="s">
        <v>1820</v>
      </c>
      <c r="H787" t="s">
        <v>61</v>
      </c>
      <c r="I787" t="s">
        <v>430</v>
      </c>
      <c r="J787" t="s">
        <v>1378</v>
      </c>
      <c r="K787" t="s">
        <v>2693</v>
      </c>
      <c r="L787" t="s">
        <v>2694</v>
      </c>
      <c r="M787" t="s">
        <v>2695</v>
      </c>
      <c r="N787" t="s">
        <v>2376</v>
      </c>
      <c r="O787" s="14">
        <v>44044</v>
      </c>
      <c r="P787" s="14">
        <v>44075</v>
      </c>
      <c r="Q787" s="21" t="s">
        <v>75</v>
      </c>
      <c r="R787" s="21" t="s">
        <v>3770</v>
      </c>
      <c r="S787" s="2" t="s">
        <v>9309</v>
      </c>
      <c r="T787" s="22">
        <v>0</v>
      </c>
      <c r="U787" t="s">
        <v>5984</v>
      </c>
      <c r="V787" t="s">
        <v>35</v>
      </c>
      <c r="W787" t="s">
        <v>1050</v>
      </c>
      <c r="X787" t="b">
        <f>Tabla1[[#This Row],[PLAN CONSUMO 31/10]]=Tabla1[[#This Row],[PLAN_CONSUMO]]</f>
        <v>1</v>
      </c>
      <c r="Y787" t="s">
        <v>35</v>
      </c>
      <c r="Z787" t="b">
        <f>Tabla1[[#This Row],[DESCRIPCION_U20002 31/10]]=Tabla1[[#This Row],[DESCRIPCION_U2000]]</f>
        <v>0</v>
      </c>
      <c r="AA787" t="s">
        <v>1820</v>
      </c>
      <c r="AB787" t="b">
        <f>Tabla1[[#This Row],[EJECUTIVO COMERCIAL 31/10]]=Tabla1[[#This Row],[EJECUTIVO_CORPORATE]]</f>
        <v>1</v>
      </c>
      <c r="AC787" t="e">
        <f>VLOOKUP(Tabla1[[#This Row],[NRO_CUENTA]],[1]!Tabla3[#Data],12,0)</f>
        <v>#N/A</v>
      </c>
      <c r="AD787" t="e">
        <f>VLOOKUP(Tabla1[[#This Row],[NRO_CUENTA]],[1]!Tabla3[#Data],17,0)</f>
        <v>#N/A</v>
      </c>
    </row>
    <row r="788" spans="1:30" x14ac:dyDescent="0.25">
      <c r="A788" t="s">
        <v>18</v>
      </c>
      <c r="B788" s="1">
        <v>42734</v>
      </c>
      <c r="C788" t="s">
        <v>82</v>
      </c>
      <c r="D788">
        <v>30746</v>
      </c>
      <c r="E788" s="6" t="s">
        <v>2688</v>
      </c>
      <c r="F788" t="s">
        <v>2698</v>
      </c>
      <c r="G788" s="6" t="s">
        <v>1820</v>
      </c>
      <c r="H788" t="s">
        <v>40</v>
      </c>
      <c r="I788" t="s">
        <v>23</v>
      </c>
      <c r="J788" t="s">
        <v>1378</v>
      </c>
      <c r="K788" t="s">
        <v>2696</v>
      </c>
      <c r="M788" t="s">
        <v>2697</v>
      </c>
      <c r="N788" t="s">
        <v>2376</v>
      </c>
      <c r="O788" s="14">
        <v>44044</v>
      </c>
      <c r="P788" s="14">
        <v>44075</v>
      </c>
      <c r="Q788" s="22" t="s">
        <v>75</v>
      </c>
      <c r="R788" s="22" t="s">
        <v>3038</v>
      </c>
      <c r="S788" s="2" t="s">
        <v>9309</v>
      </c>
      <c r="T788" s="22">
        <v>0</v>
      </c>
      <c r="U788" t="s">
        <v>5984</v>
      </c>
      <c r="V788" t="s">
        <v>35</v>
      </c>
      <c r="W788" t="s">
        <v>5991</v>
      </c>
      <c r="X788" t="b">
        <f>Tabla1[[#This Row],[PLAN CONSUMO 31/10]]=Tabla1[[#This Row],[PLAN_CONSUMO]]</f>
        <v>0</v>
      </c>
      <c r="Y788" t="s">
        <v>35</v>
      </c>
      <c r="Z788" t="b">
        <f>Tabla1[[#This Row],[DESCRIPCION_U20002 31/10]]=Tabla1[[#This Row],[DESCRIPCION_U2000]]</f>
        <v>0</v>
      </c>
      <c r="AA788" t="s">
        <v>1820</v>
      </c>
      <c r="AB788" t="b">
        <f>Tabla1[[#This Row],[EJECUTIVO COMERCIAL 31/10]]=Tabla1[[#This Row],[EJECUTIVO_CORPORATE]]</f>
        <v>1</v>
      </c>
      <c r="AC788" t="e">
        <f>VLOOKUP(Tabla1[[#This Row],[NRO_CUENTA]],[1]!Tabla3[#Data],12,0)</f>
        <v>#N/A</v>
      </c>
      <c r="AD788" t="e">
        <f>VLOOKUP(Tabla1[[#This Row],[NRO_CUENTA]],[1]!Tabla3[#Data],17,0)</f>
        <v>#N/A</v>
      </c>
    </row>
    <row r="789" spans="1:30" x14ac:dyDescent="0.25">
      <c r="A789" t="s">
        <v>18</v>
      </c>
      <c r="B789" s="1">
        <v>42734</v>
      </c>
      <c r="C789" t="s">
        <v>82</v>
      </c>
      <c r="D789">
        <v>30747</v>
      </c>
      <c r="E789" s="6" t="s">
        <v>2688</v>
      </c>
      <c r="F789" t="s">
        <v>2699</v>
      </c>
      <c r="G789" s="6" t="s">
        <v>1820</v>
      </c>
      <c r="H789" t="s">
        <v>40</v>
      </c>
      <c r="I789" t="s">
        <v>23</v>
      </c>
      <c r="J789" t="s">
        <v>1378</v>
      </c>
      <c r="K789" t="s">
        <v>2700</v>
      </c>
      <c r="L789" t="s">
        <v>2701</v>
      </c>
      <c r="M789" t="s">
        <v>2695</v>
      </c>
      <c r="N789" t="s">
        <v>2376</v>
      </c>
      <c r="O789" s="14">
        <v>44044</v>
      </c>
      <c r="P789" s="14">
        <v>44075</v>
      </c>
      <c r="Q789" s="22" t="s">
        <v>75</v>
      </c>
      <c r="R789" s="22" t="s">
        <v>3038</v>
      </c>
      <c r="S789" s="2" t="s">
        <v>9309</v>
      </c>
      <c r="T789" s="22">
        <v>0</v>
      </c>
      <c r="U789" t="s">
        <v>5984</v>
      </c>
      <c r="V789" t="s">
        <v>35</v>
      </c>
      <c r="W789" t="s">
        <v>5991</v>
      </c>
      <c r="X789" t="b">
        <f>Tabla1[[#This Row],[PLAN CONSUMO 31/10]]=Tabla1[[#This Row],[PLAN_CONSUMO]]</f>
        <v>0</v>
      </c>
      <c r="Y789" t="s">
        <v>35</v>
      </c>
      <c r="Z789" t="b">
        <f>Tabla1[[#This Row],[DESCRIPCION_U20002 31/10]]=Tabla1[[#This Row],[DESCRIPCION_U2000]]</f>
        <v>0</v>
      </c>
      <c r="AA789" t="s">
        <v>1820</v>
      </c>
      <c r="AB789" t="b">
        <f>Tabla1[[#This Row],[EJECUTIVO COMERCIAL 31/10]]=Tabla1[[#This Row],[EJECUTIVO_CORPORATE]]</f>
        <v>1</v>
      </c>
      <c r="AC789" t="e">
        <f>VLOOKUP(Tabla1[[#This Row],[NRO_CUENTA]],[1]!Tabla3[#Data],12,0)</f>
        <v>#N/A</v>
      </c>
      <c r="AD789" t="e">
        <f>VLOOKUP(Tabla1[[#This Row],[NRO_CUENTA]],[1]!Tabla3[#Data],17,0)</f>
        <v>#N/A</v>
      </c>
    </row>
    <row r="790" spans="1:30" x14ac:dyDescent="0.25">
      <c r="A790" t="s">
        <v>18</v>
      </c>
      <c r="B790" s="1">
        <v>42871</v>
      </c>
      <c r="C790" t="s">
        <v>1050</v>
      </c>
      <c r="D790">
        <v>30978</v>
      </c>
      <c r="E790" s="6" t="s">
        <v>2688</v>
      </c>
      <c r="F790" t="s">
        <v>2702</v>
      </c>
      <c r="G790" s="6" t="s">
        <v>1820</v>
      </c>
      <c r="H790" t="s">
        <v>40</v>
      </c>
      <c r="I790" t="s">
        <v>430</v>
      </c>
      <c r="J790" t="s">
        <v>1378</v>
      </c>
      <c r="K790" t="s">
        <v>2703</v>
      </c>
      <c r="L790" t="s">
        <v>2704</v>
      </c>
      <c r="M790" t="s">
        <v>2697</v>
      </c>
      <c r="N790" t="s">
        <v>2376</v>
      </c>
      <c r="O790" s="14">
        <v>44044</v>
      </c>
      <c r="P790" s="14">
        <v>44075</v>
      </c>
      <c r="Q790" s="21" t="s">
        <v>75</v>
      </c>
      <c r="R790" s="21" t="s">
        <v>3770</v>
      </c>
      <c r="S790" s="2" t="s">
        <v>9309</v>
      </c>
      <c r="T790" s="22">
        <v>0</v>
      </c>
      <c r="U790" t="s">
        <v>5984</v>
      </c>
      <c r="V790" t="s">
        <v>35</v>
      </c>
      <c r="W790" t="s">
        <v>1050</v>
      </c>
      <c r="X790" t="b">
        <f>Tabla1[[#This Row],[PLAN CONSUMO 31/10]]=Tabla1[[#This Row],[PLAN_CONSUMO]]</f>
        <v>1</v>
      </c>
      <c r="Y790" t="s">
        <v>35</v>
      </c>
      <c r="Z790" t="b">
        <f>Tabla1[[#This Row],[DESCRIPCION_U20002 31/10]]=Tabla1[[#This Row],[DESCRIPCION_U2000]]</f>
        <v>0</v>
      </c>
      <c r="AA790" t="s">
        <v>1820</v>
      </c>
      <c r="AB790" t="b">
        <f>Tabla1[[#This Row],[EJECUTIVO COMERCIAL 31/10]]=Tabla1[[#This Row],[EJECUTIVO_CORPORATE]]</f>
        <v>1</v>
      </c>
      <c r="AC790" t="e">
        <f>VLOOKUP(Tabla1[[#This Row],[NRO_CUENTA]],[1]!Tabla3[#Data],12,0)</f>
        <v>#N/A</v>
      </c>
      <c r="AD790" t="e">
        <f>VLOOKUP(Tabla1[[#This Row],[NRO_CUENTA]],[1]!Tabla3[#Data],17,0)</f>
        <v>#N/A</v>
      </c>
    </row>
    <row r="791" spans="1:30" x14ac:dyDescent="0.25">
      <c r="A791" t="s">
        <v>18</v>
      </c>
      <c r="B791" s="1">
        <v>42853</v>
      </c>
      <c r="C791" t="s">
        <v>1050</v>
      </c>
      <c r="D791">
        <v>30979</v>
      </c>
      <c r="E791" s="6" t="s">
        <v>2688</v>
      </c>
      <c r="F791" t="s">
        <v>2705</v>
      </c>
      <c r="G791" s="6" t="s">
        <v>1820</v>
      </c>
      <c r="H791" t="s">
        <v>40</v>
      </c>
      <c r="I791" t="s">
        <v>430</v>
      </c>
      <c r="J791" t="s">
        <v>1378</v>
      </c>
      <c r="K791" t="s">
        <v>2706</v>
      </c>
      <c r="L791" t="s">
        <v>2707</v>
      </c>
      <c r="M791" t="s">
        <v>2697</v>
      </c>
      <c r="N791" t="s">
        <v>2376</v>
      </c>
      <c r="O791" s="14">
        <v>44044</v>
      </c>
      <c r="P791" s="14">
        <v>44075</v>
      </c>
      <c r="Q791" s="21" t="s">
        <v>75</v>
      </c>
      <c r="R791" s="21" t="s">
        <v>3770</v>
      </c>
      <c r="S791" s="2" t="s">
        <v>9309</v>
      </c>
      <c r="T791" s="22">
        <v>0</v>
      </c>
      <c r="U791" t="s">
        <v>5984</v>
      </c>
      <c r="V791" t="s">
        <v>35</v>
      </c>
      <c r="W791" t="s">
        <v>1050</v>
      </c>
      <c r="X791" t="b">
        <f>Tabla1[[#This Row],[PLAN CONSUMO 31/10]]=Tabla1[[#This Row],[PLAN_CONSUMO]]</f>
        <v>1</v>
      </c>
      <c r="Y791" t="s">
        <v>35</v>
      </c>
      <c r="Z791" t="b">
        <f>Tabla1[[#This Row],[DESCRIPCION_U20002 31/10]]=Tabla1[[#This Row],[DESCRIPCION_U2000]]</f>
        <v>0</v>
      </c>
      <c r="AA791" t="s">
        <v>1820</v>
      </c>
      <c r="AB791" t="b">
        <f>Tabla1[[#This Row],[EJECUTIVO COMERCIAL 31/10]]=Tabla1[[#This Row],[EJECUTIVO_CORPORATE]]</f>
        <v>1</v>
      </c>
      <c r="AC791" t="e">
        <f>VLOOKUP(Tabla1[[#This Row],[NRO_CUENTA]],[1]!Tabla3[#Data],12,0)</f>
        <v>#N/A</v>
      </c>
      <c r="AD791" t="e">
        <f>VLOOKUP(Tabla1[[#This Row],[NRO_CUENTA]],[1]!Tabla3[#Data],17,0)</f>
        <v>#N/A</v>
      </c>
    </row>
    <row r="792" spans="1:30" x14ac:dyDescent="0.25">
      <c r="A792" t="s">
        <v>18</v>
      </c>
      <c r="B792" s="1">
        <v>42871</v>
      </c>
      <c r="C792" t="s">
        <v>1050</v>
      </c>
      <c r="D792">
        <v>30980</v>
      </c>
      <c r="E792" s="6" t="s">
        <v>2688</v>
      </c>
      <c r="F792" t="s">
        <v>2708</v>
      </c>
      <c r="G792" s="6" t="s">
        <v>1820</v>
      </c>
      <c r="H792" t="s">
        <v>40</v>
      </c>
      <c r="I792" t="s">
        <v>430</v>
      </c>
      <c r="J792" t="s">
        <v>1378</v>
      </c>
      <c r="K792" t="s">
        <v>2709</v>
      </c>
      <c r="L792" t="s">
        <v>2710</v>
      </c>
      <c r="M792" t="s">
        <v>2697</v>
      </c>
      <c r="N792" t="s">
        <v>2376</v>
      </c>
      <c r="O792" s="14">
        <v>44044</v>
      </c>
      <c r="P792" s="14">
        <v>44075</v>
      </c>
      <c r="Q792" s="21" t="s">
        <v>75</v>
      </c>
      <c r="R792" s="21" t="s">
        <v>3770</v>
      </c>
      <c r="S792" s="2" t="s">
        <v>9309</v>
      </c>
      <c r="T792" s="22">
        <v>0</v>
      </c>
      <c r="U792" t="s">
        <v>5984</v>
      </c>
      <c r="V792" t="s">
        <v>35</v>
      </c>
      <c r="W792" t="s">
        <v>1050</v>
      </c>
      <c r="X792" t="b">
        <f>Tabla1[[#This Row],[PLAN CONSUMO 31/10]]=Tabla1[[#This Row],[PLAN_CONSUMO]]</f>
        <v>1</v>
      </c>
      <c r="Y792" t="s">
        <v>35</v>
      </c>
      <c r="Z792" t="b">
        <f>Tabla1[[#This Row],[DESCRIPCION_U20002 31/10]]=Tabla1[[#This Row],[DESCRIPCION_U2000]]</f>
        <v>0</v>
      </c>
      <c r="AA792" t="s">
        <v>1820</v>
      </c>
      <c r="AB792" t="b">
        <f>Tabla1[[#This Row],[EJECUTIVO COMERCIAL 31/10]]=Tabla1[[#This Row],[EJECUTIVO_CORPORATE]]</f>
        <v>1</v>
      </c>
      <c r="AC792" t="e">
        <f>VLOOKUP(Tabla1[[#This Row],[NRO_CUENTA]],[1]!Tabla3[#Data],12,0)</f>
        <v>#N/A</v>
      </c>
      <c r="AD792" t="e">
        <f>VLOOKUP(Tabla1[[#This Row],[NRO_CUENTA]],[1]!Tabla3[#Data],17,0)</f>
        <v>#N/A</v>
      </c>
    </row>
    <row r="793" spans="1:30" x14ac:dyDescent="0.25">
      <c r="A793" t="s">
        <v>18</v>
      </c>
      <c r="B793" s="1">
        <v>42927</v>
      </c>
      <c r="C793" t="s">
        <v>1050</v>
      </c>
      <c r="D793">
        <v>31005</v>
      </c>
      <c r="E793" s="6" t="s">
        <v>2688</v>
      </c>
      <c r="F793" t="s">
        <v>2711</v>
      </c>
      <c r="G793" s="6" t="s">
        <v>1820</v>
      </c>
      <c r="H793" t="s">
        <v>40</v>
      </c>
      <c r="I793" t="s">
        <v>23</v>
      </c>
      <c r="J793" t="s">
        <v>1378</v>
      </c>
      <c r="K793" t="s">
        <v>2712</v>
      </c>
      <c r="L793" t="s">
        <v>2713</v>
      </c>
      <c r="M793" t="s">
        <v>2697</v>
      </c>
      <c r="N793" t="s">
        <v>2376</v>
      </c>
      <c r="O793" s="14">
        <v>44044</v>
      </c>
      <c r="P793" s="14">
        <v>44075</v>
      </c>
      <c r="Q793" s="22" t="s">
        <v>75</v>
      </c>
      <c r="R793" s="22" t="s">
        <v>3038</v>
      </c>
      <c r="S793" s="2" t="s">
        <v>9309</v>
      </c>
      <c r="T793" s="22">
        <v>0</v>
      </c>
      <c r="U793" t="s">
        <v>5984</v>
      </c>
      <c r="V793" t="s">
        <v>35</v>
      </c>
      <c r="W793" t="s">
        <v>1050</v>
      </c>
      <c r="X793" t="b">
        <f>Tabla1[[#This Row],[PLAN CONSUMO 31/10]]=Tabla1[[#This Row],[PLAN_CONSUMO]]</f>
        <v>1</v>
      </c>
      <c r="Y793" t="s">
        <v>35</v>
      </c>
      <c r="Z793" t="b">
        <f>Tabla1[[#This Row],[DESCRIPCION_U20002 31/10]]=Tabla1[[#This Row],[DESCRIPCION_U2000]]</f>
        <v>0</v>
      </c>
      <c r="AA793" t="s">
        <v>1820</v>
      </c>
      <c r="AB793" t="b">
        <f>Tabla1[[#This Row],[EJECUTIVO COMERCIAL 31/10]]=Tabla1[[#This Row],[EJECUTIVO_CORPORATE]]</f>
        <v>1</v>
      </c>
      <c r="AC793" t="e">
        <f>VLOOKUP(Tabla1[[#This Row],[NRO_CUENTA]],[1]!Tabla3[#Data],12,0)</f>
        <v>#N/A</v>
      </c>
      <c r="AD793" t="e">
        <f>VLOOKUP(Tabla1[[#This Row],[NRO_CUENTA]],[1]!Tabla3[#Data],17,0)</f>
        <v>#N/A</v>
      </c>
    </row>
    <row r="794" spans="1:30" x14ac:dyDescent="0.25">
      <c r="A794" t="s">
        <v>1382</v>
      </c>
      <c r="B794" s="1">
        <v>43312</v>
      </c>
      <c r="C794" t="s">
        <v>1251</v>
      </c>
      <c r="D794">
        <v>32581</v>
      </c>
      <c r="E794" s="6" t="s">
        <v>2714</v>
      </c>
      <c r="F794" t="s">
        <v>3422</v>
      </c>
      <c r="G794" s="6" t="s">
        <v>3014</v>
      </c>
      <c r="H794" t="s">
        <v>22</v>
      </c>
      <c r="I794" t="s">
        <v>23</v>
      </c>
      <c r="J794" t="s">
        <v>1225</v>
      </c>
      <c r="K794" t="s">
        <v>2715</v>
      </c>
      <c r="M794" t="s">
        <v>2716</v>
      </c>
      <c r="N794" t="s">
        <v>2376</v>
      </c>
      <c r="O794" s="14">
        <v>44044</v>
      </c>
      <c r="P794" s="14">
        <v>44075</v>
      </c>
      <c r="Q794" s="22" t="s">
        <v>27</v>
      </c>
      <c r="R794" s="28" t="s">
        <v>3554</v>
      </c>
      <c r="S794" s="24"/>
      <c r="T794" s="22">
        <v>44170</v>
      </c>
      <c r="U794" t="s">
        <v>5982</v>
      </c>
      <c r="V794" t="s">
        <v>5982</v>
      </c>
      <c r="W794" t="s">
        <v>1251</v>
      </c>
      <c r="X794" t="b">
        <f>Tabla1[[#This Row],[PLAN CONSUMO 31/10]]=Tabla1[[#This Row],[PLAN_CONSUMO]]</f>
        <v>1</v>
      </c>
      <c r="Y794" t="s">
        <v>3422</v>
      </c>
      <c r="Z794" t="b">
        <f>Tabla1[[#This Row],[DESCRIPCION_U20002 31/10]]=Tabla1[[#This Row],[DESCRIPCION_U2000]]</f>
        <v>1</v>
      </c>
      <c r="AA794" t="s">
        <v>7475</v>
      </c>
      <c r="AB794" t="b">
        <f>Tabla1[[#This Row],[EJECUTIVO COMERCIAL 31/10]]=Tabla1[[#This Row],[EJECUTIVO_CORPORATE]]</f>
        <v>0</v>
      </c>
      <c r="AC794" t="e">
        <f>VLOOKUP(Tabla1[[#This Row],[NRO_CUENTA]],[1]!Tabla3[#Data],12,0)</f>
        <v>#N/A</v>
      </c>
      <c r="AD794" t="e">
        <f>VLOOKUP(Tabla1[[#This Row],[NRO_CUENTA]],[1]!Tabla3[#Data],17,0)</f>
        <v>#N/A</v>
      </c>
    </row>
    <row r="795" spans="1:30" x14ac:dyDescent="0.25">
      <c r="A795" t="s">
        <v>88</v>
      </c>
      <c r="B795" s="1">
        <v>43616</v>
      </c>
      <c r="C795" t="s">
        <v>717</v>
      </c>
      <c r="D795">
        <v>33973</v>
      </c>
      <c r="E795" s="6" t="s">
        <v>2717</v>
      </c>
      <c r="F795" t="s">
        <v>2718</v>
      </c>
      <c r="G795" s="6" t="s">
        <v>1828</v>
      </c>
      <c r="H795" t="s">
        <v>40</v>
      </c>
      <c r="I795" t="s">
        <v>23</v>
      </c>
      <c r="J795" t="s">
        <v>823</v>
      </c>
      <c r="K795" t="s">
        <v>2720</v>
      </c>
      <c r="L795" t="s">
        <v>2721</v>
      </c>
      <c r="M795" t="s">
        <v>2722</v>
      </c>
      <c r="N795" t="s">
        <v>2376</v>
      </c>
      <c r="O795" s="14">
        <v>44044</v>
      </c>
      <c r="P795" s="14">
        <v>44075</v>
      </c>
      <c r="Q795" s="22" t="s">
        <v>27</v>
      </c>
      <c r="R795" s="22" t="s">
        <v>3009</v>
      </c>
      <c r="S795" s="24"/>
      <c r="T795" s="22">
        <v>44113</v>
      </c>
      <c r="U795" t="s">
        <v>5982</v>
      </c>
      <c r="V795" t="s">
        <v>5982</v>
      </c>
      <c r="W795" t="s">
        <v>717</v>
      </c>
      <c r="X795" t="b">
        <f>Tabla1[[#This Row],[PLAN CONSUMO 31/10]]=Tabla1[[#This Row],[PLAN_CONSUMO]]</f>
        <v>1</v>
      </c>
      <c r="Y795" t="s">
        <v>6106</v>
      </c>
      <c r="Z795" t="b">
        <f>Tabla1[[#This Row],[DESCRIPCION_U20002 31/10]]=Tabla1[[#This Row],[DESCRIPCION_U2000]]</f>
        <v>0</v>
      </c>
      <c r="AA795" t="s">
        <v>4247</v>
      </c>
      <c r="AB795" t="b">
        <f>Tabla1[[#This Row],[EJECUTIVO COMERCIAL 31/10]]=Tabla1[[#This Row],[EJECUTIVO_CORPORATE]]</f>
        <v>0</v>
      </c>
      <c r="AC795" t="e">
        <f>VLOOKUP(Tabla1[[#This Row],[NRO_CUENTA]],[1]!Tabla3[#Data],12,0)</f>
        <v>#N/A</v>
      </c>
      <c r="AD795" t="e">
        <f>VLOOKUP(Tabla1[[#This Row],[NRO_CUENTA]],[1]!Tabla3[#Data],17,0)</f>
        <v>#N/A</v>
      </c>
    </row>
    <row r="796" spans="1:30" x14ac:dyDescent="0.25">
      <c r="A796" t="s">
        <v>88</v>
      </c>
      <c r="B796" s="1">
        <v>43616</v>
      </c>
      <c r="C796" t="s">
        <v>905</v>
      </c>
      <c r="D796">
        <v>33982</v>
      </c>
      <c r="E796" s="6" t="s">
        <v>2717</v>
      </c>
      <c r="F796" t="s">
        <v>2719</v>
      </c>
      <c r="G796" s="6" t="s">
        <v>1828</v>
      </c>
      <c r="H796" t="s">
        <v>22</v>
      </c>
      <c r="I796" t="s">
        <v>23</v>
      </c>
      <c r="J796" t="s">
        <v>823</v>
      </c>
      <c r="K796" t="s">
        <v>2723</v>
      </c>
      <c r="L796" t="s">
        <v>2724</v>
      </c>
      <c r="M796" t="s">
        <v>2722</v>
      </c>
      <c r="N796" t="s">
        <v>2376</v>
      </c>
      <c r="O796" s="14">
        <v>44044</v>
      </c>
      <c r="P796" s="14">
        <v>44075</v>
      </c>
      <c r="Q796" s="22" t="s">
        <v>27</v>
      </c>
      <c r="R796" s="22" t="s">
        <v>2779</v>
      </c>
      <c r="S796" s="24"/>
      <c r="T796" s="22">
        <v>44099</v>
      </c>
      <c r="U796" t="s">
        <v>5982</v>
      </c>
      <c r="V796" t="s">
        <v>5984</v>
      </c>
      <c r="W796" t="s">
        <v>323</v>
      </c>
      <c r="X796" t="b">
        <f>Tabla1[[#This Row],[PLAN CONSUMO 31/10]]=Tabla1[[#This Row],[PLAN_CONSUMO]]</f>
        <v>0</v>
      </c>
      <c r="Y796" t="s">
        <v>6107</v>
      </c>
      <c r="Z796" t="b">
        <f>Tabla1[[#This Row],[DESCRIPCION_U20002 31/10]]=Tabla1[[#This Row],[DESCRIPCION_U2000]]</f>
        <v>0</v>
      </c>
      <c r="AA796" t="s">
        <v>4247</v>
      </c>
      <c r="AB796" t="b">
        <f>Tabla1[[#This Row],[EJECUTIVO COMERCIAL 31/10]]=Tabla1[[#This Row],[EJECUTIVO_CORPORATE]]</f>
        <v>0</v>
      </c>
      <c r="AC796" t="e">
        <f>VLOOKUP(Tabla1[[#This Row],[NRO_CUENTA]],[1]!Tabla3[#Data],12,0)</f>
        <v>#N/A</v>
      </c>
      <c r="AD796" t="e">
        <f>VLOOKUP(Tabla1[[#This Row],[NRO_CUENTA]],[1]!Tabla3[#Data],17,0)</f>
        <v>#N/A</v>
      </c>
    </row>
    <row r="797" spans="1:30" x14ac:dyDescent="0.25">
      <c r="A797" t="s">
        <v>88</v>
      </c>
      <c r="B797" s="1">
        <v>43616</v>
      </c>
      <c r="C797" t="s">
        <v>364</v>
      </c>
      <c r="D797">
        <v>33991</v>
      </c>
      <c r="E797" s="6" t="s">
        <v>2717</v>
      </c>
      <c r="F797" t="s">
        <v>4644</v>
      </c>
      <c r="G797" s="6" t="s">
        <v>4247</v>
      </c>
      <c r="H797" t="s">
        <v>31</v>
      </c>
      <c r="I797" t="s">
        <v>23</v>
      </c>
      <c r="J797" t="s">
        <v>4336</v>
      </c>
      <c r="K797" t="s">
        <v>2725</v>
      </c>
      <c r="L797" t="s">
        <v>2726</v>
      </c>
      <c r="M797" t="s">
        <v>2722</v>
      </c>
      <c r="N797" t="s">
        <v>2376</v>
      </c>
      <c r="O797" s="14">
        <v>44044</v>
      </c>
      <c r="P797" s="14">
        <v>44075</v>
      </c>
      <c r="Q797" s="22" t="s">
        <v>27</v>
      </c>
      <c r="R797" s="22"/>
      <c r="S797" s="24"/>
      <c r="T797" s="22">
        <v>44540</v>
      </c>
      <c r="U797" t="s">
        <v>5982</v>
      </c>
      <c r="V797" t="s">
        <v>5982</v>
      </c>
      <c r="W797" t="s">
        <v>364</v>
      </c>
      <c r="X797" t="b">
        <f>Tabla1[[#This Row],[PLAN CONSUMO 31/10]]=Tabla1[[#This Row],[PLAN_CONSUMO]]</f>
        <v>1</v>
      </c>
      <c r="Y797" t="s">
        <v>4644</v>
      </c>
      <c r="Z797" t="b">
        <f>Tabla1[[#This Row],[DESCRIPCION_U20002 31/10]]=Tabla1[[#This Row],[DESCRIPCION_U2000]]</f>
        <v>1</v>
      </c>
      <c r="AA797" t="s">
        <v>4247</v>
      </c>
      <c r="AB797" t="b">
        <f>Tabla1[[#This Row],[EJECUTIVO COMERCIAL 31/10]]=Tabla1[[#This Row],[EJECUTIVO_CORPORATE]]</f>
        <v>1</v>
      </c>
      <c r="AC797" t="e">
        <f>VLOOKUP(Tabla1[[#This Row],[NRO_CUENTA]],[1]!Tabla3[#Data],12,0)</f>
        <v>#N/A</v>
      </c>
      <c r="AD797" t="e">
        <f>VLOOKUP(Tabla1[[#This Row],[NRO_CUENTA]],[1]!Tabla3[#Data],17,0)</f>
        <v>#N/A</v>
      </c>
    </row>
    <row r="798" spans="1:30" x14ac:dyDescent="0.25">
      <c r="A798" t="s">
        <v>188</v>
      </c>
      <c r="B798" s="1">
        <v>42248</v>
      </c>
      <c r="C798" t="s">
        <v>1954</v>
      </c>
      <c r="D798">
        <v>29486</v>
      </c>
      <c r="E798" s="6" t="s">
        <v>2727</v>
      </c>
      <c r="F798" t="s">
        <v>2728</v>
      </c>
      <c r="G798" s="6" t="s">
        <v>4243</v>
      </c>
      <c r="H798" t="s">
        <v>631</v>
      </c>
      <c r="I798" t="s">
        <v>23</v>
      </c>
      <c r="J798" t="s">
        <v>1843</v>
      </c>
      <c r="K798" t="s">
        <v>2729</v>
      </c>
      <c r="M798" t="s">
        <v>2730</v>
      </c>
      <c r="N798" t="s">
        <v>2376</v>
      </c>
      <c r="O798" s="14">
        <v>44044</v>
      </c>
      <c r="P798" s="14">
        <v>44075</v>
      </c>
      <c r="Q798" s="21" t="s">
        <v>75</v>
      </c>
      <c r="R798" s="22" t="s">
        <v>6385</v>
      </c>
      <c r="S798" s="30" t="s">
        <v>1019</v>
      </c>
      <c r="T798" s="22">
        <v>0</v>
      </c>
      <c r="U798" t="s">
        <v>5990</v>
      </c>
      <c r="V798" t="s">
        <v>35</v>
      </c>
      <c r="W798" t="s">
        <v>1954</v>
      </c>
      <c r="X798" t="b">
        <f>Tabla1[[#This Row],[PLAN CONSUMO 31/10]]=Tabla1[[#This Row],[PLAN_CONSUMO]]</f>
        <v>1</v>
      </c>
      <c r="Y798" t="s">
        <v>35</v>
      </c>
      <c r="Z798" t="b">
        <f>Tabla1[[#This Row],[DESCRIPCION_U20002 31/10]]=Tabla1[[#This Row],[DESCRIPCION_U2000]]</f>
        <v>0</v>
      </c>
      <c r="AA798" t="s">
        <v>6379</v>
      </c>
      <c r="AB798" t="b">
        <f>Tabla1[[#This Row],[EJECUTIVO COMERCIAL 31/10]]=Tabla1[[#This Row],[EJECUTIVO_CORPORATE]]</f>
        <v>0</v>
      </c>
      <c r="AC798" t="e">
        <f>VLOOKUP(Tabla1[[#This Row],[NRO_CUENTA]],[1]!Tabla3[#Data],12,0)</f>
        <v>#N/A</v>
      </c>
      <c r="AD798" t="e">
        <f>VLOOKUP(Tabla1[[#This Row],[NRO_CUENTA]],[1]!Tabla3[#Data],17,0)</f>
        <v>#N/A</v>
      </c>
    </row>
    <row r="799" spans="1:30" x14ac:dyDescent="0.25">
      <c r="A799" t="s">
        <v>1382</v>
      </c>
      <c r="B799" s="1">
        <v>43098</v>
      </c>
      <c r="C799" t="s">
        <v>248</v>
      </c>
      <c r="D799">
        <v>31570</v>
      </c>
      <c r="E799" s="6" t="s">
        <v>2731</v>
      </c>
      <c r="F799" t="s">
        <v>2735</v>
      </c>
      <c r="G799" t="s">
        <v>4583</v>
      </c>
      <c r="H799" t="s">
        <v>98</v>
      </c>
      <c r="I799" t="s">
        <v>23</v>
      </c>
      <c r="J799" t="s">
        <v>1230</v>
      </c>
      <c r="K799" t="s">
        <v>2736</v>
      </c>
      <c r="L799" t="s">
        <v>2737</v>
      </c>
      <c r="M799" t="s">
        <v>2738</v>
      </c>
      <c r="N799" t="s">
        <v>2376</v>
      </c>
      <c r="O799" s="14">
        <v>44044</v>
      </c>
      <c r="P799" s="14">
        <v>44075</v>
      </c>
      <c r="Q799" s="22" t="s">
        <v>996</v>
      </c>
      <c r="R799" s="22"/>
      <c r="S799" s="24"/>
      <c r="T799" s="22">
        <v>0</v>
      </c>
      <c r="U799" t="s">
        <v>5982</v>
      </c>
      <c r="V799" t="s">
        <v>35</v>
      </c>
      <c r="W799" t="s">
        <v>248</v>
      </c>
      <c r="X799" t="b">
        <f>Tabla1[[#This Row],[PLAN CONSUMO 31/10]]=Tabla1[[#This Row],[PLAN_CONSUMO]]</f>
        <v>1</v>
      </c>
      <c r="Y799" t="s">
        <v>35</v>
      </c>
      <c r="Z799" t="b">
        <f>Tabla1[[#This Row],[DESCRIPCION_U20002 31/10]]=Tabla1[[#This Row],[DESCRIPCION_U2000]]</f>
        <v>0</v>
      </c>
      <c r="AA799" t="s">
        <v>7475</v>
      </c>
      <c r="AB799" t="b">
        <f>Tabla1[[#This Row],[EJECUTIVO COMERCIAL 31/10]]=Tabla1[[#This Row],[EJECUTIVO_CORPORATE]]</f>
        <v>0</v>
      </c>
      <c r="AC799" t="e">
        <f>VLOOKUP(Tabla1[[#This Row],[NRO_CUENTA]],[1]!Tabla3[#Data],12,0)</f>
        <v>#N/A</v>
      </c>
      <c r="AD799" t="e">
        <f>VLOOKUP(Tabla1[[#This Row],[NRO_CUENTA]],[1]!Tabla3[#Data],17,0)</f>
        <v>#N/A</v>
      </c>
    </row>
    <row r="800" spans="1:30" x14ac:dyDescent="0.25">
      <c r="A800" t="s">
        <v>1382</v>
      </c>
      <c r="B800" s="1">
        <v>43098</v>
      </c>
      <c r="C800" t="s">
        <v>248</v>
      </c>
      <c r="D800">
        <v>31690</v>
      </c>
      <c r="E800" s="6" t="s">
        <v>2731</v>
      </c>
      <c r="F800" t="s">
        <v>2732</v>
      </c>
      <c r="G800" s="6" t="s">
        <v>1819</v>
      </c>
      <c r="H800" t="s">
        <v>22</v>
      </c>
      <c r="I800" t="s">
        <v>23</v>
      </c>
      <c r="J800" t="s">
        <v>1639</v>
      </c>
      <c r="K800" t="s">
        <v>2739</v>
      </c>
      <c r="L800" t="s">
        <v>2740</v>
      </c>
      <c r="M800" t="s">
        <v>2741</v>
      </c>
      <c r="N800" t="s">
        <v>2376</v>
      </c>
      <c r="O800" s="14">
        <v>44044</v>
      </c>
      <c r="P800" s="14">
        <v>44075</v>
      </c>
      <c r="Q800" s="22" t="s">
        <v>27</v>
      </c>
      <c r="R800" s="22"/>
      <c r="S800" s="24"/>
      <c r="T800" s="22">
        <v>44099</v>
      </c>
      <c r="U800" t="s">
        <v>5982</v>
      </c>
      <c r="V800" t="s">
        <v>5982</v>
      </c>
      <c r="W800" t="s">
        <v>248</v>
      </c>
      <c r="X800" t="b">
        <f>Tabla1[[#This Row],[PLAN CONSUMO 31/10]]=Tabla1[[#This Row],[PLAN_CONSUMO]]</f>
        <v>1</v>
      </c>
      <c r="Y800" t="s">
        <v>6108</v>
      </c>
      <c r="Z800" t="b">
        <f>Tabla1[[#This Row],[DESCRIPCION_U20002 31/10]]=Tabla1[[#This Row],[DESCRIPCION_U2000]]</f>
        <v>0</v>
      </c>
      <c r="AA800" t="s">
        <v>7475</v>
      </c>
      <c r="AB800" t="b">
        <f>Tabla1[[#This Row],[EJECUTIVO COMERCIAL 31/10]]=Tabla1[[#This Row],[EJECUTIVO_CORPORATE]]</f>
        <v>0</v>
      </c>
      <c r="AC800" t="e">
        <f>VLOOKUP(Tabla1[[#This Row],[NRO_CUENTA]],[1]!Tabla3[#Data],12,0)</f>
        <v>#N/A</v>
      </c>
      <c r="AD800" t="e">
        <f>VLOOKUP(Tabla1[[#This Row],[NRO_CUENTA]],[1]!Tabla3[#Data],17,0)</f>
        <v>#N/A</v>
      </c>
    </row>
    <row r="801" spans="1:30" x14ac:dyDescent="0.25">
      <c r="A801" t="s">
        <v>1382</v>
      </c>
      <c r="B801" s="1">
        <v>43098</v>
      </c>
      <c r="C801" t="s">
        <v>248</v>
      </c>
      <c r="D801">
        <v>31691</v>
      </c>
      <c r="E801" s="6" t="s">
        <v>2731</v>
      </c>
      <c r="F801" t="s">
        <v>2733</v>
      </c>
      <c r="G801" s="6" t="s">
        <v>1819</v>
      </c>
      <c r="H801" t="s">
        <v>752</v>
      </c>
      <c r="I801" t="s">
        <v>23</v>
      </c>
      <c r="J801" t="s">
        <v>1639</v>
      </c>
      <c r="K801" t="s">
        <v>2742</v>
      </c>
      <c r="L801" t="s">
        <v>2743</v>
      </c>
      <c r="M801" t="s">
        <v>2741</v>
      </c>
      <c r="N801" t="s">
        <v>2376</v>
      </c>
      <c r="O801" s="14">
        <v>44044</v>
      </c>
      <c r="P801" s="14">
        <v>44075</v>
      </c>
      <c r="Q801" s="22" t="s">
        <v>27</v>
      </c>
      <c r="R801" s="22"/>
      <c r="S801" s="24"/>
      <c r="T801" s="22">
        <v>44134</v>
      </c>
      <c r="U801" t="s">
        <v>5982</v>
      </c>
      <c r="V801" t="s">
        <v>5982</v>
      </c>
      <c r="W801" t="s">
        <v>248</v>
      </c>
      <c r="X801" t="b">
        <f>Tabla1[[#This Row],[PLAN CONSUMO 31/10]]=Tabla1[[#This Row],[PLAN_CONSUMO]]</f>
        <v>1</v>
      </c>
      <c r="Y801" t="s">
        <v>6109</v>
      </c>
      <c r="Z801" t="b">
        <f>Tabla1[[#This Row],[DESCRIPCION_U20002 31/10]]=Tabla1[[#This Row],[DESCRIPCION_U2000]]</f>
        <v>0</v>
      </c>
      <c r="AA801" t="s">
        <v>7475</v>
      </c>
      <c r="AB801" t="b">
        <f>Tabla1[[#This Row],[EJECUTIVO COMERCIAL 31/10]]=Tabla1[[#This Row],[EJECUTIVO_CORPORATE]]</f>
        <v>0</v>
      </c>
      <c r="AC801" t="e">
        <f>VLOOKUP(Tabla1[[#This Row],[NRO_CUENTA]],[1]!Tabla3[#Data],12,0)</f>
        <v>#N/A</v>
      </c>
      <c r="AD801" t="e">
        <f>VLOOKUP(Tabla1[[#This Row],[NRO_CUENTA]],[1]!Tabla3[#Data],17,0)</f>
        <v>#N/A</v>
      </c>
    </row>
    <row r="802" spans="1:30" x14ac:dyDescent="0.25">
      <c r="A802" t="s">
        <v>1382</v>
      </c>
      <c r="B802" s="1">
        <v>43098</v>
      </c>
      <c r="C802" t="s">
        <v>248</v>
      </c>
      <c r="D802">
        <v>31692</v>
      </c>
      <c r="E802" s="6" t="s">
        <v>2731</v>
      </c>
      <c r="F802" t="s">
        <v>3423</v>
      </c>
      <c r="G802" t="s">
        <v>4583</v>
      </c>
      <c r="H802" t="s">
        <v>31</v>
      </c>
      <c r="I802" t="s">
        <v>23</v>
      </c>
      <c r="J802" t="s">
        <v>1230</v>
      </c>
      <c r="K802" t="s">
        <v>2744</v>
      </c>
      <c r="L802" t="s">
        <v>2745</v>
      </c>
      <c r="M802" t="s">
        <v>2741</v>
      </c>
      <c r="N802" t="s">
        <v>2376</v>
      </c>
      <c r="O802" s="14">
        <v>44044</v>
      </c>
      <c r="P802" s="14">
        <v>44075</v>
      </c>
      <c r="Q802" s="22" t="s">
        <v>27</v>
      </c>
      <c r="R802" s="22"/>
      <c r="S802" s="24"/>
      <c r="T802" s="22">
        <v>44438</v>
      </c>
      <c r="U802" t="s">
        <v>5982</v>
      </c>
      <c r="V802" t="s">
        <v>5982</v>
      </c>
      <c r="W802" t="s">
        <v>248</v>
      </c>
      <c r="X802" t="b">
        <f>Tabla1[[#This Row],[PLAN CONSUMO 31/10]]=Tabla1[[#This Row],[PLAN_CONSUMO]]</f>
        <v>1</v>
      </c>
      <c r="Y802" t="s">
        <v>3423</v>
      </c>
      <c r="Z802" t="b">
        <f>Tabla1[[#This Row],[DESCRIPCION_U20002 31/10]]=Tabla1[[#This Row],[DESCRIPCION_U2000]]</f>
        <v>1</v>
      </c>
      <c r="AA802" t="s">
        <v>7475</v>
      </c>
      <c r="AB802" t="b">
        <f>Tabla1[[#This Row],[EJECUTIVO COMERCIAL 31/10]]=Tabla1[[#This Row],[EJECUTIVO_CORPORATE]]</f>
        <v>0</v>
      </c>
      <c r="AC802" t="e">
        <f>VLOOKUP(Tabla1[[#This Row],[NRO_CUENTA]],[1]!Tabla3[#Data],12,0)</f>
        <v>#N/A</v>
      </c>
      <c r="AD802" t="e">
        <f>VLOOKUP(Tabla1[[#This Row],[NRO_CUENTA]],[1]!Tabla3[#Data],17,0)</f>
        <v>#N/A</v>
      </c>
    </row>
    <row r="803" spans="1:30" x14ac:dyDescent="0.25">
      <c r="A803" t="s">
        <v>1382</v>
      </c>
      <c r="B803" s="1">
        <v>43098</v>
      </c>
      <c r="C803" t="s">
        <v>248</v>
      </c>
      <c r="D803">
        <v>31693</v>
      </c>
      <c r="E803" s="6" t="s">
        <v>2731</v>
      </c>
      <c r="F803" t="s">
        <v>3424</v>
      </c>
      <c r="G803" t="s">
        <v>4583</v>
      </c>
      <c r="H803" t="s">
        <v>61</v>
      </c>
      <c r="I803" t="s">
        <v>23</v>
      </c>
      <c r="J803" t="s">
        <v>1230</v>
      </c>
      <c r="K803" t="s">
        <v>2746</v>
      </c>
      <c r="L803" t="s">
        <v>2747</v>
      </c>
      <c r="M803" t="s">
        <v>2741</v>
      </c>
      <c r="N803" t="s">
        <v>2376</v>
      </c>
      <c r="O803" s="14">
        <v>44044</v>
      </c>
      <c r="P803" s="14">
        <v>44075</v>
      </c>
      <c r="Q803" s="22" t="s">
        <v>996</v>
      </c>
      <c r="R803" s="22"/>
      <c r="S803" s="24"/>
      <c r="T803" s="22">
        <v>0</v>
      </c>
      <c r="U803" t="s">
        <v>5982</v>
      </c>
      <c r="V803" t="s">
        <v>35</v>
      </c>
      <c r="W803" t="s">
        <v>248</v>
      </c>
      <c r="X803" t="b">
        <f>Tabla1[[#This Row],[PLAN CONSUMO 31/10]]=Tabla1[[#This Row],[PLAN_CONSUMO]]</f>
        <v>1</v>
      </c>
      <c r="Y803" t="s">
        <v>35</v>
      </c>
      <c r="Z803" t="b">
        <f>Tabla1[[#This Row],[DESCRIPCION_U20002 31/10]]=Tabla1[[#This Row],[DESCRIPCION_U2000]]</f>
        <v>0</v>
      </c>
      <c r="AA803" t="s">
        <v>7475</v>
      </c>
      <c r="AB803" t="b">
        <f>Tabla1[[#This Row],[EJECUTIVO COMERCIAL 31/10]]=Tabla1[[#This Row],[EJECUTIVO_CORPORATE]]</f>
        <v>0</v>
      </c>
      <c r="AC803" t="e">
        <f>VLOOKUP(Tabla1[[#This Row],[NRO_CUENTA]],[1]!Tabla3[#Data],12,0)</f>
        <v>#N/A</v>
      </c>
      <c r="AD803" t="e">
        <f>VLOOKUP(Tabla1[[#This Row],[NRO_CUENTA]],[1]!Tabla3[#Data],17,0)</f>
        <v>#N/A</v>
      </c>
    </row>
    <row r="804" spans="1:30" x14ac:dyDescent="0.25">
      <c r="A804" t="s">
        <v>1382</v>
      </c>
      <c r="B804" s="1">
        <v>43098</v>
      </c>
      <c r="C804" t="s">
        <v>905</v>
      </c>
      <c r="D804">
        <v>31769</v>
      </c>
      <c r="E804" s="6" t="s">
        <v>2731</v>
      </c>
      <c r="F804" t="s">
        <v>3425</v>
      </c>
      <c r="G804" s="6" t="s">
        <v>1392</v>
      </c>
      <c r="H804" t="s">
        <v>40</v>
      </c>
      <c r="I804" t="s">
        <v>23</v>
      </c>
      <c r="J804" t="s">
        <v>1639</v>
      </c>
      <c r="K804" t="s">
        <v>2748</v>
      </c>
      <c r="L804" t="s">
        <v>2749</v>
      </c>
      <c r="M804" t="s">
        <v>2750</v>
      </c>
      <c r="N804" t="s">
        <v>2376</v>
      </c>
      <c r="O804" s="14">
        <v>44044</v>
      </c>
      <c r="P804" s="14">
        <v>44075</v>
      </c>
      <c r="Q804" s="22" t="s">
        <v>27</v>
      </c>
      <c r="R804" s="22" t="s">
        <v>3977</v>
      </c>
      <c r="S804" s="24"/>
      <c r="T804" s="22">
        <v>44251</v>
      </c>
      <c r="U804" t="s">
        <v>5982</v>
      </c>
      <c r="V804" t="s">
        <v>5982</v>
      </c>
      <c r="W804" t="s">
        <v>905</v>
      </c>
      <c r="X804" t="b">
        <f>Tabla1[[#This Row],[PLAN CONSUMO 31/10]]=Tabla1[[#This Row],[PLAN_CONSUMO]]</f>
        <v>1</v>
      </c>
      <c r="Y804" t="s">
        <v>3425</v>
      </c>
      <c r="Z804" t="b">
        <f>Tabla1[[#This Row],[DESCRIPCION_U20002 31/10]]=Tabla1[[#This Row],[DESCRIPCION_U2000]]</f>
        <v>1</v>
      </c>
      <c r="AA804" t="s">
        <v>7475</v>
      </c>
      <c r="AB804" t="b">
        <f>Tabla1[[#This Row],[EJECUTIVO COMERCIAL 31/10]]=Tabla1[[#This Row],[EJECUTIVO_CORPORATE]]</f>
        <v>0</v>
      </c>
      <c r="AC804" t="e">
        <f>VLOOKUP(Tabla1[[#This Row],[NRO_CUENTA]],[1]!Tabla3[#Data],12,0)</f>
        <v>#N/A</v>
      </c>
      <c r="AD804" t="e">
        <f>VLOOKUP(Tabla1[[#This Row],[NRO_CUENTA]],[1]!Tabla3[#Data],17,0)</f>
        <v>#N/A</v>
      </c>
    </row>
    <row r="805" spans="1:30" x14ac:dyDescent="0.25">
      <c r="A805" t="s">
        <v>1382</v>
      </c>
      <c r="B805" s="1">
        <v>43207</v>
      </c>
      <c r="C805" t="s">
        <v>248</v>
      </c>
      <c r="D805">
        <v>31770</v>
      </c>
      <c r="E805" s="6" t="s">
        <v>2731</v>
      </c>
      <c r="F805" t="s">
        <v>2734</v>
      </c>
      <c r="G805" s="6" t="s">
        <v>3013</v>
      </c>
      <c r="H805" t="s">
        <v>40</v>
      </c>
      <c r="I805" t="s">
        <v>23</v>
      </c>
      <c r="J805" t="s">
        <v>1639</v>
      </c>
      <c r="K805" t="s">
        <v>2751</v>
      </c>
      <c r="L805" t="s">
        <v>2752</v>
      </c>
      <c r="M805" t="s">
        <v>2741</v>
      </c>
      <c r="N805" t="s">
        <v>2376</v>
      </c>
      <c r="O805" s="14">
        <v>44044</v>
      </c>
      <c r="P805" s="14">
        <v>44075</v>
      </c>
      <c r="Q805" s="22" t="s">
        <v>27</v>
      </c>
      <c r="R805" s="22" t="s">
        <v>2987</v>
      </c>
      <c r="S805" s="24"/>
      <c r="T805" s="22">
        <v>44118</v>
      </c>
      <c r="U805" t="s">
        <v>5984</v>
      </c>
      <c r="V805" t="s">
        <v>35</v>
      </c>
      <c r="W805" t="s">
        <v>248</v>
      </c>
      <c r="X805" t="b">
        <f>Tabla1[[#This Row],[PLAN CONSUMO 31/10]]=Tabla1[[#This Row],[PLAN_CONSUMO]]</f>
        <v>1</v>
      </c>
      <c r="Y805" t="s">
        <v>35</v>
      </c>
      <c r="Z805" t="b">
        <f>Tabla1[[#This Row],[DESCRIPCION_U20002 31/10]]=Tabla1[[#This Row],[DESCRIPCION_U2000]]</f>
        <v>0</v>
      </c>
      <c r="AA805" t="s">
        <v>7475</v>
      </c>
      <c r="AB805" t="b">
        <f>Tabla1[[#This Row],[EJECUTIVO COMERCIAL 31/10]]=Tabla1[[#This Row],[EJECUTIVO_CORPORATE]]</f>
        <v>0</v>
      </c>
      <c r="AC805" t="e">
        <f>VLOOKUP(Tabla1[[#This Row],[NRO_CUENTA]],[1]!Tabla3[#Data],12,0)</f>
        <v>#N/A</v>
      </c>
      <c r="AD805" t="e">
        <f>VLOOKUP(Tabla1[[#This Row],[NRO_CUENTA]],[1]!Tabla3[#Data],17,0)</f>
        <v>#N/A</v>
      </c>
    </row>
    <row r="806" spans="1:30" x14ac:dyDescent="0.25">
      <c r="A806" t="s">
        <v>88</v>
      </c>
      <c r="B806" s="1">
        <v>42818</v>
      </c>
      <c r="C806" t="s">
        <v>263</v>
      </c>
      <c r="D806">
        <v>30898</v>
      </c>
      <c r="E806" s="6" t="s">
        <v>2753</v>
      </c>
      <c r="F806" t="s">
        <v>2754</v>
      </c>
      <c r="G806" s="6" t="s">
        <v>1438</v>
      </c>
      <c r="H806" t="s">
        <v>40</v>
      </c>
      <c r="I806" t="s">
        <v>23</v>
      </c>
      <c r="J806" t="s">
        <v>1234</v>
      </c>
      <c r="K806" t="s">
        <v>2760</v>
      </c>
      <c r="L806" t="s">
        <v>2761</v>
      </c>
      <c r="M806" t="s">
        <v>2762</v>
      </c>
      <c r="N806" t="s">
        <v>2376</v>
      </c>
      <c r="O806" s="14">
        <v>44044</v>
      </c>
      <c r="P806" s="14">
        <v>44075</v>
      </c>
      <c r="Q806" s="22" t="s">
        <v>27</v>
      </c>
      <c r="R806" s="22"/>
      <c r="S806" s="24"/>
      <c r="T806" s="22">
        <v>44102</v>
      </c>
      <c r="U806" t="s">
        <v>5982</v>
      </c>
      <c r="V806" t="s">
        <v>5982</v>
      </c>
      <c r="W806" t="s">
        <v>1380</v>
      </c>
      <c r="X806" t="b">
        <f>Tabla1[[#This Row],[PLAN CONSUMO 31/10]]=Tabla1[[#This Row],[PLAN_CONSUMO]]</f>
        <v>0</v>
      </c>
      <c r="Y806" t="s">
        <v>6692</v>
      </c>
      <c r="Z806" t="b">
        <f>Tabla1[[#This Row],[DESCRIPCION_U20002 31/10]]=Tabla1[[#This Row],[DESCRIPCION_U2000]]</f>
        <v>0</v>
      </c>
      <c r="AA806" t="s">
        <v>5731</v>
      </c>
      <c r="AB806" t="b">
        <f>Tabla1[[#This Row],[EJECUTIVO COMERCIAL 31/10]]=Tabla1[[#This Row],[EJECUTIVO_CORPORATE]]</f>
        <v>0</v>
      </c>
      <c r="AC806" t="e">
        <f>VLOOKUP(Tabla1[[#This Row],[NRO_CUENTA]],[1]!Tabla3[#Data],12,0)</f>
        <v>#N/A</v>
      </c>
      <c r="AD806" t="e">
        <f>VLOOKUP(Tabla1[[#This Row],[NRO_CUENTA]],[1]!Tabla3[#Data],17,0)</f>
        <v>#N/A</v>
      </c>
    </row>
    <row r="807" spans="1:30" x14ac:dyDescent="0.25">
      <c r="A807" t="s">
        <v>88</v>
      </c>
      <c r="B807" s="1">
        <v>42884</v>
      </c>
      <c r="C807" t="s">
        <v>82</v>
      </c>
      <c r="D807">
        <v>31023</v>
      </c>
      <c r="E807" s="6" t="s">
        <v>2753</v>
      </c>
      <c r="F807" t="s">
        <v>2755</v>
      </c>
      <c r="G807" s="6" t="s">
        <v>4244</v>
      </c>
      <c r="H807" t="s">
        <v>631</v>
      </c>
      <c r="I807" t="s">
        <v>23</v>
      </c>
      <c r="J807" t="s">
        <v>1633</v>
      </c>
      <c r="K807" t="s">
        <v>2763</v>
      </c>
      <c r="L807" t="s">
        <v>2764</v>
      </c>
      <c r="M807" t="s">
        <v>2762</v>
      </c>
      <c r="N807" t="s">
        <v>2376</v>
      </c>
      <c r="O807" s="14">
        <v>44044</v>
      </c>
      <c r="P807" s="14">
        <v>44075</v>
      </c>
      <c r="Q807" s="22" t="s">
        <v>996</v>
      </c>
      <c r="R807" s="22"/>
      <c r="S807" s="24"/>
      <c r="T807" s="22">
        <v>0</v>
      </c>
      <c r="U807" t="s">
        <v>5982</v>
      </c>
      <c r="V807" t="s">
        <v>5982</v>
      </c>
      <c r="W807" t="s">
        <v>5991</v>
      </c>
      <c r="X807" t="b">
        <f>Tabla1[[#This Row],[PLAN CONSUMO 31/10]]=Tabla1[[#This Row],[PLAN_CONSUMO]]</f>
        <v>0</v>
      </c>
      <c r="Y807" t="s">
        <v>6352</v>
      </c>
      <c r="Z807" t="b">
        <f>Tabla1[[#This Row],[DESCRIPCION_U20002 31/10]]=Tabla1[[#This Row],[DESCRIPCION_U2000]]</f>
        <v>0</v>
      </c>
      <c r="AA807" t="s">
        <v>5731</v>
      </c>
      <c r="AB807" t="b">
        <f>Tabla1[[#This Row],[EJECUTIVO COMERCIAL 31/10]]=Tabla1[[#This Row],[EJECUTIVO_CORPORATE]]</f>
        <v>0</v>
      </c>
      <c r="AC807" t="e">
        <f>VLOOKUP(Tabla1[[#This Row],[NRO_CUENTA]],[1]!Tabla3[#Data],12,0)</f>
        <v>#N/A</v>
      </c>
      <c r="AD807" t="e">
        <f>VLOOKUP(Tabla1[[#This Row],[NRO_CUENTA]],[1]!Tabla3[#Data],17,0)</f>
        <v>#N/A</v>
      </c>
    </row>
    <row r="808" spans="1:30" x14ac:dyDescent="0.25">
      <c r="A808" t="s">
        <v>88</v>
      </c>
      <c r="B808" s="1">
        <v>42885</v>
      </c>
      <c r="C808" t="s">
        <v>82</v>
      </c>
      <c r="D808">
        <v>31061</v>
      </c>
      <c r="E808" s="6" t="s">
        <v>2753</v>
      </c>
      <c r="F808" t="s">
        <v>2756</v>
      </c>
      <c r="G808" s="6" t="s">
        <v>4244</v>
      </c>
      <c r="H808" t="s">
        <v>40</v>
      </c>
      <c r="I808" t="s">
        <v>430</v>
      </c>
      <c r="J808" t="s">
        <v>1633</v>
      </c>
      <c r="K808" t="s">
        <v>2765</v>
      </c>
      <c r="L808" t="s">
        <v>2766</v>
      </c>
      <c r="M808" t="s">
        <v>2762</v>
      </c>
      <c r="N808" t="s">
        <v>2376</v>
      </c>
      <c r="O808" s="14">
        <v>44044</v>
      </c>
      <c r="P808" s="14">
        <v>44075</v>
      </c>
      <c r="Q808" s="21" t="s">
        <v>75</v>
      </c>
      <c r="R808" s="22"/>
      <c r="S808" s="2" t="s">
        <v>9309</v>
      </c>
      <c r="T808" s="22">
        <v>0</v>
      </c>
      <c r="U808" t="s">
        <v>5984</v>
      </c>
      <c r="V808" t="s">
        <v>35</v>
      </c>
      <c r="W808" t="s">
        <v>5991</v>
      </c>
      <c r="X808" t="b">
        <f>Tabla1[[#This Row],[PLAN CONSUMO 31/10]]=Tabla1[[#This Row],[PLAN_CONSUMO]]</f>
        <v>0</v>
      </c>
      <c r="Y808" t="s">
        <v>35</v>
      </c>
      <c r="Z808" t="b">
        <f>Tabla1[[#This Row],[DESCRIPCION_U20002 31/10]]=Tabla1[[#This Row],[DESCRIPCION_U2000]]</f>
        <v>0</v>
      </c>
      <c r="AA808" t="s">
        <v>5731</v>
      </c>
      <c r="AB808" t="b">
        <f>Tabla1[[#This Row],[EJECUTIVO COMERCIAL 31/10]]=Tabla1[[#This Row],[EJECUTIVO_CORPORATE]]</f>
        <v>0</v>
      </c>
      <c r="AC808" t="e">
        <f>VLOOKUP(Tabla1[[#This Row],[NRO_CUENTA]],[1]!Tabla3[#Data],12,0)</f>
        <v>#N/A</v>
      </c>
      <c r="AD808" t="e">
        <f>VLOOKUP(Tabla1[[#This Row],[NRO_CUENTA]],[1]!Tabla3[#Data],17,0)</f>
        <v>#N/A</v>
      </c>
    </row>
    <row r="809" spans="1:30" x14ac:dyDescent="0.25">
      <c r="A809" t="s">
        <v>88</v>
      </c>
      <c r="B809" s="1">
        <v>42892</v>
      </c>
      <c r="C809" t="s">
        <v>82</v>
      </c>
      <c r="D809">
        <v>31114</v>
      </c>
      <c r="E809" s="6" t="s">
        <v>2753</v>
      </c>
      <c r="F809" t="s">
        <v>2757</v>
      </c>
      <c r="G809" s="6" t="s">
        <v>4244</v>
      </c>
      <c r="H809" t="s">
        <v>752</v>
      </c>
      <c r="I809" t="s">
        <v>23</v>
      </c>
      <c r="J809" t="s">
        <v>1633</v>
      </c>
      <c r="K809" t="s">
        <v>2767</v>
      </c>
      <c r="L809" t="s">
        <v>2768</v>
      </c>
      <c r="M809" t="s">
        <v>2769</v>
      </c>
      <c r="N809" t="s">
        <v>2376</v>
      </c>
      <c r="O809" s="14">
        <v>44044</v>
      </c>
      <c r="P809" s="14">
        <v>44075</v>
      </c>
      <c r="Q809" s="22" t="s">
        <v>995</v>
      </c>
      <c r="R809" s="56" t="s">
        <v>3541</v>
      </c>
      <c r="S809" s="24"/>
      <c r="T809" s="22">
        <v>0</v>
      </c>
      <c r="U809" t="s">
        <v>5982</v>
      </c>
      <c r="V809" t="s">
        <v>5982</v>
      </c>
      <c r="W809" t="s">
        <v>5991</v>
      </c>
      <c r="X809" t="b">
        <f>Tabla1[[#This Row],[PLAN CONSUMO 31/10]]=Tabla1[[#This Row],[PLAN_CONSUMO]]</f>
        <v>0</v>
      </c>
      <c r="Y809" t="s">
        <v>7966</v>
      </c>
      <c r="Z809" t="b">
        <f>Tabla1[[#This Row],[DESCRIPCION_U20002 31/10]]=Tabla1[[#This Row],[DESCRIPCION_U2000]]</f>
        <v>0</v>
      </c>
      <c r="AA809" t="s">
        <v>5731</v>
      </c>
      <c r="AB809" t="b">
        <f>Tabla1[[#This Row],[EJECUTIVO COMERCIAL 31/10]]=Tabla1[[#This Row],[EJECUTIVO_CORPORATE]]</f>
        <v>0</v>
      </c>
      <c r="AC809" t="e">
        <f>VLOOKUP(Tabla1[[#This Row],[NRO_CUENTA]],[1]!Tabla3[#Data],12,0)</f>
        <v>#N/A</v>
      </c>
      <c r="AD809" t="e">
        <f>VLOOKUP(Tabla1[[#This Row],[NRO_CUENTA]],[1]!Tabla3[#Data],17,0)</f>
        <v>#N/A</v>
      </c>
    </row>
    <row r="810" spans="1:30" x14ac:dyDescent="0.25">
      <c r="A810" t="s">
        <v>88</v>
      </c>
      <c r="B810" s="1">
        <v>42972</v>
      </c>
      <c r="C810" t="s">
        <v>82</v>
      </c>
      <c r="D810">
        <v>31327</v>
      </c>
      <c r="E810" s="6" t="s">
        <v>2753</v>
      </c>
      <c r="F810" t="s">
        <v>2758</v>
      </c>
      <c r="G810" s="6" t="s">
        <v>4244</v>
      </c>
      <c r="H810" t="s">
        <v>61</v>
      </c>
      <c r="I810" t="s">
        <v>23</v>
      </c>
      <c r="J810" t="s">
        <v>1633</v>
      </c>
      <c r="K810" t="s">
        <v>2770</v>
      </c>
      <c r="L810" t="s">
        <v>2771</v>
      </c>
      <c r="M810" t="s">
        <v>2772</v>
      </c>
      <c r="N810" t="s">
        <v>2376</v>
      </c>
      <c r="O810" s="14">
        <v>44044</v>
      </c>
      <c r="P810" s="14">
        <v>44075</v>
      </c>
      <c r="Q810" s="22" t="s">
        <v>996</v>
      </c>
      <c r="R810" s="22"/>
      <c r="S810" s="24"/>
      <c r="T810" s="22">
        <v>0</v>
      </c>
      <c r="U810" t="s">
        <v>5982</v>
      </c>
      <c r="V810" t="s">
        <v>35</v>
      </c>
      <c r="W810" t="s">
        <v>5991</v>
      </c>
      <c r="X810" t="b">
        <f>Tabla1[[#This Row],[PLAN CONSUMO 31/10]]=Tabla1[[#This Row],[PLAN_CONSUMO]]</f>
        <v>0</v>
      </c>
      <c r="Y810" t="s">
        <v>35</v>
      </c>
      <c r="Z810" t="b">
        <f>Tabla1[[#This Row],[DESCRIPCION_U20002 31/10]]=Tabla1[[#This Row],[DESCRIPCION_U2000]]</f>
        <v>0</v>
      </c>
      <c r="AA810" t="s">
        <v>5731</v>
      </c>
      <c r="AB810" t="b">
        <f>Tabla1[[#This Row],[EJECUTIVO COMERCIAL 31/10]]=Tabla1[[#This Row],[EJECUTIVO_CORPORATE]]</f>
        <v>0</v>
      </c>
      <c r="AC810" t="e">
        <f>VLOOKUP(Tabla1[[#This Row],[NRO_CUENTA]],[1]!Tabla3[#Data],12,0)</f>
        <v>#N/A</v>
      </c>
      <c r="AD810" t="e">
        <f>VLOOKUP(Tabla1[[#This Row],[NRO_CUENTA]],[1]!Tabla3[#Data],17,0)</f>
        <v>#N/A</v>
      </c>
    </row>
    <row r="811" spans="1:30" x14ac:dyDescent="0.25">
      <c r="A811" t="s">
        <v>88</v>
      </c>
      <c r="B811" s="1">
        <v>43343</v>
      </c>
      <c r="C811" t="s">
        <v>82</v>
      </c>
      <c r="D811">
        <v>32820</v>
      </c>
      <c r="E811" s="6" t="s">
        <v>2753</v>
      </c>
      <c r="F811" t="s">
        <v>2759</v>
      </c>
      <c r="G811" s="6" t="s">
        <v>1438</v>
      </c>
      <c r="H811" t="s">
        <v>40</v>
      </c>
      <c r="I811" t="s">
        <v>23</v>
      </c>
      <c r="J811" t="s">
        <v>1234</v>
      </c>
      <c r="K811" t="s">
        <v>2773</v>
      </c>
      <c r="L811" t="s">
        <v>2774</v>
      </c>
      <c r="M811" t="s">
        <v>2775</v>
      </c>
      <c r="N811" t="s">
        <v>2376</v>
      </c>
      <c r="O811" s="14">
        <v>44044</v>
      </c>
      <c r="P811" s="14">
        <v>44075</v>
      </c>
      <c r="Q811" s="22" t="s">
        <v>27</v>
      </c>
      <c r="R811" s="22"/>
      <c r="S811" s="24"/>
      <c r="T811" s="22">
        <v>44103</v>
      </c>
      <c r="U811" t="s">
        <v>5982</v>
      </c>
      <c r="V811" t="s">
        <v>5982</v>
      </c>
      <c r="W811" t="s">
        <v>5991</v>
      </c>
      <c r="X811" t="b">
        <f>Tabla1[[#This Row],[PLAN CONSUMO 31/10]]=Tabla1[[#This Row],[PLAN_CONSUMO]]</f>
        <v>0</v>
      </c>
      <c r="Y811" t="s">
        <v>6353</v>
      </c>
      <c r="Z811" t="b">
        <f>Tabla1[[#This Row],[DESCRIPCION_U20002 31/10]]=Tabla1[[#This Row],[DESCRIPCION_U2000]]</f>
        <v>0</v>
      </c>
      <c r="AA811" t="s">
        <v>5731</v>
      </c>
      <c r="AB811" t="b">
        <f>Tabla1[[#This Row],[EJECUTIVO COMERCIAL 31/10]]=Tabla1[[#This Row],[EJECUTIVO_CORPORATE]]</f>
        <v>0</v>
      </c>
      <c r="AC811" t="e">
        <f>VLOOKUP(Tabla1[[#This Row],[NRO_CUENTA]],[1]!Tabla3[#Data],12,0)</f>
        <v>#N/A</v>
      </c>
      <c r="AD811" t="e">
        <f>VLOOKUP(Tabla1[[#This Row],[NRO_CUENTA]],[1]!Tabla3[#Data],17,0)</f>
        <v>#N/A</v>
      </c>
    </row>
    <row r="812" spans="1:30" x14ac:dyDescent="0.25">
      <c r="A812" t="s">
        <v>88</v>
      </c>
      <c r="B812" s="1">
        <v>43460</v>
      </c>
      <c r="C812" t="s">
        <v>427</v>
      </c>
      <c r="D812">
        <v>33333</v>
      </c>
      <c r="E812" s="6" t="s">
        <v>2781</v>
      </c>
      <c r="F812" t="s">
        <v>2782</v>
      </c>
      <c r="G812" s="6" t="s">
        <v>1828</v>
      </c>
      <c r="H812" t="s">
        <v>40</v>
      </c>
      <c r="I812" t="s">
        <v>23</v>
      </c>
      <c r="J812" t="s">
        <v>823</v>
      </c>
      <c r="K812" t="s">
        <v>2783</v>
      </c>
      <c r="L812" t="s">
        <v>2784</v>
      </c>
      <c r="M812" t="s">
        <v>2785</v>
      </c>
      <c r="N812" t="s">
        <v>594</v>
      </c>
      <c r="O812" s="14">
        <v>44075</v>
      </c>
      <c r="P812" s="14">
        <v>44075</v>
      </c>
      <c r="Q812" s="22" t="s">
        <v>27</v>
      </c>
      <c r="R812" s="22"/>
      <c r="S812" s="24"/>
      <c r="T812" s="22">
        <v>44104</v>
      </c>
      <c r="U812" t="s">
        <v>5984</v>
      </c>
      <c r="V812" t="s">
        <v>35</v>
      </c>
      <c r="W812" t="s">
        <v>6497</v>
      </c>
      <c r="X812" t="b">
        <f>Tabla1[[#This Row],[PLAN CONSUMO 31/10]]=Tabla1[[#This Row],[PLAN_CONSUMO]]</f>
        <v>0</v>
      </c>
      <c r="Y812" t="s">
        <v>35</v>
      </c>
      <c r="Z812" t="b">
        <f>Tabla1[[#This Row],[DESCRIPCION_U20002 31/10]]=Tabla1[[#This Row],[DESCRIPCION_U2000]]</f>
        <v>0</v>
      </c>
      <c r="AA812" t="s">
        <v>8638</v>
      </c>
      <c r="AB812" t="b">
        <f>Tabla1[[#This Row],[EJECUTIVO COMERCIAL 31/10]]=Tabla1[[#This Row],[EJECUTIVO_CORPORATE]]</f>
        <v>0</v>
      </c>
      <c r="AC812" t="e">
        <f>VLOOKUP(Tabla1[[#This Row],[NRO_CUENTA]],[1]!Tabla3[#Data],12,0)</f>
        <v>#N/A</v>
      </c>
      <c r="AD812" t="e">
        <f>VLOOKUP(Tabla1[[#This Row],[NRO_CUENTA]],[1]!Tabla3[#Data],17,0)</f>
        <v>#N/A</v>
      </c>
    </row>
    <row r="813" spans="1:30" x14ac:dyDescent="0.25">
      <c r="A813" t="s">
        <v>88</v>
      </c>
      <c r="B813" s="1">
        <v>44097</v>
      </c>
      <c r="C813" t="s">
        <v>129</v>
      </c>
      <c r="D813">
        <v>35510</v>
      </c>
      <c r="E813" s="6" t="s">
        <v>394</v>
      </c>
      <c r="F813" t="s">
        <v>2978</v>
      </c>
      <c r="G813" s="6" t="s">
        <v>1422</v>
      </c>
      <c r="H813" t="s">
        <v>40</v>
      </c>
      <c r="I813" t="s">
        <v>23</v>
      </c>
      <c r="J813" t="s">
        <v>1232</v>
      </c>
      <c r="K813" t="s">
        <v>396</v>
      </c>
      <c r="M813" t="s">
        <v>397</v>
      </c>
      <c r="N813" t="s">
        <v>17</v>
      </c>
      <c r="O813" s="14">
        <v>44075</v>
      </c>
      <c r="P813" s="14">
        <v>44075</v>
      </c>
      <c r="Q813" s="22" t="s">
        <v>27</v>
      </c>
      <c r="R813" s="22" t="s">
        <v>2979</v>
      </c>
      <c r="S813" s="24"/>
      <c r="T813" s="22">
        <v>44102</v>
      </c>
      <c r="U813" t="s">
        <v>5982</v>
      </c>
      <c r="V813" t="s">
        <v>35</v>
      </c>
      <c r="W813" t="s">
        <v>1381</v>
      </c>
      <c r="X813" t="b">
        <f>Tabla1[[#This Row],[PLAN CONSUMO 31/10]]=Tabla1[[#This Row],[PLAN_CONSUMO]]</f>
        <v>0</v>
      </c>
      <c r="Y813" t="s">
        <v>35</v>
      </c>
      <c r="Z813" t="b">
        <f>Tabla1[[#This Row],[DESCRIPCION_U20002 31/10]]=Tabla1[[#This Row],[DESCRIPCION_U2000]]</f>
        <v>0</v>
      </c>
      <c r="AA813" t="s">
        <v>5882</v>
      </c>
      <c r="AB813" t="b">
        <f>Tabla1[[#This Row],[EJECUTIVO COMERCIAL 31/10]]=Tabla1[[#This Row],[EJECUTIVO_CORPORATE]]</f>
        <v>0</v>
      </c>
      <c r="AC813" t="e">
        <f>VLOOKUP(Tabla1[[#This Row],[NRO_CUENTA]],[1]!Tabla3[#Data],12,0)</f>
        <v>#N/A</v>
      </c>
      <c r="AD813" t="e">
        <f>VLOOKUP(Tabla1[[#This Row],[NRO_CUENTA]],[1]!Tabla3[#Data],17,0)</f>
        <v>#N/A</v>
      </c>
    </row>
    <row r="814" spans="1:30" x14ac:dyDescent="0.25">
      <c r="A814" t="s">
        <v>88</v>
      </c>
      <c r="B814" s="1">
        <v>42790</v>
      </c>
      <c r="C814" t="s">
        <v>76</v>
      </c>
      <c r="D814">
        <v>30825</v>
      </c>
      <c r="E814" s="6" t="s">
        <v>2795</v>
      </c>
      <c r="F814" t="s">
        <v>2796</v>
      </c>
      <c r="G814" s="6" t="s">
        <v>1426</v>
      </c>
      <c r="H814" t="s">
        <v>40</v>
      </c>
      <c r="I814" t="s">
        <v>23</v>
      </c>
      <c r="J814" t="s">
        <v>1222</v>
      </c>
      <c r="K814" t="s">
        <v>2797</v>
      </c>
      <c r="L814" t="s">
        <v>2798</v>
      </c>
      <c r="M814" t="s">
        <v>2799</v>
      </c>
      <c r="N814" t="s">
        <v>2376</v>
      </c>
      <c r="O814" s="14">
        <v>44075</v>
      </c>
      <c r="P814" s="14">
        <v>44105</v>
      </c>
      <c r="Q814" s="22" t="s">
        <v>27</v>
      </c>
      <c r="R814" s="22" t="s">
        <v>3055</v>
      </c>
      <c r="S814" s="24"/>
      <c r="T814" s="22">
        <v>44131</v>
      </c>
      <c r="U814" t="s">
        <v>5982</v>
      </c>
      <c r="V814" t="s">
        <v>5982</v>
      </c>
      <c r="W814" t="s">
        <v>248</v>
      </c>
      <c r="X814" t="b">
        <f>Tabla1[[#This Row],[PLAN CONSUMO 31/10]]=Tabla1[[#This Row],[PLAN_CONSUMO]]</f>
        <v>0</v>
      </c>
      <c r="Y814" t="s">
        <v>6693</v>
      </c>
      <c r="Z814" t="b">
        <f>Tabla1[[#This Row],[DESCRIPCION_U20002 31/10]]=Tabla1[[#This Row],[DESCRIPCION_U2000]]</f>
        <v>0</v>
      </c>
      <c r="AA814" t="s">
        <v>1426</v>
      </c>
      <c r="AB814" t="b">
        <f>Tabla1[[#This Row],[EJECUTIVO COMERCIAL 31/10]]=Tabla1[[#This Row],[EJECUTIVO_CORPORATE]]</f>
        <v>1</v>
      </c>
      <c r="AC814" t="e">
        <f>VLOOKUP(Tabla1[[#This Row],[NRO_CUENTA]],[1]!Tabla3[#Data],12,0)</f>
        <v>#N/A</v>
      </c>
      <c r="AD814" t="e">
        <f>VLOOKUP(Tabla1[[#This Row],[NRO_CUENTA]],[1]!Tabla3[#Data],17,0)</f>
        <v>#N/A</v>
      </c>
    </row>
    <row r="815" spans="1:30" x14ac:dyDescent="0.25">
      <c r="A815" t="s">
        <v>88</v>
      </c>
      <c r="B815" s="1">
        <v>42853</v>
      </c>
      <c r="C815" t="s">
        <v>364</v>
      </c>
      <c r="D815">
        <v>30957</v>
      </c>
      <c r="E815" s="6" t="s">
        <v>2795</v>
      </c>
      <c r="F815" t="s">
        <v>3426</v>
      </c>
      <c r="G815" s="6" t="s">
        <v>1426</v>
      </c>
      <c r="H815" t="s">
        <v>22</v>
      </c>
      <c r="I815" t="s">
        <v>23</v>
      </c>
      <c r="J815" t="s">
        <v>1222</v>
      </c>
      <c r="K815" t="s">
        <v>2800</v>
      </c>
      <c r="L815" t="s">
        <v>2801</v>
      </c>
      <c r="M815" t="s">
        <v>2802</v>
      </c>
      <c r="N815" t="s">
        <v>2376</v>
      </c>
      <c r="O815" s="14">
        <v>44075</v>
      </c>
      <c r="P815" s="14">
        <v>44105</v>
      </c>
      <c r="Q815" s="22" t="s">
        <v>27</v>
      </c>
      <c r="R815" s="22" t="s">
        <v>3981</v>
      </c>
      <c r="S815" s="24"/>
      <c r="T815" s="22">
        <v>44208</v>
      </c>
      <c r="U815" t="s">
        <v>5982</v>
      </c>
      <c r="V815" t="s">
        <v>5982</v>
      </c>
      <c r="W815" t="s">
        <v>248</v>
      </c>
      <c r="X815" t="b">
        <f>Tabla1[[#This Row],[PLAN CONSUMO 31/10]]=Tabla1[[#This Row],[PLAN_CONSUMO]]</f>
        <v>0</v>
      </c>
      <c r="Y815" t="s">
        <v>6110</v>
      </c>
      <c r="Z815" t="b">
        <f>Tabla1[[#This Row],[DESCRIPCION_U20002 31/10]]=Tabla1[[#This Row],[DESCRIPCION_U2000]]</f>
        <v>0</v>
      </c>
      <c r="AA815" t="s">
        <v>1426</v>
      </c>
      <c r="AB815" t="b">
        <f>Tabla1[[#This Row],[EJECUTIVO COMERCIAL 31/10]]=Tabla1[[#This Row],[EJECUTIVO_CORPORATE]]</f>
        <v>1</v>
      </c>
      <c r="AC815" t="e">
        <f>VLOOKUP(Tabla1[[#This Row],[NRO_CUENTA]],[1]!Tabla3[#Data],12,0)</f>
        <v>#N/A</v>
      </c>
      <c r="AD815" t="e">
        <f>VLOOKUP(Tabla1[[#This Row],[NRO_CUENTA]],[1]!Tabla3[#Data],17,0)</f>
        <v>#N/A</v>
      </c>
    </row>
    <row r="816" spans="1:30" x14ac:dyDescent="0.25">
      <c r="A816" t="s">
        <v>88</v>
      </c>
      <c r="B816" s="1">
        <v>43372</v>
      </c>
      <c r="C816" t="s">
        <v>248</v>
      </c>
      <c r="D816">
        <v>32968</v>
      </c>
      <c r="E816" s="6" t="s">
        <v>2795</v>
      </c>
      <c r="F816" t="s">
        <v>4645</v>
      </c>
      <c r="G816" s="6" t="s">
        <v>1426</v>
      </c>
      <c r="H816" t="s">
        <v>98</v>
      </c>
      <c r="I816" t="s">
        <v>23</v>
      </c>
      <c r="J816" t="s">
        <v>1222</v>
      </c>
      <c r="K816" t="s">
        <v>2803</v>
      </c>
      <c r="L816" t="s">
        <v>2804</v>
      </c>
      <c r="M816" t="s">
        <v>2805</v>
      </c>
      <c r="N816" t="s">
        <v>2376</v>
      </c>
      <c r="O816" s="14">
        <v>44075</v>
      </c>
      <c r="P816" s="14">
        <v>44105</v>
      </c>
      <c r="Q816" s="22" t="s">
        <v>75</v>
      </c>
      <c r="R816" s="22"/>
      <c r="S816" s="2" t="s">
        <v>9309</v>
      </c>
      <c r="T816" s="22">
        <v>0</v>
      </c>
      <c r="U816" t="s">
        <v>5984</v>
      </c>
      <c r="V816" t="s">
        <v>35</v>
      </c>
      <c r="W816" t="s">
        <v>248</v>
      </c>
      <c r="X816" t="b">
        <f>Tabla1[[#This Row],[PLAN CONSUMO 31/10]]=Tabla1[[#This Row],[PLAN_CONSUMO]]</f>
        <v>1</v>
      </c>
      <c r="Y816" t="s">
        <v>35</v>
      </c>
      <c r="Z816" t="b">
        <f>Tabla1[[#This Row],[DESCRIPCION_U20002 31/10]]=Tabla1[[#This Row],[DESCRIPCION_U2000]]</f>
        <v>0</v>
      </c>
      <c r="AA816" t="s">
        <v>1426</v>
      </c>
      <c r="AB816" t="b">
        <f>Tabla1[[#This Row],[EJECUTIVO COMERCIAL 31/10]]=Tabla1[[#This Row],[EJECUTIVO_CORPORATE]]</f>
        <v>1</v>
      </c>
      <c r="AC816" t="e">
        <f>VLOOKUP(Tabla1[[#This Row],[NRO_CUENTA]],[1]!Tabla3[#Data],12,0)</f>
        <v>#N/A</v>
      </c>
      <c r="AD816" t="e">
        <f>VLOOKUP(Tabla1[[#This Row],[NRO_CUENTA]],[1]!Tabla3[#Data],17,0)</f>
        <v>#N/A</v>
      </c>
    </row>
    <row r="817" spans="1:31" x14ac:dyDescent="0.25">
      <c r="A817" t="s">
        <v>88</v>
      </c>
      <c r="B817" s="1">
        <v>43265</v>
      </c>
      <c r="C817" t="s">
        <v>1250</v>
      </c>
      <c r="D817">
        <v>32388</v>
      </c>
      <c r="E817" s="6" t="s">
        <v>2806</v>
      </c>
      <c r="F817" t="s">
        <v>2807</v>
      </c>
      <c r="G817" s="6" t="s">
        <v>4244</v>
      </c>
      <c r="H817" t="s">
        <v>40</v>
      </c>
      <c r="I817" t="s">
        <v>23</v>
      </c>
      <c r="J817" t="s">
        <v>1633</v>
      </c>
      <c r="K817" t="s">
        <v>2809</v>
      </c>
      <c r="L817" t="s">
        <v>2810</v>
      </c>
      <c r="M817" t="s">
        <v>2811</v>
      </c>
      <c r="N817" t="s">
        <v>2376</v>
      </c>
      <c r="O817" s="14">
        <v>44075</v>
      </c>
      <c r="P817" s="14">
        <v>44105</v>
      </c>
      <c r="Q817" s="22" t="s">
        <v>75</v>
      </c>
      <c r="R817" s="22" t="s">
        <v>3978</v>
      </c>
      <c r="S817" s="24" t="s">
        <v>2239</v>
      </c>
      <c r="T817" s="22">
        <v>0</v>
      </c>
      <c r="U817" t="s">
        <v>5982</v>
      </c>
      <c r="V817" t="s">
        <v>5982</v>
      </c>
      <c r="W817" t="s">
        <v>6591</v>
      </c>
      <c r="X817" t="b">
        <f>Tabla1[[#This Row],[PLAN CONSUMO 31/10]]=Tabla1[[#This Row],[PLAN_CONSUMO]]</f>
        <v>0</v>
      </c>
      <c r="Y817" t="s">
        <v>6694</v>
      </c>
      <c r="Z817" t="b">
        <f>Tabla1[[#This Row],[DESCRIPCION_U20002 31/10]]=Tabla1[[#This Row],[DESCRIPCION_U2000]]</f>
        <v>0</v>
      </c>
      <c r="AA817" t="s">
        <v>6990</v>
      </c>
      <c r="AB817" t="b">
        <f>Tabla1[[#This Row],[EJECUTIVO COMERCIAL 31/10]]=Tabla1[[#This Row],[EJECUTIVO_CORPORATE]]</f>
        <v>0</v>
      </c>
      <c r="AC817" t="e">
        <f>VLOOKUP(Tabla1[[#This Row],[NRO_CUENTA]],[1]!Tabla3[#Data],12,0)</f>
        <v>#N/A</v>
      </c>
      <c r="AD817" t="e">
        <f>VLOOKUP(Tabla1[[#This Row],[NRO_CUENTA]],[1]!Tabla3[#Data],17,0)</f>
        <v>#N/A</v>
      </c>
    </row>
    <row r="818" spans="1:31" x14ac:dyDescent="0.25">
      <c r="A818" t="s">
        <v>88</v>
      </c>
      <c r="B818" s="1">
        <v>43264</v>
      </c>
      <c r="C818" t="s">
        <v>1048</v>
      </c>
      <c r="D818">
        <v>32395</v>
      </c>
      <c r="E818" s="6" t="s">
        <v>2806</v>
      </c>
      <c r="F818" t="s">
        <v>2808</v>
      </c>
      <c r="G818" s="6" t="s">
        <v>1438</v>
      </c>
      <c r="H818" t="s">
        <v>22</v>
      </c>
      <c r="I818" t="s">
        <v>23</v>
      </c>
      <c r="J818" t="s">
        <v>1234</v>
      </c>
      <c r="K818" t="s">
        <v>2812</v>
      </c>
      <c r="L818" t="s">
        <v>2813</v>
      </c>
      <c r="M818" t="s">
        <v>2811</v>
      </c>
      <c r="N818" t="s">
        <v>2376</v>
      </c>
      <c r="O818" s="14">
        <v>44075</v>
      </c>
      <c r="P818" s="14">
        <v>44105</v>
      </c>
      <c r="Q818" s="22" t="s">
        <v>27</v>
      </c>
      <c r="R818" s="22"/>
      <c r="S818" s="24"/>
      <c r="T818" s="22">
        <v>44125</v>
      </c>
      <c r="U818" t="s">
        <v>5984</v>
      </c>
      <c r="V818" t="s">
        <v>35</v>
      </c>
      <c r="W818" t="s">
        <v>6498</v>
      </c>
      <c r="X818" t="b">
        <f>Tabla1[[#This Row],[PLAN CONSUMO 31/10]]=Tabla1[[#This Row],[PLAN_CONSUMO]]</f>
        <v>0</v>
      </c>
      <c r="Y818" t="s">
        <v>35</v>
      </c>
      <c r="Z818" t="b">
        <f>Tabla1[[#This Row],[DESCRIPCION_U20002 31/10]]=Tabla1[[#This Row],[DESCRIPCION_U2000]]</f>
        <v>0</v>
      </c>
      <c r="AA818" t="s">
        <v>6990</v>
      </c>
      <c r="AB818" t="b">
        <f>Tabla1[[#This Row],[EJECUTIVO COMERCIAL 31/10]]=Tabla1[[#This Row],[EJECUTIVO_CORPORATE]]</f>
        <v>0</v>
      </c>
      <c r="AC818" t="e">
        <f>VLOOKUP(Tabla1[[#This Row],[NRO_CUENTA]],[1]!Tabla3[#Data],12,0)</f>
        <v>#N/A</v>
      </c>
      <c r="AD818" t="e">
        <f>VLOOKUP(Tabla1[[#This Row],[NRO_CUENTA]],[1]!Tabla3[#Data],17,0)</f>
        <v>#N/A</v>
      </c>
    </row>
    <row r="819" spans="1:31" x14ac:dyDescent="0.25">
      <c r="A819" t="s">
        <v>18</v>
      </c>
      <c r="B819" s="1">
        <v>43131</v>
      </c>
      <c r="C819" t="s">
        <v>960</v>
      </c>
      <c r="D819">
        <v>31851</v>
      </c>
      <c r="E819" s="6" t="s">
        <v>2815</v>
      </c>
      <c r="F819" t="s">
        <v>2816</v>
      </c>
      <c r="G819" s="6" t="s">
        <v>1820</v>
      </c>
      <c r="H819" t="s">
        <v>40</v>
      </c>
      <c r="I819" t="s">
        <v>23</v>
      </c>
      <c r="J819" t="s">
        <v>1378</v>
      </c>
      <c r="K819" t="s">
        <v>2818</v>
      </c>
      <c r="L819" t="s">
        <v>2819</v>
      </c>
      <c r="M819" t="s">
        <v>2820</v>
      </c>
      <c r="N819" t="s">
        <v>2376</v>
      </c>
      <c r="O819" s="14">
        <v>44075</v>
      </c>
      <c r="P819" s="14">
        <v>44105</v>
      </c>
      <c r="Q819" s="22" t="s">
        <v>27</v>
      </c>
      <c r="R819" s="22"/>
      <c r="S819" s="24"/>
      <c r="T819" s="22">
        <v>44126</v>
      </c>
      <c r="U819" t="s">
        <v>5982</v>
      </c>
      <c r="V819" t="s">
        <v>5982</v>
      </c>
      <c r="W819" t="s">
        <v>323</v>
      </c>
      <c r="X819" t="b">
        <f>Tabla1[[#This Row],[PLAN CONSUMO 31/10]]=Tabla1[[#This Row],[PLAN_CONSUMO]]</f>
        <v>0</v>
      </c>
      <c r="Y819" t="s">
        <v>9460</v>
      </c>
      <c r="Z819" t="b">
        <f>Tabla1[[#This Row],[DESCRIPCION_U20002 31/10]]=Tabla1[[#This Row],[DESCRIPCION_U2000]]</f>
        <v>0</v>
      </c>
      <c r="AA819" t="s">
        <v>1820</v>
      </c>
      <c r="AB819" t="b">
        <f>Tabla1[[#This Row],[EJECUTIVO COMERCIAL 31/10]]=Tabla1[[#This Row],[EJECUTIVO_CORPORATE]]</f>
        <v>1</v>
      </c>
      <c r="AC819" t="e">
        <f>VLOOKUP(Tabla1[[#This Row],[NRO_CUENTA]],[1]!Tabla3[#Data],12,0)</f>
        <v>#N/A</v>
      </c>
      <c r="AD819" t="e">
        <f>VLOOKUP(Tabla1[[#This Row],[NRO_CUENTA]],[1]!Tabla3[#Data],17,0)</f>
        <v>#N/A</v>
      </c>
    </row>
    <row r="820" spans="1:31" x14ac:dyDescent="0.25">
      <c r="A820" t="s">
        <v>18</v>
      </c>
      <c r="B820" s="1">
        <v>43131</v>
      </c>
      <c r="C820" t="s">
        <v>2814</v>
      </c>
      <c r="D820">
        <v>31852</v>
      </c>
      <c r="E820" s="6" t="s">
        <v>2815</v>
      </c>
      <c r="F820" t="s">
        <v>2817</v>
      </c>
      <c r="G820" s="6" t="s">
        <v>1820</v>
      </c>
      <c r="H820" t="s">
        <v>40</v>
      </c>
      <c r="I820" t="s">
        <v>23</v>
      </c>
      <c r="J820" t="s">
        <v>1378</v>
      </c>
      <c r="K820" t="s">
        <v>2818</v>
      </c>
      <c r="L820" t="s">
        <v>2819</v>
      </c>
      <c r="M820" t="s">
        <v>2820</v>
      </c>
      <c r="N820" t="s">
        <v>2376</v>
      </c>
      <c r="O820" s="14">
        <v>44075</v>
      </c>
      <c r="P820" s="14">
        <v>44105</v>
      </c>
      <c r="Q820" s="22" t="s">
        <v>75</v>
      </c>
      <c r="R820" s="22" t="s">
        <v>3038</v>
      </c>
      <c r="S820" s="2" t="s">
        <v>9309</v>
      </c>
      <c r="T820" s="22">
        <v>0</v>
      </c>
      <c r="U820" t="s">
        <v>5982</v>
      </c>
      <c r="V820" t="s">
        <v>5982</v>
      </c>
      <c r="W820" t="s">
        <v>364</v>
      </c>
      <c r="X820" t="b">
        <f>Tabla1[[#This Row],[PLAN CONSUMO 31/10]]=Tabla1[[#This Row],[PLAN_CONSUMO]]</f>
        <v>0</v>
      </c>
      <c r="Y820" t="s">
        <v>9461</v>
      </c>
      <c r="Z820" t="b">
        <f>Tabla1[[#This Row],[DESCRIPCION_U20002 31/10]]=Tabla1[[#This Row],[DESCRIPCION_U2000]]</f>
        <v>0</v>
      </c>
      <c r="AA820" t="s">
        <v>1820</v>
      </c>
      <c r="AB820" t="b">
        <f>Tabla1[[#This Row],[EJECUTIVO COMERCIAL 31/10]]=Tabla1[[#This Row],[EJECUTIVO_CORPORATE]]</f>
        <v>1</v>
      </c>
      <c r="AC820" t="e">
        <f>VLOOKUP(Tabla1[[#This Row],[NRO_CUENTA]],[1]!Tabla3[#Data],12,0)</f>
        <v>#N/A</v>
      </c>
      <c r="AD820" t="e">
        <f>VLOOKUP(Tabla1[[#This Row],[NRO_CUENTA]],[1]!Tabla3[#Data],17,0)</f>
        <v>#N/A</v>
      </c>
    </row>
    <row r="821" spans="1:31" x14ac:dyDescent="0.25">
      <c r="A821" t="s">
        <v>18</v>
      </c>
      <c r="B821" s="1">
        <v>43087</v>
      </c>
      <c r="C821" t="s">
        <v>469</v>
      </c>
      <c r="D821">
        <v>31620</v>
      </c>
      <c r="E821" s="6" t="s">
        <v>2821</v>
      </c>
      <c r="F821" t="s">
        <v>3427</v>
      </c>
      <c r="G821" s="6" t="s">
        <v>1765</v>
      </c>
      <c r="H821" t="s">
        <v>40</v>
      </c>
      <c r="I821" t="s">
        <v>23</v>
      </c>
      <c r="J821" t="s">
        <v>745</v>
      </c>
      <c r="K821" t="s">
        <v>2822</v>
      </c>
      <c r="L821" t="s">
        <v>2823</v>
      </c>
      <c r="M821" t="s">
        <v>2824</v>
      </c>
      <c r="N821" t="s">
        <v>2376</v>
      </c>
      <c r="O821" s="14">
        <v>44075</v>
      </c>
      <c r="P821" s="14">
        <v>44105</v>
      </c>
      <c r="Q821" s="22" t="s">
        <v>75</v>
      </c>
      <c r="R821" s="22" t="s">
        <v>4486</v>
      </c>
      <c r="S821" s="2" t="s">
        <v>4837</v>
      </c>
      <c r="T821" s="22">
        <v>0</v>
      </c>
      <c r="U821" t="s">
        <v>5982</v>
      </c>
      <c r="V821" t="s">
        <v>5982</v>
      </c>
      <c r="W821" t="s">
        <v>398</v>
      </c>
      <c r="X821" t="b">
        <f>Tabla1[[#This Row],[PLAN CONSUMO 31/10]]=Tabla1[[#This Row],[PLAN_CONSUMO]]</f>
        <v>0</v>
      </c>
      <c r="Y821" t="s">
        <v>6111</v>
      </c>
      <c r="Z821" t="b">
        <f>Tabla1[[#This Row],[DESCRIPCION_U20002 31/10]]=Tabla1[[#This Row],[DESCRIPCION_U2000]]</f>
        <v>0</v>
      </c>
      <c r="AA821" t="s">
        <v>9185</v>
      </c>
      <c r="AB821" t="b">
        <f>Tabla1[[#This Row],[EJECUTIVO COMERCIAL 31/10]]=Tabla1[[#This Row],[EJECUTIVO_CORPORATE]]</f>
        <v>0</v>
      </c>
      <c r="AC821" t="e">
        <f>VLOOKUP(Tabla1[[#This Row],[NRO_CUENTA]],[1]!Tabla3[#Data],12,0)</f>
        <v>#N/A</v>
      </c>
      <c r="AD821" t="e">
        <f>VLOOKUP(Tabla1[[#This Row],[NRO_CUENTA]],[1]!Tabla3[#Data],17,0)</f>
        <v>#N/A</v>
      </c>
    </row>
    <row r="822" spans="1:31" x14ac:dyDescent="0.25">
      <c r="A822" t="s">
        <v>88</v>
      </c>
      <c r="B822" s="1">
        <v>43465</v>
      </c>
      <c r="C822" t="s">
        <v>427</v>
      </c>
      <c r="D822">
        <v>33297</v>
      </c>
      <c r="E822" s="6" t="s">
        <v>2825</v>
      </c>
      <c r="F822" t="s">
        <v>2828</v>
      </c>
      <c r="G822" s="6" t="s">
        <v>2273</v>
      </c>
      <c r="H822" t="s">
        <v>40</v>
      </c>
      <c r="I822" t="s">
        <v>23</v>
      </c>
      <c r="J822" t="s">
        <v>2333</v>
      </c>
      <c r="K822" t="s">
        <v>2829</v>
      </c>
      <c r="L822" t="s">
        <v>2830</v>
      </c>
      <c r="M822" t="s">
        <v>2831</v>
      </c>
      <c r="N822" t="s">
        <v>2376</v>
      </c>
      <c r="O822" s="14">
        <v>44075</v>
      </c>
      <c r="P822" s="14">
        <v>44105</v>
      </c>
      <c r="Q822" s="22" t="s">
        <v>27</v>
      </c>
      <c r="R822" s="22"/>
      <c r="S822" s="24"/>
      <c r="T822" s="22">
        <v>44127</v>
      </c>
      <c r="U822" t="s">
        <v>5982</v>
      </c>
      <c r="V822" t="s">
        <v>35</v>
      </c>
      <c r="W822" t="s">
        <v>158</v>
      </c>
      <c r="X822" t="b">
        <f>Tabla1[[#This Row],[PLAN CONSUMO 31/10]]=Tabla1[[#This Row],[PLAN_CONSUMO]]</f>
        <v>0</v>
      </c>
      <c r="Y822" t="s">
        <v>35</v>
      </c>
      <c r="Z822" t="b">
        <f>Tabla1[[#This Row],[DESCRIPCION_U20002 31/10]]=Tabla1[[#This Row],[DESCRIPCION_U2000]]</f>
        <v>0</v>
      </c>
      <c r="AA822" t="s">
        <v>5731</v>
      </c>
      <c r="AB822" t="b">
        <f>Tabla1[[#This Row],[EJECUTIVO COMERCIAL 31/10]]=Tabla1[[#This Row],[EJECUTIVO_CORPORATE]]</f>
        <v>0</v>
      </c>
      <c r="AC822" t="e">
        <f>VLOOKUP(Tabla1[[#This Row],[NRO_CUENTA]],[1]!Tabla3[#Data],12,0)</f>
        <v>#N/A</v>
      </c>
      <c r="AD822" t="e">
        <f>VLOOKUP(Tabla1[[#This Row],[NRO_CUENTA]],[1]!Tabla3[#Data],17,0)</f>
        <v>#N/A</v>
      </c>
    </row>
    <row r="823" spans="1:31" x14ac:dyDescent="0.25">
      <c r="A823" t="s">
        <v>88</v>
      </c>
      <c r="B823" s="1">
        <v>43441</v>
      </c>
      <c r="C823" t="s">
        <v>427</v>
      </c>
      <c r="D823">
        <v>33319</v>
      </c>
      <c r="E823" s="6" t="s">
        <v>2825</v>
      </c>
      <c r="F823" t="s">
        <v>2826</v>
      </c>
      <c r="G823" s="6" t="s">
        <v>2273</v>
      </c>
      <c r="H823" t="s">
        <v>40</v>
      </c>
      <c r="I823" t="s">
        <v>23</v>
      </c>
      <c r="J823" t="s">
        <v>2333</v>
      </c>
      <c r="K823" t="s">
        <v>2832</v>
      </c>
      <c r="L823" t="s">
        <v>2833</v>
      </c>
      <c r="M823" t="s">
        <v>2834</v>
      </c>
      <c r="N823" t="s">
        <v>2376</v>
      </c>
      <c r="O823" s="14">
        <v>44075</v>
      </c>
      <c r="P823" s="14">
        <v>44105</v>
      </c>
      <c r="Q823" s="22" t="s">
        <v>27</v>
      </c>
      <c r="R823" s="22"/>
      <c r="S823" s="24"/>
      <c r="T823" s="22">
        <v>44127</v>
      </c>
      <c r="U823" t="s">
        <v>5982</v>
      </c>
      <c r="V823" t="s">
        <v>35</v>
      </c>
      <c r="W823" t="s">
        <v>6497</v>
      </c>
      <c r="X823" t="b">
        <f>Tabla1[[#This Row],[PLAN CONSUMO 31/10]]=Tabla1[[#This Row],[PLAN_CONSUMO]]</f>
        <v>0</v>
      </c>
      <c r="Y823" t="s">
        <v>35</v>
      </c>
      <c r="Z823" t="b">
        <f>Tabla1[[#This Row],[DESCRIPCION_U20002 31/10]]=Tabla1[[#This Row],[DESCRIPCION_U2000]]</f>
        <v>0</v>
      </c>
      <c r="AA823" t="s">
        <v>5731</v>
      </c>
      <c r="AB823" t="b">
        <f>Tabla1[[#This Row],[EJECUTIVO COMERCIAL 31/10]]=Tabla1[[#This Row],[EJECUTIVO_CORPORATE]]</f>
        <v>0</v>
      </c>
      <c r="AC823" t="e">
        <f>VLOOKUP(Tabla1[[#This Row],[NRO_CUENTA]],[1]!Tabla3[#Data],12,0)</f>
        <v>#N/A</v>
      </c>
      <c r="AD823" t="e">
        <f>VLOOKUP(Tabla1[[#This Row],[NRO_CUENTA]],[1]!Tabla3[#Data],17,0)</f>
        <v>#N/A</v>
      </c>
    </row>
    <row r="824" spans="1:31" x14ac:dyDescent="0.25">
      <c r="A824" t="s">
        <v>88</v>
      </c>
      <c r="B824" s="1">
        <v>43581</v>
      </c>
      <c r="C824" t="s">
        <v>427</v>
      </c>
      <c r="D824">
        <v>33322</v>
      </c>
      <c r="E824" s="6" t="s">
        <v>2825</v>
      </c>
      <c r="F824" t="s">
        <v>3021</v>
      </c>
      <c r="G824" s="6" t="s">
        <v>2273</v>
      </c>
      <c r="H824" t="s">
        <v>40</v>
      </c>
      <c r="I824" t="s">
        <v>23</v>
      </c>
      <c r="J824" t="s">
        <v>2333</v>
      </c>
      <c r="K824" t="s">
        <v>2835</v>
      </c>
      <c r="L824" t="s">
        <v>2836</v>
      </c>
      <c r="M824" t="s">
        <v>2837</v>
      </c>
      <c r="N824" t="s">
        <v>2376</v>
      </c>
      <c r="O824" s="14">
        <v>44075</v>
      </c>
      <c r="P824" s="14">
        <v>44105</v>
      </c>
      <c r="Q824" s="22" t="s">
        <v>27</v>
      </c>
      <c r="R824" s="22" t="s">
        <v>3064</v>
      </c>
      <c r="S824" s="24"/>
      <c r="T824" s="22">
        <v>44140</v>
      </c>
      <c r="U824" t="s">
        <v>5982</v>
      </c>
      <c r="V824" t="s">
        <v>5982</v>
      </c>
      <c r="W824" t="s">
        <v>287</v>
      </c>
      <c r="X824" t="b">
        <f>Tabla1[[#This Row],[PLAN CONSUMO 31/10]]=Tabla1[[#This Row],[PLAN_CONSUMO]]</f>
        <v>0</v>
      </c>
      <c r="Y824" t="s">
        <v>9277</v>
      </c>
      <c r="Z824" t="b">
        <f>Tabla1[[#This Row],[DESCRIPCION_U20002 31/10]]=Tabla1[[#This Row],[DESCRIPCION_U2000]]</f>
        <v>0</v>
      </c>
      <c r="AA824" t="s">
        <v>5731</v>
      </c>
      <c r="AB824" t="b">
        <f>Tabla1[[#This Row],[EJECUTIVO COMERCIAL 31/10]]=Tabla1[[#This Row],[EJECUTIVO_CORPORATE]]</f>
        <v>0</v>
      </c>
      <c r="AC824" t="e">
        <f>VLOOKUP(Tabla1[[#This Row],[NRO_CUENTA]],[1]!Tabla3[#Data],12,0)</f>
        <v>#N/A</v>
      </c>
      <c r="AD824" t="e">
        <f>VLOOKUP(Tabla1[[#This Row],[NRO_CUENTA]],[1]!Tabla3[#Data],17,0)</f>
        <v>#N/A</v>
      </c>
    </row>
    <row r="825" spans="1:31" x14ac:dyDescent="0.25">
      <c r="A825" t="s">
        <v>88</v>
      </c>
      <c r="B825" s="1">
        <v>43441</v>
      </c>
      <c r="C825" t="s">
        <v>454</v>
      </c>
      <c r="D825">
        <v>33323</v>
      </c>
      <c r="E825" s="6" t="s">
        <v>2825</v>
      </c>
      <c r="F825" t="s">
        <v>2827</v>
      </c>
      <c r="G825" s="6" t="s">
        <v>2273</v>
      </c>
      <c r="H825" t="s">
        <v>40</v>
      </c>
      <c r="I825" t="s">
        <v>23</v>
      </c>
      <c r="J825" t="s">
        <v>2333</v>
      </c>
      <c r="K825" t="s">
        <v>2838</v>
      </c>
      <c r="L825" t="s">
        <v>2839</v>
      </c>
      <c r="M825" t="s">
        <v>2840</v>
      </c>
      <c r="N825" t="s">
        <v>2376</v>
      </c>
      <c r="O825" s="14">
        <v>44075</v>
      </c>
      <c r="P825" s="14">
        <v>44105</v>
      </c>
      <c r="Q825" s="22" t="s">
        <v>27</v>
      </c>
      <c r="R825" s="22"/>
      <c r="S825" s="24"/>
      <c r="T825" s="22">
        <v>44124</v>
      </c>
      <c r="U825" t="s">
        <v>5982</v>
      </c>
      <c r="V825" t="s">
        <v>5982</v>
      </c>
      <c r="W825" t="s">
        <v>323</v>
      </c>
      <c r="X825" t="b">
        <f>Tabla1[[#This Row],[PLAN CONSUMO 31/10]]=Tabla1[[#This Row],[PLAN_CONSUMO]]</f>
        <v>0</v>
      </c>
      <c r="Y825" t="s">
        <v>6698</v>
      </c>
      <c r="Z825" t="b">
        <f>Tabla1[[#This Row],[DESCRIPCION_U20002 31/10]]=Tabla1[[#This Row],[DESCRIPCION_U2000]]</f>
        <v>0</v>
      </c>
      <c r="AA825" t="s">
        <v>5731</v>
      </c>
      <c r="AB825" t="b">
        <f>Tabla1[[#This Row],[EJECUTIVO COMERCIAL 31/10]]=Tabla1[[#This Row],[EJECUTIVO_CORPORATE]]</f>
        <v>0</v>
      </c>
      <c r="AC825" t="e">
        <f>VLOOKUP(Tabla1[[#This Row],[NRO_CUENTA]],[1]!Tabla3[#Data],12,0)</f>
        <v>#N/A</v>
      </c>
      <c r="AD825" t="e">
        <f>VLOOKUP(Tabla1[[#This Row],[NRO_CUENTA]],[1]!Tabla3[#Data],17,0)</f>
        <v>#N/A</v>
      </c>
    </row>
    <row r="826" spans="1:31" x14ac:dyDescent="0.25">
      <c r="A826" t="s">
        <v>88</v>
      </c>
      <c r="B826" s="1">
        <v>42978</v>
      </c>
      <c r="C826" t="s">
        <v>469</v>
      </c>
      <c r="D826">
        <v>31324</v>
      </c>
      <c r="E826" s="6" t="s">
        <v>2841</v>
      </c>
      <c r="F826" t="s">
        <v>2842</v>
      </c>
      <c r="G826" s="6" t="s">
        <v>1438</v>
      </c>
      <c r="H826" t="s">
        <v>40</v>
      </c>
      <c r="I826" t="s">
        <v>23</v>
      </c>
      <c r="J826" t="s">
        <v>1234</v>
      </c>
      <c r="K826" t="s">
        <v>2843</v>
      </c>
      <c r="L826" t="s">
        <v>2844</v>
      </c>
      <c r="M826" t="s">
        <v>2845</v>
      </c>
      <c r="N826" t="s">
        <v>2376</v>
      </c>
      <c r="O826" s="14">
        <v>44075</v>
      </c>
      <c r="P826" s="14">
        <v>44105</v>
      </c>
      <c r="Q826" s="22" t="s">
        <v>27</v>
      </c>
      <c r="R826" s="22"/>
      <c r="S826" s="24"/>
      <c r="T826" s="22">
        <v>44131</v>
      </c>
      <c r="U826" t="s">
        <v>5982</v>
      </c>
      <c r="V826" t="s">
        <v>5982</v>
      </c>
      <c r="W826" t="s">
        <v>469</v>
      </c>
      <c r="X826" t="b">
        <f>Tabla1[[#This Row],[PLAN CONSUMO 31/10]]=Tabla1[[#This Row],[PLAN_CONSUMO]]</f>
        <v>1</v>
      </c>
      <c r="Y826" t="s">
        <v>6112</v>
      </c>
      <c r="Z826" t="b">
        <f>Tabla1[[#This Row],[DESCRIPCION_U20002 31/10]]=Tabla1[[#This Row],[DESCRIPCION_U2000]]</f>
        <v>0</v>
      </c>
      <c r="AA826" t="s">
        <v>4249</v>
      </c>
      <c r="AB826" t="b">
        <f>Tabla1[[#This Row],[EJECUTIVO COMERCIAL 31/10]]=Tabla1[[#This Row],[EJECUTIVO_CORPORATE]]</f>
        <v>0</v>
      </c>
      <c r="AC826" t="e">
        <f>VLOOKUP(Tabla1[[#This Row],[NRO_CUENTA]],[1]!Tabla3[#Data],12,0)</f>
        <v>#N/A</v>
      </c>
      <c r="AD826" t="e">
        <f>VLOOKUP(Tabla1[[#This Row],[NRO_CUENTA]],[1]!Tabla3[#Data],17,0)</f>
        <v>#N/A</v>
      </c>
    </row>
    <row r="827" spans="1:31" x14ac:dyDescent="0.25">
      <c r="A827" t="s">
        <v>88</v>
      </c>
      <c r="B827" s="1">
        <v>43553</v>
      </c>
      <c r="C827" t="s">
        <v>28</v>
      </c>
      <c r="D827">
        <v>33770</v>
      </c>
      <c r="E827" s="6" t="s">
        <v>2841</v>
      </c>
      <c r="F827" t="s">
        <v>3428</v>
      </c>
      <c r="G827" s="6" t="s">
        <v>1438</v>
      </c>
      <c r="H827" t="s">
        <v>40</v>
      </c>
      <c r="I827" t="s">
        <v>23</v>
      </c>
      <c r="J827" t="s">
        <v>1234</v>
      </c>
      <c r="K827" t="s">
        <v>2846</v>
      </c>
      <c r="L827" t="s">
        <v>2847</v>
      </c>
      <c r="M827" t="s">
        <v>2845</v>
      </c>
      <c r="N827" t="s">
        <v>2376</v>
      </c>
      <c r="O827" s="14">
        <v>44075</v>
      </c>
      <c r="P827" s="14">
        <v>44105</v>
      </c>
      <c r="Q827" s="22" t="s">
        <v>75</v>
      </c>
      <c r="R827" s="22" t="s">
        <v>3775</v>
      </c>
      <c r="S827" s="24" t="s">
        <v>2239</v>
      </c>
      <c r="T827" s="22">
        <v>0</v>
      </c>
      <c r="U827" t="s">
        <v>5982</v>
      </c>
      <c r="V827" t="s">
        <v>5982</v>
      </c>
      <c r="W827" t="s">
        <v>28</v>
      </c>
      <c r="X827" t="b">
        <f>Tabla1[[#This Row],[PLAN CONSUMO 31/10]]=Tabla1[[#This Row],[PLAN_CONSUMO]]</f>
        <v>1</v>
      </c>
      <c r="Y827" t="s">
        <v>3428</v>
      </c>
      <c r="Z827" t="b">
        <f>Tabla1[[#This Row],[DESCRIPCION_U20002 31/10]]=Tabla1[[#This Row],[DESCRIPCION_U2000]]</f>
        <v>1</v>
      </c>
      <c r="AA827" t="s">
        <v>4249</v>
      </c>
      <c r="AB827" t="b">
        <f>Tabla1[[#This Row],[EJECUTIVO COMERCIAL 31/10]]=Tabla1[[#This Row],[EJECUTIVO_CORPORATE]]</f>
        <v>0</v>
      </c>
      <c r="AC827" t="e">
        <f>VLOOKUP(Tabla1[[#This Row],[NRO_CUENTA]],[1]!Tabla3[#Data],12,0)</f>
        <v>#N/A</v>
      </c>
      <c r="AD827" t="e">
        <f>VLOOKUP(Tabla1[[#This Row],[NRO_CUENTA]],[1]!Tabla3[#Data],17,0)</f>
        <v>#N/A</v>
      </c>
      <c r="AE827" t="s">
        <v>8127</v>
      </c>
    </row>
    <row r="828" spans="1:31" x14ac:dyDescent="0.25">
      <c r="A828" t="s">
        <v>88</v>
      </c>
      <c r="B828" s="1">
        <v>43553</v>
      </c>
      <c r="C828" t="s">
        <v>28</v>
      </c>
      <c r="D828">
        <v>33771</v>
      </c>
      <c r="E828" s="6" t="s">
        <v>2841</v>
      </c>
      <c r="F828" t="s">
        <v>3429</v>
      </c>
      <c r="G828" s="6" t="s">
        <v>1438</v>
      </c>
      <c r="H828" t="s">
        <v>40</v>
      </c>
      <c r="I828" t="s">
        <v>23</v>
      </c>
      <c r="J828" t="s">
        <v>1234</v>
      </c>
      <c r="K828" t="s">
        <v>2848</v>
      </c>
      <c r="L828" t="s">
        <v>2849</v>
      </c>
      <c r="M828" t="s">
        <v>2845</v>
      </c>
      <c r="N828" t="s">
        <v>2376</v>
      </c>
      <c r="O828" s="14">
        <v>44075</v>
      </c>
      <c r="P828" s="14">
        <v>44105</v>
      </c>
      <c r="Q828" s="22" t="s">
        <v>75</v>
      </c>
      <c r="R828" s="22" t="s">
        <v>3775</v>
      </c>
      <c r="S828" s="24" t="s">
        <v>2239</v>
      </c>
      <c r="T828" s="22">
        <v>0</v>
      </c>
      <c r="U828" t="s">
        <v>5984</v>
      </c>
      <c r="V828" t="s">
        <v>35</v>
      </c>
      <c r="W828" t="s">
        <v>28</v>
      </c>
      <c r="X828" t="b">
        <f>Tabla1[[#This Row],[PLAN CONSUMO 31/10]]=Tabla1[[#This Row],[PLAN_CONSUMO]]</f>
        <v>1</v>
      </c>
      <c r="Y828" t="s">
        <v>35</v>
      </c>
      <c r="Z828" t="b">
        <f>Tabla1[[#This Row],[DESCRIPCION_U20002 31/10]]=Tabla1[[#This Row],[DESCRIPCION_U2000]]</f>
        <v>0</v>
      </c>
      <c r="AA828" t="s">
        <v>4249</v>
      </c>
      <c r="AB828" t="b">
        <f>Tabla1[[#This Row],[EJECUTIVO COMERCIAL 31/10]]=Tabla1[[#This Row],[EJECUTIVO_CORPORATE]]</f>
        <v>0</v>
      </c>
      <c r="AC828" t="e">
        <f>VLOOKUP(Tabla1[[#This Row],[NRO_CUENTA]],[1]!Tabla3[#Data],12,0)</f>
        <v>#N/A</v>
      </c>
      <c r="AD828" t="e">
        <f>VLOOKUP(Tabla1[[#This Row],[NRO_CUENTA]],[1]!Tabla3[#Data],17,0)</f>
        <v>#N/A</v>
      </c>
      <c r="AE828" t="s">
        <v>8128</v>
      </c>
    </row>
    <row r="829" spans="1:31" x14ac:dyDescent="0.25">
      <c r="A829" t="s">
        <v>1382</v>
      </c>
      <c r="B829" s="1">
        <v>42863</v>
      </c>
      <c r="C829" t="s">
        <v>2850</v>
      </c>
      <c r="D829">
        <v>30972</v>
      </c>
      <c r="E829" s="6" t="s">
        <v>2851</v>
      </c>
      <c r="F829" t="s">
        <v>2852</v>
      </c>
      <c r="G829" t="s">
        <v>4576</v>
      </c>
      <c r="H829" t="s">
        <v>40</v>
      </c>
      <c r="I829" t="s">
        <v>430</v>
      </c>
      <c r="J829" t="s">
        <v>4662</v>
      </c>
      <c r="K829" t="s">
        <v>2853</v>
      </c>
      <c r="L829" t="s">
        <v>2854</v>
      </c>
      <c r="M829" t="s">
        <v>2855</v>
      </c>
      <c r="N829" t="s">
        <v>2376</v>
      </c>
      <c r="O829" s="14">
        <v>44075</v>
      </c>
      <c r="P829" s="14">
        <v>44105</v>
      </c>
      <c r="Q829" s="22" t="s">
        <v>996</v>
      </c>
      <c r="R829" s="22"/>
      <c r="S829" s="24"/>
      <c r="T829" s="22">
        <v>0</v>
      </c>
      <c r="U829" t="s">
        <v>5982</v>
      </c>
      <c r="V829" t="s">
        <v>5982</v>
      </c>
      <c r="W829" t="s">
        <v>2850</v>
      </c>
      <c r="X829" t="b">
        <f>Tabla1[[#This Row],[PLAN CONSUMO 31/10]]=Tabla1[[#This Row],[PLAN_CONSUMO]]</f>
        <v>1</v>
      </c>
      <c r="Y829" t="s">
        <v>2852</v>
      </c>
      <c r="Z829" t="b">
        <f>Tabla1[[#This Row],[DESCRIPCION_U20002 31/10]]=Tabla1[[#This Row],[DESCRIPCION_U2000]]</f>
        <v>1</v>
      </c>
      <c r="AA829" t="s">
        <v>7475</v>
      </c>
      <c r="AB829" t="b">
        <f>Tabla1[[#This Row],[EJECUTIVO COMERCIAL 31/10]]=Tabla1[[#This Row],[EJECUTIVO_CORPORATE]]</f>
        <v>0</v>
      </c>
      <c r="AC829" t="e">
        <f>VLOOKUP(Tabla1[[#This Row],[NRO_CUENTA]],[1]!Tabla3[#Data],12,0)</f>
        <v>#N/A</v>
      </c>
      <c r="AD829" t="e">
        <f>VLOOKUP(Tabla1[[#This Row],[NRO_CUENTA]],[1]!Tabla3[#Data],17,0)</f>
        <v>#N/A</v>
      </c>
      <c r="AE829" t="s">
        <v>8128</v>
      </c>
    </row>
    <row r="830" spans="1:31" x14ac:dyDescent="0.25">
      <c r="A830" t="s">
        <v>18</v>
      </c>
      <c r="B830" s="1">
        <v>42430</v>
      </c>
      <c r="C830" t="s">
        <v>960</v>
      </c>
      <c r="D830">
        <v>29987</v>
      </c>
      <c r="E830" s="6" t="s">
        <v>2856</v>
      </c>
      <c r="F830" t="s">
        <v>2857</v>
      </c>
      <c r="G830" s="6" t="s">
        <v>1389</v>
      </c>
      <c r="H830" t="s">
        <v>22</v>
      </c>
      <c r="I830" t="s">
        <v>23</v>
      </c>
      <c r="J830" t="s">
        <v>832</v>
      </c>
      <c r="K830" t="s">
        <v>2858</v>
      </c>
      <c r="M830" t="s">
        <v>2859</v>
      </c>
      <c r="N830" t="s">
        <v>2376</v>
      </c>
      <c r="O830" s="14">
        <v>44075</v>
      </c>
      <c r="P830" s="14">
        <v>44105</v>
      </c>
      <c r="Q830" s="22" t="s">
        <v>27</v>
      </c>
      <c r="R830" s="22" t="s">
        <v>3044</v>
      </c>
      <c r="S830" s="24"/>
      <c r="T830" s="22">
        <v>44126</v>
      </c>
      <c r="U830" t="s">
        <v>5982</v>
      </c>
      <c r="V830" t="s">
        <v>5982</v>
      </c>
      <c r="W830" t="s">
        <v>905</v>
      </c>
      <c r="X830" t="b">
        <f>Tabla1[[#This Row],[PLAN CONSUMO 31/10]]=Tabla1[[#This Row],[PLAN_CONSUMO]]</f>
        <v>0</v>
      </c>
      <c r="Y830" t="s">
        <v>6113</v>
      </c>
      <c r="Z830" t="b">
        <f>Tabla1[[#This Row],[DESCRIPCION_U20002 31/10]]=Tabla1[[#This Row],[DESCRIPCION_U2000]]</f>
        <v>0</v>
      </c>
      <c r="AA830" t="s">
        <v>7475</v>
      </c>
      <c r="AB830" t="b">
        <f>Tabla1[[#This Row],[EJECUTIVO COMERCIAL 31/10]]=Tabla1[[#This Row],[EJECUTIVO_CORPORATE]]</f>
        <v>0</v>
      </c>
      <c r="AC830" t="e">
        <f>VLOOKUP(Tabla1[[#This Row],[NRO_CUENTA]],[1]!Tabla3[#Data],12,0)</f>
        <v>#N/A</v>
      </c>
      <c r="AD830" t="e">
        <f>VLOOKUP(Tabla1[[#This Row],[NRO_CUENTA]],[1]!Tabla3[#Data],17,0)</f>
        <v>#N/A</v>
      </c>
      <c r="AE830" t="s">
        <v>8126</v>
      </c>
    </row>
    <row r="831" spans="1:31" x14ac:dyDescent="0.25">
      <c r="A831" t="s">
        <v>1382</v>
      </c>
      <c r="B831" s="1">
        <v>42915</v>
      </c>
      <c r="C831" t="s">
        <v>323</v>
      </c>
      <c r="D831">
        <v>31201</v>
      </c>
      <c r="E831" s="6" t="s">
        <v>2860</v>
      </c>
      <c r="F831" t="s">
        <v>2864</v>
      </c>
      <c r="G831" s="6" t="s">
        <v>1468</v>
      </c>
      <c r="H831" t="s">
        <v>22</v>
      </c>
      <c r="I831" t="s">
        <v>23</v>
      </c>
      <c r="J831" t="s">
        <v>1225</v>
      </c>
      <c r="K831" t="s">
        <v>2861</v>
      </c>
      <c r="L831" t="s">
        <v>2862</v>
      </c>
      <c r="M831" t="s">
        <v>2863</v>
      </c>
      <c r="N831" t="s">
        <v>2376</v>
      </c>
      <c r="O831" s="14">
        <v>44075</v>
      </c>
      <c r="P831" s="14">
        <v>44105</v>
      </c>
      <c r="Q831" s="22" t="s">
        <v>27</v>
      </c>
      <c r="R831" s="22" t="s">
        <v>3045</v>
      </c>
      <c r="S831" s="24"/>
      <c r="T831" s="22">
        <v>44126</v>
      </c>
      <c r="U831" t="s">
        <v>5982</v>
      </c>
      <c r="V831" t="s">
        <v>35</v>
      </c>
      <c r="W831" t="s">
        <v>323</v>
      </c>
      <c r="X831" t="b">
        <f>Tabla1[[#This Row],[PLAN CONSUMO 31/10]]=Tabla1[[#This Row],[PLAN_CONSUMO]]</f>
        <v>1</v>
      </c>
      <c r="Y831" t="s">
        <v>35</v>
      </c>
      <c r="Z831" t="b">
        <f>Tabla1[[#This Row],[DESCRIPCION_U20002 31/10]]=Tabla1[[#This Row],[DESCRIPCION_U2000]]</f>
        <v>0</v>
      </c>
      <c r="AA831" t="s">
        <v>7475</v>
      </c>
      <c r="AB831" t="b">
        <f>Tabla1[[#This Row],[EJECUTIVO COMERCIAL 31/10]]=Tabla1[[#This Row],[EJECUTIVO_CORPORATE]]</f>
        <v>0</v>
      </c>
      <c r="AC831" t="e">
        <f>VLOOKUP(Tabla1[[#This Row],[NRO_CUENTA]],[1]!Tabla3[#Data],12,0)</f>
        <v>#N/A</v>
      </c>
      <c r="AD831" t="e">
        <f>VLOOKUP(Tabla1[[#This Row],[NRO_CUENTA]],[1]!Tabla3[#Data],17,0)</f>
        <v>#N/A</v>
      </c>
      <c r="AE831" t="s">
        <v>8129</v>
      </c>
    </row>
    <row r="832" spans="1:31" x14ac:dyDescent="0.25">
      <c r="A832" t="s">
        <v>88</v>
      </c>
      <c r="B832" s="1">
        <v>42765</v>
      </c>
      <c r="C832" t="s">
        <v>557</v>
      </c>
      <c r="D832">
        <v>30792</v>
      </c>
      <c r="E832" s="6" t="s">
        <v>2865</v>
      </c>
      <c r="F832" t="s">
        <v>2866</v>
      </c>
      <c r="G832" s="6" t="s">
        <v>1828</v>
      </c>
      <c r="H832" t="s">
        <v>40</v>
      </c>
      <c r="I832" t="s">
        <v>23</v>
      </c>
      <c r="J832" t="s">
        <v>823</v>
      </c>
      <c r="K832" t="s">
        <v>2869</v>
      </c>
      <c r="L832" t="s">
        <v>2870</v>
      </c>
      <c r="M832" t="s">
        <v>2871</v>
      </c>
      <c r="N832" t="s">
        <v>2376</v>
      </c>
      <c r="O832" s="14">
        <v>44075</v>
      </c>
      <c r="P832" s="14">
        <v>44105</v>
      </c>
      <c r="Q832" s="22" t="s">
        <v>27</v>
      </c>
      <c r="R832" s="22"/>
      <c r="S832" s="24"/>
      <c r="T832" s="22">
        <v>44125</v>
      </c>
      <c r="U832" t="s">
        <v>5982</v>
      </c>
      <c r="V832" t="s">
        <v>5982</v>
      </c>
      <c r="W832" t="s">
        <v>557</v>
      </c>
      <c r="X832" t="b">
        <f>Tabla1[[#This Row],[PLAN CONSUMO 31/10]]=Tabla1[[#This Row],[PLAN_CONSUMO]]</f>
        <v>1</v>
      </c>
      <c r="Y832" t="s">
        <v>6699</v>
      </c>
      <c r="Z832" t="b">
        <f>Tabla1[[#This Row],[DESCRIPCION_U20002 31/10]]=Tabla1[[#This Row],[DESCRIPCION_U2000]]</f>
        <v>0</v>
      </c>
      <c r="AA832" t="s">
        <v>4247</v>
      </c>
      <c r="AB832" t="b">
        <f>Tabla1[[#This Row],[EJECUTIVO COMERCIAL 31/10]]=Tabla1[[#This Row],[EJECUTIVO_CORPORATE]]</f>
        <v>0</v>
      </c>
      <c r="AC832" t="e">
        <f>VLOOKUP(Tabla1[[#This Row],[NRO_CUENTA]],[1]!Tabla3[#Data],12,0)</f>
        <v>#N/A</v>
      </c>
      <c r="AD832" t="e">
        <f>VLOOKUP(Tabla1[[#This Row],[NRO_CUENTA]],[1]!Tabla3[#Data],17,0)</f>
        <v>#N/A</v>
      </c>
      <c r="AE832" t="s">
        <v>8130</v>
      </c>
    </row>
    <row r="833" spans="1:31" x14ac:dyDescent="0.25">
      <c r="A833" t="s">
        <v>88</v>
      </c>
      <c r="B833" s="1">
        <v>43202</v>
      </c>
      <c r="C833" t="s">
        <v>1048</v>
      </c>
      <c r="D833">
        <v>32137</v>
      </c>
      <c r="E833" s="6" t="s">
        <v>2865</v>
      </c>
      <c r="F833" t="s">
        <v>2867</v>
      </c>
      <c r="G833" s="6" t="s">
        <v>1828</v>
      </c>
      <c r="H833" t="s">
        <v>31</v>
      </c>
      <c r="I833" t="s">
        <v>23</v>
      </c>
      <c r="J833" t="s">
        <v>823</v>
      </c>
      <c r="K833" t="s">
        <v>2872</v>
      </c>
      <c r="L833" t="s">
        <v>2873</v>
      </c>
      <c r="M833" t="s">
        <v>2874</v>
      </c>
      <c r="N833" t="s">
        <v>2376</v>
      </c>
      <c r="O833" s="14">
        <v>44075</v>
      </c>
      <c r="P833" s="14">
        <v>44105</v>
      </c>
      <c r="Q833" s="21" t="s">
        <v>75</v>
      </c>
      <c r="R833" s="22" t="s">
        <v>3771</v>
      </c>
      <c r="S833" s="2" t="s">
        <v>9309</v>
      </c>
      <c r="T833" s="22">
        <v>0</v>
      </c>
      <c r="U833" t="s">
        <v>5984</v>
      </c>
      <c r="V833" t="s">
        <v>35</v>
      </c>
      <c r="W833" t="s">
        <v>6498</v>
      </c>
      <c r="X833" t="b">
        <f>Tabla1[[#This Row],[PLAN CONSUMO 31/10]]=Tabla1[[#This Row],[PLAN_CONSUMO]]</f>
        <v>0</v>
      </c>
      <c r="Y833" t="s">
        <v>35</v>
      </c>
      <c r="Z833" t="b">
        <f>Tabla1[[#This Row],[DESCRIPCION_U20002 31/10]]=Tabla1[[#This Row],[DESCRIPCION_U2000]]</f>
        <v>0</v>
      </c>
      <c r="AA833" t="s">
        <v>4247</v>
      </c>
      <c r="AB833" t="b">
        <f>Tabla1[[#This Row],[EJECUTIVO COMERCIAL 31/10]]=Tabla1[[#This Row],[EJECUTIVO_CORPORATE]]</f>
        <v>0</v>
      </c>
      <c r="AC833" t="e">
        <f>VLOOKUP(Tabla1[[#This Row],[NRO_CUENTA]],[1]!Tabla3[#Data],12,0)</f>
        <v>#N/A</v>
      </c>
      <c r="AD833" t="e">
        <f>VLOOKUP(Tabla1[[#This Row],[NRO_CUENTA]],[1]!Tabla3[#Data],17,0)</f>
        <v>#N/A</v>
      </c>
      <c r="AE833" t="s">
        <v>8131</v>
      </c>
    </row>
    <row r="834" spans="1:31" x14ac:dyDescent="0.25">
      <c r="A834" t="s">
        <v>88</v>
      </c>
      <c r="B834" s="1">
        <v>43220</v>
      </c>
      <c r="C834" t="s">
        <v>1048</v>
      </c>
      <c r="D834">
        <v>32276</v>
      </c>
      <c r="E834" s="6" t="s">
        <v>2865</v>
      </c>
      <c r="F834" t="s">
        <v>2877</v>
      </c>
      <c r="G834" s="6" t="s">
        <v>1828</v>
      </c>
      <c r="H834" t="s">
        <v>40</v>
      </c>
      <c r="I834" t="s">
        <v>23</v>
      </c>
      <c r="J834" t="s">
        <v>823</v>
      </c>
      <c r="K834" t="s">
        <v>2875</v>
      </c>
      <c r="L834" t="s">
        <v>2876</v>
      </c>
      <c r="M834" t="s">
        <v>2874</v>
      </c>
      <c r="N834" t="s">
        <v>2376</v>
      </c>
      <c r="O834" s="14">
        <v>44075</v>
      </c>
      <c r="P834" s="14">
        <v>44105</v>
      </c>
      <c r="Q834" s="22" t="s">
        <v>75</v>
      </c>
      <c r="R834" s="22" t="s">
        <v>3038</v>
      </c>
      <c r="S834" s="2" t="s">
        <v>9309</v>
      </c>
      <c r="T834" s="22">
        <v>0</v>
      </c>
      <c r="U834" t="s">
        <v>5984</v>
      </c>
      <c r="V834" t="s">
        <v>35</v>
      </c>
      <c r="W834" t="s">
        <v>6498</v>
      </c>
      <c r="X834" t="b">
        <f>Tabla1[[#This Row],[PLAN CONSUMO 31/10]]=Tabla1[[#This Row],[PLAN_CONSUMO]]</f>
        <v>0</v>
      </c>
      <c r="Y834" t="s">
        <v>35</v>
      </c>
      <c r="Z834" t="b">
        <f>Tabla1[[#This Row],[DESCRIPCION_U20002 31/10]]=Tabla1[[#This Row],[DESCRIPCION_U2000]]</f>
        <v>0</v>
      </c>
      <c r="AA834" t="s">
        <v>4247</v>
      </c>
      <c r="AB834" t="b">
        <f>Tabla1[[#This Row],[EJECUTIVO COMERCIAL 31/10]]=Tabla1[[#This Row],[EJECUTIVO_CORPORATE]]</f>
        <v>0</v>
      </c>
      <c r="AC834" t="e">
        <f>VLOOKUP(Tabla1[[#This Row],[NRO_CUENTA]],[1]!Tabla3[#Data],12,0)</f>
        <v>#N/A</v>
      </c>
      <c r="AD834" t="e">
        <f>VLOOKUP(Tabla1[[#This Row],[NRO_CUENTA]],[1]!Tabla3[#Data],17,0)</f>
        <v>#N/A</v>
      </c>
      <c r="AE834" t="s">
        <v>8132</v>
      </c>
    </row>
    <row r="835" spans="1:31" x14ac:dyDescent="0.25">
      <c r="A835" t="s">
        <v>88</v>
      </c>
      <c r="B835" s="1">
        <v>43553</v>
      </c>
      <c r="C835" t="s">
        <v>469</v>
      </c>
      <c r="D835">
        <v>33775</v>
      </c>
      <c r="E835" s="6" t="s">
        <v>2865</v>
      </c>
      <c r="F835" t="s">
        <v>2868</v>
      </c>
      <c r="G835" s="6" t="s">
        <v>1828</v>
      </c>
      <c r="H835" t="s">
        <v>40</v>
      </c>
      <c r="I835" t="s">
        <v>23</v>
      </c>
      <c r="J835" t="s">
        <v>823</v>
      </c>
      <c r="K835" t="s">
        <v>2869</v>
      </c>
      <c r="L835" t="s">
        <v>2878</v>
      </c>
      <c r="M835" t="s">
        <v>2871</v>
      </c>
      <c r="N835" t="s">
        <v>2376</v>
      </c>
      <c r="O835" s="14">
        <v>44075</v>
      </c>
      <c r="P835" s="14">
        <v>44105</v>
      </c>
      <c r="Q835" s="22" t="s">
        <v>27</v>
      </c>
      <c r="R835" s="22"/>
      <c r="S835" s="24"/>
      <c r="T835" s="22">
        <v>44125</v>
      </c>
      <c r="U835" t="s">
        <v>5982</v>
      </c>
      <c r="V835" t="s">
        <v>5982</v>
      </c>
      <c r="W835" t="s">
        <v>469</v>
      </c>
      <c r="X835" t="b">
        <f>Tabla1[[#This Row],[PLAN CONSUMO 31/10]]=Tabla1[[#This Row],[PLAN_CONSUMO]]</f>
        <v>1</v>
      </c>
      <c r="Y835" t="s">
        <v>6700</v>
      </c>
      <c r="Z835" t="b">
        <f>Tabla1[[#This Row],[DESCRIPCION_U20002 31/10]]=Tabla1[[#This Row],[DESCRIPCION_U2000]]</f>
        <v>0</v>
      </c>
      <c r="AA835" t="s">
        <v>4247</v>
      </c>
      <c r="AB835" t="b">
        <f>Tabla1[[#This Row],[EJECUTIVO COMERCIAL 31/10]]=Tabla1[[#This Row],[EJECUTIVO_CORPORATE]]</f>
        <v>0</v>
      </c>
      <c r="AC835" t="e">
        <f>VLOOKUP(Tabla1[[#This Row],[NRO_CUENTA]],[1]!Tabla3[#Data],12,0)</f>
        <v>#N/A</v>
      </c>
      <c r="AD835" t="e">
        <f>VLOOKUP(Tabla1[[#This Row],[NRO_CUENTA]],[1]!Tabla3[#Data],17,0)</f>
        <v>#N/A</v>
      </c>
      <c r="AE835" t="s">
        <v>8133</v>
      </c>
    </row>
    <row r="836" spans="1:31" x14ac:dyDescent="0.25">
      <c r="A836" t="s">
        <v>88</v>
      </c>
      <c r="B836" s="1">
        <v>43126</v>
      </c>
      <c r="C836" t="s">
        <v>427</v>
      </c>
      <c r="D836">
        <v>31741</v>
      </c>
      <c r="E836" s="6" t="s">
        <v>2879</v>
      </c>
      <c r="F836" t="s">
        <v>2880</v>
      </c>
      <c r="G836" s="6" t="s">
        <v>1826</v>
      </c>
      <c r="H836" t="s">
        <v>40</v>
      </c>
      <c r="I836" t="s">
        <v>23</v>
      </c>
      <c r="J836" t="s">
        <v>1241</v>
      </c>
      <c r="K836" t="s">
        <v>2881</v>
      </c>
      <c r="L836" t="s">
        <v>2882</v>
      </c>
      <c r="M836" t="s">
        <v>2883</v>
      </c>
      <c r="N836" t="s">
        <v>2376</v>
      </c>
      <c r="O836" s="14">
        <v>44075</v>
      </c>
      <c r="P836" s="14">
        <v>44105</v>
      </c>
      <c r="Q836" s="22" t="s">
        <v>27</v>
      </c>
      <c r="R836" s="22"/>
      <c r="S836" s="24"/>
      <c r="T836" s="22">
        <v>44125</v>
      </c>
      <c r="U836" t="s">
        <v>5982</v>
      </c>
      <c r="V836" t="s">
        <v>5982</v>
      </c>
      <c r="W836" t="s">
        <v>6497</v>
      </c>
      <c r="X836" t="b">
        <f>Tabla1[[#This Row],[PLAN CONSUMO 31/10]]=Tabla1[[#This Row],[PLAN_CONSUMO]]</f>
        <v>0</v>
      </c>
      <c r="Y836" t="s">
        <v>6701</v>
      </c>
      <c r="Z836" t="b">
        <f>Tabla1[[#This Row],[DESCRIPCION_U20002 31/10]]=Tabla1[[#This Row],[DESCRIPCION_U2000]]</f>
        <v>0</v>
      </c>
      <c r="AA836" t="s">
        <v>5731</v>
      </c>
      <c r="AB836" t="b">
        <f>Tabla1[[#This Row],[EJECUTIVO COMERCIAL 31/10]]=Tabla1[[#This Row],[EJECUTIVO_CORPORATE]]</f>
        <v>0</v>
      </c>
      <c r="AC836" t="e">
        <f>VLOOKUP(Tabla1[[#This Row],[NRO_CUENTA]],[1]!Tabla3[#Data],12,0)</f>
        <v>#N/A</v>
      </c>
      <c r="AD836" t="e">
        <f>VLOOKUP(Tabla1[[#This Row],[NRO_CUENTA]],[1]!Tabla3[#Data],17,0)</f>
        <v>#N/A</v>
      </c>
      <c r="AE836" t="s">
        <v>8134</v>
      </c>
    </row>
    <row r="837" spans="1:31" x14ac:dyDescent="0.25">
      <c r="A837" t="s">
        <v>18</v>
      </c>
      <c r="B837" s="1">
        <v>42853</v>
      </c>
      <c r="C837" t="s">
        <v>364</v>
      </c>
      <c r="D837">
        <v>30963</v>
      </c>
      <c r="E837" s="6" t="s">
        <v>2884</v>
      </c>
      <c r="F837" t="s">
        <v>3430</v>
      </c>
      <c r="G837" s="6" t="s">
        <v>1760</v>
      </c>
      <c r="H837" t="s">
        <v>40</v>
      </c>
      <c r="I837" t="s">
        <v>23</v>
      </c>
      <c r="J837" t="s">
        <v>1231</v>
      </c>
      <c r="K837" t="s">
        <v>2885</v>
      </c>
      <c r="L837" t="s">
        <v>2886</v>
      </c>
      <c r="M837" t="s">
        <v>2887</v>
      </c>
      <c r="N837" t="s">
        <v>2376</v>
      </c>
      <c r="O837" s="14">
        <v>44075</v>
      </c>
      <c r="P837" s="14">
        <v>44105</v>
      </c>
      <c r="Q837" s="22" t="s">
        <v>27</v>
      </c>
      <c r="R837" s="22" t="s">
        <v>3784</v>
      </c>
      <c r="S837" s="24"/>
      <c r="T837" s="22">
        <v>44188</v>
      </c>
      <c r="U837" t="s">
        <v>5982</v>
      </c>
      <c r="V837" t="s">
        <v>5982</v>
      </c>
      <c r="W837" t="s">
        <v>364</v>
      </c>
      <c r="X837" t="b">
        <f>Tabla1[[#This Row],[PLAN CONSUMO 31/10]]=Tabla1[[#This Row],[PLAN_CONSUMO]]</f>
        <v>1</v>
      </c>
      <c r="Y837" t="s">
        <v>3430</v>
      </c>
      <c r="Z837" t="b">
        <f>Tabla1[[#This Row],[DESCRIPCION_U20002 31/10]]=Tabla1[[#This Row],[DESCRIPCION_U2000]]</f>
        <v>1</v>
      </c>
      <c r="AA837" t="s">
        <v>1760</v>
      </c>
      <c r="AB837" t="b">
        <f>Tabla1[[#This Row],[EJECUTIVO COMERCIAL 31/10]]=Tabla1[[#This Row],[EJECUTIVO_CORPORATE]]</f>
        <v>1</v>
      </c>
      <c r="AC837" t="e">
        <f>VLOOKUP(Tabla1[[#This Row],[NRO_CUENTA]],[1]!Tabla3[#Data],12,0)</f>
        <v>#N/A</v>
      </c>
      <c r="AD837" t="e">
        <f>VLOOKUP(Tabla1[[#This Row],[NRO_CUENTA]],[1]!Tabla3[#Data],17,0)</f>
        <v>#N/A</v>
      </c>
      <c r="AE837" t="s">
        <v>8132</v>
      </c>
    </row>
    <row r="838" spans="1:31" x14ac:dyDescent="0.25">
      <c r="A838" t="s">
        <v>18</v>
      </c>
      <c r="B838" s="1">
        <v>43038</v>
      </c>
      <c r="C838" t="s">
        <v>118</v>
      </c>
      <c r="D838">
        <v>31493</v>
      </c>
      <c r="E838" s="6" t="s">
        <v>2884</v>
      </c>
      <c r="F838" t="s">
        <v>3431</v>
      </c>
      <c r="G838" s="6" t="s">
        <v>1760</v>
      </c>
      <c r="H838" t="s">
        <v>40</v>
      </c>
      <c r="I838" t="s">
        <v>23</v>
      </c>
      <c r="J838" t="s">
        <v>1231</v>
      </c>
      <c r="K838" t="s">
        <v>2888</v>
      </c>
      <c r="L838" t="s">
        <v>2889</v>
      </c>
      <c r="M838" t="s">
        <v>2887</v>
      </c>
      <c r="N838" t="s">
        <v>2376</v>
      </c>
      <c r="O838" s="14">
        <v>44075</v>
      </c>
      <c r="P838" s="14">
        <v>44105</v>
      </c>
      <c r="Q838" s="22" t="s">
        <v>27</v>
      </c>
      <c r="R838" s="22" t="s">
        <v>3784</v>
      </c>
      <c r="S838" s="24"/>
      <c r="T838" s="22">
        <v>44187</v>
      </c>
      <c r="U838" t="s">
        <v>5982</v>
      </c>
      <c r="V838" t="s">
        <v>5982</v>
      </c>
      <c r="W838" t="s">
        <v>118</v>
      </c>
      <c r="X838" t="b">
        <f>Tabla1[[#This Row],[PLAN CONSUMO 31/10]]=Tabla1[[#This Row],[PLAN_CONSUMO]]</f>
        <v>1</v>
      </c>
      <c r="Y838" t="s">
        <v>3431</v>
      </c>
      <c r="Z838" t="b">
        <f>Tabla1[[#This Row],[DESCRIPCION_U20002 31/10]]=Tabla1[[#This Row],[DESCRIPCION_U2000]]</f>
        <v>1</v>
      </c>
      <c r="AA838" t="s">
        <v>1760</v>
      </c>
      <c r="AB838" t="b">
        <f>Tabla1[[#This Row],[EJECUTIVO COMERCIAL 31/10]]=Tabla1[[#This Row],[EJECUTIVO_CORPORATE]]</f>
        <v>1</v>
      </c>
      <c r="AC838" t="e">
        <f>VLOOKUP(Tabla1[[#This Row],[NRO_CUENTA]],[1]!Tabla3[#Data],12,0)</f>
        <v>#N/A</v>
      </c>
      <c r="AD838" t="e">
        <f>VLOOKUP(Tabla1[[#This Row],[NRO_CUENTA]],[1]!Tabla3[#Data],17,0)</f>
        <v>#N/A</v>
      </c>
      <c r="AE838" t="s">
        <v>8135</v>
      </c>
    </row>
    <row r="839" spans="1:31" x14ac:dyDescent="0.25">
      <c r="A839" t="s">
        <v>18</v>
      </c>
      <c r="B839" s="1">
        <v>43312</v>
      </c>
      <c r="C839" t="s">
        <v>364</v>
      </c>
      <c r="D839">
        <v>32680</v>
      </c>
      <c r="E839" s="6" t="s">
        <v>2884</v>
      </c>
      <c r="F839" t="s">
        <v>3432</v>
      </c>
      <c r="G839" s="6" t="s">
        <v>1760</v>
      </c>
      <c r="H839" t="s">
        <v>22</v>
      </c>
      <c r="I839" t="s">
        <v>23</v>
      </c>
      <c r="J839" t="s">
        <v>1231</v>
      </c>
      <c r="K839" t="s">
        <v>2890</v>
      </c>
      <c r="L839" t="s">
        <v>2891</v>
      </c>
      <c r="M839" t="s">
        <v>2892</v>
      </c>
      <c r="N839" t="s">
        <v>2376</v>
      </c>
      <c r="O839" s="14">
        <v>44075</v>
      </c>
      <c r="P839" s="14">
        <v>44105</v>
      </c>
      <c r="Q839" s="22" t="s">
        <v>27</v>
      </c>
      <c r="R839" s="22" t="s">
        <v>4814</v>
      </c>
      <c r="S839" s="24"/>
      <c r="T839" s="22">
        <v>44299</v>
      </c>
      <c r="U839" t="s">
        <v>5982</v>
      </c>
      <c r="V839" t="s">
        <v>5982</v>
      </c>
      <c r="W839" t="s">
        <v>364</v>
      </c>
      <c r="X839" t="b">
        <f>Tabla1[[#This Row],[PLAN CONSUMO 31/10]]=Tabla1[[#This Row],[PLAN_CONSUMO]]</f>
        <v>1</v>
      </c>
      <c r="Y839" t="s">
        <v>3432</v>
      </c>
      <c r="Z839" t="b">
        <f>Tabla1[[#This Row],[DESCRIPCION_U20002 31/10]]=Tabla1[[#This Row],[DESCRIPCION_U2000]]</f>
        <v>1</v>
      </c>
      <c r="AA839" t="s">
        <v>1760</v>
      </c>
      <c r="AB839" t="b">
        <f>Tabla1[[#This Row],[EJECUTIVO COMERCIAL 31/10]]=Tabla1[[#This Row],[EJECUTIVO_CORPORATE]]</f>
        <v>1</v>
      </c>
      <c r="AC839" t="e">
        <f>VLOOKUP(Tabla1[[#This Row],[NRO_CUENTA]],[1]!Tabla3[#Data],12,0)</f>
        <v>#N/A</v>
      </c>
      <c r="AD839" t="e">
        <f>VLOOKUP(Tabla1[[#This Row],[NRO_CUENTA]],[1]!Tabla3[#Data],17,0)</f>
        <v>#N/A</v>
      </c>
    </row>
    <row r="840" spans="1:31" x14ac:dyDescent="0.25">
      <c r="A840" t="s">
        <v>18</v>
      </c>
      <c r="B840" s="1">
        <v>41722</v>
      </c>
      <c r="C840" t="s">
        <v>2422</v>
      </c>
      <c r="D840">
        <v>28819</v>
      </c>
      <c r="E840" s="6" t="s">
        <v>2893</v>
      </c>
      <c r="F840" t="s">
        <v>2894</v>
      </c>
      <c r="G840" t="s">
        <v>4620</v>
      </c>
      <c r="H840" t="s">
        <v>40</v>
      </c>
      <c r="I840" t="s">
        <v>430</v>
      </c>
      <c r="J840" t="s">
        <v>1225</v>
      </c>
      <c r="K840" t="s">
        <v>2897</v>
      </c>
      <c r="M840" t="s">
        <v>2898</v>
      </c>
      <c r="N840" t="s">
        <v>2376</v>
      </c>
      <c r="O840" s="14">
        <v>44075</v>
      </c>
      <c r="P840" s="14">
        <v>44105</v>
      </c>
      <c r="Q840" s="22" t="s">
        <v>996</v>
      </c>
      <c r="R840" s="22"/>
      <c r="S840" s="24"/>
      <c r="T840" s="22">
        <v>0</v>
      </c>
      <c r="U840" t="s">
        <v>5982</v>
      </c>
      <c r="V840" t="s">
        <v>5982</v>
      </c>
      <c r="W840" t="s">
        <v>2422</v>
      </c>
      <c r="X840" t="b">
        <f>Tabla1[[#This Row],[PLAN CONSUMO 31/10]]=Tabla1[[#This Row],[PLAN_CONSUMO]]</f>
        <v>1</v>
      </c>
      <c r="Y840" t="s">
        <v>6355</v>
      </c>
      <c r="Z840" t="b">
        <f>Tabla1[[#This Row],[DESCRIPCION_U20002 31/10]]=Tabla1[[#This Row],[DESCRIPCION_U2000]]</f>
        <v>0</v>
      </c>
      <c r="AA840" t="s">
        <v>9185</v>
      </c>
      <c r="AB840" t="b">
        <f>Tabla1[[#This Row],[EJECUTIVO COMERCIAL 31/10]]=Tabla1[[#This Row],[EJECUTIVO_CORPORATE]]</f>
        <v>0</v>
      </c>
      <c r="AC840" t="e">
        <f>VLOOKUP(Tabla1[[#This Row],[NRO_CUENTA]],[1]!Tabla3[#Data],12,0)</f>
        <v>#N/A</v>
      </c>
      <c r="AD840" t="e">
        <f>VLOOKUP(Tabla1[[#This Row],[NRO_CUENTA]],[1]!Tabla3[#Data],17,0)</f>
        <v>#N/A</v>
      </c>
    </row>
    <row r="841" spans="1:31" x14ac:dyDescent="0.25">
      <c r="A841" t="s">
        <v>18</v>
      </c>
      <c r="B841" s="1">
        <v>41722</v>
      </c>
      <c r="C841" t="s">
        <v>2422</v>
      </c>
      <c r="D841">
        <v>28820</v>
      </c>
      <c r="E841" s="6" t="s">
        <v>2893</v>
      </c>
      <c r="F841" t="s">
        <v>2895</v>
      </c>
      <c r="G841" t="s">
        <v>4620</v>
      </c>
      <c r="H841" t="s">
        <v>752</v>
      </c>
      <c r="I841" t="s">
        <v>23</v>
      </c>
      <c r="J841" t="s">
        <v>1225</v>
      </c>
      <c r="K841" t="s">
        <v>2899</v>
      </c>
      <c r="L841" t="s">
        <v>2900</v>
      </c>
      <c r="M841" t="s">
        <v>4484</v>
      </c>
      <c r="N841" t="s">
        <v>2376</v>
      </c>
      <c r="O841" s="14">
        <v>44075</v>
      </c>
      <c r="P841" s="14">
        <v>44105</v>
      </c>
      <c r="Q841" s="22" t="s">
        <v>995</v>
      </c>
      <c r="R841" s="56" t="s">
        <v>4485</v>
      </c>
      <c r="S841" s="24"/>
      <c r="T841" s="22">
        <v>0</v>
      </c>
      <c r="U841" t="s">
        <v>5982</v>
      </c>
      <c r="V841" t="s">
        <v>5982</v>
      </c>
      <c r="W841" t="s">
        <v>2422</v>
      </c>
      <c r="X841" t="b">
        <f>Tabla1[[#This Row],[PLAN CONSUMO 31/10]]=Tabla1[[#This Row],[PLAN_CONSUMO]]</f>
        <v>1</v>
      </c>
      <c r="Y841" t="s">
        <v>6356</v>
      </c>
      <c r="Z841" t="b">
        <f>Tabla1[[#This Row],[DESCRIPCION_U20002 31/10]]=Tabla1[[#This Row],[DESCRIPCION_U2000]]</f>
        <v>0</v>
      </c>
      <c r="AA841" t="s">
        <v>9185</v>
      </c>
      <c r="AB841" t="b">
        <f>Tabla1[[#This Row],[EJECUTIVO COMERCIAL 31/10]]=Tabla1[[#This Row],[EJECUTIVO_CORPORATE]]</f>
        <v>0</v>
      </c>
      <c r="AC841" t="e">
        <f>VLOOKUP(Tabla1[[#This Row],[NRO_CUENTA]],[1]!Tabla3[#Data],12,0)</f>
        <v>#N/A</v>
      </c>
      <c r="AD841" t="e">
        <f>VLOOKUP(Tabla1[[#This Row],[NRO_CUENTA]],[1]!Tabla3[#Data],17,0)</f>
        <v>#N/A</v>
      </c>
    </row>
    <row r="842" spans="1:31" x14ac:dyDescent="0.25">
      <c r="A842" t="s">
        <v>18</v>
      </c>
      <c r="B842" s="1">
        <v>42612</v>
      </c>
      <c r="C842" t="s">
        <v>725</v>
      </c>
      <c r="D842">
        <v>30367</v>
      </c>
      <c r="E842" s="6" t="s">
        <v>2893</v>
      </c>
      <c r="F842" t="s">
        <v>2896</v>
      </c>
      <c r="G842" t="s">
        <v>4620</v>
      </c>
      <c r="H842" t="s">
        <v>40</v>
      </c>
      <c r="I842" t="s">
        <v>430</v>
      </c>
      <c r="J842" t="s">
        <v>1225</v>
      </c>
      <c r="K842" t="s">
        <v>2901</v>
      </c>
      <c r="L842" t="s">
        <v>2902</v>
      </c>
      <c r="M842" t="s">
        <v>2903</v>
      </c>
      <c r="N842" t="s">
        <v>2376</v>
      </c>
      <c r="O842" s="14">
        <v>44075</v>
      </c>
      <c r="P842" s="14">
        <v>44105</v>
      </c>
      <c r="Q842" s="22" t="s">
        <v>996</v>
      </c>
      <c r="R842" s="22"/>
      <c r="S842" s="24"/>
      <c r="T842" s="22">
        <v>0</v>
      </c>
      <c r="U842" t="s">
        <v>5982</v>
      </c>
      <c r="V842" t="s">
        <v>35</v>
      </c>
      <c r="W842" t="s">
        <v>725</v>
      </c>
      <c r="X842" t="b">
        <f>Tabla1[[#This Row],[PLAN CONSUMO 31/10]]=Tabla1[[#This Row],[PLAN_CONSUMO]]</f>
        <v>1</v>
      </c>
      <c r="Y842" t="s">
        <v>35</v>
      </c>
      <c r="Z842" t="b">
        <f>Tabla1[[#This Row],[DESCRIPCION_U20002 31/10]]=Tabla1[[#This Row],[DESCRIPCION_U2000]]</f>
        <v>0</v>
      </c>
      <c r="AA842" t="s">
        <v>9185</v>
      </c>
      <c r="AB842" t="b">
        <f>Tabla1[[#This Row],[EJECUTIVO COMERCIAL 31/10]]=Tabla1[[#This Row],[EJECUTIVO_CORPORATE]]</f>
        <v>0</v>
      </c>
      <c r="AC842" t="e">
        <f>VLOOKUP(Tabla1[[#This Row],[NRO_CUENTA]],[1]!Tabla3[#Data],12,0)</f>
        <v>#N/A</v>
      </c>
      <c r="AD842" t="e">
        <f>VLOOKUP(Tabla1[[#This Row],[NRO_CUENTA]],[1]!Tabla3[#Data],17,0)</f>
        <v>#N/A</v>
      </c>
    </row>
    <row r="843" spans="1:31" x14ac:dyDescent="0.25">
      <c r="A843" t="s">
        <v>88</v>
      </c>
      <c r="B843" s="1">
        <v>43250</v>
      </c>
      <c r="C843" t="s">
        <v>905</v>
      </c>
      <c r="D843">
        <v>32434</v>
      </c>
      <c r="E843" s="6" t="s">
        <v>2904</v>
      </c>
      <c r="F843" t="s">
        <v>2905</v>
      </c>
      <c r="G843" s="6" t="s">
        <v>1769</v>
      </c>
      <c r="H843" t="s">
        <v>22</v>
      </c>
      <c r="I843" t="s">
        <v>23</v>
      </c>
      <c r="J843" t="s">
        <v>1240</v>
      </c>
      <c r="K843" t="s">
        <v>2907</v>
      </c>
      <c r="L843" t="s">
        <v>2908</v>
      </c>
      <c r="M843" t="s">
        <v>2909</v>
      </c>
      <c r="N843" t="s">
        <v>2376</v>
      </c>
      <c r="O843" s="14">
        <v>44075</v>
      </c>
      <c r="P843" s="14">
        <v>44105</v>
      </c>
      <c r="Q843" s="22" t="s">
        <v>27</v>
      </c>
      <c r="R843" s="22"/>
      <c r="S843" s="24"/>
      <c r="T843" s="22">
        <v>44119</v>
      </c>
      <c r="U843" t="s">
        <v>5982</v>
      </c>
      <c r="V843" t="s">
        <v>5982</v>
      </c>
      <c r="W843" t="s">
        <v>1380</v>
      </c>
      <c r="X843" t="b">
        <f>Tabla1[[#This Row],[PLAN CONSUMO 31/10]]=Tabla1[[#This Row],[PLAN_CONSUMO]]</f>
        <v>0</v>
      </c>
      <c r="Y843" t="s">
        <v>9021</v>
      </c>
      <c r="Z843" t="b">
        <f>Tabla1[[#This Row],[DESCRIPCION_U20002 31/10]]=Tabla1[[#This Row],[DESCRIPCION_U2000]]</f>
        <v>0</v>
      </c>
      <c r="AA843" t="s">
        <v>7446</v>
      </c>
      <c r="AB843" t="b">
        <f>Tabla1[[#This Row],[EJECUTIVO COMERCIAL 31/10]]=Tabla1[[#This Row],[EJECUTIVO_CORPORATE]]</f>
        <v>0</v>
      </c>
      <c r="AC843" t="e">
        <f>VLOOKUP(Tabla1[[#This Row],[NRO_CUENTA]],[1]!Tabla3[#Data],12,0)</f>
        <v>#N/A</v>
      </c>
      <c r="AD843" t="e">
        <f>VLOOKUP(Tabla1[[#This Row],[NRO_CUENTA]],[1]!Tabla3[#Data],17,0)</f>
        <v>#N/A</v>
      </c>
    </row>
    <row r="844" spans="1:31" x14ac:dyDescent="0.25">
      <c r="A844" t="s">
        <v>88</v>
      </c>
      <c r="B844" s="1">
        <v>43250</v>
      </c>
      <c r="C844" t="s">
        <v>248</v>
      </c>
      <c r="D844">
        <v>32435</v>
      </c>
      <c r="E844" s="6" t="s">
        <v>2904</v>
      </c>
      <c r="F844" t="s">
        <v>2906</v>
      </c>
      <c r="G844" s="6" t="s">
        <v>1769</v>
      </c>
      <c r="H844" t="s">
        <v>22</v>
      </c>
      <c r="I844" t="s">
        <v>23</v>
      </c>
      <c r="J844" t="s">
        <v>1240</v>
      </c>
      <c r="K844" t="s">
        <v>2910</v>
      </c>
      <c r="L844" t="s">
        <v>2911</v>
      </c>
      <c r="M844" t="s">
        <v>2912</v>
      </c>
      <c r="N844" t="s">
        <v>2376</v>
      </c>
      <c r="O844" s="14">
        <v>44075</v>
      </c>
      <c r="P844" s="14">
        <v>44105</v>
      </c>
      <c r="Q844" s="22" t="s">
        <v>27</v>
      </c>
      <c r="R844" s="22"/>
      <c r="S844" s="24"/>
      <c r="T844" s="22">
        <v>44119</v>
      </c>
      <c r="U844" t="s">
        <v>5982</v>
      </c>
      <c r="V844" t="s">
        <v>5982</v>
      </c>
      <c r="W844" t="s">
        <v>76</v>
      </c>
      <c r="X844" t="b">
        <f>Tabla1[[#This Row],[PLAN CONSUMO 31/10]]=Tabla1[[#This Row],[PLAN_CONSUMO]]</f>
        <v>0</v>
      </c>
      <c r="Y844" t="s">
        <v>9022</v>
      </c>
      <c r="Z844" t="b">
        <f>Tabla1[[#This Row],[DESCRIPCION_U20002 31/10]]=Tabla1[[#This Row],[DESCRIPCION_U2000]]</f>
        <v>0</v>
      </c>
      <c r="AA844" t="s">
        <v>7446</v>
      </c>
      <c r="AB844" t="b">
        <f>Tabla1[[#This Row],[EJECUTIVO COMERCIAL 31/10]]=Tabla1[[#This Row],[EJECUTIVO_CORPORATE]]</f>
        <v>0</v>
      </c>
      <c r="AC844" t="e">
        <f>VLOOKUP(Tabla1[[#This Row],[NRO_CUENTA]],[1]!Tabla3[#Data],12,0)</f>
        <v>#N/A</v>
      </c>
      <c r="AD844" t="e">
        <f>VLOOKUP(Tabla1[[#This Row],[NRO_CUENTA]],[1]!Tabla3[#Data],17,0)</f>
        <v>#N/A</v>
      </c>
    </row>
    <row r="845" spans="1:31" x14ac:dyDescent="0.25">
      <c r="A845" t="s">
        <v>88</v>
      </c>
      <c r="B845" s="1">
        <v>43250</v>
      </c>
      <c r="C845" t="s">
        <v>248</v>
      </c>
      <c r="D845">
        <v>32436</v>
      </c>
      <c r="E845" s="6" t="s">
        <v>2904</v>
      </c>
      <c r="F845" t="s">
        <v>3433</v>
      </c>
      <c r="G845" s="6" t="s">
        <v>1769</v>
      </c>
      <c r="H845" t="s">
        <v>752</v>
      </c>
      <c r="I845" t="s">
        <v>23</v>
      </c>
      <c r="J845" t="s">
        <v>1240</v>
      </c>
      <c r="K845" t="s">
        <v>2913</v>
      </c>
      <c r="L845" t="s">
        <v>2914</v>
      </c>
      <c r="M845" t="s">
        <v>2912</v>
      </c>
      <c r="N845" t="s">
        <v>2376</v>
      </c>
      <c r="O845" s="14">
        <v>44075</v>
      </c>
      <c r="P845" s="14">
        <v>44105</v>
      </c>
      <c r="Q845" s="22" t="s">
        <v>995</v>
      </c>
      <c r="R845" s="38" t="s">
        <v>3063</v>
      </c>
      <c r="S845" s="24"/>
      <c r="T845" s="22">
        <v>0</v>
      </c>
      <c r="U845" t="s">
        <v>5982</v>
      </c>
      <c r="V845" t="s">
        <v>5982</v>
      </c>
      <c r="W845" t="s">
        <v>76</v>
      </c>
      <c r="X845" t="b">
        <f>Tabla1[[#This Row],[PLAN CONSUMO 31/10]]=Tabla1[[#This Row],[PLAN_CONSUMO]]</f>
        <v>0</v>
      </c>
      <c r="Y845" t="s">
        <v>9023</v>
      </c>
      <c r="Z845" t="b">
        <f>Tabla1[[#This Row],[DESCRIPCION_U20002 31/10]]=Tabla1[[#This Row],[DESCRIPCION_U2000]]</f>
        <v>0</v>
      </c>
      <c r="AA845" t="s">
        <v>7446</v>
      </c>
      <c r="AB845" t="b">
        <f>Tabla1[[#This Row],[EJECUTIVO COMERCIAL 31/10]]=Tabla1[[#This Row],[EJECUTIVO_CORPORATE]]</f>
        <v>0</v>
      </c>
      <c r="AC845" t="e">
        <f>VLOOKUP(Tabla1[[#This Row],[NRO_CUENTA]],[1]!Tabla3[#Data],12,0)</f>
        <v>#N/A</v>
      </c>
      <c r="AD845" t="e">
        <f>VLOOKUP(Tabla1[[#This Row],[NRO_CUENTA]],[1]!Tabla3[#Data],17,0)</f>
        <v>#N/A</v>
      </c>
    </row>
    <row r="846" spans="1:31" x14ac:dyDescent="0.25">
      <c r="A846" t="s">
        <v>88</v>
      </c>
      <c r="B846" s="1">
        <v>43250</v>
      </c>
      <c r="C846" t="s">
        <v>248</v>
      </c>
      <c r="D846">
        <v>32438</v>
      </c>
      <c r="E846" s="6" t="s">
        <v>2904</v>
      </c>
      <c r="F846" t="s">
        <v>3434</v>
      </c>
      <c r="G846" s="6" t="s">
        <v>1769</v>
      </c>
      <c r="H846" t="s">
        <v>61</v>
      </c>
      <c r="I846" t="s">
        <v>23</v>
      </c>
      <c r="J846" t="s">
        <v>1240</v>
      </c>
      <c r="K846" t="s">
        <v>2915</v>
      </c>
      <c r="L846" t="s">
        <v>2916</v>
      </c>
      <c r="M846" t="s">
        <v>2912</v>
      </c>
      <c r="N846" t="s">
        <v>2376</v>
      </c>
      <c r="O846" s="14">
        <v>44075</v>
      </c>
      <c r="P846" s="14">
        <v>44105</v>
      </c>
      <c r="Q846" s="22" t="s">
        <v>996</v>
      </c>
      <c r="R846" s="22"/>
      <c r="S846" s="24"/>
      <c r="T846" s="22">
        <v>0</v>
      </c>
      <c r="U846" t="s">
        <v>5982</v>
      </c>
      <c r="V846" t="s">
        <v>35</v>
      </c>
      <c r="W846" t="s">
        <v>76</v>
      </c>
      <c r="X846" t="b">
        <f>Tabla1[[#This Row],[PLAN CONSUMO 31/10]]=Tabla1[[#This Row],[PLAN_CONSUMO]]</f>
        <v>0</v>
      </c>
      <c r="Y846" t="s">
        <v>35</v>
      </c>
      <c r="Z846" t="b">
        <f>Tabla1[[#This Row],[DESCRIPCION_U20002 31/10]]=Tabla1[[#This Row],[DESCRIPCION_U2000]]</f>
        <v>0</v>
      </c>
      <c r="AA846" t="s">
        <v>7446</v>
      </c>
      <c r="AB846" t="b">
        <f>Tabla1[[#This Row],[EJECUTIVO COMERCIAL 31/10]]=Tabla1[[#This Row],[EJECUTIVO_CORPORATE]]</f>
        <v>0</v>
      </c>
      <c r="AC846" t="e">
        <f>VLOOKUP(Tabla1[[#This Row],[NRO_CUENTA]],[1]!Tabla3[#Data],12,0)</f>
        <v>#N/A</v>
      </c>
      <c r="AD846" t="e">
        <f>VLOOKUP(Tabla1[[#This Row],[NRO_CUENTA]],[1]!Tabla3[#Data],17,0)</f>
        <v>#N/A</v>
      </c>
    </row>
    <row r="847" spans="1:31" x14ac:dyDescent="0.25">
      <c r="A847" t="s">
        <v>88</v>
      </c>
      <c r="B847" s="1">
        <v>43250</v>
      </c>
      <c r="C847" t="s">
        <v>248</v>
      </c>
      <c r="D847">
        <v>32439</v>
      </c>
      <c r="E847" s="6" t="s">
        <v>2904</v>
      </c>
      <c r="F847" t="s">
        <v>3435</v>
      </c>
      <c r="G847" s="6" t="s">
        <v>1769</v>
      </c>
      <c r="H847" t="s">
        <v>40</v>
      </c>
      <c r="I847" t="s">
        <v>23</v>
      </c>
      <c r="J847" t="s">
        <v>1240</v>
      </c>
      <c r="K847" t="s">
        <v>2917</v>
      </c>
      <c r="L847" t="s">
        <v>2918</v>
      </c>
      <c r="M847" t="s">
        <v>2912</v>
      </c>
      <c r="N847" t="s">
        <v>2376</v>
      </c>
      <c r="O847" s="14">
        <v>44075</v>
      </c>
      <c r="P847" s="14">
        <v>44105</v>
      </c>
      <c r="Q847" s="22" t="s">
        <v>27</v>
      </c>
      <c r="R847" s="22" t="s">
        <v>3979</v>
      </c>
      <c r="S847" s="24"/>
      <c r="T847" s="22">
        <v>44203</v>
      </c>
      <c r="U847" t="s">
        <v>5982</v>
      </c>
      <c r="V847" t="s">
        <v>5982</v>
      </c>
      <c r="W847" t="s">
        <v>76</v>
      </c>
      <c r="X847" t="b">
        <f>Tabla1[[#This Row],[PLAN CONSUMO 31/10]]=Tabla1[[#This Row],[PLAN_CONSUMO]]</f>
        <v>0</v>
      </c>
      <c r="Y847" t="s">
        <v>9024</v>
      </c>
      <c r="Z847" t="b">
        <f>Tabla1[[#This Row],[DESCRIPCION_U20002 31/10]]=Tabla1[[#This Row],[DESCRIPCION_U2000]]</f>
        <v>0</v>
      </c>
      <c r="AA847" t="s">
        <v>7446</v>
      </c>
      <c r="AB847" t="b">
        <f>Tabla1[[#This Row],[EJECUTIVO COMERCIAL 31/10]]=Tabla1[[#This Row],[EJECUTIVO_CORPORATE]]</f>
        <v>0</v>
      </c>
      <c r="AC847" t="e">
        <f>VLOOKUP(Tabla1[[#This Row],[NRO_CUENTA]],[1]!Tabla3[#Data],12,0)</f>
        <v>#N/A</v>
      </c>
      <c r="AD847" t="e">
        <f>VLOOKUP(Tabla1[[#This Row],[NRO_CUENTA]],[1]!Tabla3[#Data],17,0)</f>
        <v>#N/A</v>
      </c>
    </row>
    <row r="848" spans="1:31" x14ac:dyDescent="0.25">
      <c r="A848" t="s">
        <v>88</v>
      </c>
      <c r="B848" s="1">
        <v>43434</v>
      </c>
      <c r="C848" t="s">
        <v>158</v>
      </c>
      <c r="D848">
        <v>33318</v>
      </c>
      <c r="E848" s="6" t="s">
        <v>2919</v>
      </c>
      <c r="F848" t="s">
        <v>3436</v>
      </c>
      <c r="G848" s="6" t="s">
        <v>1441</v>
      </c>
      <c r="H848" t="s">
        <v>31</v>
      </c>
      <c r="I848" t="s">
        <v>23</v>
      </c>
      <c r="J848" t="s">
        <v>1238</v>
      </c>
      <c r="K848" t="s">
        <v>2920</v>
      </c>
      <c r="L848" t="s">
        <v>2921</v>
      </c>
      <c r="M848" t="s">
        <v>4258</v>
      </c>
      <c r="N848" t="s">
        <v>2376</v>
      </c>
      <c r="O848" s="14">
        <v>44075</v>
      </c>
      <c r="P848" s="14">
        <v>44105</v>
      </c>
      <c r="Q848" s="22" t="s">
        <v>27</v>
      </c>
      <c r="R848" s="22" t="s">
        <v>7115</v>
      </c>
      <c r="S848" s="24" t="s">
        <v>2239</v>
      </c>
      <c r="T848" s="22">
        <v>44711</v>
      </c>
      <c r="U848" t="s">
        <v>5982</v>
      </c>
      <c r="V848" t="s">
        <v>5982</v>
      </c>
      <c r="W848" t="s">
        <v>905</v>
      </c>
      <c r="X848" t="b">
        <f>Tabla1[[#This Row],[PLAN CONSUMO 31/10]]=Tabla1[[#This Row],[PLAN_CONSUMO]]</f>
        <v>0</v>
      </c>
      <c r="Y848" t="s">
        <v>6987</v>
      </c>
      <c r="Z848" t="b">
        <f>Tabla1[[#This Row],[DESCRIPCION_U20002 31/10]]=Tabla1[[#This Row],[DESCRIPCION_U2000]]</f>
        <v>0</v>
      </c>
      <c r="AA848" t="s">
        <v>7111</v>
      </c>
      <c r="AB848" t="b">
        <f>Tabla1[[#This Row],[EJECUTIVO COMERCIAL 31/10]]=Tabla1[[#This Row],[EJECUTIVO_CORPORATE]]</f>
        <v>0</v>
      </c>
      <c r="AC848" t="e">
        <f>VLOOKUP(Tabla1[[#This Row],[NRO_CUENTA]],[1]!Tabla3[#Data],12,0)</f>
        <v>#N/A</v>
      </c>
      <c r="AD848" t="e">
        <f>VLOOKUP(Tabla1[[#This Row],[NRO_CUENTA]],[1]!Tabla3[#Data],17,0)</f>
        <v>#N/A</v>
      </c>
    </row>
    <row r="849" spans="1:31" x14ac:dyDescent="0.25">
      <c r="A849" t="s">
        <v>18</v>
      </c>
      <c r="B849" s="1">
        <v>42186</v>
      </c>
      <c r="C849" t="s">
        <v>282</v>
      </c>
      <c r="D849">
        <v>29606</v>
      </c>
      <c r="E849" s="6" t="s">
        <v>2922</v>
      </c>
      <c r="F849" t="s">
        <v>2923</v>
      </c>
      <c r="G849" s="6" t="s">
        <v>2240</v>
      </c>
      <c r="H849" t="s">
        <v>22</v>
      </c>
      <c r="I849" t="s">
        <v>23</v>
      </c>
      <c r="J849" t="s">
        <v>2337</v>
      </c>
      <c r="K849" t="s">
        <v>2924</v>
      </c>
      <c r="L849" t="s">
        <v>2925</v>
      </c>
      <c r="M849" t="s">
        <v>2926</v>
      </c>
      <c r="N849" t="s">
        <v>2376</v>
      </c>
      <c r="O849" s="14">
        <v>44075</v>
      </c>
      <c r="P849" s="14">
        <v>44105</v>
      </c>
      <c r="Q849" s="22" t="s">
        <v>27</v>
      </c>
      <c r="R849" s="22" t="s">
        <v>3046</v>
      </c>
      <c r="S849" s="24"/>
      <c r="T849" s="22">
        <v>44128</v>
      </c>
      <c r="U849" t="s">
        <v>5982</v>
      </c>
      <c r="V849" t="s">
        <v>5982</v>
      </c>
      <c r="W849" t="s">
        <v>282</v>
      </c>
      <c r="X849" t="b">
        <f>Tabla1[[#This Row],[PLAN CONSUMO 31/10]]=Tabla1[[#This Row],[PLAN_CONSUMO]]</f>
        <v>1</v>
      </c>
      <c r="Y849" t="s">
        <v>6116</v>
      </c>
      <c r="Z849" t="b">
        <f>Tabla1[[#This Row],[DESCRIPCION_U20002 31/10]]=Tabla1[[#This Row],[DESCRIPCION_U2000]]</f>
        <v>0</v>
      </c>
      <c r="AA849" t="s">
        <v>7373</v>
      </c>
      <c r="AB849" t="b">
        <f>Tabla1[[#This Row],[EJECUTIVO COMERCIAL 31/10]]=Tabla1[[#This Row],[EJECUTIVO_CORPORATE]]</f>
        <v>0</v>
      </c>
      <c r="AC849" t="e">
        <f>VLOOKUP(Tabla1[[#This Row],[NRO_CUENTA]],[1]!Tabla3[#Data],12,0)</f>
        <v>#N/A</v>
      </c>
      <c r="AD849" t="e">
        <f>VLOOKUP(Tabla1[[#This Row],[NRO_CUENTA]],[1]!Tabla3[#Data],17,0)</f>
        <v>#N/A</v>
      </c>
    </row>
    <row r="850" spans="1:31" x14ac:dyDescent="0.25">
      <c r="A850" t="s">
        <v>88</v>
      </c>
      <c r="B850" s="1">
        <v>42916</v>
      </c>
      <c r="C850" t="s">
        <v>76</v>
      </c>
      <c r="D850">
        <v>31144</v>
      </c>
      <c r="E850" s="6" t="s">
        <v>2927</v>
      </c>
      <c r="F850" t="s">
        <v>2928</v>
      </c>
      <c r="G850" s="6" t="s">
        <v>1826</v>
      </c>
      <c r="H850" t="s">
        <v>40</v>
      </c>
      <c r="I850" t="s">
        <v>23</v>
      </c>
      <c r="J850" t="s">
        <v>1241</v>
      </c>
      <c r="K850" t="s">
        <v>2930</v>
      </c>
      <c r="L850" t="s">
        <v>2931</v>
      </c>
      <c r="M850" t="s">
        <v>2932</v>
      </c>
      <c r="N850" t="s">
        <v>2376</v>
      </c>
      <c r="O850" s="14">
        <v>44075</v>
      </c>
      <c r="P850" s="14">
        <v>44105</v>
      </c>
      <c r="Q850" s="22" t="s">
        <v>27</v>
      </c>
      <c r="R850" s="22" t="s">
        <v>3544</v>
      </c>
      <c r="S850" s="24"/>
      <c r="T850" s="22">
        <v>44148</v>
      </c>
      <c r="U850" t="s">
        <v>5984</v>
      </c>
      <c r="V850" t="s">
        <v>5982</v>
      </c>
      <c r="W850" t="s">
        <v>28</v>
      </c>
      <c r="X850" t="b">
        <f>Tabla1[[#This Row],[PLAN CONSUMO 31/10]]=Tabla1[[#This Row],[PLAN_CONSUMO]]</f>
        <v>0</v>
      </c>
      <c r="Y850" t="s">
        <v>8871</v>
      </c>
      <c r="Z850" t="b">
        <f>Tabla1[[#This Row],[DESCRIPCION_U20002 31/10]]=Tabla1[[#This Row],[DESCRIPCION_U2000]]</f>
        <v>0</v>
      </c>
      <c r="AA850" t="s">
        <v>5731</v>
      </c>
      <c r="AB850" t="b">
        <f>Tabla1[[#This Row],[EJECUTIVO COMERCIAL 31/10]]=Tabla1[[#This Row],[EJECUTIVO_CORPORATE]]</f>
        <v>0</v>
      </c>
      <c r="AC850" t="e">
        <f>VLOOKUP(Tabla1[[#This Row],[NRO_CUENTA]],[1]!Tabla3[#Data],12,0)</f>
        <v>#N/A</v>
      </c>
      <c r="AD850" t="e">
        <f>VLOOKUP(Tabla1[[#This Row],[NRO_CUENTA]],[1]!Tabla3[#Data],17,0)</f>
        <v>#N/A</v>
      </c>
    </row>
    <row r="851" spans="1:31" x14ac:dyDescent="0.25">
      <c r="A851" t="s">
        <v>88</v>
      </c>
      <c r="B851" s="1">
        <v>43264</v>
      </c>
      <c r="C851" t="s">
        <v>28</v>
      </c>
      <c r="D851">
        <v>32473</v>
      </c>
      <c r="E851" s="6" t="s">
        <v>2927</v>
      </c>
      <c r="F851" t="s">
        <v>2936</v>
      </c>
      <c r="G851" s="6" t="s">
        <v>1826</v>
      </c>
      <c r="H851" t="s">
        <v>40</v>
      </c>
      <c r="I851" t="s">
        <v>23</v>
      </c>
      <c r="J851" t="s">
        <v>1241</v>
      </c>
      <c r="K851" t="s">
        <v>2933</v>
      </c>
      <c r="L851" t="s">
        <v>2934</v>
      </c>
      <c r="M851" t="s">
        <v>2935</v>
      </c>
      <c r="N851" t="s">
        <v>2376</v>
      </c>
      <c r="O851" s="14">
        <v>44075</v>
      </c>
      <c r="P851" s="14">
        <v>44105</v>
      </c>
      <c r="Q851" s="22" t="s">
        <v>27</v>
      </c>
      <c r="R851" s="22" t="s">
        <v>3544</v>
      </c>
      <c r="S851" s="24"/>
      <c r="T851" s="22">
        <v>44147</v>
      </c>
      <c r="U851" t="s">
        <v>5984</v>
      </c>
      <c r="V851" t="s">
        <v>35</v>
      </c>
      <c r="W851" t="s">
        <v>28</v>
      </c>
      <c r="X851" t="b">
        <f>Tabla1[[#This Row],[PLAN CONSUMO 31/10]]=Tabla1[[#This Row],[PLAN_CONSUMO]]</f>
        <v>1</v>
      </c>
      <c r="Y851" t="s">
        <v>35</v>
      </c>
      <c r="Z851" t="b">
        <f>Tabla1[[#This Row],[DESCRIPCION_U20002 31/10]]=Tabla1[[#This Row],[DESCRIPCION_U2000]]</f>
        <v>0</v>
      </c>
      <c r="AA851" t="s">
        <v>5731</v>
      </c>
      <c r="AB851" t="b">
        <f>Tabla1[[#This Row],[EJECUTIVO COMERCIAL 31/10]]=Tabla1[[#This Row],[EJECUTIVO_CORPORATE]]</f>
        <v>0</v>
      </c>
      <c r="AC851" t="e">
        <f>VLOOKUP(Tabla1[[#This Row],[NRO_CUENTA]],[1]!Tabla3[#Data],12,0)</f>
        <v>#N/A</v>
      </c>
      <c r="AD851" t="e">
        <f>VLOOKUP(Tabla1[[#This Row],[NRO_CUENTA]],[1]!Tabla3[#Data],17,0)</f>
        <v>#N/A</v>
      </c>
    </row>
    <row r="852" spans="1:31" x14ac:dyDescent="0.25">
      <c r="A852" t="s">
        <v>88</v>
      </c>
      <c r="B852" s="1">
        <v>43266</v>
      </c>
      <c r="C852" t="s">
        <v>28</v>
      </c>
      <c r="D852">
        <v>32549</v>
      </c>
      <c r="E852" s="6" t="s">
        <v>2927</v>
      </c>
      <c r="F852" t="s">
        <v>2929</v>
      </c>
      <c r="G852" s="6" t="s">
        <v>1826</v>
      </c>
      <c r="H852" t="s">
        <v>22</v>
      </c>
      <c r="I852" t="s">
        <v>23</v>
      </c>
      <c r="J852" t="s">
        <v>1241</v>
      </c>
      <c r="K852" t="s">
        <v>2937</v>
      </c>
      <c r="L852" t="s">
        <v>2938</v>
      </c>
      <c r="M852" t="s">
        <v>2935</v>
      </c>
      <c r="N852" t="s">
        <v>2376</v>
      </c>
      <c r="O852" s="14">
        <v>44075</v>
      </c>
      <c r="P852" s="14">
        <v>44105</v>
      </c>
      <c r="Q852" s="22" t="s">
        <v>27</v>
      </c>
      <c r="R852" s="22"/>
      <c r="S852" s="24"/>
      <c r="T852" s="22">
        <v>44127</v>
      </c>
      <c r="U852" t="s">
        <v>5984</v>
      </c>
      <c r="V852" t="s">
        <v>5982</v>
      </c>
      <c r="W852" t="s">
        <v>28</v>
      </c>
      <c r="X852" t="b">
        <f>Tabla1[[#This Row],[PLAN CONSUMO 31/10]]=Tabla1[[#This Row],[PLAN_CONSUMO]]</f>
        <v>1</v>
      </c>
      <c r="Y852" t="s">
        <v>9172</v>
      </c>
      <c r="Z852" t="b">
        <f>Tabla1[[#This Row],[DESCRIPCION_U20002 31/10]]=Tabla1[[#This Row],[DESCRIPCION_U2000]]</f>
        <v>0</v>
      </c>
      <c r="AA852" t="s">
        <v>5731</v>
      </c>
      <c r="AB852" t="b">
        <f>Tabla1[[#This Row],[EJECUTIVO COMERCIAL 31/10]]=Tabla1[[#This Row],[EJECUTIVO_CORPORATE]]</f>
        <v>0</v>
      </c>
      <c r="AC852" t="e">
        <f>VLOOKUP(Tabla1[[#This Row],[NRO_CUENTA]],[1]!Tabla3[#Data],12,0)</f>
        <v>#N/A</v>
      </c>
      <c r="AD852" t="e">
        <f>VLOOKUP(Tabla1[[#This Row],[NRO_CUENTA]],[1]!Tabla3[#Data],17,0)</f>
        <v>#N/A</v>
      </c>
    </row>
    <row r="853" spans="1:31" x14ac:dyDescent="0.25">
      <c r="A853" t="s">
        <v>88</v>
      </c>
      <c r="B853" s="1">
        <v>43584</v>
      </c>
      <c r="C853" t="s">
        <v>28</v>
      </c>
      <c r="D853">
        <v>33824</v>
      </c>
      <c r="E853" s="6" t="s">
        <v>2927</v>
      </c>
      <c r="F853" t="s">
        <v>3437</v>
      </c>
      <c r="G853" s="6" t="s">
        <v>1826</v>
      </c>
      <c r="H853" t="s">
        <v>31</v>
      </c>
      <c r="I853" t="s">
        <v>23</v>
      </c>
      <c r="J853" t="s">
        <v>1241</v>
      </c>
      <c r="K853" t="s">
        <v>2941</v>
      </c>
      <c r="L853" t="s">
        <v>2939</v>
      </c>
      <c r="M853" t="s">
        <v>2940</v>
      </c>
      <c r="N853" t="s">
        <v>2376</v>
      </c>
      <c r="O853" s="14">
        <v>44075</v>
      </c>
      <c r="P853" s="14">
        <v>44105</v>
      </c>
      <c r="Q853" s="22" t="s">
        <v>75</v>
      </c>
      <c r="R853" s="22"/>
      <c r="S853" s="2" t="s">
        <v>9309</v>
      </c>
      <c r="T853" s="22">
        <v>0</v>
      </c>
      <c r="U853" t="s">
        <v>5984</v>
      </c>
      <c r="V853" t="s">
        <v>35</v>
      </c>
      <c r="W853" t="s">
        <v>28</v>
      </c>
      <c r="X853" t="b">
        <f>Tabla1[[#This Row],[PLAN CONSUMO 31/10]]=Tabla1[[#This Row],[PLAN_CONSUMO]]</f>
        <v>1</v>
      </c>
      <c r="Y853" t="s">
        <v>35</v>
      </c>
      <c r="Z853" t="b">
        <f>Tabla1[[#This Row],[DESCRIPCION_U20002 31/10]]=Tabla1[[#This Row],[DESCRIPCION_U2000]]</f>
        <v>0</v>
      </c>
      <c r="AA853" t="s">
        <v>5731</v>
      </c>
      <c r="AB853" t="b">
        <f>Tabla1[[#This Row],[EJECUTIVO COMERCIAL 31/10]]=Tabla1[[#This Row],[EJECUTIVO_CORPORATE]]</f>
        <v>0</v>
      </c>
      <c r="AC853" t="e">
        <f>VLOOKUP(Tabla1[[#This Row],[NRO_CUENTA]],[1]!Tabla3[#Data],12,0)</f>
        <v>#N/A</v>
      </c>
      <c r="AD853" t="e">
        <f>VLOOKUP(Tabla1[[#This Row],[NRO_CUENTA]],[1]!Tabla3[#Data],17,0)</f>
        <v>#N/A</v>
      </c>
      <c r="AE853" t="s">
        <v>8557</v>
      </c>
    </row>
    <row r="854" spans="1:31" x14ac:dyDescent="0.25">
      <c r="A854" t="s">
        <v>88</v>
      </c>
      <c r="B854" s="1">
        <v>41795</v>
      </c>
      <c r="C854" t="s">
        <v>76</v>
      </c>
      <c r="D854">
        <v>29130</v>
      </c>
      <c r="E854" s="6" t="s">
        <v>2942</v>
      </c>
      <c r="F854" t="s">
        <v>3438</v>
      </c>
      <c r="G854" s="6" t="s">
        <v>1826</v>
      </c>
      <c r="H854" t="s">
        <v>22</v>
      </c>
      <c r="I854" t="s">
        <v>23</v>
      </c>
      <c r="J854" t="s">
        <v>1241</v>
      </c>
      <c r="K854" t="s">
        <v>2943</v>
      </c>
      <c r="L854" t="s">
        <v>2944</v>
      </c>
      <c r="M854" t="s">
        <v>2945</v>
      </c>
      <c r="N854" t="s">
        <v>2376</v>
      </c>
      <c r="O854" s="14">
        <v>44075</v>
      </c>
      <c r="P854" s="14">
        <v>44105</v>
      </c>
      <c r="Q854" s="22" t="s">
        <v>27</v>
      </c>
      <c r="R854" s="22" t="s">
        <v>3982</v>
      </c>
      <c r="S854" s="24"/>
      <c r="T854" s="22">
        <v>44300</v>
      </c>
      <c r="U854" t="s">
        <v>5982</v>
      </c>
      <c r="V854" t="s">
        <v>5982</v>
      </c>
      <c r="W854" t="s">
        <v>76</v>
      </c>
      <c r="X854" t="b">
        <f>Tabla1[[#This Row],[PLAN CONSUMO 31/10]]=Tabla1[[#This Row],[PLAN_CONSUMO]]</f>
        <v>1</v>
      </c>
      <c r="Y854" t="s">
        <v>3438</v>
      </c>
      <c r="Z854" t="b">
        <f>Tabla1[[#This Row],[DESCRIPCION_U20002 31/10]]=Tabla1[[#This Row],[DESCRIPCION_U2000]]</f>
        <v>1</v>
      </c>
      <c r="AA854" t="s">
        <v>5731</v>
      </c>
      <c r="AB854" t="b">
        <f>Tabla1[[#This Row],[EJECUTIVO COMERCIAL 31/10]]=Tabla1[[#This Row],[EJECUTIVO_CORPORATE]]</f>
        <v>0</v>
      </c>
      <c r="AC854" t="e">
        <f>VLOOKUP(Tabla1[[#This Row],[NRO_CUENTA]],[1]!Tabla3[#Data],12,0)</f>
        <v>#N/A</v>
      </c>
      <c r="AD854" t="e">
        <f>VLOOKUP(Tabla1[[#This Row],[NRO_CUENTA]],[1]!Tabla3[#Data],17,0)</f>
        <v>#N/A</v>
      </c>
    </row>
    <row r="855" spans="1:31" x14ac:dyDescent="0.25">
      <c r="A855" t="s">
        <v>88</v>
      </c>
      <c r="B855" s="1">
        <v>42886</v>
      </c>
      <c r="C855" t="s">
        <v>1952</v>
      </c>
      <c r="D855">
        <v>31085</v>
      </c>
      <c r="E855" s="6" t="s">
        <v>2946</v>
      </c>
      <c r="F855" t="s">
        <v>2947</v>
      </c>
      <c r="G855" s="6" t="s">
        <v>1422</v>
      </c>
      <c r="H855" t="s">
        <v>22</v>
      </c>
      <c r="I855" t="s">
        <v>23</v>
      </c>
      <c r="J855" t="s">
        <v>1232</v>
      </c>
      <c r="K855" t="s">
        <v>2948</v>
      </c>
      <c r="L855" t="s">
        <v>2949</v>
      </c>
      <c r="M855" t="s">
        <v>2950</v>
      </c>
      <c r="N855" t="s">
        <v>2376</v>
      </c>
      <c r="O855" s="14">
        <v>44075</v>
      </c>
      <c r="P855" s="14">
        <v>44105</v>
      </c>
      <c r="Q855" s="22" t="s">
        <v>27</v>
      </c>
      <c r="R855" s="22"/>
      <c r="S855" s="24"/>
      <c r="T855" s="22">
        <v>44120</v>
      </c>
      <c r="U855" t="s">
        <v>5982</v>
      </c>
      <c r="V855" t="s">
        <v>5982</v>
      </c>
      <c r="W855" t="s">
        <v>1872</v>
      </c>
      <c r="X855" t="b">
        <f>Tabla1[[#This Row],[PLAN CONSUMO 31/10]]=Tabla1[[#This Row],[PLAN_CONSUMO]]</f>
        <v>0</v>
      </c>
      <c r="Y855" t="s">
        <v>8872</v>
      </c>
      <c r="Z855" t="b">
        <f>Tabla1[[#This Row],[DESCRIPCION_U20002 31/10]]=Tabla1[[#This Row],[DESCRIPCION_U2000]]</f>
        <v>0</v>
      </c>
      <c r="AA855" t="s">
        <v>1426</v>
      </c>
      <c r="AB855" t="b">
        <f>Tabla1[[#This Row],[EJECUTIVO COMERCIAL 31/10]]=Tabla1[[#This Row],[EJECUTIVO_CORPORATE]]</f>
        <v>0</v>
      </c>
      <c r="AC855" t="e">
        <f>VLOOKUP(Tabla1[[#This Row],[NRO_CUENTA]],[1]!Tabla3[#Data],12,0)</f>
        <v>#N/A</v>
      </c>
      <c r="AD855" t="e">
        <f>VLOOKUP(Tabla1[[#This Row],[NRO_CUENTA]],[1]!Tabla3[#Data],17,0)</f>
        <v>#N/A</v>
      </c>
    </row>
    <row r="856" spans="1:31" x14ac:dyDescent="0.25">
      <c r="A856" t="s">
        <v>88</v>
      </c>
      <c r="B856" s="1">
        <v>43159</v>
      </c>
      <c r="C856" t="s">
        <v>2449</v>
      </c>
      <c r="D856">
        <v>31920</v>
      </c>
      <c r="E856" s="6" t="s">
        <v>2951</v>
      </c>
      <c r="F856" t="s">
        <v>2952</v>
      </c>
      <c r="G856" s="6" t="s">
        <v>1830</v>
      </c>
      <c r="H856" t="s">
        <v>31</v>
      </c>
      <c r="I856" t="s">
        <v>430</v>
      </c>
      <c r="J856" t="s">
        <v>1842</v>
      </c>
      <c r="K856" t="s">
        <v>2953</v>
      </c>
      <c r="L856" t="s">
        <v>2954</v>
      </c>
      <c r="M856" t="s">
        <v>2955</v>
      </c>
      <c r="N856" t="s">
        <v>2376</v>
      </c>
      <c r="O856" s="14">
        <v>44075</v>
      </c>
      <c r="P856" s="14">
        <v>44105</v>
      </c>
      <c r="Q856" s="21" t="s">
        <v>75</v>
      </c>
      <c r="R856" s="21" t="s">
        <v>3770</v>
      </c>
      <c r="S856" s="2" t="s">
        <v>9309</v>
      </c>
      <c r="T856" s="22">
        <v>0</v>
      </c>
      <c r="U856" t="s">
        <v>5984</v>
      </c>
      <c r="V856" t="s">
        <v>35</v>
      </c>
      <c r="W856" t="s">
        <v>2449</v>
      </c>
      <c r="X856" t="b">
        <f>Tabla1[[#This Row],[PLAN CONSUMO 31/10]]=Tabla1[[#This Row],[PLAN_CONSUMO]]</f>
        <v>1</v>
      </c>
      <c r="Y856" t="s">
        <v>35</v>
      </c>
      <c r="Z856" t="b">
        <f>Tabla1[[#This Row],[DESCRIPCION_U20002 31/10]]=Tabla1[[#This Row],[DESCRIPCION_U2000]]</f>
        <v>0</v>
      </c>
      <c r="AA856" t="s">
        <v>1830</v>
      </c>
      <c r="AB856" t="b">
        <f>Tabla1[[#This Row],[EJECUTIVO COMERCIAL 31/10]]=Tabla1[[#This Row],[EJECUTIVO_CORPORATE]]</f>
        <v>1</v>
      </c>
      <c r="AC856" t="e">
        <f>VLOOKUP(Tabla1[[#This Row],[NRO_CUENTA]],[1]!Tabla3[#Data],12,0)</f>
        <v>#N/A</v>
      </c>
      <c r="AD856" t="e">
        <f>VLOOKUP(Tabla1[[#This Row],[NRO_CUENTA]],[1]!Tabla3[#Data],17,0)</f>
        <v>#N/A</v>
      </c>
    </row>
    <row r="857" spans="1:31" x14ac:dyDescent="0.25">
      <c r="A857" t="s">
        <v>1382</v>
      </c>
      <c r="B857" s="1">
        <v>43308</v>
      </c>
      <c r="C857" t="s">
        <v>76</v>
      </c>
      <c r="D857">
        <v>32645</v>
      </c>
      <c r="E857" s="6" t="s">
        <v>3047</v>
      </c>
      <c r="F857" t="s">
        <v>3048</v>
      </c>
      <c r="G857" s="6" t="s">
        <v>1468</v>
      </c>
      <c r="H857" t="s">
        <v>22</v>
      </c>
      <c r="I857" t="s">
        <v>23</v>
      </c>
      <c r="J857" t="s">
        <v>1225</v>
      </c>
      <c r="K857" t="s">
        <v>3050</v>
      </c>
      <c r="M857" t="s">
        <v>3051</v>
      </c>
      <c r="N857" t="s">
        <v>594</v>
      </c>
      <c r="O857" s="14">
        <v>44105</v>
      </c>
      <c r="P857" s="14">
        <v>44105</v>
      </c>
      <c r="Q857" s="22" t="s">
        <v>75</v>
      </c>
      <c r="R857" s="22" t="s">
        <v>3049</v>
      </c>
      <c r="S857" s="24" t="s">
        <v>2239</v>
      </c>
      <c r="T857" s="22">
        <v>0</v>
      </c>
      <c r="U857" t="s">
        <v>5984</v>
      </c>
      <c r="V857" t="s">
        <v>35</v>
      </c>
      <c r="W857" t="s">
        <v>76</v>
      </c>
      <c r="X857" t="b">
        <f>Tabla1[[#This Row],[PLAN CONSUMO 31/10]]=Tabla1[[#This Row],[PLAN_CONSUMO]]</f>
        <v>1</v>
      </c>
      <c r="Y857" t="s">
        <v>35</v>
      </c>
      <c r="Z857" t="b">
        <f>Tabla1[[#This Row],[DESCRIPCION_U20002 31/10]]=Tabla1[[#This Row],[DESCRIPCION_U2000]]</f>
        <v>0</v>
      </c>
      <c r="AA857" t="s">
        <v>7475</v>
      </c>
      <c r="AB857" t="b">
        <f>Tabla1[[#This Row],[EJECUTIVO COMERCIAL 31/10]]=Tabla1[[#This Row],[EJECUTIVO_CORPORATE]]</f>
        <v>0</v>
      </c>
      <c r="AC857" t="e">
        <f>VLOOKUP(Tabla1[[#This Row],[NRO_CUENTA]],[1]!Tabla3[#Data],12,0)</f>
        <v>#N/A</v>
      </c>
      <c r="AD857" t="e">
        <f>VLOOKUP(Tabla1[[#This Row],[NRO_CUENTA]],[1]!Tabla3[#Data],17,0)</f>
        <v>#N/A</v>
      </c>
    </row>
    <row r="858" spans="1:31" x14ac:dyDescent="0.25">
      <c r="A858" t="s">
        <v>18</v>
      </c>
      <c r="B858" s="1">
        <v>43131</v>
      </c>
      <c r="C858" t="s">
        <v>454</v>
      </c>
      <c r="D858">
        <v>31898</v>
      </c>
      <c r="E858" s="6" t="s">
        <v>2605</v>
      </c>
      <c r="F858" t="s">
        <v>2608</v>
      </c>
      <c r="G858" s="6" t="s">
        <v>1765</v>
      </c>
      <c r="H858" t="s">
        <v>752</v>
      </c>
      <c r="I858" t="s">
        <v>23</v>
      </c>
      <c r="J858" t="s">
        <v>745</v>
      </c>
      <c r="K858" t="s">
        <v>2615</v>
      </c>
      <c r="L858" t="s">
        <v>2616</v>
      </c>
      <c r="M858" t="s">
        <v>2617</v>
      </c>
      <c r="N858" t="s">
        <v>2376</v>
      </c>
      <c r="O858" s="14">
        <v>44044</v>
      </c>
      <c r="P858" s="14">
        <v>44075</v>
      </c>
      <c r="Q858" s="22" t="s">
        <v>1878</v>
      </c>
      <c r="R858" s="22"/>
      <c r="S858" s="24"/>
      <c r="T858" s="29">
        <v>44135</v>
      </c>
      <c r="U858" t="s">
        <v>5984</v>
      </c>
      <c r="V858" t="s">
        <v>35</v>
      </c>
      <c r="W858" t="s">
        <v>5986</v>
      </c>
      <c r="X858" t="b">
        <f>Tabla1[[#This Row],[PLAN CONSUMO 31/10]]=Tabla1[[#This Row],[PLAN_CONSUMO]]</f>
        <v>0</v>
      </c>
      <c r="Y858" t="s">
        <v>35</v>
      </c>
      <c r="Z858" t="b">
        <f>Tabla1[[#This Row],[DESCRIPCION_U20002 31/10]]=Tabla1[[#This Row],[DESCRIPCION_U2000]]</f>
        <v>0</v>
      </c>
      <c r="AA858" t="s">
        <v>1820</v>
      </c>
      <c r="AB858" t="b">
        <f>Tabla1[[#This Row],[EJECUTIVO COMERCIAL 31/10]]=Tabla1[[#This Row],[EJECUTIVO_CORPORATE]]</f>
        <v>0</v>
      </c>
      <c r="AC858" t="e">
        <f>VLOOKUP(Tabla1[[#This Row],[NRO_CUENTA]],[1]!Tabla3[#Data],12,0)</f>
        <v>#N/A</v>
      </c>
      <c r="AD858" t="e">
        <f>VLOOKUP(Tabla1[[#This Row],[NRO_CUENTA]],[1]!Tabla3[#Data],17,0)</f>
        <v>#N/A</v>
      </c>
    </row>
    <row r="859" spans="1:31" x14ac:dyDescent="0.25">
      <c r="A859" t="s">
        <v>88</v>
      </c>
      <c r="B859" s="1">
        <v>42964</v>
      </c>
      <c r="C859" t="s">
        <v>725</v>
      </c>
      <c r="D859">
        <v>31318</v>
      </c>
      <c r="E859" s="6" t="s">
        <v>3065</v>
      </c>
      <c r="F859" t="s">
        <v>3066</v>
      </c>
      <c r="G859" s="6" t="s">
        <v>2273</v>
      </c>
      <c r="H859" t="s">
        <v>40</v>
      </c>
      <c r="I859" t="s">
        <v>430</v>
      </c>
      <c r="J859" t="s">
        <v>2333</v>
      </c>
      <c r="K859" t="s">
        <v>3139</v>
      </c>
      <c r="L859" t="s">
        <v>3140</v>
      </c>
      <c r="M859" t="s">
        <v>3790</v>
      </c>
      <c r="N859" t="s">
        <v>2376</v>
      </c>
      <c r="O859" s="14">
        <v>44105</v>
      </c>
      <c r="P859" s="14">
        <v>44136</v>
      </c>
      <c r="Q859" s="22" t="s">
        <v>27</v>
      </c>
      <c r="R859" s="22"/>
      <c r="S859" s="24"/>
      <c r="T859" s="22">
        <v>44193</v>
      </c>
      <c r="U859" t="s">
        <v>5982</v>
      </c>
      <c r="V859" t="s">
        <v>5982</v>
      </c>
      <c r="W859" t="s">
        <v>725</v>
      </c>
      <c r="X859" t="b">
        <f>Tabla1[[#This Row],[PLAN CONSUMO 31/10]]=Tabla1[[#This Row],[PLAN_CONSUMO]]</f>
        <v>1</v>
      </c>
      <c r="Y859" t="s">
        <v>6358</v>
      </c>
      <c r="Z859" t="b">
        <f>Tabla1[[#This Row],[DESCRIPCION_U20002 31/10]]=Tabla1[[#This Row],[DESCRIPCION_U2000]]</f>
        <v>0</v>
      </c>
      <c r="AA859" t="s">
        <v>4249</v>
      </c>
      <c r="AB859" t="b">
        <f>Tabla1[[#This Row],[EJECUTIVO COMERCIAL 31/10]]=Tabla1[[#This Row],[EJECUTIVO_CORPORATE]]</f>
        <v>0</v>
      </c>
      <c r="AC859" t="e">
        <f>VLOOKUP(Tabla1[[#This Row],[NRO_CUENTA]],[1]!Tabla3[#Data],12,0)</f>
        <v>#N/A</v>
      </c>
      <c r="AD859" t="e">
        <f>VLOOKUP(Tabla1[[#This Row],[NRO_CUENTA]],[1]!Tabla3[#Data],17,0)</f>
        <v>#N/A</v>
      </c>
    </row>
    <row r="860" spans="1:31" x14ac:dyDescent="0.25">
      <c r="A860" t="s">
        <v>88</v>
      </c>
      <c r="B860" s="1">
        <v>42964</v>
      </c>
      <c r="C860" t="s">
        <v>725</v>
      </c>
      <c r="D860">
        <v>31319</v>
      </c>
      <c r="E860" s="6" t="s">
        <v>3065</v>
      </c>
      <c r="F860" t="s">
        <v>3067</v>
      </c>
      <c r="G860" s="6" t="s">
        <v>2273</v>
      </c>
      <c r="H860" t="s">
        <v>40</v>
      </c>
      <c r="I860" t="s">
        <v>23</v>
      </c>
      <c r="J860" t="s">
        <v>2333</v>
      </c>
      <c r="K860" t="s">
        <v>3142</v>
      </c>
      <c r="L860" t="s">
        <v>3143</v>
      </c>
      <c r="M860" t="s">
        <v>3141</v>
      </c>
      <c r="N860" t="s">
        <v>2376</v>
      </c>
      <c r="O860" s="14">
        <v>44105</v>
      </c>
      <c r="P860" s="14">
        <v>44136</v>
      </c>
      <c r="Q860" s="22" t="s">
        <v>27</v>
      </c>
      <c r="R860" s="22" t="s">
        <v>3789</v>
      </c>
      <c r="S860" s="24"/>
      <c r="T860" s="22">
        <v>44187</v>
      </c>
      <c r="U860" t="s">
        <v>5982</v>
      </c>
      <c r="V860" t="s">
        <v>5982</v>
      </c>
      <c r="W860" t="s">
        <v>725</v>
      </c>
      <c r="X860" t="b">
        <f>Tabla1[[#This Row],[PLAN CONSUMO 31/10]]=Tabla1[[#This Row],[PLAN_CONSUMO]]</f>
        <v>1</v>
      </c>
      <c r="Y860" t="s">
        <v>6359</v>
      </c>
      <c r="Z860" t="b">
        <f>Tabla1[[#This Row],[DESCRIPCION_U20002 31/10]]=Tabla1[[#This Row],[DESCRIPCION_U2000]]</f>
        <v>0</v>
      </c>
      <c r="AA860" t="s">
        <v>4249</v>
      </c>
      <c r="AB860" t="b">
        <f>Tabla1[[#This Row],[EJECUTIVO COMERCIAL 31/10]]=Tabla1[[#This Row],[EJECUTIVO_CORPORATE]]</f>
        <v>0</v>
      </c>
      <c r="AC860" t="e">
        <f>VLOOKUP(Tabla1[[#This Row],[NRO_CUENTA]],[1]!Tabla3[#Data],12,0)</f>
        <v>#N/A</v>
      </c>
      <c r="AD860" t="e">
        <f>VLOOKUP(Tabla1[[#This Row],[NRO_CUENTA]],[1]!Tabla3[#Data],17,0)</f>
        <v>#N/A</v>
      </c>
    </row>
    <row r="861" spans="1:31" x14ac:dyDescent="0.25">
      <c r="A861" t="s">
        <v>88</v>
      </c>
      <c r="B861" s="1">
        <v>43280</v>
      </c>
      <c r="C861" t="s">
        <v>28</v>
      </c>
      <c r="D861">
        <v>32604</v>
      </c>
      <c r="E861" s="6" t="s">
        <v>3068</v>
      </c>
      <c r="F861" t="s">
        <v>3069</v>
      </c>
      <c r="G861" s="6" t="s">
        <v>1769</v>
      </c>
      <c r="H861" t="s">
        <v>40</v>
      </c>
      <c r="I861" t="s">
        <v>23</v>
      </c>
      <c r="J861" t="s">
        <v>1240</v>
      </c>
      <c r="K861" t="s">
        <v>3144</v>
      </c>
      <c r="L861">
        <v>0</v>
      </c>
      <c r="M861" t="s">
        <v>3145</v>
      </c>
      <c r="N861" t="s">
        <v>2376</v>
      </c>
      <c r="O861" s="14">
        <v>44105</v>
      </c>
      <c r="P861" s="14">
        <v>44136</v>
      </c>
      <c r="Q861" s="22" t="s">
        <v>27</v>
      </c>
      <c r="R861" s="22" t="s">
        <v>3969</v>
      </c>
      <c r="S861" s="24"/>
      <c r="T861" s="22">
        <v>44276</v>
      </c>
      <c r="U861" t="s">
        <v>5982</v>
      </c>
      <c r="V861" t="s">
        <v>5982</v>
      </c>
      <c r="W861" t="s">
        <v>28</v>
      </c>
      <c r="X861" t="b">
        <f>Tabla1[[#This Row],[PLAN CONSUMO 31/10]]=Tabla1[[#This Row],[PLAN_CONSUMO]]</f>
        <v>1</v>
      </c>
      <c r="Y861" t="s">
        <v>3069</v>
      </c>
      <c r="Z861" t="b">
        <f>Tabla1[[#This Row],[DESCRIPCION_U20002 31/10]]=Tabla1[[#This Row],[DESCRIPCION_U2000]]</f>
        <v>1</v>
      </c>
      <c r="AA861" t="s">
        <v>5882</v>
      </c>
      <c r="AB861" t="b">
        <f>Tabla1[[#This Row],[EJECUTIVO COMERCIAL 31/10]]=Tabla1[[#This Row],[EJECUTIVO_CORPORATE]]</f>
        <v>0</v>
      </c>
      <c r="AC861" t="e">
        <f>VLOOKUP(Tabla1[[#This Row],[NRO_CUENTA]],[1]!Tabla3[#Data],12,0)</f>
        <v>#N/A</v>
      </c>
      <c r="AD861" t="e">
        <f>VLOOKUP(Tabla1[[#This Row],[NRO_CUENTA]],[1]!Tabla3[#Data],17,0)</f>
        <v>#N/A</v>
      </c>
    </row>
    <row r="862" spans="1:31" x14ac:dyDescent="0.25">
      <c r="A862" t="s">
        <v>88</v>
      </c>
      <c r="B862" s="1">
        <v>43496</v>
      </c>
      <c r="C862" t="s">
        <v>248</v>
      </c>
      <c r="D862">
        <v>33520</v>
      </c>
      <c r="E862" s="6" t="s">
        <v>3068</v>
      </c>
      <c r="F862" t="s">
        <v>3070</v>
      </c>
      <c r="G862" s="6" t="s">
        <v>1769</v>
      </c>
      <c r="H862" t="s">
        <v>22</v>
      </c>
      <c r="I862" t="s">
        <v>23</v>
      </c>
      <c r="J862" t="s">
        <v>1240</v>
      </c>
      <c r="K862" t="s">
        <v>3146</v>
      </c>
      <c r="L862" t="s">
        <v>3147</v>
      </c>
      <c r="M862" t="s">
        <v>3148</v>
      </c>
      <c r="N862" t="s">
        <v>2376</v>
      </c>
      <c r="O862" s="14">
        <v>44105</v>
      </c>
      <c r="P862" s="14">
        <v>44136</v>
      </c>
      <c r="Q862" s="22" t="s">
        <v>27</v>
      </c>
      <c r="R862" s="22"/>
      <c r="S862" s="24"/>
      <c r="T862" s="22">
        <v>44157</v>
      </c>
      <c r="U862" t="s">
        <v>5982</v>
      </c>
      <c r="V862" t="s">
        <v>5982</v>
      </c>
      <c r="W862" t="s">
        <v>248</v>
      </c>
      <c r="X862" t="b">
        <f>Tabla1[[#This Row],[PLAN CONSUMO 31/10]]=Tabla1[[#This Row],[PLAN_CONSUMO]]</f>
        <v>1</v>
      </c>
      <c r="Y862" t="s">
        <v>6118</v>
      </c>
      <c r="Z862" t="b">
        <f>Tabla1[[#This Row],[DESCRIPCION_U20002 31/10]]=Tabla1[[#This Row],[DESCRIPCION_U2000]]</f>
        <v>0</v>
      </c>
      <c r="AA862" t="s">
        <v>5882</v>
      </c>
      <c r="AB862" t="b">
        <f>Tabla1[[#This Row],[EJECUTIVO COMERCIAL 31/10]]=Tabla1[[#This Row],[EJECUTIVO_CORPORATE]]</f>
        <v>0</v>
      </c>
      <c r="AC862" t="e">
        <f>VLOOKUP(Tabla1[[#This Row],[NRO_CUENTA]],[1]!Tabla3[#Data],12,0)</f>
        <v>#N/A</v>
      </c>
      <c r="AD862" t="e">
        <f>VLOOKUP(Tabla1[[#This Row],[NRO_CUENTA]],[1]!Tabla3[#Data],17,0)</f>
        <v>#N/A</v>
      </c>
    </row>
    <row r="863" spans="1:31" x14ac:dyDescent="0.25">
      <c r="A863" t="s">
        <v>1382</v>
      </c>
      <c r="B863" s="1">
        <v>42104</v>
      </c>
      <c r="C863" t="s">
        <v>248</v>
      </c>
      <c r="D863">
        <v>29491</v>
      </c>
      <c r="E863" s="6" t="s">
        <v>3071</v>
      </c>
      <c r="F863" t="s">
        <v>3072</v>
      </c>
      <c r="G863" t="s">
        <v>4583</v>
      </c>
      <c r="H863" t="s">
        <v>22</v>
      </c>
      <c r="I863" t="s">
        <v>23</v>
      </c>
      <c r="J863" t="s">
        <v>1230</v>
      </c>
      <c r="K863" t="s">
        <v>3149</v>
      </c>
      <c r="L863" t="s">
        <v>3150</v>
      </c>
      <c r="M863" t="s">
        <v>3151</v>
      </c>
      <c r="N863" t="s">
        <v>2376</v>
      </c>
      <c r="O863" s="14">
        <v>44105</v>
      </c>
      <c r="P863" s="14">
        <v>44136</v>
      </c>
      <c r="Q863" s="22" t="s">
        <v>27</v>
      </c>
      <c r="R863" s="22" t="s">
        <v>5951</v>
      </c>
      <c r="S863" s="24"/>
      <c r="T863" s="22">
        <v>44442</v>
      </c>
      <c r="U863" t="s">
        <v>5982</v>
      </c>
      <c r="V863" t="s">
        <v>5982</v>
      </c>
      <c r="W863" t="s">
        <v>248</v>
      </c>
      <c r="X863" t="b">
        <f>Tabla1[[#This Row],[PLAN CONSUMO 31/10]]=Tabla1[[#This Row],[PLAN_CONSUMO]]</f>
        <v>1</v>
      </c>
      <c r="Y863" t="s">
        <v>7473</v>
      </c>
      <c r="Z863" t="b">
        <f>Tabla1[[#This Row],[DESCRIPCION_U20002 31/10]]=Tabla1[[#This Row],[DESCRIPCION_U2000]]</f>
        <v>0</v>
      </c>
      <c r="AA863" t="s">
        <v>7475</v>
      </c>
      <c r="AB863" t="b">
        <f>Tabla1[[#This Row],[EJECUTIVO COMERCIAL 31/10]]=Tabla1[[#This Row],[EJECUTIVO_CORPORATE]]</f>
        <v>0</v>
      </c>
      <c r="AC863" t="e">
        <f>VLOOKUP(Tabla1[[#This Row],[NRO_CUENTA]],[1]!Tabla3[#Data],12,0)</f>
        <v>#N/A</v>
      </c>
      <c r="AD863" t="e">
        <f>VLOOKUP(Tabla1[[#This Row],[NRO_CUENTA]],[1]!Tabla3[#Data],17,0)</f>
        <v>#N/A</v>
      </c>
    </row>
    <row r="864" spans="1:31" x14ac:dyDescent="0.25">
      <c r="A864" t="s">
        <v>1382</v>
      </c>
      <c r="B864" s="1">
        <v>43465</v>
      </c>
      <c r="C864" t="s">
        <v>263</v>
      </c>
      <c r="D864">
        <v>33416</v>
      </c>
      <c r="E864" s="6" t="s">
        <v>3071</v>
      </c>
      <c r="F864" t="s">
        <v>3288</v>
      </c>
      <c r="G864" s="6" t="s">
        <v>3014</v>
      </c>
      <c r="H864" t="s">
        <v>40</v>
      </c>
      <c r="I864" t="s">
        <v>23</v>
      </c>
      <c r="J864" t="s">
        <v>1225</v>
      </c>
      <c r="K864" t="s">
        <v>3152</v>
      </c>
      <c r="L864" t="s">
        <v>3153</v>
      </c>
      <c r="M864" t="s">
        <v>3154</v>
      </c>
      <c r="N864" t="s">
        <v>2376</v>
      </c>
      <c r="O864" s="14">
        <v>44105</v>
      </c>
      <c r="P864" s="14">
        <v>44136</v>
      </c>
      <c r="Q864" s="22" t="s">
        <v>27</v>
      </c>
      <c r="R864" s="22" t="s">
        <v>3552</v>
      </c>
      <c r="S864" s="24"/>
      <c r="T864" s="22">
        <v>44160</v>
      </c>
      <c r="U864" t="s">
        <v>5982</v>
      </c>
      <c r="V864" t="s">
        <v>35</v>
      </c>
      <c r="W864" t="s">
        <v>364</v>
      </c>
      <c r="X864" t="b">
        <f>Tabla1[[#This Row],[PLAN CONSUMO 31/10]]=Tabla1[[#This Row],[PLAN_CONSUMO]]</f>
        <v>0</v>
      </c>
      <c r="Y864" t="s">
        <v>35</v>
      </c>
      <c r="Z864" t="b">
        <f>Tabla1[[#This Row],[DESCRIPCION_U20002 31/10]]=Tabla1[[#This Row],[DESCRIPCION_U2000]]</f>
        <v>0</v>
      </c>
      <c r="AA864" t="s">
        <v>7475</v>
      </c>
      <c r="AB864" t="b">
        <f>Tabla1[[#This Row],[EJECUTIVO COMERCIAL 31/10]]=Tabla1[[#This Row],[EJECUTIVO_CORPORATE]]</f>
        <v>0</v>
      </c>
      <c r="AC864" t="e">
        <f>VLOOKUP(Tabla1[[#This Row],[NRO_CUENTA]],[1]!Tabla3[#Data],12,0)</f>
        <v>#N/A</v>
      </c>
      <c r="AD864" t="e">
        <f>VLOOKUP(Tabla1[[#This Row],[NRO_CUENTA]],[1]!Tabla3[#Data],17,0)</f>
        <v>#N/A</v>
      </c>
    </row>
    <row r="865" spans="1:31" x14ac:dyDescent="0.25">
      <c r="A865" t="s">
        <v>18</v>
      </c>
      <c r="B865" s="1">
        <v>42886</v>
      </c>
      <c r="C865" t="s">
        <v>248</v>
      </c>
      <c r="D865">
        <v>31115</v>
      </c>
      <c r="E865" s="6" t="s">
        <v>3073</v>
      </c>
      <c r="F865" t="s">
        <v>3074</v>
      </c>
      <c r="G865" s="6" t="s">
        <v>1837</v>
      </c>
      <c r="H865" t="s">
        <v>22</v>
      </c>
      <c r="I865" t="s">
        <v>23</v>
      </c>
      <c r="J865" t="s">
        <v>939</v>
      </c>
      <c r="K865" t="s">
        <v>3155</v>
      </c>
      <c r="L865" t="s">
        <v>3156</v>
      </c>
      <c r="M865" t="s">
        <v>3157</v>
      </c>
      <c r="N865" t="s">
        <v>2376</v>
      </c>
      <c r="O865" s="14">
        <v>44105</v>
      </c>
      <c r="P865" s="14">
        <v>44136</v>
      </c>
      <c r="Q865" s="22" t="s">
        <v>27</v>
      </c>
      <c r="R865" s="22" t="s">
        <v>3984</v>
      </c>
      <c r="S865" s="24"/>
      <c r="T865" s="22">
        <v>44249</v>
      </c>
      <c r="U865" t="s">
        <v>5982</v>
      </c>
      <c r="V865" t="s">
        <v>5982</v>
      </c>
      <c r="W865" t="s">
        <v>364</v>
      </c>
      <c r="X865" t="b">
        <f>Tabla1[[#This Row],[PLAN CONSUMO 31/10]]=Tabla1[[#This Row],[PLAN_CONSUMO]]</f>
        <v>0</v>
      </c>
      <c r="Y865" t="s">
        <v>7334</v>
      </c>
      <c r="Z865" t="b">
        <f>Tabla1[[#This Row],[DESCRIPCION_U20002 31/10]]=Tabla1[[#This Row],[DESCRIPCION_U2000]]</f>
        <v>0</v>
      </c>
      <c r="AA865" t="s">
        <v>8891</v>
      </c>
      <c r="AB865" t="b">
        <f>Tabla1[[#This Row],[EJECUTIVO COMERCIAL 31/10]]=Tabla1[[#This Row],[EJECUTIVO_CORPORATE]]</f>
        <v>0</v>
      </c>
      <c r="AC865" t="e">
        <f>VLOOKUP(Tabla1[[#This Row],[NRO_CUENTA]],[1]!Tabla3[#Data],12,0)</f>
        <v>#N/A</v>
      </c>
      <c r="AD865" t="e">
        <f>VLOOKUP(Tabla1[[#This Row],[NRO_CUENTA]],[1]!Tabla3[#Data],17,0)</f>
        <v>#N/A</v>
      </c>
    </row>
    <row r="866" spans="1:31" x14ac:dyDescent="0.25">
      <c r="A866" t="s">
        <v>188</v>
      </c>
      <c r="B866" s="1">
        <v>42384</v>
      </c>
      <c r="C866" t="s">
        <v>920</v>
      </c>
      <c r="D866">
        <v>29925</v>
      </c>
      <c r="E866" s="6" t="s">
        <v>3075</v>
      </c>
      <c r="F866" t="s">
        <v>3076</v>
      </c>
      <c r="G866" s="6" t="s">
        <v>1385</v>
      </c>
      <c r="H866" t="s">
        <v>631</v>
      </c>
      <c r="I866" t="s">
        <v>23</v>
      </c>
      <c r="J866" t="s">
        <v>1227</v>
      </c>
      <c r="K866" t="s">
        <v>3158</v>
      </c>
      <c r="L866" t="s">
        <v>3159</v>
      </c>
      <c r="M866" t="s">
        <v>3160</v>
      </c>
      <c r="N866" t="s">
        <v>2376</v>
      </c>
      <c r="O866" s="14">
        <v>44105</v>
      </c>
      <c r="P866" s="14">
        <v>44136</v>
      </c>
      <c r="Q866" s="22" t="s">
        <v>75</v>
      </c>
      <c r="R866" s="22"/>
      <c r="S866" s="2" t="s">
        <v>9309</v>
      </c>
      <c r="T866" s="22">
        <v>0</v>
      </c>
      <c r="U866" t="s">
        <v>5990</v>
      </c>
      <c r="V866" t="s">
        <v>35</v>
      </c>
      <c r="W866" t="s">
        <v>920</v>
      </c>
      <c r="X866" t="b">
        <f>Tabla1[[#This Row],[PLAN CONSUMO 31/10]]=Tabla1[[#This Row],[PLAN_CONSUMO]]</f>
        <v>1</v>
      </c>
      <c r="Y866" t="s">
        <v>35</v>
      </c>
      <c r="Z866" t="b">
        <f>Tabla1[[#This Row],[DESCRIPCION_U20002 31/10]]=Tabla1[[#This Row],[DESCRIPCION_U2000]]</f>
        <v>0</v>
      </c>
      <c r="AA866" t="s">
        <v>1754</v>
      </c>
      <c r="AB866" t="b">
        <f>Tabla1[[#This Row],[EJECUTIVO COMERCIAL 31/10]]=Tabla1[[#This Row],[EJECUTIVO_CORPORATE]]</f>
        <v>0</v>
      </c>
      <c r="AC866" t="e">
        <f>VLOOKUP(Tabla1[[#This Row],[NRO_CUENTA]],[1]!Tabla3[#Data],12,0)</f>
        <v>#N/A</v>
      </c>
      <c r="AD866" t="e">
        <f>VLOOKUP(Tabla1[[#This Row],[NRO_CUENTA]],[1]!Tabla3[#Data],17,0)</f>
        <v>#N/A</v>
      </c>
    </row>
    <row r="867" spans="1:31" x14ac:dyDescent="0.25">
      <c r="A867" t="s">
        <v>18</v>
      </c>
      <c r="B867" s="1">
        <v>42702</v>
      </c>
      <c r="C867" t="s">
        <v>287</v>
      </c>
      <c r="D867">
        <v>30601</v>
      </c>
      <c r="E867" s="6" t="s">
        <v>3077</v>
      </c>
      <c r="F867" t="s">
        <v>3078</v>
      </c>
      <c r="G867" s="6" t="s">
        <v>1760</v>
      </c>
      <c r="H867" t="s">
        <v>40</v>
      </c>
      <c r="I867" t="s">
        <v>23</v>
      </c>
      <c r="J867" t="s">
        <v>1231</v>
      </c>
      <c r="K867" t="s">
        <v>3161</v>
      </c>
      <c r="L867" t="s">
        <v>3162</v>
      </c>
      <c r="M867" t="s">
        <v>3163</v>
      </c>
      <c r="N867" t="s">
        <v>2376</v>
      </c>
      <c r="O867" s="14">
        <v>44105</v>
      </c>
      <c r="P867" s="14">
        <v>44136</v>
      </c>
      <c r="Q867" s="22" t="s">
        <v>27</v>
      </c>
      <c r="R867" s="22" t="s">
        <v>3558</v>
      </c>
      <c r="S867" s="24"/>
      <c r="T867" s="22">
        <v>44158</v>
      </c>
      <c r="U867" t="e">
        <v>#N/A</v>
      </c>
      <c r="V867" t="e">
        <v>#N/A</v>
      </c>
      <c r="W867" t="e">
        <v>#N/A</v>
      </c>
      <c r="X867" t="e">
        <f>Tabla1[[#This Row],[PLAN CONSUMO 31/10]]=Tabla1[[#This Row],[PLAN_CONSUMO]]</f>
        <v>#N/A</v>
      </c>
      <c r="Y867" t="e">
        <v>#N/A</v>
      </c>
      <c r="Z867" t="e">
        <f>Tabla1[[#This Row],[DESCRIPCION_U20002 31/10]]=Tabla1[[#This Row],[DESCRIPCION_U2000]]</f>
        <v>#N/A</v>
      </c>
      <c r="AA867" t="e">
        <v>#N/A</v>
      </c>
      <c r="AB867" t="e">
        <f>Tabla1[[#This Row],[EJECUTIVO COMERCIAL 31/10]]=Tabla1[[#This Row],[EJECUTIVO_CORPORATE]]</f>
        <v>#N/A</v>
      </c>
      <c r="AC867" t="e">
        <f>VLOOKUP(Tabla1[[#This Row],[NRO_CUENTA]],[1]!Tabla3[#Data],12,0)</f>
        <v>#N/A</v>
      </c>
      <c r="AD867" t="e">
        <f>VLOOKUP(Tabla1[[#This Row],[NRO_CUENTA]],[1]!Tabla3[#Data],17,0)</f>
        <v>#N/A</v>
      </c>
    </row>
    <row r="868" spans="1:31" x14ac:dyDescent="0.25">
      <c r="A868" t="s">
        <v>18</v>
      </c>
      <c r="B868" s="1">
        <v>42947</v>
      </c>
      <c r="C868" t="s">
        <v>427</v>
      </c>
      <c r="D868">
        <v>31282</v>
      </c>
      <c r="E868" s="6" t="s">
        <v>3077</v>
      </c>
      <c r="F868" t="s">
        <v>3294</v>
      </c>
      <c r="G868" s="6" t="s">
        <v>1760</v>
      </c>
      <c r="H868" t="s">
        <v>40</v>
      </c>
      <c r="I868" t="s">
        <v>23</v>
      </c>
      <c r="J868" t="s">
        <v>1231</v>
      </c>
      <c r="K868" t="s">
        <v>3164</v>
      </c>
      <c r="L868" t="s">
        <v>3165</v>
      </c>
      <c r="M868" t="s">
        <v>3163</v>
      </c>
      <c r="N868" t="s">
        <v>2376</v>
      </c>
      <c r="O868" s="14">
        <v>44105</v>
      </c>
      <c r="P868" s="14">
        <v>44136</v>
      </c>
      <c r="Q868" s="22" t="s">
        <v>75</v>
      </c>
      <c r="R868" s="22"/>
      <c r="S868" s="2" t="s">
        <v>9309</v>
      </c>
      <c r="T868" s="22">
        <v>0</v>
      </c>
      <c r="U868" t="s">
        <v>5989</v>
      </c>
      <c r="V868" t="s">
        <v>35</v>
      </c>
      <c r="W868" t="s">
        <v>6497</v>
      </c>
      <c r="X868" t="b">
        <f>Tabla1[[#This Row],[PLAN CONSUMO 31/10]]=Tabla1[[#This Row],[PLAN_CONSUMO]]</f>
        <v>0</v>
      </c>
      <c r="Y868" t="s">
        <v>35</v>
      </c>
      <c r="Z868" t="b">
        <f>Tabla1[[#This Row],[DESCRIPCION_U20002 31/10]]=Tabla1[[#This Row],[DESCRIPCION_U2000]]</f>
        <v>0</v>
      </c>
      <c r="AA868" t="s">
        <v>1760</v>
      </c>
      <c r="AB868" t="b">
        <f>Tabla1[[#This Row],[EJECUTIVO COMERCIAL 31/10]]=Tabla1[[#This Row],[EJECUTIVO_CORPORATE]]</f>
        <v>1</v>
      </c>
      <c r="AC868" t="e">
        <f>VLOOKUP(Tabla1[[#This Row],[NRO_CUENTA]],[1]!Tabla3[#Data],12,0)</f>
        <v>#N/A</v>
      </c>
      <c r="AD868" t="e">
        <f>VLOOKUP(Tabla1[[#This Row],[NRO_CUENTA]],[1]!Tabla3[#Data],17,0)</f>
        <v>#N/A</v>
      </c>
    </row>
    <row r="869" spans="1:31" x14ac:dyDescent="0.25">
      <c r="A869" t="s">
        <v>18</v>
      </c>
      <c r="B869" s="1">
        <v>42947</v>
      </c>
      <c r="C869" t="s">
        <v>28</v>
      </c>
      <c r="D869">
        <v>31283</v>
      </c>
      <c r="E869" s="6" t="s">
        <v>3077</v>
      </c>
      <c r="F869" t="s">
        <v>3079</v>
      </c>
      <c r="G869" s="6" t="s">
        <v>1760</v>
      </c>
      <c r="H869" t="s">
        <v>31</v>
      </c>
      <c r="I869" t="s">
        <v>23</v>
      </c>
      <c r="J869" t="s">
        <v>1231</v>
      </c>
      <c r="K869" t="s">
        <v>3166</v>
      </c>
      <c r="L869" t="s">
        <v>3167</v>
      </c>
      <c r="M869" t="s">
        <v>6164</v>
      </c>
      <c r="N869" t="s">
        <v>2376</v>
      </c>
      <c r="O869" s="14">
        <v>44105</v>
      </c>
      <c r="P869" s="14">
        <v>44136</v>
      </c>
      <c r="Q869" s="22" t="s">
        <v>75</v>
      </c>
      <c r="R869" s="38"/>
      <c r="S869" s="2" t="s">
        <v>9309</v>
      </c>
      <c r="T869" s="22">
        <v>0</v>
      </c>
      <c r="U869" t="s">
        <v>5989</v>
      </c>
      <c r="V869" t="s">
        <v>35</v>
      </c>
      <c r="W869" t="s">
        <v>28</v>
      </c>
      <c r="X869" t="b">
        <f>Tabla1[[#This Row],[PLAN CONSUMO 31/10]]=Tabla1[[#This Row],[PLAN_CONSUMO]]</f>
        <v>1</v>
      </c>
      <c r="Y869" t="s">
        <v>35</v>
      </c>
      <c r="Z869" t="b">
        <f>Tabla1[[#This Row],[DESCRIPCION_U20002 31/10]]=Tabla1[[#This Row],[DESCRIPCION_U2000]]</f>
        <v>0</v>
      </c>
      <c r="AA869" t="s">
        <v>1760</v>
      </c>
      <c r="AB869" t="b">
        <f>Tabla1[[#This Row],[EJECUTIVO COMERCIAL 31/10]]=Tabla1[[#This Row],[EJECUTIVO_CORPORATE]]</f>
        <v>1</v>
      </c>
      <c r="AC869" t="e">
        <f>VLOOKUP(Tabla1[[#This Row],[NRO_CUENTA]],[1]!Tabla3[#Data],12,0)</f>
        <v>#N/A</v>
      </c>
      <c r="AD869" t="e">
        <f>VLOOKUP(Tabla1[[#This Row],[NRO_CUENTA]],[1]!Tabla3[#Data],17,0)</f>
        <v>#N/A</v>
      </c>
      <c r="AE869" t="s">
        <v>8558</v>
      </c>
    </row>
    <row r="870" spans="1:31" x14ac:dyDescent="0.25">
      <c r="A870" t="s">
        <v>18</v>
      </c>
      <c r="B870" s="1">
        <v>44012</v>
      </c>
      <c r="C870" t="s">
        <v>28</v>
      </c>
      <c r="D870">
        <v>35361</v>
      </c>
      <c r="E870" s="6" t="s">
        <v>3077</v>
      </c>
      <c r="F870" t="s">
        <v>3295</v>
      </c>
      <c r="G870" s="6" t="s">
        <v>1760</v>
      </c>
      <c r="H870" t="s">
        <v>40</v>
      </c>
      <c r="I870" t="s">
        <v>23</v>
      </c>
      <c r="J870" t="s">
        <v>1231</v>
      </c>
      <c r="K870" t="s">
        <v>3296</v>
      </c>
      <c r="M870" t="s">
        <v>3163</v>
      </c>
      <c r="N870" t="s">
        <v>2376</v>
      </c>
      <c r="O870" s="14">
        <v>44105</v>
      </c>
      <c r="P870" s="14">
        <v>44136</v>
      </c>
      <c r="Q870" s="22" t="s">
        <v>27</v>
      </c>
      <c r="R870" s="22" t="s">
        <v>3558</v>
      </c>
      <c r="S870" s="24"/>
      <c r="T870" s="22">
        <v>44160</v>
      </c>
      <c r="U870" t="s">
        <v>5989</v>
      </c>
      <c r="V870" t="s">
        <v>35</v>
      </c>
      <c r="W870" t="s">
        <v>28</v>
      </c>
      <c r="X870" t="b">
        <f>Tabla1[[#This Row],[PLAN CONSUMO 31/10]]=Tabla1[[#This Row],[PLAN_CONSUMO]]</f>
        <v>1</v>
      </c>
      <c r="Y870" t="s">
        <v>35</v>
      </c>
      <c r="Z870" t="b">
        <f>Tabla1[[#This Row],[DESCRIPCION_U20002 31/10]]=Tabla1[[#This Row],[DESCRIPCION_U2000]]</f>
        <v>0</v>
      </c>
      <c r="AA870" t="s">
        <v>1760</v>
      </c>
      <c r="AB870" t="b">
        <f>Tabla1[[#This Row],[EJECUTIVO COMERCIAL 31/10]]=Tabla1[[#This Row],[EJECUTIVO_CORPORATE]]</f>
        <v>1</v>
      </c>
      <c r="AC870" t="e">
        <f>VLOOKUP(Tabla1[[#This Row],[NRO_CUENTA]],[1]!Tabla3[#Data],12,0)</f>
        <v>#N/A</v>
      </c>
      <c r="AD870" t="e">
        <f>VLOOKUP(Tabla1[[#This Row],[NRO_CUENTA]],[1]!Tabla3[#Data],17,0)</f>
        <v>#N/A</v>
      </c>
    </row>
    <row r="871" spans="1:31" x14ac:dyDescent="0.25">
      <c r="A871" t="s">
        <v>1382</v>
      </c>
      <c r="B871" s="1">
        <v>43343</v>
      </c>
      <c r="C871" t="s">
        <v>1047</v>
      </c>
      <c r="D871">
        <v>32735</v>
      </c>
      <c r="E871" s="6" t="s">
        <v>3080</v>
      </c>
      <c r="F871" t="s">
        <v>3081</v>
      </c>
      <c r="G871" s="6" t="s">
        <v>3013</v>
      </c>
      <c r="H871" t="s">
        <v>40</v>
      </c>
      <c r="I871" t="s">
        <v>23</v>
      </c>
      <c r="J871" t="s">
        <v>745</v>
      </c>
      <c r="K871" t="s">
        <v>3168</v>
      </c>
      <c r="L871" t="s">
        <v>3169</v>
      </c>
      <c r="M871" t="s">
        <v>3170</v>
      </c>
      <c r="N871" t="s">
        <v>2376</v>
      </c>
      <c r="O871" s="14">
        <v>44105</v>
      </c>
      <c r="P871" s="14">
        <v>44136</v>
      </c>
      <c r="Q871" s="22" t="s">
        <v>27</v>
      </c>
      <c r="R871" s="22"/>
      <c r="S871" s="24"/>
      <c r="T871" s="22">
        <v>44151</v>
      </c>
      <c r="U871" t="s">
        <v>5989</v>
      </c>
      <c r="V871" t="s">
        <v>35</v>
      </c>
      <c r="W871" t="s">
        <v>5996</v>
      </c>
      <c r="X871" t="b">
        <f>Tabla1[[#This Row],[PLAN CONSUMO 31/10]]=Tabla1[[#This Row],[PLAN_CONSUMO]]</f>
        <v>0</v>
      </c>
      <c r="Y871" t="s">
        <v>35</v>
      </c>
      <c r="Z871" t="b">
        <f>Tabla1[[#This Row],[DESCRIPCION_U20002 31/10]]=Tabla1[[#This Row],[DESCRIPCION_U2000]]</f>
        <v>0</v>
      </c>
      <c r="AA871" t="s">
        <v>7475</v>
      </c>
      <c r="AB871" t="b">
        <f>Tabla1[[#This Row],[EJECUTIVO COMERCIAL 31/10]]=Tabla1[[#This Row],[EJECUTIVO_CORPORATE]]</f>
        <v>0</v>
      </c>
      <c r="AC871" t="e">
        <f>VLOOKUP(Tabla1[[#This Row],[NRO_CUENTA]],[1]!Tabla3[#Data],12,0)</f>
        <v>#N/A</v>
      </c>
      <c r="AD871" t="e">
        <f>VLOOKUP(Tabla1[[#This Row],[NRO_CUENTA]],[1]!Tabla3[#Data],17,0)</f>
        <v>#N/A</v>
      </c>
    </row>
    <row r="872" spans="1:31" x14ac:dyDescent="0.25">
      <c r="A872" t="s">
        <v>1382</v>
      </c>
      <c r="B872" s="1">
        <v>43371</v>
      </c>
      <c r="C872" t="s">
        <v>427</v>
      </c>
      <c r="D872">
        <v>32848</v>
      </c>
      <c r="E872" s="6" t="s">
        <v>3080</v>
      </c>
      <c r="F872" t="s">
        <v>3082</v>
      </c>
      <c r="G872" s="6" t="s">
        <v>3013</v>
      </c>
      <c r="H872" t="s">
        <v>40</v>
      </c>
      <c r="I872" t="s">
        <v>23</v>
      </c>
      <c r="J872" t="s">
        <v>745</v>
      </c>
      <c r="K872" t="s">
        <v>3171</v>
      </c>
      <c r="L872" t="s">
        <v>3172</v>
      </c>
      <c r="M872" t="s">
        <v>3173</v>
      </c>
      <c r="N872" t="s">
        <v>2376</v>
      </c>
      <c r="O872" s="14">
        <v>44105</v>
      </c>
      <c r="P872" s="14">
        <v>44136</v>
      </c>
      <c r="Q872" s="22" t="s">
        <v>75</v>
      </c>
      <c r="R872" s="22"/>
      <c r="S872" s="2" t="s">
        <v>9309</v>
      </c>
      <c r="T872" s="22">
        <v>0</v>
      </c>
      <c r="U872" t="s">
        <v>5984</v>
      </c>
      <c r="V872" t="s">
        <v>35</v>
      </c>
      <c r="W872" t="s">
        <v>6497</v>
      </c>
      <c r="X872" t="b">
        <f>Tabla1[[#This Row],[PLAN CONSUMO 31/10]]=Tabla1[[#This Row],[PLAN_CONSUMO]]</f>
        <v>0</v>
      </c>
      <c r="Y872" t="s">
        <v>35</v>
      </c>
      <c r="Z872" t="b">
        <f>Tabla1[[#This Row],[DESCRIPCION_U20002 31/10]]=Tabla1[[#This Row],[DESCRIPCION_U2000]]</f>
        <v>0</v>
      </c>
      <c r="AA872" t="s">
        <v>7475</v>
      </c>
      <c r="AB872" t="b">
        <f>Tabla1[[#This Row],[EJECUTIVO COMERCIAL 31/10]]=Tabla1[[#This Row],[EJECUTIVO_CORPORATE]]</f>
        <v>0</v>
      </c>
      <c r="AC872" t="e">
        <f>VLOOKUP(Tabla1[[#This Row],[NRO_CUENTA]],[1]!Tabla3[#Data],12,0)</f>
        <v>#N/A</v>
      </c>
      <c r="AD872" t="e">
        <f>VLOOKUP(Tabla1[[#This Row],[NRO_CUENTA]],[1]!Tabla3[#Data],17,0)</f>
        <v>#N/A</v>
      </c>
    </row>
    <row r="873" spans="1:31" x14ac:dyDescent="0.25">
      <c r="A873" t="s">
        <v>88</v>
      </c>
      <c r="B873" s="1">
        <v>43435</v>
      </c>
      <c r="C873" t="s">
        <v>557</v>
      </c>
      <c r="D873">
        <v>33308</v>
      </c>
      <c r="E873" s="6" t="s">
        <v>3083</v>
      </c>
      <c r="F873" t="s">
        <v>3084</v>
      </c>
      <c r="G873" s="6" t="s">
        <v>1438</v>
      </c>
      <c r="H873" t="s">
        <v>40</v>
      </c>
      <c r="I873" t="s">
        <v>23</v>
      </c>
      <c r="J873" t="s">
        <v>1234</v>
      </c>
      <c r="K873" t="s">
        <v>3174</v>
      </c>
      <c r="L873" t="s">
        <v>3175</v>
      </c>
      <c r="M873" t="s">
        <v>3176</v>
      </c>
      <c r="N873" t="s">
        <v>2376</v>
      </c>
      <c r="O873" s="14">
        <v>44105</v>
      </c>
      <c r="P873" s="14">
        <v>44136</v>
      </c>
      <c r="Q873" s="22" t="s">
        <v>27</v>
      </c>
      <c r="R873" s="22" t="s">
        <v>3558</v>
      </c>
      <c r="S873" s="24"/>
      <c r="T873" s="22">
        <v>44163</v>
      </c>
      <c r="U873" t="s">
        <v>5982</v>
      </c>
      <c r="V873" t="s">
        <v>5982</v>
      </c>
      <c r="W873" t="s">
        <v>557</v>
      </c>
      <c r="X873" t="b">
        <f>Tabla1[[#This Row],[PLAN CONSUMO 31/10]]=Tabla1[[#This Row],[PLAN_CONSUMO]]</f>
        <v>1</v>
      </c>
      <c r="Y873" t="s">
        <v>3084</v>
      </c>
      <c r="Z873" t="b">
        <f>Tabla1[[#This Row],[DESCRIPCION_U20002 31/10]]=Tabla1[[#This Row],[DESCRIPCION_U2000]]</f>
        <v>1</v>
      </c>
      <c r="AA873" t="s">
        <v>6990</v>
      </c>
      <c r="AB873" t="b">
        <f>Tabla1[[#This Row],[EJECUTIVO COMERCIAL 31/10]]=Tabla1[[#This Row],[EJECUTIVO_CORPORATE]]</f>
        <v>0</v>
      </c>
      <c r="AC873" t="e">
        <f>VLOOKUP(Tabla1[[#This Row],[NRO_CUENTA]],[1]!Tabla3[#Data],12,0)</f>
        <v>#N/A</v>
      </c>
      <c r="AD873" t="e">
        <f>VLOOKUP(Tabla1[[#This Row],[NRO_CUENTA]],[1]!Tabla3[#Data],17,0)</f>
        <v>#N/A</v>
      </c>
    </row>
    <row r="874" spans="1:31" x14ac:dyDescent="0.25">
      <c r="A874" t="s">
        <v>88</v>
      </c>
      <c r="B874" s="1">
        <v>43187</v>
      </c>
      <c r="C874" t="s">
        <v>1042</v>
      </c>
      <c r="D874">
        <v>31944</v>
      </c>
      <c r="E874" s="6" t="s">
        <v>3085</v>
      </c>
      <c r="F874" t="s">
        <v>3086</v>
      </c>
      <c r="G874" s="6" t="s">
        <v>4244</v>
      </c>
      <c r="H874" t="s">
        <v>22</v>
      </c>
      <c r="I874" t="s">
        <v>23</v>
      </c>
      <c r="J874" t="s">
        <v>1633</v>
      </c>
      <c r="K874" t="s">
        <v>3177</v>
      </c>
      <c r="L874" t="s">
        <v>3178</v>
      </c>
      <c r="M874" t="s">
        <v>3179</v>
      </c>
      <c r="N874" t="s">
        <v>2376</v>
      </c>
      <c r="O874" s="14">
        <v>44105</v>
      </c>
      <c r="P874" s="14">
        <v>44136</v>
      </c>
      <c r="Q874" s="22" t="s">
        <v>75</v>
      </c>
      <c r="R874" s="22" t="s">
        <v>4511</v>
      </c>
      <c r="S874" s="2" t="s">
        <v>4837</v>
      </c>
      <c r="T874" s="22">
        <v>0</v>
      </c>
      <c r="U874" t="s">
        <v>5982</v>
      </c>
      <c r="V874" t="s">
        <v>5982</v>
      </c>
      <c r="W874" t="s">
        <v>158</v>
      </c>
      <c r="X874" t="b">
        <f>Tabla1[[#This Row],[PLAN CONSUMO 31/10]]=Tabla1[[#This Row],[PLAN_CONSUMO]]</f>
        <v>0</v>
      </c>
      <c r="Y874" t="s">
        <v>6119</v>
      </c>
      <c r="Z874" t="b">
        <f>Tabla1[[#This Row],[DESCRIPCION_U20002 31/10]]=Tabla1[[#This Row],[DESCRIPCION_U2000]]</f>
        <v>0</v>
      </c>
      <c r="AA874" t="s">
        <v>6990</v>
      </c>
      <c r="AB874" t="b">
        <f>Tabla1[[#This Row],[EJECUTIVO COMERCIAL 31/10]]=Tabla1[[#This Row],[EJECUTIVO_CORPORATE]]</f>
        <v>0</v>
      </c>
      <c r="AC874" t="e">
        <f>VLOOKUP(Tabla1[[#This Row],[NRO_CUENTA]],[1]!Tabla3[#Data],12,0)</f>
        <v>#N/A</v>
      </c>
      <c r="AD874" t="e">
        <f>VLOOKUP(Tabla1[[#This Row],[NRO_CUENTA]],[1]!Tabla3[#Data],17,0)</f>
        <v>#N/A</v>
      </c>
    </row>
    <row r="875" spans="1:31" x14ac:dyDescent="0.25">
      <c r="A875" t="s">
        <v>88</v>
      </c>
      <c r="B875" s="1">
        <v>43307</v>
      </c>
      <c r="C875" t="s">
        <v>427</v>
      </c>
      <c r="D875">
        <v>32622</v>
      </c>
      <c r="E875" s="6" t="s">
        <v>3085</v>
      </c>
      <c r="F875" t="s">
        <v>3087</v>
      </c>
      <c r="G875" s="6" t="s">
        <v>4244</v>
      </c>
      <c r="H875" t="s">
        <v>31</v>
      </c>
      <c r="I875" t="s">
        <v>23</v>
      </c>
      <c r="J875" t="s">
        <v>1633</v>
      </c>
      <c r="K875" t="s">
        <v>3180</v>
      </c>
      <c r="L875" t="s">
        <v>3181</v>
      </c>
      <c r="M875" t="s">
        <v>3182</v>
      </c>
      <c r="N875" t="s">
        <v>2376</v>
      </c>
      <c r="O875" s="14">
        <v>44105</v>
      </c>
      <c r="P875" s="14">
        <v>44136</v>
      </c>
      <c r="Q875" s="22" t="s">
        <v>27</v>
      </c>
      <c r="R875" s="22"/>
      <c r="S875" s="24"/>
      <c r="T875" s="22">
        <v>44344</v>
      </c>
      <c r="U875" t="s">
        <v>5982</v>
      </c>
      <c r="V875" t="s">
        <v>5982</v>
      </c>
      <c r="W875" t="s">
        <v>287</v>
      </c>
      <c r="X875" t="b">
        <f>Tabla1[[#This Row],[PLAN CONSUMO 31/10]]=Tabla1[[#This Row],[PLAN_CONSUMO]]</f>
        <v>0</v>
      </c>
      <c r="Y875" t="s">
        <v>6120</v>
      </c>
      <c r="Z875" t="b">
        <f>Tabla1[[#This Row],[DESCRIPCION_U20002 31/10]]=Tabla1[[#This Row],[DESCRIPCION_U2000]]</f>
        <v>0</v>
      </c>
      <c r="AA875" t="s">
        <v>6990</v>
      </c>
      <c r="AB875" t="b">
        <f>Tabla1[[#This Row],[EJECUTIVO COMERCIAL 31/10]]=Tabla1[[#This Row],[EJECUTIVO_CORPORATE]]</f>
        <v>0</v>
      </c>
      <c r="AC875" t="e">
        <f>VLOOKUP(Tabla1[[#This Row],[NRO_CUENTA]],[1]!Tabla3[#Data],12,0)</f>
        <v>#N/A</v>
      </c>
      <c r="AD875" t="e">
        <f>VLOOKUP(Tabla1[[#This Row],[NRO_CUENTA]],[1]!Tabla3[#Data],17,0)</f>
        <v>#N/A</v>
      </c>
    </row>
    <row r="876" spans="1:31" x14ac:dyDescent="0.25">
      <c r="A876" t="s">
        <v>88</v>
      </c>
      <c r="B876" s="1">
        <v>43069</v>
      </c>
      <c r="C876" t="s">
        <v>427</v>
      </c>
      <c r="D876">
        <v>31547</v>
      </c>
      <c r="E876" s="6" t="s">
        <v>3088</v>
      </c>
      <c r="F876" t="s">
        <v>3289</v>
      </c>
      <c r="G876" s="6" t="s">
        <v>2188</v>
      </c>
      <c r="H876" t="s">
        <v>40</v>
      </c>
      <c r="I876" t="s">
        <v>23</v>
      </c>
      <c r="J876" t="s">
        <v>2191</v>
      </c>
      <c r="K876" t="s">
        <v>3183</v>
      </c>
      <c r="L876" t="s">
        <v>3184</v>
      </c>
      <c r="M876" t="s">
        <v>3185</v>
      </c>
      <c r="N876" t="s">
        <v>2376</v>
      </c>
      <c r="O876" s="14">
        <v>44105</v>
      </c>
      <c r="P876" s="14">
        <v>44136</v>
      </c>
      <c r="Q876" s="22" t="s">
        <v>27</v>
      </c>
      <c r="R876" s="22"/>
      <c r="S876" s="24"/>
      <c r="T876" s="22">
        <v>44150</v>
      </c>
      <c r="U876" t="s">
        <v>5984</v>
      </c>
      <c r="V876" t="s">
        <v>35</v>
      </c>
      <c r="W876" t="s">
        <v>6497</v>
      </c>
      <c r="X876" t="b">
        <f>Tabla1[[#This Row],[PLAN CONSUMO 31/10]]=Tabla1[[#This Row],[PLAN_CONSUMO]]</f>
        <v>0</v>
      </c>
      <c r="Y876" t="s">
        <v>35</v>
      </c>
      <c r="Z876" t="b">
        <f>Tabla1[[#This Row],[DESCRIPCION_U20002 31/10]]=Tabla1[[#This Row],[DESCRIPCION_U2000]]</f>
        <v>0</v>
      </c>
      <c r="AA876" t="s">
        <v>7474</v>
      </c>
      <c r="AB876" t="b">
        <f>Tabla1[[#This Row],[EJECUTIVO COMERCIAL 31/10]]=Tabla1[[#This Row],[EJECUTIVO_CORPORATE]]</f>
        <v>0</v>
      </c>
      <c r="AC876" t="e">
        <f>VLOOKUP(Tabla1[[#This Row],[NRO_CUENTA]],[1]!Tabla3[#Data],12,0)</f>
        <v>#N/A</v>
      </c>
      <c r="AD876" t="e">
        <f>VLOOKUP(Tabla1[[#This Row],[NRO_CUENTA]],[1]!Tabla3[#Data],17,0)</f>
        <v>#N/A</v>
      </c>
    </row>
    <row r="877" spans="1:31" x14ac:dyDescent="0.25">
      <c r="A877" t="s">
        <v>188</v>
      </c>
      <c r="B877" s="1">
        <v>42138</v>
      </c>
      <c r="C877" t="s">
        <v>717</v>
      </c>
      <c r="D877">
        <v>29582</v>
      </c>
      <c r="E877" s="6" t="s">
        <v>3089</v>
      </c>
      <c r="F877" t="s">
        <v>3090</v>
      </c>
      <c r="G877" s="6" t="s">
        <v>1754</v>
      </c>
      <c r="H877" t="s">
        <v>646</v>
      </c>
      <c r="I877" t="s">
        <v>23</v>
      </c>
      <c r="J877" t="s">
        <v>1843</v>
      </c>
      <c r="K877" t="s">
        <v>3186</v>
      </c>
      <c r="L877" t="s">
        <v>3187</v>
      </c>
      <c r="M877" t="s">
        <v>3188</v>
      </c>
      <c r="N877" t="s">
        <v>2376</v>
      </c>
      <c r="O877" s="14">
        <v>44105</v>
      </c>
      <c r="P877" s="14">
        <v>44136</v>
      </c>
      <c r="Q877" s="22" t="s">
        <v>996</v>
      </c>
      <c r="R877" s="22"/>
      <c r="S877" s="24"/>
      <c r="T877" s="22">
        <v>0</v>
      </c>
      <c r="U877" t="s">
        <v>5982</v>
      </c>
      <c r="V877" t="s">
        <v>5982</v>
      </c>
      <c r="W877" t="s">
        <v>717</v>
      </c>
      <c r="X877" t="b">
        <f>Tabla1[[#This Row],[PLAN CONSUMO 31/10]]=Tabla1[[#This Row],[PLAN_CONSUMO]]</f>
        <v>1</v>
      </c>
      <c r="Y877" t="s">
        <v>3090</v>
      </c>
      <c r="Z877" t="b">
        <f>Tabla1[[#This Row],[DESCRIPCION_U20002 31/10]]=Tabla1[[#This Row],[DESCRIPCION_U2000]]</f>
        <v>1</v>
      </c>
      <c r="AA877" t="s">
        <v>6379</v>
      </c>
      <c r="AB877" t="b">
        <f>Tabla1[[#This Row],[EJECUTIVO COMERCIAL 31/10]]=Tabla1[[#This Row],[EJECUTIVO_CORPORATE]]</f>
        <v>0</v>
      </c>
      <c r="AC877" t="e">
        <f>VLOOKUP(Tabla1[[#This Row],[NRO_CUENTA]],[1]!Tabla3[#Data],12,0)</f>
        <v>#N/A</v>
      </c>
      <c r="AD877" t="e">
        <f>VLOOKUP(Tabla1[[#This Row],[NRO_CUENTA]],[1]!Tabla3[#Data],17,0)</f>
        <v>#N/A</v>
      </c>
    </row>
    <row r="878" spans="1:31" x14ac:dyDescent="0.25">
      <c r="A878" t="s">
        <v>18</v>
      </c>
      <c r="B878" s="1">
        <v>42733</v>
      </c>
      <c r="C878" t="s">
        <v>960</v>
      </c>
      <c r="D878">
        <v>30649</v>
      </c>
      <c r="E878" s="6" t="s">
        <v>3091</v>
      </c>
      <c r="F878" t="s">
        <v>3092</v>
      </c>
      <c r="G878" s="6" t="s">
        <v>1389</v>
      </c>
      <c r="H878" t="s">
        <v>22</v>
      </c>
      <c r="I878" t="s">
        <v>23</v>
      </c>
      <c r="J878" t="s">
        <v>832</v>
      </c>
      <c r="K878" t="s">
        <v>3189</v>
      </c>
      <c r="L878" t="s">
        <v>3190</v>
      </c>
      <c r="M878" t="s">
        <v>3191</v>
      </c>
      <c r="N878" t="s">
        <v>2376</v>
      </c>
      <c r="O878" s="14">
        <v>44105</v>
      </c>
      <c r="P878" s="14">
        <v>44136</v>
      </c>
      <c r="Q878" s="22" t="s">
        <v>27</v>
      </c>
      <c r="R878" s="22" t="s">
        <v>4809</v>
      </c>
      <c r="S878" s="24"/>
      <c r="T878" s="22">
        <v>44279</v>
      </c>
      <c r="U878" t="s">
        <v>5982</v>
      </c>
      <c r="V878" t="s">
        <v>5982</v>
      </c>
      <c r="W878" t="s">
        <v>299</v>
      </c>
      <c r="X878" t="b">
        <f>Tabla1[[#This Row],[PLAN CONSUMO 31/10]]=Tabla1[[#This Row],[PLAN_CONSUMO]]</f>
        <v>0</v>
      </c>
      <c r="Y878" t="s">
        <v>9025</v>
      </c>
      <c r="Z878" t="b">
        <f>Tabla1[[#This Row],[DESCRIPCION_U20002 31/10]]=Tabla1[[#This Row],[DESCRIPCION_U2000]]</f>
        <v>0</v>
      </c>
      <c r="AA878" t="s">
        <v>9185</v>
      </c>
      <c r="AB878" t="b">
        <f>Tabla1[[#This Row],[EJECUTIVO COMERCIAL 31/10]]=Tabla1[[#This Row],[EJECUTIVO_CORPORATE]]</f>
        <v>0</v>
      </c>
      <c r="AC878" t="e">
        <f>VLOOKUP(Tabla1[[#This Row],[NRO_CUENTA]],[1]!Tabla3[#Data],12,0)</f>
        <v>#N/A</v>
      </c>
      <c r="AD878" t="e">
        <f>VLOOKUP(Tabla1[[#This Row],[NRO_CUENTA]],[1]!Tabla3[#Data],17,0)</f>
        <v>#N/A</v>
      </c>
    </row>
    <row r="879" spans="1:31" x14ac:dyDescent="0.25">
      <c r="A879" t="s">
        <v>18</v>
      </c>
      <c r="B879" s="1">
        <v>42886</v>
      </c>
      <c r="C879" t="s">
        <v>271</v>
      </c>
      <c r="D879">
        <v>31066</v>
      </c>
      <c r="E879" s="6" t="s">
        <v>3091</v>
      </c>
      <c r="F879" t="s">
        <v>3093</v>
      </c>
      <c r="G879" s="6" t="s">
        <v>1389</v>
      </c>
      <c r="H879" t="s">
        <v>40</v>
      </c>
      <c r="I879" t="s">
        <v>23</v>
      </c>
      <c r="J879" t="s">
        <v>832</v>
      </c>
      <c r="K879" t="s">
        <v>3192</v>
      </c>
      <c r="L879" t="s">
        <v>3193</v>
      </c>
      <c r="M879" t="s">
        <v>3191</v>
      </c>
      <c r="N879" t="s">
        <v>2376</v>
      </c>
      <c r="O879" s="14">
        <v>44105</v>
      </c>
      <c r="P879" s="14">
        <v>44136</v>
      </c>
      <c r="Q879" s="22" t="s">
        <v>27</v>
      </c>
      <c r="R879" s="22" t="s">
        <v>4810</v>
      </c>
      <c r="S879" s="24"/>
      <c r="T879" s="22">
        <v>44281</v>
      </c>
      <c r="U879" t="s">
        <v>5989</v>
      </c>
      <c r="V879" t="s">
        <v>35</v>
      </c>
      <c r="W879" t="s">
        <v>323</v>
      </c>
      <c r="X879" t="b">
        <f>Tabla1[[#This Row],[PLAN CONSUMO 31/10]]=Tabla1[[#This Row],[PLAN_CONSUMO]]</f>
        <v>0</v>
      </c>
      <c r="Y879" t="s">
        <v>35</v>
      </c>
      <c r="Z879" t="b">
        <f>Tabla1[[#This Row],[DESCRIPCION_U20002 31/10]]=Tabla1[[#This Row],[DESCRIPCION_U2000]]</f>
        <v>0</v>
      </c>
      <c r="AA879" t="s">
        <v>9185</v>
      </c>
      <c r="AB879" t="b">
        <f>Tabla1[[#This Row],[EJECUTIVO COMERCIAL 31/10]]=Tabla1[[#This Row],[EJECUTIVO_CORPORATE]]</f>
        <v>0</v>
      </c>
      <c r="AC879" t="e">
        <f>VLOOKUP(Tabla1[[#This Row],[NRO_CUENTA]],[1]!Tabla3[#Data],12,0)</f>
        <v>#N/A</v>
      </c>
      <c r="AD879" t="e">
        <f>VLOOKUP(Tabla1[[#This Row],[NRO_CUENTA]],[1]!Tabla3[#Data],17,0)</f>
        <v>#N/A</v>
      </c>
    </row>
    <row r="880" spans="1:31" x14ac:dyDescent="0.25">
      <c r="A880" t="s">
        <v>18</v>
      </c>
      <c r="B880" s="1">
        <v>44132</v>
      </c>
      <c r="C880" t="s">
        <v>28</v>
      </c>
      <c r="D880">
        <v>35621</v>
      </c>
      <c r="E880" s="6" t="s">
        <v>3091</v>
      </c>
      <c r="F880" t="s">
        <v>3300</v>
      </c>
      <c r="G880" s="6" t="s">
        <v>1389</v>
      </c>
      <c r="H880" t="s">
        <v>40</v>
      </c>
      <c r="I880" t="s">
        <v>23</v>
      </c>
      <c r="J880" t="s">
        <v>832</v>
      </c>
      <c r="K880" t="s">
        <v>3297</v>
      </c>
      <c r="L880" t="s">
        <v>3298</v>
      </c>
      <c r="M880" t="s">
        <v>3299</v>
      </c>
      <c r="N880" t="s">
        <v>2376</v>
      </c>
      <c r="O880" s="14">
        <v>44105</v>
      </c>
      <c r="P880" s="14">
        <v>44136</v>
      </c>
      <c r="Q880" s="22" t="s">
        <v>27</v>
      </c>
      <c r="R880" s="22" t="s">
        <v>4811</v>
      </c>
      <c r="S880" s="24"/>
      <c r="T880" s="22">
        <v>44279</v>
      </c>
      <c r="U880" t="s">
        <v>5989</v>
      </c>
      <c r="V880" t="s">
        <v>35</v>
      </c>
      <c r="W880" t="s">
        <v>905</v>
      </c>
      <c r="X880" t="b">
        <f>Tabla1[[#This Row],[PLAN CONSUMO 31/10]]=Tabla1[[#This Row],[PLAN_CONSUMO]]</f>
        <v>0</v>
      </c>
      <c r="Y880" t="s">
        <v>35</v>
      </c>
      <c r="Z880" t="b">
        <f>Tabla1[[#This Row],[DESCRIPCION_U20002 31/10]]=Tabla1[[#This Row],[DESCRIPCION_U2000]]</f>
        <v>0</v>
      </c>
      <c r="AA880" t="s">
        <v>9185</v>
      </c>
      <c r="AB880" t="b">
        <f>Tabla1[[#This Row],[EJECUTIVO COMERCIAL 31/10]]=Tabla1[[#This Row],[EJECUTIVO_CORPORATE]]</f>
        <v>0</v>
      </c>
      <c r="AC880" t="e">
        <f>VLOOKUP(Tabla1[[#This Row],[NRO_CUENTA]],[1]!Tabla3[#Data],12,0)</f>
        <v>#N/A</v>
      </c>
      <c r="AD880" t="e">
        <f>VLOOKUP(Tabla1[[#This Row],[NRO_CUENTA]],[1]!Tabla3[#Data],17,0)</f>
        <v>#N/A</v>
      </c>
    </row>
    <row r="881" spans="1:30" x14ac:dyDescent="0.25">
      <c r="A881" t="s">
        <v>18</v>
      </c>
      <c r="B881" s="1">
        <v>42668</v>
      </c>
      <c r="C881" t="s">
        <v>248</v>
      </c>
      <c r="D881">
        <v>30494</v>
      </c>
      <c r="E881" s="6" t="s">
        <v>3094</v>
      </c>
      <c r="F881" t="s">
        <v>3290</v>
      </c>
      <c r="G881" s="6" t="s">
        <v>1820</v>
      </c>
      <c r="H881" t="s">
        <v>22</v>
      </c>
      <c r="I881" t="s">
        <v>23</v>
      </c>
      <c r="J881" t="s">
        <v>1378</v>
      </c>
      <c r="K881" t="s">
        <v>3194</v>
      </c>
      <c r="L881" t="s">
        <v>3195</v>
      </c>
      <c r="M881" t="s">
        <v>3196</v>
      </c>
      <c r="N881" t="s">
        <v>2376</v>
      </c>
      <c r="O881" s="14">
        <v>44105</v>
      </c>
      <c r="P881" s="14">
        <v>44136</v>
      </c>
      <c r="Q881" s="22" t="s">
        <v>27</v>
      </c>
      <c r="R881" s="22" t="s">
        <v>3557</v>
      </c>
      <c r="S881" s="24"/>
      <c r="T881" s="22">
        <v>44161</v>
      </c>
      <c r="U881" t="s">
        <v>5984</v>
      </c>
      <c r="V881" t="s">
        <v>35</v>
      </c>
      <c r="W881" t="s">
        <v>36</v>
      </c>
      <c r="X881" t="b">
        <f>Tabla1[[#This Row],[PLAN CONSUMO 31/10]]=Tabla1[[#This Row],[PLAN_CONSUMO]]</f>
        <v>0</v>
      </c>
      <c r="Y881" t="s">
        <v>35</v>
      </c>
      <c r="Z881" t="b">
        <f>Tabla1[[#This Row],[DESCRIPCION_U20002 31/10]]=Tabla1[[#This Row],[DESCRIPCION_U2000]]</f>
        <v>0</v>
      </c>
      <c r="AA881" t="s">
        <v>1820</v>
      </c>
      <c r="AB881" t="b">
        <f>Tabla1[[#This Row],[EJECUTIVO COMERCIAL 31/10]]=Tabla1[[#This Row],[EJECUTIVO_CORPORATE]]</f>
        <v>1</v>
      </c>
      <c r="AC881" t="e">
        <f>VLOOKUP(Tabla1[[#This Row],[NRO_CUENTA]],[1]!Tabla3[#Data],12,0)</f>
        <v>#N/A</v>
      </c>
      <c r="AD881" t="e">
        <f>VLOOKUP(Tabla1[[#This Row],[NRO_CUENTA]],[1]!Tabla3[#Data],17,0)</f>
        <v>#N/A</v>
      </c>
    </row>
    <row r="882" spans="1:30" x14ac:dyDescent="0.25">
      <c r="A882" t="s">
        <v>18</v>
      </c>
      <c r="B882" s="1">
        <v>42668</v>
      </c>
      <c r="C882" t="s">
        <v>282</v>
      </c>
      <c r="D882">
        <v>30493</v>
      </c>
      <c r="E882" s="6" t="s">
        <v>3094</v>
      </c>
      <c r="F882" t="s">
        <v>3095</v>
      </c>
      <c r="G882" s="6" t="s">
        <v>1820</v>
      </c>
      <c r="H882" t="s">
        <v>40</v>
      </c>
      <c r="I882" t="s">
        <v>23</v>
      </c>
      <c r="J882" t="s">
        <v>1378</v>
      </c>
      <c r="K882" t="s">
        <v>3197</v>
      </c>
      <c r="L882" t="s">
        <v>3198</v>
      </c>
      <c r="M882" t="s">
        <v>3196</v>
      </c>
      <c r="N882" t="s">
        <v>2376</v>
      </c>
      <c r="O882" s="14">
        <v>44105</v>
      </c>
      <c r="P882" s="14">
        <v>44136</v>
      </c>
      <c r="Q882" s="22" t="s">
        <v>27</v>
      </c>
      <c r="R882" s="22" t="s">
        <v>3558</v>
      </c>
      <c r="S882" s="24"/>
      <c r="T882" s="22">
        <v>44158</v>
      </c>
      <c r="U882" t="s">
        <v>5984</v>
      </c>
      <c r="V882" t="s">
        <v>35</v>
      </c>
      <c r="W882" t="s">
        <v>282</v>
      </c>
      <c r="X882" t="b">
        <f>Tabla1[[#This Row],[PLAN CONSUMO 31/10]]=Tabla1[[#This Row],[PLAN_CONSUMO]]</f>
        <v>1</v>
      </c>
      <c r="Y882" t="s">
        <v>35</v>
      </c>
      <c r="Z882" t="b">
        <f>Tabla1[[#This Row],[DESCRIPCION_U20002 31/10]]=Tabla1[[#This Row],[DESCRIPCION_U2000]]</f>
        <v>0</v>
      </c>
      <c r="AA882" t="s">
        <v>1820</v>
      </c>
      <c r="AB882" t="b">
        <f>Tabla1[[#This Row],[EJECUTIVO COMERCIAL 31/10]]=Tabla1[[#This Row],[EJECUTIVO_CORPORATE]]</f>
        <v>1</v>
      </c>
      <c r="AC882" t="e">
        <f>VLOOKUP(Tabla1[[#This Row],[NRO_CUENTA]],[1]!Tabla3[#Data],12,0)</f>
        <v>#N/A</v>
      </c>
      <c r="AD882" t="e">
        <f>VLOOKUP(Tabla1[[#This Row],[NRO_CUENTA]],[1]!Tabla3[#Data],17,0)</f>
        <v>#N/A</v>
      </c>
    </row>
    <row r="883" spans="1:30" x14ac:dyDescent="0.25">
      <c r="A883" t="s">
        <v>18</v>
      </c>
      <c r="B883" s="1">
        <v>43159</v>
      </c>
      <c r="C883" t="s">
        <v>248</v>
      </c>
      <c r="D883">
        <v>32015</v>
      </c>
      <c r="E883" s="6" t="s">
        <v>3094</v>
      </c>
      <c r="F883" t="s">
        <v>3096</v>
      </c>
      <c r="G883" s="6" t="s">
        <v>1820</v>
      </c>
      <c r="H883" t="s">
        <v>31</v>
      </c>
      <c r="I883" t="s">
        <v>23</v>
      </c>
      <c r="J883" t="s">
        <v>1378</v>
      </c>
      <c r="K883" t="s">
        <v>3199</v>
      </c>
      <c r="L883" t="s">
        <v>3200</v>
      </c>
      <c r="M883" t="s">
        <v>3201</v>
      </c>
      <c r="N883" t="s">
        <v>2376</v>
      </c>
      <c r="O883" s="14">
        <v>44105</v>
      </c>
      <c r="P883" s="14">
        <v>44136</v>
      </c>
      <c r="Q883" s="22" t="s">
        <v>27</v>
      </c>
      <c r="R883" s="22"/>
      <c r="S883" s="24"/>
      <c r="T883" s="22">
        <v>44678</v>
      </c>
      <c r="U883" t="s">
        <v>5984</v>
      </c>
      <c r="V883" t="s">
        <v>35</v>
      </c>
      <c r="W883" t="s">
        <v>248</v>
      </c>
      <c r="X883" t="b">
        <f>Tabla1[[#This Row],[PLAN CONSUMO 31/10]]=Tabla1[[#This Row],[PLAN_CONSUMO]]</f>
        <v>1</v>
      </c>
      <c r="Y883" t="s">
        <v>35</v>
      </c>
      <c r="Z883" t="b">
        <f>Tabla1[[#This Row],[DESCRIPCION_U20002 31/10]]=Tabla1[[#This Row],[DESCRIPCION_U2000]]</f>
        <v>0</v>
      </c>
      <c r="AA883" t="s">
        <v>1820</v>
      </c>
      <c r="AB883" t="b">
        <f>Tabla1[[#This Row],[EJECUTIVO COMERCIAL 31/10]]=Tabla1[[#This Row],[EJECUTIVO_CORPORATE]]</f>
        <v>1</v>
      </c>
      <c r="AC883" t="e">
        <f>VLOOKUP(Tabla1[[#This Row],[NRO_CUENTA]],[1]!Tabla3[#Data],12,0)</f>
        <v>#N/A</v>
      </c>
      <c r="AD883" t="e">
        <f>VLOOKUP(Tabla1[[#This Row],[NRO_CUENTA]],[1]!Tabla3[#Data],17,0)</f>
        <v>#N/A</v>
      </c>
    </row>
    <row r="884" spans="1:30" x14ac:dyDescent="0.25">
      <c r="A884" t="s">
        <v>18</v>
      </c>
      <c r="B884" s="1">
        <v>43175</v>
      </c>
      <c r="C884" t="s">
        <v>129</v>
      </c>
      <c r="D884">
        <v>32080</v>
      </c>
      <c r="E884" s="6" t="s">
        <v>3094</v>
      </c>
      <c r="F884" t="s">
        <v>3097</v>
      </c>
      <c r="G884" s="6" t="s">
        <v>1820</v>
      </c>
      <c r="H884" t="s">
        <v>22</v>
      </c>
      <c r="I884" t="s">
        <v>23</v>
      </c>
      <c r="J884" t="s">
        <v>1378</v>
      </c>
      <c r="K884" t="s">
        <v>3202</v>
      </c>
      <c r="L884" t="s">
        <v>3203</v>
      </c>
      <c r="M884" t="s">
        <v>3204</v>
      </c>
      <c r="N884" t="s">
        <v>2376</v>
      </c>
      <c r="O884" s="14">
        <v>44105</v>
      </c>
      <c r="P884" s="14">
        <v>44136</v>
      </c>
      <c r="Q884" s="22" t="s">
        <v>27</v>
      </c>
      <c r="R884" s="22"/>
      <c r="S884" s="24"/>
      <c r="T884" s="22">
        <v>44158</v>
      </c>
      <c r="U884" t="s">
        <v>5982</v>
      </c>
      <c r="V884" t="s">
        <v>5982</v>
      </c>
      <c r="W884" t="s">
        <v>36</v>
      </c>
      <c r="X884" t="b">
        <f>Tabla1[[#This Row],[PLAN CONSUMO 31/10]]=Tabla1[[#This Row],[PLAN_CONSUMO]]</f>
        <v>0</v>
      </c>
      <c r="Y884" t="s">
        <v>8281</v>
      </c>
      <c r="Z884" t="b">
        <f>Tabla1[[#This Row],[DESCRIPCION_U20002 31/10]]=Tabla1[[#This Row],[DESCRIPCION_U2000]]</f>
        <v>0</v>
      </c>
      <c r="AA884" t="s">
        <v>1820</v>
      </c>
      <c r="AB884" t="b">
        <f>Tabla1[[#This Row],[EJECUTIVO COMERCIAL 31/10]]=Tabla1[[#This Row],[EJECUTIVO_CORPORATE]]</f>
        <v>1</v>
      </c>
      <c r="AC884" t="e">
        <f>VLOOKUP(Tabla1[[#This Row],[NRO_CUENTA]],[1]!Tabla3[#Data],12,0)</f>
        <v>#N/A</v>
      </c>
      <c r="AD884" t="e">
        <f>VLOOKUP(Tabla1[[#This Row],[NRO_CUENTA]],[1]!Tabla3[#Data],17,0)</f>
        <v>#N/A</v>
      </c>
    </row>
    <row r="885" spans="1:30" x14ac:dyDescent="0.25">
      <c r="A885" t="s">
        <v>18</v>
      </c>
      <c r="B885" s="1">
        <v>42704</v>
      </c>
      <c r="C885" t="s">
        <v>129</v>
      </c>
      <c r="D885">
        <v>30588</v>
      </c>
      <c r="E885" s="6" t="s">
        <v>3098</v>
      </c>
      <c r="F885" t="s">
        <v>3099</v>
      </c>
      <c r="G885" s="6" t="s">
        <v>1760</v>
      </c>
      <c r="H885" t="s">
        <v>22</v>
      </c>
      <c r="I885" t="s">
        <v>23</v>
      </c>
      <c r="J885" t="s">
        <v>1231</v>
      </c>
      <c r="K885" t="s">
        <v>3205</v>
      </c>
      <c r="L885" t="s">
        <v>3206</v>
      </c>
      <c r="M885" t="s">
        <v>3207</v>
      </c>
      <c r="N885" t="s">
        <v>2376</v>
      </c>
      <c r="O885" s="14">
        <v>44105</v>
      </c>
      <c r="P885" s="14">
        <v>44136</v>
      </c>
      <c r="Q885" s="22" t="s">
        <v>75</v>
      </c>
      <c r="R885" s="22"/>
      <c r="S885" s="2" t="s">
        <v>9309</v>
      </c>
      <c r="T885" s="22">
        <v>0</v>
      </c>
      <c r="U885" t="s">
        <v>5984</v>
      </c>
      <c r="V885" t="s">
        <v>35</v>
      </c>
      <c r="W885" t="s">
        <v>129</v>
      </c>
      <c r="X885" t="b">
        <f>Tabla1[[#This Row],[PLAN CONSUMO 31/10]]=Tabla1[[#This Row],[PLAN_CONSUMO]]</f>
        <v>1</v>
      </c>
      <c r="Y885" t="s">
        <v>35</v>
      </c>
      <c r="Z885" t="b">
        <f>Tabla1[[#This Row],[DESCRIPCION_U20002 31/10]]=Tabla1[[#This Row],[DESCRIPCION_U2000]]</f>
        <v>0</v>
      </c>
      <c r="AA885" t="s">
        <v>1760</v>
      </c>
      <c r="AB885" t="b">
        <f>Tabla1[[#This Row],[EJECUTIVO COMERCIAL 31/10]]=Tabla1[[#This Row],[EJECUTIVO_CORPORATE]]</f>
        <v>1</v>
      </c>
      <c r="AC885" t="e">
        <f>VLOOKUP(Tabla1[[#This Row],[NRO_CUENTA]],[1]!Tabla3[#Data],12,0)</f>
        <v>#N/A</v>
      </c>
      <c r="AD885" t="e">
        <f>VLOOKUP(Tabla1[[#This Row],[NRO_CUENTA]],[1]!Tabla3[#Data],17,0)</f>
        <v>#N/A</v>
      </c>
    </row>
    <row r="886" spans="1:30" x14ac:dyDescent="0.25">
      <c r="A886" t="s">
        <v>18</v>
      </c>
      <c r="B886" s="1">
        <v>42704</v>
      </c>
      <c r="C886" t="s">
        <v>28</v>
      </c>
      <c r="D886">
        <v>30591</v>
      </c>
      <c r="E886" s="6" t="s">
        <v>3098</v>
      </c>
      <c r="F886" t="s">
        <v>4646</v>
      </c>
      <c r="G886" s="6" t="s">
        <v>1760</v>
      </c>
      <c r="H886" t="s">
        <v>98</v>
      </c>
      <c r="I886" t="s">
        <v>23</v>
      </c>
      <c r="J886" t="s">
        <v>1231</v>
      </c>
      <c r="K886" t="s">
        <v>3208</v>
      </c>
      <c r="L886" t="s">
        <v>3209</v>
      </c>
      <c r="M886" t="s">
        <v>3207</v>
      </c>
      <c r="N886" t="s">
        <v>2376</v>
      </c>
      <c r="O886" s="14">
        <v>44105</v>
      </c>
      <c r="P886" s="14">
        <v>44136</v>
      </c>
      <c r="Q886" s="22" t="s">
        <v>996</v>
      </c>
      <c r="R886" s="22"/>
      <c r="S886" s="24"/>
      <c r="T886" s="22">
        <v>0</v>
      </c>
      <c r="U886" t="s">
        <v>5982</v>
      </c>
      <c r="V886" t="s">
        <v>35</v>
      </c>
      <c r="W886" t="s">
        <v>28</v>
      </c>
      <c r="X886" t="b">
        <f>Tabla1[[#This Row],[PLAN CONSUMO 31/10]]=Tabla1[[#This Row],[PLAN_CONSUMO]]</f>
        <v>1</v>
      </c>
      <c r="Y886" t="s">
        <v>35</v>
      </c>
      <c r="Z886" t="b">
        <f>Tabla1[[#This Row],[DESCRIPCION_U20002 31/10]]=Tabla1[[#This Row],[DESCRIPCION_U2000]]</f>
        <v>0</v>
      </c>
      <c r="AA886" t="s">
        <v>1760</v>
      </c>
      <c r="AB886" t="b">
        <f>Tabla1[[#This Row],[EJECUTIVO COMERCIAL 31/10]]=Tabla1[[#This Row],[EJECUTIVO_CORPORATE]]</f>
        <v>1</v>
      </c>
      <c r="AC886" t="e">
        <f>VLOOKUP(Tabla1[[#This Row],[NRO_CUENTA]],[1]!Tabla3[#Data],12,0)</f>
        <v>#N/A</v>
      </c>
      <c r="AD886" t="e">
        <f>VLOOKUP(Tabla1[[#This Row],[NRO_CUENTA]],[1]!Tabla3[#Data],17,0)</f>
        <v>#N/A</v>
      </c>
    </row>
    <row r="887" spans="1:30" x14ac:dyDescent="0.25">
      <c r="A887" t="s">
        <v>18</v>
      </c>
      <c r="B887" s="1">
        <v>42704</v>
      </c>
      <c r="C887" t="s">
        <v>129</v>
      </c>
      <c r="D887">
        <v>30592</v>
      </c>
      <c r="E887" s="6" t="s">
        <v>3098</v>
      </c>
      <c r="F887" t="s">
        <v>3100</v>
      </c>
      <c r="G887" s="6" t="s">
        <v>1760</v>
      </c>
      <c r="H887" t="s">
        <v>40</v>
      </c>
      <c r="I887" t="s">
        <v>23</v>
      </c>
      <c r="J887" t="s">
        <v>1231</v>
      </c>
      <c r="K887" t="s">
        <v>3210</v>
      </c>
      <c r="L887" t="s">
        <v>3211</v>
      </c>
      <c r="M887" t="s">
        <v>3207</v>
      </c>
      <c r="N887" t="s">
        <v>2376</v>
      </c>
      <c r="O887" s="14">
        <v>44105</v>
      </c>
      <c r="P887" s="14">
        <v>44136</v>
      </c>
      <c r="Q887" s="22" t="s">
        <v>27</v>
      </c>
      <c r="R887" s="22"/>
      <c r="S887" s="24"/>
      <c r="T887" s="22">
        <v>44155</v>
      </c>
      <c r="U887" t="s">
        <v>5982</v>
      </c>
      <c r="V887" t="s">
        <v>5982</v>
      </c>
      <c r="W887" t="s">
        <v>28</v>
      </c>
      <c r="X887" t="b">
        <f>Tabla1[[#This Row],[PLAN CONSUMO 31/10]]=Tabla1[[#This Row],[PLAN_CONSUMO]]</f>
        <v>0</v>
      </c>
      <c r="Y887" t="s">
        <v>6706</v>
      </c>
      <c r="Z887" t="b">
        <f>Tabla1[[#This Row],[DESCRIPCION_U20002 31/10]]=Tabla1[[#This Row],[DESCRIPCION_U2000]]</f>
        <v>0</v>
      </c>
      <c r="AA887" t="s">
        <v>1760</v>
      </c>
      <c r="AB887" t="b">
        <f>Tabla1[[#This Row],[EJECUTIVO COMERCIAL 31/10]]=Tabla1[[#This Row],[EJECUTIVO_CORPORATE]]</f>
        <v>1</v>
      </c>
      <c r="AC887" t="e">
        <f>VLOOKUP(Tabla1[[#This Row],[NRO_CUENTA]],[1]!Tabla3[#Data],12,0)</f>
        <v>#N/A</v>
      </c>
      <c r="AD887" t="e">
        <f>VLOOKUP(Tabla1[[#This Row],[NRO_CUENTA]],[1]!Tabla3[#Data],17,0)</f>
        <v>#N/A</v>
      </c>
    </row>
    <row r="888" spans="1:30" x14ac:dyDescent="0.25">
      <c r="A888" t="s">
        <v>18</v>
      </c>
      <c r="B888" s="1">
        <v>42704</v>
      </c>
      <c r="C888" t="s">
        <v>28</v>
      </c>
      <c r="D888">
        <v>30593</v>
      </c>
      <c r="E888" s="6" t="s">
        <v>3098</v>
      </c>
      <c r="F888" t="s">
        <v>4647</v>
      </c>
      <c r="G888" s="6" t="s">
        <v>1760</v>
      </c>
      <c r="H888" t="s">
        <v>752</v>
      </c>
      <c r="I888" t="s">
        <v>23</v>
      </c>
      <c r="J888" t="s">
        <v>1231</v>
      </c>
      <c r="K888" t="s">
        <v>3212</v>
      </c>
      <c r="L888" t="s">
        <v>3213</v>
      </c>
      <c r="M888" t="s">
        <v>3207</v>
      </c>
      <c r="N888" t="s">
        <v>2376</v>
      </c>
      <c r="O888" s="14">
        <v>44105</v>
      </c>
      <c r="P888" s="14">
        <v>44136</v>
      </c>
      <c r="Q888" s="22" t="s">
        <v>996</v>
      </c>
      <c r="R888" s="22"/>
      <c r="S888" s="24"/>
      <c r="T888" s="22">
        <v>0</v>
      </c>
      <c r="U888" t="s">
        <v>5982</v>
      </c>
      <c r="V888" t="s">
        <v>5982</v>
      </c>
      <c r="W888" t="s">
        <v>28</v>
      </c>
      <c r="X888" t="b">
        <f>Tabla1[[#This Row],[PLAN CONSUMO 31/10]]=Tabla1[[#This Row],[PLAN_CONSUMO]]</f>
        <v>1</v>
      </c>
      <c r="Y888" t="s">
        <v>4647</v>
      </c>
      <c r="Z888" t="b">
        <f>Tabla1[[#This Row],[DESCRIPCION_U20002 31/10]]=Tabla1[[#This Row],[DESCRIPCION_U2000]]</f>
        <v>1</v>
      </c>
      <c r="AA888" t="s">
        <v>1760</v>
      </c>
      <c r="AB888" t="b">
        <f>Tabla1[[#This Row],[EJECUTIVO COMERCIAL 31/10]]=Tabla1[[#This Row],[EJECUTIVO_CORPORATE]]</f>
        <v>1</v>
      </c>
      <c r="AC888" t="e">
        <f>VLOOKUP(Tabla1[[#This Row],[NRO_CUENTA]],[1]!Tabla3[#Data],12,0)</f>
        <v>#N/A</v>
      </c>
      <c r="AD888" t="e">
        <f>VLOOKUP(Tabla1[[#This Row],[NRO_CUENTA]],[1]!Tabla3[#Data],17,0)</f>
        <v>#N/A</v>
      </c>
    </row>
    <row r="889" spans="1:30" x14ac:dyDescent="0.25">
      <c r="A889" t="s">
        <v>18</v>
      </c>
      <c r="B889" s="1">
        <v>42786</v>
      </c>
      <c r="C889" t="s">
        <v>1050</v>
      </c>
      <c r="D889">
        <v>30849</v>
      </c>
      <c r="E889" s="6" t="s">
        <v>3098</v>
      </c>
      <c r="F889" t="s">
        <v>3101</v>
      </c>
      <c r="G889" s="6" t="s">
        <v>1760</v>
      </c>
      <c r="H889" t="s">
        <v>22</v>
      </c>
      <c r="I889" t="s">
        <v>23</v>
      </c>
      <c r="J889" t="s">
        <v>1231</v>
      </c>
      <c r="K889" t="s">
        <v>3214</v>
      </c>
      <c r="L889" t="s">
        <v>3215</v>
      </c>
      <c r="M889" t="s">
        <v>3207</v>
      </c>
      <c r="N889" t="s">
        <v>2376</v>
      </c>
      <c r="O889" s="14">
        <v>44105</v>
      </c>
      <c r="P889" s="14">
        <v>44136</v>
      </c>
      <c r="Q889" s="22" t="s">
        <v>75</v>
      </c>
      <c r="R889" s="22"/>
      <c r="S889" s="2" t="s">
        <v>9309</v>
      </c>
      <c r="T889" s="22">
        <v>0</v>
      </c>
      <c r="U889" t="s">
        <v>5984</v>
      </c>
      <c r="V889" t="s">
        <v>35</v>
      </c>
      <c r="W889" t="s">
        <v>1050</v>
      </c>
      <c r="X889" t="b">
        <f>Tabla1[[#This Row],[PLAN CONSUMO 31/10]]=Tabla1[[#This Row],[PLAN_CONSUMO]]</f>
        <v>1</v>
      </c>
      <c r="Y889" t="s">
        <v>35</v>
      </c>
      <c r="Z889" t="b">
        <f>Tabla1[[#This Row],[DESCRIPCION_U20002 31/10]]=Tabla1[[#This Row],[DESCRIPCION_U2000]]</f>
        <v>0</v>
      </c>
      <c r="AA889" t="s">
        <v>1760</v>
      </c>
      <c r="AB889" t="b">
        <f>Tabla1[[#This Row],[EJECUTIVO COMERCIAL 31/10]]=Tabla1[[#This Row],[EJECUTIVO_CORPORATE]]</f>
        <v>1</v>
      </c>
      <c r="AC889" t="e">
        <f>VLOOKUP(Tabla1[[#This Row],[NRO_CUENTA]],[1]!Tabla3[#Data],12,0)</f>
        <v>#N/A</v>
      </c>
      <c r="AD889" t="e">
        <f>VLOOKUP(Tabla1[[#This Row],[NRO_CUENTA]],[1]!Tabla3[#Data],17,0)</f>
        <v>#N/A</v>
      </c>
    </row>
    <row r="890" spans="1:30" x14ac:dyDescent="0.25">
      <c r="A890" t="s">
        <v>18</v>
      </c>
      <c r="B890" s="1">
        <v>42786</v>
      </c>
      <c r="C890" t="s">
        <v>129</v>
      </c>
      <c r="D890">
        <v>30850</v>
      </c>
      <c r="E890" s="6" t="s">
        <v>3098</v>
      </c>
      <c r="F890" t="s">
        <v>3102</v>
      </c>
      <c r="G890" s="6" t="s">
        <v>1760</v>
      </c>
      <c r="H890" t="s">
        <v>22</v>
      </c>
      <c r="I890" t="s">
        <v>23</v>
      </c>
      <c r="J890" t="s">
        <v>1231</v>
      </c>
      <c r="K890" t="s">
        <v>3216</v>
      </c>
      <c r="L890" t="s">
        <v>3217</v>
      </c>
      <c r="M890" t="s">
        <v>3207</v>
      </c>
      <c r="N890" t="s">
        <v>2376</v>
      </c>
      <c r="O890" s="14">
        <v>44105</v>
      </c>
      <c r="P890" s="14">
        <v>44136</v>
      </c>
      <c r="Q890" s="22" t="s">
        <v>27</v>
      </c>
      <c r="R890" s="22"/>
      <c r="S890" s="24"/>
      <c r="T890" s="22">
        <v>44156</v>
      </c>
      <c r="U890" t="s">
        <v>5982</v>
      </c>
      <c r="V890" t="s">
        <v>5982</v>
      </c>
      <c r="W890" t="s">
        <v>28</v>
      </c>
      <c r="X890" t="b">
        <f>Tabla1[[#This Row],[PLAN CONSUMO 31/10]]=Tabla1[[#This Row],[PLAN_CONSUMO]]</f>
        <v>0</v>
      </c>
      <c r="Y890" t="s">
        <v>6121</v>
      </c>
      <c r="Z890" t="b">
        <f>Tabla1[[#This Row],[DESCRIPCION_U20002 31/10]]=Tabla1[[#This Row],[DESCRIPCION_U2000]]</f>
        <v>0</v>
      </c>
      <c r="AA890" t="s">
        <v>1760</v>
      </c>
      <c r="AB890" t="b">
        <f>Tabla1[[#This Row],[EJECUTIVO COMERCIAL 31/10]]=Tabla1[[#This Row],[EJECUTIVO_CORPORATE]]</f>
        <v>1</v>
      </c>
      <c r="AC890" t="e">
        <f>VLOOKUP(Tabla1[[#This Row],[NRO_CUENTA]],[1]!Tabla3[#Data],12,0)</f>
        <v>#N/A</v>
      </c>
      <c r="AD890" t="e">
        <f>VLOOKUP(Tabla1[[#This Row],[NRO_CUENTA]],[1]!Tabla3[#Data],17,0)</f>
        <v>#N/A</v>
      </c>
    </row>
    <row r="891" spans="1:30" x14ac:dyDescent="0.25">
      <c r="A891" t="s">
        <v>18</v>
      </c>
      <c r="B891" s="1">
        <v>43276</v>
      </c>
      <c r="C891" t="s">
        <v>287</v>
      </c>
      <c r="D891">
        <v>32552</v>
      </c>
      <c r="E891" s="6" t="s">
        <v>3098</v>
      </c>
      <c r="F891" t="s">
        <v>3103</v>
      </c>
      <c r="G891" s="6" t="s">
        <v>1760</v>
      </c>
      <c r="H891" t="s">
        <v>22</v>
      </c>
      <c r="I891" t="s">
        <v>23</v>
      </c>
      <c r="J891" t="s">
        <v>1231</v>
      </c>
      <c r="K891" t="s">
        <v>3218</v>
      </c>
      <c r="L891" t="s">
        <v>3219</v>
      </c>
      <c r="M891" t="s">
        <v>3220</v>
      </c>
      <c r="N891" t="s">
        <v>2376</v>
      </c>
      <c r="O891" s="14">
        <v>44105</v>
      </c>
      <c r="P891" s="14">
        <v>44136</v>
      </c>
      <c r="Q891" s="22" t="s">
        <v>27</v>
      </c>
      <c r="R891" s="22"/>
      <c r="S891" s="24"/>
      <c r="T891" s="22">
        <v>44153</v>
      </c>
      <c r="U891" t="s">
        <v>5982</v>
      </c>
      <c r="V891" t="s">
        <v>5982</v>
      </c>
      <c r="W891" t="s">
        <v>129</v>
      </c>
      <c r="X891" t="b">
        <f>Tabla1[[#This Row],[PLAN CONSUMO 31/10]]=Tabla1[[#This Row],[PLAN_CONSUMO]]</f>
        <v>0</v>
      </c>
      <c r="Y891" t="s">
        <v>7468</v>
      </c>
      <c r="Z891" t="b">
        <f>Tabla1[[#This Row],[DESCRIPCION_U20002 31/10]]=Tabla1[[#This Row],[DESCRIPCION_U2000]]</f>
        <v>0</v>
      </c>
      <c r="AA891" t="s">
        <v>1760</v>
      </c>
      <c r="AB891" t="b">
        <f>Tabla1[[#This Row],[EJECUTIVO COMERCIAL 31/10]]=Tabla1[[#This Row],[EJECUTIVO_CORPORATE]]</f>
        <v>1</v>
      </c>
      <c r="AC891" t="e">
        <f>VLOOKUP(Tabla1[[#This Row],[NRO_CUENTA]],[1]!Tabla3[#Data],12,0)</f>
        <v>#N/A</v>
      </c>
      <c r="AD891" t="e">
        <f>VLOOKUP(Tabla1[[#This Row],[NRO_CUENTA]],[1]!Tabla3[#Data],17,0)</f>
        <v>#N/A</v>
      </c>
    </row>
    <row r="892" spans="1:30" x14ac:dyDescent="0.25">
      <c r="A892" t="s">
        <v>18</v>
      </c>
      <c r="B892" s="1">
        <v>43462</v>
      </c>
      <c r="C892" t="s">
        <v>427</v>
      </c>
      <c r="D892">
        <v>33350</v>
      </c>
      <c r="E892" s="6" t="s">
        <v>3098</v>
      </c>
      <c r="F892" t="s">
        <v>3291</v>
      </c>
      <c r="G892" s="6" t="s">
        <v>1760</v>
      </c>
      <c r="H892" t="s">
        <v>22</v>
      </c>
      <c r="I892" t="s">
        <v>23</v>
      </c>
      <c r="J892" t="s">
        <v>1231</v>
      </c>
      <c r="K892" t="s">
        <v>3221</v>
      </c>
      <c r="L892" t="s">
        <v>3222</v>
      </c>
      <c r="M892" t="s">
        <v>3220</v>
      </c>
      <c r="N892" t="s">
        <v>2376</v>
      </c>
      <c r="O892" s="14">
        <v>44105</v>
      </c>
      <c r="P892" s="14">
        <v>44136</v>
      </c>
      <c r="Q892" s="22" t="s">
        <v>75</v>
      </c>
      <c r="R892" s="22"/>
      <c r="S892" s="2" t="s">
        <v>9309</v>
      </c>
      <c r="T892" s="22">
        <v>0</v>
      </c>
      <c r="U892" t="s">
        <v>5984</v>
      </c>
      <c r="V892" t="s">
        <v>35</v>
      </c>
      <c r="W892" t="s">
        <v>6497</v>
      </c>
      <c r="X892" t="b">
        <f>Tabla1[[#This Row],[PLAN CONSUMO 31/10]]=Tabla1[[#This Row],[PLAN_CONSUMO]]</f>
        <v>0</v>
      </c>
      <c r="Y892" t="s">
        <v>35</v>
      </c>
      <c r="Z892" t="b">
        <f>Tabla1[[#This Row],[DESCRIPCION_U20002 31/10]]=Tabla1[[#This Row],[DESCRIPCION_U2000]]</f>
        <v>0</v>
      </c>
      <c r="AA892" t="s">
        <v>1760</v>
      </c>
      <c r="AB892" t="b">
        <f>Tabla1[[#This Row],[EJECUTIVO COMERCIAL 31/10]]=Tabla1[[#This Row],[EJECUTIVO_CORPORATE]]</f>
        <v>1</v>
      </c>
      <c r="AC892" t="e">
        <f>VLOOKUP(Tabla1[[#This Row],[NRO_CUENTA]],[1]!Tabla3[#Data],12,0)</f>
        <v>#N/A</v>
      </c>
      <c r="AD892" t="e">
        <f>VLOOKUP(Tabla1[[#This Row],[NRO_CUENTA]],[1]!Tabla3[#Data],17,0)</f>
        <v>#N/A</v>
      </c>
    </row>
    <row r="893" spans="1:30" x14ac:dyDescent="0.25">
      <c r="A893" t="s">
        <v>18</v>
      </c>
      <c r="B893" s="1">
        <v>43616</v>
      </c>
      <c r="C893" t="s">
        <v>28</v>
      </c>
      <c r="D893">
        <v>34079</v>
      </c>
      <c r="E893" s="6" t="s">
        <v>3098</v>
      </c>
      <c r="F893" t="s">
        <v>4648</v>
      </c>
      <c r="G893" s="6" t="s">
        <v>1760</v>
      </c>
      <c r="H893" t="s">
        <v>31</v>
      </c>
      <c r="I893" t="s">
        <v>23</v>
      </c>
      <c r="J893" t="s">
        <v>1231</v>
      </c>
      <c r="K893" t="s">
        <v>3223</v>
      </c>
      <c r="L893" t="s">
        <v>3224</v>
      </c>
      <c r="M893" t="s">
        <v>3207</v>
      </c>
      <c r="N893" t="s">
        <v>2376</v>
      </c>
      <c r="O893" s="14">
        <v>44105</v>
      </c>
      <c r="P893" s="14">
        <v>44136</v>
      </c>
      <c r="Q893" s="22" t="s">
        <v>27</v>
      </c>
      <c r="R893" s="22"/>
      <c r="S893" s="24"/>
      <c r="T893" s="22">
        <v>44782</v>
      </c>
      <c r="U893" t="s">
        <v>5982</v>
      </c>
      <c r="V893" t="s">
        <v>5982</v>
      </c>
      <c r="W893" t="s">
        <v>28</v>
      </c>
      <c r="X893" t="b">
        <f>Tabla1[[#This Row],[PLAN CONSUMO 31/10]]=Tabla1[[#This Row],[PLAN_CONSUMO]]</f>
        <v>1</v>
      </c>
      <c r="Y893" t="s">
        <v>4648</v>
      </c>
      <c r="Z893" t="b">
        <f>Tabla1[[#This Row],[DESCRIPCION_U20002 31/10]]=Tabla1[[#This Row],[DESCRIPCION_U2000]]</f>
        <v>1</v>
      </c>
      <c r="AA893" t="s">
        <v>1760</v>
      </c>
      <c r="AB893" t="b">
        <f>Tabla1[[#This Row],[EJECUTIVO COMERCIAL 31/10]]=Tabla1[[#This Row],[EJECUTIVO_CORPORATE]]</f>
        <v>1</v>
      </c>
      <c r="AC893" t="e">
        <f>VLOOKUP(Tabla1[[#This Row],[NRO_CUENTA]],[1]!Tabla3[#Data],12,0)</f>
        <v>#N/A</v>
      </c>
      <c r="AD893" t="e">
        <f>VLOOKUP(Tabla1[[#This Row],[NRO_CUENTA]],[1]!Tabla3[#Data],17,0)</f>
        <v>#N/A</v>
      </c>
    </row>
    <row r="894" spans="1:30" x14ac:dyDescent="0.25">
      <c r="A894" t="s">
        <v>88</v>
      </c>
      <c r="B894" s="1">
        <v>42559</v>
      </c>
      <c r="C894" t="s">
        <v>76</v>
      </c>
      <c r="D894">
        <v>30224</v>
      </c>
      <c r="E894" s="6" t="s">
        <v>3104</v>
      </c>
      <c r="F894" t="s">
        <v>3105</v>
      </c>
      <c r="G894" s="6" t="s">
        <v>4824</v>
      </c>
      <c r="H894" t="s">
        <v>40</v>
      </c>
      <c r="I894" t="s">
        <v>23</v>
      </c>
      <c r="J894" s="43" t="s">
        <v>5194</v>
      </c>
      <c r="K894" t="s">
        <v>3225</v>
      </c>
      <c r="L894" t="s">
        <v>3226</v>
      </c>
      <c r="M894" t="s">
        <v>6998</v>
      </c>
      <c r="N894" t="s">
        <v>2376</v>
      </c>
      <c r="O894" s="14">
        <v>44105</v>
      </c>
      <c r="P894" s="14">
        <v>44136</v>
      </c>
      <c r="Q894" s="22" t="s">
        <v>27</v>
      </c>
      <c r="R894" s="38" t="s">
        <v>7044</v>
      </c>
      <c r="S894" s="24"/>
      <c r="T894" s="22">
        <v>44645</v>
      </c>
      <c r="U894" t="s">
        <v>5982</v>
      </c>
      <c r="V894" t="s">
        <v>5982</v>
      </c>
      <c r="W894" t="s">
        <v>76</v>
      </c>
      <c r="X894" t="b">
        <f>Tabla1[[#This Row],[PLAN CONSUMO 31/10]]=Tabla1[[#This Row],[PLAN_CONSUMO]]</f>
        <v>1</v>
      </c>
      <c r="Y894" t="s">
        <v>3105</v>
      </c>
      <c r="Z894" t="b">
        <f>Tabla1[[#This Row],[DESCRIPCION_U20002 31/10]]=Tabla1[[#This Row],[DESCRIPCION_U2000]]</f>
        <v>1</v>
      </c>
      <c r="AA894" t="s">
        <v>7474</v>
      </c>
      <c r="AB894" t="b">
        <f>Tabla1[[#This Row],[EJECUTIVO COMERCIAL 31/10]]=Tabla1[[#This Row],[EJECUTIVO_CORPORATE]]</f>
        <v>0</v>
      </c>
      <c r="AC894" t="e">
        <f>VLOOKUP(Tabla1[[#This Row],[NRO_CUENTA]],[1]!Tabla3[#Data],12,0)</f>
        <v>#N/A</v>
      </c>
      <c r="AD894" t="e">
        <f>VLOOKUP(Tabla1[[#This Row],[NRO_CUENTA]],[1]!Tabla3[#Data],17,0)</f>
        <v>#N/A</v>
      </c>
    </row>
    <row r="895" spans="1:30" x14ac:dyDescent="0.25">
      <c r="A895" t="s">
        <v>88</v>
      </c>
      <c r="B895" s="1">
        <v>43131</v>
      </c>
      <c r="C895" t="s">
        <v>323</v>
      </c>
      <c r="D895">
        <v>31901</v>
      </c>
      <c r="E895" s="6" t="s">
        <v>3106</v>
      </c>
      <c r="F895" t="s">
        <v>3107</v>
      </c>
      <c r="G895" s="6" t="s">
        <v>1426</v>
      </c>
      <c r="H895" t="s">
        <v>22</v>
      </c>
      <c r="I895" t="s">
        <v>23</v>
      </c>
      <c r="J895" t="s">
        <v>1222</v>
      </c>
      <c r="K895" t="s">
        <v>3227</v>
      </c>
      <c r="L895" t="s">
        <v>3228</v>
      </c>
      <c r="M895" t="s">
        <v>3229</v>
      </c>
      <c r="N895" t="s">
        <v>2376</v>
      </c>
      <c r="O895" s="14">
        <v>44105</v>
      </c>
      <c r="P895" s="14">
        <v>44136</v>
      </c>
      <c r="Q895" s="22" t="s">
        <v>27</v>
      </c>
      <c r="R895" s="22" t="s">
        <v>3557</v>
      </c>
      <c r="S895" s="24"/>
      <c r="T895" s="22">
        <v>44169</v>
      </c>
      <c r="U895" t="s">
        <v>5982</v>
      </c>
      <c r="V895" t="s">
        <v>5982</v>
      </c>
      <c r="W895" t="s">
        <v>323</v>
      </c>
      <c r="X895" t="b">
        <f>Tabla1[[#This Row],[PLAN CONSUMO 31/10]]=Tabla1[[#This Row],[PLAN_CONSUMO]]</f>
        <v>1</v>
      </c>
      <c r="Y895" t="s">
        <v>3107</v>
      </c>
      <c r="Z895" t="b">
        <f>Tabla1[[#This Row],[DESCRIPCION_U20002 31/10]]=Tabla1[[#This Row],[DESCRIPCION_U2000]]</f>
        <v>1</v>
      </c>
      <c r="AA895" t="s">
        <v>1426</v>
      </c>
      <c r="AB895" t="b">
        <f>Tabla1[[#This Row],[EJECUTIVO COMERCIAL 31/10]]=Tabla1[[#This Row],[EJECUTIVO_CORPORATE]]</f>
        <v>1</v>
      </c>
      <c r="AC895" t="e">
        <f>VLOOKUP(Tabla1[[#This Row],[NRO_CUENTA]],[1]!Tabla3[#Data],12,0)</f>
        <v>#N/A</v>
      </c>
      <c r="AD895" t="e">
        <f>VLOOKUP(Tabla1[[#This Row],[NRO_CUENTA]],[1]!Tabla3[#Data],17,0)</f>
        <v>#N/A</v>
      </c>
    </row>
    <row r="896" spans="1:30" x14ac:dyDescent="0.25">
      <c r="A896" t="s">
        <v>88</v>
      </c>
      <c r="B896" s="1">
        <v>43518</v>
      </c>
      <c r="C896" t="s">
        <v>248</v>
      </c>
      <c r="D896">
        <v>33620</v>
      </c>
      <c r="E896" s="6" t="s">
        <v>3106</v>
      </c>
      <c r="F896" t="s">
        <v>3108</v>
      </c>
      <c r="G896" s="6" t="s">
        <v>1426</v>
      </c>
      <c r="H896" t="s">
        <v>31</v>
      </c>
      <c r="I896" t="s">
        <v>23</v>
      </c>
      <c r="J896" t="s">
        <v>1222</v>
      </c>
      <c r="K896" t="s">
        <v>3230</v>
      </c>
      <c r="L896">
        <v>0</v>
      </c>
      <c r="M896" t="s">
        <v>3287</v>
      </c>
      <c r="N896" t="s">
        <v>2376</v>
      </c>
      <c r="O896" s="14">
        <v>44105</v>
      </c>
      <c r="P896" s="14">
        <v>44136</v>
      </c>
      <c r="Q896" s="22" t="s">
        <v>27</v>
      </c>
      <c r="R896" s="22"/>
      <c r="S896" s="24"/>
      <c r="T896" s="22">
        <v>44970</v>
      </c>
      <c r="U896" t="s">
        <v>5982</v>
      </c>
      <c r="V896" t="s">
        <v>5982</v>
      </c>
      <c r="W896" t="s">
        <v>248</v>
      </c>
      <c r="X896" t="b">
        <f>Tabla1[[#This Row],[PLAN CONSUMO 31/10]]=Tabla1[[#This Row],[PLAN_CONSUMO]]</f>
        <v>1</v>
      </c>
      <c r="Y896" t="s">
        <v>3108</v>
      </c>
      <c r="Z896" t="b">
        <f>Tabla1[[#This Row],[DESCRIPCION_U20002 31/10]]=Tabla1[[#This Row],[DESCRIPCION_U2000]]</f>
        <v>1</v>
      </c>
      <c r="AA896" t="s">
        <v>1426</v>
      </c>
      <c r="AB896" t="b">
        <f>Tabla1[[#This Row],[EJECUTIVO COMERCIAL 31/10]]=Tabla1[[#This Row],[EJECUTIVO_CORPORATE]]</f>
        <v>1</v>
      </c>
      <c r="AC896" t="e">
        <f>VLOOKUP(Tabla1[[#This Row],[NRO_CUENTA]],[1]!Tabla3[#Data],12,0)</f>
        <v>#N/A</v>
      </c>
      <c r="AD896" t="e">
        <f>VLOOKUP(Tabla1[[#This Row],[NRO_CUENTA]],[1]!Tabla3[#Data],17,0)</f>
        <v>#N/A</v>
      </c>
    </row>
    <row r="897" spans="1:30" x14ac:dyDescent="0.25">
      <c r="A897" t="s">
        <v>88</v>
      </c>
      <c r="B897" s="1">
        <v>43518</v>
      </c>
      <c r="C897" t="s">
        <v>248</v>
      </c>
      <c r="D897">
        <v>33621</v>
      </c>
      <c r="E897" s="6" t="s">
        <v>3106</v>
      </c>
      <c r="F897" t="s">
        <v>3292</v>
      </c>
      <c r="G897" s="6" t="s">
        <v>1426</v>
      </c>
      <c r="H897" t="s">
        <v>40</v>
      </c>
      <c r="I897" t="s">
        <v>23</v>
      </c>
      <c r="J897" t="s">
        <v>1222</v>
      </c>
      <c r="K897" t="s">
        <v>3230</v>
      </c>
      <c r="L897">
        <v>0</v>
      </c>
      <c r="M897" t="s">
        <v>3287</v>
      </c>
      <c r="N897" t="s">
        <v>2376</v>
      </c>
      <c r="O897" s="14">
        <v>44105</v>
      </c>
      <c r="P897" s="14">
        <v>44136</v>
      </c>
      <c r="Q897" s="22" t="s">
        <v>27</v>
      </c>
      <c r="R897" s="22"/>
      <c r="S897" s="24"/>
      <c r="T897" s="22">
        <v>44155</v>
      </c>
      <c r="U897" t="s">
        <v>5982</v>
      </c>
      <c r="V897" t="s">
        <v>5982</v>
      </c>
      <c r="W897" t="s">
        <v>248</v>
      </c>
      <c r="X897" t="b">
        <f>Tabla1[[#This Row],[PLAN CONSUMO 31/10]]=Tabla1[[#This Row],[PLAN_CONSUMO]]</f>
        <v>1</v>
      </c>
      <c r="Y897" t="s">
        <v>6122</v>
      </c>
      <c r="Z897" t="b">
        <f>Tabla1[[#This Row],[DESCRIPCION_U20002 31/10]]=Tabla1[[#This Row],[DESCRIPCION_U2000]]</f>
        <v>0</v>
      </c>
      <c r="AA897" t="s">
        <v>1426</v>
      </c>
      <c r="AB897" t="b">
        <f>Tabla1[[#This Row],[EJECUTIVO COMERCIAL 31/10]]=Tabla1[[#This Row],[EJECUTIVO_CORPORATE]]</f>
        <v>1</v>
      </c>
      <c r="AC897" t="e">
        <f>VLOOKUP(Tabla1[[#This Row],[NRO_CUENTA]],[1]!Tabla3[#Data],12,0)</f>
        <v>#N/A</v>
      </c>
      <c r="AD897" t="e">
        <f>VLOOKUP(Tabla1[[#This Row],[NRO_CUENTA]],[1]!Tabla3[#Data],17,0)</f>
        <v>#N/A</v>
      </c>
    </row>
    <row r="898" spans="1:30" x14ac:dyDescent="0.25">
      <c r="A898" t="s">
        <v>18</v>
      </c>
      <c r="B898" s="1">
        <v>41845</v>
      </c>
      <c r="C898" t="s">
        <v>364</v>
      </c>
      <c r="D898">
        <v>29198</v>
      </c>
      <c r="E898" s="6" t="s">
        <v>3109</v>
      </c>
      <c r="F898" t="s">
        <v>3110</v>
      </c>
      <c r="G898" s="6" t="s">
        <v>1765</v>
      </c>
      <c r="H898" t="s">
        <v>40</v>
      </c>
      <c r="I898" t="s">
        <v>23</v>
      </c>
      <c r="J898" t="s">
        <v>745</v>
      </c>
      <c r="K898" t="s">
        <v>3231</v>
      </c>
      <c r="L898">
        <v>0</v>
      </c>
      <c r="M898" t="s">
        <v>3232</v>
      </c>
      <c r="N898" t="s">
        <v>2376</v>
      </c>
      <c r="O898" s="14">
        <v>44105</v>
      </c>
      <c r="P898" s="14">
        <v>44136</v>
      </c>
      <c r="Q898" s="22" t="s">
        <v>27</v>
      </c>
      <c r="R898" s="22" t="s">
        <v>3787</v>
      </c>
      <c r="S898" s="24"/>
      <c r="T898" s="22">
        <v>44182</v>
      </c>
      <c r="U898" t="s">
        <v>5982</v>
      </c>
      <c r="V898" t="s">
        <v>5982</v>
      </c>
      <c r="W898" t="s">
        <v>364</v>
      </c>
      <c r="X898" t="b">
        <f>Tabla1[[#This Row],[PLAN CONSUMO 31/10]]=Tabla1[[#This Row],[PLAN_CONSUMO]]</f>
        <v>1</v>
      </c>
      <c r="Y898" t="s">
        <v>3110</v>
      </c>
      <c r="Z898" t="b">
        <f>Tabla1[[#This Row],[DESCRIPCION_U20002 31/10]]=Tabla1[[#This Row],[DESCRIPCION_U2000]]</f>
        <v>1</v>
      </c>
      <c r="AA898" t="s">
        <v>1820</v>
      </c>
      <c r="AB898" t="b">
        <f>Tabla1[[#This Row],[EJECUTIVO COMERCIAL 31/10]]=Tabla1[[#This Row],[EJECUTIVO_CORPORATE]]</f>
        <v>0</v>
      </c>
      <c r="AC898" t="e">
        <f>VLOOKUP(Tabla1[[#This Row],[NRO_CUENTA]],[1]!Tabla3[#Data],12,0)</f>
        <v>#N/A</v>
      </c>
      <c r="AD898" t="e">
        <f>VLOOKUP(Tabla1[[#This Row],[NRO_CUENTA]],[1]!Tabla3[#Data],17,0)</f>
        <v>#N/A</v>
      </c>
    </row>
    <row r="899" spans="1:30" x14ac:dyDescent="0.25">
      <c r="A899" t="s">
        <v>18</v>
      </c>
      <c r="B899" s="1">
        <v>42397</v>
      </c>
      <c r="C899" t="s">
        <v>364</v>
      </c>
      <c r="D899">
        <v>29971</v>
      </c>
      <c r="E899" s="6" t="s">
        <v>3109</v>
      </c>
      <c r="F899" t="s">
        <v>3111</v>
      </c>
      <c r="G899" s="6" t="s">
        <v>1765</v>
      </c>
      <c r="H899" t="s">
        <v>40</v>
      </c>
      <c r="I899" t="s">
        <v>23</v>
      </c>
      <c r="J899" t="s">
        <v>745</v>
      </c>
      <c r="K899" t="s">
        <v>3233</v>
      </c>
      <c r="L899" t="s">
        <v>3234</v>
      </c>
      <c r="M899" t="s">
        <v>3235</v>
      </c>
      <c r="N899" t="s">
        <v>2376</v>
      </c>
      <c r="O899" s="14">
        <v>44105</v>
      </c>
      <c r="P899" s="14">
        <v>44136</v>
      </c>
      <c r="Q899" s="22" t="s">
        <v>27</v>
      </c>
      <c r="R899" s="22" t="s">
        <v>3787</v>
      </c>
      <c r="S899" s="24"/>
      <c r="T899" s="22">
        <v>44182</v>
      </c>
      <c r="U899" t="s">
        <v>5982</v>
      </c>
      <c r="V899" t="s">
        <v>5982</v>
      </c>
      <c r="W899" t="s">
        <v>364</v>
      </c>
      <c r="X899" t="b">
        <f>Tabla1[[#This Row],[PLAN CONSUMO 31/10]]=Tabla1[[#This Row],[PLAN_CONSUMO]]</f>
        <v>1</v>
      </c>
      <c r="Y899" t="s">
        <v>3111</v>
      </c>
      <c r="Z899" t="b">
        <f>Tabla1[[#This Row],[DESCRIPCION_U20002 31/10]]=Tabla1[[#This Row],[DESCRIPCION_U2000]]</f>
        <v>1</v>
      </c>
      <c r="AA899" t="s">
        <v>1820</v>
      </c>
      <c r="AB899" t="b">
        <f>Tabla1[[#This Row],[EJECUTIVO COMERCIAL 31/10]]=Tabla1[[#This Row],[EJECUTIVO_CORPORATE]]</f>
        <v>0</v>
      </c>
      <c r="AC899" t="e">
        <f>VLOOKUP(Tabla1[[#This Row],[NRO_CUENTA]],[1]!Tabla3[#Data],12,0)</f>
        <v>#N/A</v>
      </c>
      <c r="AD899" t="e">
        <f>VLOOKUP(Tabla1[[#This Row],[NRO_CUENTA]],[1]!Tabla3[#Data],17,0)</f>
        <v>#N/A</v>
      </c>
    </row>
    <row r="900" spans="1:30" x14ac:dyDescent="0.25">
      <c r="A900" t="s">
        <v>18</v>
      </c>
      <c r="B900" s="1">
        <v>42913</v>
      </c>
      <c r="C900" t="s">
        <v>364</v>
      </c>
      <c r="D900">
        <v>31155</v>
      </c>
      <c r="E900" s="6" t="s">
        <v>3112</v>
      </c>
      <c r="F900" t="s">
        <v>3113</v>
      </c>
      <c r="G900" s="6" t="s">
        <v>1760</v>
      </c>
      <c r="H900" t="s">
        <v>40</v>
      </c>
      <c r="I900" t="s">
        <v>23</v>
      </c>
      <c r="J900" t="s">
        <v>1231</v>
      </c>
      <c r="K900" t="s">
        <v>3236</v>
      </c>
      <c r="L900" t="s">
        <v>3237</v>
      </c>
      <c r="M900" t="s">
        <v>3238</v>
      </c>
      <c r="N900" t="s">
        <v>2376</v>
      </c>
      <c r="O900" s="14">
        <v>44105</v>
      </c>
      <c r="P900" s="14">
        <v>44136</v>
      </c>
      <c r="Q900" s="22" t="s">
        <v>27</v>
      </c>
      <c r="R900" s="22" t="s">
        <v>3555</v>
      </c>
      <c r="S900" s="24"/>
      <c r="T900" s="22">
        <v>44165</v>
      </c>
      <c r="U900" t="s">
        <v>5982</v>
      </c>
      <c r="V900" t="s">
        <v>5982</v>
      </c>
      <c r="W900" t="s">
        <v>364</v>
      </c>
      <c r="X900" t="b">
        <f>Tabla1[[#This Row],[PLAN CONSUMO 31/10]]=Tabla1[[#This Row],[PLAN_CONSUMO]]</f>
        <v>1</v>
      </c>
      <c r="Y900" t="s">
        <v>3113</v>
      </c>
      <c r="Z900" t="b">
        <f>Tabla1[[#This Row],[DESCRIPCION_U20002 31/10]]=Tabla1[[#This Row],[DESCRIPCION_U2000]]</f>
        <v>1</v>
      </c>
      <c r="AA900" t="s">
        <v>1760</v>
      </c>
      <c r="AB900" t="b">
        <f>Tabla1[[#This Row],[EJECUTIVO COMERCIAL 31/10]]=Tabla1[[#This Row],[EJECUTIVO_CORPORATE]]</f>
        <v>1</v>
      </c>
      <c r="AC900" t="e">
        <f>VLOOKUP(Tabla1[[#This Row],[NRO_CUENTA]],[1]!Tabla3[#Data],12,0)</f>
        <v>#N/A</v>
      </c>
      <c r="AD900" t="e">
        <f>VLOOKUP(Tabla1[[#This Row],[NRO_CUENTA]],[1]!Tabla3[#Data],17,0)</f>
        <v>#N/A</v>
      </c>
    </row>
    <row r="901" spans="1:30" x14ac:dyDescent="0.25">
      <c r="A901" t="s">
        <v>18</v>
      </c>
      <c r="B901" s="1">
        <v>42913</v>
      </c>
      <c r="C901" t="s">
        <v>248</v>
      </c>
      <c r="D901">
        <v>31157</v>
      </c>
      <c r="E901" s="6" t="s">
        <v>3112</v>
      </c>
      <c r="F901" t="s">
        <v>3114</v>
      </c>
      <c r="G901" s="6" t="s">
        <v>1760</v>
      </c>
      <c r="H901" t="s">
        <v>31</v>
      </c>
      <c r="I901" t="s">
        <v>23</v>
      </c>
      <c r="J901" t="s">
        <v>1231</v>
      </c>
      <c r="K901" t="s">
        <v>3239</v>
      </c>
      <c r="L901" t="s">
        <v>3240</v>
      </c>
      <c r="M901" t="s">
        <v>3238</v>
      </c>
      <c r="N901" t="s">
        <v>2376</v>
      </c>
      <c r="O901" s="14">
        <v>44105</v>
      </c>
      <c r="P901" s="14">
        <v>44136</v>
      </c>
      <c r="Q901" s="22" t="s">
        <v>996</v>
      </c>
      <c r="R901" s="22"/>
      <c r="S901" s="24"/>
      <c r="T901" s="22">
        <v>0</v>
      </c>
      <c r="U901" t="s">
        <v>5982</v>
      </c>
      <c r="V901" t="s">
        <v>5982</v>
      </c>
      <c r="W901" t="s">
        <v>248</v>
      </c>
      <c r="X901" t="b">
        <f>Tabla1[[#This Row],[PLAN CONSUMO 31/10]]=Tabla1[[#This Row],[PLAN_CONSUMO]]</f>
        <v>1</v>
      </c>
      <c r="Y901" t="s">
        <v>3114</v>
      </c>
      <c r="Z901" t="b">
        <f>Tabla1[[#This Row],[DESCRIPCION_U20002 31/10]]=Tabla1[[#This Row],[DESCRIPCION_U2000]]</f>
        <v>1</v>
      </c>
      <c r="AA901" t="s">
        <v>1760</v>
      </c>
      <c r="AB901" t="b">
        <f>Tabla1[[#This Row],[EJECUTIVO COMERCIAL 31/10]]=Tabla1[[#This Row],[EJECUTIVO_CORPORATE]]</f>
        <v>1</v>
      </c>
      <c r="AC901" t="e">
        <f>VLOOKUP(Tabla1[[#This Row],[NRO_CUENTA]],[1]!Tabla3[#Data],12,0)</f>
        <v>#N/A</v>
      </c>
      <c r="AD901" t="e">
        <f>VLOOKUP(Tabla1[[#This Row],[NRO_CUENTA]],[1]!Tabla3[#Data],17,0)</f>
        <v>#N/A</v>
      </c>
    </row>
    <row r="902" spans="1:30" x14ac:dyDescent="0.25">
      <c r="A902" t="s">
        <v>18</v>
      </c>
      <c r="B902" s="1">
        <v>42913</v>
      </c>
      <c r="C902" t="s">
        <v>248</v>
      </c>
      <c r="D902">
        <v>31158</v>
      </c>
      <c r="E902" s="6" t="s">
        <v>3112</v>
      </c>
      <c r="F902" t="s">
        <v>3115</v>
      </c>
      <c r="G902" s="6" t="s">
        <v>1760</v>
      </c>
      <c r="H902" t="s">
        <v>752</v>
      </c>
      <c r="I902" t="s">
        <v>23</v>
      </c>
      <c r="J902" t="s">
        <v>1231</v>
      </c>
      <c r="K902" t="s">
        <v>3241</v>
      </c>
      <c r="L902" t="s">
        <v>3242</v>
      </c>
      <c r="M902" t="s">
        <v>3238</v>
      </c>
      <c r="N902" t="s">
        <v>2376</v>
      </c>
      <c r="O902" s="14">
        <v>44105</v>
      </c>
      <c r="P902" s="14">
        <v>44136</v>
      </c>
      <c r="Q902" s="22" t="s">
        <v>996</v>
      </c>
      <c r="R902" s="22"/>
      <c r="S902" s="24"/>
      <c r="T902" s="22">
        <v>0</v>
      </c>
      <c r="U902" t="s">
        <v>5982</v>
      </c>
      <c r="V902" t="s">
        <v>5982</v>
      </c>
      <c r="W902" t="s">
        <v>248</v>
      </c>
      <c r="X902" t="b">
        <f>Tabla1[[#This Row],[PLAN CONSUMO 31/10]]=Tabla1[[#This Row],[PLAN_CONSUMO]]</f>
        <v>1</v>
      </c>
      <c r="Y902" t="s">
        <v>3115</v>
      </c>
      <c r="Z902" t="b">
        <f>Tabla1[[#This Row],[DESCRIPCION_U20002 31/10]]=Tabla1[[#This Row],[DESCRIPCION_U2000]]</f>
        <v>1</v>
      </c>
      <c r="AA902" t="s">
        <v>1760</v>
      </c>
      <c r="AB902" t="b">
        <f>Tabla1[[#This Row],[EJECUTIVO COMERCIAL 31/10]]=Tabla1[[#This Row],[EJECUTIVO_CORPORATE]]</f>
        <v>1</v>
      </c>
      <c r="AC902" t="e">
        <f>VLOOKUP(Tabla1[[#This Row],[NRO_CUENTA]],[1]!Tabla3[#Data],12,0)</f>
        <v>#N/A</v>
      </c>
      <c r="AD902" t="e">
        <f>VLOOKUP(Tabla1[[#This Row],[NRO_CUENTA]],[1]!Tabla3[#Data],17,0)</f>
        <v>#N/A</v>
      </c>
    </row>
    <row r="903" spans="1:30" x14ac:dyDescent="0.25">
      <c r="A903" t="s">
        <v>18</v>
      </c>
      <c r="B903" s="1">
        <v>42920</v>
      </c>
      <c r="C903" t="s">
        <v>248</v>
      </c>
      <c r="D903">
        <v>31156</v>
      </c>
      <c r="E903" s="6" t="s">
        <v>3112</v>
      </c>
      <c r="F903" t="s">
        <v>3116</v>
      </c>
      <c r="G903" s="6" t="s">
        <v>1760</v>
      </c>
      <c r="H903" t="s">
        <v>22</v>
      </c>
      <c r="I903" t="s">
        <v>23</v>
      </c>
      <c r="J903" t="s">
        <v>1231</v>
      </c>
      <c r="K903" t="s">
        <v>3243</v>
      </c>
      <c r="L903" t="s">
        <v>3244</v>
      </c>
      <c r="M903" t="s">
        <v>3238</v>
      </c>
      <c r="N903" t="s">
        <v>2376</v>
      </c>
      <c r="O903" s="14">
        <v>44105</v>
      </c>
      <c r="P903" s="14">
        <v>44136</v>
      </c>
      <c r="Q903" s="22" t="s">
        <v>27</v>
      </c>
      <c r="R903" s="22" t="s">
        <v>3788</v>
      </c>
      <c r="S903" s="24"/>
      <c r="T903" s="22">
        <v>44194</v>
      </c>
      <c r="U903" t="s">
        <v>5982</v>
      </c>
      <c r="V903" t="s">
        <v>5982</v>
      </c>
      <c r="W903" t="s">
        <v>248</v>
      </c>
      <c r="X903" t="b">
        <f>Tabla1[[#This Row],[PLAN CONSUMO 31/10]]=Tabla1[[#This Row],[PLAN_CONSUMO]]</f>
        <v>1</v>
      </c>
      <c r="Y903" t="s">
        <v>3116</v>
      </c>
      <c r="Z903" t="b">
        <f>Tabla1[[#This Row],[DESCRIPCION_U20002 31/10]]=Tabla1[[#This Row],[DESCRIPCION_U2000]]</f>
        <v>1</v>
      </c>
      <c r="AA903" t="s">
        <v>1760</v>
      </c>
      <c r="AB903" t="b">
        <f>Tabla1[[#This Row],[EJECUTIVO COMERCIAL 31/10]]=Tabla1[[#This Row],[EJECUTIVO_CORPORATE]]</f>
        <v>1</v>
      </c>
      <c r="AC903" t="e">
        <f>VLOOKUP(Tabla1[[#This Row],[NRO_CUENTA]],[1]!Tabla3[#Data],12,0)</f>
        <v>#N/A</v>
      </c>
      <c r="AD903" t="e">
        <f>VLOOKUP(Tabla1[[#This Row],[NRO_CUENTA]],[1]!Tabla3[#Data],17,0)</f>
        <v>#N/A</v>
      </c>
    </row>
    <row r="904" spans="1:30" x14ac:dyDescent="0.25">
      <c r="A904" t="s">
        <v>88</v>
      </c>
      <c r="B904" s="1">
        <v>42591</v>
      </c>
      <c r="C904" t="s">
        <v>1048</v>
      </c>
      <c r="D904">
        <v>30304</v>
      </c>
      <c r="E904" s="6" t="s">
        <v>3117</v>
      </c>
      <c r="F904" t="s">
        <v>3118</v>
      </c>
      <c r="G904" s="6" t="s">
        <v>1828</v>
      </c>
      <c r="H904" t="s">
        <v>40</v>
      </c>
      <c r="I904" t="s">
        <v>23</v>
      </c>
      <c r="J904" t="s">
        <v>823</v>
      </c>
      <c r="K904" t="s">
        <v>3245</v>
      </c>
      <c r="L904" t="s">
        <v>3246</v>
      </c>
      <c r="M904" t="s">
        <v>3247</v>
      </c>
      <c r="N904" t="s">
        <v>2376</v>
      </c>
      <c r="O904" s="14">
        <v>44105</v>
      </c>
      <c r="P904" s="14">
        <v>44136</v>
      </c>
      <c r="Q904" s="22" t="s">
        <v>27</v>
      </c>
      <c r="R904" s="22" t="s">
        <v>3552</v>
      </c>
      <c r="S904" s="24"/>
      <c r="T904" s="22">
        <v>44177</v>
      </c>
      <c r="U904" t="s">
        <v>5982</v>
      </c>
      <c r="V904" t="s">
        <v>5982</v>
      </c>
      <c r="W904" t="s">
        <v>1381</v>
      </c>
      <c r="X904" t="b">
        <f>Tabla1[[#This Row],[PLAN CONSUMO 31/10]]=Tabla1[[#This Row],[PLAN_CONSUMO]]</f>
        <v>0</v>
      </c>
      <c r="Y904" t="s">
        <v>6362</v>
      </c>
      <c r="Z904" t="b">
        <f>Tabla1[[#This Row],[DESCRIPCION_U20002 31/10]]=Tabla1[[#This Row],[DESCRIPCION_U2000]]</f>
        <v>0</v>
      </c>
      <c r="AA904" t="s">
        <v>4247</v>
      </c>
      <c r="AB904" t="b">
        <f>Tabla1[[#This Row],[EJECUTIVO COMERCIAL 31/10]]=Tabla1[[#This Row],[EJECUTIVO_CORPORATE]]</f>
        <v>0</v>
      </c>
      <c r="AC904" t="e">
        <f>VLOOKUP(Tabla1[[#This Row],[NRO_CUENTA]],[1]!Tabla3[#Data],12,0)</f>
        <v>#N/A</v>
      </c>
      <c r="AD904" t="e">
        <f>VLOOKUP(Tabla1[[#This Row],[NRO_CUENTA]],[1]!Tabla3[#Data],17,0)</f>
        <v>#N/A</v>
      </c>
    </row>
    <row r="905" spans="1:30" x14ac:dyDescent="0.25">
      <c r="A905" t="s">
        <v>88</v>
      </c>
      <c r="B905" s="1">
        <v>43404</v>
      </c>
      <c r="C905" t="s">
        <v>1039</v>
      </c>
      <c r="D905">
        <v>33151</v>
      </c>
      <c r="E905" s="6" t="s">
        <v>3117</v>
      </c>
      <c r="F905" t="s">
        <v>3119</v>
      </c>
      <c r="G905" s="6" t="s">
        <v>1828</v>
      </c>
      <c r="H905" t="s">
        <v>40</v>
      </c>
      <c r="I905" t="s">
        <v>23</v>
      </c>
      <c r="J905" t="s">
        <v>823</v>
      </c>
      <c r="K905" t="s">
        <v>3248</v>
      </c>
      <c r="L905" t="s">
        <v>3249</v>
      </c>
      <c r="M905" t="s">
        <v>3250</v>
      </c>
      <c r="N905" t="s">
        <v>2376</v>
      </c>
      <c r="O905" s="14">
        <v>44105</v>
      </c>
      <c r="P905" s="14">
        <v>44136</v>
      </c>
      <c r="Q905" s="22" t="s">
        <v>27</v>
      </c>
      <c r="R905" s="22" t="s">
        <v>3552</v>
      </c>
      <c r="S905" s="24"/>
      <c r="T905" s="22">
        <v>44177</v>
      </c>
      <c r="U905" t="s">
        <v>5982</v>
      </c>
      <c r="V905" t="s">
        <v>5982</v>
      </c>
      <c r="W905" t="s">
        <v>414</v>
      </c>
      <c r="X905" t="b">
        <f>Tabla1[[#This Row],[PLAN CONSUMO 31/10]]=Tabla1[[#This Row],[PLAN_CONSUMO]]</f>
        <v>0</v>
      </c>
      <c r="Y905" t="s">
        <v>6363</v>
      </c>
      <c r="Z905" t="b">
        <f>Tabla1[[#This Row],[DESCRIPCION_U20002 31/10]]=Tabla1[[#This Row],[DESCRIPCION_U2000]]</f>
        <v>0</v>
      </c>
      <c r="AA905" t="s">
        <v>4247</v>
      </c>
      <c r="AB905" t="b">
        <f>Tabla1[[#This Row],[EJECUTIVO COMERCIAL 31/10]]=Tabla1[[#This Row],[EJECUTIVO_CORPORATE]]</f>
        <v>0</v>
      </c>
      <c r="AC905" t="e">
        <f>VLOOKUP(Tabla1[[#This Row],[NRO_CUENTA]],[1]!Tabla3[#Data],12,0)</f>
        <v>#N/A</v>
      </c>
      <c r="AD905" t="e">
        <f>VLOOKUP(Tabla1[[#This Row],[NRO_CUENTA]],[1]!Tabla3[#Data],17,0)</f>
        <v>#N/A</v>
      </c>
    </row>
    <row r="906" spans="1:30" x14ac:dyDescent="0.25">
      <c r="A906" t="s">
        <v>1382</v>
      </c>
      <c r="B906" s="1">
        <v>41981</v>
      </c>
      <c r="C906" t="s">
        <v>263</v>
      </c>
      <c r="D906">
        <v>29379</v>
      </c>
      <c r="E906" s="6" t="s">
        <v>3120</v>
      </c>
      <c r="F906" t="s">
        <v>3121</v>
      </c>
      <c r="G906" s="6" t="s">
        <v>3016</v>
      </c>
      <c r="H906" t="s">
        <v>40</v>
      </c>
      <c r="I906" t="s">
        <v>23</v>
      </c>
      <c r="J906" t="s">
        <v>1378</v>
      </c>
      <c r="K906" t="s">
        <v>3251</v>
      </c>
      <c r="L906">
        <v>0</v>
      </c>
      <c r="M906" t="s">
        <v>3252</v>
      </c>
      <c r="N906" t="s">
        <v>2376</v>
      </c>
      <c r="O906" s="14">
        <v>44105</v>
      </c>
      <c r="P906" s="14">
        <v>44136</v>
      </c>
      <c r="Q906" s="22" t="s">
        <v>27</v>
      </c>
      <c r="R906" s="22" t="s">
        <v>3552</v>
      </c>
      <c r="S906" s="24"/>
      <c r="T906" s="22">
        <v>44169</v>
      </c>
      <c r="U906" t="s">
        <v>5982</v>
      </c>
      <c r="V906" t="s">
        <v>5982</v>
      </c>
      <c r="W906" t="s">
        <v>364</v>
      </c>
      <c r="X906" t="b">
        <f>Tabla1[[#This Row],[PLAN CONSUMO 31/10]]=Tabla1[[#This Row],[PLAN_CONSUMO]]</f>
        <v>0</v>
      </c>
      <c r="Y906" t="s">
        <v>9462</v>
      </c>
      <c r="Z906" t="b">
        <f>Tabla1[[#This Row],[DESCRIPCION_U20002 31/10]]=Tabla1[[#This Row],[DESCRIPCION_U2000]]</f>
        <v>0</v>
      </c>
      <c r="AA906" t="s">
        <v>7475</v>
      </c>
      <c r="AB906" t="b">
        <f>Tabla1[[#This Row],[EJECUTIVO COMERCIAL 31/10]]=Tabla1[[#This Row],[EJECUTIVO_CORPORATE]]</f>
        <v>0</v>
      </c>
      <c r="AC906" t="e">
        <f>VLOOKUP(Tabla1[[#This Row],[NRO_CUENTA]],[1]!Tabla3[#Data],12,0)</f>
        <v>#N/A</v>
      </c>
      <c r="AD906" t="e">
        <f>VLOOKUP(Tabla1[[#This Row],[NRO_CUENTA]],[1]!Tabla3[#Data],17,0)</f>
        <v>#N/A</v>
      </c>
    </row>
    <row r="907" spans="1:30" x14ac:dyDescent="0.25">
      <c r="A907" t="s">
        <v>88</v>
      </c>
      <c r="B907" s="1">
        <v>43190</v>
      </c>
      <c r="C907" t="s">
        <v>1953</v>
      </c>
      <c r="D907">
        <v>32079</v>
      </c>
      <c r="E907" s="6" t="s">
        <v>3122</v>
      </c>
      <c r="F907" t="s">
        <v>3123</v>
      </c>
      <c r="G907" s="6" t="s">
        <v>1429</v>
      </c>
      <c r="H907" t="s">
        <v>22</v>
      </c>
      <c r="I907" t="s">
        <v>23</v>
      </c>
      <c r="J907" t="s">
        <v>1634</v>
      </c>
      <c r="K907" t="s">
        <v>3253</v>
      </c>
      <c r="L907" t="s">
        <v>3254</v>
      </c>
      <c r="M907" t="s">
        <v>3255</v>
      </c>
      <c r="N907" t="s">
        <v>2376</v>
      </c>
      <c r="O907" s="14">
        <v>44105</v>
      </c>
      <c r="P907" s="14">
        <v>44136</v>
      </c>
      <c r="Q907" s="21" t="s">
        <v>75</v>
      </c>
      <c r="R907" s="22" t="s">
        <v>3772</v>
      </c>
      <c r="S907" s="2" t="s">
        <v>9309</v>
      </c>
      <c r="T907" s="22">
        <v>0</v>
      </c>
      <c r="U907" t="s">
        <v>5989</v>
      </c>
      <c r="V907" t="s">
        <v>35</v>
      </c>
      <c r="W907" t="s">
        <v>1380</v>
      </c>
      <c r="X907" t="b">
        <f>Tabla1[[#This Row],[PLAN CONSUMO 31/10]]=Tabla1[[#This Row],[PLAN_CONSUMO]]</f>
        <v>0</v>
      </c>
      <c r="Y907" t="s">
        <v>35</v>
      </c>
      <c r="Z907" t="b">
        <f>Tabla1[[#This Row],[DESCRIPCION_U20002 31/10]]=Tabla1[[#This Row],[DESCRIPCION_U2000]]</f>
        <v>0</v>
      </c>
      <c r="AA907" t="s">
        <v>7446</v>
      </c>
      <c r="AB907" t="b">
        <f>Tabla1[[#This Row],[EJECUTIVO COMERCIAL 31/10]]=Tabla1[[#This Row],[EJECUTIVO_CORPORATE]]</f>
        <v>0</v>
      </c>
      <c r="AC907" t="e">
        <f>VLOOKUP(Tabla1[[#This Row],[NRO_CUENTA]],[1]!Tabla3[#Data],12,0)</f>
        <v>#N/A</v>
      </c>
      <c r="AD907" t="e">
        <f>VLOOKUP(Tabla1[[#This Row],[NRO_CUENTA]],[1]!Tabla3[#Data],17,0)</f>
        <v>#N/A</v>
      </c>
    </row>
    <row r="908" spans="1:30" x14ac:dyDescent="0.25">
      <c r="A908" t="s">
        <v>88</v>
      </c>
      <c r="B908" s="1">
        <v>43372</v>
      </c>
      <c r="C908" t="s">
        <v>1380</v>
      </c>
      <c r="D908">
        <v>32945</v>
      </c>
      <c r="E908" s="6" t="s">
        <v>3124</v>
      </c>
      <c r="F908" t="s">
        <v>3293</v>
      </c>
      <c r="G908" s="6" t="s">
        <v>1426</v>
      </c>
      <c r="H908" t="s">
        <v>22</v>
      </c>
      <c r="I908" t="s">
        <v>23</v>
      </c>
      <c r="J908" t="s">
        <v>1222</v>
      </c>
      <c r="K908" t="s">
        <v>3256</v>
      </c>
      <c r="L908" t="s">
        <v>3257</v>
      </c>
      <c r="M908" t="s">
        <v>3258</v>
      </c>
      <c r="N908" t="s">
        <v>2376</v>
      </c>
      <c r="O908" s="14">
        <v>44105</v>
      </c>
      <c r="P908" s="14">
        <v>44136</v>
      </c>
      <c r="Q908" s="22" t="s">
        <v>27</v>
      </c>
      <c r="R908" s="22"/>
      <c r="S908" s="24"/>
      <c r="T908" s="22">
        <v>44152</v>
      </c>
      <c r="U908" t="s">
        <v>5989</v>
      </c>
      <c r="V908" t="s">
        <v>35</v>
      </c>
      <c r="W908" t="s">
        <v>1380</v>
      </c>
      <c r="X908" t="b">
        <f>Tabla1[[#This Row],[PLAN CONSUMO 31/10]]=Tabla1[[#This Row],[PLAN_CONSUMO]]</f>
        <v>1</v>
      </c>
      <c r="Y908" t="s">
        <v>35</v>
      </c>
      <c r="Z908" t="b">
        <f>Tabla1[[#This Row],[DESCRIPCION_U20002 31/10]]=Tabla1[[#This Row],[DESCRIPCION_U2000]]</f>
        <v>0</v>
      </c>
      <c r="AA908" t="s">
        <v>1426</v>
      </c>
      <c r="AB908" t="b">
        <f>Tabla1[[#This Row],[EJECUTIVO COMERCIAL 31/10]]=Tabla1[[#This Row],[EJECUTIVO_CORPORATE]]</f>
        <v>1</v>
      </c>
      <c r="AC908" t="e">
        <f>VLOOKUP(Tabla1[[#This Row],[NRO_CUENTA]],[1]!Tabla3[#Data],12,0)</f>
        <v>#N/A</v>
      </c>
      <c r="AD908" t="e">
        <f>VLOOKUP(Tabla1[[#This Row],[NRO_CUENTA]],[1]!Tabla3[#Data],17,0)</f>
        <v>#N/A</v>
      </c>
    </row>
    <row r="909" spans="1:30" x14ac:dyDescent="0.25">
      <c r="A909" t="s">
        <v>88</v>
      </c>
      <c r="B909" s="1">
        <v>43372</v>
      </c>
      <c r="C909" t="s">
        <v>1380</v>
      </c>
      <c r="D909">
        <v>36990</v>
      </c>
      <c r="E909" s="6" t="s">
        <v>3124</v>
      </c>
      <c r="F909" t="s">
        <v>7005</v>
      </c>
      <c r="G909" s="6" t="s">
        <v>1426</v>
      </c>
      <c r="H909" t="s">
        <v>31</v>
      </c>
      <c r="I909" t="s">
        <v>23</v>
      </c>
      <c r="J909" t="s">
        <v>1222</v>
      </c>
      <c r="K909" t="s">
        <v>3259</v>
      </c>
      <c r="L909" t="s">
        <v>3260</v>
      </c>
      <c r="M909" t="s">
        <v>3261</v>
      </c>
      <c r="N909" t="s">
        <v>2376</v>
      </c>
      <c r="O909" s="14">
        <v>44105</v>
      </c>
      <c r="P909" s="14">
        <v>44136</v>
      </c>
      <c r="Q909" s="22" t="s">
        <v>27</v>
      </c>
      <c r="R909" s="38"/>
      <c r="S909" s="24"/>
      <c r="T909" s="22">
        <v>44581</v>
      </c>
      <c r="U909" t="s">
        <v>5982</v>
      </c>
      <c r="V909" t="s">
        <v>5982</v>
      </c>
      <c r="W909" t="s">
        <v>1380</v>
      </c>
      <c r="X909" t="b">
        <f>Tabla1[[#This Row],[PLAN CONSUMO 31/10]]=Tabla1[[#This Row],[PLAN_CONSUMO]]</f>
        <v>1</v>
      </c>
      <c r="Y909" t="s">
        <v>7005</v>
      </c>
      <c r="Z909" t="b">
        <f>Tabla1[[#This Row],[DESCRIPCION_U20002 31/10]]=Tabla1[[#This Row],[DESCRIPCION_U2000]]</f>
        <v>1</v>
      </c>
      <c r="AA909" t="s">
        <v>1426</v>
      </c>
      <c r="AB909" t="b">
        <f>Tabla1[[#This Row],[EJECUTIVO COMERCIAL 31/10]]=Tabla1[[#This Row],[EJECUTIVO_CORPORATE]]</f>
        <v>1</v>
      </c>
      <c r="AC909" t="e">
        <f>VLOOKUP(Tabla1[[#This Row],[NRO_CUENTA]],[1]!Tabla3[#Data],12,0)</f>
        <v>#N/A</v>
      </c>
      <c r="AD909" t="e">
        <f>VLOOKUP(Tabla1[[#This Row],[NRO_CUENTA]],[1]!Tabla3[#Data],17,0)</f>
        <v>#N/A</v>
      </c>
    </row>
    <row r="910" spans="1:30" x14ac:dyDescent="0.25">
      <c r="A910" t="s">
        <v>88</v>
      </c>
      <c r="B910" s="1">
        <v>43382</v>
      </c>
      <c r="C910" t="s">
        <v>1380</v>
      </c>
      <c r="D910">
        <v>33068</v>
      </c>
      <c r="E910" s="6" t="s">
        <v>3124</v>
      </c>
      <c r="F910" t="s">
        <v>3125</v>
      </c>
      <c r="G910" s="6" t="s">
        <v>1426</v>
      </c>
      <c r="H910" t="s">
        <v>40</v>
      </c>
      <c r="I910" t="s">
        <v>23</v>
      </c>
      <c r="J910" t="s">
        <v>1222</v>
      </c>
      <c r="K910" t="s">
        <v>3262</v>
      </c>
      <c r="L910" t="s">
        <v>3263</v>
      </c>
      <c r="M910" t="s">
        <v>3264</v>
      </c>
      <c r="N910" t="s">
        <v>2376</v>
      </c>
      <c r="O910" s="14">
        <v>44105</v>
      </c>
      <c r="P910" s="14">
        <v>44136</v>
      </c>
      <c r="Q910" s="22" t="s">
        <v>27</v>
      </c>
      <c r="R910" s="22" t="s">
        <v>3555</v>
      </c>
      <c r="S910" s="24"/>
      <c r="T910" s="22">
        <v>44159</v>
      </c>
      <c r="U910" t="s">
        <v>5989</v>
      </c>
      <c r="V910" t="s">
        <v>35</v>
      </c>
      <c r="W910" t="s">
        <v>1380</v>
      </c>
      <c r="X910" t="b">
        <f>Tabla1[[#This Row],[PLAN CONSUMO 31/10]]=Tabla1[[#This Row],[PLAN_CONSUMO]]</f>
        <v>1</v>
      </c>
      <c r="Y910" t="s">
        <v>35</v>
      </c>
      <c r="Z910" t="b">
        <f>Tabla1[[#This Row],[DESCRIPCION_U20002 31/10]]=Tabla1[[#This Row],[DESCRIPCION_U2000]]</f>
        <v>0</v>
      </c>
      <c r="AA910" t="s">
        <v>1426</v>
      </c>
      <c r="AB910" t="b">
        <f>Tabla1[[#This Row],[EJECUTIVO COMERCIAL 31/10]]=Tabla1[[#This Row],[EJECUTIVO_CORPORATE]]</f>
        <v>1</v>
      </c>
      <c r="AC910" t="e">
        <f>VLOOKUP(Tabla1[[#This Row],[NRO_CUENTA]],[1]!Tabla3[#Data],12,0)</f>
        <v>#N/A</v>
      </c>
      <c r="AD910" t="e">
        <f>VLOOKUP(Tabla1[[#This Row],[NRO_CUENTA]],[1]!Tabla3[#Data],17,0)</f>
        <v>#N/A</v>
      </c>
    </row>
    <row r="911" spans="1:30" x14ac:dyDescent="0.25">
      <c r="A911" t="s">
        <v>88</v>
      </c>
      <c r="B911" s="1">
        <v>42297</v>
      </c>
      <c r="C911" t="s">
        <v>118</v>
      </c>
      <c r="D911">
        <v>29803</v>
      </c>
      <c r="E911" s="6" t="s">
        <v>3126</v>
      </c>
      <c r="F911" t="s">
        <v>3127</v>
      </c>
      <c r="G911" s="6" t="s">
        <v>1826</v>
      </c>
      <c r="H911" t="s">
        <v>22</v>
      </c>
      <c r="I911" t="s">
        <v>23</v>
      </c>
      <c r="J911" t="s">
        <v>1241</v>
      </c>
      <c r="K911" t="s">
        <v>3265</v>
      </c>
      <c r="L911">
        <v>0</v>
      </c>
      <c r="M911" t="s">
        <v>3266</v>
      </c>
      <c r="N911" t="s">
        <v>2376</v>
      </c>
      <c r="O911" s="14">
        <v>44105</v>
      </c>
      <c r="P911" s="14">
        <v>44136</v>
      </c>
      <c r="Q911" s="22" t="s">
        <v>27</v>
      </c>
      <c r="R911" s="22" t="s">
        <v>3559</v>
      </c>
      <c r="S911" s="24"/>
      <c r="T911" s="22">
        <v>44167</v>
      </c>
      <c r="U911" t="s">
        <v>5982</v>
      </c>
      <c r="V911" t="s">
        <v>5982</v>
      </c>
      <c r="W911" t="s">
        <v>118</v>
      </c>
      <c r="X911" t="b">
        <f>Tabla1[[#This Row],[PLAN CONSUMO 31/10]]=Tabla1[[#This Row],[PLAN_CONSUMO]]</f>
        <v>1</v>
      </c>
      <c r="Y911" t="s">
        <v>3127</v>
      </c>
      <c r="Z911" t="b">
        <f>Tabla1[[#This Row],[DESCRIPCION_U20002 31/10]]=Tabla1[[#This Row],[DESCRIPCION_U2000]]</f>
        <v>1</v>
      </c>
      <c r="AA911" t="s">
        <v>1830</v>
      </c>
      <c r="AB911" t="b">
        <f>Tabla1[[#This Row],[EJECUTIVO COMERCIAL 31/10]]=Tabla1[[#This Row],[EJECUTIVO_CORPORATE]]</f>
        <v>0</v>
      </c>
      <c r="AC911" t="e">
        <f>VLOOKUP(Tabla1[[#This Row],[NRO_CUENTA]],[1]!Tabla3[#Data],12,0)</f>
        <v>#N/A</v>
      </c>
      <c r="AD911" t="e">
        <f>VLOOKUP(Tabla1[[#This Row],[NRO_CUENTA]],[1]!Tabla3[#Data],17,0)</f>
        <v>#N/A</v>
      </c>
    </row>
    <row r="912" spans="1:30" x14ac:dyDescent="0.25">
      <c r="A912" t="s">
        <v>88</v>
      </c>
      <c r="B912" s="1">
        <v>43585</v>
      </c>
      <c r="C912" t="s">
        <v>248</v>
      </c>
      <c r="D912">
        <v>33908</v>
      </c>
      <c r="E912" s="6" t="s">
        <v>3126</v>
      </c>
      <c r="F912" t="s">
        <v>3128</v>
      </c>
      <c r="G912" s="6" t="s">
        <v>1826</v>
      </c>
      <c r="H912" t="s">
        <v>40</v>
      </c>
      <c r="I912" t="s">
        <v>23</v>
      </c>
      <c r="J912" t="s">
        <v>1241</v>
      </c>
      <c r="K912" t="s">
        <v>3267</v>
      </c>
      <c r="L912" t="s">
        <v>3268</v>
      </c>
      <c r="M912" t="s">
        <v>3269</v>
      </c>
      <c r="N912" t="s">
        <v>2376</v>
      </c>
      <c r="O912" s="14">
        <v>44105</v>
      </c>
      <c r="P912" s="14">
        <v>44136</v>
      </c>
      <c r="Q912" s="22" t="s">
        <v>27</v>
      </c>
      <c r="R912" s="22"/>
      <c r="S912" s="24"/>
      <c r="T912" s="22">
        <v>44156</v>
      </c>
      <c r="U912" t="s">
        <v>5984</v>
      </c>
      <c r="V912" t="s">
        <v>35</v>
      </c>
      <c r="W912" t="s">
        <v>248</v>
      </c>
      <c r="X912" t="b">
        <f>Tabla1[[#This Row],[PLAN CONSUMO 31/10]]=Tabla1[[#This Row],[PLAN_CONSUMO]]</f>
        <v>1</v>
      </c>
      <c r="Y912" t="s">
        <v>35</v>
      </c>
      <c r="Z912" t="b">
        <f>Tabla1[[#This Row],[DESCRIPCION_U20002 31/10]]=Tabla1[[#This Row],[DESCRIPCION_U2000]]</f>
        <v>0</v>
      </c>
      <c r="AA912" t="s">
        <v>1830</v>
      </c>
      <c r="AB912" t="b">
        <f>Tabla1[[#This Row],[EJECUTIVO COMERCIAL 31/10]]=Tabla1[[#This Row],[EJECUTIVO_CORPORATE]]</f>
        <v>0</v>
      </c>
      <c r="AC912" t="e">
        <f>VLOOKUP(Tabla1[[#This Row],[NRO_CUENTA]],[1]!Tabla3[#Data],12,0)</f>
        <v>#N/A</v>
      </c>
      <c r="AD912" t="e">
        <f>VLOOKUP(Tabla1[[#This Row],[NRO_CUENTA]],[1]!Tabla3[#Data],17,0)</f>
        <v>#N/A</v>
      </c>
    </row>
    <row r="913" spans="1:30" x14ac:dyDescent="0.25">
      <c r="A913" t="s">
        <v>18</v>
      </c>
      <c r="B913" s="1">
        <v>41671</v>
      </c>
      <c r="C913" t="s">
        <v>905</v>
      </c>
      <c r="D913">
        <v>28732</v>
      </c>
      <c r="E913" s="6" t="s">
        <v>3129</v>
      </c>
      <c r="F913" t="s">
        <v>3130</v>
      </c>
      <c r="G913" s="6" t="s">
        <v>1760</v>
      </c>
      <c r="H913" t="s">
        <v>40</v>
      </c>
      <c r="I913" t="s">
        <v>23</v>
      </c>
      <c r="J913" t="s">
        <v>1231</v>
      </c>
      <c r="K913" t="s">
        <v>3285</v>
      </c>
      <c r="M913" t="s">
        <v>3286</v>
      </c>
      <c r="N913" t="s">
        <v>2376</v>
      </c>
      <c r="O913" s="14">
        <v>44105</v>
      </c>
      <c r="P913" s="14">
        <v>44136</v>
      </c>
      <c r="Q913" s="22" t="s">
        <v>27</v>
      </c>
      <c r="R913" s="22" t="s">
        <v>3558</v>
      </c>
      <c r="S913" s="24"/>
      <c r="T913" s="22">
        <v>44158</v>
      </c>
      <c r="U913" t="s">
        <v>5982</v>
      </c>
      <c r="V913" t="s">
        <v>5982</v>
      </c>
      <c r="W913" t="s">
        <v>323</v>
      </c>
      <c r="X913" t="b">
        <f>Tabla1[[#This Row],[PLAN CONSUMO 31/10]]=Tabla1[[#This Row],[PLAN_CONSUMO]]</f>
        <v>0</v>
      </c>
      <c r="Y913" t="s">
        <v>8282</v>
      </c>
      <c r="Z913" t="b">
        <f>Tabla1[[#This Row],[DESCRIPCION_U20002 31/10]]=Tabla1[[#This Row],[DESCRIPCION_U2000]]</f>
        <v>0</v>
      </c>
      <c r="AA913" t="s">
        <v>1760</v>
      </c>
      <c r="AB913" t="b">
        <f>Tabla1[[#This Row],[EJECUTIVO COMERCIAL 31/10]]=Tabla1[[#This Row],[EJECUTIVO_CORPORATE]]</f>
        <v>1</v>
      </c>
      <c r="AC913" t="e">
        <f>VLOOKUP(Tabla1[[#This Row],[NRO_CUENTA]],[1]!Tabla3[#Data],12,0)</f>
        <v>#N/A</v>
      </c>
      <c r="AD913" t="e">
        <f>VLOOKUP(Tabla1[[#This Row],[NRO_CUENTA]],[1]!Tabla3[#Data],17,0)</f>
        <v>#N/A</v>
      </c>
    </row>
    <row r="914" spans="1:30" x14ac:dyDescent="0.25">
      <c r="A914" t="s">
        <v>18</v>
      </c>
      <c r="B914" s="1">
        <v>42332</v>
      </c>
      <c r="C914" t="s">
        <v>323</v>
      </c>
      <c r="D914">
        <v>29792</v>
      </c>
      <c r="E914" s="6" t="s">
        <v>3131</v>
      </c>
      <c r="F914" t="s">
        <v>3132</v>
      </c>
      <c r="G914" s="6" t="s">
        <v>1649</v>
      </c>
      <c r="H914" t="s">
        <v>40</v>
      </c>
      <c r="I914" t="s">
        <v>23</v>
      </c>
      <c r="J914" t="s">
        <v>1379</v>
      </c>
      <c r="K914" t="s">
        <v>3270</v>
      </c>
      <c r="L914" t="s">
        <v>3271</v>
      </c>
      <c r="M914" t="s">
        <v>3272</v>
      </c>
      <c r="N914" t="s">
        <v>2376</v>
      </c>
      <c r="O914" s="14">
        <v>44105</v>
      </c>
      <c r="P914" s="14">
        <v>44136</v>
      </c>
      <c r="Q914" s="22" t="s">
        <v>27</v>
      </c>
      <c r="R914" s="22" t="s">
        <v>3777</v>
      </c>
      <c r="S914" s="24"/>
      <c r="T914" s="22">
        <v>44176</v>
      </c>
      <c r="U914" t="s">
        <v>5982</v>
      </c>
      <c r="V914" t="s">
        <v>5982</v>
      </c>
      <c r="W914" t="s">
        <v>1380</v>
      </c>
      <c r="X914" t="b">
        <f>Tabla1[[#This Row],[PLAN CONSUMO 31/10]]=Tabla1[[#This Row],[PLAN_CONSUMO]]</f>
        <v>0</v>
      </c>
      <c r="Y914" t="s">
        <v>9278</v>
      </c>
      <c r="Z914" t="b">
        <f>Tabla1[[#This Row],[DESCRIPCION_U20002 31/10]]=Tabla1[[#This Row],[DESCRIPCION_U2000]]</f>
        <v>0</v>
      </c>
      <c r="AA914" t="s">
        <v>7373</v>
      </c>
      <c r="AB914" t="b">
        <f>Tabla1[[#This Row],[EJECUTIVO COMERCIAL 31/10]]=Tabla1[[#This Row],[EJECUTIVO_CORPORATE]]</f>
        <v>0</v>
      </c>
      <c r="AC914" t="e">
        <f>VLOOKUP(Tabla1[[#This Row],[NRO_CUENTA]],[1]!Tabla3[#Data],12,0)</f>
        <v>#N/A</v>
      </c>
      <c r="AD914" t="e">
        <f>VLOOKUP(Tabla1[[#This Row],[NRO_CUENTA]],[1]!Tabla3[#Data],17,0)</f>
        <v>#N/A</v>
      </c>
    </row>
    <row r="915" spans="1:30" x14ac:dyDescent="0.25">
      <c r="A915" t="s">
        <v>88</v>
      </c>
      <c r="B915" s="1">
        <v>41730</v>
      </c>
      <c r="C915" t="s">
        <v>82</v>
      </c>
      <c r="D915">
        <v>28850</v>
      </c>
      <c r="E915" s="6" t="s">
        <v>3133</v>
      </c>
      <c r="F915" t="s">
        <v>3134</v>
      </c>
      <c r="G915" s="6" t="s">
        <v>1826</v>
      </c>
      <c r="H915" t="s">
        <v>40</v>
      </c>
      <c r="I915" t="s">
        <v>23</v>
      </c>
      <c r="J915" t="s">
        <v>1241</v>
      </c>
      <c r="K915" t="s">
        <v>3273</v>
      </c>
      <c r="L915">
        <v>0</v>
      </c>
      <c r="M915" t="s">
        <v>3274</v>
      </c>
      <c r="N915" t="s">
        <v>2376</v>
      </c>
      <c r="O915" s="14">
        <v>44105</v>
      </c>
      <c r="P915" s="14">
        <v>44136</v>
      </c>
      <c r="Q915" s="22" t="s">
        <v>75</v>
      </c>
      <c r="R915" s="22" t="s">
        <v>3778</v>
      </c>
      <c r="S915" s="24" t="s">
        <v>2239</v>
      </c>
      <c r="T915" s="22">
        <v>0</v>
      </c>
      <c r="U915" t="s">
        <v>5984</v>
      </c>
      <c r="V915" t="s">
        <v>35</v>
      </c>
      <c r="W915" t="s">
        <v>5991</v>
      </c>
      <c r="X915" t="b">
        <f>Tabla1[[#This Row],[PLAN CONSUMO 31/10]]=Tabla1[[#This Row],[PLAN_CONSUMO]]</f>
        <v>0</v>
      </c>
      <c r="Y915" t="s">
        <v>35</v>
      </c>
      <c r="Z915" t="b">
        <f>Tabla1[[#This Row],[DESCRIPCION_U20002 31/10]]=Tabla1[[#This Row],[DESCRIPCION_U2000]]</f>
        <v>0</v>
      </c>
      <c r="AA915" t="s">
        <v>5731</v>
      </c>
      <c r="AB915" t="b">
        <f>Tabla1[[#This Row],[EJECUTIVO COMERCIAL 31/10]]=Tabla1[[#This Row],[EJECUTIVO_CORPORATE]]</f>
        <v>0</v>
      </c>
      <c r="AC915" t="e">
        <f>VLOOKUP(Tabla1[[#This Row],[NRO_CUENTA]],[1]!Tabla3[#Data],12,0)</f>
        <v>#N/A</v>
      </c>
      <c r="AD915" t="e">
        <f>VLOOKUP(Tabla1[[#This Row],[NRO_CUENTA]],[1]!Tabla3[#Data],17,0)</f>
        <v>#N/A</v>
      </c>
    </row>
    <row r="916" spans="1:30" x14ac:dyDescent="0.25">
      <c r="A916" t="s">
        <v>88</v>
      </c>
      <c r="B916" s="1">
        <v>41883</v>
      </c>
      <c r="C916" t="s">
        <v>76</v>
      </c>
      <c r="D916">
        <v>29239</v>
      </c>
      <c r="E916" s="6" t="s">
        <v>3133</v>
      </c>
      <c r="F916" t="s">
        <v>3135</v>
      </c>
      <c r="G916" s="6" t="s">
        <v>1826</v>
      </c>
      <c r="H916" t="s">
        <v>22</v>
      </c>
      <c r="I916" t="s">
        <v>23</v>
      </c>
      <c r="J916" t="s">
        <v>1241</v>
      </c>
      <c r="K916" t="s">
        <v>3275</v>
      </c>
      <c r="L916">
        <v>0</v>
      </c>
      <c r="M916" t="s">
        <v>3274</v>
      </c>
      <c r="N916" t="s">
        <v>2376</v>
      </c>
      <c r="O916" s="14">
        <v>44105</v>
      </c>
      <c r="P916" s="14">
        <v>44136</v>
      </c>
      <c r="Q916" s="22" t="s">
        <v>75</v>
      </c>
      <c r="R916" s="22" t="s">
        <v>3795</v>
      </c>
      <c r="S916" s="24" t="s">
        <v>2239</v>
      </c>
      <c r="T916" s="22">
        <v>0</v>
      </c>
      <c r="U916" t="s">
        <v>5982</v>
      </c>
      <c r="V916" t="s">
        <v>5982</v>
      </c>
      <c r="W916" t="s">
        <v>76</v>
      </c>
      <c r="X916" t="b">
        <f>Tabla1[[#This Row],[PLAN CONSUMO 31/10]]=Tabla1[[#This Row],[PLAN_CONSUMO]]</f>
        <v>1</v>
      </c>
      <c r="Y916" t="s">
        <v>3135</v>
      </c>
      <c r="Z916" t="b">
        <f>Tabla1[[#This Row],[DESCRIPCION_U20002 31/10]]=Tabla1[[#This Row],[DESCRIPCION_U2000]]</f>
        <v>1</v>
      </c>
      <c r="AA916" t="s">
        <v>5731</v>
      </c>
      <c r="AB916" t="b">
        <f>Tabla1[[#This Row],[EJECUTIVO COMERCIAL 31/10]]=Tabla1[[#This Row],[EJECUTIVO_CORPORATE]]</f>
        <v>0</v>
      </c>
      <c r="AC916" t="e">
        <f>VLOOKUP(Tabla1[[#This Row],[NRO_CUENTA]],[1]!Tabla3[#Data],12,0)</f>
        <v>#N/A</v>
      </c>
      <c r="AD916" t="e">
        <f>VLOOKUP(Tabla1[[#This Row],[NRO_CUENTA]],[1]!Tabla3[#Data],17,0)</f>
        <v>#N/A</v>
      </c>
    </row>
    <row r="917" spans="1:30" x14ac:dyDescent="0.25">
      <c r="A917" t="s">
        <v>88</v>
      </c>
      <c r="B917" s="1">
        <v>42704</v>
      </c>
      <c r="C917" t="s">
        <v>1641</v>
      </c>
      <c r="D917">
        <v>30577</v>
      </c>
      <c r="E917" s="6" t="s">
        <v>3133</v>
      </c>
      <c r="F917" t="s">
        <v>4649</v>
      </c>
      <c r="G917" t="s">
        <v>5731</v>
      </c>
      <c r="H917" t="s">
        <v>31</v>
      </c>
      <c r="I917" t="s">
        <v>23</v>
      </c>
      <c r="J917" t="s">
        <v>1241</v>
      </c>
      <c r="K917" t="s">
        <v>3276</v>
      </c>
      <c r="L917" t="s">
        <v>3277</v>
      </c>
      <c r="M917" t="s">
        <v>3278</v>
      </c>
      <c r="N917" t="s">
        <v>2376</v>
      </c>
      <c r="O917" s="14">
        <v>44105</v>
      </c>
      <c r="P917" s="14">
        <v>44136</v>
      </c>
      <c r="Q917" s="22" t="s">
        <v>75</v>
      </c>
      <c r="R917" s="22" t="s">
        <v>7555</v>
      </c>
      <c r="S917" s="24" t="s">
        <v>2239</v>
      </c>
      <c r="T917" s="22">
        <v>0</v>
      </c>
      <c r="U917" t="s">
        <v>5982</v>
      </c>
      <c r="V917" t="s">
        <v>5982</v>
      </c>
      <c r="W917" t="s">
        <v>94</v>
      </c>
      <c r="X917" t="b">
        <f>Tabla1[[#This Row],[PLAN CONSUMO 31/10]]=Tabla1[[#This Row],[PLAN_CONSUMO]]</f>
        <v>0</v>
      </c>
      <c r="Y917" t="s">
        <v>4649</v>
      </c>
      <c r="Z917" t="b">
        <f>Tabla1[[#This Row],[DESCRIPCION_U20002 31/10]]=Tabla1[[#This Row],[DESCRIPCION_U2000]]</f>
        <v>1</v>
      </c>
      <c r="AA917" t="s">
        <v>5731</v>
      </c>
      <c r="AB917" t="b">
        <f>Tabla1[[#This Row],[EJECUTIVO COMERCIAL 31/10]]=Tabla1[[#This Row],[EJECUTIVO_CORPORATE]]</f>
        <v>1</v>
      </c>
      <c r="AC917" t="e">
        <f>VLOOKUP(Tabla1[[#This Row],[NRO_CUENTA]],[1]!Tabla3[#Data],12,0)</f>
        <v>#N/A</v>
      </c>
      <c r="AD917" t="e">
        <f>VLOOKUP(Tabla1[[#This Row],[NRO_CUENTA]],[1]!Tabla3[#Data],17,0)</f>
        <v>#N/A</v>
      </c>
    </row>
    <row r="918" spans="1:30" x14ac:dyDescent="0.25">
      <c r="A918" t="s">
        <v>88</v>
      </c>
      <c r="B918" s="1">
        <v>42352</v>
      </c>
      <c r="C918" t="s">
        <v>905</v>
      </c>
      <c r="D918">
        <v>29888</v>
      </c>
      <c r="E918" s="6" t="s">
        <v>3136</v>
      </c>
      <c r="F918" t="s">
        <v>3137</v>
      </c>
      <c r="G918" s="6" t="s">
        <v>1833</v>
      </c>
      <c r="H918" t="s">
        <v>752</v>
      </c>
      <c r="I918" t="s">
        <v>23</v>
      </c>
      <c r="J918" t="s">
        <v>1235</v>
      </c>
      <c r="K918" t="s">
        <v>3279</v>
      </c>
      <c r="L918" t="s">
        <v>3280</v>
      </c>
      <c r="M918" t="s">
        <v>3281</v>
      </c>
      <c r="N918" t="s">
        <v>2376</v>
      </c>
      <c r="O918" s="14">
        <v>44105</v>
      </c>
      <c r="P918" s="14">
        <v>44136</v>
      </c>
      <c r="Q918" s="21" t="s">
        <v>75</v>
      </c>
      <c r="R918" s="22"/>
      <c r="S918" s="2" t="s">
        <v>9309</v>
      </c>
      <c r="T918" s="22">
        <v>0</v>
      </c>
      <c r="U918" t="s">
        <v>5984</v>
      </c>
      <c r="V918" t="s">
        <v>35</v>
      </c>
      <c r="W918" t="s">
        <v>905</v>
      </c>
      <c r="X918" t="b">
        <f>Tabla1[[#This Row],[PLAN CONSUMO 31/10]]=Tabla1[[#This Row],[PLAN_CONSUMO]]</f>
        <v>1</v>
      </c>
      <c r="Y918" t="s">
        <v>35</v>
      </c>
      <c r="Z918" t="b">
        <f>Tabla1[[#This Row],[DESCRIPCION_U20002 31/10]]=Tabla1[[#This Row],[DESCRIPCION_U2000]]</f>
        <v>0</v>
      </c>
      <c r="AA918" t="s">
        <v>6152</v>
      </c>
      <c r="AB918" t="b">
        <f>Tabla1[[#This Row],[EJECUTIVO COMERCIAL 31/10]]=Tabla1[[#This Row],[EJECUTIVO_CORPORATE]]</f>
        <v>0</v>
      </c>
      <c r="AC918" t="e">
        <f>VLOOKUP(Tabla1[[#This Row],[NRO_CUENTA]],[1]!Tabla3[#Data],12,0)</f>
        <v>#N/A</v>
      </c>
      <c r="AD918" t="e">
        <f>VLOOKUP(Tabla1[[#This Row],[NRO_CUENTA]],[1]!Tabla3[#Data],17,0)</f>
        <v>#N/A</v>
      </c>
    </row>
    <row r="919" spans="1:30" x14ac:dyDescent="0.25">
      <c r="A919" t="s">
        <v>88</v>
      </c>
      <c r="B919" s="1">
        <v>42765</v>
      </c>
      <c r="C919" t="s">
        <v>364</v>
      </c>
      <c r="D919">
        <v>30773</v>
      </c>
      <c r="E919" s="6" t="s">
        <v>3136</v>
      </c>
      <c r="F919" t="s">
        <v>3138</v>
      </c>
      <c r="G919" s="6" t="s">
        <v>1833</v>
      </c>
      <c r="H919" t="s">
        <v>646</v>
      </c>
      <c r="I919" t="s">
        <v>23</v>
      </c>
      <c r="J919" t="s">
        <v>1235</v>
      </c>
      <c r="K919" t="s">
        <v>3282</v>
      </c>
      <c r="L919" t="s">
        <v>3283</v>
      </c>
      <c r="M919" t="s">
        <v>3284</v>
      </c>
      <c r="N919" t="s">
        <v>2376</v>
      </c>
      <c r="O919" s="14">
        <v>44105</v>
      </c>
      <c r="P919" s="14">
        <v>44136</v>
      </c>
      <c r="Q919" s="21" t="s">
        <v>75</v>
      </c>
      <c r="R919" s="22"/>
      <c r="S919" s="2" t="s">
        <v>9309</v>
      </c>
      <c r="T919" s="22">
        <v>0</v>
      </c>
      <c r="U919" t="s">
        <v>5984</v>
      </c>
      <c r="V919" t="s">
        <v>35</v>
      </c>
      <c r="W919" t="s">
        <v>364</v>
      </c>
      <c r="X919" t="b">
        <f>Tabla1[[#This Row],[PLAN CONSUMO 31/10]]=Tabla1[[#This Row],[PLAN_CONSUMO]]</f>
        <v>1</v>
      </c>
      <c r="Y919" t="s">
        <v>35</v>
      </c>
      <c r="Z919" t="b">
        <f>Tabla1[[#This Row],[DESCRIPCION_U20002 31/10]]=Tabla1[[#This Row],[DESCRIPCION_U2000]]</f>
        <v>0</v>
      </c>
      <c r="AA919" t="s">
        <v>6152</v>
      </c>
      <c r="AB919" t="b">
        <f>Tabla1[[#This Row],[EJECUTIVO COMERCIAL 31/10]]=Tabla1[[#This Row],[EJECUTIVO_CORPORATE]]</f>
        <v>0</v>
      </c>
      <c r="AC919" t="e">
        <f>VLOOKUP(Tabla1[[#This Row],[NRO_CUENTA]],[1]!Tabla3[#Data],12,0)</f>
        <v>#N/A</v>
      </c>
      <c r="AD919" t="e">
        <f>VLOOKUP(Tabla1[[#This Row],[NRO_CUENTA]],[1]!Tabla3[#Data],17,0)</f>
        <v>#N/A</v>
      </c>
    </row>
    <row r="920" spans="1:30" x14ac:dyDescent="0.25">
      <c r="A920" t="s">
        <v>18</v>
      </c>
      <c r="B920" s="1">
        <v>44102</v>
      </c>
      <c r="C920" t="s">
        <v>469</v>
      </c>
      <c r="D920">
        <v>35496</v>
      </c>
      <c r="E920" s="6" t="s">
        <v>3445</v>
      </c>
      <c r="F920" t="s">
        <v>3446</v>
      </c>
      <c r="G920" s="6" t="s">
        <v>1389</v>
      </c>
      <c r="H920" t="s">
        <v>22</v>
      </c>
      <c r="I920" t="s">
        <v>23</v>
      </c>
      <c r="J920" t="s">
        <v>832</v>
      </c>
      <c r="K920" t="s">
        <v>3473</v>
      </c>
      <c r="L920" t="s">
        <v>3474</v>
      </c>
      <c r="M920" t="s">
        <v>3475</v>
      </c>
      <c r="N920" t="s">
        <v>17</v>
      </c>
      <c r="O920" s="14">
        <v>44105</v>
      </c>
      <c r="P920" s="14">
        <v>44136</v>
      </c>
      <c r="Q920" s="22" t="s">
        <v>27</v>
      </c>
      <c r="R920" s="22"/>
      <c r="S920" s="24"/>
      <c r="T920" s="22">
        <v>44151</v>
      </c>
      <c r="U920" t="s">
        <v>5982</v>
      </c>
      <c r="V920" t="s">
        <v>5982</v>
      </c>
      <c r="W920" t="s">
        <v>469</v>
      </c>
      <c r="X920" t="b">
        <f>Tabla1[[#This Row],[PLAN CONSUMO 31/10]]=Tabla1[[#This Row],[PLAN_CONSUMO]]</f>
        <v>1</v>
      </c>
      <c r="Y920" t="s">
        <v>3446</v>
      </c>
      <c r="Z920" t="b">
        <f>Tabla1[[#This Row],[DESCRIPCION_U20002 31/10]]=Tabla1[[#This Row],[DESCRIPCION_U2000]]</f>
        <v>1</v>
      </c>
      <c r="AA920" t="s">
        <v>8737</v>
      </c>
      <c r="AB920" t="b">
        <f>Tabla1[[#This Row],[EJECUTIVO COMERCIAL 31/10]]=Tabla1[[#This Row],[EJECUTIVO_CORPORATE]]</f>
        <v>0</v>
      </c>
      <c r="AC920" t="e">
        <f>VLOOKUP(Tabla1[[#This Row],[NRO_CUENTA]],[1]!Tabla3[#Data],12,0)</f>
        <v>#N/A</v>
      </c>
      <c r="AD920" t="e">
        <f>VLOOKUP(Tabla1[[#This Row],[NRO_CUENTA]],[1]!Tabla3[#Data],17,0)</f>
        <v>#N/A</v>
      </c>
    </row>
    <row r="921" spans="1:30" x14ac:dyDescent="0.25">
      <c r="A921" t="s">
        <v>18</v>
      </c>
      <c r="B921" s="1">
        <v>44118</v>
      </c>
      <c r="C921" t="s">
        <v>1251</v>
      </c>
      <c r="D921">
        <v>35579</v>
      </c>
      <c r="E921" s="6" t="s">
        <v>1088</v>
      </c>
      <c r="F921" t="s">
        <v>3447</v>
      </c>
      <c r="G921" s="6" t="s">
        <v>2240</v>
      </c>
      <c r="H921" t="s">
        <v>22</v>
      </c>
      <c r="I921" t="s">
        <v>23</v>
      </c>
      <c r="J921" t="s">
        <v>2337</v>
      </c>
      <c r="K921" t="s">
        <v>3476</v>
      </c>
      <c r="L921" t="s">
        <v>3477</v>
      </c>
      <c r="M921" t="s">
        <v>3478</v>
      </c>
      <c r="N921" t="s">
        <v>2376</v>
      </c>
      <c r="O921" s="14">
        <v>44105</v>
      </c>
      <c r="P921" s="14">
        <v>44136</v>
      </c>
      <c r="Q921" s="22" t="s">
        <v>27</v>
      </c>
      <c r="R921" s="22"/>
      <c r="S921" s="24"/>
      <c r="T921" s="22">
        <v>44154</v>
      </c>
      <c r="U921" t="s">
        <v>5982</v>
      </c>
      <c r="V921" t="s">
        <v>5982</v>
      </c>
      <c r="W921" t="s">
        <v>1251</v>
      </c>
      <c r="X921" t="b">
        <f>Tabla1[[#This Row],[PLAN CONSUMO 31/10]]=Tabla1[[#This Row],[PLAN_CONSUMO]]</f>
        <v>1</v>
      </c>
      <c r="Y921" t="s">
        <v>3447</v>
      </c>
      <c r="Z921" t="b">
        <f>Tabla1[[#This Row],[DESCRIPCION_U20002 31/10]]=Tabla1[[#This Row],[DESCRIPCION_U2000]]</f>
        <v>1</v>
      </c>
      <c r="AA921" t="s">
        <v>7373</v>
      </c>
      <c r="AB921" t="b">
        <f>Tabla1[[#This Row],[EJECUTIVO COMERCIAL 31/10]]=Tabla1[[#This Row],[EJECUTIVO_CORPORATE]]</f>
        <v>0</v>
      </c>
      <c r="AC921" t="str">
        <f>VLOOKUP(Tabla1[[#This Row],[NRO_CUENTA]],[1]!Tabla3[#Data],12,0)</f>
        <v>Realizada</v>
      </c>
      <c r="AD921" t="e">
        <f>VLOOKUP(Tabla1[[#This Row],[NRO_CUENTA]],[1]!Tabla3[#Data],17,0)</f>
        <v>#REF!</v>
      </c>
    </row>
    <row r="922" spans="1:30" x14ac:dyDescent="0.25">
      <c r="A922" t="s">
        <v>88</v>
      </c>
      <c r="B922" s="1">
        <v>44078</v>
      </c>
      <c r="C922" t="s">
        <v>28</v>
      </c>
      <c r="D922">
        <v>35474</v>
      </c>
      <c r="E922" s="6" t="s">
        <v>3448</v>
      </c>
      <c r="F922" t="s">
        <v>3479</v>
      </c>
      <c r="G922" s="6" t="s">
        <v>1413</v>
      </c>
      <c r="H922" t="s">
        <v>40</v>
      </c>
      <c r="I922" t="s">
        <v>23</v>
      </c>
      <c r="J922" t="s">
        <v>757</v>
      </c>
      <c r="K922" t="s">
        <v>3480</v>
      </c>
      <c r="L922" t="s">
        <v>3481</v>
      </c>
      <c r="M922" t="s">
        <v>3482</v>
      </c>
      <c r="N922" t="s">
        <v>17</v>
      </c>
      <c r="O922" s="14">
        <v>44105</v>
      </c>
      <c r="P922" s="14">
        <v>44136</v>
      </c>
      <c r="Q922" s="22" t="s">
        <v>27</v>
      </c>
      <c r="R922" s="22" t="s">
        <v>3556</v>
      </c>
      <c r="S922" s="24"/>
      <c r="T922" s="22">
        <v>44162</v>
      </c>
      <c r="U922" t="s">
        <v>5989</v>
      </c>
      <c r="V922" t="s">
        <v>35</v>
      </c>
      <c r="W922" t="s">
        <v>28</v>
      </c>
      <c r="X922" t="b">
        <f>Tabla1[[#This Row],[PLAN CONSUMO 31/10]]=Tabla1[[#This Row],[PLAN_CONSUMO]]</f>
        <v>1</v>
      </c>
      <c r="Y922" t="s">
        <v>35</v>
      </c>
      <c r="Z922" t="b">
        <f>Tabla1[[#This Row],[DESCRIPCION_U20002 31/10]]=Tabla1[[#This Row],[DESCRIPCION_U2000]]</f>
        <v>0</v>
      </c>
      <c r="AA922" t="s">
        <v>8926</v>
      </c>
      <c r="AB922" t="b">
        <f>Tabla1[[#This Row],[EJECUTIVO COMERCIAL 31/10]]=Tabla1[[#This Row],[EJECUTIVO_CORPORATE]]</f>
        <v>0</v>
      </c>
      <c r="AC922" t="e">
        <f>VLOOKUP(Tabla1[[#This Row],[NRO_CUENTA]],[1]!Tabla3[#Data],12,0)</f>
        <v>#N/A</v>
      </c>
      <c r="AD922" t="e">
        <f>VLOOKUP(Tabla1[[#This Row],[NRO_CUENTA]],[1]!Tabla3[#Data],17,0)</f>
        <v>#N/A</v>
      </c>
    </row>
    <row r="923" spans="1:30" x14ac:dyDescent="0.25">
      <c r="A923" t="s">
        <v>88</v>
      </c>
      <c r="B923" s="1">
        <v>44078</v>
      </c>
      <c r="C923" t="s">
        <v>28</v>
      </c>
      <c r="D923">
        <v>35475</v>
      </c>
      <c r="E923" s="6" t="s">
        <v>3448</v>
      </c>
      <c r="F923" t="s">
        <v>3449</v>
      </c>
      <c r="G923" s="6" t="s">
        <v>1413</v>
      </c>
      <c r="H923" t="s">
        <v>40</v>
      </c>
      <c r="I923" t="s">
        <v>23</v>
      </c>
      <c r="J923" t="s">
        <v>757</v>
      </c>
      <c r="K923" t="s">
        <v>3483</v>
      </c>
      <c r="L923" t="s">
        <v>3484</v>
      </c>
      <c r="M923" t="s">
        <v>3482</v>
      </c>
      <c r="N923" t="s">
        <v>17</v>
      </c>
      <c r="O923" s="14">
        <v>44105</v>
      </c>
      <c r="P923" s="14">
        <v>44136</v>
      </c>
      <c r="Q923" s="22" t="s">
        <v>27</v>
      </c>
      <c r="R923" s="22" t="s">
        <v>3556</v>
      </c>
      <c r="S923" s="24"/>
      <c r="T923" s="22">
        <v>44162</v>
      </c>
      <c r="U923" t="s">
        <v>5989</v>
      </c>
      <c r="V923" t="s">
        <v>35</v>
      </c>
      <c r="W923" t="s">
        <v>28</v>
      </c>
      <c r="X923" t="b">
        <f>Tabla1[[#This Row],[PLAN CONSUMO 31/10]]=Tabla1[[#This Row],[PLAN_CONSUMO]]</f>
        <v>1</v>
      </c>
      <c r="Y923" t="s">
        <v>35</v>
      </c>
      <c r="Z923" t="b">
        <f>Tabla1[[#This Row],[DESCRIPCION_U20002 31/10]]=Tabla1[[#This Row],[DESCRIPCION_U2000]]</f>
        <v>0</v>
      </c>
      <c r="AA923" t="s">
        <v>8926</v>
      </c>
      <c r="AB923" t="b">
        <f>Tabla1[[#This Row],[EJECUTIVO COMERCIAL 31/10]]=Tabla1[[#This Row],[EJECUTIVO_CORPORATE]]</f>
        <v>0</v>
      </c>
      <c r="AC923" t="e">
        <f>VLOOKUP(Tabla1[[#This Row],[NRO_CUENTA]],[1]!Tabla3[#Data],12,0)</f>
        <v>#N/A</v>
      </c>
      <c r="AD923" t="e">
        <f>VLOOKUP(Tabla1[[#This Row],[NRO_CUENTA]],[1]!Tabla3[#Data],17,0)</f>
        <v>#N/A</v>
      </c>
    </row>
    <row r="924" spans="1:30" x14ac:dyDescent="0.25">
      <c r="A924" t="s">
        <v>88</v>
      </c>
      <c r="B924" s="1">
        <v>44081</v>
      </c>
      <c r="C924" t="s">
        <v>427</v>
      </c>
      <c r="D924">
        <v>35481</v>
      </c>
      <c r="E924" s="6" t="s">
        <v>1411</v>
      </c>
      <c r="F924" t="s">
        <v>3485</v>
      </c>
      <c r="G924" s="6" t="s">
        <v>1413</v>
      </c>
      <c r="H924" t="s">
        <v>40</v>
      </c>
      <c r="I924" t="s">
        <v>430</v>
      </c>
      <c r="J924" t="s">
        <v>757</v>
      </c>
      <c r="K924" t="s">
        <v>3486</v>
      </c>
      <c r="L924" t="s">
        <v>3487</v>
      </c>
      <c r="M924" t="s">
        <v>3488</v>
      </c>
      <c r="N924" t="s">
        <v>17</v>
      </c>
      <c r="O924" s="14">
        <v>44105</v>
      </c>
      <c r="P924" s="14">
        <v>44136</v>
      </c>
      <c r="Q924" s="22" t="s">
        <v>27</v>
      </c>
      <c r="R924" s="22"/>
      <c r="S924" s="24"/>
      <c r="T924" s="22">
        <v>44219</v>
      </c>
      <c r="U924" t="s">
        <v>5982</v>
      </c>
      <c r="V924" t="s">
        <v>35</v>
      </c>
      <c r="W924" t="s">
        <v>28</v>
      </c>
      <c r="X924" t="b">
        <f>Tabla1[[#This Row],[PLAN CONSUMO 31/10]]=Tabla1[[#This Row],[PLAN_CONSUMO]]</f>
        <v>0</v>
      </c>
      <c r="Y924" t="s">
        <v>35</v>
      </c>
      <c r="Z924" t="b">
        <f>Tabla1[[#This Row],[DESCRIPCION_U20002 31/10]]=Tabla1[[#This Row],[DESCRIPCION_U2000]]</f>
        <v>0</v>
      </c>
      <c r="AA924" t="s">
        <v>8926</v>
      </c>
      <c r="AB924" t="b">
        <f>Tabla1[[#This Row],[EJECUTIVO COMERCIAL 31/10]]=Tabla1[[#This Row],[EJECUTIVO_CORPORATE]]</f>
        <v>0</v>
      </c>
      <c r="AC924" t="e">
        <f>VLOOKUP(Tabla1[[#This Row],[NRO_CUENTA]],[1]!Tabla3[#Data],12,0)</f>
        <v>#N/A</v>
      </c>
      <c r="AD924" t="e">
        <f>VLOOKUP(Tabla1[[#This Row],[NRO_CUENTA]],[1]!Tabla3[#Data],17,0)</f>
        <v>#N/A</v>
      </c>
    </row>
    <row r="925" spans="1:30" x14ac:dyDescent="0.25">
      <c r="A925" t="s">
        <v>88</v>
      </c>
      <c r="B925" s="1">
        <v>44104</v>
      </c>
      <c r="C925" t="s">
        <v>1042</v>
      </c>
      <c r="D925">
        <v>35530</v>
      </c>
      <c r="E925" s="6" t="s">
        <v>3450</v>
      </c>
      <c r="F925" t="s">
        <v>3489</v>
      </c>
      <c r="G925" s="6" t="s">
        <v>1769</v>
      </c>
      <c r="H925" t="s">
        <v>22</v>
      </c>
      <c r="I925" t="s">
        <v>430</v>
      </c>
      <c r="J925" t="s">
        <v>1240</v>
      </c>
      <c r="K925" t="s">
        <v>3490</v>
      </c>
      <c r="L925" t="s">
        <v>4515</v>
      </c>
      <c r="M925" t="s">
        <v>3491</v>
      </c>
      <c r="N925" t="s">
        <v>17</v>
      </c>
      <c r="O925" s="14">
        <v>44105</v>
      </c>
      <c r="P925" s="14">
        <v>44136</v>
      </c>
      <c r="Q925" s="22" t="s">
        <v>75</v>
      </c>
      <c r="R925" s="22" t="s">
        <v>3973</v>
      </c>
      <c r="S925" s="24" t="s">
        <v>1019</v>
      </c>
      <c r="T925" s="22">
        <v>0</v>
      </c>
      <c r="U925" t="s">
        <v>5990</v>
      </c>
      <c r="V925" t="s">
        <v>35</v>
      </c>
      <c r="W925" t="s">
        <v>6594</v>
      </c>
      <c r="X925" t="b">
        <f>Tabla1[[#This Row],[PLAN CONSUMO 31/10]]=Tabla1[[#This Row],[PLAN_CONSUMO]]</f>
        <v>0</v>
      </c>
      <c r="Y925" t="s">
        <v>35</v>
      </c>
      <c r="Z925" t="b">
        <f>Tabla1[[#This Row],[DESCRIPCION_U20002 31/10]]=Tabla1[[#This Row],[DESCRIPCION_U2000]]</f>
        <v>0</v>
      </c>
      <c r="AA925" t="s">
        <v>7374</v>
      </c>
      <c r="AB925" t="b">
        <f>Tabla1[[#This Row],[EJECUTIVO COMERCIAL 31/10]]=Tabla1[[#This Row],[EJECUTIVO_CORPORATE]]</f>
        <v>0</v>
      </c>
      <c r="AC925" t="e">
        <f>VLOOKUP(Tabla1[[#This Row],[NRO_CUENTA]],[1]!Tabla3[#Data],12,0)</f>
        <v>#N/A</v>
      </c>
      <c r="AD925" t="e">
        <f>VLOOKUP(Tabla1[[#This Row],[NRO_CUENTA]],[1]!Tabla3[#Data],17,0)</f>
        <v>#N/A</v>
      </c>
    </row>
    <row r="926" spans="1:30" x14ac:dyDescent="0.25">
      <c r="A926" t="s">
        <v>88</v>
      </c>
      <c r="B926" s="1">
        <v>44104</v>
      </c>
      <c r="C926" t="s">
        <v>28</v>
      </c>
      <c r="D926">
        <v>35483</v>
      </c>
      <c r="E926" s="6" t="s">
        <v>3451</v>
      </c>
      <c r="F926" t="s">
        <v>3452</v>
      </c>
      <c r="G926" s="6" t="s">
        <v>1410</v>
      </c>
      <c r="H926" t="s">
        <v>61</v>
      </c>
      <c r="I926" t="s">
        <v>23</v>
      </c>
      <c r="J926" t="s">
        <v>1226</v>
      </c>
      <c r="K926" t="s">
        <v>3492</v>
      </c>
      <c r="L926" t="s">
        <v>3493</v>
      </c>
      <c r="M926" t="s">
        <v>3494</v>
      </c>
      <c r="N926" t="s">
        <v>17</v>
      </c>
      <c r="O926" s="14">
        <v>44105</v>
      </c>
      <c r="P926" s="14">
        <v>44136</v>
      </c>
      <c r="Q926" s="22" t="s">
        <v>996</v>
      </c>
      <c r="R926" s="22"/>
      <c r="S926" s="24"/>
      <c r="T926" s="22">
        <v>0</v>
      </c>
      <c r="U926" t="s">
        <v>5982</v>
      </c>
      <c r="V926" t="s">
        <v>35</v>
      </c>
      <c r="W926" t="s">
        <v>28</v>
      </c>
      <c r="X926" t="b">
        <f>Tabla1[[#This Row],[PLAN CONSUMO 31/10]]=Tabla1[[#This Row],[PLAN_CONSUMO]]</f>
        <v>1</v>
      </c>
      <c r="Y926" t="s">
        <v>35</v>
      </c>
      <c r="Z926" t="b">
        <f>Tabla1[[#This Row],[DESCRIPCION_U20002 31/10]]=Tabla1[[#This Row],[DESCRIPCION_U2000]]</f>
        <v>0</v>
      </c>
      <c r="AA926" t="s">
        <v>9481</v>
      </c>
      <c r="AB926" t="b">
        <f>Tabla1[[#This Row],[EJECUTIVO COMERCIAL 31/10]]=Tabla1[[#This Row],[EJECUTIVO_CORPORATE]]</f>
        <v>0</v>
      </c>
      <c r="AC926" t="e">
        <f>VLOOKUP(Tabla1[[#This Row],[NRO_CUENTA]],[1]!Tabla3[#Data],12,0)</f>
        <v>#N/A</v>
      </c>
      <c r="AD926" t="e">
        <f>VLOOKUP(Tabla1[[#This Row],[NRO_CUENTA]],[1]!Tabla3[#Data],17,0)</f>
        <v>#N/A</v>
      </c>
    </row>
    <row r="927" spans="1:30" x14ac:dyDescent="0.25">
      <c r="A927" t="s">
        <v>88</v>
      </c>
      <c r="B927" s="1">
        <v>44104</v>
      </c>
      <c r="C927" t="s">
        <v>28</v>
      </c>
      <c r="D927">
        <v>35507</v>
      </c>
      <c r="E927" s="6" t="s">
        <v>2266</v>
      </c>
      <c r="F927" t="s">
        <v>3453</v>
      </c>
      <c r="G927" s="6" t="s">
        <v>1429</v>
      </c>
      <c r="H927" t="s">
        <v>752</v>
      </c>
      <c r="I927" t="s">
        <v>23</v>
      </c>
      <c r="J927" t="s">
        <v>1634</v>
      </c>
      <c r="K927" t="s">
        <v>3495</v>
      </c>
      <c r="L927" t="s">
        <v>3496</v>
      </c>
      <c r="M927" t="s">
        <v>2308</v>
      </c>
      <c r="N927" t="s">
        <v>17</v>
      </c>
      <c r="O927" s="14">
        <v>44105</v>
      </c>
      <c r="P927" s="14">
        <v>44136</v>
      </c>
      <c r="Q927" s="21" t="s">
        <v>75</v>
      </c>
      <c r="R927" s="22"/>
      <c r="S927" s="2" t="s">
        <v>9309</v>
      </c>
      <c r="T927" s="22">
        <v>0</v>
      </c>
      <c r="U927" t="s">
        <v>5984</v>
      </c>
      <c r="V927" t="s">
        <v>35</v>
      </c>
      <c r="W927" t="s">
        <v>28</v>
      </c>
      <c r="X927" t="b">
        <f>Tabla1[[#This Row],[PLAN CONSUMO 31/10]]=Tabla1[[#This Row],[PLAN_CONSUMO]]</f>
        <v>1</v>
      </c>
      <c r="Y927" t="s">
        <v>35</v>
      </c>
      <c r="Z927" t="b">
        <f>Tabla1[[#This Row],[DESCRIPCION_U20002 31/10]]=Tabla1[[#This Row],[DESCRIPCION_U2000]]</f>
        <v>0</v>
      </c>
      <c r="AA927" t="s">
        <v>7446</v>
      </c>
      <c r="AB927" t="b">
        <f>Tabla1[[#This Row],[EJECUTIVO COMERCIAL 31/10]]=Tabla1[[#This Row],[EJECUTIVO_CORPORATE]]</f>
        <v>0</v>
      </c>
      <c r="AC927" t="e">
        <f>VLOOKUP(Tabla1[[#This Row],[NRO_CUENTA]],[1]!Tabla3[#Data],12,0)</f>
        <v>#N/A</v>
      </c>
      <c r="AD927" t="e">
        <f>VLOOKUP(Tabla1[[#This Row],[NRO_CUENTA]],[1]!Tabla3[#Data],17,0)</f>
        <v>#N/A</v>
      </c>
    </row>
    <row r="928" spans="1:30" x14ac:dyDescent="0.25">
      <c r="A928" t="s">
        <v>88</v>
      </c>
      <c r="B928" s="1">
        <v>44104</v>
      </c>
      <c r="C928" t="s">
        <v>28</v>
      </c>
      <c r="D928">
        <v>35515</v>
      </c>
      <c r="E928" s="6" t="s">
        <v>3454</v>
      </c>
      <c r="F928" t="s">
        <v>3455</v>
      </c>
      <c r="G928" s="6" t="s">
        <v>1404</v>
      </c>
      <c r="H928" t="s">
        <v>40</v>
      </c>
      <c r="I928" t="s">
        <v>430</v>
      </c>
      <c r="J928" t="s">
        <v>1233</v>
      </c>
      <c r="K928" t="s">
        <v>3497</v>
      </c>
      <c r="L928" t="s">
        <v>3498</v>
      </c>
      <c r="M928" t="s">
        <v>3499</v>
      </c>
      <c r="N928" t="s">
        <v>17</v>
      </c>
      <c r="O928" s="14">
        <v>44105</v>
      </c>
      <c r="P928" s="14">
        <v>44136</v>
      </c>
      <c r="Q928" s="22" t="s">
        <v>27</v>
      </c>
      <c r="R928" s="22"/>
      <c r="S928" s="24"/>
      <c r="T928" s="22">
        <v>44194</v>
      </c>
      <c r="U928" t="s">
        <v>5982</v>
      </c>
      <c r="V928" t="s">
        <v>5982</v>
      </c>
      <c r="W928" t="s">
        <v>28</v>
      </c>
      <c r="X928" t="b">
        <f>Tabla1[[#This Row],[PLAN CONSUMO 31/10]]=Tabla1[[#This Row],[PLAN_CONSUMO]]</f>
        <v>1</v>
      </c>
      <c r="Y928" t="s">
        <v>3455</v>
      </c>
      <c r="Z928" t="b">
        <f>Tabla1[[#This Row],[DESCRIPCION_U20002 31/10]]=Tabla1[[#This Row],[DESCRIPCION_U2000]]</f>
        <v>1</v>
      </c>
      <c r="AA928" t="s">
        <v>7110</v>
      </c>
      <c r="AB928" t="b">
        <f>Tabla1[[#This Row],[EJECUTIVO COMERCIAL 31/10]]=Tabla1[[#This Row],[EJECUTIVO_CORPORATE]]</f>
        <v>0</v>
      </c>
      <c r="AC928" t="e">
        <f>VLOOKUP(Tabla1[[#This Row],[NRO_CUENTA]],[1]!Tabla3[#Data],12,0)</f>
        <v>#N/A</v>
      </c>
      <c r="AD928" t="e">
        <f>VLOOKUP(Tabla1[[#This Row],[NRO_CUENTA]],[1]!Tabla3[#Data],17,0)</f>
        <v>#N/A</v>
      </c>
    </row>
    <row r="929" spans="1:30" x14ac:dyDescent="0.25">
      <c r="A929" t="s">
        <v>88</v>
      </c>
      <c r="B929" s="1">
        <v>44104</v>
      </c>
      <c r="C929" t="s">
        <v>28</v>
      </c>
      <c r="D929">
        <v>35533</v>
      </c>
      <c r="E929" s="6" t="s">
        <v>3456</v>
      </c>
      <c r="F929" t="s">
        <v>3457</v>
      </c>
      <c r="G929" s="6" t="s">
        <v>1441</v>
      </c>
      <c r="H929" t="s">
        <v>40</v>
      </c>
      <c r="I929" t="s">
        <v>23</v>
      </c>
      <c r="J929" t="s">
        <v>1238</v>
      </c>
      <c r="K929" t="s">
        <v>3500</v>
      </c>
      <c r="L929" t="s">
        <v>3501</v>
      </c>
      <c r="M929" t="s">
        <v>3502</v>
      </c>
      <c r="N929" t="s">
        <v>17</v>
      </c>
      <c r="O929" s="14">
        <v>44105</v>
      </c>
      <c r="P929" s="14">
        <v>44136</v>
      </c>
      <c r="Q929" s="22" t="s">
        <v>27</v>
      </c>
      <c r="R929" s="22" t="s">
        <v>3552</v>
      </c>
      <c r="S929" s="24"/>
      <c r="T929" s="22">
        <v>44173</v>
      </c>
      <c r="U929" t="s">
        <v>5984</v>
      </c>
      <c r="V929" t="s">
        <v>5984</v>
      </c>
      <c r="W929" t="s">
        <v>28</v>
      </c>
      <c r="X929" t="b">
        <f>Tabla1[[#This Row],[PLAN CONSUMO 31/10]]=Tabla1[[#This Row],[PLAN_CONSUMO]]</f>
        <v>1</v>
      </c>
      <c r="Y929" t="s">
        <v>9463</v>
      </c>
      <c r="Z929" t="b">
        <f>Tabla1[[#This Row],[DESCRIPCION_U20002 31/10]]=Tabla1[[#This Row],[DESCRIPCION_U2000]]</f>
        <v>0</v>
      </c>
      <c r="AA929" t="s">
        <v>7110</v>
      </c>
      <c r="AB929" t="b">
        <f>Tabla1[[#This Row],[EJECUTIVO COMERCIAL 31/10]]=Tabla1[[#This Row],[EJECUTIVO_CORPORATE]]</f>
        <v>0</v>
      </c>
      <c r="AC929" t="e">
        <f>VLOOKUP(Tabla1[[#This Row],[NRO_CUENTA]],[1]!Tabla3[#Data],12,0)</f>
        <v>#N/A</v>
      </c>
      <c r="AD929" t="e">
        <f>VLOOKUP(Tabla1[[#This Row],[NRO_CUENTA]],[1]!Tabla3[#Data],17,0)</f>
        <v>#N/A</v>
      </c>
    </row>
    <row r="930" spans="1:30" x14ac:dyDescent="0.25">
      <c r="A930" t="s">
        <v>88</v>
      </c>
      <c r="B930" s="1">
        <v>44104</v>
      </c>
      <c r="C930" t="s">
        <v>28</v>
      </c>
      <c r="D930">
        <v>35538</v>
      </c>
      <c r="E930" s="6" t="s">
        <v>2180</v>
      </c>
      <c r="F930" t="s">
        <v>3458</v>
      </c>
      <c r="G930" s="6" t="s">
        <v>1422</v>
      </c>
      <c r="H930" t="s">
        <v>31</v>
      </c>
      <c r="I930" t="s">
        <v>23</v>
      </c>
      <c r="J930" t="s">
        <v>1232</v>
      </c>
      <c r="K930" t="s">
        <v>3503</v>
      </c>
      <c r="L930" t="s">
        <v>3504</v>
      </c>
      <c r="M930" t="s">
        <v>2202</v>
      </c>
      <c r="N930" t="s">
        <v>17</v>
      </c>
      <c r="O930" s="14">
        <v>44105</v>
      </c>
      <c r="P930" s="14">
        <v>44136</v>
      </c>
      <c r="Q930" s="22" t="s">
        <v>75</v>
      </c>
      <c r="R930" s="21" t="s">
        <v>7113</v>
      </c>
      <c r="S930" s="2" t="s">
        <v>4837</v>
      </c>
      <c r="T930" s="22">
        <v>0</v>
      </c>
      <c r="U930" t="s">
        <v>5982</v>
      </c>
      <c r="V930" t="s">
        <v>5982</v>
      </c>
      <c r="W930" t="s">
        <v>28</v>
      </c>
      <c r="X930" t="b">
        <f>Tabla1[[#This Row],[PLAN CONSUMO 31/10]]=Tabla1[[#This Row],[PLAN_CONSUMO]]</f>
        <v>1</v>
      </c>
      <c r="Y930" t="s">
        <v>3458</v>
      </c>
      <c r="Z930" t="b">
        <f>Tabla1[[#This Row],[DESCRIPCION_U20002 31/10]]=Tabla1[[#This Row],[DESCRIPCION_U2000]]</f>
        <v>1</v>
      </c>
      <c r="AA930" t="s">
        <v>5882</v>
      </c>
      <c r="AB930" t="b">
        <f>Tabla1[[#This Row],[EJECUTIVO COMERCIAL 31/10]]=Tabla1[[#This Row],[EJECUTIVO_CORPORATE]]</f>
        <v>0</v>
      </c>
      <c r="AC930" t="e">
        <f>VLOOKUP(Tabla1[[#This Row],[NRO_CUENTA]],[1]!Tabla3[#Data],12,0)</f>
        <v>#N/A</v>
      </c>
      <c r="AD930" t="e">
        <f>VLOOKUP(Tabla1[[#This Row],[NRO_CUENTA]],[1]!Tabla3[#Data],17,0)</f>
        <v>#N/A</v>
      </c>
    </row>
    <row r="931" spans="1:30" x14ac:dyDescent="0.25">
      <c r="A931" t="s">
        <v>88</v>
      </c>
      <c r="B931" s="1">
        <v>44112</v>
      </c>
      <c r="C931" t="s">
        <v>28</v>
      </c>
      <c r="D931">
        <v>35531</v>
      </c>
      <c r="E931" s="6" t="s">
        <v>1411</v>
      </c>
      <c r="F931" t="s">
        <v>3459</v>
      </c>
      <c r="G931" s="6" t="s">
        <v>1413</v>
      </c>
      <c r="H931" t="s">
        <v>40</v>
      </c>
      <c r="I931" t="s">
        <v>23</v>
      </c>
      <c r="J931" t="s">
        <v>757</v>
      </c>
      <c r="K931" t="s">
        <v>3505</v>
      </c>
      <c r="L931" t="s">
        <v>3506</v>
      </c>
      <c r="M931" t="s">
        <v>2288</v>
      </c>
      <c r="N931" t="s">
        <v>17</v>
      </c>
      <c r="O931" s="14">
        <v>44105</v>
      </c>
      <c r="P931" s="14">
        <v>44136</v>
      </c>
      <c r="Q931" s="22" t="s">
        <v>75</v>
      </c>
      <c r="R931" s="22" t="s">
        <v>4494</v>
      </c>
      <c r="S931" s="25" t="s">
        <v>1018</v>
      </c>
      <c r="T931" s="22">
        <v>0</v>
      </c>
      <c r="U931" t="s">
        <v>5982</v>
      </c>
      <c r="V931" t="s">
        <v>5982</v>
      </c>
      <c r="W931" t="s">
        <v>28</v>
      </c>
      <c r="X931" t="b">
        <f>Tabla1[[#This Row],[PLAN CONSUMO 31/10]]=Tabla1[[#This Row],[PLAN_CONSUMO]]</f>
        <v>1</v>
      </c>
      <c r="Y931" t="s">
        <v>3459</v>
      </c>
      <c r="Z931" t="b">
        <f>Tabla1[[#This Row],[DESCRIPCION_U20002 31/10]]=Tabla1[[#This Row],[DESCRIPCION_U2000]]</f>
        <v>1</v>
      </c>
      <c r="AA931" t="s">
        <v>8926</v>
      </c>
      <c r="AB931" t="b">
        <f>Tabla1[[#This Row],[EJECUTIVO COMERCIAL 31/10]]=Tabla1[[#This Row],[EJECUTIVO_CORPORATE]]</f>
        <v>0</v>
      </c>
      <c r="AC931" t="e">
        <f>VLOOKUP(Tabla1[[#This Row],[NRO_CUENTA]],[1]!Tabla3[#Data],12,0)</f>
        <v>#N/A</v>
      </c>
      <c r="AD931" t="e">
        <f>VLOOKUP(Tabla1[[#This Row],[NRO_CUENTA]],[1]!Tabla3[#Data],17,0)</f>
        <v>#N/A</v>
      </c>
    </row>
    <row r="932" spans="1:30" x14ac:dyDescent="0.25">
      <c r="A932" t="s">
        <v>88</v>
      </c>
      <c r="B932" s="1">
        <v>44126</v>
      </c>
      <c r="C932" t="s">
        <v>158</v>
      </c>
      <c r="D932">
        <v>35602</v>
      </c>
      <c r="E932" s="6" t="s">
        <v>347</v>
      </c>
      <c r="F932" t="s">
        <v>3460</v>
      </c>
      <c r="G932" t="s">
        <v>4247</v>
      </c>
      <c r="H932" t="s">
        <v>31</v>
      </c>
      <c r="I932" t="s">
        <v>23</v>
      </c>
      <c r="J932" t="s">
        <v>4335</v>
      </c>
      <c r="K932" t="s">
        <v>3507</v>
      </c>
      <c r="L932" t="s">
        <v>3508</v>
      </c>
      <c r="M932" t="s">
        <v>3509</v>
      </c>
      <c r="N932" t="s">
        <v>17</v>
      </c>
      <c r="O932" s="14">
        <v>44105</v>
      </c>
      <c r="P932" s="14">
        <v>44136</v>
      </c>
      <c r="Q932" s="22" t="s">
        <v>27</v>
      </c>
      <c r="R932" s="22"/>
      <c r="S932" s="24"/>
      <c r="T932" s="22">
        <v>45197</v>
      </c>
      <c r="U932" t="s">
        <v>5982</v>
      </c>
      <c r="V932" t="s">
        <v>5982</v>
      </c>
      <c r="W932" t="s">
        <v>158</v>
      </c>
      <c r="X932" t="b">
        <f>Tabla1[[#This Row],[PLAN CONSUMO 31/10]]=Tabla1[[#This Row],[PLAN_CONSUMO]]</f>
        <v>1</v>
      </c>
      <c r="Y932" t="s">
        <v>6123</v>
      </c>
      <c r="Z932" t="b">
        <f>Tabla1[[#This Row],[DESCRIPCION_U20002 31/10]]=Tabla1[[#This Row],[DESCRIPCION_U2000]]</f>
        <v>0</v>
      </c>
      <c r="AA932" t="s">
        <v>4247</v>
      </c>
      <c r="AB932" t="b">
        <f>Tabla1[[#This Row],[EJECUTIVO COMERCIAL 31/10]]=Tabla1[[#This Row],[EJECUTIVO_CORPORATE]]</f>
        <v>1</v>
      </c>
      <c r="AC932" t="e">
        <f>VLOOKUP(Tabla1[[#This Row],[NRO_CUENTA]],[1]!Tabla3[#Data],12,0)</f>
        <v>#N/A</v>
      </c>
      <c r="AD932" t="e">
        <f>VLOOKUP(Tabla1[[#This Row],[NRO_CUENTA]],[1]!Tabla3[#Data],17,0)</f>
        <v>#N/A</v>
      </c>
    </row>
    <row r="933" spans="1:30" x14ac:dyDescent="0.25">
      <c r="A933" t="s">
        <v>88</v>
      </c>
      <c r="B933" s="1">
        <v>44133</v>
      </c>
      <c r="C933" t="s">
        <v>299</v>
      </c>
      <c r="D933">
        <v>35615</v>
      </c>
      <c r="E933" s="6" t="s">
        <v>3461</v>
      </c>
      <c r="F933" t="s">
        <v>3510</v>
      </c>
      <c r="G933" s="6" t="s">
        <v>2273</v>
      </c>
      <c r="H933" t="s">
        <v>40</v>
      </c>
      <c r="I933" t="s">
        <v>23</v>
      </c>
      <c r="J933" t="s">
        <v>2333</v>
      </c>
      <c r="K933" t="s">
        <v>3511</v>
      </c>
      <c r="L933" t="s">
        <v>3512</v>
      </c>
      <c r="M933" t="s">
        <v>3513</v>
      </c>
      <c r="N933" t="s">
        <v>17</v>
      </c>
      <c r="O933" s="14">
        <v>44105</v>
      </c>
      <c r="P933" s="14">
        <v>44136</v>
      </c>
      <c r="Q933" s="22" t="s">
        <v>27</v>
      </c>
      <c r="R933" s="22" t="s">
        <v>3552</v>
      </c>
      <c r="S933" s="24"/>
      <c r="T933" s="22">
        <v>44173</v>
      </c>
      <c r="U933" t="s">
        <v>5982</v>
      </c>
      <c r="V933" t="s">
        <v>35</v>
      </c>
      <c r="W933" t="s">
        <v>299</v>
      </c>
      <c r="X933" t="b">
        <f>Tabla1[[#This Row],[PLAN CONSUMO 31/10]]=Tabla1[[#This Row],[PLAN_CONSUMO]]</f>
        <v>1</v>
      </c>
      <c r="Y933" t="s">
        <v>35</v>
      </c>
      <c r="Z933" t="b">
        <f>Tabla1[[#This Row],[DESCRIPCION_U20002 31/10]]=Tabla1[[#This Row],[DESCRIPCION_U2000]]</f>
        <v>0</v>
      </c>
      <c r="AA933" t="s">
        <v>4249</v>
      </c>
      <c r="AB933" t="b">
        <f>Tabla1[[#This Row],[EJECUTIVO COMERCIAL 31/10]]=Tabla1[[#This Row],[EJECUTIVO_CORPORATE]]</f>
        <v>0</v>
      </c>
      <c r="AC933" t="e">
        <f>VLOOKUP(Tabla1[[#This Row],[NRO_CUENTA]],[1]!Tabla3[#Data],12,0)</f>
        <v>#N/A</v>
      </c>
      <c r="AD933" t="e">
        <f>VLOOKUP(Tabla1[[#This Row],[NRO_CUENTA]],[1]!Tabla3[#Data],17,0)</f>
        <v>#N/A</v>
      </c>
    </row>
    <row r="934" spans="1:30" x14ac:dyDescent="0.25">
      <c r="A934" t="s">
        <v>88</v>
      </c>
      <c r="B934" s="1">
        <v>44134</v>
      </c>
      <c r="C934" t="s">
        <v>129</v>
      </c>
      <c r="D934">
        <v>35563</v>
      </c>
      <c r="E934" s="6" t="s">
        <v>3462</v>
      </c>
      <c r="F934" t="s">
        <v>3463</v>
      </c>
      <c r="G934" s="6" t="s">
        <v>1408</v>
      </c>
      <c r="H934" t="s">
        <v>752</v>
      </c>
      <c r="I934" t="s">
        <v>23</v>
      </c>
      <c r="J934" t="s">
        <v>1228</v>
      </c>
      <c r="K934" t="s">
        <v>3514</v>
      </c>
      <c r="L934" t="s">
        <v>3515</v>
      </c>
      <c r="M934" t="s">
        <v>3516</v>
      </c>
      <c r="N934" t="s">
        <v>17</v>
      </c>
      <c r="O934" s="14">
        <v>44105</v>
      </c>
      <c r="P934" s="14">
        <v>44136</v>
      </c>
      <c r="Q934" s="22" t="s">
        <v>75</v>
      </c>
      <c r="R934" s="22"/>
      <c r="S934" s="2" t="s">
        <v>9309</v>
      </c>
      <c r="T934" s="22">
        <v>0</v>
      </c>
      <c r="U934" t="s">
        <v>5984</v>
      </c>
      <c r="V934" t="s">
        <v>35</v>
      </c>
      <c r="W934" t="s">
        <v>129</v>
      </c>
      <c r="X934" t="b">
        <f>Tabla1[[#This Row],[PLAN CONSUMO 31/10]]=Tabla1[[#This Row],[PLAN_CONSUMO]]</f>
        <v>1</v>
      </c>
      <c r="Y934" t="s">
        <v>35</v>
      </c>
      <c r="Z934" t="b">
        <f>Tabla1[[#This Row],[DESCRIPCION_U20002 31/10]]=Tabla1[[#This Row],[DESCRIPCION_U2000]]</f>
        <v>0</v>
      </c>
      <c r="AA934" t="s">
        <v>7475</v>
      </c>
      <c r="AB934" t="b">
        <f>Tabla1[[#This Row],[EJECUTIVO COMERCIAL 31/10]]=Tabla1[[#This Row],[EJECUTIVO_CORPORATE]]</f>
        <v>0</v>
      </c>
      <c r="AC934" t="e">
        <f>VLOOKUP(Tabla1[[#This Row],[NRO_CUENTA]],[1]!Tabla3[#Data],12,0)</f>
        <v>#N/A</v>
      </c>
      <c r="AD934" t="e">
        <f>VLOOKUP(Tabla1[[#This Row],[NRO_CUENTA]],[1]!Tabla3[#Data],17,0)</f>
        <v>#N/A</v>
      </c>
    </row>
    <row r="935" spans="1:30" x14ac:dyDescent="0.25">
      <c r="A935" t="s">
        <v>88</v>
      </c>
      <c r="B935" s="1">
        <v>44134</v>
      </c>
      <c r="C935" t="s">
        <v>129</v>
      </c>
      <c r="D935">
        <v>35625</v>
      </c>
      <c r="E935" s="6" t="s">
        <v>3464</v>
      </c>
      <c r="F935" t="s">
        <v>3465</v>
      </c>
      <c r="G935" s="6" t="s">
        <v>1422</v>
      </c>
      <c r="H935" t="s">
        <v>40</v>
      </c>
      <c r="I935" t="s">
        <v>23</v>
      </c>
      <c r="J935" t="s">
        <v>1232</v>
      </c>
      <c r="K935" t="s">
        <v>3517</v>
      </c>
      <c r="L935" t="s">
        <v>3518</v>
      </c>
      <c r="M935" t="s">
        <v>3519</v>
      </c>
      <c r="N935" t="s">
        <v>17</v>
      </c>
      <c r="O935" s="14">
        <v>44105</v>
      </c>
      <c r="P935" s="14">
        <v>44136</v>
      </c>
      <c r="Q935" s="22" t="s">
        <v>27</v>
      </c>
      <c r="R935" s="22" t="s">
        <v>3552</v>
      </c>
      <c r="S935" s="24"/>
      <c r="T935" s="22">
        <v>44179</v>
      </c>
      <c r="U935" t="s">
        <v>5982</v>
      </c>
      <c r="V935" t="s">
        <v>5982</v>
      </c>
      <c r="W935" t="s">
        <v>129</v>
      </c>
      <c r="X935" t="b">
        <f>Tabla1[[#This Row],[PLAN CONSUMO 31/10]]=Tabla1[[#This Row],[PLAN_CONSUMO]]</f>
        <v>1</v>
      </c>
      <c r="Y935" t="s">
        <v>6707</v>
      </c>
      <c r="Z935" t="b">
        <f>Tabla1[[#This Row],[DESCRIPCION_U20002 31/10]]=Tabla1[[#This Row],[DESCRIPCION_U2000]]</f>
        <v>0</v>
      </c>
      <c r="AA935" t="s">
        <v>1426</v>
      </c>
      <c r="AB935" t="b">
        <f>Tabla1[[#This Row],[EJECUTIVO COMERCIAL 31/10]]=Tabla1[[#This Row],[EJECUTIVO_CORPORATE]]</f>
        <v>0</v>
      </c>
      <c r="AC935" t="e">
        <f>VLOOKUP(Tabla1[[#This Row],[NRO_CUENTA]],[1]!Tabla3[#Data],12,0)</f>
        <v>#N/A</v>
      </c>
      <c r="AD935" t="e">
        <f>VLOOKUP(Tabla1[[#This Row],[NRO_CUENTA]],[1]!Tabla3[#Data],17,0)</f>
        <v>#N/A</v>
      </c>
    </row>
    <row r="936" spans="1:30" x14ac:dyDescent="0.25">
      <c r="A936" t="s">
        <v>88</v>
      </c>
      <c r="B936" s="1">
        <v>44134</v>
      </c>
      <c r="C936" t="s">
        <v>323</v>
      </c>
      <c r="D936">
        <v>35617</v>
      </c>
      <c r="E936" s="6" t="s">
        <v>3466</v>
      </c>
      <c r="F936" t="s">
        <v>6993</v>
      </c>
      <c r="G936" s="6" t="s">
        <v>1415</v>
      </c>
      <c r="H936" t="s">
        <v>631</v>
      </c>
      <c r="I936" t="s">
        <v>23</v>
      </c>
      <c r="J936" t="s">
        <v>1635</v>
      </c>
      <c r="K936" t="s">
        <v>3520</v>
      </c>
      <c r="L936" t="s">
        <v>3521</v>
      </c>
      <c r="M936" t="s">
        <v>3522</v>
      </c>
      <c r="N936" t="s">
        <v>17</v>
      </c>
      <c r="O936" s="14">
        <v>44105</v>
      </c>
      <c r="P936" s="14">
        <v>44136</v>
      </c>
      <c r="Q936" s="22" t="s">
        <v>27</v>
      </c>
      <c r="R936" s="38"/>
      <c r="S936" s="24"/>
      <c r="T936" s="22">
        <v>44587</v>
      </c>
      <c r="U936" t="s">
        <v>5982</v>
      </c>
      <c r="V936" t="s">
        <v>5982</v>
      </c>
      <c r="W936" t="s">
        <v>118</v>
      </c>
      <c r="X936" t="b">
        <f>Tabla1[[#This Row],[PLAN CONSUMO 31/10]]=Tabla1[[#This Row],[PLAN_CONSUMO]]</f>
        <v>0</v>
      </c>
      <c r="Y936" t="s">
        <v>3467</v>
      </c>
      <c r="Z936" t="b">
        <f>Tabla1[[#This Row],[DESCRIPCION_U20002 31/10]]=Tabla1[[#This Row],[DESCRIPCION_U2000]]</f>
        <v>0</v>
      </c>
      <c r="AA936" t="s">
        <v>5882</v>
      </c>
      <c r="AB936" t="b">
        <f>Tabla1[[#This Row],[EJECUTIVO COMERCIAL 31/10]]=Tabla1[[#This Row],[EJECUTIVO_CORPORATE]]</f>
        <v>0</v>
      </c>
      <c r="AC936" t="e">
        <f>VLOOKUP(Tabla1[[#This Row],[NRO_CUENTA]],[1]!Tabla3[#Data],12,0)</f>
        <v>#N/A</v>
      </c>
      <c r="AD936" t="e">
        <f>VLOOKUP(Tabla1[[#This Row],[NRO_CUENTA]],[1]!Tabla3[#Data],17,0)</f>
        <v>#N/A</v>
      </c>
    </row>
    <row r="937" spans="1:30" x14ac:dyDescent="0.25">
      <c r="A937" t="s">
        <v>88</v>
      </c>
      <c r="B937" s="1">
        <v>44135</v>
      </c>
      <c r="C937" t="s">
        <v>835</v>
      </c>
      <c r="D937">
        <v>35614</v>
      </c>
      <c r="E937" s="6" t="s">
        <v>3468</v>
      </c>
      <c r="F937" t="s">
        <v>3523</v>
      </c>
      <c r="G937" s="6" t="s">
        <v>1413</v>
      </c>
      <c r="H937" t="s">
        <v>40</v>
      </c>
      <c r="I937" t="s">
        <v>430</v>
      </c>
      <c r="J937" t="s">
        <v>757</v>
      </c>
      <c r="K937" t="s">
        <v>3524</v>
      </c>
      <c r="L937" t="s">
        <v>3525</v>
      </c>
      <c r="M937" t="s">
        <v>3526</v>
      </c>
      <c r="N937" t="s">
        <v>17</v>
      </c>
      <c r="O937" s="14">
        <v>44105</v>
      </c>
      <c r="P937" s="14">
        <v>44136</v>
      </c>
      <c r="Q937" s="22" t="s">
        <v>996</v>
      </c>
      <c r="R937" s="22"/>
      <c r="S937" s="24"/>
      <c r="T937" s="22">
        <v>0</v>
      </c>
      <c r="U937" t="s">
        <v>5982</v>
      </c>
      <c r="V937" t="s">
        <v>35</v>
      </c>
      <c r="W937" t="s">
        <v>5983</v>
      </c>
      <c r="X937" t="b">
        <f>Tabla1[[#This Row],[PLAN CONSUMO 31/10]]=Tabla1[[#This Row],[PLAN_CONSUMO]]</f>
        <v>0</v>
      </c>
      <c r="Y937" t="s">
        <v>35</v>
      </c>
      <c r="Z937" t="b">
        <f>Tabla1[[#This Row],[DESCRIPCION_U20002 31/10]]=Tabla1[[#This Row],[DESCRIPCION_U2000]]</f>
        <v>0</v>
      </c>
      <c r="AA937" t="s">
        <v>7474</v>
      </c>
      <c r="AB937" t="b">
        <f>Tabla1[[#This Row],[EJECUTIVO COMERCIAL 31/10]]=Tabla1[[#This Row],[EJECUTIVO_CORPORATE]]</f>
        <v>0</v>
      </c>
      <c r="AC937" t="e">
        <f>VLOOKUP(Tabla1[[#This Row],[NRO_CUENTA]],[1]!Tabla3[#Data],12,0)</f>
        <v>#N/A</v>
      </c>
      <c r="AD937" t="e">
        <f>VLOOKUP(Tabla1[[#This Row],[NRO_CUENTA]],[1]!Tabla3[#Data],17,0)</f>
        <v>#N/A</v>
      </c>
    </row>
    <row r="938" spans="1:30" x14ac:dyDescent="0.25">
      <c r="A938" t="s">
        <v>88</v>
      </c>
      <c r="B938" s="1">
        <v>44135</v>
      </c>
      <c r="C938" t="s">
        <v>469</v>
      </c>
      <c r="D938">
        <v>35611</v>
      </c>
      <c r="E938" s="6" t="s">
        <v>3469</v>
      </c>
      <c r="F938" t="s">
        <v>3470</v>
      </c>
      <c r="G938" s="6" t="s">
        <v>1426</v>
      </c>
      <c r="H938" t="s">
        <v>22</v>
      </c>
      <c r="I938" t="s">
        <v>23</v>
      </c>
      <c r="J938" t="s">
        <v>1222</v>
      </c>
      <c r="K938" t="s">
        <v>3527</v>
      </c>
      <c r="L938" t="s">
        <v>3528</v>
      </c>
      <c r="M938" t="s">
        <v>3529</v>
      </c>
      <c r="N938" t="s">
        <v>17</v>
      </c>
      <c r="O938" s="14">
        <v>44105</v>
      </c>
      <c r="P938" s="14">
        <v>44136</v>
      </c>
      <c r="Q938" s="22" t="s">
        <v>27</v>
      </c>
      <c r="R938" s="22" t="s">
        <v>3558</v>
      </c>
      <c r="S938" s="24"/>
      <c r="T938" s="22">
        <v>44159</v>
      </c>
      <c r="U938" t="s">
        <v>5982</v>
      </c>
      <c r="V938" t="s">
        <v>5982</v>
      </c>
      <c r="W938" t="s">
        <v>469</v>
      </c>
      <c r="X938" t="b">
        <f>Tabla1[[#This Row],[PLAN CONSUMO 31/10]]=Tabla1[[#This Row],[PLAN_CONSUMO]]</f>
        <v>1</v>
      </c>
      <c r="Y938" t="s">
        <v>6124</v>
      </c>
      <c r="Z938" t="b">
        <f>Tabla1[[#This Row],[DESCRIPCION_U20002 31/10]]=Tabla1[[#This Row],[DESCRIPCION_U2000]]</f>
        <v>0</v>
      </c>
      <c r="AA938" t="s">
        <v>1426</v>
      </c>
      <c r="AB938" t="b">
        <f>Tabla1[[#This Row],[EJECUTIVO COMERCIAL 31/10]]=Tabla1[[#This Row],[EJECUTIVO_CORPORATE]]</f>
        <v>1</v>
      </c>
      <c r="AC938" t="e">
        <f>VLOOKUP(Tabla1[[#This Row],[NRO_CUENTA]],[1]!Tabla3[#Data],12,0)</f>
        <v>#N/A</v>
      </c>
      <c r="AD938" t="e">
        <f>VLOOKUP(Tabla1[[#This Row],[NRO_CUENTA]],[1]!Tabla3[#Data],17,0)</f>
        <v>#N/A</v>
      </c>
    </row>
    <row r="939" spans="1:30" x14ac:dyDescent="0.25">
      <c r="A939" t="s">
        <v>88</v>
      </c>
      <c r="B939" s="1">
        <v>44135</v>
      </c>
      <c r="C939" t="s">
        <v>36</v>
      </c>
      <c r="D939">
        <v>35646</v>
      </c>
      <c r="E939" s="6" t="s">
        <v>3462</v>
      </c>
      <c r="F939" t="s">
        <v>3471</v>
      </c>
      <c r="G939" s="6" t="s">
        <v>1408</v>
      </c>
      <c r="H939" t="s">
        <v>40</v>
      </c>
      <c r="I939" t="s">
        <v>23</v>
      </c>
      <c r="J939" t="s">
        <v>1228</v>
      </c>
      <c r="K939" t="s">
        <v>3530</v>
      </c>
      <c r="L939" t="s">
        <v>3531</v>
      </c>
      <c r="M939" t="s">
        <v>3532</v>
      </c>
      <c r="N939" t="s">
        <v>17</v>
      </c>
      <c r="O939" s="14">
        <v>44105</v>
      </c>
      <c r="P939" s="14">
        <v>44136</v>
      </c>
      <c r="Q939" s="22" t="s">
        <v>27</v>
      </c>
      <c r="R939" s="22" t="s">
        <v>4256</v>
      </c>
      <c r="S939" s="24"/>
      <c r="T939" s="22">
        <v>44223</v>
      </c>
      <c r="U939" t="s">
        <v>5982</v>
      </c>
      <c r="V939" t="s">
        <v>5982</v>
      </c>
      <c r="W939" t="s">
        <v>28</v>
      </c>
      <c r="X939" t="b">
        <f>Tabla1[[#This Row],[PLAN CONSUMO 31/10]]=Tabla1[[#This Row],[PLAN_CONSUMO]]</f>
        <v>0</v>
      </c>
      <c r="Y939" t="s">
        <v>7967</v>
      </c>
      <c r="Z939" t="b">
        <f>Tabla1[[#This Row],[DESCRIPCION_U20002 31/10]]=Tabla1[[#This Row],[DESCRIPCION_U2000]]</f>
        <v>0</v>
      </c>
      <c r="AA939" t="s">
        <v>7475</v>
      </c>
      <c r="AB939" t="b">
        <f>Tabla1[[#This Row],[EJECUTIVO COMERCIAL 31/10]]=Tabla1[[#This Row],[EJECUTIVO_CORPORATE]]</f>
        <v>0</v>
      </c>
      <c r="AC939" t="e">
        <f>VLOOKUP(Tabla1[[#This Row],[NRO_CUENTA]],[1]!Tabla3[#Data],12,0)</f>
        <v>#N/A</v>
      </c>
      <c r="AD939" t="e">
        <f>VLOOKUP(Tabla1[[#This Row],[NRO_CUENTA]],[1]!Tabla3[#Data],17,0)</f>
        <v>#N/A</v>
      </c>
    </row>
    <row r="940" spans="1:30" x14ac:dyDescent="0.25">
      <c r="A940" t="s">
        <v>1382</v>
      </c>
      <c r="B940" s="1">
        <v>44090</v>
      </c>
      <c r="C940" t="s">
        <v>28</v>
      </c>
      <c r="D940">
        <v>35494</v>
      </c>
      <c r="E940" s="6" t="s">
        <v>3047</v>
      </c>
      <c r="F940" t="s">
        <v>3472</v>
      </c>
      <c r="G940" s="6" t="s">
        <v>1468</v>
      </c>
      <c r="H940" t="s">
        <v>22</v>
      </c>
      <c r="I940" t="s">
        <v>23</v>
      </c>
      <c r="J940" t="s">
        <v>1225</v>
      </c>
      <c r="K940" t="s">
        <v>3533</v>
      </c>
      <c r="L940" t="s">
        <v>3534</v>
      </c>
      <c r="M940" t="s">
        <v>3535</v>
      </c>
      <c r="N940" t="s">
        <v>17</v>
      </c>
      <c r="O940" s="14">
        <v>44105</v>
      </c>
      <c r="P940" s="14">
        <v>44136</v>
      </c>
      <c r="Q940" s="22" t="s">
        <v>27</v>
      </c>
      <c r="R940" s="22" t="s">
        <v>3558</v>
      </c>
      <c r="S940" s="24"/>
      <c r="T940" s="22">
        <v>44172</v>
      </c>
      <c r="U940" t="s">
        <v>5982</v>
      </c>
      <c r="V940" t="s">
        <v>5984</v>
      </c>
      <c r="W940" t="s">
        <v>28</v>
      </c>
      <c r="X940" t="b">
        <f>Tabla1[[#This Row],[PLAN CONSUMO 31/10]]=Tabla1[[#This Row],[PLAN_CONSUMO]]</f>
        <v>1</v>
      </c>
      <c r="Y940" t="s">
        <v>6125</v>
      </c>
      <c r="Z940" t="b">
        <f>Tabla1[[#This Row],[DESCRIPCION_U20002 31/10]]=Tabla1[[#This Row],[DESCRIPCION_U2000]]</f>
        <v>0</v>
      </c>
      <c r="AA940" t="s">
        <v>7475</v>
      </c>
      <c r="AB940" t="b">
        <f>Tabla1[[#This Row],[EJECUTIVO COMERCIAL 31/10]]=Tabla1[[#This Row],[EJECUTIVO_CORPORATE]]</f>
        <v>0</v>
      </c>
      <c r="AC940" t="e">
        <f>VLOOKUP(Tabla1[[#This Row],[NRO_CUENTA]],[1]!Tabla3[#Data],12,0)</f>
        <v>#N/A</v>
      </c>
      <c r="AD940" t="e">
        <f>VLOOKUP(Tabla1[[#This Row],[NRO_CUENTA]],[1]!Tabla3[#Data],17,0)</f>
        <v>#N/A</v>
      </c>
    </row>
    <row r="941" spans="1:30" x14ac:dyDescent="0.25">
      <c r="A941" t="s">
        <v>1382</v>
      </c>
      <c r="B941" s="1">
        <v>44131</v>
      </c>
      <c r="C941" t="s">
        <v>248</v>
      </c>
      <c r="D941">
        <v>35607</v>
      </c>
      <c r="E941" s="6" t="s">
        <v>83</v>
      </c>
      <c r="F941" t="s">
        <v>3536</v>
      </c>
      <c r="G941" s="6" t="s">
        <v>1389</v>
      </c>
      <c r="H941" t="s">
        <v>40</v>
      </c>
      <c r="I941" t="s">
        <v>23</v>
      </c>
      <c r="J941" t="s">
        <v>832</v>
      </c>
      <c r="K941" t="s">
        <v>3537</v>
      </c>
      <c r="L941" t="s">
        <v>3538</v>
      </c>
      <c r="M941" t="s">
        <v>3539</v>
      </c>
      <c r="N941" t="s">
        <v>711</v>
      </c>
      <c r="O941" s="14">
        <v>44105</v>
      </c>
      <c r="P941" s="14">
        <v>44136</v>
      </c>
      <c r="Q941" s="22" t="s">
        <v>27</v>
      </c>
      <c r="R941" s="22" t="s">
        <v>3776</v>
      </c>
      <c r="S941" s="24"/>
      <c r="T941" s="22">
        <v>44176</v>
      </c>
      <c r="U941" t="s">
        <v>5982</v>
      </c>
      <c r="V941" t="s">
        <v>35</v>
      </c>
      <c r="W941" t="s">
        <v>248</v>
      </c>
      <c r="X941" t="b">
        <f>Tabla1[[#This Row],[PLAN CONSUMO 31/10]]=Tabla1[[#This Row],[PLAN_CONSUMO]]</f>
        <v>1</v>
      </c>
      <c r="Y941" t="s">
        <v>35</v>
      </c>
      <c r="Z941" t="b">
        <f>Tabla1[[#This Row],[DESCRIPCION_U20002 31/10]]=Tabla1[[#This Row],[DESCRIPCION_U2000]]</f>
        <v>0</v>
      </c>
      <c r="AA941" t="s">
        <v>8737</v>
      </c>
      <c r="AB941" t="b">
        <f>Tabla1[[#This Row],[EJECUTIVO COMERCIAL 31/10]]=Tabla1[[#This Row],[EJECUTIVO_CORPORATE]]</f>
        <v>0</v>
      </c>
      <c r="AC941" t="e">
        <f>VLOOKUP(Tabla1[[#This Row],[NRO_CUENTA]],[1]!Tabla3[#Data],12,0)</f>
        <v>#N/A</v>
      </c>
      <c r="AD941" t="e">
        <f>VLOOKUP(Tabla1[[#This Row],[NRO_CUENTA]],[1]!Tabla3[#Data],17,0)</f>
        <v>#N/A</v>
      </c>
    </row>
    <row r="942" spans="1:30" x14ac:dyDescent="0.25">
      <c r="A942" t="s">
        <v>18</v>
      </c>
      <c r="C942" t="s">
        <v>3562</v>
      </c>
      <c r="D942">
        <v>35732</v>
      </c>
      <c r="E942" s="6" t="s">
        <v>1909</v>
      </c>
      <c r="F942" t="s">
        <v>3560</v>
      </c>
      <c r="G942" s="6" t="s">
        <v>1400</v>
      </c>
      <c r="H942" t="s">
        <v>40</v>
      </c>
      <c r="I942" t="s">
        <v>23</v>
      </c>
      <c r="J942" t="s">
        <v>714</v>
      </c>
      <c r="K942" t="s">
        <v>3561</v>
      </c>
      <c r="M942" t="s">
        <v>605</v>
      </c>
      <c r="N942" t="s">
        <v>711</v>
      </c>
      <c r="O942" s="14">
        <v>44136</v>
      </c>
      <c r="P942" s="14">
        <v>44136</v>
      </c>
      <c r="Q942" s="22" t="s">
        <v>27</v>
      </c>
      <c r="R942" s="22"/>
      <c r="S942" s="24"/>
      <c r="T942" s="22">
        <v>44162</v>
      </c>
      <c r="U942" t="s">
        <v>5982</v>
      </c>
      <c r="V942" t="s">
        <v>5982</v>
      </c>
      <c r="W942" t="s">
        <v>94</v>
      </c>
      <c r="X942" t="b">
        <f>Tabla1[[#This Row],[PLAN CONSUMO 31/10]]=Tabla1[[#This Row],[PLAN_CONSUMO]]</f>
        <v>0</v>
      </c>
      <c r="Y942" t="s">
        <v>7657</v>
      </c>
      <c r="Z942" t="b">
        <f>Tabla1[[#This Row],[DESCRIPCION_U20002 31/10]]=Tabla1[[#This Row],[DESCRIPCION_U2000]]</f>
        <v>0</v>
      </c>
      <c r="AA942" t="s">
        <v>6743</v>
      </c>
      <c r="AB942" t="b">
        <f>Tabla1[[#This Row],[EJECUTIVO COMERCIAL 31/10]]=Tabla1[[#This Row],[EJECUTIVO_CORPORATE]]</f>
        <v>0</v>
      </c>
      <c r="AC942" t="e">
        <f>VLOOKUP(Tabla1[[#This Row],[NRO_CUENTA]],[1]!Tabla3[#Data],12,0)</f>
        <v>#N/A</v>
      </c>
      <c r="AD942" t="e">
        <f>VLOOKUP(Tabla1[[#This Row],[NRO_CUENTA]],[1]!Tabla3[#Data],17,0)</f>
        <v>#N/A</v>
      </c>
    </row>
    <row r="943" spans="1:30" x14ac:dyDescent="0.25">
      <c r="A943" t="s">
        <v>88</v>
      </c>
      <c r="B943" s="1">
        <v>43435</v>
      </c>
      <c r="C943" t="s">
        <v>557</v>
      </c>
      <c r="D943">
        <v>33308</v>
      </c>
      <c r="E943" s="6" t="s">
        <v>3083</v>
      </c>
      <c r="F943" t="s">
        <v>3084</v>
      </c>
      <c r="G943" s="6" t="s">
        <v>1438</v>
      </c>
      <c r="H943" t="s">
        <v>40</v>
      </c>
      <c r="I943" t="s">
        <v>23</v>
      </c>
      <c r="J943" t="s">
        <v>1234</v>
      </c>
      <c r="K943" t="s">
        <v>3174</v>
      </c>
      <c r="L943" t="s">
        <v>3175</v>
      </c>
      <c r="M943" t="s">
        <v>3176</v>
      </c>
      <c r="N943" t="s">
        <v>2376</v>
      </c>
      <c r="O943" s="14">
        <v>44105</v>
      </c>
      <c r="P943" s="14">
        <v>44136</v>
      </c>
      <c r="Q943" s="22" t="s">
        <v>1878</v>
      </c>
      <c r="R943" s="22"/>
      <c r="S943" s="24"/>
      <c r="T943" s="29">
        <v>44165</v>
      </c>
      <c r="U943" t="s">
        <v>5982</v>
      </c>
      <c r="V943" t="s">
        <v>5982</v>
      </c>
      <c r="W943" t="s">
        <v>557</v>
      </c>
      <c r="X943" t="b">
        <f>Tabla1[[#This Row],[PLAN CONSUMO 31/10]]=Tabla1[[#This Row],[PLAN_CONSUMO]]</f>
        <v>1</v>
      </c>
      <c r="Y943" t="s">
        <v>3084</v>
      </c>
      <c r="Z943" t="b">
        <f>Tabla1[[#This Row],[DESCRIPCION_U20002 31/10]]=Tabla1[[#This Row],[DESCRIPCION_U2000]]</f>
        <v>1</v>
      </c>
      <c r="AA943" t="s">
        <v>6990</v>
      </c>
      <c r="AB943" t="b">
        <f>Tabla1[[#This Row],[EJECUTIVO COMERCIAL 31/10]]=Tabla1[[#This Row],[EJECUTIVO_CORPORATE]]</f>
        <v>0</v>
      </c>
      <c r="AC943" t="e">
        <f>VLOOKUP(Tabla1[[#This Row],[NRO_CUENTA]],[1]!Tabla3[#Data],12,0)</f>
        <v>#N/A</v>
      </c>
      <c r="AD943" t="e">
        <f>VLOOKUP(Tabla1[[#This Row],[NRO_CUENTA]],[1]!Tabla3[#Data],17,0)</f>
        <v>#N/A</v>
      </c>
    </row>
    <row r="944" spans="1:30" x14ac:dyDescent="0.25">
      <c r="A944" t="s">
        <v>88</v>
      </c>
      <c r="B944" s="1">
        <v>43435</v>
      </c>
      <c r="C944" t="s">
        <v>557</v>
      </c>
      <c r="D944">
        <v>33308</v>
      </c>
      <c r="E944" s="6" t="s">
        <v>3083</v>
      </c>
      <c r="F944" t="s">
        <v>3084</v>
      </c>
      <c r="G944" s="6" t="s">
        <v>4244</v>
      </c>
      <c r="H944" t="s">
        <v>40</v>
      </c>
      <c r="I944" t="s">
        <v>23</v>
      </c>
      <c r="J944" t="s">
        <v>1633</v>
      </c>
      <c r="K944" t="s">
        <v>3174</v>
      </c>
      <c r="L944" t="s">
        <v>3175</v>
      </c>
      <c r="M944" t="s">
        <v>3176</v>
      </c>
      <c r="N944" t="s">
        <v>2376</v>
      </c>
      <c r="O944" s="14">
        <v>44136</v>
      </c>
      <c r="P944" s="14">
        <v>44166</v>
      </c>
      <c r="Q944" s="22" t="s">
        <v>1878</v>
      </c>
      <c r="R944" s="22" t="s">
        <v>3563</v>
      </c>
      <c r="S944" s="24"/>
      <c r="T944" s="29">
        <v>44217</v>
      </c>
      <c r="U944" t="s">
        <v>5982</v>
      </c>
      <c r="V944" t="s">
        <v>5982</v>
      </c>
      <c r="W944" t="s">
        <v>557</v>
      </c>
      <c r="X944" t="b">
        <f>Tabla1[[#This Row],[PLAN CONSUMO 31/10]]=Tabla1[[#This Row],[PLAN_CONSUMO]]</f>
        <v>1</v>
      </c>
      <c r="Y944" t="s">
        <v>3084</v>
      </c>
      <c r="Z944" t="b">
        <f>Tabla1[[#This Row],[DESCRIPCION_U20002 31/10]]=Tabla1[[#This Row],[DESCRIPCION_U2000]]</f>
        <v>1</v>
      </c>
      <c r="AA944" t="s">
        <v>6990</v>
      </c>
      <c r="AB944" t="b">
        <f>Tabla1[[#This Row],[EJECUTIVO COMERCIAL 31/10]]=Tabla1[[#This Row],[EJECUTIVO_CORPORATE]]</f>
        <v>0</v>
      </c>
      <c r="AC944" t="e">
        <f>VLOOKUP(Tabla1[[#This Row],[NRO_CUENTA]],[1]!Tabla3[#Data],12,0)</f>
        <v>#N/A</v>
      </c>
      <c r="AD944" t="e">
        <f>VLOOKUP(Tabla1[[#This Row],[NRO_CUENTA]],[1]!Tabla3[#Data],17,0)</f>
        <v>#N/A</v>
      </c>
    </row>
    <row r="945" spans="1:30" x14ac:dyDescent="0.25">
      <c r="A945" t="s">
        <v>18</v>
      </c>
      <c r="B945" s="1">
        <v>43554</v>
      </c>
      <c r="C945" t="s">
        <v>1682</v>
      </c>
      <c r="D945">
        <v>33610</v>
      </c>
      <c r="E945" s="6" t="s">
        <v>2427</v>
      </c>
      <c r="F945" t="s">
        <v>3407</v>
      </c>
      <c r="G945" s="6" t="s">
        <v>1765</v>
      </c>
      <c r="H945" t="s">
        <v>40</v>
      </c>
      <c r="I945" t="s">
        <v>23</v>
      </c>
      <c r="J945" t="s">
        <v>745</v>
      </c>
      <c r="K945" t="s">
        <v>2436</v>
      </c>
      <c r="L945" t="s">
        <v>2437</v>
      </c>
      <c r="M945" t="s">
        <v>2438</v>
      </c>
      <c r="N945" t="s">
        <v>2376</v>
      </c>
      <c r="O945" s="14">
        <v>44136</v>
      </c>
      <c r="P945" s="14">
        <v>44166</v>
      </c>
      <c r="Q945" s="22" t="s">
        <v>1878</v>
      </c>
      <c r="R945" s="22" t="s">
        <v>4495</v>
      </c>
      <c r="S945" s="24"/>
      <c r="T945" s="29">
        <v>44711</v>
      </c>
      <c r="U945" t="s">
        <v>5982</v>
      </c>
      <c r="V945" t="s">
        <v>5982</v>
      </c>
      <c r="W945" t="s">
        <v>1682</v>
      </c>
      <c r="X945" t="b">
        <f>Tabla1[[#This Row],[PLAN CONSUMO 31/10]]=Tabla1[[#This Row],[PLAN_CONSUMO]]</f>
        <v>1</v>
      </c>
      <c r="Y945" t="s">
        <v>3407</v>
      </c>
      <c r="Z945" t="b">
        <f>Tabla1[[#This Row],[DESCRIPCION_U20002 31/10]]=Tabla1[[#This Row],[DESCRIPCION_U2000]]</f>
        <v>1</v>
      </c>
      <c r="AA945" t="s">
        <v>3799</v>
      </c>
      <c r="AB945" t="b">
        <f>Tabla1[[#This Row],[EJECUTIVO COMERCIAL 31/10]]=Tabla1[[#This Row],[EJECUTIVO_CORPORATE]]</f>
        <v>0</v>
      </c>
      <c r="AC945" t="e">
        <f>VLOOKUP(Tabla1[[#This Row],[NRO_CUENTA]],[1]!Tabla3[#Data],12,0)</f>
        <v>#N/A</v>
      </c>
      <c r="AD945" t="e">
        <f>VLOOKUP(Tabla1[[#This Row],[NRO_CUENTA]],[1]!Tabla3[#Data],17,0)</f>
        <v>#N/A</v>
      </c>
    </row>
    <row r="946" spans="1:30" x14ac:dyDescent="0.25">
      <c r="A946" t="s">
        <v>88</v>
      </c>
      <c r="B946" s="1">
        <v>43220</v>
      </c>
      <c r="C946" t="s">
        <v>760</v>
      </c>
      <c r="D946">
        <v>32337</v>
      </c>
      <c r="E946" s="6" t="s">
        <v>3564</v>
      </c>
      <c r="F946" t="s">
        <v>3566</v>
      </c>
      <c r="G946" s="6" t="s">
        <v>1429</v>
      </c>
      <c r="H946" t="s">
        <v>22</v>
      </c>
      <c r="I946" t="s">
        <v>430</v>
      </c>
      <c r="J946" t="s">
        <v>1634</v>
      </c>
      <c r="K946" t="s">
        <v>3571</v>
      </c>
      <c r="L946" t="s">
        <v>3577</v>
      </c>
      <c r="M946" t="s">
        <v>3572</v>
      </c>
      <c r="N946" t="s">
        <v>2376</v>
      </c>
      <c r="O946" s="14">
        <v>44136</v>
      </c>
      <c r="P946" s="14">
        <v>44166</v>
      </c>
      <c r="Q946" s="22" t="s">
        <v>75</v>
      </c>
      <c r="R946" s="22"/>
      <c r="S946" s="2" t="s">
        <v>9309</v>
      </c>
      <c r="T946" s="22">
        <v>0</v>
      </c>
      <c r="U946" t="s">
        <v>5984</v>
      </c>
      <c r="V946" t="s">
        <v>35</v>
      </c>
      <c r="W946" t="s">
        <v>760</v>
      </c>
      <c r="X946" t="b">
        <f>Tabla1[[#This Row],[PLAN CONSUMO 31/10]]=Tabla1[[#This Row],[PLAN_CONSUMO]]</f>
        <v>1</v>
      </c>
      <c r="Y946" t="s">
        <v>35</v>
      </c>
      <c r="Z946" t="b">
        <f>Tabla1[[#This Row],[DESCRIPCION_U20002 31/10]]=Tabla1[[#This Row],[DESCRIPCION_U2000]]</f>
        <v>0</v>
      </c>
      <c r="AA946" t="s">
        <v>1426</v>
      </c>
      <c r="AB946" t="b">
        <f>Tabla1[[#This Row],[EJECUTIVO COMERCIAL 31/10]]=Tabla1[[#This Row],[EJECUTIVO_CORPORATE]]</f>
        <v>0</v>
      </c>
      <c r="AC946" t="e">
        <f>VLOOKUP(Tabla1[[#This Row],[NRO_CUENTA]],[1]!Tabla3[#Data],12,0)</f>
        <v>#N/A</v>
      </c>
      <c r="AD946" t="e">
        <f>VLOOKUP(Tabla1[[#This Row],[NRO_CUENTA]],[1]!Tabla3[#Data],17,0)</f>
        <v>#N/A</v>
      </c>
    </row>
    <row r="947" spans="1:30" x14ac:dyDescent="0.25">
      <c r="A947" t="s">
        <v>88</v>
      </c>
      <c r="B947" s="1">
        <v>43250</v>
      </c>
      <c r="C947" t="s">
        <v>760</v>
      </c>
      <c r="D947">
        <v>32397</v>
      </c>
      <c r="E947" s="6" t="s">
        <v>3564</v>
      </c>
      <c r="F947" t="s">
        <v>3565</v>
      </c>
      <c r="G947" s="6" t="s">
        <v>1429</v>
      </c>
      <c r="H947" t="s">
        <v>40</v>
      </c>
      <c r="I947" t="s">
        <v>430</v>
      </c>
      <c r="J947" t="s">
        <v>1634</v>
      </c>
      <c r="K947" t="s">
        <v>3573</v>
      </c>
      <c r="L947" t="s">
        <v>3579</v>
      </c>
      <c r="M947" t="s">
        <v>3574</v>
      </c>
      <c r="N947" t="s">
        <v>2376</v>
      </c>
      <c r="O947" s="14">
        <v>44136</v>
      </c>
      <c r="P947" s="14">
        <v>44166</v>
      </c>
      <c r="Q947" s="22" t="s">
        <v>27</v>
      </c>
      <c r="R947" s="21" t="s">
        <v>4508</v>
      </c>
      <c r="S947" s="24"/>
      <c r="T947" s="22">
        <v>44258</v>
      </c>
      <c r="U947" t="s">
        <v>5982</v>
      </c>
      <c r="V947" t="s">
        <v>35</v>
      </c>
      <c r="W947" t="s">
        <v>760</v>
      </c>
      <c r="X947" t="b">
        <f>Tabla1[[#This Row],[PLAN CONSUMO 31/10]]=Tabla1[[#This Row],[PLAN_CONSUMO]]</f>
        <v>1</v>
      </c>
      <c r="Y947" t="s">
        <v>35</v>
      </c>
      <c r="Z947" t="b">
        <f>Tabla1[[#This Row],[DESCRIPCION_U20002 31/10]]=Tabla1[[#This Row],[DESCRIPCION_U2000]]</f>
        <v>0</v>
      </c>
      <c r="AA947" t="s">
        <v>1426</v>
      </c>
      <c r="AB947" t="b">
        <f>Tabla1[[#This Row],[EJECUTIVO COMERCIAL 31/10]]=Tabla1[[#This Row],[EJECUTIVO_CORPORATE]]</f>
        <v>0</v>
      </c>
      <c r="AC947" t="e">
        <f>VLOOKUP(Tabla1[[#This Row],[NRO_CUENTA]],[1]!Tabla3[#Data],12,0)</f>
        <v>#N/A</v>
      </c>
      <c r="AD947" t="e">
        <f>VLOOKUP(Tabla1[[#This Row],[NRO_CUENTA]],[1]!Tabla3[#Data],17,0)</f>
        <v>#N/A</v>
      </c>
    </row>
    <row r="948" spans="1:30" x14ac:dyDescent="0.25">
      <c r="A948" t="s">
        <v>88</v>
      </c>
      <c r="B948" s="1">
        <v>43250</v>
      </c>
      <c r="C948" t="s">
        <v>760</v>
      </c>
      <c r="D948">
        <v>32412</v>
      </c>
      <c r="E948" s="6" t="s">
        <v>3564</v>
      </c>
      <c r="F948" t="s">
        <v>3567</v>
      </c>
      <c r="G948" s="6" t="s">
        <v>1429</v>
      </c>
      <c r="H948" t="s">
        <v>22</v>
      </c>
      <c r="I948" t="s">
        <v>430</v>
      </c>
      <c r="J948" t="s">
        <v>1634</v>
      </c>
      <c r="K948" t="s">
        <v>3569</v>
      </c>
      <c r="L948" t="s">
        <v>3578</v>
      </c>
      <c r="M948" t="s">
        <v>3570</v>
      </c>
      <c r="N948" t="s">
        <v>2376</v>
      </c>
      <c r="O948" s="14">
        <v>44136</v>
      </c>
      <c r="P948" s="14">
        <v>44166</v>
      </c>
      <c r="Q948" s="22" t="s">
        <v>996</v>
      </c>
      <c r="R948" s="22"/>
      <c r="S948" s="24"/>
      <c r="T948" s="22">
        <v>0</v>
      </c>
      <c r="U948" t="s">
        <v>5982</v>
      </c>
      <c r="V948" t="s">
        <v>35</v>
      </c>
      <c r="W948" t="s">
        <v>760</v>
      </c>
      <c r="X948" t="b">
        <f>Tabla1[[#This Row],[PLAN CONSUMO 31/10]]=Tabla1[[#This Row],[PLAN_CONSUMO]]</f>
        <v>1</v>
      </c>
      <c r="Y948" t="s">
        <v>35</v>
      </c>
      <c r="Z948" t="b">
        <f>Tabla1[[#This Row],[DESCRIPCION_U20002 31/10]]=Tabla1[[#This Row],[DESCRIPCION_U2000]]</f>
        <v>0</v>
      </c>
      <c r="AA948" t="s">
        <v>1426</v>
      </c>
      <c r="AB948" t="b">
        <f>Tabla1[[#This Row],[EJECUTIVO COMERCIAL 31/10]]=Tabla1[[#This Row],[EJECUTIVO_CORPORATE]]</f>
        <v>0</v>
      </c>
      <c r="AC948" t="e">
        <f>VLOOKUP(Tabla1[[#This Row],[NRO_CUENTA]],[1]!Tabla3[#Data],12,0)</f>
        <v>#N/A</v>
      </c>
      <c r="AD948" t="e">
        <f>VLOOKUP(Tabla1[[#This Row],[NRO_CUENTA]],[1]!Tabla3[#Data],17,0)</f>
        <v>#N/A</v>
      </c>
    </row>
    <row r="949" spans="1:30" x14ac:dyDescent="0.25">
      <c r="A949" t="s">
        <v>88</v>
      </c>
      <c r="B949" s="1">
        <v>43250</v>
      </c>
      <c r="C949" t="s">
        <v>760</v>
      </c>
      <c r="D949">
        <v>32414</v>
      </c>
      <c r="E949" s="6" t="s">
        <v>3564</v>
      </c>
      <c r="F949" t="s">
        <v>3568</v>
      </c>
      <c r="G949" s="6" t="s">
        <v>1429</v>
      </c>
      <c r="H949" t="s">
        <v>31</v>
      </c>
      <c r="I949" t="s">
        <v>430</v>
      </c>
      <c r="J949" t="s">
        <v>1634</v>
      </c>
      <c r="K949" t="s">
        <v>3575</v>
      </c>
      <c r="L949" t="s">
        <v>3580</v>
      </c>
      <c r="M949" t="s">
        <v>3576</v>
      </c>
      <c r="N949" t="s">
        <v>2376</v>
      </c>
      <c r="O949" s="14">
        <v>44136</v>
      </c>
      <c r="P949" s="14">
        <v>44166</v>
      </c>
      <c r="Q949" s="22" t="s">
        <v>75</v>
      </c>
      <c r="R949" s="22"/>
      <c r="S949" s="2" t="s">
        <v>9309</v>
      </c>
      <c r="T949" s="22">
        <v>0</v>
      </c>
      <c r="U949" t="s">
        <v>5984</v>
      </c>
      <c r="V949" t="s">
        <v>35</v>
      </c>
      <c r="W949" t="s">
        <v>760</v>
      </c>
      <c r="X949" t="b">
        <f>Tabla1[[#This Row],[PLAN CONSUMO 31/10]]=Tabla1[[#This Row],[PLAN_CONSUMO]]</f>
        <v>1</v>
      </c>
      <c r="Y949" t="s">
        <v>35</v>
      </c>
      <c r="Z949" t="b">
        <f>Tabla1[[#This Row],[DESCRIPCION_U20002 31/10]]=Tabla1[[#This Row],[DESCRIPCION_U2000]]</f>
        <v>0</v>
      </c>
      <c r="AA949" t="s">
        <v>1426</v>
      </c>
      <c r="AB949" t="b">
        <f>Tabla1[[#This Row],[EJECUTIVO COMERCIAL 31/10]]=Tabla1[[#This Row],[EJECUTIVO_CORPORATE]]</f>
        <v>0</v>
      </c>
      <c r="AC949" t="e">
        <f>VLOOKUP(Tabla1[[#This Row],[NRO_CUENTA]],[1]!Tabla3[#Data],12,0)</f>
        <v>#N/A</v>
      </c>
      <c r="AD949" t="e">
        <f>VLOOKUP(Tabla1[[#This Row],[NRO_CUENTA]],[1]!Tabla3[#Data],17,0)</f>
        <v>#N/A</v>
      </c>
    </row>
    <row r="950" spans="1:30" x14ac:dyDescent="0.25">
      <c r="A950" t="s">
        <v>88</v>
      </c>
      <c r="B950" s="1">
        <v>42178</v>
      </c>
      <c r="C950" t="s">
        <v>960</v>
      </c>
      <c r="D950">
        <v>29589</v>
      </c>
      <c r="E950" s="6" t="s">
        <v>3581</v>
      </c>
      <c r="F950" t="s">
        <v>3582</v>
      </c>
      <c r="G950" s="6" t="s">
        <v>1769</v>
      </c>
      <c r="H950" t="s">
        <v>22</v>
      </c>
      <c r="I950" t="s">
        <v>23</v>
      </c>
      <c r="J950" t="s">
        <v>1240</v>
      </c>
      <c r="K950" t="s">
        <v>3584</v>
      </c>
      <c r="L950" t="s">
        <v>3585</v>
      </c>
      <c r="M950" t="s">
        <v>3586</v>
      </c>
      <c r="N950" t="s">
        <v>2376</v>
      </c>
      <c r="O950" s="14">
        <v>44136</v>
      </c>
      <c r="P950" s="14">
        <v>44166</v>
      </c>
      <c r="Q950" s="22" t="s">
        <v>75</v>
      </c>
      <c r="R950" s="22" t="s">
        <v>3786</v>
      </c>
      <c r="S950" s="2" t="s">
        <v>9309</v>
      </c>
      <c r="T950" s="22">
        <v>0</v>
      </c>
      <c r="U950" t="s">
        <v>5989</v>
      </c>
      <c r="V950" t="s">
        <v>35</v>
      </c>
      <c r="W950" t="s">
        <v>5988</v>
      </c>
      <c r="X950" t="b">
        <f>Tabla1[[#This Row],[PLAN CONSUMO 31/10]]=Tabla1[[#This Row],[PLAN_CONSUMO]]</f>
        <v>0</v>
      </c>
      <c r="Y950" t="s">
        <v>35</v>
      </c>
      <c r="Z950" t="b">
        <f>Tabla1[[#This Row],[DESCRIPCION_U20002 31/10]]=Tabla1[[#This Row],[DESCRIPCION_U2000]]</f>
        <v>0</v>
      </c>
      <c r="AA950" t="s">
        <v>7447</v>
      </c>
      <c r="AB950" t="b">
        <f>Tabla1[[#This Row],[EJECUTIVO COMERCIAL 31/10]]=Tabla1[[#This Row],[EJECUTIVO_CORPORATE]]</f>
        <v>0</v>
      </c>
      <c r="AC950" t="e">
        <f>VLOOKUP(Tabla1[[#This Row],[NRO_CUENTA]],[1]!Tabla3[#Data],12,0)</f>
        <v>#N/A</v>
      </c>
      <c r="AD950" t="e">
        <f>VLOOKUP(Tabla1[[#This Row],[NRO_CUENTA]],[1]!Tabla3[#Data],17,0)</f>
        <v>#N/A</v>
      </c>
    </row>
    <row r="951" spans="1:30" x14ac:dyDescent="0.25">
      <c r="A951" t="s">
        <v>88</v>
      </c>
      <c r="B951" s="1">
        <v>42338</v>
      </c>
      <c r="C951" t="s">
        <v>960</v>
      </c>
      <c r="D951">
        <v>29867</v>
      </c>
      <c r="E951" s="6" t="s">
        <v>3581</v>
      </c>
      <c r="F951" t="s">
        <v>3583</v>
      </c>
      <c r="G951" s="6" t="s">
        <v>1769</v>
      </c>
      <c r="H951" t="s">
        <v>40</v>
      </c>
      <c r="I951" t="s">
        <v>23</v>
      </c>
      <c r="J951" t="s">
        <v>1240</v>
      </c>
      <c r="K951" t="s">
        <v>3587</v>
      </c>
      <c r="L951" t="s">
        <v>3588</v>
      </c>
      <c r="M951" t="s">
        <v>3589</v>
      </c>
      <c r="N951" t="s">
        <v>2376</v>
      </c>
      <c r="O951" s="14">
        <v>44136</v>
      </c>
      <c r="P951" s="14">
        <v>44166</v>
      </c>
      <c r="Q951" s="22" t="s">
        <v>75</v>
      </c>
      <c r="R951" s="22" t="s">
        <v>3786</v>
      </c>
      <c r="S951" s="2" t="s">
        <v>9309</v>
      </c>
      <c r="T951" s="22">
        <v>0</v>
      </c>
      <c r="U951" t="s">
        <v>5989</v>
      </c>
      <c r="V951" t="s">
        <v>35</v>
      </c>
      <c r="W951" t="s">
        <v>5988</v>
      </c>
      <c r="X951" t="b">
        <f>Tabla1[[#This Row],[PLAN CONSUMO 31/10]]=Tabla1[[#This Row],[PLAN_CONSUMO]]</f>
        <v>0</v>
      </c>
      <c r="Y951" t="s">
        <v>35</v>
      </c>
      <c r="Z951" t="b">
        <f>Tabla1[[#This Row],[DESCRIPCION_U20002 31/10]]=Tabla1[[#This Row],[DESCRIPCION_U2000]]</f>
        <v>0</v>
      </c>
      <c r="AA951" t="s">
        <v>7447</v>
      </c>
      <c r="AB951" t="b">
        <f>Tabla1[[#This Row],[EJECUTIVO COMERCIAL 31/10]]=Tabla1[[#This Row],[EJECUTIVO_CORPORATE]]</f>
        <v>0</v>
      </c>
      <c r="AC951" t="e">
        <f>VLOOKUP(Tabla1[[#This Row],[NRO_CUENTA]],[1]!Tabla3[#Data],12,0)</f>
        <v>#N/A</v>
      </c>
      <c r="AD951" t="e">
        <f>VLOOKUP(Tabla1[[#This Row],[NRO_CUENTA]],[1]!Tabla3[#Data],17,0)</f>
        <v>#N/A</v>
      </c>
    </row>
    <row r="952" spans="1:30" x14ac:dyDescent="0.25">
      <c r="A952" t="s">
        <v>88</v>
      </c>
      <c r="B952" s="1">
        <v>43343</v>
      </c>
      <c r="C952" t="s">
        <v>129</v>
      </c>
      <c r="D952">
        <v>32883</v>
      </c>
      <c r="E952" s="6" t="s">
        <v>3590</v>
      </c>
      <c r="F952" t="s">
        <v>4650</v>
      </c>
      <c r="G952" s="6" t="s">
        <v>1404</v>
      </c>
      <c r="H952" t="s">
        <v>31</v>
      </c>
      <c r="I952" t="s">
        <v>23</v>
      </c>
      <c r="J952" t="s">
        <v>1233</v>
      </c>
      <c r="K952" t="s">
        <v>3593</v>
      </c>
      <c r="L952" t="s">
        <v>3599</v>
      </c>
      <c r="M952" t="s">
        <v>3594</v>
      </c>
      <c r="N952" t="s">
        <v>2376</v>
      </c>
      <c r="O952" s="14">
        <v>44136</v>
      </c>
      <c r="P952" s="14">
        <v>44166</v>
      </c>
      <c r="Q952" s="22" t="s">
        <v>75</v>
      </c>
      <c r="R952" s="21" t="s">
        <v>6386</v>
      </c>
      <c r="S952" s="2" t="s">
        <v>9309</v>
      </c>
      <c r="T952" s="22">
        <v>0</v>
      </c>
      <c r="U952" t="s">
        <v>5984</v>
      </c>
      <c r="V952" t="s">
        <v>35</v>
      </c>
      <c r="W952" t="s">
        <v>129</v>
      </c>
      <c r="X952" t="b">
        <f>Tabla1[[#This Row],[PLAN CONSUMO 31/10]]=Tabla1[[#This Row],[PLAN_CONSUMO]]</f>
        <v>1</v>
      </c>
      <c r="Y952" t="s">
        <v>35</v>
      </c>
      <c r="Z952" t="b">
        <f>Tabla1[[#This Row],[DESCRIPCION_U20002 31/10]]=Tabla1[[#This Row],[DESCRIPCION_U2000]]</f>
        <v>0</v>
      </c>
      <c r="AA952" t="s">
        <v>7110</v>
      </c>
      <c r="AB952" t="b">
        <f>Tabla1[[#This Row],[EJECUTIVO COMERCIAL 31/10]]=Tabla1[[#This Row],[EJECUTIVO_CORPORATE]]</f>
        <v>0</v>
      </c>
      <c r="AC952" t="e">
        <f>VLOOKUP(Tabla1[[#This Row],[NRO_CUENTA]],[1]!Tabla3[#Data],12,0)</f>
        <v>#N/A</v>
      </c>
      <c r="AD952" t="e">
        <f>VLOOKUP(Tabla1[[#This Row],[NRO_CUENTA]],[1]!Tabla3[#Data],17,0)</f>
        <v>#N/A</v>
      </c>
    </row>
    <row r="953" spans="1:30" x14ac:dyDescent="0.25">
      <c r="A953" t="s">
        <v>88</v>
      </c>
      <c r="B953" s="1">
        <v>43343</v>
      </c>
      <c r="C953" t="s">
        <v>427</v>
      </c>
      <c r="D953">
        <v>32884</v>
      </c>
      <c r="E953" s="6" t="s">
        <v>3590</v>
      </c>
      <c r="F953" t="s">
        <v>3591</v>
      </c>
      <c r="G953" s="6" t="s">
        <v>1404</v>
      </c>
      <c r="H953" t="s">
        <v>22</v>
      </c>
      <c r="I953" t="s">
        <v>23</v>
      </c>
      <c r="J953" t="s">
        <v>1233</v>
      </c>
      <c r="K953" t="s">
        <v>3595</v>
      </c>
      <c r="L953" t="s">
        <v>3596</v>
      </c>
      <c r="M953" t="s">
        <v>3594</v>
      </c>
      <c r="N953" t="s">
        <v>2376</v>
      </c>
      <c r="O953" s="14">
        <v>44136</v>
      </c>
      <c r="P953" s="14">
        <v>44166</v>
      </c>
      <c r="Q953" s="22" t="s">
        <v>27</v>
      </c>
      <c r="R953" s="22" t="s">
        <v>3796</v>
      </c>
      <c r="S953" s="24"/>
      <c r="T953" s="22">
        <v>44186</v>
      </c>
      <c r="U953" t="s">
        <v>5984</v>
      </c>
      <c r="V953" t="s">
        <v>35</v>
      </c>
      <c r="W953" t="s">
        <v>129</v>
      </c>
      <c r="X953" t="b">
        <f>Tabla1[[#This Row],[PLAN CONSUMO 31/10]]=Tabla1[[#This Row],[PLAN_CONSUMO]]</f>
        <v>0</v>
      </c>
      <c r="Y953" t="s">
        <v>35</v>
      </c>
      <c r="Z953" t="b">
        <f>Tabla1[[#This Row],[DESCRIPCION_U20002 31/10]]=Tabla1[[#This Row],[DESCRIPCION_U2000]]</f>
        <v>0</v>
      </c>
      <c r="AA953" t="s">
        <v>7110</v>
      </c>
      <c r="AB953" t="b">
        <f>Tabla1[[#This Row],[EJECUTIVO COMERCIAL 31/10]]=Tabla1[[#This Row],[EJECUTIVO_CORPORATE]]</f>
        <v>0</v>
      </c>
      <c r="AC953" t="e">
        <f>VLOOKUP(Tabla1[[#This Row],[NRO_CUENTA]],[1]!Tabla3[#Data],12,0)</f>
        <v>#N/A</v>
      </c>
      <c r="AD953" t="e">
        <f>VLOOKUP(Tabla1[[#This Row],[NRO_CUENTA]],[1]!Tabla3[#Data],17,0)</f>
        <v>#N/A</v>
      </c>
    </row>
    <row r="954" spans="1:30" x14ac:dyDescent="0.25">
      <c r="A954" t="s">
        <v>88</v>
      </c>
      <c r="B954" s="1">
        <v>43343</v>
      </c>
      <c r="C954" t="s">
        <v>427</v>
      </c>
      <c r="D954">
        <v>32885</v>
      </c>
      <c r="E954" s="6" t="s">
        <v>3590</v>
      </c>
      <c r="F954" t="s">
        <v>3592</v>
      </c>
      <c r="G954" s="6" t="s">
        <v>1404</v>
      </c>
      <c r="H954" t="s">
        <v>40</v>
      </c>
      <c r="I954" t="s">
        <v>23</v>
      </c>
      <c r="J954" t="s">
        <v>1233</v>
      </c>
      <c r="K954" t="s">
        <v>3597</v>
      </c>
      <c r="L954" t="s">
        <v>3598</v>
      </c>
      <c r="M954" t="s">
        <v>3594</v>
      </c>
      <c r="N954" t="s">
        <v>2376</v>
      </c>
      <c r="O954" s="14">
        <v>44136</v>
      </c>
      <c r="P954" s="14">
        <v>44166</v>
      </c>
      <c r="Q954" s="22" t="s">
        <v>27</v>
      </c>
      <c r="R954" s="22" t="s">
        <v>3791</v>
      </c>
      <c r="S954" s="24"/>
      <c r="T954" s="22">
        <v>44183</v>
      </c>
      <c r="U954" t="s">
        <v>5984</v>
      </c>
      <c r="V954" t="s">
        <v>35</v>
      </c>
      <c r="W954" t="s">
        <v>129</v>
      </c>
      <c r="X954" t="b">
        <f>Tabla1[[#This Row],[PLAN CONSUMO 31/10]]=Tabla1[[#This Row],[PLAN_CONSUMO]]</f>
        <v>0</v>
      </c>
      <c r="Y954" t="s">
        <v>35</v>
      </c>
      <c r="Z954" t="b">
        <f>Tabla1[[#This Row],[DESCRIPCION_U20002 31/10]]=Tabla1[[#This Row],[DESCRIPCION_U2000]]</f>
        <v>0</v>
      </c>
      <c r="AA954" t="s">
        <v>7110</v>
      </c>
      <c r="AB954" t="b">
        <f>Tabla1[[#This Row],[EJECUTIVO COMERCIAL 31/10]]=Tabla1[[#This Row],[EJECUTIVO_CORPORATE]]</f>
        <v>0</v>
      </c>
      <c r="AC954" t="e">
        <f>VLOOKUP(Tabla1[[#This Row],[NRO_CUENTA]],[1]!Tabla3[#Data],12,0)</f>
        <v>#N/A</v>
      </c>
      <c r="AD954" t="e">
        <f>VLOOKUP(Tabla1[[#This Row],[NRO_CUENTA]],[1]!Tabla3[#Data],17,0)</f>
        <v>#N/A</v>
      </c>
    </row>
    <row r="955" spans="1:30" x14ac:dyDescent="0.25">
      <c r="A955" t="s">
        <v>1382</v>
      </c>
      <c r="B955" s="1">
        <v>43006</v>
      </c>
      <c r="C955" t="s">
        <v>2459</v>
      </c>
      <c r="D955">
        <v>31408</v>
      </c>
      <c r="E955" s="6" t="s">
        <v>3600</v>
      </c>
      <c r="F955" t="s">
        <v>3603</v>
      </c>
      <c r="G955" t="s">
        <v>4583</v>
      </c>
      <c r="H955" t="s">
        <v>31</v>
      </c>
      <c r="I955" t="s">
        <v>430</v>
      </c>
      <c r="J955" t="s">
        <v>1230</v>
      </c>
      <c r="K955" t="s">
        <v>3604</v>
      </c>
      <c r="L955" t="s">
        <v>3605</v>
      </c>
      <c r="M955" t="s">
        <v>3606</v>
      </c>
      <c r="N955" t="s">
        <v>2376</v>
      </c>
      <c r="O955" s="14">
        <v>44136</v>
      </c>
      <c r="P955" s="14">
        <v>44166</v>
      </c>
      <c r="Q955" s="22" t="s">
        <v>75</v>
      </c>
      <c r="R955" s="21" t="s">
        <v>6386</v>
      </c>
      <c r="S955" s="2" t="s">
        <v>9309</v>
      </c>
      <c r="T955" s="22">
        <v>0</v>
      </c>
      <c r="U955" t="s">
        <v>5984</v>
      </c>
      <c r="V955" t="s">
        <v>35</v>
      </c>
      <c r="W955" t="s">
        <v>2459</v>
      </c>
      <c r="X955" t="b">
        <f>Tabla1[[#This Row],[PLAN CONSUMO 31/10]]=Tabla1[[#This Row],[PLAN_CONSUMO]]</f>
        <v>1</v>
      </c>
      <c r="Y955" t="s">
        <v>35</v>
      </c>
      <c r="Z955" t="b">
        <f>Tabla1[[#This Row],[DESCRIPCION_U20002 31/10]]=Tabla1[[#This Row],[DESCRIPCION_U2000]]</f>
        <v>0</v>
      </c>
      <c r="AA955" t="s">
        <v>7475</v>
      </c>
      <c r="AB955" t="b">
        <f>Tabla1[[#This Row],[EJECUTIVO COMERCIAL 31/10]]=Tabla1[[#This Row],[EJECUTIVO_CORPORATE]]</f>
        <v>0</v>
      </c>
      <c r="AC955" t="e">
        <f>VLOOKUP(Tabla1[[#This Row],[NRO_CUENTA]],[1]!Tabla3[#Data],12,0)</f>
        <v>#N/A</v>
      </c>
      <c r="AD955" t="e">
        <f>VLOOKUP(Tabla1[[#This Row],[NRO_CUENTA]],[1]!Tabla3[#Data],17,0)</f>
        <v>#N/A</v>
      </c>
    </row>
    <row r="956" spans="1:30" x14ac:dyDescent="0.25">
      <c r="A956" t="s">
        <v>1382</v>
      </c>
      <c r="B956" s="1">
        <v>43007</v>
      </c>
      <c r="C956" t="s">
        <v>2459</v>
      </c>
      <c r="D956">
        <v>31405</v>
      </c>
      <c r="E956" s="6" t="s">
        <v>3600</v>
      </c>
      <c r="F956" t="s">
        <v>3601</v>
      </c>
      <c r="G956" s="6" t="s">
        <v>3014</v>
      </c>
      <c r="H956" t="s">
        <v>40</v>
      </c>
      <c r="I956" t="s">
        <v>23</v>
      </c>
      <c r="J956" t="s">
        <v>1225</v>
      </c>
      <c r="K956" t="s">
        <v>3607</v>
      </c>
      <c r="L956" t="s">
        <v>3608</v>
      </c>
      <c r="M956" t="s">
        <v>3606</v>
      </c>
      <c r="N956" t="s">
        <v>2376</v>
      </c>
      <c r="O956" s="14">
        <v>44136</v>
      </c>
      <c r="P956" s="14">
        <v>44166</v>
      </c>
      <c r="Q956" s="22" t="s">
        <v>27</v>
      </c>
      <c r="R956" s="22"/>
      <c r="S956" s="24"/>
      <c r="T956" s="22">
        <v>44176</v>
      </c>
      <c r="U956" t="s">
        <v>5984</v>
      </c>
      <c r="V956" t="s">
        <v>35</v>
      </c>
      <c r="W956" t="s">
        <v>5986</v>
      </c>
      <c r="X956" t="b">
        <f>Tabla1[[#This Row],[PLAN CONSUMO 31/10]]=Tabla1[[#This Row],[PLAN_CONSUMO]]</f>
        <v>0</v>
      </c>
      <c r="Y956" t="s">
        <v>35</v>
      </c>
      <c r="Z956" t="b">
        <f>Tabla1[[#This Row],[DESCRIPCION_U20002 31/10]]=Tabla1[[#This Row],[DESCRIPCION_U2000]]</f>
        <v>0</v>
      </c>
      <c r="AA956" t="s">
        <v>7475</v>
      </c>
      <c r="AB956" t="b">
        <f>Tabla1[[#This Row],[EJECUTIVO COMERCIAL 31/10]]=Tabla1[[#This Row],[EJECUTIVO_CORPORATE]]</f>
        <v>0</v>
      </c>
      <c r="AC956" t="e">
        <f>VLOOKUP(Tabla1[[#This Row],[NRO_CUENTA]],[1]!Tabla3[#Data],12,0)</f>
        <v>#N/A</v>
      </c>
      <c r="AD956" t="e">
        <f>VLOOKUP(Tabla1[[#This Row],[NRO_CUENTA]],[1]!Tabla3[#Data],17,0)</f>
        <v>#N/A</v>
      </c>
    </row>
    <row r="957" spans="1:30" x14ac:dyDescent="0.25">
      <c r="A957" t="s">
        <v>1382</v>
      </c>
      <c r="B957" s="1">
        <v>43173</v>
      </c>
      <c r="C957" t="s">
        <v>2459</v>
      </c>
      <c r="D957">
        <v>32054</v>
      </c>
      <c r="E957" s="6" t="s">
        <v>3600</v>
      </c>
      <c r="F957" t="s">
        <v>3602</v>
      </c>
      <c r="G957" t="s">
        <v>4583</v>
      </c>
      <c r="H957" t="s">
        <v>61</v>
      </c>
      <c r="I957" t="s">
        <v>430</v>
      </c>
      <c r="J957" t="s">
        <v>1230</v>
      </c>
      <c r="K957" t="s">
        <v>3609</v>
      </c>
      <c r="L957" t="s">
        <v>3610</v>
      </c>
      <c r="M957" t="s">
        <v>3611</v>
      </c>
      <c r="N957" t="s">
        <v>2376</v>
      </c>
      <c r="O957" s="14">
        <v>44136</v>
      </c>
      <c r="P957" s="14">
        <v>44166</v>
      </c>
      <c r="Q957" s="22" t="s">
        <v>75</v>
      </c>
      <c r="R957" s="22"/>
      <c r="S957" s="2" t="s">
        <v>9309</v>
      </c>
      <c r="T957" s="22">
        <v>0</v>
      </c>
      <c r="U957" t="s">
        <v>5984</v>
      </c>
      <c r="V957" t="s">
        <v>5984</v>
      </c>
      <c r="W957" t="s">
        <v>5986</v>
      </c>
      <c r="X957" t="b">
        <f>Tabla1[[#This Row],[PLAN CONSUMO 31/10]]=Tabla1[[#This Row],[PLAN_CONSUMO]]</f>
        <v>0</v>
      </c>
      <c r="Y957" t="s">
        <v>9279</v>
      </c>
      <c r="Z957" t="b">
        <f>Tabla1[[#This Row],[DESCRIPCION_U20002 31/10]]=Tabla1[[#This Row],[DESCRIPCION_U2000]]</f>
        <v>0</v>
      </c>
      <c r="AA957" t="s">
        <v>7475</v>
      </c>
      <c r="AB957" t="b">
        <f>Tabla1[[#This Row],[EJECUTIVO COMERCIAL 31/10]]=Tabla1[[#This Row],[EJECUTIVO_CORPORATE]]</f>
        <v>0</v>
      </c>
      <c r="AC957" t="e">
        <f>VLOOKUP(Tabla1[[#This Row],[NRO_CUENTA]],[1]!Tabla3[#Data],12,0)</f>
        <v>#N/A</v>
      </c>
      <c r="AD957" t="e">
        <f>VLOOKUP(Tabla1[[#This Row],[NRO_CUENTA]],[1]!Tabla3[#Data],17,0)</f>
        <v>#N/A</v>
      </c>
    </row>
    <row r="958" spans="1:30" x14ac:dyDescent="0.25">
      <c r="A958" t="s">
        <v>18</v>
      </c>
      <c r="B958" s="1">
        <v>43335</v>
      </c>
      <c r="C958" t="s">
        <v>454</v>
      </c>
      <c r="D958">
        <v>32768</v>
      </c>
      <c r="E958" s="6" t="s">
        <v>3612</v>
      </c>
      <c r="F958" t="s">
        <v>3613</v>
      </c>
      <c r="G958" s="6" t="s">
        <v>3799</v>
      </c>
      <c r="H958" t="s">
        <v>752</v>
      </c>
      <c r="I958" t="s">
        <v>23</v>
      </c>
      <c r="J958" t="s">
        <v>823</v>
      </c>
      <c r="K958" t="s">
        <v>3616</v>
      </c>
      <c r="L958" t="s">
        <v>3618</v>
      </c>
      <c r="M958" t="s">
        <v>3617</v>
      </c>
      <c r="N958" t="s">
        <v>2376</v>
      </c>
      <c r="O958" s="14">
        <v>44136</v>
      </c>
      <c r="P958" s="14">
        <v>44166</v>
      </c>
      <c r="Q958" s="22" t="s">
        <v>996</v>
      </c>
      <c r="R958" s="22"/>
      <c r="S958" s="24"/>
      <c r="T958" s="22">
        <v>0</v>
      </c>
      <c r="U958" t="s">
        <v>5982</v>
      </c>
      <c r="V958" t="s">
        <v>5982</v>
      </c>
      <c r="W958" t="s">
        <v>5986</v>
      </c>
      <c r="X958" t="b">
        <f>Tabla1[[#This Row],[PLAN CONSUMO 31/10]]=Tabla1[[#This Row],[PLAN_CONSUMO]]</f>
        <v>0</v>
      </c>
      <c r="Y958" t="s">
        <v>6364</v>
      </c>
      <c r="Z958" t="b">
        <f>Tabla1[[#This Row],[DESCRIPCION_U20002 31/10]]=Tabla1[[#This Row],[DESCRIPCION_U2000]]</f>
        <v>0</v>
      </c>
      <c r="AA958" t="s">
        <v>3799</v>
      </c>
      <c r="AB958" t="b">
        <f>Tabla1[[#This Row],[EJECUTIVO COMERCIAL 31/10]]=Tabla1[[#This Row],[EJECUTIVO_CORPORATE]]</f>
        <v>1</v>
      </c>
      <c r="AC958" t="e">
        <f>VLOOKUP(Tabla1[[#This Row],[NRO_CUENTA]],[1]!Tabla3[#Data],12,0)</f>
        <v>#N/A</v>
      </c>
      <c r="AD958" t="e">
        <f>VLOOKUP(Tabla1[[#This Row],[NRO_CUENTA]],[1]!Tabla3[#Data],17,0)</f>
        <v>#N/A</v>
      </c>
    </row>
    <row r="959" spans="1:30" x14ac:dyDescent="0.25">
      <c r="A959" t="s">
        <v>18</v>
      </c>
      <c r="B959" s="1">
        <v>43335</v>
      </c>
      <c r="C959" t="s">
        <v>454</v>
      </c>
      <c r="D959">
        <v>32769</v>
      </c>
      <c r="E959" s="6" t="s">
        <v>3612</v>
      </c>
      <c r="F959" t="s">
        <v>3614</v>
      </c>
      <c r="G959" s="6" t="s">
        <v>3799</v>
      </c>
      <c r="H959" t="s">
        <v>98</v>
      </c>
      <c r="I959" t="s">
        <v>23</v>
      </c>
      <c r="J959" t="s">
        <v>823</v>
      </c>
      <c r="K959" t="s">
        <v>3619</v>
      </c>
      <c r="L959" t="s">
        <v>3623</v>
      </c>
      <c r="M959" t="s">
        <v>3617</v>
      </c>
      <c r="N959" t="s">
        <v>2376</v>
      </c>
      <c r="O959" s="14">
        <v>44136</v>
      </c>
      <c r="P959" s="14">
        <v>44166</v>
      </c>
      <c r="Q959" s="22" t="s">
        <v>996</v>
      </c>
      <c r="R959" s="22"/>
      <c r="S959" s="24"/>
      <c r="T959" s="22">
        <v>0</v>
      </c>
      <c r="U959" t="s">
        <v>5982</v>
      </c>
      <c r="V959" t="s">
        <v>5982</v>
      </c>
      <c r="W959" t="s">
        <v>5986</v>
      </c>
      <c r="X959" t="b">
        <f>Tabla1[[#This Row],[PLAN CONSUMO 31/10]]=Tabla1[[#This Row],[PLAN_CONSUMO]]</f>
        <v>0</v>
      </c>
      <c r="Y959" t="s">
        <v>6365</v>
      </c>
      <c r="Z959" t="b">
        <f>Tabla1[[#This Row],[DESCRIPCION_U20002 31/10]]=Tabla1[[#This Row],[DESCRIPCION_U2000]]</f>
        <v>0</v>
      </c>
      <c r="AA959" t="s">
        <v>3799</v>
      </c>
      <c r="AB959" t="b">
        <f>Tabla1[[#This Row],[EJECUTIVO COMERCIAL 31/10]]=Tabla1[[#This Row],[EJECUTIVO_CORPORATE]]</f>
        <v>1</v>
      </c>
      <c r="AC959" t="e">
        <f>VLOOKUP(Tabla1[[#This Row],[NRO_CUENTA]],[1]!Tabla3[#Data],12,0)</f>
        <v>#N/A</v>
      </c>
      <c r="AD959" t="e">
        <f>VLOOKUP(Tabla1[[#This Row],[NRO_CUENTA]],[1]!Tabla3[#Data],17,0)</f>
        <v>#N/A</v>
      </c>
    </row>
    <row r="960" spans="1:30" x14ac:dyDescent="0.25">
      <c r="A960" t="s">
        <v>18</v>
      </c>
      <c r="B960" s="1">
        <v>43554</v>
      </c>
      <c r="C960" t="s">
        <v>454</v>
      </c>
      <c r="D960">
        <v>33802</v>
      </c>
      <c r="E960" s="6" t="s">
        <v>3612</v>
      </c>
      <c r="F960" t="s">
        <v>3615</v>
      </c>
      <c r="G960" s="6" t="s">
        <v>3799</v>
      </c>
      <c r="H960" t="s">
        <v>61</v>
      </c>
      <c r="I960" t="s">
        <v>23</v>
      </c>
      <c r="J960" t="s">
        <v>823</v>
      </c>
      <c r="K960" t="s">
        <v>3620</v>
      </c>
      <c r="L960" t="s">
        <v>3621</v>
      </c>
      <c r="M960" t="s">
        <v>3622</v>
      </c>
      <c r="N960" t="s">
        <v>2376</v>
      </c>
      <c r="O960" s="14">
        <v>44136</v>
      </c>
      <c r="P960" s="14">
        <v>44166</v>
      </c>
      <c r="Q960" s="22" t="s">
        <v>27</v>
      </c>
      <c r="R960" s="22"/>
      <c r="S960" s="24"/>
      <c r="T960" s="22">
        <v>44285</v>
      </c>
      <c r="U960" t="s">
        <v>5982</v>
      </c>
      <c r="V960" t="s">
        <v>35</v>
      </c>
      <c r="W960" t="s">
        <v>5986</v>
      </c>
      <c r="X960" t="b">
        <f>Tabla1[[#This Row],[PLAN CONSUMO 31/10]]=Tabla1[[#This Row],[PLAN_CONSUMO]]</f>
        <v>0</v>
      </c>
      <c r="Y960" t="s">
        <v>35</v>
      </c>
      <c r="Z960" t="b">
        <f>Tabla1[[#This Row],[DESCRIPCION_U20002 31/10]]=Tabla1[[#This Row],[DESCRIPCION_U2000]]</f>
        <v>0</v>
      </c>
      <c r="AA960" t="s">
        <v>3799</v>
      </c>
      <c r="AB960" t="b">
        <f>Tabla1[[#This Row],[EJECUTIVO COMERCIAL 31/10]]=Tabla1[[#This Row],[EJECUTIVO_CORPORATE]]</f>
        <v>1</v>
      </c>
      <c r="AC960" t="e">
        <f>VLOOKUP(Tabla1[[#This Row],[NRO_CUENTA]],[1]!Tabla3[#Data],12,0)</f>
        <v>#N/A</v>
      </c>
      <c r="AD960" t="e">
        <f>VLOOKUP(Tabla1[[#This Row],[NRO_CUENTA]],[1]!Tabla3[#Data],17,0)</f>
        <v>#N/A</v>
      </c>
    </row>
    <row r="961" spans="1:30" x14ac:dyDescent="0.25">
      <c r="A961" t="s">
        <v>18</v>
      </c>
      <c r="B961" s="1">
        <v>43334</v>
      </c>
      <c r="C961" t="s">
        <v>835</v>
      </c>
      <c r="D961">
        <v>32775</v>
      </c>
      <c r="E961" s="6" t="s">
        <v>3624</v>
      </c>
      <c r="F961" t="s">
        <v>3625</v>
      </c>
      <c r="G961" s="6" t="s">
        <v>2241</v>
      </c>
      <c r="H961" t="s">
        <v>31</v>
      </c>
      <c r="I961" t="s">
        <v>430</v>
      </c>
      <c r="J961" t="s">
        <v>2170</v>
      </c>
      <c r="K961" t="s">
        <v>3626</v>
      </c>
      <c r="L961" t="s">
        <v>3628</v>
      </c>
      <c r="M961" t="s">
        <v>3627</v>
      </c>
      <c r="N961" t="s">
        <v>2376</v>
      </c>
      <c r="O961" s="14">
        <v>44136</v>
      </c>
      <c r="P961" s="14">
        <v>44166</v>
      </c>
      <c r="Q961" s="22" t="s">
        <v>996</v>
      </c>
      <c r="R961" s="22"/>
      <c r="S961" s="24"/>
      <c r="T961" s="22">
        <v>0</v>
      </c>
      <c r="U961" t="s">
        <v>5982</v>
      </c>
      <c r="V961" t="s">
        <v>35</v>
      </c>
      <c r="W961" t="s">
        <v>5983</v>
      </c>
      <c r="X961" t="b">
        <f>Tabla1[[#This Row],[PLAN CONSUMO 31/10]]=Tabla1[[#This Row],[PLAN_CONSUMO]]</f>
        <v>0</v>
      </c>
      <c r="Y961" t="s">
        <v>35</v>
      </c>
      <c r="Z961" t="b">
        <f>Tabla1[[#This Row],[DESCRIPCION_U20002 31/10]]=Tabla1[[#This Row],[DESCRIPCION_U2000]]</f>
        <v>0</v>
      </c>
      <c r="AA961" t="s">
        <v>6743</v>
      </c>
      <c r="AB961" t="b">
        <f>Tabla1[[#This Row],[EJECUTIVO COMERCIAL 31/10]]=Tabla1[[#This Row],[EJECUTIVO_CORPORATE]]</f>
        <v>0</v>
      </c>
      <c r="AC961" t="e">
        <f>VLOOKUP(Tabla1[[#This Row],[NRO_CUENTA]],[1]!Tabla3[#Data],12,0)</f>
        <v>#N/A</v>
      </c>
      <c r="AD961" t="e">
        <f>VLOOKUP(Tabla1[[#This Row],[NRO_CUENTA]],[1]!Tabla3[#Data],17,0)</f>
        <v>#N/A</v>
      </c>
    </row>
    <row r="962" spans="1:30" x14ac:dyDescent="0.25">
      <c r="A962" t="s">
        <v>18</v>
      </c>
      <c r="B962" s="1">
        <v>43677</v>
      </c>
      <c r="C962" t="s">
        <v>76</v>
      </c>
      <c r="D962">
        <v>34345</v>
      </c>
      <c r="E962" s="6" t="s">
        <v>3624</v>
      </c>
      <c r="F962" t="s">
        <v>3629</v>
      </c>
      <c r="G962" s="6" t="s">
        <v>2241</v>
      </c>
      <c r="H962" t="s">
        <v>31</v>
      </c>
      <c r="I962" t="s">
        <v>23</v>
      </c>
      <c r="J962" t="s">
        <v>2170</v>
      </c>
      <c r="K962" t="s">
        <v>3630</v>
      </c>
      <c r="M962" t="s">
        <v>3631</v>
      </c>
      <c r="N962" t="s">
        <v>2376</v>
      </c>
      <c r="O962" s="14">
        <v>44136</v>
      </c>
      <c r="P962" s="14">
        <v>44166</v>
      </c>
      <c r="Q962" s="22" t="s">
        <v>27</v>
      </c>
      <c r="R962" s="22"/>
      <c r="S962" s="24"/>
      <c r="T962" s="22">
        <v>45076</v>
      </c>
      <c r="U962" t="s">
        <v>5982</v>
      </c>
      <c r="V962" t="s">
        <v>35</v>
      </c>
      <c r="W962" t="s">
        <v>76</v>
      </c>
      <c r="X962" t="b">
        <f>Tabla1[[#This Row],[PLAN CONSUMO 31/10]]=Tabla1[[#This Row],[PLAN_CONSUMO]]</f>
        <v>1</v>
      </c>
      <c r="Y962" t="s">
        <v>35</v>
      </c>
      <c r="Z962" t="b">
        <f>Tabla1[[#This Row],[DESCRIPCION_U20002 31/10]]=Tabla1[[#This Row],[DESCRIPCION_U2000]]</f>
        <v>0</v>
      </c>
      <c r="AA962" t="s">
        <v>6743</v>
      </c>
      <c r="AB962" t="b">
        <f>Tabla1[[#This Row],[EJECUTIVO COMERCIAL 31/10]]=Tabla1[[#This Row],[EJECUTIVO_CORPORATE]]</f>
        <v>0</v>
      </c>
      <c r="AC962" t="e">
        <f>VLOOKUP(Tabla1[[#This Row],[NRO_CUENTA]],[1]!Tabla3[#Data],12,0)</f>
        <v>#N/A</v>
      </c>
      <c r="AD962" t="e">
        <f>VLOOKUP(Tabla1[[#This Row],[NRO_CUENTA]],[1]!Tabla3[#Data],17,0)</f>
        <v>#N/A</v>
      </c>
    </row>
    <row r="963" spans="1:30" x14ac:dyDescent="0.25">
      <c r="A963" t="s">
        <v>1382</v>
      </c>
      <c r="B963" s="1">
        <v>41609</v>
      </c>
      <c r="C963" t="s">
        <v>960</v>
      </c>
      <c r="D963">
        <v>28613</v>
      </c>
      <c r="E963" s="6" t="s">
        <v>3632</v>
      </c>
      <c r="F963" t="s">
        <v>3633</v>
      </c>
      <c r="G963" s="6" t="s">
        <v>1468</v>
      </c>
      <c r="H963" t="s">
        <v>40</v>
      </c>
      <c r="I963" t="s">
        <v>23</v>
      </c>
      <c r="J963" t="s">
        <v>1225</v>
      </c>
      <c r="K963" t="s">
        <v>3635</v>
      </c>
      <c r="M963" t="s">
        <v>3636</v>
      </c>
      <c r="N963" t="s">
        <v>2376</v>
      </c>
      <c r="O963" s="14">
        <v>44136</v>
      </c>
      <c r="P963" s="14">
        <v>44166</v>
      </c>
      <c r="Q963" s="22" t="s">
        <v>27</v>
      </c>
      <c r="R963" s="22" t="s">
        <v>3992</v>
      </c>
      <c r="S963" s="24"/>
      <c r="T963" s="22">
        <v>44216</v>
      </c>
      <c r="U963" t="s">
        <v>5982</v>
      </c>
      <c r="V963" t="s">
        <v>5982</v>
      </c>
      <c r="W963" t="s">
        <v>282</v>
      </c>
      <c r="X963" t="b">
        <f>Tabla1[[#This Row],[PLAN CONSUMO 31/10]]=Tabla1[[#This Row],[PLAN_CONSUMO]]</f>
        <v>0</v>
      </c>
      <c r="Y963" t="s">
        <v>7639</v>
      </c>
      <c r="Z963" t="b">
        <f>Tabla1[[#This Row],[DESCRIPCION_U20002 31/10]]=Tabla1[[#This Row],[DESCRIPCION_U2000]]</f>
        <v>0</v>
      </c>
      <c r="AA963" t="s">
        <v>7475</v>
      </c>
      <c r="AB963" t="b">
        <f>Tabla1[[#This Row],[EJECUTIVO COMERCIAL 31/10]]=Tabla1[[#This Row],[EJECUTIVO_CORPORATE]]</f>
        <v>0</v>
      </c>
      <c r="AC963" t="e">
        <f>VLOOKUP(Tabla1[[#This Row],[NRO_CUENTA]],[1]!Tabla3[#Data],12,0)</f>
        <v>#N/A</v>
      </c>
      <c r="AD963" t="e">
        <f>VLOOKUP(Tabla1[[#This Row],[NRO_CUENTA]],[1]!Tabla3[#Data],17,0)</f>
        <v>#N/A</v>
      </c>
    </row>
    <row r="964" spans="1:30" x14ac:dyDescent="0.25">
      <c r="A964" t="s">
        <v>1382</v>
      </c>
      <c r="B964" s="1">
        <v>42397</v>
      </c>
      <c r="C964" t="s">
        <v>454</v>
      </c>
      <c r="D964">
        <v>29936</v>
      </c>
      <c r="E964" s="6" t="s">
        <v>3632</v>
      </c>
      <c r="F964" t="s">
        <v>3634</v>
      </c>
      <c r="G964" s="6" t="s">
        <v>1468</v>
      </c>
      <c r="H964" t="s">
        <v>22</v>
      </c>
      <c r="I964" t="s">
        <v>23</v>
      </c>
      <c r="J964" t="s">
        <v>1225</v>
      </c>
      <c r="K964" t="s">
        <v>3637</v>
      </c>
      <c r="L964" t="s">
        <v>3638</v>
      </c>
      <c r="M964" t="s">
        <v>3639</v>
      </c>
      <c r="N964" t="s">
        <v>2376</v>
      </c>
      <c r="O964" s="14">
        <v>44136</v>
      </c>
      <c r="P964" s="14">
        <v>44166</v>
      </c>
      <c r="Q964" s="22" t="s">
        <v>75</v>
      </c>
      <c r="R964" s="22"/>
      <c r="S964" s="2" t="s">
        <v>9309</v>
      </c>
      <c r="T964" s="22">
        <v>0</v>
      </c>
      <c r="U964" t="s">
        <v>5984</v>
      </c>
      <c r="V964" t="s">
        <v>35</v>
      </c>
      <c r="W964" t="s">
        <v>5986</v>
      </c>
      <c r="X964" t="b">
        <f>Tabla1[[#This Row],[PLAN CONSUMO 31/10]]=Tabla1[[#This Row],[PLAN_CONSUMO]]</f>
        <v>0</v>
      </c>
      <c r="Y964" t="s">
        <v>35</v>
      </c>
      <c r="Z964" t="b">
        <f>Tabla1[[#This Row],[DESCRIPCION_U20002 31/10]]=Tabla1[[#This Row],[DESCRIPCION_U2000]]</f>
        <v>0</v>
      </c>
      <c r="AA964" t="s">
        <v>7475</v>
      </c>
      <c r="AB964" t="b">
        <f>Tabla1[[#This Row],[EJECUTIVO COMERCIAL 31/10]]=Tabla1[[#This Row],[EJECUTIVO_CORPORATE]]</f>
        <v>0</v>
      </c>
      <c r="AC964" t="e">
        <f>VLOOKUP(Tabla1[[#This Row],[NRO_CUENTA]],[1]!Tabla3[#Data],12,0)</f>
        <v>#N/A</v>
      </c>
      <c r="AD964" t="e">
        <f>VLOOKUP(Tabla1[[#This Row],[NRO_CUENTA]],[1]!Tabla3[#Data],17,0)</f>
        <v>#N/A</v>
      </c>
    </row>
    <row r="965" spans="1:30" x14ac:dyDescent="0.25">
      <c r="A965" t="s">
        <v>88</v>
      </c>
      <c r="B965" s="1">
        <v>43404</v>
      </c>
      <c r="C965" t="s">
        <v>118</v>
      </c>
      <c r="D965">
        <v>33077</v>
      </c>
      <c r="E965" s="6" t="s">
        <v>3640</v>
      </c>
      <c r="F965" t="s">
        <v>3641</v>
      </c>
      <c r="G965" s="6" t="s">
        <v>1413</v>
      </c>
      <c r="H965" t="s">
        <v>40</v>
      </c>
      <c r="I965" t="s">
        <v>430</v>
      </c>
      <c r="J965" t="s">
        <v>757</v>
      </c>
      <c r="K965" t="s">
        <v>3642</v>
      </c>
      <c r="L965" t="s">
        <v>3643</v>
      </c>
      <c r="M965" t="s">
        <v>3644</v>
      </c>
      <c r="N965" t="s">
        <v>2376</v>
      </c>
      <c r="O965" s="14">
        <v>44136</v>
      </c>
      <c r="P965" s="14">
        <v>44166</v>
      </c>
      <c r="Q965" s="22" t="s">
        <v>996</v>
      </c>
      <c r="R965" s="22"/>
      <c r="S965" s="24"/>
      <c r="T965" s="22">
        <v>0</v>
      </c>
      <c r="U965" t="s">
        <v>5982</v>
      </c>
      <c r="V965" t="s">
        <v>35</v>
      </c>
      <c r="W965" t="s">
        <v>118</v>
      </c>
      <c r="X965" t="b">
        <f>Tabla1[[#This Row],[PLAN CONSUMO 31/10]]=Tabla1[[#This Row],[PLAN_CONSUMO]]</f>
        <v>1</v>
      </c>
      <c r="Y965" t="s">
        <v>35</v>
      </c>
      <c r="Z965" t="b">
        <f>Tabla1[[#This Row],[DESCRIPCION_U20002 31/10]]=Tabla1[[#This Row],[DESCRIPCION_U2000]]</f>
        <v>0</v>
      </c>
      <c r="AA965" t="s">
        <v>8926</v>
      </c>
      <c r="AB965" t="b">
        <f>Tabla1[[#This Row],[EJECUTIVO COMERCIAL 31/10]]=Tabla1[[#This Row],[EJECUTIVO_CORPORATE]]</f>
        <v>0</v>
      </c>
      <c r="AC965" t="e">
        <f>VLOOKUP(Tabla1[[#This Row],[NRO_CUENTA]],[1]!Tabla3[#Data],12,0)</f>
        <v>#N/A</v>
      </c>
      <c r="AD965" t="e">
        <f>VLOOKUP(Tabla1[[#This Row],[NRO_CUENTA]],[1]!Tabla3[#Data],17,0)</f>
        <v>#N/A</v>
      </c>
    </row>
    <row r="966" spans="1:30" x14ac:dyDescent="0.25">
      <c r="A966" t="s">
        <v>88</v>
      </c>
      <c r="B966" s="1">
        <v>43404</v>
      </c>
      <c r="C966" t="s">
        <v>162</v>
      </c>
      <c r="D966">
        <v>33078</v>
      </c>
      <c r="E966" s="6" t="s">
        <v>3640</v>
      </c>
      <c r="F966" t="s">
        <v>3648</v>
      </c>
      <c r="G966" s="6" t="s">
        <v>1413</v>
      </c>
      <c r="H966" t="s">
        <v>40</v>
      </c>
      <c r="I966" t="s">
        <v>23</v>
      </c>
      <c r="J966" t="s">
        <v>757</v>
      </c>
      <c r="K966" t="s">
        <v>3645</v>
      </c>
      <c r="L966" t="s">
        <v>3646</v>
      </c>
      <c r="M966" t="s">
        <v>3647</v>
      </c>
      <c r="N966" t="s">
        <v>2376</v>
      </c>
      <c r="O966" s="14">
        <v>44136</v>
      </c>
      <c r="P966" s="14">
        <v>44166</v>
      </c>
      <c r="Q966" s="22" t="s">
        <v>75</v>
      </c>
      <c r="R966" s="22" t="s">
        <v>4262</v>
      </c>
      <c r="S966" s="24" t="s">
        <v>2239</v>
      </c>
      <c r="T966" s="22">
        <v>0</v>
      </c>
      <c r="U966" t="s">
        <v>5982</v>
      </c>
      <c r="V966" t="s">
        <v>5982</v>
      </c>
      <c r="W966" t="s">
        <v>162</v>
      </c>
      <c r="X966" t="b">
        <f>Tabla1[[#This Row],[PLAN CONSUMO 31/10]]=Tabla1[[#This Row],[PLAN_CONSUMO]]</f>
        <v>1</v>
      </c>
      <c r="Y966" t="s">
        <v>6129</v>
      </c>
      <c r="Z966" t="b">
        <f>Tabla1[[#This Row],[DESCRIPCION_U20002 31/10]]=Tabla1[[#This Row],[DESCRIPCION_U2000]]</f>
        <v>0</v>
      </c>
      <c r="AA966" t="s">
        <v>8926</v>
      </c>
      <c r="AB966" t="b">
        <f>Tabla1[[#This Row],[EJECUTIVO COMERCIAL 31/10]]=Tabla1[[#This Row],[EJECUTIVO_CORPORATE]]</f>
        <v>0</v>
      </c>
      <c r="AC966" t="e">
        <f>VLOOKUP(Tabla1[[#This Row],[NRO_CUENTA]],[1]!Tabla3[#Data],12,0)</f>
        <v>#N/A</v>
      </c>
      <c r="AD966" t="e">
        <f>VLOOKUP(Tabla1[[#This Row],[NRO_CUENTA]],[1]!Tabla3[#Data],17,0)</f>
        <v>#N/A</v>
      </c>
    </row>
    <row r="967" spans="1:30" x14ac:dyDescent="0.25">
      <c r="A967" t="s">
        <v>88</v>
      </c>
      <c r="B967" s="1">
        <v>44145</v>
      </c>
      <c r="C967" t="s">
        <v>28</v>
      </c>
      <c r="D967">
        <v>35616</v>
      </c>
      <c r="E967" s="6" t="s">
        <v>3640</v>
      </c>
      <c r="F967" t="s">
        <v>3649</v>
      </c>
      <c r="G967" s="6" t="s">
        <v>1413</v>
      </c>
      <c r="H967" t="s">
        <v>40</v>
      </c>
      <c r="I967" t="s">
        <v>23</v>
      </c>
      <c r="J967" t="s">
        <v>757</v>
      </c>
      <c r="K967" t="s">
        <v>3650</v>
      </c>
      <c r="L967" t="s">
        <v>3651</v>
      </c>
      <c r="M967" t="s">
        <v>3652</v>
      </c>
      <c r="N967" t="s">
        <v>2376</v>
      </c>
      <c r="O967" s="14">
        <v>44136</v>
      </c>
      <c r="P967" s="14">
        <v>44166</v>
      </c>
      <c r="Q967" s="22" t="s">
        <v>27</v>
      </c>
      <c r="R967" s="22" t="s">
        <v>3993</v>
      </c>
      <c r="S967" s="24"/>
      <c r="T967" s="22">
        <v>44229</v>
      </c>
      <c r="U967" t="s">
        <v>5982</v>
      </c>
      <c r="V967" t="s">
        <v>35</v>
      </c>
      <c r="W967" t="s">
        <v>393</v>
      </c>
      <c r="X967" t="b">
        <f>Tabla1[[#This Row],[PLAN CONSUMO 31/10]]=Tabla1[[#This Row],[PLAN_CONSUMO]]</f>
        <v>0</v>
      </c>
      <c r="Y967" t="s">
        <v>35</v>
      </c>
      <c r="Z967" t="b">
        <f>Tabla1[[#This Row],[DESCRIPCION_U20002 31/10]]=Tabla1[[#This Row],[DESCRIPCION_U2000]]</f>
        <v>0</v>
      </c>
      <c r="AA967" t="s">
        <v>8926</v>
      </c>
      <c r="AB967" t="b">
        <f>Tabla1[[#This Row],[EJECUTIVO COMERCIAL 31/10]]=Tabla1[[#This Row],[EJECUTIVO_CORPORATE]]</f>
        <v>0</v>
      </c>
      <c r="AC967" t="e">
        <f>VLOOKUP(Tabla1[[#This Row],[NRO_CUENTA]],[1]!Tabla3[#Data],12,0)</f>
        <v>#N/A</v>
      </c>
      <c r="AD967" t="e">
        <f>VLOOKUP(Tabla1[[#This Row],[NRO_CUENTA]],[1]!Tabla3[#Data],17,0)</f>
        <v>#N/A</v>
      </c>
    </row>
    <row r="968" spans="1:30" x14ac:dyDescent="0.25">
      <c r="A968" t="s">
        <v>88</v>
      </c>
      <c r="B968" s="1">
        <v>43402</v>
      </c>
      <c r="C968" t="s">
        <v>1380</v>
      </c>
      <c r="D968">
        <v>32896</v>
      </c>
      <c r="E968" s="6" t="s">
        <v>3653</v>
      </c>
      <c r="F968" t="s">
        <v>3654</v>
      </c>
      <c r="G968" s="6" t="s">
        <v>4247</v>
      </c>
      <c r="H968" t="s">
        <v>40</v>
      </c>
      <c r="I968" t="s">
        <v>430</v>
      </c>
      <c r="J968" t="s">
        <v>4336</v>
      </c>
      <c r="K968" t="s">
        <v>3655</v>
      </c>
      <c r="L968" t="s">
        <v>3656</v>
      </c>
      <c r="M968" t="s">
        <v>3657</v>
      </c>
      <c r="N968" t="s">
        <v>2376</v>
      </c>
      <c r="O968" s="14">
        <v>44136</v>
      </c>
      <c r="P968" s="14">
        <v>44166</v>
      </c>
      <c r="Q968" s="22" t="s">
        <v>996</v>
      </c>
      <c r="R968" s="22"/>
      <c r="S968" s="24"/>
      <c r="T968" s="22">
        <v>0</v>
      </c>
      <c r="U968" t="s">
        <v>5982</v>
      </c>
      <c r="V968" t="s">
        <v>35</v>
      </c>
      <c r="W968" t="s">
        <v>118</v>
      </c>
      <c r="X968" t="b">
        <f>Tabla1[[#This Row],[PLAN CONSUMO 31/10]]=Tabla1[[#This Row],[PLAN_CONSUMO]]</f>
        <v>0</v>
      </c>
      <c r="Y968" t="s">
        <v>35</v>
      </c>
      <c r="Z968" t="b">
        <f>Tabla1[[#This Row],[DESCRIPCION_U20002 31/10]]=Tabla1[[#This Row],[DESCRIPCION_U2000]]</f>
        <v>0</v>
      </c>
      <c r="AA968" t="s">
        <v>4247</v>
      </c>
      <c r="AB968" t="b">
        <f>Tabla1[[#This Row],[EJECUTIVO COMERCIAL 31/10]]=Tabla1[[#This Row],[EJECUTIVO_CORPORATE]]</f>
        <v>1</v>
      </c>
      <c r="AC968" t="e">
        <f>VLOOKUP(Tabla1[[#This Row],[NRO_CUENTA]],[1]!Tabla3[#Data],12,0)</f>
        <v>#N/A</v>
      </c>
      <c r="AD968" t="e">
        <f>VLOOKUP(Tabla1[[#This Row],[NRO_CUENTA]],[1]!Tabla3[#Data],17,0)</f>
        <v>#N/A</v>
      </c>
    </row>
    <row r="969" spans="1:30" x14ac:dyDescent="0.25">
      <c r="A969" t="s">
        <v>88</v>
      </c>
      <c r="B969" s="1">
        <v>43434</v>
      </c>
      <c r="C969" t="s">
        <v>493</v>
      </c>
      <c r="D969">
        <v>33317</v>
      </c>
      <c r="E969" s="6" t="s">
        <v>3658</v>
      </c>
      <c r="F969" t="s">
        <v>3659</v>
      </c>
      <c r="G969" s="6" t="s">
        <v>1828</v>
      </c>
      <c r="H969" t="s">
        <v>40</v>
      </c>
      <c r="I969" t="s">
        <v>23</v>
      </c>
      <c r="J969" t="s">
        <v>823</v>
      </c>
      <c r="K969" t="s">
        <v>3660</v>
      </c>
      <c r="L969" t="s">
        <v>3661</v>
      </c>
      <c r="M969" t="s">
        <v>3662</v>
      </c>
      <c r="N969" t="s">
        <v>2376</v>
      </c>
      <c r="O969" s="14">
        <v>44136</v>
      </c>
      <c r="P969" s="14">
        <v>44166</v>
      </c>
      <c r="Q969" s="22" t="s">
        <v>27</v>
      </c>
      <c r="R969" s="22" t="s">
        <v>3791</v>
      </c>
      <c r="S969" s="24"/>
      <c r="T969" s="22">
        <v>44181</v>
      </c>
      <c r="U969" t="s">
        <v>5982</v>
      </c>
      <c r="V969" t="s">
        <v>35</v>
      </c>
      <c r="W969" t="s">
        <v>5997</v>
      </c>
      <c r="X969" t="b">
        <f>Tabla1[[#This Row],[PLAN CONSUMO 31/10]]=Tabla1[[#This Row],[PLAN_CONSUMO]]</f>
        <v>0</v>
      </c>
      <c r="Y969" t="s">
        <v>35</v>
      </c>
      <c r="Z969" t="b">
        <f>Tabla1[[#This Row],[DESCRIPCION_U20002 31/10]]=Tabla1[[#This Row],[DESCRIPCION_U2000]]</f>
        <v>0</v>
      </c>
      <c r="AA969" t="s">
        <v>4247</v>
      </c>
      <c r="AB969" t="b">
        <f>Tabla1[[#This Row],[EJECUTIVO COMERCIAL 31/10]]=Tabla1[[#This Row],[EJECUTIVO_CORPORATE]]</f>
        <v>0</v>
      </c>
      <c r="AC969" t="e">
        <f>VLOOKUP(Tabla1[[#This Row],[NRO_CUENTA]],[1]!Tabla3[#Data],12,0)</f>
        <v>#N/A</v>
      </c>
      <c r="AD969" t="e">
        <f>VLOOKUP(Tabla1[[#This Row],[NRO_CUENTA]],[1]!Tabla3[#Data],17,0)</f>
        <v>#N/A</v>
      </c>
    </row>
    <row r="970" spans="1:30" x14ac:dyDescent="0.25">
      <c r="A970" t="s">
        <v>188</v>
      </c>
      <c r="B970" s="1">
        <v>43566</v>
      </c>
      <c r="C970" t="s">
        <v>36</v>
      </c>
      <c r="D970">
        <v>33813</v>
      </c>
      <c r="E970" s="6" t="s">
        <v>3663</v>
      </c>
      <c r="F970" t="s">
        <v>3664</v>
      </c>
      <c r="G970" s="6" t="s">
        <v>1754</v>
      </c>
      <c r="H970" t="s">
        <v>61</v>
      </c>
      <c r="I970" t="s">
        <v>23</v>
      </c>
      <c r="J970" t="s">
        <v>1843</v>
      </c>
      <c r="K970" t="s">
        <v>3665</v>
      </c>
      <c r="L970" t="s">
        <v>3666</v>
      </c>
      <c r="M970" t="s">
        <v>3667</v>
      </c>
      <c r="N970" t="s">
        <v>2376</v>
      </c>
      <c r="O970" s="14">
        <v>44136</v>
      </c>
      <c r="P970" s="14">
        <v>44166</v>
      </c>
      <c r="Q970" s="22" t="s">
        <v>75</v>
      </c>
      <c r="R970" s="22" t="s">
        <v>4521</v>
      </c>
      <c r="S970" s="2" t="s">
        <v>9309</v>
      </c>
      <c r="T970" s="22">
        <v>0</v>
      </c>
      <c r="U970" t="s">
        <v>5984</v>
      </c>
      <c r="V970" t="s">
        <v>35</v>
      </c>
      <c r="W970" t="s">
        <v>36</v>
      </c>
      <c r="X970" t="b">
        <f>Tabla1[[#This Row],[PLAN CONSUMO 31/10]]=Tabla1[[#This Row],[PLAN_CONSUMO]]</f>
        <v>1</v>
      </c>
      <c r="Y970" t="s">
        <v>35</v>
      </c>
      <c r="Z970" t="b">
        <f>Tabla1[[#This Row],[DESCRIPCION_U20002 31/10]]=Tabla1[[#This Row],[DESCRIPCION_U2000]]</f>
        <v>0</v>
      </c>
      <c r="AA970" t="s">
        <v>1754</v>
      </c>
      <c r="AB970" t="b">
        <f>Tabla1[[#This Row],[EJECUTIVO COMERCIAL 31/10]]=Tabla1[[#This Row],[EJECUTIVO_CORPORATE]]</f>
        <v>1</v>
      </c>
      <c r="AC970" t="e">
        <f>VLOOKUP(Tabla1[[#This Row],[NRO_CUENTA]],[1]!Tabla3[#Data],12,0)</f>
        <v>#N/A</v>
      </c>
      <c r="AD970" t="e">
        <f>VLOOKUP(Tabla1[[#This Row],[NRO_CUENTA]],[1]!Tabla3[#Data],17,0)</f>
        <v>#N/A</v>
      </c>
    </row>
    <row r="971" spans="1:30" x14ac:dyDescent="0.25">
      <c r="A971" t="s">
        <v>88</v>
      </c>
      <c r="B971" s="1">
        <v>42006</v>
      </c>
      <c r="C971" t="s">
        <v>732</v>
      </c>
      <c r="D971">
        <v>29400</v>
      </c>
      <c r="E971" s="6" t="s">
        <v>3668</v>
      </c>
      <c r="F971" t="s">
        <v>3669</v>
      </c>
      <c r="G971" s="6" t="s">
        <v>1769</v>
      </c>
      <c r="H971" t="s">
        <v>646</v>
      </c>
      <c r="I971" t="s">
        <v>23</v>
      </c>
      <c r="J971" t="s">
        <v>1240</v>
      </c>
      <c r="K971" t="s">
        <v>3670</v>
      </c>
      <c r="L971" t="s">
        <v>3671</v>
      </c>
      <c r="M971" t="s">
        <v>3672</v>
      </c>
      <c r="N971" t="s">
        <v>2376</v>
      </c>
      <c r="O971" s="14">
        <v>44136</v>
      </c>
      <c r="P971" s="14">
        <v>44166</v>
      </c>
      <c r="Q971" s="22" t="s">
        <v>996</v>
      </c>
      <c r="R971" s="22"/>
      <c r="S971" s="24"/>
      <c r="T971" s="22">
        <v>0</v>
      </c>
      <c r="U971" t="s">
        <v>5982</v>
      </c>
      <c r="V971" t="s">
        <v>5982</v>
      </c>
      <c r="W971" t="s">
        <v>732</v>
      </c>
      <c r="X971" t="b">
        <f>Tabla1[[#This Row],[PLAN CONSUMO 31/10]]=Tabla1[[#This Row],[PLAN_CONSUMO]]</f>
        <v>1</v>
      </c>
      <c r="Y971" t="s">
        <v>3669</v>
      </c>
      <c r="Z971" t="b">
        <f>Tabla1[[#This Row],[DESCRIPCION_U20002 31/10]]=Tabla1[[#This Row],[DESCRIPCION_U2000]]</f>
        <v>1</v>
      </c>
      <c r="AA971" t="s">
        <v>1426</v>
      </c>
      <c r="AB971" t="b">
        <f>Tabla1[[#This Row],[EJECUTIVO COMERCIAL 31/10]]=Tabla1[[#This Row],[EJECUTIVO_CORPORATE]]</f>
        <v>0</v>
      </c>
      <c r="AC971" t="e">
        <f>VLOOKUP(Tabla1[[#This Row],[NRO_CUENTA]],[1]!Tabla3[#Data],12,0)</f>
        <v>#N/A</v>
      </c>
      <c r="AD971" t="e">
        <f>VLOOKUP(Tabla1[[#This Row],[NRO_CUENTA]],[1]!Tabla3[#Data],17,0)</f>
        <v>#N/A</v>
      </c>
    </row>
    <row r="972" spans="1:30" x14ac:dyDescent="0.25">
      <c r="A972" t="s">
        <v>88</v>
      </c>
      <c r="B972" s="1">
        <v>43495</v>
      </c>
      <c r="C972" t="s">
        <v>1042</v>
      </c>
      <c r="D972">
        <v>33455</v>
      </c>
      <c r="E972" s="6" t="s">
        <v>3673</v>
      </c>
      <c r="F972" t="s">
        <v>3675</v>
      </c>
      <c r="G972" s="6" t="s">
        <v>1826</v>
      </c>
      <c r="H972" t="s">
        <v>40</v>
      </c>
      <c r="I972" t="s">
        <v>430</v>
      </c>
      <c r="J972" t="s">
        <v>1241</v>
      </c>
      <c r="K972" t="s">
        <v>3676</v>
      </c>
      <c r="L972" t="s">
        <v>3677</v>
      </c>
      <c r="M972" t="s">
        <v>3678</v>
      </c>
      <c r="N972" t="s">
        <v>2376</v>
      </c>
      <c r="O972" s="14">
        <v>44136</v>
      </c>
      <c r="P972" s="14">
        <v>44166</v>
      </c>
      <c r="Q972" s="22" t="s">
        <v>996</v>
      </c>
      <c r="R972" s="22"/>
      <c r="S972" s="24"/>
      <c r="T972" s="22">
        <v>0</v>
      </c>
      <c r="U972" t="s">
        <v>5982</v>
      </c>
      <c r="V972" t="s">
        <v>35</v>
      </c>
      <c r="W972" t="s">
        <v>6594</v>
      </c>
      <c r="X972" t="b">
        <f>Tabla1[[#This Row],[PLAN CONSUMO 31/10]]=Tabla1[[#This Row],[PLAN_CONSUMO]]</f>
        <v>0</v>
      </c>
      <c r="Y972" t="s">
        <v>35</v>
      </c>
      <c r="Z972" t="b">
        <f>Tabla1[[#This Row],[DESCRIPCION_U20002 31/10]]=Tabla1[[#This Row],[DESCRIPCION_U2000]]</f>
        <v>0</v>
      </c>
      <c r="AA972" t="s">
        <v>5731</v>
      </c>
      <c r="AB972" t="b">
        <f>Tabla1[[#This Row],[EJECUTIVO COMERCIAL 31/10]]=Tabla1[[#This Row],[EJECUTIVO_CORPORATE]]</f>
        <v>0</v>
      </c>
      <c r="AC972" t="e">
        <f>VLOOKUP(Tabla1[[#This Row],[NRO_CUENTA]],[1]!Tabla3[#Data],12,0)</f>
        <v>#N/A</v>
      </c>
      <c r="AD972" t="e">
        <f>VLOOKUP(Tabla1[[#This Row],[NRO_CUENTA]],[1]!Tabla3[#Data],17,0)</f>
        <v>#N/A</v>
      </c>
    </row>
    <row r="973" spans="1:30" x14ac:dyDescent="0.25">
      <c r="A973" t="s">
        <v>88</v>
      </c>
      <c r="B973" s="1">
        <v>43495</v>
      </c>
      <c r="C973" t="s">
        <v>162</v>
      </c>
      <c r="D973">
        <v>33454</v>
      </c>
      <c r="E973" s="6" t="s">
        <v>3673</v>
      </c>
      <c r="F973" t="s">
        <v>3674</v>
      </c>
      <c r="G973" s="6" t="s">
        <v>1826</v>
      </c>
      <c r="H973" t="s">
        <v>40</v>
      </c>
      <c r="I973" t="s">
        <v>23</v>
      </c>
      <c r="J973" t="s">
        <v>1241</v>
      </c>
      <c r="K973" t="s">
        <v>3679</v>
      </c>
      <c r="L973" t="s">
        <v>3680</v>
      </c>
      <c r="M973" t="s">
        <v>3678</v>
      </c>
      <c r="N973" t="s">
        <v>2376</v>
      </c>
      <c r="O973" s="14">
        <v>44136</v>
      </c>
      <c r="P973" s="14">
        <v>44166</v>
      </c>
      <c r="Q973" s="22" t="s">
        <v>27</v>
      </c>
      <c r="R973" s="22" t="s">
        <v>3973</v>
      </c>
      <c r="S973" s="24"/>
      <c r="T973" s="22">
        <v>44209</v>
      </c>
      <c r="U973" t="s">
        <v>5984</v>
      </c>
      <c r="V973" t="s">
        <v>35</v>
      </c>
      <c r="W973" t="s">
        <v>162</v>
      </c>
      <c r="X973" t="b">
        <f>Tabla1[[#This Row],[PLAN CONSUMO 31/10]]=Tabla1[[#This Row],[PLAN_CONSUMO]]</f>
        <v>1</v>
      </c>
      <c r="Y973" t="s">
        <v>35</v>
      </c>
      <c r="Z973" t="b">
        <f>Tabla1[[#This Row],[DESCRIPCION_U20002 31/10]]=Tabla1[[#This Row],[DESCRIPCION_U2000]]</f>
        <v>0</v>
      </c>
      <c r="AA973" t="s">
        <v>5731</v>
      </c>
      <c r="AB973" t="b">
        <f>Tabla1[[#This Row],[EJECUTIVO COMERCIAL 31/10]]=Tabla1[[#This Row],[EJECUTIVO_CORPORATE]]</f>
        <v>0</v>
      </c>
      <c r="AC973" t="e">
        <f>VLOOKUP(Tabla1[[#This Row],[NRO_CUENTA]],[1]!Tabla3[#Data],12,0)</f>
        <v>#N/A</v>
      </c>
      <c r="AD973" t="e">
        <f>VLOOKUP(Tabla1[[#This Row],[NRO_CUENTA]],[1]!Tabla3[#Data],17,0)</f>
        <v>#N/A</v>
      </c>
    </row>
    <row r="974" spans="1:30" x14ac:dyDescent="0.25">
      <c r="A974" t="s">
        <v>88</v>
      </c>
      <c r="B974" s="1">
        <v>42885</v>
      </c>
      <c r="C974" t="s">
        <v>364</v>
      </c>
      <c r="D974">
        <v>31078</v>
      </c>
      <c r="E974" s="6" t="s">
        <v>3681</v>
      </c>
      <c r="F974" t="s">
        <v>3682</v>
      </c>
      <c r="G974" s="6" t="s">
        <v>1830</v>
      </c>
      <c r="H974" t="s">
        <v>40</v>
      </c>
      <c r="I974" t="s">
        <v>23</v>
      </c>
      <c r="J974" t="s">
        <v>1842</v>
      </c>
      <c r="K974" t="s">
        <v>3685</v>
      </c>
      <c r="L974" t="s">
        <v>3686</v>
      </c>
      <c r="M974" t="s">
        <v>3687</v>
      </c>
      <c r="N974" t="s">
        <v>2376</v>
      </c>
      <c r="O974" s="14">
        <v>44136</v>
      </c>
      <c r="P974" s="14">
        <v>44166</v>
      </c>
      <c r="Q974" s="22" t="s">
        <v>27</v>
      </c>
      <c r="R974" s="22" t="s">
        <v>3791</v>
      </c>
      <c r="S974" s="24"/>
      <c r="T974" s="22">
        <v>44182</v>
      </c>
      <c r="U974" t="s">
        <v>5982</v>
      </c>
      <c r="V974" t="s">
        <v>5982</v>
      </c>
      <c r="W974" t="s">
        <v>1380</v>
      </c>
      <c r="X974" t="b">
        <f>Tabla1[[#This Row],[PLAN CONSUMO 31/10]]=Tabla1[[#This Row],[PLAN_CONSUMO]]</f>
        <v>0</v>
      </c>
      <c r="Y974" t="s">
        <v>7637</v>
      </c>
      <c r="Z974" t="b">
        <f>Tabla1[[#This Row],[DESCRIPCION_U20002 31/10]]=Tabla1[[#This Row],[DESCRIPCION_U2000]]</f>
        <v>0</v>
      </c>
      <c r="AA974" t="s">
        <v>1830</v>
      </c>
      <c r="AB974" t="b">
        <f>Tabla1[[#This Row],[EJECUTIVO COMERCIAL 31/10]]=Tabla1[[#This Row],[EJECUTIVO_CORPORATE]]</f>
        <v>1</v>
      </c>
      <c r="AC974" t="e">
        <f>VLOOKUP(Tabla1[[#This Row],[NRO_CUENTA]],[1]!Tabla3[#Data],12,0)</f>
        <v>#N/A</v>
      </c>
      <c r="AD974" t="e">
        <f>VLOOKUP(Tabla1[[#This Row],[NRO_CUENTA]],[1]!Tabla3[#Data],17,0)</f>
        <v>#N/A</v>
      </c>
    </row>
    <row r="975" spans="1:30" x14ac:dyDescent="0.25">
      <c r="A975" t="s">
        <v>88</v>
      </c>
      <c r="B975" s="1">
        <v>42886</v>
      </c>
      <c r="C975" t="s">
        <v>364</v>
      </c>
      <c r="D975">
        <v>31111</v>
      </c>
      <c r="E975" s="6" t="s">
        <v>3681</v>
      </c>
      <c r="F975" t="s">
        <v>3683</v>
      </c>
      <c r="G975" s="6" t="s">
        <v>1830</v>
      </c>
      <c r="H975" t="s">
        <v>22</v>
      </c>
      <c r="I975" t="s">
        <v>23</v>
      </c>
      <c r="J975" t="s">
        <v>1842</v>
      </c>
      <c r="K975" t="s">
        <v>3688</v>
      </c>
      <c r="L975" t="s">
        <v>3689</v>
      </c>
      <c r="M975" t="s">
        <v>3690</v>
      </c>
      <c r="N975" t="s">
        <v>2376</v>
      </c>
      <c r="O975" s="14">
        <v>44136</v>
      </c>
      <c r="P975" s="14">
        <v>44166</v>
      </c>
      <c r="Q975" s="22" t="s">
        <v>27</v>
      </c>
      <c r="R975" s="22"/>
      <c r="S975" s="24"/>
      <c r="T975" s="22">
        <v>44177</v>
      </c>
      <c r="U975" t="s">
        <v>5982</v>
      </c>
      <c r="V975" t="s">
        <v>5982</v>
      </c>
      <c r="W975" t="s">
        <v>323</v>
      </c>
      <c r="X975" t="b">
        <f>Tabla1[[#This Row],[PLAN CONSUMO 31/10]]=Tabla1[[#This Row],[PLAN_CONSUMO]]</f>
        <v>0</v>
      </c>
      <c r="Y975" t="s">
        <v>7562</v>
      </c>
      <c r="Z975" t="b">
        <f>Tabla1[[#This Row],[DESCRIPCION_U20002 31/10]]=Tabla1[[#This Row],[DESCRIPCION_U2000]]</f>
        <v>0</v>
      </c>
      <c r="AA975" t="s">
        <v>1830</v>
      </c>
      <c r="AB975" t="b">
        <f>Tabla1[[#This Row],[EJECUTIVO COMERCIAL 31/10]]=Tabla1[[#This Row],[EJECUTIVO_CORPORATE]]</f>
        <v>1</v>
      </c>
      <c r="AC975" t="e">
        <f>VLOOKUP(Tabla1[[#This Row],[NRO_CUENTA]],[1]!Tabla3[#Data],12,0)</f>
        <v>#N/A</v>
      </c>
      <c r="AD975" t="e">
        <f>VLOOKUP(Tabla1[[#This Row],[NRO_CUENTA]],[1]!Tabla3[#Data],17,0)</f>
        <v>#N/A</v>
      </c>
    </row>
    <row r="976" spans="1:30" x14ac:dyDescent="0.25">
      <c r="A976" t="s">
        <v>88</v>
      </c>
      <c r="B976" s="1">
        <v>42886</v>
      </c>
      <c r="C976" t="s">
        <v>364</v>
      </c>
      <c r="D976">
        <v>31112</v>
      </c>
      <c r="E976" s="6" t="s">
        <v>3681</v>
      </c>
      <c r="F976" t="s">
        <v>3684</v>
      </c>
      <c r="G976" s="6" t="s">
        <v>1830</v>
      </c>
      <c r="H976" t="s">
        <v>31</v>
      </c>
      <c r="I976" t="s">
        <v>23</v>
      </c>
      <c r="J976" t="s">
        <v>1842</v>
      </c>
      <c r="K976" t="s">
        <v>3691</v>
      </c>
      <c r="L976" t="s">
        <v>3692</v>
      </c>
      <c r="M976" t="s">
        <v>3687</v>
      </c>
      <c r="N976" t="s">
        <v>2376</v>
      </c>
      <c r="O976" s="14">
        <v>44136</v>
      </c>
      <c r="P976" s="14">
        <v>44166</v>
      </c>
      <c r="Q976" s="22" t="s">
        <v>27</v>
      </c>
      <c r="R976" s="22"/>
      <c r="S976" s="24"/>
      <c r="T976" s="22">
        <v>44344</v>
      </c>
      <c r="U976" t="s">
        <v>5982</v>
      </c>
      <c r="V976" t="s">
        <v>5982</v>
      </c>
      <c r="W976" t="s">
        <v>323</v>
      </c>
      <c r="X976" t="b">
        <f>Tabla1[[#This Row],[PLAN CONSUMO 31/10]]=Tabla1[[#This Row],[PLAN_CONSUMO]]</f>
        <v>0</v>
      </c>
      <c r="Y976" t="s">
        <v>9464</v>
      </c>
      <c r="Z976" t="b">
        <f>Tabla1[[#This Row],[DESCRIPCION_U20002 31/10]]=Tabla1[[#This Row],[DESCRIPCION_U2000]]</f>
        <v>0</v>
      </c>
      <c r="AA976" t="s">
        <v>1830</v>
      </c>
      <c r="AB976" t="b">
        <f>Tabla1[[#This Row],[EJECUTIVO COMERCIAL 31/10]]=Tabla1[[#This Row],[EJECUTIVO_CORPORATE]]</f>
        <v>1</v>
      </c>
      <c r="AC976" t="e">
        <f>VLOOKUP(Tabla1[[#This Row],[NRO_CUENTA]],[1]!Tabla3[#Data],12,0)</f>
        <v>#N/A</v>
      </c>
      <c r="AD976" t="e">
        <f>VLOOKUP(Tabla1[[#This Row],[NRO_CUENTA]],[1]!Tabla3[#Data],17,0)</f>
        <v>#N/A</v>
      </c>
    </row>
    <row r="977" spans="1:30" x14ac:dyDescent="0.25">
      <c r="A977" t="s">
        <v>88</v>
      </c>
      <c r="B977" s="1">
        <v>43069</v>
      </c>
      <c r="C977" t="s">
        <v>427</v>
      </c>
      <c r="D977">
        <v>31568</v>
      </c>
      <c r="E977" s="6" t="s">
        <v>3693</v>
      </c>
      <c r="F977" t="s">
        <v>3699</v>
      </c>
      <c r="G977" s="6" t="s">
        <v>1826</v>
      </c>
      <c r="H977" t="s">
        <v>40</v>
      </c>
      <c r="I977" t="s">
        <v>23</v>
      </c>
      <c r="J977" t="s">
        <v>1241</v>
      </c>
      <c r="K977" t="s">
        <v>3696</v>
      </c>
      <c r="L977" t="s">
        <v>3697</v>
      </c>
      <c r="M977" t="s">
        <v>3698</v>
      </c>
      <c r="N977" t="s">
        <v>2376</v>
      </c>
      <c r="O977" s="14">
        <v>44136</v>
      </c>
      <c r="P977" s="14">
        <v>44166</v>
      </c>
      <c r="Q977" s="22" t="s">
        <v>75</v>
      </c>
      <c r="R977" s="22"/>
      <c r="S977" s="2" t="s">
        <v>9309</v>
      </c>
      <c r="T977" s="22">
        <v>0</v>
      </c>
      <c r="U977" t="s">
        <v>5984</v>
      </c>
      <c r="V977" t="s">
        <v>35</v>
      </c>
      <c r="W977" t="s">
        <v>6497</v>
      </c>
      <c r="X977" t="b">
        <f>Tabla1[[#This Row],[PLAN CONSUMO 31/10]]=Tabla1[[#This Row],[PLAN_CONSUMO]]</f>
        <v>0</v>
      </c>
      <c r="Y977" t="s">
        <v>35</v>
      </c>
      <c r="Z977" t="b">
        <f>Tabla1[[#This Row],[DESCRIPCION_U20002 31/10]]=Tabla1[[#This Row],[DESCRIPCION_U2000]]</f>
        <v>0</v>
      </c>
      <c r="AA977" t="s">
        <v>5731</v>
      </c>
      <c r="AB977" t="b">
        <f>Tabla1[[#This Row],[EJECUTIVO COMERCIAL 31/10]]=Tabla1[[#This Row],[EJECUTIVO_CORPORATE]]</f>
        <v>0</v>
      </c>
      <c r="AC977" t="e">
        <f>VLOOKUP(Tabla1[[#This Row],[NRO_CUENTA]],[1]!Tabla3[#Data],12,0)</f>
        <v>#N/A</v>
      </c>
      <c r="AD977" t="e">
        <f>VLOOKUP(Tabla1[[#This Row],[NRO_CUENTA]],[1]!Tabla3[#Data],17,0)</f>
        <v>#N/A</v>
      </c>
    </row>
    <row r="978" spans="1:30" x14ac:dyDescent="0.25">
      <c r="A978" t="s">
        <v>88</v>
      </c>
      <c r="B978" s="1">
        <v>43069</v>
      </c>
      <c r="C978" t="s">
        <v>19</v>
      </c>
      <c r="D978">
        <v>31590</v>
      </c>
      <c r="E978" s="6" t="s">
        <v>3693</v>
      </c>
      <c r="F978" t="s">
        <v>3694</v>
      </c>
      <c r="G978" s="6" t="s">
        <v>1826</v>
      </c>
      <c r="H978" t="s">
        <v>61</v>
      </c>
      <c r="I978" t="s">
        <v>23</v>
      </c>
      <c r="J978" t="s">
        <v>1241</v>
      </c>
      <c r="K978" t="s">
        <v>3700</v>
      </c>
      <c r="L978" t="s">
        <v>3701</v>
      </c>
      <c r="M978" t="s">
        <v>3702</v>
      </c>
      <c r="N978" t="s">
        <v>2376</v>
      </c>
      <c r="O978" s="14">
        <v>44136</v>
      </c>
      <c r="P978" s="14">
        <v>44166</v>
      </c>
      <c r="Q978" s="22" t="s">
        <v>996</v>
      </c>
      <c r="R978" s="22"/>
      <c r="S978" s="24"/>
      <c r="T978" s="22">
        <v>0</v>
      </c>
      <c r="U978" t="s">
        <v>5982</v>
      </c>
      <c r="V978" t="s">
        <v>5982</v>
      </c>
      <c r="W978" t="s">
        <v>19</v>
      </c>
      <c r="X978" t="b">
        <f>Tabla1[[#This Row],[PLAN CONSUMO 31/10]]=Tabla1[[#This Row],[PLAN_CONSUMO]]</f>
        <v>1</v>
      </c>
      <c r="Y978" t="s">
        <v>3694</v>
      </c>
      <c r="Z978" t="b">
        <f>Tabla1[[#This Row],[DESCRIPCION_U20002 31/10]]=Tabla1[[#This Row],[DESCRIPCION_U2000]]</f>
        <v>1</v>
      </c>
      <c r="AA978" t="s">
        <v>5731</v>
      </c>
      <c r="AB978" t="b">
        <f>Tabla1[[#This Row],[EJECUTIVO COMERCIAL 31/10]]=Tabla1[[#This Row],[EJECUTIVO_CORPORATE]]</f>
        <v>0</v>
      </c>
      <c r="AC978" t="e">
        <f>VLOOKUP(Tabla1[[#This Row],[NRO_CUENTA]],[1]!Tabla3[#Data],12,0)</f>
        <v>#N/A</v>
      </c>
      <c r="AD978" t="e">
        <f>VLOOKUP(Tabla1[[#This Row],[NRO_CUENTA]],[1]!Tabla3[#Data],17,0)</f>
        <v>#N/A</v>
      </c>
    </row>
    <row r="979" spans="1:30" x14ac:dyDescent="0.25">
      <c r="A979" t="s">
        <v>88</v>
      </c>
      <c r="B979" s="1">
        <v>43069</v>
      </c>
      <c r="C979" t="s">
        <v>76</v>
      </c>
      <c r="D979">
        <v>31589</v>
      </c>
      <c r="E979" s="6" t="s">
        <v>3693</v>
      </c>
      <c r="F979" t="s">
        <v>3695</v>
      </c>
      <c r="G979" s="6" t="s">
        <v>1826</v>
      </c>
      <c r="H979" t="s">
        <v>61</v>
      </c>
      <c r="I979" t="s">
        <v>23</v>
      </c>
      <c r="J979" t="s">
        <v>1241</v>
      </c>
      <c r="K979" t="s">
        <v>3703</v>
      </c>
      <c r="L979" t="s">
        <v>3704</v>
      </c>
      <c r="M979" t="s">
        <v>3702</v>
      </c>
      <c r="N979" t="s">
        <v>2376</v>
      </c>
      <c r="O979" s="14">
        <v>44136</v>
      </c>
      <c r="P979" s="14">
        <v>44166</v>
      </c>
      <c r="Q979" s="22" t="s">
        <v>75</v>
      </c>
      <c r="R979" s="22"/>
      <c r="S979" s="2" t="s">
        <v>9309</v>
      </c>
      <c r="T979" s="22">
        <v>0</v>
      </c>
      <c r="U979" t="s">
        <v>5989</v>
      </c>
      <c r="V979" t="s">
        <v>35</v>
      </c>
      <c r="W979" t="s">
        <v>76</v>
      </c>
      <c r="X979" t="b">
        <f>Tabla1[[#This Row],[PLAN CONSUMO 31/10]]=Tabla1[[#This Row],[PLAN_CONSUMO]]</f>
        <v>1</v>
      </c>
      <c r="Y979" t="s">
        <v>35</v>
      </c>
      <c r="Z979" t="b">
        <f>Tabla1[[#This Row],[DESCRIPCION_U20002 31/10]]=Tabla1[[#This Row],[DESCRIPCION_U2000]]</f>
        <v>0</v>
      </c>
      <c r="AA979" t="s">
        <v>5731</v>
      </c>
      <c r="AB979" t="b">
        <f>Tabla1[[#This Row],[EJECUTIVO COMERCIAL 31/10]]=Tabla1[[#This Row],[EJECUTIVO_CORPORATE]]</f>
        <v>0</v>
      </c>
      <c r="AC979" t="e">
        <f>VLOOKUP(Tabla1[[#This Row],[NRO_CUENTA]],[1]!Tabla3[#Data],12,0)</f>
        <v>#N/A</v>
      </c>
      <c r="AD979" t="e">
        <f>VLOOKUP(Tabla1[[#This Row],[NRO_CUENTA]],[1]!Tabla3[#Data],17,0)</f>
        <v>#N/A</v>
      </c>
    </row>
    <row r="980" spans="1:30" x14ac:dyDescent="0.25">
      <c r="A980" t="s">
        <v>88</v>
      </c>
      <c r="B980" s="1">
        <v>43496</v>
      </c>
      <c r="C980" t="s">
        <v>248</v>
      </c>
      <c r="D980">
        <v>33490</v>
      </c>
      <c r="E980" s="6" t="s">
        <v>3705</v>
      </c>
      <c r="F980" t="s">
        <v>3706</v>
      </c>
      <c r="G980" s="6" t="s">
        <v>1422</v>
      </c>
      <c r="H980" t="s">
        <v>22</v>
      </c>
      <c r="I980" t="s">
        <v>23</v>
      </c>
      <c r="J980" t="s">
        <v>1232</v>
      </c>
      <c r="K980" t="s">
        <v>3713</v>
      </c>
      <c r="L980" t="s">
        <v>3714</v>
      </c>
      <c r="M980" t="s">
        <v>3715</v>
      </c>
      <c r="N980" t="s">
        <v>2376</v>
      </c>
      <c r="O980" s="14">
        <v>44136</v>
      </c>
      <c r="P980" s="14">
        <v>44166</v>
      </c>
      <c r="Q980" s="22" t="s">
        <v>27</v>
      </c>
      <c r="R980" s="22" t="s">
        <v>3783</v>
      </c>
      <c r="S980" s="24"/>
      <c r="T980" s="22">
        <v>44181</v>
      </c>
      <c r="U980" t="s">
        <v>5982</v>
      </c>
      <c r="V980" t="s">
        <v>5982</v>
      </c>
      <c r="W980" t="s">
        <v>248</v>
      </c>
      <c r="X980" t="b">
        <f>Tabla1[[#This Row],[PLAN CONSUMO 31/10]]=Tabla1[[#This Row],[PLAN_CONSUMO]]</f>
        <v>1</v>
      </c>
      <c r="Y980" t="s">
        <v>3706</v>
      </c>
      <c r="Z980" t="b">
        <f>Tabla1[[#This Row],[DESCRIPCION_U20002 31/10]]=Tabla1[[#This Row],[DESCRIPCION_U2000]]</f>
        <v>1</v>
      </c>
      <c r="AA980" t="s">
        <v>1426</v>
      </c>
      <c r="AB980" t="b">
        <f>Tabla1[[#This Row],[EJECUTIVO COMERCIAL 31/10]]=Tabla1[[#This Row],[EJECUTIVO_CORPORATE]]</f>
        <v>0</v>
      </c>
      <c r="AC980" t="e">
        <f>VLOOKUP(Tabla1[[#This Row],[NRO_CUENTA]],[1]!Tabla3[#Data],12,0)</f>
        <v>#N/A</v>
      </c>
      <c r="AD980" t="e">
        <f>VLOOKUP(Tabla1[[#This Row],[NRO_CUENTA]],[1]!Tabla3[#Data],17,0)</f>
        <v>#N/A</v>
      </c>
    </row>
    <row r="981" spans="1:30" x14ac:dyDescent="0.25">
      <c r="A981" t="s">
        <v>88</v>
      </c>
      <c r="B981" s="1">
        <v>43524</v>
      </c>
      <c r="C981" t="s">
        <v>760</v>
      </c>
      <c r="D981">
        <v>33640</v>
      </c>
      <c r="E981" s="6" t="s">
        <v>3705</v>
      </c>
      <c r="F981" t="s">
        <v>3707</v>
      </c>
      <c r="G981" s="6" t="s">
        <v>1422</v>
      </c>
      <c r="H981" t="s">
        <v>40</v>
      </c>
      <c r="I981" t="s">
        <v>23</v>
      </c>
      <c r="J981" t="s">
        <v>1232</v>
      </c>
      <c r="K981" t="s">
        <v>3716</v>
      </c>
      <c r="L981" t="s">
        <v>3717</v>
      </c>
      <c r="M981" t="s">
        <v>3718</v>
      </c>
      <c r="N981" t="s">
        <v>2376</v>
      </c>
      <c r="O981" s="14">
        <v>44136</v>
      </c>
      <c r="P981" s="14">
        <v>44166</v>
      </c>
      <c r="Q981" s="22" t="s">
        <v>27</v>
      </c>
      <c r="R981" s="22" t="s">
        <v>3980</v>
      </c>
      <c r="S981" s="24"/>
      <c r="T981" s="22">
        <v>44202</v>
      </c>
      <c r="U981" t="s">
        <v>5982</v>
      </c>
      <c r="V981" t="s">
        <v>5982</v>
      </c>
      <c r="W981" t="s">
        <v>28</v>
      </c>
      <c r="X981" t="b">
        <f>Tabla1[[#This Row],[PLAN CONSUMO 31/10]]=Tabla1[[#This Row],[PLAN_CONSUMO]]</f>
        <v>0</v>
      </c>
      <c r="Y981" t="s">
        <v>8873</v>
      </c>
      <c r="Z981" t="b">
        <f>Tabla1[[#This Row],[DESCRIPCION_U20002 31/10]]=Tabla1[[#This Row],[DESCRIPCION_U2000]]</f>
        <v>0</v>
      </c>
      <c r="AA981" t="s">
        <v>1426</v>
      </c>
      <c r="AB981" t="b">
        <f>Tabla1[[#This Row],[EJECUTIVO COMERCIAL 31/10]]=Tabla1[[#This Row],[EJECUTIVO_CORPORATE]]</f>
        <v>0</v>
      </c>
      <c r="AC981" t="e">
        <f>VLOOKUP(Tabla1[[#This Row],[NRO_CUENTA]],[1]!Tabla3[#Data],12,0)</f>
        <v>#N/A</v>
      </c>
      <c r="AD981" t="e">
        <f>VLOOKUP(Tabla1[[#This Row],[NRO_CUENTA]],[1]!Tabla3[#Data],17,0)</f>
        <v>#N/A</v>
      </c>
    </row>
    <row r="982" spans="1:30" x14ac:dyDescent="0.25">
      <c r="A982" t="s">
        <v>88</v>
      </c>
      <c r="B982" s="1">
        <v>43524</v>
      </c>
      <c r="C982" t="s">
        <v>760</v>
      </c>
      <c r="D982">
        <v>33641</v>
      </c>
      <c r="E982" s="6" t="s">
        <v>3705</v>
      </c>
      <c r="F982" t="s">
        <v>3708</v>
      </c>
      <c r="G982" s="6" t="s">
        <v>1422</v>
      </c>
      <c r="H982" t="s">
        <v>61</v>
      </c>
      <c r="I982" t="s">
        <v>23</v>
      </c>
      <c r="J982" t="s">
        <v>1232</v>
      </c>
      <c r="K982" t="s">
        <v>3719</v>
      </c>
      <c r="L982" t="s">
        <v>3720</v>
      </c>
      <c r="M982" t="s">
        <v>3721</v>
      </c>
      <c r="N982" t="s">
        <v>2376</v>
      </c>
      <c r="O982" s="14">
        <v>44136</v>
      </c>
      <c r="P982" s="14">
        <v>44166</v>
      </c>
      <c r="Q982" s="22" t="s">
        <v>27</v>
      </c>
      <c r="R982" s="22"/>
      <c r="S982" s="24"/>
      <c r="T982" s="22">
        <v>44284</v>
      </c>
      <c r="U982" t="s">
        <v>5982</v>
      </c>
      <c r="V982" t="s">
        <v>35</v>
      </c>
      <c r="W982" t="s">
        <v>28</v>
      </c>
      <c r="X982" t="b">
        <f>Tabla1[[#This Row],[PLAN CONSUMO 31/10]]=Tabla1[[#This Row],[PLAN_CONSUMO]]</f>
        <v>0</v>
      </c>
      <c r="Y982" t="s">
        <v>35</v>
      </c>
      <c r="Z982" t="b">
        <f>Tabla1[[#This Row],[DESCRIPCION_U20002 31/10]]=Tabla1[[#This Row],[DESCRIPCION_U2000]]</f>
        <v>0</v>
      </c>
      <c r="AA982" t="s">
        <v>1426</v>
      </c>
      <c r="AB982" t="b">
        <f>Tabla1[[#This Row],[EJECUTIVO COMERCIAL 31/10]]=Tabla1[[#This Row],[EJECUTIVO_CORPORATE]]</f>
        <v>0</v>
      </c>
      <c r="AC982" t="e">
        <f>VLOOKUP(Tabla1[[#This Row],[NRO_CUENTA]],[1]!Tabla3[#Data],12,0)</f>
        <v>#N/A</v>
      </c>
      <c r="AD982" t="e">
        <f>VLOOKUP(Tabla1[[#This Row],[NRO_CUENTA]],[1]!Tabla3[#Data],17,0)</f>
        <v>#N/A</v>
      </c>
    </row>
    <row r="983" spans="1:30" x14ac:dyDescent="0.25">
      <c r="A983" t="s">
        <v>88</v>
      </c>
      <c r="B983" s="1">
        <v>43524</v>
      </c>
      <c r="C983" t="s">
        <v>760</v>
      </c>
      <c r="D983">
        <v>33642</v>
      </c>
      <c r="E983" s="6" t="s">
        <v>3705</v>
      </c>
      <c r="F983" t="s">
        <v>3709</v>
      </c>
      <c r="G983" s="6" t="s">
        <v>1422</v>
      </c>
      <c r="H983" t="s">
        <v>752</v>
      </c>
      <c r="I983" t="s">
        <v>23</v>
      </c>
      <c r="J983" t="s">
        <v>1232</v>
      </c>
      <c r="K983" t="s">
        <v>3722</v>
      </c>
      <c r="L983" t="s">
        <v>3723</v>
      </c>
      <c r="M983" t="s">
        <v>3724</v>
      </c>
      <c r="N983" t="s">
        <v>2376</v>
      </c>
      <c r="O983" s="14">
        <v>44136</v>
      </c>
      <c r="P983" s="14">
        <v>44166</v>
      </c>
      <c r="Q983" s="22" t="s">
        <v>996</v>
      </c>
      <c r="R983" s="22"/>
      <c r="S983" s="24"/>
      <c r="T983" s="22">
        <v>0</v>
      </c>
      <c r="U983" t="s">
        <v>5982</v>
      </c>
      <c r="V983" t="s">
        <v>35</v>
      </c>
      <c r="W983" t="s">
        <v>28</v>
      </c>
      <c r="X983" t="b">
        <f>Tabla1[[#This Row],[PLAN CONSUMO 31/10]]=Tabla1[[#This Row],[PLAN_CONSUMO]]</f>
        <v>0</v>
      </c>
      <c r="Y983" t="s">
        <v>35</v>
      </c>
      <c r="Z983" t="b">
        <f>Tabla1[[#This Row],[DESCRIPCION_U20002 31/10]]=Tabla1[[#This Row],[DESCRIPCION_U2000]]</f>
        <v>0</v>
      </c>
      <c r="AA983" t="s">
        <v>1426</v>
      </c>
      <c r="AB983" t="b">
        <f>Tabla1[[#This Row],[EJECUTIVO COMERCIAL 31/10]]=Tabla1[[#This Row],[EJECUTIVO_CORPORATE]]</f>
        <v>0</v>
      </c>
      <c r="AC983" t="e">
        <f>VLOOKUP(Tabla1[[#This Row],[NRO_CUENTA]],[1]!Tabla3[#Data],12,0)</f>
        <v>#N/A</v>
      </c>
      <c r="AD983" t="e">
        <f>VLOOKUP(Tabla1[[#This Row],[NRO_CUENTA]],[1]!Tabla3[#Data],17,0)</f>
        <v>#N/A</v>
      </c>
    </row>
    <row r="984" spans="1:30" x14ac:dyDescent="0.25">
      <c r="A984" t="s">
        <v>88</v>
      </c>
      <c r="B984" s="1">
        <v>43524</v>
      </c>
      <c r="C984" t="s">
        <v>760</v>
      </c>
      <c r="D984">
        <v>33653</v>
      </c>
      <c r="E984" s="6" t="s">
        <v>3705</v>
      </c>
      <c r="F984" t="s">
        <v>3710</v>
      </c>
      <c r="G984" s="6" t="s">
        <v>1422</v>
      </c>
      <c r="H984" t="s">
        <v>22</v>
      </c>
      <c r="I984" t="s">
        <v>23</v>
      </c>
      <c r="J984" t="s">
        <v>1232</v>
      </c>
      <c r="K984" t="s">
        <v>3725</v>
      </c>
      <c r="L984" t="s">
        <v>3726</v>
      </c>
      <c r="M984" t="s">
        <v>3715</v>
      </c>
      <c r="N984" t="s">
        <v>2376</v>
      </c>
      <c r="O984" s="14">
        <v>44136</v>
      </c>
      <c r="P984" s="14">
        <v>44166</v>
      </c>
      <c r="Q984" s="22" t="s">
        <v>27</v>
      </c>
      <c r="R984" s="22" t="s">
        <v>3783</v>
      </c>
      <c r="S984" s="24"/>
      <c r="T984" s="22">
        <v>44181</v>
      </c>
      <c r="U984" t="s">
        <v>5982</v>
      </c>
      <c r="V984" t="s">
        <v>5982</v>
      </c>
      <c r="W984" t="s">
        <v>28</v>
      </c>
      <c r="X984" t="b">
        <f>Tabla1[[#This Row],[PLAN CONSUMO 31/10]]=Tabla1[[#This Row],[PLAN_CONSUMO]]</f>
        <v>0</v>
      </c>
      <c r="Y984" t="s">
        <v>8874</v>
      </c>
      <c r="Z984" t="b">
        <f>Tabla1[[#This Row],[DESCRIPCION_U20002 31/10]]=Tabla1[[#This Row],[DESCRIPCION_U2000]]</f>
        <v>0</v>
      </c>
      <c r="AA984" t="s">
        <v>1426</v>
      </c>
      <c r="AB984" t="b">
        <f>Tabla1[[#This Row],[EJECUTIVO COMERCIAL 31/10]]=Tabla1[[#This Row],[EJECUTIVO_CORPORATE]]</f>
        <v>0</v>
      </c>
      <c r="AC984" t="e">
        <f>VLOOKUP(Tabla1[[#This Row],[NRO_CUENTA]],[1]!Tabla3[#Data],12,0)</f>
        <v>#N/A</v>
      </c>
      <c r="AD984" t="e">
        <f>VLOOKUP(Tabla1[[#This Row],[NRO_CUENTA]],[1]!Tabla3[#Data],17,0)</f>
        <v>#N/A</v>
      </c>
    </row>
    <row r="985" spans="1:30" x14ac:dyDescent="0.25">
      <c r="A985" t="s">
        <v>88</v>
      </c>
      <c r="B985" s="1">
        <v>43524</v>
      </c>
      <c r="C985" t="s">
        <v>760</v>
      </c>
      <c r="D985">
        <v>33657</v>
      </c>
      <c r="E985" s="6" t="s">
        <v>3705</v>
      </c>
      <c r="F985" t="s">
        <v>3711</v>
      </c>
      <c r="G985" s="6" t="s">
        <v>1422</v>
      </c>
      <c r="H985" t="s">
        <v>31</v>
      </c>
      <c r="I985" t="s">
        <v>23</v>
      </c>
      <c r="J985" t="s">
        <v>1232</v>
      </c>
      <c r="K985" t="s">
        <v>3727</v>
      </c>
      <c r="L985" t="s">
        <v>3728</v>
      </c>
      <c r="M985" t="s">
        <v>3729</v>
      </c>
      <c r="N985" t="s">
        <v>2376</v>
      </c>
      <c r="O985" s="14">
        <v>44136</v>
      </c>
      <c r="P985" s="14">
        <v>44166</v>
      </c>
      <c r="Q985" s="22" t="s">
        <v>27</v>
      </c>
      <c r="R985" s="22"/>
      <c r="S985" s="24"/>
      <c r="T985" s="22">
        <v>44285</v>
      </c>
      <c r="U985" t="s">
        <v>5982</v>
      </c>
      <c r="V985" t="s">
        <v>5982</v>
      </c>
      <c r="W985" t="s">
        <v>28</v>
      </c>
      <c r="X985" t="b">
        <f>Tabla1[[#This Row],[PLAN CONSUMO 31/10]]=Tabla1[[#This Row],[PLAN_CONSUMO]]</f>
        <v>0</v>
      </c>
      <c r="Y985" t="s">
        <v>8875</v>
      </c>
      <c r="Z985" t="b">
        <f>Tabla1[[#This Row],[DESCRIPCION_U20002 31/10]]=Tabla1[[#This Row],[DESCRIPCION_U2000]]</f>
        <v>0</v>
      </c>
      <c r="AA985" t="s">
        <v>1426</v>
      </c>
      <c r="AB985" t="b">
        <f>Tabla1[[#This Row],[EJECUTIVO COMERCIAL 31/10]]=Tabla1[[#This Row],[EJECUTIVO_CORPORATE]]</f>
        <v>0</v>
      </c>
      <c r="AC985" t="e">
        <f>VLOOKUP(Tabla1[[#This Row],[NRO_CUENTA]],[1]!Tabla3[#Data],12,0)</f>
        <v>#N/A</v>
      </c>
      <c r="AD985" t="e">
        <f>VLOOKUP(Tabla1[[#This Row],[NRO_CUENTA]],[1]!Tabla3[#Data],17,0)</f>
        <v>#N/A</v>
      </c>
    </row>
    <row r="986" spans="1:30" x14ac:dyDescent="0.25">
      <c r="A986" t="s">
        <v>88</v>
      </c>
      <c r="B986" s="1">
        <v>43524</v>
      </c>
      <c r="C986" t="s">
        <v>760</v>
      </c>
      <c r="D986">
        <v>33658</v>
      </c>
      <c r="E986" s="6" t="s">
        <v>3705</v>
      </c>
      <c r="F986" t="s">
        <v>3733</v>
      </c>
      <c r="G986" s="6" t="s">
        <v>1422</v>
      </c>
      <c r="H986" t="s">
        <v>98</v>
      </c>
      <c r="I986" t="s">
        <v>23</v>
      </c>
      <c r="J986" t="s">
        <v>1232</v>
      </c>
      <c r="K986" t="s">
        <v>3730</v>
      </c>
      <c r="L986" t="s">
        <v>3731</v>
      </c>
      <c r="M986" t="s">
        <v>3732</v>
      </c>
      <c r="N986" t="s">
        <v>2376</v>
      </c>
      <c r="O986" s="14">
        <v>44136</v>
      </c>
      <c r="P986" s="14">
        <v>44166</v>
      </c>
      <c r="Q986" s="22" t="s">
        <v>75</v>
      </c>
      <c r="R986" s="22"/>
      <c r="S986" s="2" t="s">
        <v>9309</v>
      </c>
      <c r="T986" s="22">
        <v>0</v>
      </c>
      <c r="U986" t="s">
        <v>5989</v>
      </c>
      <c r="V986" t="s">
        <v>35</v>
      </c>
      <c r="W986" t="s">
        <v>760</v>
      </c>
      <c r="X986" t="b">
        <f>Tabla1[[#This Row],[PLAN CONSUMO 31/10]]=Tabla1[[#This Row],[PLAN_CONSUMO]]</f>
        <v>1</v>
      </c>
      <c r="Y986" t="s">
        <v>35</v>
      </c>
      <c r="Z986" t="b">
        <f>Tabla1[[#This Row],[DESCRIPCION_U20002 31/10]]=Tabla1[[#This Row],[DESCRIPCION_U2000]]</f>
        <v>0</v>
      </c>
      <c r="AA986" t="s">
        <v>1426</v>
      </c>
      <c r="AB986" t="b">
        <f>Tabla1[[#This Row],[EJECUTIVO COMERCIAL 31/10]]=Tabla1[[#This Row],[EJECUTIVO_CORPORATE]]</f>
        <v>0</v>
      </c>
      <c r="AC986" t="e">
        <f>VLOOKUP(Tabla1[[#This Row],[NRO_CUENTA]],[1]!Tabla3[#Data],12,0)</f>
        <v>#N/A</v>
      </c>
      <c r="AD986" t="e">
        <f>VLOOKUP(Tabla1[[#This Row],[NRO_CUENTA]],[1]!Tabla3[#Data],17,0)</f>
        <v>#N/A</v>
      </c>
    </row>
    <row r="987" spans="1:30" x14ac:dyDescent="0.25">
      <c r="A987" t="s">
        <v>88</v>
      </c>
      <c r="B987" s="1">
        <v>43524</v>
      </c>
      <c r="C987" t="s">
        <v>760</v>
      </c>
      <c r="D987">
        <v>33659</v>
      </c>
      <c r="E987" s="6" t="s">
        <v>3705</v>
      </c>
      <c r="F987" t="s">
        <v>3712</v>
      </c>
      <c r="G987" s="6" t="s">
        <v>1422</v>
      </c>
      <c r="H987" t="s">
        <v>646</v>
      </c>
      <c r="I987" t="s">
        <v>23</v>
      </c>
      <c r="J987" t="s">
        <v>1232</v>
      </c>
      <c r="K987" t="s">
        <v>3734</v>
      </c>
      <c r="L987" t="s">
        <v>3735</v>
      </c>
      <c r="M987" t="s">
        <v>3736</v>
      </c>
      <c r="N987" t="s">
        <v>2376</v>
      </c>
      <c r="O987" s="14">
        <v>44136</v>
      </c>
      <c r="P987" s="14">
        <v>44166</v>
      </c>
      <c r="Q987" s="22" t="s">
        <v>996</v>
      </c>
      <c r="R987" s="22"/>
      <c r="S987" s="24"/>
      <c r="T987" s="22">
        <v>0</v>
      </c>
      <c r="U987" t="s">
        <v>5982</v>
      </c>
      <c r="V987" t="s">
        <v>5982</v>
      </c>
      <c r="W987" t="s">
        <v>28</v>
      </c>
      <c r="X987" t="b">
        <f>Tabla1[[#This Row],[PLAN CONSUMO 31/10]]=Tabla1[[#This Row],[PLAN_CONSUMO]]</f>
        <v>0</v>
      </c>
      <c r="Y987" t="s">
        <v>8876</v>
      </c>
      <c r="Z987" t="b">
        <f>Tabla1[[#This Row],[DESCRIPCION_U20002 31/10]]=Tabla1[[#This Row],[DESCRIPCION_U2000]]</f>
        <v>0</v>
      </c>
      <c r="AA987" t="s">
        <v>1426</v>
      </c>
      <c r="AB987" t="b">
        <f>Tabla1[[#This Row],[EJECUTIVO COMERCIAL 31/10]]=Tabla1[[#This Row],[EJECUTIVO_CORPORATE]]</f>
        <v>0</v>
      </c>
      <c r="AC987" t="e">
        <f>VLOOKUP(Tabla1[[#This Row],[NRO_CUENTA]],[1]!Tabla3[#Data],12,0)</f>
        <v>#N/A</v>
      </c>
      <c r="AD987" t="e">
        <f>VLOOKUP(Tabla1[[#This Row],[NRO_CUENTA]],[1]!Tabla3[#Data],17,0)</f>
        <v>#N/A</v>
      </c>
    </row>
    <row r="988" spans="1:30" x14ac:dyDescent="0.25">
      <c r="A988" t="s">
        <v>88</v>
      </c>
      <c r="B988" s="1">
        <v>42671</v>
      </c>
      <c r="C988" t="s">
        <v>493</v>
      </c>
      <c r="D988">
        <v>30490</v>
      </c>
      <c r="E988" s="6" t="s">
        <v>3737</v>
      </c>
      <c r="F988" t="s">
        <v>3738</v>
      </c>
      <c r="G988" s="6" t="s">
        <v>1833</v>
      </c>
      <c r="H988" t="s">
        <v>752</v>
      </c>
      <c r="I988" t="s">
        <v>23</v>
      </c>
      <c r="J988" t="s">
        <v>1235</v>
      </c>
      <c r="K988" t="s">
        <v>3741</v>
      </c>
      <c r="L988" t="s">
        <v>3742</v>
      </c>
      <c r="M988" t="s">
        <v>3743</v>
      </c>
      <c r="N988" t="s">
        <v>2376</v>
      </c>
      <c r="O988" s="14">
        <v>44136</v>
      </c>
      <c r="P988" s="14">
        <v>44166</v>
      </c>
      <c r="Q988" s="21" t="s">
        <v>75</v>
      </c>
      <c r="R988" s="22"/>
      <c r="S988" s="2" t="s">
        <v>9309</v>
      </c>
      <c r="T988" s="22">
        <v>0</v>
      </c>
      <c r="U988" t="s">
        <v>5984</v>
      </c>
      <c r="V988" t="s">
        <v>35</v>
      </c>
      <c r="W988" t="s">
        <v>364</v>
      </c>
      <c r="X988" t="b">
        <f>Tabla1[[#This Row],[PLAN CONSUMO 31/10]]=Tabla1[[#This Row],[PLAN_CONSUMO]]</f>
        <v>0</v>
      </c>
      <c r="Y988" t="s">
        <v>35</v>
      </c>
      <c r="Z988" t="b">
        <f>Tabla1[[#This Row],[DESCRIPCION_U20002 31/10]]=Tabla1[[#This Row],[DESCRIPCION_U2000]]</f>
        <v>0</v>
      </c>
      <c r="AA988" t="s">
        <v>6152</v>
      </c>
      <c r="AB988" t="b">
        <f>Tabla1[[#This Row],[EJECUTIVO COMERCIAL 31/10]]=Tabla1[[#This Row],[EJECUTIVO_CORPORATE]]</f>
        <v>0</v>
      </c>
      <c r="AC988" t="e">
        <f>VLOOKUP(Tabla1[[#This Row],[NRO_CUENTA]],[1]!Tabla3[#Data],12,0)</f>
        <v>#N/A</v>
      </c>
      <c r="AD988" t="e">
        <f>VLOOKUP(Tabla1[[#This Row],[NRO_CUENTA]],[1]!Tabla3[#Data],17,0)</f>
        <v>#N/A</v>
      </c>
    </row>
    <row r="989" spans="1:30" x14ac:dyDescent="0.25">
      <c r="A989" t="s">
        <v>88</v>
      </c>
      <c r="B989" s="1">
        <v>42972</v>
      </c>
      <c r="C989" t="s">
        <v>82</v>
      </c>
      <c r="D989">
        <v>31310</v>
      </c>
      <c r="E989" s="6" t="s">
        <v>3739</v>
      </c>
      <c r="F989" t="s">
        <v>3740</v>
      </c>
      <c r="G989" s="6" t="s">
        <v>1410</v>
      </c>
      <c r="H989" t="s">
        <v>61</v>
      </c>
      <c r="I989" t="s">
        <v>23</v>
      </c>
      <c r="J989" t="s">
        <v>1226</v>
      </c>
      <c r="K989" t="s">
        <v>3744</v>
      </c>
      <c r="L989" t="s">
        <v>3745</v>
      </c>
      <c r="M989" t="s">
        <v>3746</v>
      </c>
      <c r="N989" t="s">
        <v>2376</v>
      </c>
      <c r="O989" s="14">
        <v>44136</v>
      </c>
      <c r="P989" s="14">
        <v>44166</v>
      </c>
      <c r="Q989" s="22" t="s">
        <v>996</v>
      </c>
      <c r="R989" s="22"/>
      <c r="S989" s="24"/>
      <c r="T989" s="22">
        <v>0</v>
      </c>
      <c r="U989" t="s">
        <v>5982</v>
      </c>
      <c r="V989" t="s">
        <v>35</v>
      </c>
      <c r="W989" t="s">
        <v>5991</v>
      </c>
      <c r="X989" t="b">
        <f>Tabla1[[#This Row],[PLAN CONSUMO 31/10]]=Tabla1[[#This Row],[PLAN_CONSUMO]]</f>
        <v>0</v>
      </c>
      <c r="Y989" t="s">
        <v>35</v>
      </c>
      <c r="Z989" t="b">
        <f>Tabla1[[#This Row],[DESCRIPCION_U20002 31/10]]=Tabla1[[#This Row],[DESCRIPCION_U2000]]</f>
        <v>0</v>
      </c>
      <c r="AA989" t="s">
        <v>9481</v>
      </c>
      <c r="AB989" t="b">
        <f>Tabla1[[#This Row],[EJECUTIVO COMERCIAL 31/10]]=Tabla1[[#This Row],[EJECUTIVO_CORPORATE]]</f>
        <v>0</v>
      </c>
      <c r="AC989" t="e">
        <f>VLOOKUP(Tabla1[[#This Row],[NRO_CUENTA]],[1]!Tabla3[#Data],12,0)</f>
        <v>#N/A</v>
      </c>
      <c r="AD989" t="e">
        <f>VLOOKUP(Tabla1[[#This Row],[NRO_CUENTA]],[1]!Tabla3[#Data],17,0)</f>
        <v>#N/A</v>
      </c>
    </row>
    <row r="990" spans="1:30" x14ac:dyDescent="0.25">
      <c r="A990" t="s">
        <v>88</v>
      </c>
      <c r="B990" s="1">
        <v>41999</v>
      </c>
      <c r="C990" t="s">
        <v>293</v>
      </c>
      <c r="D990">
        <v>29404</v>
      </c>
      <c r="E990" s="6" t="s">
        <v>3747</v>
      </c>
      <c r="F990" t="s">
        <v>3748</v>
      </c>
      <c r="G990" s="6" t="s">
        <v>1422</v>
      </c>
      <c r="H990" t="s">
        <v>22</v>
      </c>
      <c r="I990" t="s">
        <v>23</v>
      </c>
      <c r="J990" t="s">
        <v>1232</v>
      </c>
      <c r="K990" t="s">
        <v>3751</v>
      </c>
      <c r="L990" t="s">
        <v>3749</v>
      </c>
      <c r="M990" t="s">
        <v>3750</v>
      </c>
      <c r="N990" t="s">
        <v>2376</v>
      </c>
      <c r="O990" s="14">
        <v>44136</v>
      </c>
      <c r="P990" s="14">
        <v>44166</v>
      </c>
      <c r="Q990" s="22" t="s">
        <v>27</v>
      </c>
      <c r="R990" s="22" t="s">
        <v>3783</v>
      </c>
      <c r="S990" s="24"/>
      <c r="T990" s="22">
        <v>44182</v>
      </c>
      <c r="U990" t="s">
        <v>5982</v>
      </c>
      <c r="V990" t="s">
        <v>5982</v>
      </c>
      <c r="W990" t="s">
        <v>5996</v>
      </c>
      <c r="X990" t="b">
        <f>Tabla1[[#This Row],[PLAN CONSUMO 31/10]]=Tabla1[[#This Row],[PLAN_CONSUMO]]</f>
        <v>0</v>
      </c>
      <c r="Y990" t="s">
        <v>6131</v>
      </c>
      <c r="Z990" t="b">
        <f>Tabla1[[#This Row],[DESCRIPCION_U20002 31/10]]=Tabla1[[#This Row],[DESCRIPCION_U2000]]</f>
        <v>0</v>
      </c>
      <c r="AA990" t="s">
        <v>1426</v>
      </c>
      <c r="AB990" t="b">
        <f>Tabla1[[#This Row],[EJECUTIVO COMERCIAL 31/10]]=Tabla1[[#This Row],[EJECUTIVO_CORPORATE]]</f>
        <v>0</v>
      </c>
      <c r="AC990" t="e">
        <f>VLOOKUP(Tabla1[[#This Row],[NRO_CUENTA]],[1]!Tabla3[#Data],12,0)</f>
        <v>#N/A</v>
      </c>
      <c r="AD990" t="e">
        <f>VLOOKUP(Tabla1[[#This Row],[NRO_CUENTA]],[1]!Tabla3[#Data],17,0)</f>
        <v>#N/A</v>
      </c>
    </row>
    <row r="991" spans="1:30" x14ac:dyDescent="0.25">
      <c r="A991" t="s">
        <v>88</v>
      </c>
      <c r="B991" s="1">
        <v>43250</v>
      </c>
      <c r="C991" t="s">
        <v>427</v>
      </c>
      <c r="D991">
        <v>32459</v>
      </c>
      <c r="E991" s="6" t="s">
        <v>3752</v>
      </c>
      <c r="F991" t="s">
        <v>6132</v>
      </c>
      <c r="G991" s="6" t="s">
        <v>1408</v>
      </c>
      <c r="H991" t="s">
        <v>31</v>
      </c>
      <c r="I991" t="s">
        <v>23</v>
      </c>
      <c r="J991" t="s">
        <v>1228</v>
      </c>
      <c r="K991" t="s">
        <v>3753</v>
      </c>
      <c r="L991" t="s">
        <v>3754</v>
      </c>
      <c r="M991" t="s">
        <v>3755</v>
      </c>
      <c r="N991" t="s">
        <v>2376</v>
      </c>
      <c r="O991" s="14">
        <v>44136</v>
      </c>
      <c r="P991" s="14">
        <v>44166</v>
      </c>
      <c r="Q991" s="22" t="s">
        <v>27</v>
      </c>
      <c r="R991" s="22"/>
      <c r="S991" s="24"/>
      <c r="T991" s="22">
        <v>44540</v>
      </c>
      <c r="U991" t="s">
        <v>5982</v>
      </c>
      <c r="V991" t="s">
        <v>5982</v>
      </c>
      <c r="W991" t="s">
        <v>28</v>
      </c>
      <c r="X991" t="b">
        <f>Tabla1[[#This Row],[PLAN CONSUMO 31/10]]=Tabla1[[#This Row],[PLAN_CONSUMO]]</f>
        <v>0</v>
      </c>
      <c r="Y991" t="s">
        <v>6132</v>
      </c>
      <c r="Z991" t="b">
        <f>Tabla1[[#This Row],[DESCRIPCION_U20002 31/10]]=Tabla1[[#This Row],[DESCRIPCION_U2000]]</f>
        <v>1</v>
      </c>
      <c r="AA991" t="s">
        <v>8638</v>
      </c>
      <c r="AB991" t="b">
        <f>Tabla1[[#This Row],[EJECUTIVO COMERCIAL 31/10]]=Tabla1[[#This Row],[EJECUTIVO_CORPORATE]]</f>
        <v>0</v>
      </c>
      <c r="AC991" t="e">
        <f>VLOOKUP(Tabla1[[#This Row],[NRO_CUENTA]],[1]!Tabla3[#Data],12,0)</f>
        <v>#N/A</v>
      </c>
      <c r="AD991" t="e">
        <f>VLOOKUP(Tabla1[[#This Row],[NRO_CUENTA]],[1]!Tabla3[#Data],17,0)</f>
        <v>#N/A</v>
      </c>
    </row>
    <row r="992" spans="1:30" x14ac:dyDescent="0.25">
      <c r="A992" t="s">
        <v>88</v>
      </c>
      <c r="B992" s="1">
        <v>43936</v>
      </c>
      <c r="C992" t="s">
        <v>28</v>
      </c>
      <c r="D992">
        <v>35299</v>
      </c>
      <c r="E992" s="6" t="s">
        <v>3752</v>
      </c>
      <c r="F992" t="s">
        <v>3756</v>
      </c>
      <c r="G992" s="6" t="s">
        <v>1408</v>
      </c>
      <c r="H992" t="s">
        <v>31</v>
      </c>
      <c r="I992" t="s">
        <v>23</v>
      </c>
      <c r="J992" t="s">
        <v>1228</v>
      </c>
      <c r="K992" t="s">
        <v>3757</v>
      </c>
      <c r="L992" t="s">
        <v>3758</v>
      </c>
      <c r="M992" t="s">
        <v>3755</v>
      </c>
      <c r="N992" t="s">
        <v>2376</v>
      </c>
      <c r="O992" s="14">
        <v>44136</v>
      </c>
      <c r="P992" s="14">
        <v>44166</v>
      </c>
      <c r="Q992" s="22" t="s">
        <v>996</v>
      </c>
      <c r="R992" s="22"/>
      <c r="S992" s="24"/>
      <c r="T992" s="22">
        <v>0</v>
      </c>
      <c r="U992" t="s">
        <v>5982</v>
      </c>
      <c r="V992" t="s">
        <v>35</v>
      </c>
      <c r="W992" t="s">
        <v>28</v>
      </c>
      <c r="X992" t="b">
        <f>Tabla1[[#This Row],[PLAN CONSUMO 31/10]]=Tabla1[[#This Row],[PLAN_CONSUMO]]</f>
        <v>1</v>
      </c>
      <c r="Y992" t="s">
        <v>35</v>
      </c>
      <c r="Z992" t="b">
        <f>Tabla1[[#This Row],[DESCRIPCION_U20002 31/10]]=Tabla1[[#This Row],[DESCRIPCION_U2000]]</f>
        <v>0</v>
      </c>
      <c r="AA992" t="s">
        <v>8638</v>
      </c>
      <c r="AB992" t="b">
        <f>Tabla1[[#This Row],[EJECUTIVO COMERCIAL 31/10]]=Tabla1[[#This Row],[EJECUTIVO_CORPORATE]]</f>
        <v>0</v>
      </c>
      <c r="AC992" t="e">
        <f>VLOOKUP(Tabla1[[#This Row],[NRO_CUENTA]],[1]!Tabla3[#Data],12,0)</f>
        <v>#N/A</v>
      </c>
      <c r="AD992" t="e">
        <f>VLOOKUP(Tabla1[[#This Row],[NRO_CUENTA]],[1]!Tabla3[#Data],17,0)</f>
        <v>#N/A</v>
      </c>
    </row>
    <row r="993" spans="1:30" x14ac:dyDescent="0.25">
      <c r="A993" t="s">
        <v>88</v>
      </c>
      <c r="B993" s="1">
        <v>43017</v>
      </c>
      <c r="C993" t="s">
        <v>76</v>
      </c>
      <c r="D993">
        <v>31426</v>
      </c>
      <c r="E993" s="6" t="s">
        <v>3759</v>
      </c>
      <c r="F993" t="s">
        <v>3761</v>
      </c>
      <c r="G993" s="6" t="s">
        <v>1422</v>
      </c>
      <c r="H993" t="s">
        <v>40</v>
      </c>
      <c r="I993" t="s">
        <v>23</v>
      </c>
      <c r="J993" t="s">
        <v>1232</v>
      </c>
      <c r="K993" t="s">
        <v>3762</v>
      </c>
      <c r="L993" t="s">
        <v>3763</v>
      </c>
      <c r="M993" t="s">
        <v>3764</v>
      </c>
      <c r="N993" t="s">
        <v>2376</v>
      </c>
      <c r="O993" s="14">
        <v>44136</v>
      </c>
      <c r="P993" s="14">
        <v>44166</v>
      </c>
      <c r="Q993" s="22" t="s">
        <v>27</v>
      </c>
      <c r="R993" s="22" t="s">
        <v>3791</v>
      </c>
      <c r="S993" s="24"/>
      <c r="T993" s="22">
        <v>44184</v>
      </c>
      <c r="U993" t="s">
        <v>5982</v>
      </c>
      <c r="V993" t="s">
        <v>5982</v>
      </c>
      <c r="W993" t="s">
        <v>76</v>
      </c>
      <c r="X993" t="b">
        <f>Tabla1[[#This Row],[PLAN CONSUMO 31/10]]=Tabla1[[#This Row],[PLAN_CONSUMO]]</f>
        <v>1</v>
      </c>
      <c r="Y993" t="s">
        <v>6709</v>
      </c>
      <c r="Z993" t="b">
        <f>Tabla1[[#This Row],[DESCRIPCION_U20002 31/10]]=Tabla1[[#This Row],[DESCRIPCION_U2000]]</f>
        <v>0</v>
      </c>
      <c r="AA993" t="s">
        <v>1426</v>
      </c>
      <c r="AB993" t="b">
        <f>Tabla1[[#This Row],[EJECUTIVO COMERCIAL 31/10]]=Tabla1[[#This Row],[EJECUTIVO_CORPORATE]]</f>
        <v>0</v>
      </c>
      <c r="AC993" t="e">
        <f>VLOOKUP(Tabla1[[#This Row],[NRO_CUENTA]],[1]!Tabla3[#Data],12,0)</f>
        <v>#N/A</v>
      </c>
      <c r="AD993" t="e">
        <f>VLOOKUP(Tabla1[[#This Row],[NRO_CUENTA]],[1]!Tabla3[#Data],17,0)</f>
        <v>#N/A</v>
      </c>
    </row>
    <row r="994" spans="1:30" x14ac:dyDescent="0.25">
      <c r="A994" t="s">
        <v>88</v>
      </c>
      <c r="B994" s="1">
        <v>43153</v>
      </c>
      <c r="C994" t="s">
        <v>287</v>
      </c>
      <c r="D994">
        <v>31922</v>
      </c>
      <c r="E994" s="6" t="s">
        <v>3759</v>
      </c>
      <c r="F994" t="s">
        <v>3765</v>
      </c>
      <c r="G994" s="6" t="s">
        <v>1422</v>
      </c>
      <c r="H994" t="s">
        <v>40</v>
      </c>
      <c r="I994" t="s">
        <v>23</v>
      </c>
      <c r="J994" t="s">
        <v>1232</v>
      </c>
      <c r="K994" t="s">
        <v>3762</v>
      </c>
      <c r="L994" t="s">
        <v>3763</v>
      </c>
      <c r="M994" t="s">
        <v>3764</v>
      </c>
      <c r="N994" t="s">
        <v>2376</v>
      </c>
      <c r="O994" s="14">
        <v>44136</v>
      </c>
      <c r="P994" s="14">
        <v>44166</v>
      </c>
      <c r="Q994" s="22" t="s">
        <v>27</v>
      </c>
      <c r="R994" s="22" t="s">
        <v>3791</v>
      </c>
      <c r="S994" s="24"/>
      <c r="T994" s="22">
        <v>44184</v>
      </c>
      <c r="U994" t="s">
        <v>5984</v>
      </c>
      <c r="V994" t="s">
        <v>35</v>
      </c>
      <c r="W994" t="s">
        <v>287</v>
      </c>
      <c r="X994" t="b">
        <f>Tabla1[[#This Row],[PLAN CONSUMO 31/10]]=Tabla1[[#This Row],[PLAN_CONSUMO]]</f>
        <v>1</v>
      </c>
      <c r="Y994" t="s">
        <v>35</v>
      </c>
      <c r="Z994" t="b">
        <f>Tabla1[[#This Row],[DESCRIPCION_U20002 31/10]]=Tabla1[[#This Row],[DESCRIPCION_U2000]]</f>
        <v>0</v>
      </c>
      <c r="AA994" t="s">
        <v>1426</v>
      </c>
      <c r="AB994" t="b">
        <f>Tabla1[[#This Row],[EJECUTIVO COMERCIAL 31/10]]=Tabla1[[#This Row],[EJECUTIVO_CORPORATE]]</f>
        <v>0</v>
      </c>
      <c r="AC994" t="e">
        <f>VLOOKUP(Tabla1[[#This Row],[NRO_CUENTA]],[1]!Tabla3[#Data],12,0)</f>
        <v>#N/A</v>
      </c>
      <c r="AD994" t="e">
        <f>VLOOKUP(Tabla1[[#This Row],[NRO_CUENTA]],[1]!Tabla3[#Data],17,0)</f>
        <v>#N/A</v>
      </c>
    </row>
    <row r="995" spans="1:30" x14ac:dyDescent="0.25">
      <c r="A995" t="s">
        <v>88</v>
      </c>
      <c r="B995" s="1">
        <v>43153</v>
      </c>
      <c r="C995" t="s">
        <v>36</v>
      </c>
      <c r="D995">
        <v>31924</v>
      </c>
      <c r="E995" s="6" t="s">
        <v>3759</v>
      </c>
      <c r="F995" t="s">
        <v>3760</v>
      </c>
      <c r="G995" s="6" t="s">
        <v>1422</v>
      </c>
      <c r="H995" t="s">
        <v>22</v>
      </c>
      <c r="I995" t="s">
        <v>23</v>
      </c>
      <c r="J995" t="s">
        <v>1232</v>
      </c>
      <c r="K995" t="s">
        <v>3766</v>
      </c>
      <c r="L995" t="s">
        <v>3767</v>
      </c>
      <c r="M995" t="s">
        <v>3764</v>
      </c>
      <c r="N995" t="s">
        <v>2376</v>
      </c>
      <c r="O995" s="14">
        <v>44136</v>
      </c>
      <c r="P995" s="14">
        <v>44166</v>
      </c>
      <c r="Q995" s="22" t="s">
        <v>27</v>
      </c>
      <c r="R995" s="22" t="s">
        <v>3970</v>
      </c>
      <c r="S995" s="24"/>
      <c r="T995" s="22">
        <v>44224</v>
      </c>
      <c r="U995" t="s">
        <v>5982</v>
      </c>
      <c r="V995" t="s">
        <v>5982</v>
      </c>
      <c r="W995" t="s">
        <v>36</v>
      </c>
      <c r="X995" t="b">
        <f>Tabla1[[#This Row],[PLAN CONSUMO 31/10]]=Tabla1[[#This Row],[PLAN_CONSUMO]]</f>
        <v>1</v>
      </c>
      <c r="Y995" t="s">
        <v>3760</v>
      </c>
      <c r="Z995" t="b">
        <f>Tabla1[[#This Row],[DESCRIPCION_U20002 31/10]]=Tabla1[[#This Row],[DESCRIPCION_U2000]]</f>
        <v>1</v>
      </c>
      <c r="AA995" t="s">
        <v>1426</v>
      </c>
      <c r="AB995" t="b">
        <f>Tabla1[[#This Row],[EJECUTIVO COMERCIAL 31/10]]=Tabla1[[#This Row],[EJECUTIVO_CORPORATE]]</f>
        <v>0</v>
      </c>
      <c r="AC995" t="e">
        <f>VLOOKUP(Tabla1[[#This Row],[NRO_CUENTA]],[1]!Tabla3[#Data],12,0)</f>
        <v>#N/A</v>
      </c>
      <c r="AD995" t="e">
        <f>VLOOKUP(Tabla1[[#This Row],[NRO_CUENTA]],[1]!Tabla3[#Data],17,0)</f>
        <v>#N/A</v>
      </c>
    </row>
    <row r="996" spans="1:30" x14ac:dyDescent="0.25">
      <c r="A996" t="s">
        <v>18</v>
      </c>
      <c r="B996" s="1">
        <v>43601</v>
      </c>
      <c r="C996" t="s">
        <v>94</v>
      </c>
      <c r="D996">
        <v>34037</v>
      </c>
      <c r="E996" s="6" t="s">
        <v>2630</v>
      </c>
      <c r="F996" t="s">
        <v>2633</v>
      </c>
      <c r="G996" s="6" t="s">
        <v>1820</v>
      </c>
      <c r="H996" t="s">
        <v>40</v>
      </c>
      <c r="I996" t="s">
        <v>23</v>
      </c>
      <c r="J996" t="s">
        <v>1378</v>
      </c>
      <c r="K996" t="s">
        <v>2664</v>
      </c>
      <c r="L996" t="s">
        <v>2665</v>
      </c>
      <c r="M996" t="s">
        <v>2675</v>
      </c>
      <c r="N996" t="s">
        <v>2376</v>
      </c>
      <c r="O996" s="14">
        <v>44197</v>
      </c>
      <c r="P996" s="14">
        <v>44197</v>
      </c>
      <c r="Q996" s="22" t="s">
        <v>1878</v>
      </c>
      <c r="R996" s="22" t="s">
        <v>3797</v>
      </c>
      <c r="S996" s="24"/>
      <c r="T996" s="29">
        <v>44217</v>
      </c>
      <c r="U996" t="s">
        <v>5982</v>
      </c>
      <c r="V996" t="s">
        <v>5982</v>
      </c>
      <c r="W996" t="s">
        <v>118</v>
      </c>
      <c r="X996" t="b">
        <f>Tabla1[[#This Row],[PLAN CONSUMO 31/10]]=Tabla1[[#This Row],[PLAN_CONSUMO]]</f>
        <v>0</v>
      </c>
      <c r="Y996" t="s">
        <v>6691</v>
      </c>
      <c r="Z996" t="b">
        <f>Tabla1[[#This Row],[DESCRIPCION_U20002 31/10]]=Tabla1[[#This Row],[DESCRIPCION_U2000]]</f>
        <v>0</v>
      </c>
      <c r="AA996" t="s">
        <v>4247</v>
      </c>
      <c r="AB996" t="b">
        <f>Tabla1[[#This Row],[EJECUTIVO COMERCIAL 31/10]]=Tabla1[[#This Row],[EJECUTIVO_CORPORATE]]</f>
        <v>0</v>
      </c>
      <c r="AC996" t="e">
        <f>VLOOKUP(Tabla1[[#This Row],[NRO_CUENTA]],[1]!Tabla3[#Data],12,0)</f>
        <v>#N/A</v>
      </c>
      <c r="AD996" t="e">
        <f>VLOOKUP(Tabla1[[#This Row],[NRO_CUENTA]],[1]!Tabla3[#Data],17,0)</f>
        <v>#N/A</v>
      </c>
    </row>
    <row r="997" spans="1:30" x14ac:dyDescent="0.25">
      <c r="A997" t="s">
        <v>18</v>
      </c>
      <c r="B997" s="1">
        <v>44160</v>
      </c>
      <c r="C997" t="s">
        <v>364</v>
      </c>
      <c r="D997">
        <v>35692</v>
      </c>
      <c r="E997" s="6" t="s">
        <v>440</v>
      </c>
      <c r="F997" t="s">
        <v>3798</v>
      </c>
      <c r="G997" s="6" t="s">
        <v>3799</v>
      </c>
      <c r="H997" t="s">
        <v>40</v>
      </c>
      <c r="I997" t="s">
        <v>23</v>
      </c>
      <c r="J997" t="s">
        <v>823</v>
      </c>
      <c r="K997" t="s">
        <v>3856</v>
      </c>
      <c r="L997" t="s">
        <v>3857</v>
      </c>
      <c r="M997" t="s">
        <v>3858</v>
      </c>
      <c r="N997" t="s">
        <v>711</v>
      </c>
      <c r="O997" s="14">
        <v>44197</v>
      </c>
      <c r="P997" s="14">
        <v>44197</v>
      </c>
      <c r="Q997" s="22" t="s">
        <v>27</v>
      </c>
      <c r="R997" s="22" t="s">
        <v>5952</v>
      </c>
      <c r="S997" s="24"/>
      <c r="T997" s="22">
        <v>44413</v>
      </c>
      <c r="U997" t="s">
        <v>5982</v>
      </c>
      <c r="V997" t="s">
        <v>5982</v>
      </c>
      <c r="W997" t="s">
        <v>1380</v>
      </c>
      <c r="X997" t="b">
        <f>Tabla1[[#This Row],[PLAN CONSUMO 31/10]]=Tabla1[[#This Row],[PLAN_CONSUMO]]</f>
        <v>0</v>
      </c>
      <c r="Y997" t="s">
        <v>9465</v>
      </c>
      <c r="Z997" t="b">
        <f>Tabla1[[#This Row],[DESCRIPCION_U20002 31/10]]=Tabla1[[#This Row],[DESCRIPCION_U2000]]</f>
        <v>0</v>
      </c>
      <c r="AA997" t="s">
        <v>3799</v>
      </c>
      <c r="AB997" t="b">
        <f>Tabla1[[#This Row],[EJECUTIVO COMERCIAL 31/10]]=Tabla1[[#This Row],[EJECUTIVO_CORPORATE]]</f>
        <v>1</v>
      </c>
      <c r="AC997" t="e">
        <f>VLOOKUP(Tabla1[[#This Row],[NRO_CUENTA]],[1]!Tabla3[#Data],12,0)</f>
        <v>#N/A</v>
      </c>
      <c r="AD997" t="e">
        <f>VLOOKUP(Tabla1[[#This Row],[NRO_CUENTA]],[1]!Tabla3[#Data],17,0)</f>
        <v>#N/A</v>
      </c>
    </row>
    <row r="998" spans="1:30" x14ac:dyDescent="0.25">
      <c r="A998" t="s">
        <v>18</v>
      </c>
      <c r="B998" s="1">
        <v>44165</v>
      </c>
      <c r="C998" t="s">
        <v>28</v>
      </c>
      <c r="D998">
        <v>35751</v>
      </c>
      <c r="E998" s="6" t="s">
        <v>3800</v>
      </c>
      <c r="F998" t="s">
        <v>3801</v>
      </c>
      <c r="G998" s="6" t="s">
        <v>1765</v>
      </c>
      <c r="H998" t="s">
        <v>40</v>
      </c>
      <c r="I998" t="s">
        <v>23</v>
      </c>
      <c r="J998" t="s">
        <v>745</v>
      </c>
      <c r="K998" t="s">
        <v>3859</v>
      </c>
      <c r="L998" t="s">
        <v>3860</v>
      </c>
      <c r="M998" t="s">
        <v>3861</v>
      </c>
      <c r="N998" t="s">
        <v>17</v>
      </c>
      <c r="O998" s="14">
        <v>44197</v>
      </c>
      <c r="P998" s="14">
        <v>44197</v>
      </c>
      <c r="Q998" s="22" t="s">
        <v>27</v>
      </c>
      <c r="R998" s="22" t="s">
        <v>3994</v>
      </c>
      <c r="S998" s="24"/>
      <c r="T998" s="22">
        <v>44397</v>
      </c>
      <c r="U998" t="s">
        <v>5984</v>
      </c>
      <c r="V998" t="s">
        <v>35</v>
      </c>
      <c r="W998" t="s">
        <v>28</v>
      </c>
      <c r="X998" t="b">
        <f>Tabla1[[#This Row],[PLAN CONSUMO 31/10]]=Tabla1[[#This Row],[PLAN_CONSUMO]]</f>
        <v>1</v>
      </c>
      <c r="Y998" t="s">
        <v>35</v>
      </c>
      <c r="Z998" t="b">
        <f>Tabla1[[#This Row],[DESCRIPCION_U20002 31/10]]=Tabla1[[#This Row],[DESCRIPCION_U2000]]</f>
        <v>0</v>
      </c>
      <c r="AA998" t="s">
        <v>9185</v>
      </c>
      <c r="AB998" t="b">
        <f>Tabla1[[#This Row],[EJECUTIVO COMERCIAL 31/10]]=Tabla1[[#This Row],[EJECUTIVO_CORPORATE]]</f>
        <v>0</v>
      </c>
      <c r="AC998" t="e">
        <f>VLOOKUP(Tabla1[[#This Row],[NRO_CUENTA]],[1]!Tabla3[#Data],12,0)</f>
        <v>#N/A</v>
      </c>
      <c r="AD998" t="e">
        <f>VLOOKUP(Tabla1[[#This Row],[NRO_CUENTA]],[1]!Tabla3[#Data],17,0)</f>
        <v>#N/A</v>
      </c>
    </row>
    <row r="999" spans="1:30" x14ac:dyDescent="0.25">
      <c r="A999" t="s">
        <v>18</v>
      </c>
      <c r="B999" s="1">
        <v>44165</v>
      </c>
      <c r="C999" t="s">
        <v>28</v>
      </c>
      <c r="D999">
        <v>35757</v>
      </c>
      <c r="E999" s="6" t="s">
        <v>2427</v>
      </c>
      <c r="F999" t="s">
        <v>3802</v>
      </c>
      <c r="G999" s="6" t="s">
        <v>1765</v>
      </c>
      <c r="H999" t="s">
        <v>22</v>
      </c>
      <c r="I999" t="s">
        <v>23</v>
      </c>
      <c r="J999" t="s">
        <v>745</v>
      </c>
      <c r="K999" t="s">
        <v>3862</v>
      </c>
      <c r="L999" t="s">
        <v>3863</v>
      </c>
      <c r="M999" t="s">
        <v>3864</v>
      </c>
      <c r="N999" t="s">
        <v>2376</v>
      </c>
      <c r="O999" s="14">
        <v>44197</v>
      </c>
      <c r="P999" s="14">
        <v>44197</v>
      </c>
      <c r="Q999" s="22" t="s">
        <v>27</v>
      </c>
      <c r="R999" s="22" t="s">
        <v>3997</v>
      </c>
      <c r="S999" s="24"/>
      <c r="T999" s="22">
        <v>44221</v>
      </c>
      <c r="U999" t="s">
        <v>5982</v>
      </c>
      <c r="V999" t="s">
        <v>5982</v>
      </c>
      <c r="W999" t="s">
        <v>28</v>
      </c>
      <c r="X999" t="b">
        <f>Tabla1[[#This Row],[PLAN CONSUMO 31/10]]=Tabla1[[#This Row],[PLAN_CONSUMO]]</f>
        <v>1</v>
      </c>
      <c r="Y999" t="s">
        <v>3802</v>
      </c>
      <c r="Z999" t="b">
        <f>Tabla1[[#This Row],[DESCRIPCION_U20002 31/10]]=Tabla1[[#This Row],[DESCRIPCION_U2000]]</f>
        <v>1</v>
      </c>
      <c r="AA999" t="s">
        <v>3799</v>
      </c>
      <c r="AB999" t="b">
        <f>Tabla1[[#This Row],[EJECUTIVO COMERCIAL 31/10]]=Tabla1[[#This Row],[EJECUTIVO_CORPORATE]]</f>
        <v>0</v>
      </c>
      <c r="AC999" t="e">
        <f>VLOOKUP(Tabla1[[#This Row],[NRO_CUENTA]],[1]!Tabla3[#Data],12,0)</f>
        <v>#N/A</v>
      </c>
      <c r="AD999" t="e">
        <f>VLOOKUP(Tabla1[[#This Row],[NRO_CUENTA]],[1]!Tabla3[#Data],17,0)</f>
        <v>#N/A</v>
      </c>
    </row>
    <row r="1000" spans="1:30" x14ac:dyDescent="0.25">
      <c r="A1000" t="s">
        <v>88</v>
      </c>
      <c r="B1000" s="1">
        <v>44145</v>
      </c>
      <c r="C1000" t="s">
        <v>28</v>
      </c>
      <c r="D1000">
        <v>35645</v>
      </c>
      <c r="E1000" s="6" t="s">
        <v>515</v>
      </c>
      <c r="F1000" t="s">
        <v>3814</v>
      </c>
      <c r="G1000" s="6" t="s">
        <v>2188</v>
      </c>
      <c r="H1000" t="s">
        <v>61</v>
      </c>
      <c r="I1000" t="s">
        <v>23</v>
      </c>
      <c r="J1000" t="s">
        <v>2191</v>
      </c>
      <c r="K1000" t="s">
        <v>3865</v>
      </c>
      <c r="L1000" t="s">
        <v>3866</v>
      </c>
      <c r="M1000" t="s">
        <v>3867</v>
      </c>
      <c r="N1000" t="s">
        <v>17</v>
      </c>
      <c r="O1000" s="14">
        <v>44197</v>
      </c>
      <c r="P1000" s="14">
        <v>44197</v>
      </c>
      <c r="Q1000" s="22" t="s">
        <v>27</v>
      </c>
      <c r="R1000" s="22"/>
      <c r="S1000" s="24"/>
      <c r="T1000" s="22">
        <v>44286</v>
      </c>
      <c r="U1000" t="s">
        <v>5982</v>
      </c>
      <c r="V1000" t="s">
        <v>35</v>
      </c>
      <c r="W1000" t="s">
        <v>28</v>
      </c>
      <c r="X1000" t="b">
        <f>Tabla1[[#This Row],[PLAN CONSUMO 31/10]]=Tabla1[[#This Row],[PLAN_CONSUMO]]</f>
        <v>1</v>
      </c>
      <c r="Y1000" t="s">
        <v>35</v>
      </c>
      <c r="Z1000" t="b">
        <f>Tabla1[[#This Row],[DESCRIPCION_U20002 31/10]]=Tabla1[[#This Row],[DESCRIPCION_U2000]]</f>
        <v>0</v>
      </c>
      <c r="AA1000" t="s">
        <v>7474</v>
      </c>
      <c r="AB1000" t="b">
        <f>Tabla1[[#This Row],[EJECUTIVO COMERCIAL 31/10]]=Tabla1[[#This Row],[EJECUTIVO_CORPORATE]]</f>
        <v>0</v>
      </c>
      <c r="AC1000" t="e">
        <f>VLOOKUP(Tabla1[[#This Row],[NRO_CUENTA]],[1]!Tabla3[#Data],12,0)</f>
        <v>#N/A</v>
      </c>
      <c r="AD1000" t="e">
        <f>VLOOKUP(Tabla1[[#This Row],[NRO_CUENTA]],[1]!Tabla3[#Data],17,0)</f>
        <v>#N/A</v>
      </c>
    </row>
    <row r="1001" spans="1:30" x14ac:dyDescent="0.25">
      <c r="A1001" t="s">
        <v>88</v>
      </c>
      <c r="B1001" s="1">
        <v>44162</v>
      </c>
      <c r="C1001" t="s">
        <v>28</v>
      </c>
      <c r="D1001">
        <v>35685</v>
      </c>
      <c r="E1001" s="6" t="s">
        <v>2927</v>
      </c>
      <c r="F1001" t="s">
        <v>3815</v>
      </c>
      <c r="G1001" s="6" t="s">
        <v>1826</v>
      </c>
      <c r="H1001" t="s">
        <v>40</v>
      </c>
      <c r="I1001" t="s">
        <v>23</v>
      </c>
      <c r="J1001" t="s">
        <v>1241</v>
      </c>
      <c r="K1001" t="s">
        <v>3868</v>
      </c>
      <c r="L1001" t="s">
        <v>3869</v>
      </c>
      <c r="M1001" t="s">
        <v>3870</v>
      </c>
      <c r="N1001" t="s">
        <v>2376</v>
      </c>
      <c r="O1001" s="14">
        <v>44197</v>
      </c>
      <c r="P1001" s="14">
        <v>44197</v>
      </c>
      <c r="Q1001" s="22" t="s">
        <v>27</v>
      </c>
      <c r="R1001" s="22" t="s">
        <v>7621</v>
      </c>
      <c r="S1001" s="24" t="s">
        <v>2239</v>
      </c>
      <c r="T1001" s="22">
        <v>44820</v>
      </c>
      <c r="U1001" t="s">
        <v>5984</v>
      </c>
      <c r="V1001" t="s">
        <v>35</v>
      </c>
      <c r="W1001" t="s">
        <v>28</v>
      </c>
      <c r="X1001" t="b">
        <f>Tabla1[[#This Row],[PLAN CONSUMO 31/10]]=Tabla1[[#This Row],[PLAN_CONSUMO]]</f>
        <v>1</v>
      </c>
      <c r="Y1001" t="s">
        <v>35</v>
      </c>
      <c r="Z1001" t="b">
        <f>Tabla1[[#This Row],[DESCRIPCION_U20002 31/10]]=Tabla1[[#This Row],[DESCRIPCION_U2000]]</f>
        <v>0</v>
      </c>
      <c r="AA1001" t="s">
        <v>5731</v>
      </c>
      <c r="AB1001" t="b">
        <f>Tabla1[[#This Row],[EJECUTIVO COMERCIAL 31/10]]=Tabla1[[#This Row],[EJECUTIVO_CORPORATE]]</f>
        <v>0</v>
      </c>
      <c r="AC1001" t="e">
        <f>VLOOKUP(Tabla1[[#This Row],[NRO_CUENTA]],[1]!Tabla3[#Data],12,0)</f>
        <v>#N/A</v>
      </c>
      <c r="AD1001" t="e">
        <f>VLOOKUP(Tabla1[[#This Row],[NRO_CUENTA]],[1]!Tabla3[#Data],17,0)</f>
        <v>#N/A</v>
      </c>
    </row>
    <row r="1002" spans="1:30" x14ac:dyDescent="0.25">
      <c r="A1002" t="s">
        <v>88</v>
      </c>
      <c r="B1002" s="1">
        <v>44162</v>
      </c>
      <c r="C1002" t="s">
        <v>28</v>
      </c>
      <c r="D1002">
        <v>35694</v>
      </c>
      <c r="E1002" s="6" t="s">
        <v>3461</v>
      </c>
      <c r="F1002" t="s">
        <v>3855</v>
      </c>
      <c r="G1002" s="6" t="s">
        <v>3817</v>
      </c>
      <c r="H1002" t="s">
        <v>40</v>
      </c>
      <c r="I1002" t="s">
        <v>23</v>
      </c>
      <c r="J1002" t="s">
        <v>1241</v>
      </c>
      <c r="K1002" t="s">
        <v>3871</v>
      </c>
      <c r="L1002" t="s">
        <v>3872</v>
      </c>
      <c r="M1002" t="s">
        <v>3873</v>
      </c>
      <c r="N1002" t="s">
        <v>17</v>
      </c>
      <c r="O1002" s="14">
        <v>44197</v>
      </c>
      <c r="P1002" s="14">
        <v>44197</v>
      </c>
      <c r="Q1002" s="22" t="s">
        <v>27</v>
      </c>
      <c r="R1002" s="22"/>
      <c r="S1002" s="24"/>
      <c r="T1002" s="22">
        <v>44209</v>
      </c>
      <c r="U1002" t="s">
        <v>5982</v>
      </c>
      <c r="V1002" t="s">
        <v>35</v>
      </c>
      <c r="W1002" t="s">
        <v>28</v>
      </c>
      <c r="X1002" t="b">
        <f>Tabla1[[#This Row],[PLAN CONSUMO 31/10]]=Tabla1[[#This Row],[PLAN_CONSUMO]]</f>
        <v>1</v>
      </c>
      <c r="Y1002" t="s">
        <v>35</v>
      </c>
      <c r="Z1002" t="b">
        <f>Tabla1[[#This Row],[DESCRIPCION_U20002 31/10]]=Tabla1[[#This Row],[DESCRIPCION_U2000]]</f>
        <v>0</v>
      </c>
      <c r="AA1002" t="s">
        <v>4249</v>
      </c>
      <c r="AB1002" t="b">
        <f>Tabla1[[#This Row],[EJECUTIVO COMERCIAL 31/10]]=Tabla1[[#This Row],[EJECUTIVO_CORPORATE]]</f>
        <v>0</v>
      </c>
      <c r="AC1002" t="e">
        <f>VLOOKUP(Tabla1[[#This Row],[NRO_CUENTA]],[1]!Tabla3[#Data],12,0)</f>
        <v>#N/A</v>
      </c>
      <c r="AD1002" t="e">
        <f>VLOOKUP(Tabla1[[#This Row],[NRO_CUENTA]],[1]!Tabla3[#Data],17,0)</f>
        <v>#N/A</v>
      </c>
    </row>
    <row r="1003" spans="1:30" x14ac:dyDescent="0.25">
      <c r="A1003" t="s">
        <v>88</v>
      </c>
      <c r="B1003" s="1">
        <v>44162</v>
      </c>
      <c r="C1003" t="s">
        <v>248</v>
      </c>
      <c r="D1003">
        <v>35715</v>
      </c>
      <c r="E1003" s="6" t="s">
        <v>1434</v>
      </c>
      <c r="F1003" t="s">
        <v>3816</v>
      </c>
      <c r="G1003" s="6" t="s">
        <v>1435</v>
      </c>
      <c r="H1003" t="s">
        <v>22</v>
      </c>
      <c r="I1003" t="s">
        <v>23</v>
      </c>
      <c r="J1003" t="s">
        <v>1223</v>
      </c>
      <c r="K1003" t="s">
        <v>3874</v>
      </c>
      <c r="L1003" t="s">
        <v>3875</v>
      </c>
      <c r="M1003" t="s">
        <v>3876</v>
      </c>
      <c r="N1003" t="s">
        <v>17</v>
      </c>
      <c r="O1003" s="14">
        <v>44197</v>
      </c>
      <c r="P1003" s="14">
        <v>44197</v>
      </c>
      <c r="Q1003" s="22" t="s">
        <v>27</v>
      </c>
      <c r="R1003" s="22"/>
      <c r="S1003" s="24"/>
      <c r="T1003" s="22">
        <v>44209</v>
      </c>
      <c r="U1003" t="s">
        <v>5982</v>
      </c>
      <c r="V1003" t="s">
        <v>5982</v>
      </c>
      <c r="W1003" t="s">
        <v>248</v>
      </c>
      <c r="X1003" t="b">
        <f>Tabla1[[#This Row],[PLAN CONSUMO 31/10]]=Tabla1[[#This Row],[PLAN_CONSUMO]]</f>
        <v>1</v>
      </c>
      <c r="Y1003" t="s">
        <v>3816</v>
      </c>
      <c r="Z1003" t="b">
        <f>Tabla1[[#This Row],[DESCRIPCION_U20002 31/10]]=Tabla1[[#This Row],[DESCRIPCION_U2000]]</f>
        <v>1</v>
      </c>
      <c r="AA1003" t="s">
        <v>1435</v>
      </c>
      <c r="AB1003" t="b">
        <f>Tabla1[[#This Row],[EJECUTIVO COMERCIAL 31/10]]=Tabla1[[#This Row],[EJECUTIVO_CORPORATE]]</f>
        <v>1</v>
      </c>
      <c r="AC1003" t="e">
        <f>VLOOKUP(Tabla1[[#This Row],[NRO_CUENTA]],[1]!Tabla3[#Data],12,0)</f>
        <v>#N/A</v>
      </c>
      <c r="AD1003" t="e">
        <f>VLOOKUP(Tabla1[[#This Row],[NRO_CUENTA]],[1]!Tabla3[#Data],17,0)</f>
        <v>#N/A</v>
      </c>
    </row>
    <row r="1004" spans="1:30" x14ac:dyDescent="0.25">
      <c r="A1004" t="s">
        <v>88</v>
      </c>
      <c r="B1004" s="1">
        <v>44165</v>
      </c>
      <c r="C1004" t="s">
        <v>835</v>
      </c>
      <c r="D1004">
        <v>35710</v>
      </c>
      <c r="E1004" s="6" t="s">
        <v>3818</v>
      </c>
      <c r="F1004" t="s">
        <v>3819</v>
      </c>
      <c r="G1004" s="6" t="s">
        <v>1429</v>
      </c>
      <c r="H1004" t="s">
        <v>22</v>
      </c>
      <c r="I1004" t="s">
        <v>23</v>
      </c>
      <c r="J1004" t="s">
        <v>1634</v>
      </c>
      <c r="K1004" t="s">
        <v>3877</v>
      </c>
      <c r="L1004" t="s">
        <v>3878</v>
      </c>
      <c r="M1004" t="s">
        <v>3879</v>
      </c>
      <c r="N1004" t="s">
        <v>17</v>
      </c>
      <c r="O1004" s="14">
        <v>44197</v>
      </c>
      <c r="P1004" s="14">
        <v>44197</v>
      </c>
      <c r="Q1004" s="22" t="s">
        <v>27</v>
      </c>
      <c r="R1004" s="22"/>
      <c r="S1004" s="24"/>
      <c r="T1004" s="22">
        <v>44209</v>
      </c>
      <c r="U1004" t="s">
        <v>5982</v>
      </c>
      <c r="V1004" t="s">
        <v>5982</v>
      </c>
      <c r="W1004" t="s">
        <v>5983</v>
      </c>
      <c r="X1004" t="b">
        <f>Tabla1[[#This Row],[PLAN CONSUMO 31/10]]=Tabla1[[#This Row],[PLAN_CONSUMO]]</f>
        <v>0</v>
      </c>
      <c r="Y1004" t="s">
        <v>6369</v>
      </c>
      <c r="Z1004" t="b">
        <f>Tabla1[[#This Row],[DESCRIPCION_U20002 31/10]]=Tabla1[[#This Row],[DESCRIPCION_U2000]]</f>
        <v>0</v>
      </c>
      <c r="AA1004" t="s">
        <v>7446</v>
      </c>
      <c r="AB1004" t="b">
        <f>Tabla1[[#This Row],[EJECUTIVO COMERCIAL 31/10]]=Tabla1[[#This Row],[EJECUTIVO_CORPORATE]]</f>
        <v>0</v>
      </c>
      <c r="AC1004" t="e">
        <f>VLOOKUP(Tabla1[[#This Row],[NRO_CUENTA]],[1]!Tabla3[#Data],12,0)</f>
        <v>#N/A</v>
      </c>
      <c r="AD1004" t="e">
        <f>VLOOKUP(Tabla1[[#This Row],[NRO_CUENTA]],[1]!Tabla3[#Data],17,0)</f>
        <v>#N/A</v>
      </c>
    </row>
    <row r="1005" spans="1:30" x14ac:dyDescent="0.25">
      <c r="A1005" t="s">
        <v>88</v>
      </c>
      <c r="B1005" s="1">
        <v>44165</v>
      </c>
      <c r="C1005" t="s">
        <v>28</v>
      </c>
      <c r="D1005">
        <v>35706</v>
      </c>
      <c r="E1005" s="6" t="s">
        <v>3820</v>
      </c>
      <c r="F1005" t="s">
        <v>3821</v>
      </c>
      <c r="G1005" s="6" t="s">
        <v>1413</v>
      </c>
      <c r="H1005" t="s">
        <v>22</v>
      </c>
      <c r="I1005" t="s">
        <v>23</v>
      </c>
      <c r="J1005" t="s">
        <v>757</v>
      </c>
      <c r="K1005" t="s">
        <v>3880</v>
      </c>
      <c r="L1005" t="s">
        <v>3881</v>
      </c>
      <c r="M1005" t="s">
        <v>3882</v>
      </c>
      <c r="N1005" t="s">
        <v>17</v>
      </c>
      <c r="O1005" s="14">
        <v>44197</v>
      </c>
      <c r="P1005" s="14">
        <v>44197</v>
      </c>
      <c r="Q1005" s="22" t="s">
        <v>27</v>
      </c>
      <c r="R1005" s="22"/>
      <c r="S1005" s="24"/>
      <c r="T1005" s="22">
        <v>44210</v>
      </c>
      <c r="U1005" t="s">
        <v>5982</v>
      </c>
      <c r="V1005" t="s">
        <v>5982</v>
      </c>
      <c r="W1005" t="s">
        <v>28</v>
      </c>
      <c r="X1005" t="b">
        <f>Tabla1[[#This Row],[PLAN CONSUMO 31/10]]=Tabla1[[#This Row],[PLAN_CONSUMO]]</f>
        <v>1</v>
      </c>
      <c r="Y1005" t="s">
        <v>3821</v>
      </c>
      <c r="Z1005" t="b">
        <f>Tabla1[[#This Row],[DESCRIPCION_U20002 31/10]]=Tabla1[[#This Row],[DESCRIPCION_U2000]]</f>
        <v>1</v>
      </c>
      <c r="AA1005" t="s">
        <v>8926</v>
      </c>
      <c r="AB1005" t="b">
        <f>Tabla1[[#This Row],[EJECUTIVO COMERCIAL 31/10]]=Tabla1[[#This Row],[EJECUTIVO_CORPORATE]]</f>
        <v>0</v>
      </c>
      <c r="AC1005" t="e">
        <f>VLOOKUP(Tabla1[[#This Row],[NRO_CUENTA]],[1]!Tabla3[#Data],12,0)</f>
        <v>#N/A</v>
      </c>
      <c r="AD1005" t="e">
        <f>VLOOKUP(Tabla1[[#This Row],[NRO_CUENTA]],[1]!Tabla3[#Data],17,0)</f>
        <v>#N/A</v>
      </c>
    </row>
    <row r="1006" spans="1:30" x14ac:dyDescent="0.25">
      <c r="A1006" t="s">
        <v>88</v>
      </c>
      <c r="B1006" s="1">
        <v>44165</v>
      </c>
      <c r="C1006" t="s">
        <v>248</v>
      </c>
      <c r="D1006">
        <v>35752</v>
      </c>
      <c r="E1006" s="6" t="s">
        <v>3822</v>
      </c>
      <c r="F1006" t="s">
        <v>3849</v>
      </c>
      <c r="G1006" s="6" t="s">
        <v>1441</v>
      </c>
      <c r="H1006" t="s">
        <v>31</v>
      </c>
      <c r="I1006" t="s">
        <v>23</v>
      </c>
      <c r="J1006" t="s">
        <v>1238</v>
      </c>
      <c r="K1006" t="s">
        <v>3883</v>
      </c>
      <c r="L1006" t="s">
        <v>3884</v>
      </c>
      <c r="M1006" t="s">
        <v>3885</v>
      </c>
      <c r="N1006" t="s">
        <v>17</v>
      </c>
      <c r="O1006" s="14">
        <v>44197</v>
      </c>
      <c r="P1006" s="14">
        <v>44197</v>
      </c>
      <c r="Q1006" s="21" t="s">
        <v>75</v>
      </c>
      <c r="R1006" s="22"/>
      <c r="S1006" s="2" t="s">
        <v>9309</v>
      </c>
      <c r="T1006" s="22">
        <v>0</v>
      </c>
      <c r="U1006" t="s">
        <v>5984</v>
      </c>
      <c r="V1006" t="s">
        <v>35</v>
      </c>
      <c r="W1006" t="s">
        <v>248</v>
      </c>
      <c r="X1006" t="b">
        <f>Tabla1[[#This Row],[PLAN CONSUMO 31/10]]=Tabla1[[#This Row],[PLAN_CONSUMO]]</f>
        <v>1</v>
      </c>
      <c r="Y1006" t="s">
        <v>35</v>
      </c>
      <c r="Z1006" t="b">
        <f>Tabla1[[#This Row],[DESCRIPCION_U20002 31/10]]=Tabla1[[#This Row],[DESCRIPCION_U2000]]</f>
        <v>0</v>
      </c>
      <c r="AA1006" t="s">
        <v>7447</v>
      </c>
      <c r="AB1006" t="b">
        <f>Tabla1[[#This Row],[EJECUTIVO COMERCIAL 31/10]]=Tabla1[[#This Row],[EJECUTIVO_CORPORATE]]</f>
        <v>0</v>
      </c>
      <c r="AC1006" t="e">
        <f>VLOOKUP(Tabla1[[#This Row],[NRO_CUENTA]],[1]!Tabla3[#Data],12,0)</f>
        <v>#N/A</v>
      </c>
      <c r="AD1006" t="e">
        <f>VLOOKUP(Tabla1[[#This Row],[NRO_CUENTA]],[1]!Tabla3[#Data],17,0)</f>
        <v>#N/A</v>
      </c>
    </row>
    <row r="1007" spans="1:30" x14ac:dyDescent="0.25">
      <c r="A1007" t="s">
        <v>88</v>
      </c>
      <c r="B1007" s="1">
        <v>44165</v>
      </c>
      <c r="C1007" t="s">
        <v>158</v>
      </c>
      <c r="D1007">
        <v>35659</v>
      </c>
      <c r="E1007" s="6" t="s">
        <v>3823</v>
      </c>
      <c r="F1007" t="s">
        <v>3824</v>
      </c>
      <c r="G1007" s="6" t="s">
        <v>1429</v>
      </c>
      <c r="H1007" t="s">
        <v>22</v>
      </c>
      <c r="I1007" t="s">
        <v>23</v>
      </c>
      <c r="J1007" t="s">
        <v>1634</v>
      </c>
      <c r="K1007" t="s">
        <v>3886</v>
      </c>
      <c r="L1007" t="s">
        <v>3887</v>
      </c>
      <c r="M1007" t="s">
        <v>3888</v>
      </c>
      <c r="N1007" t="s">
        <v>17</v>
      </c>
      <c r="O1007" s="14">
        <v>44197</v>
      </c>
      <c r="P1007" s="14">
        <v>44197</v>
      </c>
      <c r="Q1007" s="22" t="s">
        <v>27</v>
      </c>
      <c r="R1007" s="22" t="s">
        <v>4487</v>
      </c>
      <c r="S1007" s="24"/>
      <c r="T1007" s="22">
        <v>44217</v>
      </c>
      <c r="U1007" t="s">
        <v>5982</v>
      </c>
      <c r="V1007" t="s">
        <v>5982</v>
      </c>
      <c r="W1007" t="s">
        <v>414</v>
      </c>
      <c r="X1007" t="b">
        <f>Tabla1[[#This Row],[PLAN CONSUMO 31/10]]=Tabla1[[#This Row],[PLAN_CONSUMO]]</f>
        <v>0</v>
      </c>
      <c r="Y1007" t="s">
        <v>6925</v>
      </c>
      <c r="Z1007" t="b">
        <f>Tabla1[[#This Row],[DESCRIPCION_U20002 31/10]]=Tabla1[[#This Row],[DESCRIPCION_U2000]]</f>
        <v>0</v>
      </c>
      <c r="AA1007" t="s">
        <v>7446</v>
      </c>
      <c r="AB1007" t="b">
        <f>Tabla1[[#This Row],[EJECUTIVO COMERCIAL 31/10]]=Tabla1[[#This Row],[EJECUTIVO_CORPORATE]]</f>
        <v>0</v>
      </c>
      <c r="AC1007" t="e">
        <f>VLOOKUP(Tabla1[[#This Row],[NRO_CUENTA]],[1]!Tabla3[#Data],12,0)</f>
        <v>#N/A</v>
      </c>
      <c r="AD1007" t="e">
        <f>VLOOKUP(Tabla1[[#This Row],[NRO_CUENTA]],[1]!Tabla3[#Data],17,0)</f>
        <v>#N/A</v>
      </c>
    </row>
    <row r="1008" spans="1:30" x14ac:dyDescent="0.25">
      <c r="A1008" t="s">
        <v>88</v>
      </c>
      <c r="B1008" s="1">
        <v>44165</v>
      </c>
      <c r="C1008" t="s">
        <v>36</v>
      </c>
      <c r="D1008">
        <v>35699</v>
      </c>
      <c r="E1008" s="6" t="s">
        <v>3462</v>
      </c>
      <c r="F1008" t="s">
        <v>3825</v>
      </c>
      <c r="G1008" s="6" t="s">
        <v>1408</v>
      </c>
      <c r="H1008" t="s">
        <v>40</v>
      </c>
      <c r="I1008" t="s">
        <v>23</v>
      </c>
      <c r="J1008" t="s">
        <v>1228</v>
      </c>
      <c r="K1008" s="6" t="s">
        <v>4350</v>
      </c>
      <c r="M1008" t="s">
        <v>4349</v>
      </c>
      <c r="N1008" t="s">
        <v>17</v>
      </c>
      <c r="O1008" s="14">
        <v>44197</v>
      </c>
      <c r="P1008" s="14">
        <v>44197</v>
      </c>
      <c r="Q1008" s="22" t="s">
        <v>27</v>
      </c>
      <c r="R1008" s="22" t="s">
        <v>4265</v>
      </c>
      <c r="S1008" s="24"/>
      <c r="T1008" s="22">
        <v>44237</v>
      </c>
      <c r="U1008" t="s">
        <v>5982</v>
      </c>
      <c r="V1008" t="s">
        <v>5982</v>
      </c>
      <c r="W1008" t="s">
        <v>28</v>
      </c>
      <c r="X1008" t="b">
        <f>Tabla1[[#This Row],[PLAN CONSUMO 31/10]]=Tabla1[[#This Row],[PLAN_CONSUMO]]</f>
        <v>0</v>
      </c>
      <c r="Y1008" t="s">
        <v>7968</v>
      </c>
      <c r="Z1008" t="b">
        <f>Tabla1[[#This Row],[DESCRIPCION_U20002 31/10]]=Tabla1[[#This Row],[DESCRIPCION_U2000]]</f>
        <v>0</v>
      </c>
      <c r="AA1008" t="s">
        <v>7475</v>
      </c>
      <c r="AB1008" t="b">
        <f>Tabla1[[#This Row],[EJECUTIVO COMERCIAL 31/10]]=Tabla1[[#This Row],[EJECUTIVO_CORPORATE]]</f>
        <v>0</v>
      </c>
      <c r="AC1008" t="e">
        <f>VLOOKUP(Tabla1[[#This Row],[NRO_CUENTA]],[1]!Tabla3[#Data],12,0)</f>
        <v>#N/A</v>
      </c>
      <c r="AD1008" t="e">
        <f>VLOOKUP(Tabla1[[#This Row],[NRO_CUENTA]],[1]!Tabla3[#Data],17,0)</f>
        <v>#N/A</v>
      </c>
    </row>
    <row r="1009" spans="1:30" x14ac:dyDescent="0.25">
      <c r="A1009" t="s">
        <v>88</v>
      </c>
      <c r="B1009" s="1">
        <v>44165</v>
      </c>
      <c r="C1009" t="s">
        <v>36</v>
      </c>
      <c r="D1009">
        <v>35719</v>
      </c>
      <c r="E1009" s="6" t="s">
        <v>3826</v>
      </c>
      <c r="F1009" t="s">
        <v>3850</v>
      </c>
      <c r="G1009" s="6" t="s">
        <v>1404</v>
      </c>
      <c r="H1009" t="s">
        <v>31</v>
      </c>
      <c r="I1009" t="s">
        <v>23</v>
      </c>
      <c r="J1009" t="s">
        <v>1233</v>
      </c>
      <c r="K1009" t="s">
        <v>3889</v>
      </c>
      <c r="L1009" t="s">
        <v>3890</v>
      </c>
      <c r="M1009" t="s">
        <v>3891</v>
      </c>
      <c r="N1009" t="s">
        <v>17</v>
      </c>
      <c r="O1009" s="14">
        <v>44197</v>
      </c>
      <c r="P1009" s="14">
        <v>44197</v>
      </c>
      <c r="Q1009" s="22" t="s">
        <v>27</v>
      </c>
      <c r="R1009" s="22" t="s">
        <v>5953</v>
      </c>
      <c r="S1009" s="24"/>
      <c r="T1009" s="22">
        <v>44438</v>
      </c>
      <c r="U1009" t="s">
        <v>5982</v>
      </c>
      <c r="V1009" t="s">
        <v>5982</v>
      </c>
      <c r="W1009" t="s">
        <v>1381</v>
      </c>
      <c r="X1009" t="b">
        <f>Tabla1[[#This Row],[PLAN CONSUMO 31/10]]=Tabla1[[#This Row],[PLAN_CONSUMO]]</f>
        <v>0</v>
      </c>
      <c r="Y1009" t="s">
        <v>9466</v>
      </c>
      <c r="Z1009" t="b">
        <f>Tabla1[[#This Row],[DESCRIPCION_U20002 31/10]]=Tabla1[[#This Row],[DESCRIPCION_U2000]]</f>
        <v>0</v>
      </c>
      <c r="AA1009" t="s">
        <v>7110</v>
      </c>
      <c r="AB1009" t="b">
        <f>Tabla1[[#This Row],[EJECUTIVO COMERCIAL 31/10]]=Tabla1[[#This Row],[EJECUTIVO_CORPORATE]]</f>
        <v>0</v>
      </c>
      <c r="AC1009" t="e">
        <f>VLOOKUP(Tabla1[[#This Row],[NRO_CUENTA]],[1]!Tabla3[#Data],12,0)</f>
        <v>#N/A</v>
      </c>
      <c r="AD1009" t="e">
        <f>VLOOKUP(Tabla1[[#This Row],[NRO_CUENTA]],[1]!Tabla3[#Data],17,0)</f>
        <v>#N/A</v>
      </c>
    </row>
    <row r="1010" spans="1:30" x14ac:dyDescent="0.25">
      <c r="A1010" t="s">
        <v>88</v>
      </c>
      <c r="B1010" s="1">
        <v>44165</v>
      </c>
      <c r="C1010" t="s">
        <v>1380</v>
      </c>
      <c r="D1010">
        <v>35709</v>
      </c>
      <c r="E1010" s="6" t="s">
        <v>3827</v>
      </c>
      <c r="F1010" t="s">
        <v>3828</v>
      </c>
      <c r="G1010" s="6" t="s">
        <v>1408</v>
      </c>
      <c r="H1010" t="s">
        <v>40</v>
      </c>
      <c r="I1010" t="s">
        <v>23</v>
      </c>
      <c r="J1010" t="s">
        <v>1228</v>
      </c>
      <c r="K1010" t="s">
        <v>3892</v>
      </c>
      <c r="L1010" t="s">
        <v>3893</v>
      </c>
      <c r="M1010" t="s">
        <v>3894</v>
      </c>
      <c r="N1010" t="s">
        <v>17</v>
      </c>
      <c r="O1010" s="14">
        <v>44197</v>
      </c>
      <c r="P1010" s="14">
        <v>44197</v>
      </c>
      <c r="Q1010" s="22" t="s">
        <v>27</v>
      </c>
      <c r="R1010" s="22"/>
      <c r="S1010" s="24"/>
      <c r="T1010" s="22">
        <v>44212</v>
      </c>
      <c r="U1010" t="s">
        <v>5982</v>
      </c>
      <c r="V1010" t="s">
        <v>5982</v>
      </c>
      <c r="W1010" t="s">
        <v>282</v>
      </c>
      <c r="X1010" t="b">
        <f>Tabla1[[#This Row],[PLAN CONSUMO 31/10]]=Tabla1[[#This Row],[PLAN_CONSUMO]]</f>
        <v>0</v>
      </c>
      <c r="Y1010" t="s">
        <v>7547</v>
      </c>
      <c r="Z1010" t="b">
        <f>Tabla1[[#This Row],[DESCRIPCION_U20002 31/10]]=Tabla1[[#This Row],[DESCRIPCION_U2000]]</f>
        <v>0</v>
      </c>
      <c r="AA1010" t="s">
        <v>4247</v>
      </c>
      <c r="AB1010" t="b">
        <f>Tabla1[[#This Row],[EJECUTIVO COMERCIAL 31/10]]=Tabla1[[#This Row],[EJECUTIVO_CORPORATE]]</f>
        <v>0</v>
      </c>
      <c r="AC1010" t="e">
        <f>VLOOKUP(Tabla1[[#This Row],[NRO_CUENTA]],[1]!Tabla3[#Data],12,0)</f>
        <v>#N/A</v>
      </c>
      <c r="AD1010" t="e">
        <f>VLOOKUP(Tabla1[[#This Row],[NRO_CUENTA]],[1]!Tabla3[#Data],17,0)</f>
        <v>#N/A</v>
      </c>
    </row>
    <row r="1011" spans="1:30" x14ac:dyDescent="0.25">
      <c r="A1011" t="s">
        <v>88</v>
      </c>
      <c r="B1011" s="1">
        <v>44164</v>
      </c>
      <c r="C1011" t="s">
        <v>28</v>
      </c>
      <c r="D1011">
        <v>35700</v>
      </c>
      <c r="E1011" s="6" t="s">
        <v>3829</v>
      </c>
      <c r="F1011" t="s">
        <v>3851</v>
      </c>
      <c r="G1011" s="6" t="s">
        <v>1422</v>
      </c>
      <c r="H1011" t="s">
        <v>22</v>
      </c>
      <c r="I1011" t="s">
        <v>23</v>
      </c>
      <c r="J1011" t="s">
        <v>1232</v>
      </c>
      <c r="K1011" t="s">
        <v>3895</v>
      </c>
      <c r="L1011" t="s">
        <v>3896</v>
      </c>
      <c r="M1011" t="s">
        <v>3897</v>
      </c>
      <c r="N1011" t="s">
        <v>17</v>
      </c>
      <c r="O1011" s="14">
        <v>44197</v>
      </c>
      <c r="P1011" s="14">
        <v>44197</v>
      </c>
      <c r="Q1011" s="22" t="s">
        <v>27</v>
      </c>
      <c r="R1011" s="22" t="s">
        <v>3989</v>
      </c>
      <c r="S1011" s="24"/>
      <c r="T1011" s="22">
        <v>44267</v>
      </c>
      <c r="U1011" t="s">
        <v>5982</v>
      </c>
      <c r="V1011" t="s">
        <v>5982</v>
      </c>
      <c r="W1011" t="s">
        <v>28</v>
      </c>
      <c r="X1011" t="b">
        <f>Tabla1[[#This Row],[PLAN CONSUMO 31/10]]=Tabla1[[#This Row],[PLAN_CONSUMO]]</f>
        <v>1</v>
      </c>
      <c r="Y1011" t="s">
        <v>3851</v>
      </c>
      <c r="Z1011" t="b">
        <f>Tabla1[[#This Row],[DESCRIPCION_U20002 31/10]]=Tabla1[[#This Row],[DESCRIPCION_U2000]]</f>
        <v>1</v>
      </c>
      <c r="AA1011" t="s">
        <v>7446</v>
      </c>
      <c r="AB1011" t="b">
        <f>Tabla1[[#This Row],[EJECUTIVO COMERCIAL 31/10]]=Tabla1[[#This Row],[EJECUTIVO_CORPORATE]]</f>
        <v>0</v>
      </c>
      <c r="AC1011" t="e">
        <f>VLOOKUP(Tabla1[[#This Row],[NRO_CUENTA]],[1]!Tabla3[#Data],12,0)</f>
        <v>#N/A</v>
      </c>
      <c r="AD1011" t="e">
        <f>VLOOKUP(Tabla1[[#This Row],[NRO_CUENTA]],[1]!Tabla3[#Data],17,0)</f>
        <v>#N/A</v>
      </c>
    </row>
    <row r="1012" spans="1:30" x14ac:dyDescent="0.25">
      <c r="A1012" t="s">
        <v>242</v>
      </c>
      <c r="B1012" s="1">
        <v>44162</v>
      </c>
      <c r="C1012" t="s">
        <v>1381</v>
      </c>
      <c r="D1012">
        <v>35704</v>
      </c>
      <c r="E1012" s="6" t="s">
        <v>3839</v>
      </c>
      <c r="F1012" t="s">
        <v>3840</v>
      </c>
      <c r="G1012" s="6" t="s">
        <v>4252</v>
      </c>
      <c r="H1012" t="s">
        <v>873</v>
      </c>
      <c r="I1012" t="s">
        <v>23</v>
      </c>
      <c r="J1012" t="s">
        <v>4661</v>
      </c>
      <c r="K1012" t="s">
        <v>3898</v>
      </c>
      <c r="L1012" t="s">
        <v>3899</v>
      </c>
      <c r="M1012" t="s">
        <v>3900</v>
      </c>
      <c r="N1012" t="s">
        <v>17</v>
      </c>
      <c r="O1012" s="14">
        <v>44197</v>
      </c>
      <c r="P1012" s="14">
        <v>44197</v>
      </c>
      <c r="Q1012" s="22" t="s">
        <v>75</v>
      </c>
      <c r="R1012" s="22"/>
      <c r="S1012" s="24" t="s">
        <v>1019</v>
      </c>
      <c r="T1012" s="22">
        <v>0</v>
      </c>
      <c r="U1012" t="s">
        <v>5990</v>
      </c>
      <c r="V1012" t="s">
        <v>35</v>
      </c>
      <c r="W1012" t="s">
        <v>1381</v>
      </c>
      <c r="X1012" t="b">
        <f>Tabla1[[#This Row],[PLAN CONSUMO 31/10]]=Tabla1[[#This Row],[PLAN_CONSUMO]]</f>
        <v>1</v>
      </c>
      <c r="Y1012" t="s">
        <v>35</v>
      </c>
      <c r="Z1012" t="b">
        <f>Tabla1[[#This Row],[DESCRIPCION_U20002 31/10]]=Tabla1[[#This Row],[DESCRIPCION_U2000]]</f>
        <v>0</v>
      </c>
      <c r="AA1012" t="s">
        <v>4252</v>
      </c>
      <c r="AB1012" t="b">
        <f>Tabla1[[#This Row],[EJECUTIVO COMERCIAL 31/10]]=Tabla1[[#This Row],[EJECUTIVO_CORPORATE]]</f>
        <v>1</v>
      </c>
      <c r="AC1012" t="e">
        <f>VLOOKUP(Tabla1[[#This Row],[NRO_CUENTA]],[1]!Tabla3[#Data],12,0)</f>
        <v>#N/A</v>
      </c>
      <c r="AD1012" t="e">
        <f>VLOOKUP(Tabla1[[#This Row],[NRO_CUENTA]],[1]!Tabla3[#Data],17,0)</f>
        <v>#N/A</v>
      </c>
    </row>
    <row r="1013" spans="1:30" x14ac:dyDescent="0.25">
      <c r="A1013" t="s">
        <v>242</v>
      </c>
      <c r="B1013" s="1">
        <v>44165</v>
      </c>
      <c r="C1013" t="s">
        <v>28</v>
      </c>
      <c r="D1013">
        <v>35701</v>
      </c>
      <c r="E1013" s="6" t="s">
        <v>3841</v>
      </c>
      <c r="F1013" t="s">
        <v>3842</v>
      </c>
      <c r="G1013" s="6" t="s">
        <v>3843</v>
      </c>
      <c r="H1013" t="s">
        <v>40</v>
      </c>
      <c r="I1013" t="s">
        <v>23</v>
      </c>
      <c r="J1013" t="s">
        <v>1844</v>
      </c>
      <c r="K1013" s="6" t="s">
        <v>3901</v>
      </c>
      <c r="L1013" t="s">
        <v>3902</v>
      </c>
      <c r="M1013" t="s">
        <v>3903</v>
      </c>
      <c r="N1013" t="s">
        <v>17</v>
      </c>
      <c r="O1013" s="14">
        <v>44197</v>
      </c>
      <c r="P1013" s="14">
        <v>44197</v>
      </c>
      <c r="Q1013" s="22" t="s">
        <v>27</v>
      </c>
      <c r="R1013" s="22" t="s">
        <v>3987</v>
      </c>
      <c r="S1013" s="24"/>
      <c r="T1013" s="22">
        <v>44214</v>
      </c>
      <c r="U1013" t="s">
        <v>5982</v>
      </c>
      <c r="V1013" t="s">
        <v>35</v>
      </c>
      <c r="W1013" t="s">
        <v>28</v>
      </c>
      <c r="X1013" t="b">
        <f>Tabla1[[#This Row],[PLAN CONSUMO 31/10]]=Tabla1[[#This Row],[PLAN_CONSUMO]]</f>
        <v>1</v>
      </c>
      <c r="Y1013" t="s">
        <v>35</v>
      </c>
      <c r="Z1013" t="b">
        <f>Tabla1[[#This Row],[DESCRIPCION_U20002 31/10]]=Tabla1[[#This Row],[DESCRIPCION_U2000]]</f>
        <v>0</v>
      </c>
      <c r="AA1013" t="s">
        <v>3843</v>
      </c>
      <c r="AB1013" t="b">
        <f>Tabla1[[#This Row],[EJECUTIVO COMERCIAL 31/10]]=Tabla1[[#This Row],[EJECUTIVO_CORPORATE]]</f>
        <v>1</v>
      </c>
      <c r="AC1013" t="e">
        <f>VLOOKUP(Tabla1[[#This Row],[NRO_CUENTA]],[1]!Tabla3[#Data],12,0)</f>
        <v>#N/A</v>
      </c>
      <c r="AD1013" t="e">
        <f>VLOOKUP(Tabla1[[#This Row],[NRO_CUENTA]],[1]!Tabla3[#Data],17,0)</f>
        <v>#N/A</v>
      </c>
    </row>
    <row r="1014" spans="1:30" x14ac:dyDescent="0.25">
      <c r="A1014" t="s">
        <v>1382</v>
      </c>
      <c r="B1014" s="1">
        <v>44148</v>
      </c>
      <c r="C1014" t="s">
        <v>28</v>
      </c>
      <c r="D1014">
        <v>35631</v>
      </c>
      <c r="E1014" s="6" t="s">
        <v>83</v>
      </c>
      <c r="F1014" t="s">
        <v>3846</v>
      </c>
      <c r="G1014" s="6" t="s">
        <v>1389</v>
      </c>
      <c r="H1014" t="s">
        <v>40</v>
      </c>
      <c r="I1014" t="s">
        <v>23</v>
      </c>
      <c r="J1014" t="s">
        <v>832</v>
      </c>
      <c r="K1014" t="s">
        <v>3904</v>
      </c>
      <c r="L1014" t="s">
        <v>3905</v>
      </c>
      <c r="M1014" t="s">
        <v>3906</v>
      </c>
      <c r="N1014" t="s">
        <v>711</v>
      </c>
      <c r="O1014" s="14">
        <v>44197</v>
      </c>
      <c r="P1014" s="14">
        <v>44197</v>
      </c>
      <c r="Q1014" s="22" t="s">
        <v>27</v>
      </c>
      <c r="R1014" s="22" t="s">
        <v>3987</v>
      </c>
      <c r="S1014" s="24"/>
      <c r="T1014" s="22">
        <v>44214</v>
      </c>
      <c r="U1014" t="s">
        <v>5984</v>
      </c>
      <c r="V1014" t="s">
        <v>35</v>
      </c>
      <c r="W1014" t="s">
        <v>28</v>
      </c>
      <c r="X1014" t="b">
        <f>Tabla1[[#This Row],[PLAN CONSUMO 31/10]]=Tabla1[[#This Row],[PLAN_CONSUMO]]</f>
        <v>1</v>
      </c>
      <c r="Y1014" t="s">
        <v>35</v>
      </c>
      <c r="Z1014" t="b">
        <f>Tabla1[[#This Row],[DESCRIPCION_U20002 31/10]]=Tabla1[[#This Row],[DESCRIPCION_U2000]]</f>
        <v>0</v>
      </c>
      <c r="AA1014" t="s">
        <v>8737</v>
      </c>
      <c r="AB1014" t="b">
        <f>Tabla1[[#This Row],[EJECUTIVO COMERCIAL 31/10]]=Tabla1[[#This Row],[EJECUTIVO_CORPORATE]]</f>
        <v>0</v>
      </c>
      <c r="AC1014" t="e">
        <f>VLOOKUP(Tabla1[[#This Row],[NRO_CUENTA]],[1]!Tabla3[#Data],12,0)</f>
        <v>#N/A</v>
      </c>
      <c r="AD1014" t="e">
        <f>VLOOKUP(Tabla1[[#This Row],[NRO_CUENTA]],[1]!Tabla3[#Data],17,0)</f>
        <v>#N/A</v>
      </c>
    </row>
    <row r="1015" spans="1:30" x14ac:dyDescent="0.25">
      <c r="A1015" t="s">
        <v>1382</v>
      </c>
      <c r="B1015" s="1">
        <v>44148</v>
      </c>
      <c r="C1015" t="s">
        <v>28</v>
      </c>
      <c r="D1015">
        <v>35632</v>
      </c>
      <c r="E1015" s="6" t="s">
        <v>83</v>
      </c>
      <c r="F1015" t="s">
        <v>3847</v>
      </c>
      <c r="G1015" s="6" t="s">
        <v>1389</v>
      </c>
      <c r="H1015" t="s">
        <v>98</v>
      </c>
      <c r="I1015" t="s">
        <v>23</v>
      </c>
      <c r="J1015" t="s">
        <v>832</v>
      </c>
      <c r="K1015" t="s">
        <v>840</v>
      </c>
      <c r="L1015" t="s">
        <v>3907</v>
      </c>
      <c r="M1015" t="s">
        <v>3906</v>
      </c>
      <c r="N1015" t="s">
        <v>711</v>
      </c>
      <c r="O1015" s="14">
        <v>44197</v>
      </c>
      <c r="P1015" s="14">
        <v>44197</v>
      </c>
      <c r="Q1015" s="22" t="s">
        <v>27</v>
      </c>
      <c r="R1015" s="22"/>
      <c r="S1015" s="24"/>
      <c r="T1015" s="22">
        <v>44648</v>
      </c>
      <c r="U1015" t="s">
        <v>5982</v>
      </c>
      <c r="V1015" t="s">
        <v>35</v>
      </c>
      <c r="W1015" t="s">
        <v>28</v>
      </c>
      <c r="X1015" t="b">
        <f>Tabla1[[#This Row],[PLAN CONSUMO 31/10]]=Tabla1[[#This Row],[PLAN_CONSUMO]]</f>
        <v>1</v>
      </c>
      <c r="Y1015" t="s">
        <v>35</v>
      </c>
      <c r="Z1015" t="b">
        <f>Tabla1[[#This Row],[DESCRIPCION_U20002 31/10]]=Tabla1[[#This Row],[DESCRIPCION_U2000]]</f>
        <v>0</v>
      </c>
      <c r="AA1015" t="s">
        <v>8737</v>
      </c>
      <c r="AB1015" t="b">
        <f>Tabla1[[#This Row],[EJECUTIVO COMERCIAL 31/10]]=Tabla1[[#This Row],[EJECUTIVO_CORPORATE]]</f>
        <v>0</v>
      </c>
      <c r="AC1015" t="e">
        <f>VLOOKUP(Tabla1[[#This Row],[NRO_CUENTA]],[1]!Tabla3[#Data],12,0)</f>
        <v>#N/A</v>
      </c>
      <c r="AD1015" t="e">
        <f>VLOOKUP(Tabla1[[#This Row],[NRO_CUENTA]],[1]!Tabla3[#Data],17,0)</f>
        <v>#N/A</v>
      </c>
    </row>
    <row r="1016" spans="1:30" x14ac:dyDescent="0.25">
      <c r="A1016" t="s">
        <v>88</v>
      </c>
      <c r="B1016" s="1">
        <v>44196</v>
      </c>
      <c r="C1016" t="s">
        <v>28</v>
      </c>
      <c r="D1016">
        <v>35695</v>
      </c>
      <c r="E1016" s="6" t="s">
        <v>2266</v>
      </c>
      <c r="F1016" t="s">
        <v>3830</v>
      </c>
      <c r="G1016" s="6" t="s">
        <v>1429</v>
      </c>
      <c r="H1016" t="s">
        <v>61</v>
      </c>
      <c r="I1016" t="s">
        <v>23</v>
      </c>
      <c r="J1016" t="s">
        <v>1634</v>
      </c>
      <c r="K1016" t="s">
        <v>3908</v>
      </c>
      <c r="L1016" t="s">
        <v>3909</v>
      </c>
      <c r="M1016" t="s">
        <v>2308</v>
      </c>
      <c r="N1016" t="s">
        <v>17</v>
      </c>
      <c r="O1016" s="14">
        <v>44197</v>
      </c>
      <c r="P1016" s="14">
        <v>44197</v>
      </c>
      <c r="Q1016" s="22" t="s">
        <v>27</v>
      </c>
      <c r="R1016" s="22"/>
      <c r="S1016" s="24"/>
      <c r="T1016" s="22">
        <v>44284</v>
      </c>
      <c r="U1016" t="s">
        <v>5984</v>
      </c>
      <c r="V1016" t="s">
        <v>5982</v>
      </c>
      <c r="W1016" t="s">
        <v>28</v>
      </c>
      <c r="X1016" t="b">
        <f>Tabla1[[#This Row],[PLAN CONSUMO 31/10]]=Tabla1[[#This Row],[PLAN_CONSUMO]]</f>
        <v>1</v>
      </c>
      <c r="Y1016" t="s">
        <v>3830</v>
      </c>
      <c r="Z1016" t="b">
        <f>Tabla1[[#This Row],[DESCRIPCION_U20002 31/10]]=Tabla1[[#This Row],[DESCRIPCION_U2000]]</f>
        <v>1</v>
      </c>
      <c r="AA1016" t="s">
        <v>7446</v>
      </c>
      <c r="AB1016" t="b">
        <f>Tabla1[[#This Row],[EJECUTIVO COMERCIAL 31/10]]=Tabla1[[#This Row],[EJECUTIVO_CORPORATE]]</f>
        <v>0</v>
      </c>
      <c r="AC1016" t="e">
        <f>VLOOKUP(Tabla1[[#This Row],[NRO_CUENTA]],[1]!Tabla3[#Data],12,0)</f>
        <v>#N/A</v>
      </c>
      <c r="AD1016" t="e">
        <f>VLOOKUP(Tabla1[[#This Row],[NRO_CUENTA]],[1]!Tabla3[#Data],17,0)</f>
        <v>#N/A</v>
      </c>
    </row>
    <row r="1017" spans="1:30" x14ac:dyDescent="0.25">
      <c r="A1017" t="s">
        <v>88</v>
      </c>
      <c r="B1017" s="1">
        <v>44196</v>
      </c>
      <c r="C1017" t="s">
        <v>28</v>
      </c>
      <c r="D1017">
        <v>35778</v>
      </c>
      <c r="E1017" s="6" t="s">
        <v>2927</v>
      </c>
      <c r="F1017" t="s">
        <v>3852</v>
      </c>
      <c r="G1017" s="6" t="s">
        <v>1826</v>
      </c>
      <c r="H1017" t="s">
        <v>40</v>
      </c>
      <c r="I1017" t="s">
        <v>23</v>
      </c>
      <c r="J1017" t="s">
        <v>1241</v>
      </c>
      <c r="K1017" t="s">
        <v>3910</v>
      </c>
      <c r="L1017" t="s">
        <v>3911</v>
      </c>
      <c r="M1017" t="s">
        <v>3870</v>
      </c>
      <c r="N1017" t="s">
        <v>2376</v>
      </c>
      <c r="O1017" s="14">
        <v>44197</v>
      </c>
      <c r="P1017" s="14">
        <v>44197</v>
      </c>
      <c r="Q1017" s="22" t="s">
        <v>75</v>
      </c>
      <c r="R1017" s="22" t="s">
        <v>7622</v>
      </c>
      <c r="S1017" s="2" t="s">
        <v>9309</v>
      </c>
      <c r="T1017" s="22">
        <v>0</v>
      </c>
      <c r="U1017" t="s">
        <v>5984</v>
      </c>
      <c r="V1017" t="s">
        <v>35</v>
      </c>
      <c r="W1017" t="s">
        <v>28</v>
      </c>
      <c r="X1017" t="b">
        <f>Tabla1[[#This Row],[PLAN CONSUMO 31/10]]=Tabla1[[#This Row],[PLAN_CONSUMO]]</f>
        <v>1</v>
      </c>
      <c r="Y1017" t="s">
        <v>35</v>
      </c>
      <c r="Z1017" t="b">
        <f>Tabla1[[#This Row],[DESCRIPCION_U20002 31/10]]=Tabla1[[#This Row],[DESCRIPCION_U2000]]</f>
        <v>0</v>
      </c>
      <c r="AA1017" t="s">
        <v>5731</v>
      </c>
      <c r="AB1017" t="b">
        <f>Tabla1[[#This Row],[EJECUTIVO COMERCIAL 31/10]]=Tabla1[[#This Row],[EJECUTIVO_CORPORATE]]</f>
        <v>0</v>
      </c>
      <c r="AC1017" t="e">
        <f>VLOOKUP(Tabla1[[#This Row],[NRO_CUENTA]],[1]!Tabla3[#Data],12,0)</f>
        <v>#N/A</v>
      </c>
      <c r="AD1017" t="e">
        <f>VLOOKUP(Tabla1[[#This Row],[NRO_CUENTA]],[1]!Tabla3[#Data],17,0)</f>
        <v>#N/A</v>
      </c>
    </row>
    <row r="1018" spans="1:30" x14ac:dyDescent="0.25">
      <c r="A1018" t="s">
        <v>88</v>
      </c>
      <c r="B1018" s="1">
        <v>44196</v>
      </c>
      <c r="C1018" t="s">
        <v>28</v>
      </c>
      <c r="D1018">
        <v>35816</v>
      </c>
      <c r="E1018" s="6" t="s">
        <v>2927</v>
      </c>
      <c r="F1018" t="s">
        <v>3831</v>
      </c>
      <c r="G1018" s="6" t="s">
        <v>1826</v>
      </c>
      <c r="H1018" t="s">
        <v>31</v>
      </c>
      <c r="I1018" t="s">
        <v>23</v>
      </c>
      <c r="J1018" t="s">
        <v>1241</v>
      </c>
      <c r="K1018" t="s">
        <v>3912</v>
      </c>
      <c r="L1018" t="s">
        <v>3913</v>
      </c>
      <c r="M1018" t="s">
        <v>3870</v>
      </c>
      <c r="N1018" t="s">
        <v>2376</v>
      </c>
      <c r="O1018" s="14">
        <v>44197</v>
      </c>
      <c r="P1018" s="14">
        <v>44197</v>
      </c>
      <c r="Q1018" s="22" t="s">
        <v>27</v>
      </c>
      <c r="R1018" s="22"/>
      <c r="S1018" s="24"/>
      <c r="T1018" s="22">
        <v>44678</v>
      </c>
      <c r="U1018" t="s">
        <v>5984</v>
      </c>
      <c r="V1018" t="s">
        <v>35</v>
      </c>
      <c r="W1018" t="s">
        <v>28</v>
      </c>
      <c r="X1018" t="b">
        <f>Tabla1[[#This Row],[PLAN CONSUMO 31/10]]=Tabla1[[#This Row],[PLAN_CONSUMO]]</f>
        <v>1</v>
      </c>
      <c r="Y1018" t="s">
        <v>35</v>
      </c>
      <c r="Z1018" t="b">
        <f>Tabla1[[#This Row],[DESCRIPCION_U20002 31/10]]=Tabla1[[#This Row],[DESCRIPCION_U2000]]</f>
        <v>0</v>
      </c>
      <c r="AA1018" t="s">
        <v>5731</v>
      </c>
      <c r="AB1018" t="b">
        <f>Tabla1[[#This Row],[EJECUTIVO COMERCIAL 31/10]]=Tabla1[[#This Row],[EJECUTIVO_CORPORATE]]</f>
        <v>0</v>
      </c>
      <c r="AC1018" t="e">
        <f>VLOOKUP(Tabla1[[#This Row],[NRO_CUENTA]],[1]!Tabla3[#Data],12,0)</f>
        <v>#N/A</v>
      </c>
      <c r="AD1018" t="e">
        <f>VLOOKUP(Tabla1[[#This Row],[NRO_CUENTA]],[1]!Tabla3[#Data],17,0)</f>
        <v>#N/A</v>
      </c>
    </row>
    <row r="1019" spans="1:30" x14ac:dyDescent="0.25">
      <c r="A1019" t="s">
        <v>88</v>
      </c>
      <c r="B1019" s="1">
        <v>44196</v>
      </c>
      <c r="C1019" t="s">
        <v>28</v>
      </c>
      <c r="D1019">
        <v>35828</v>
      </c>
      <c r="E1019" s="6" t="s">
        <v>2266</v>
      </c>
      <c r="F1019" t="s">
        <v>3853</v>
      </c>
      <c r="G1019" s="6" t="s">
        <v>1429</v>
      </c>
      <c r="H1019" t="s">
        <v>22</v>
      </c>
      <c r="I1019" t="s">
        <v>23</v>
      </c>
      <c r="J1019" t="s">
        <v>1634</v>
      </c>
      <c r="K1019" t="s">
        <v>3914</v>
      </c>
      <c r="L1019" t="s">
        <v>3915</v>
      </c>
      <c r="M1019" t="s">
        <v>2308</v>
      </c>
      <c r="N1019" t="s">
        <v>17</v>
      </c>
      <c r="O1019" s="14">
        <v>44197</v>
      </c>
      <c r="P1019" s="14">
        <v>44197</v>
      </c>
      <c r="Q1019" s="22" t="s">
        <v>27</v>
      </c>
      <c r="R1019" s="22" t="s">
        <v>3990</v>
      </c>
      <c r="S1019" s="24"/>
      <c r="T1019" s="22">
        <v>44217</v>
      </c>
      <c r="U1019" t="s">
        <v>5984</v>
      </c>
      <c r="V1019" t="s">
        <v>35</v>
      </c>
      <c r="W1019" t="s">
        <v>28</v>
      </c>
      <c r="X1019" t="b">
        <f>Tabla1[[#This Row],[PLAN CONSUMO 31/10]]=Tabla1[[#This Row],[PLAN_CONSUMO]]</f>
        <v>1</v>
      </c>
      <c r="Y1019" t="s">
        <v>35</v>
      </c>
      <c r="Z1019" t="b">
        <f>Tabla1[[#This Row],[DESCRIPCION_U20002 31/10]]=Tabla1[[#This Row],[DESCRIPCION_U2000]]</f>
        <v>0</v>
      </c>
      <c r="AA1019" t="s">
        <v>7446</v>
      </c>
      <c r="AB1019" t="b">
        <f>Tabla1[[#This Row],[EJECUTIVO COMERCIAL 31/10]]=Tabla1[[#This Row],[EJECUTIVO_CORPORATE]]</f>
        <v>0</v>
      </c>
      <c r="AC1019" t="e">
        <f>VLOOKUP(Tabla1[[#This Row],[NRO_CUENTA]],[1]!Tabla3[#Data],12,0)</f>
        <v>#N/A</v>
      </c>
      <c r="AD1019" t="e">
        <f>VLOOKUP(Tabla1[[#This Row],[NRO_CUENTA]],[1]!Tabla3[#Data],17,0)</f>
        <v>#N/A</v>
      </c>
    </row>
    <row r="1020" spans="1:30" x14ac:dyDescent="0.25">
      <c r="A1020" t="s">
        <v>88</v>
      </c>
      <c r="B1020" s="1">
        <v>44196</v>
      </c>
      <c r="C1020" t="s">
        <v>28</v>
      </c>
      <c r="D1020">
        <v>35831</v>
      </c>
      <c r="E1020" s="6" t="s">
        <v>3832</v>
      </c>
      <c r="F1020" t="s">
        <v>4651</v>
      </c>
      <c r="G1020" s="6" t="s">
        <v>1404</v>
      </c>
      <c r="H1020" t="s">
        <v>31</v>
      </c>
      <c r="I1020" t="s">
        <v>23</v>
      </c>
      <c r="J1020" t="s">
        <v>1233</v>
      </c>
      <c r="K1020" t="s">
        <v>3916</v>
      </c>
      <c r="L1020" t="s">
        <v>3917</v>
      </c>
      <c r="M1020" t="s">
        <v>3918</v>
      </c>
      <c r="N1020" t="s">
        <v>17</v>
      </c>
      <c r="O1020" s="14">
        <v>44197</v>
      </c>
      <c r="P1020" s="14">
        <v>44197</v>
      </c>
      <c r="Q1020" s="22" t="s">
        <v>27</v>
      </c>
      <c r="R1020" s="22"/>
      <c r="S1020" s="24"/>
      <c r="T1020" s="22">
        <v>44940</v>
      </c>
      <c r="U1020" t="s">
        <v>5982</v>
      </c>
      <c r="V1020" t="s">
        <v>5982</v>
      </c>
      <c r="W1020" t="s">
        <v>8413</v>
      </c>
      <c r="X1020" t="b">
        <f>Tabla1[[#This Row],[PLAN CONSUMO 31/10]]=Tabla1[[#This Row],[PLAN_CONSUMO]]</f>
        <v>0</v>
      </c>
      <c r="Y1020" t="s">
        <v>4651</v>
      </c>
      <c r="Z1020" t="b">
        <f>Tabla1[[#This Row],[DESCRIPCION_U20002 31/10]]=Tabla1[[#This Row],[DESCRIPCION_U2000]]</f>
        <v>1</v>
      </c>
      <c r="AA1020" t="s">
        <v>7110</v>
      </c>
      <c r="AB1020" t="b">
        <f>Tabla1[[#This Row],[EJECUTIVO COMERCIAL 31/10]]=Tabla1[[#This Row],[EJECUTIVO_CORPORATE]]</f>
        <v>0</v>
      </c>
      <c r="AC1020" t="e">
        <f>VLOOKUP(Tabla1[[#This Row],[NRO_CUENTA]],[1]!Tabla3[#Data],12,0)</f>
        <v>#N/A</v>
      </c>
      <c r="AD1020" t="e">
        <f>VLOOKUP(Tabla1[[#This Row],[NRO_CUENTA]],[1]!Tabla3[#Data],17,0)</f>
        <v>#N/A</v>
      </c>
    </row>
    <row r="1021" spans="1:30" x14ac:dyDescent="0.25">
      <c r="A1021" t="s">
        <v>88</v>
      </c>
      <c r="B1021" s="1">
        <v>44196</v>
      </c>
      <c r="C1021" t="s">
        <v>76</v>
      </c>
      <c r="D1021">
        <v>35819</v>
      </c>
      <c r="E1021" s="6" t="s">
        <v>3466</v>
      </c>
      <c r="F1021" t="s">
        <v>6994</v>
      </c>
      <c r="G1021" s="6" t="s">
        <v>1415</v>
      </c>
      <c r="H1021" t="s">
        <v>631</v>
      </c>
      <c r="I1021" t="s">
        <v>23</v>
      </c>
      <c r="J1021" t="s">
        <v>1635</v>
      </c>
      <c r="K1021" t="s">
        <v>3520</v>
      </c>
      <c r="L1021" t="s">
        <v>3919</v>
      </c>
      <c r="M1021" t="s">
        <v>3522</v>
      </c>
      <c r="N1021" t="s">
        <v>17</v>
      </c>
      <c r="O1021" s="14">
        <v>44197</v>
      </c>
      <c r="P1021" s="14">
        <v>44197</v>
      </c>
      <c r="Q1021" s="22" t="s">
        <v>27</v>
      </c>
      <c r="R1021" s="38"/>
      <c r="S1021" s="24"/>
      <c r="T1021" s="22">
        <v>44587</v>
      </c>
      <c r="U1021" t="s">
        <v>5982</v>
      </c>
      <c r="V1021" t="s">
        <v>5982</v>
      </c>
      <c r="W1021" t="s">
        <v>76</v>
      </c>
      <c r="X1021" t="b">
        <f>Tabla1[[#This Row],[PLAN CONSUMO 31/10]]=Tabla1[[#This Row],[PLAN_CONSUMO]]</f>
        <v>1</v>
      </c>
      <c r="Y1021" t="s">
        <v>3833</v>
      </c>
      <c r="Z1021" t="b">
        <f>Tabla1[[#This Row],[DESCRIPCION_U20002 31/10]]=Tabla1[[#This Row],[DESCRIPCION_U2000]]</f>
        <v>0</v>
      </c>
      <c r="AA1021" t="s">
        <v>5882</v>
      </c>
      <c r="AB1021" t="b">
        <f>Tabla1[[#This Row],[EJECUTIVO COMERCIAL 31/10]]=Tabla1[[#This Row],[EJECUTIVO_CORPORATE]]</f>
        <v>0</v>
      </c>
      <c r="AC1021" t="e">
        <f>VLOOKUP(Tabla1[[#This Row],[NRO_CUENTA]],[1]!Tabla3[#Data],12,0)</f>
        <v>#N/A</v>
      </c>
      <c r="AD1021" t="e">
        <f>VLOOKUP(Tabla1[[#This Row],[NRO_CUENTA]],[1]!Tabla3[#Data],17,0)</f>
        <v>#N/A</v>
      </c>
    </row>
    <row r="1022" spans="1:30" x14ac:dyDescent="0.25">
      <c r="A1022" t="s">
        <v>88</v>
      </c>
      <c r="B1022" s="1">
        <v>44196</v>
      </c>
      <c r="C1022" t="s">
        <v>36</v>
      </c>
      <c r="D1022">
        <v>35781</v>
      </c>
      <c r="E1022" s="6" t="s">
        <v>3462</v>
      </c>
      <c r="F1022" t="s">
        <v>3854</v>
      </c>
      <c r="G1022" s="6" t="s">
        <v>1408</v>
      </c>
      <c r="H1022" t="s">
        <v>22</v>
      </c>
      <c r="I1022" t="s">
        <v>23</v>
      </c>
      <c r="J1022" t="s">
        <v>1228</v>
      </c>
      <c r="K1022" t="s">
        <v>3920</v>
      </c>
      <c r="L1022" t="s">
        <v>3921</v>
      </c>
      <c r="M1022" t="s">
        <v>3922</v>
      </c>
      <c r="N1022" t="s">
        <v>17</v>
      </c>
      <c r="O1022" s="14">
        <v>44197</v>
      </c>
      <c r="P1022" s="14">
        <v>44197</v>
      </c>
      <c r="Q1022" s="22" t="s">
        <v>27</v>
      </c>
      <c r="R1022" s="22" t="s">
        <v>3996</v>
      </c>
      <c r="S1022" s="24"/>
      <c r="T1022" s="22">
        <v>44222</v>
      </c>
      <c r="U1022" t="s">
        <v>5982</v>
      </c>
      <c r="V1022" t="s">
        <v>35</v>
      </c>
      <c r="W1022" t="s">
        <v>28</v>
      </c>
      <c r="X1022" t="b">
        <f>Tabla1[[#This Row],[PLAN CONSUMO 31/10]]=Tabla1[[#This Row],[PLAN_CONSUMO]]</f>
        <v>0</v>
      </c>
      <c r="Y1022" t="s">
        <v>35</v>
      </c>
      <c r="Z1022" t="b">
        <f>Tabla1[[#This Row],[DESCRIPCION_U20002 31/10]]=Tabla1[[#This Row],[DESCRIPCION_U2000]]</f>
        <v>0</v>
      </c>
      <c r="AA1022" t="s">
        <v>7475</v>
      </c>
      <c r="AB1022" t="b">
        <f>Tabla1[[#This Row],[EJECUTIVO COMERCIAL 31/10]]=Tabla1[[#This Row],[EJECUTIVO_CORPORATE]]</f>
        <v>0</v>
      </c>
      <c r="AC1022" t="e">
        <f>VLOOKUP(Tabla1[[#This Row],[NRO_CUENTA]],[1]!Tabla3[#Data],12,0)</f>
        <v>#N/A</v>
      </c>
      <c r="AD1022" t="e">
        <f>VLOOKUP(Tabla1[[#This Row],[NRO_CUENTA]],[1]!Tabla3[#Data],17,0)</f>
        <v>#N/A</v>
      </c>
    </row>
    <row r="1023" spans="1:30" x14ac:dyDescent="0.25">
      <c r="A1023" t="s">
        <v>88</v>
      </c>
      <c r="B1023" s="1">
        <v>44196</v>
      </c>
      <c r="C1023" t="s">
        <v>36</v>
      </c>
      <c r="D1023">
        <v>35782</v>
      </c>
      <c r="E1023" s="6" t="s">
        <v>3462</v>
      </c>
      <c r="F1023" t="s">
        <v>3834</v>
      </c>
      <c r="G1023" s="6" t="s">
        <v>1408</v>
      </c>
      <c r="H1023" t="s">
        <v>22</v>
      </c>
      <c r="I1023" t="s">
        <v>23</v>
      </c>
      <c r="J1023" t="s">
        <v>1228</v>
      </c>
      <c r="K1023" t="s">
        <v>3923</v>
      </c>
      <c r="L1023" t="s">
        <v>3924</v>
      </c>
      <c r="M1023" t="s">
        <v>3925</v>
      </c>
      <c r="N1023" t="s">
        <v>17</v>
      </c>
      <c r="O1023" s="14">
        <v>44197</v>
      </c>
      <c r="P1023" s="14">
        <v>44197</v>
      </c>
      <c r="Q1023" s="22" t="s">
        <v>27</v>
      </c>
      <c r="R1023" s="22" t="s">
        <v>3996</v>
      </c>
      <c r="S1023" s="24"/>
      <c r="T1023" s="22">
        <v>44221</v>
      </c>
      <c r="U1023" t="s">
        <v>5984</v>
      </c>
      <c r="V1023" t="s">
        <v>5984</v>
      </c>
      <c r="W1023" t="s">
        <v>28</v>
      </c>
      <c r="X1023" t="b">
        <f>Tabla1[[#This Row],[PLAN CONSUMO 31/10]]=Tabla1[[#This Row],[PLAN_CONSUMO]]</f>
        <v>0</v>
      </c>
      <c r="Y1023" t="s">
        <v>9280</v>
      </c>
      <c r="Z1023" t="b">
        <f>Tabla1[[#This Row],[DESCRIPCION_U20002 31/10]]=Tabla1[[#This Row],[DESCRIPCION_U2000]]</f>
        <v>0</v>
      </c>
      <c r="AA1023" t="s">
        <v>7475</v>
      </c>
      <c r="AB1023" t="b">
        <f>Tabla1[[#This Row],[EJECUTIVO COMERCIAL 31/10]]=Tabla1[[#This Row],[EJECUTIVO_CORPORATE]]</f>
        <v>0</v>
      </c>
      <c r="AC1023" t="e">
        <f>VLOOKUP(Tabla1[[#This Row],[NRO_CUENTA]],[1]!Tabla3[#Data],12,0)</f>
        <v>#N/A</v>
      </c>
      <c r="AD1023" t="e">
        <f>VLOOKUP(Tabla1[[#This Row],[NRO_CUENTA]],[1]!Tabla3[#Data],17,0)</f>
        <v>#N/A</v>
      </c>
    </row>
    <row r="1024" spans="1:30" x14ac:dyDescent="0.25">
      <c r="A1024" t="s">
        <v>88</v>
      </c>
      <c r="B1024" s="1">
        <v>44196</v>
      </c>
      <c r="C1024" t="s">
        <v>36</v>
      </c>
      <c r="D1024">
        <v>35830</v>
      </c>
      <c r="E1024" s="6" t="s">
        <v>3462</v>
      </c>
      <c r="F1024" t="s">
        <v>3835</v>
      </c>
      <c r="G1024" s="6" t="s">
        <v>1408</v>
      </c>
      <c r="H1024" t="s">
        <v>31</v>
      </c>
      <c r="I1024" t="s">
        <v>23</v>
      </c>
      <c r="J1024" t="s">
        <v>1228</v>
      </c>
      <c r="K1024" t="s">
        <v>3926</v>
      </c>
      <c r="L1024" t="s">
        <v>3927</v>
      </c>
      <c r="M1024" t="s">
        <v>3928</v>
      </c>
      <c r="N1024" t="s">
        <v>17</v>
      </c>
      <c r="O1024" s="14">
        <v>44197</v>
      </c>
      <c r="P1024" s="14">
        <v>44197</v>
      </c>
      <c r="Q1024" s="22" t="s">
        <v>27</v>
      </c>
      <c r="R1024" s="22"/>
      <c r="S1024" s="24"/>
      <c r="T1024" s="22">
        <v>44286</v>
      </c>
      <c r="U1024" t="s">
        <v>5982</v>
      </c>
      <c r="V1024" t="s">
        <v>5982</v>
      </c>
      <c r="W1024" t="s">
        <v>28</v>
      </c>
      <c r="X1024" t="b">
        <f>Tabla1[[#This Row],[PLAN CONSUMO 31/10]]=Tabla1[[#This Row],[PLAN_CONSUMO]]</f>
        <v>0</v>
      </c>
      <c r="Y1024" t="s">
        <v>7970</v>
      </c>
      <c r="Z1024" t="b">
        <f>Tabla1[[#This Row],[DESCRIPCION_U20002 31/10]]=Tabla1[[#This Row],[DESCRIPCION_U2000]]</f>
        <v>0</v>
      </c>
      <c r="AA1024" t="s">
        <v>7475</v>
      </c>
      <c r="AB1024" t="b">
        <f>Tabla1[[#This Row],[EJECUTIVO COMERCIAL 31/10]]=Tabla1[[#This Row],[EJECUTIVO_CORPORATE]]</f>
        <v>0</v>
      </c>
      <c r="AC1024" t="e">
        <f>VLOOKUP(Tabla1[[#This Row],[NRO_CUENTA]],[1]!Tabla3[#Data],12,0)</f>
        <v>#N/A</v>
      </c>
      <c r="AD1024" t="e">
        <f>VLOOKUP(Tabla1[[#This Row],[NRO_CUENTA]],[1]!Tabla3[#Data],17,0)</f>
        <v>#N/A</v>
      </c>
    </row>
    <row r="1025" spans="1:30" x14ac:dyDescent="0.25">
      <c r="A1025" t="s">
        <v>88</v>
      </c>
      <c r="B1025" s="1">
        <v>44196</v>
      </c>
      <c r="C1025" t="s">
        <v>323</v>
      </c>
      <c r="D1025">
        <v>35789</v>
      </c>
      <c r="E1025" s="6" t="s">
        <v>2717</v>
      </c>
      <c r="F1025" t="s">
        <v>3836</v>
      </c>
      <c r="G1025" s="6" t="s">
        <v>4247</v>
      </c>
      <c r="H1025" t="s">
        <v>40</v>
      </c>
      <c r="I1025" t="s">
        <v>23</v>
      </c>
      <c r="J1025" t="s">
        <v>4336</v>
      </c>
      <c r="K1025" t="s">
        <v>3929</v>
      </c>
      <c r="L1025" t="s">
        <v>3930</v>
      </c>
      <c r="M1025" t="s">
        <v>3931</v>
      </c>
      <c r="N1025" t="s">
        <v>2376</v>
      </c>
      <c r="O1025" s="14">
        <v>44197</v>
      </c>
      <c r="P1025" s="14">
        <v>44197</v>
      </c>
      <c r="Q1025" s="22" t="s">
        <v>27</v>
      </c>
      <c r="R1025" s="22" t="s">
        <v>3995</v>
      </c>
      <c r="S1025" s="24"/>
      <c r="T1025" s="22">
        <v>44216</v>
      </c>
      <c r="U1025" t="s">
        <v>5982</v>
      </c>
      <c r="V1025" t="s">
        <v>5982</v>
      </c>
      <c r="W1025" t="s">
        <v>323</v>
      </c>
      <c r="X1025" t="b">
        <f>Tabla1[[#This Row],[PLAN CONSUMO 31/10]]=Tabla1[[#This Row],[PLAN_CONSUMO]]</f>
        <v>1</v>
      </c>
      <c r="Y1025" t="s">
        <v>3836</v>
      </c>
      <c r="Z1025" t="b">
        <f>Tabla1[[#This Row],[DESCRIPCION_U20002 31/10]]=Tabla1[[#This Row],[DESCRIPCION_U2000]]</f>
        <v>1</v>
      </c>
      <c r="AA1025" t="s">
        <v>4247</v>
      </c>
      <c r="AB1025" t="b">
        <f>Tabla1[[#This Row],[EJECUTIVO COMERCIAL 31/10]]=Tabla1[[#This Row],[EJECUTIVO_CORPORATE]]</f>
        <v>1</v>
      </c>
      <c r="AC1025" t="e">
        <f>VLOOKUP(Tabla1[[#This Row],[NRO_CUENTA]],[1]!Tabla3[#Data],12,0)</f>
        <v>#N/A</v>
      </c>
      <c r="AD1025" t="e">
        <f>VLOOKUP(Tabla1[[#This Row],[NRO_CUENTA]],[1]!Tabla3[#Data],17,0)</f>
        <v>#N/A</v>
      </c>
    </row>
    <row r="1026" spans="1:30" x14ac:dyDescent="0.25">
      <c r="A1026" t="s">
        <v>88</v>
      </c>
      <c r="B1026" s="1">
        <v>44196</v>
      </c>
      <c r="C1026" t="s">
        <v>323</v>
      </c>
      <c r="D1026">
        <v>35811</v>
      </c>
      <c r="E1026" s="6" t="s">
        <v>3837</v>
      </c>
      <c r="F1026" t="s">
        <v>3838</v>
      </c>
      <c r="G1026" s="6" t="s">
        <v>1441</v>
      </c>
      <c r="H1026" t="s">
        <v>31</v>
      </c>
      <c r="I1026" t="s">
        <v>23</v>
      </c>
      <c r="J1026" t="s">
        <v>1238</v>
      </c>
      <c r="K1026" t="s">
        <v>3932</v>
      </c>
      <c r="L1026" t="s">
        <v>3933</v>
      </c>
      <c r="M1026" t="s">
        <v>3934</v>
      </c>
      <c r="N1026" t="s">
        <v>17</v>
      </c>
      <c r="O1026" s="14">
        <v>44197</v>
      </c>
      <c r="P1026" s="14">
        <v>44197</v>
      </c>
      <c r="Q1026" s="21" t="s">
        <v>75</v>
      </c>
      <c r="R1026" s="38" t="s">
        <v>5954</v>
      </c>
      <c r="S1026" s="2" t="s">
        <v>9309</v>
      </c>
      <c r="T1026" s="22">
        <v>0</v>
      </c>
      <c r="U1026" t="s">
        <v>5984</v>
      </c>
      <c r="V1026" t="s">
        <v>35</v>
      </c>
      <c r="W1026" t="s">
        <v>323</v>
      </c>
      <c r="X1026" t="b">
        <f>Tabla1[[#This Row],[PLAN CONSUMO 31/10]]=Tabla1[[#This Row],[PLAN_CONSUMO]]</f>
        <v>1</v>
      </c>
      <c r="Y1026" t="s">
        <v>35</v>
      </c>
      <c r="Z1026" t="b">
        <f>Tabla1[[#This Row],[DESCRIPCION_U20002 31/10]]=Tabla1[[#This Row],[DESCRIPCION_U2000]]</f>
        <v>0</v>
      </c>
      <c r="AA1026" t="s">
        <v>7111</v>
      </c>
      <c r="AB1026" t="b">
        <f>Tabla1[[#This Row],[EJECUTIVO COMERCIAL 31/10]]=Tabla1[[#This Row],[EJECUTIVO_CORPORATE]]</f>
        <v>0</v>
      </c>
      <c r="AC1026" t="e">
        <f>VLOOKUP(Tabla1[[#This Row],[NRO_CUENTA]],[1]!Tabla3[#Data],12,0)</f>
        <v>#N/A</v>
      </c>
      <c r="AD1026" t="e">
        <f>VLOOKUP(Tabla1[[#This Row],[NRO_CUENTA]],[1]!Tabla3[#Data],17,0)</f>
        <v>#N/A</v>
      </c>
    </row>
    <row r="1027" spans="1:30" x14ac:dyDescent="0.25">
      <c r="A1027" t="s">
        <v>242</v>
      </c>
      <c r="B1027" s="1">
        <v>44182</v>
      </c>
      <c r="C1027" t="s">
        <v>129</v>
      </c>
      <c r="D1027">
        <v>35780</v>
      </c>
      <c r="E1027" s="6" t="s">
        <v>3844</v>
      </c>
      <c r="F1027" t="s">
        <v>3845</v>
      </c>
      <c r="G1027" s="6" t="s">
        <v>4253</v>
      </c>
      <c r="H1027" t="s">
        <v>40</v>
      </c>
      <c r="I1027" t="s">
        <v>23</v>
      </c>
      <c r="J1027" t="s">
        <v>5351</v>
      </c>
      <c r="K1027" t="s">
        <v>3935</v>
      </c>
      <c r="L1027" t="s">
        <v>3936</v>
      </c>
      <c r="M1027" t="s">
        <v>3937</v>
      </c>
      <c r="N1027" t="s">
        <v>17</v>
      </c>
      <c r="O1027" s="14">
        <v>44197</v>
      </c>
      <c r="P1027" s="14">
        <v>44197</v>
      </c>
      <c r="Q1027" s="22" t="s">
        <v>27</v>
      </c>
      <c r="R1027" s="22" t="s">
        <v>3991</v>
      </c>
      <c r="S1027" s="24"/>
      <c r="T1027" s="22">
        <v>44219</v>
      </c>
      <c r="U1027" t="s">
        <v>5984</v>
      </c>
      <c r="V1027" t="s">
        <v>35</v>
      </c>
      <c r="W1027" t="s">
        <v>129</v>
      </c>
      <c r="X1027" t="b">
        <f>Tabla1[[#This Row],[PLAN CONSUMO 31/10]]=Tabla1[[#This Row],[PLAN_CONSUMO]]</f>
        <v>1</v>
      </c>
      <c r="Y1027" t="s">
        <v>35</v>
      </c>
      <c r="Z1027" t="b">
        <f>Tabla1[[#This Row],[DESCRIPCION_U20002 31/10]]=Tabla1[[#This Row],[DESCRIPCION_U2000]]</f>
        <v>0</v>
      </c>
      <c r="AA1027" t="s">
        <v>1435</v>
      </c>
      <c r="AB1027" t="b">
        <f>Tabla1[[#This Row],[EJECUTIVO COMERCIAL 31/10]]=Tabla1[[#This Row],[EJECUTIVO_CORPORATE]]</f>
        <v>0</v>
      </c>
      <c r="AC1027" t="e">
        <f>VLOOKUP(Tabla1[[#This Row],[NRO_CUENTA]],[1]!Tabla3[#Data],12,0)</f>
        <v>#N/A</v>
      </c>
      <c r="AD1027" t="e">
        <f>VLOOKUP(Tabla1[[#This Row],[NRO_CUENTA]],[1]!Tabla3[#Data],17,0)</f>
        <v>#N/A</v>
      </c>
    </row>
    <row r="1028" spans="1:30" x14ac:dyDescent="0.25">
      <c r="A1028" t="s">
        <v>1382</v>
      </c>
      <c r="B1028" s="1">
        <v>44174</v>
      </c>
      <c r="C1028" t="s">
        <v>28</v>
      </c>
      <c r="D1028">
        <v>35755</v>
      </c>
      <c r="E1028" s="6" t="s">
        <v>83</v>
      </c>
      <c r="F1028" t="s">
        <v>3848</v>
      </c>
      <c r="G1028" s="6" t="s">
        <v>1389</v>
      </c>
      <c r="H1028" t="s">
        <v>31</v>
      </c>
      <c r="I1028" t="s">
        <v>23</v>
      </c>
      <c r="J1028" t="s">
        <v>832</v>
      </c>
      <c r="K1028" t="s">
        <v>3938</v>
      </c>
      <c r="L1028" t="s">
        <v>3939</v>
      </c>
      <c r="M1028" t="s">
        <v>3906</v>
      </c>
      <c r="N1028" t="s">
        <v>711</v>
      </c>
      <c r="O1028" s="14">
        <v>44197</v>
      </c>
      <c r="P1028" s="14">
        <v>44197</v>
      </c>
      <c r="Q1028" s="22" t="s">
        <v>27</v>
      </c>
      <c r="R1028" s="22"/>
      <c r="S1028" s="24"/>
      <c r="T1028" s="22">
        <v>44477</v>
      </c>
      <c r="U1028" t="s">
        <v>5982</v>
      </c>
      <c r="V1028" t="s">
        <v>5984</v>
      </c>
      <c r="W1028" t="s">
        <v>28</v>
      </c>
      <c r="X1028" t="b">
        <f>Tabla1[[#This Row],[PLAN CONSUMO 31/10]]=Tabla1[[#This Row],[PLAN_CONSUMO]]</f>
        <v>1</v>
      </c>
      <c r="Y1028" t="s">
        <v>3848</v>
      </c>
      <c r="Z1028" t="b">
        <f>Tabla1[[#This Row],[DESCRIPCION_U20002 31/10]]=Tabla1[[#This Row],[DESCRIPCION_U2000]]</f>
        <v>1</v>
      </c>
      <c r="AA1028" t="s">
        <v>8737</v>
      </c>
      <c r="AB1028" t="b">
        <f>Tabla1[[#This Row],[EJECUTIVO COMERCIAL 31/10]]=Tabla1[[#This Row],[EJECUTIVO_CORPORATE]]</f>
        <v>0</v>
      </c>
      <c r="AC1028" t="e">
        <f>VLOOKUP(Tabla1[[#This Row],[NRO_CUENTA]],[1]!Tabla3[#Data],12,0)</f>
        <v>#N/A</v>
      </c>
      <c r="AD1028" t="e">
        <f>VLOOKUP(Tabla1[[#This Row],[NRO_CUENTA]],[1]!Tabla3[#Data],17,0)</f>
        <v>#N/A</v>
      </c>
    </row>
    <row r="1029" spans="1:30" x14ac:dyDescent="0.25">
      <c r="A1029" t="s">
        <v>18</v>
      </c>
      <c r="B1029" s="1">
        <v>44168</v>
      </c>
      <c r="C1029" t="s">
        <v>28</v>
      </c>
      <c r="D1029">
        <v>35717</v>
      </c>
      <c r="E1029" s="6" t="s">
        <v>3803</v>
      </c>
      <c r="F1029" t="s">
        <v>3804</v>
      </c>
      <c r="G1029" s="6" t="s">
        <v>2240</v>
      </c>
      <c r="H1029" t="s">
        <v>22</v>
      </c>
      <c r="I1029" t="s">
        <v>23</v>
      </c>
      <c r="J1029" t="s">
        <v>2337</v>
      </c>
      <c r="K1029" t="s">
        <v>3940</v>
      </c>
      <c r="L1029" t="s">
        <v>3941</v>
      </c>
      <c r="M1029" t="s">
        <v>3942</v>
      </c>
      <c r="N1029" t="s">
        <v>17</v>
      </c>
      <c r="O1029" s="14">
        <v>44197</v>
      </c>
      <c r="P1029" s="14">
        <v>44197</v>
      </c>
      <c r="Q1029" s="22" t="s">
        <v>27</v>
      </c>
      <c r="R1029" s="22" t="s">
        <v>3987</v>
      </c>
      <c r="S1029" s="24"/>
      <c r="T1029" s="22">
        <v>44214</v>
      </c>
      <c r="U1029" t="s">
        <v>5989</v>
      </c>
      <c r="V1029" t="s">
        <v>35</v>
      </c>
      <c r="W1029" t="s">
        <v>28</v>
      </c>
      <c r="X1029" t="b">
        <f>Tabla1[[#This Row],[PLAN CONSUMO 31/10]]=Tabla1[[#This Row],[PLAN_CONSUMO]]</f>
        <v>1</v>
      </c>
      <c r="Y1029" t="s">
        <v>35</v>
      </c>
      <c r="Z1029" t="b">
        <f>Tabla1[[#This Row],[DESCRIPCION_U20002 31/10]]=Tabla1[[#This Row],[DESCRIPCION_U2000]]</f>
        <v>0</v>
      </c>
      <c r="AA1029" t="s">
        <v>7446</v>
      </c>
      <c r="AB1029" t="b">
        <f>Tabla1[[#This Row],[EJECUTIVO COMERCIAL 31/10]]=Tabla1[[#This Row],[EJECUTIVO_CORPORATE]]</f>
        <v>0</v>
      </c>
      <c r="AC1029" t="e">
        <f>VLOOKUP(Tabla1[[#This Row],[NRO_CUENTA]],[1]!Tabla3[#Data],12,0)</f>
        <v>#N/A</v>
      </c>
      <c r="AD1029" t="e">
        <f>VLOOKUP(Tabla1[[#This Row],[NRO_CUENTA]],[1]!Tabla3[#Data],17,0)</f>
        <v>#N/A</v>
      </c>
    </row>
    <row r="1030" spans="1:30" x14ac:dyDescent="0.25">
      <c r="A1030" t="s">
        <v>18</v>
      </c>
      <c r="B1030" s="1">
        <v>44175</v>
      </c>
      <c r="C1030" t="s">
        <v>1381</v>
      </c>
      <c r="D1030">
        <v>35777</v>
      </c>
      <c r="E1030" s="6" t="s">
        <v>1084</v>
      </c>
      <c r="F1030" t="s">
        <v>3805</v>
      </c>
      <c r="G1030" s="6" t="s">
        <v>3799</v>
      </c>
      <c r="H1030" t="s">
        <v>40</v>
      </c>
      <c r="I1030" t="s">
        <v>23</v>
      </c>
      <c r="J1030" t="s">
        <v>823</v>
      </c>
      <c r="K1030" t="s">
        <v>3943</v>
      </c>
      <c r="L1030" t="s">
        <v>3944</v>
      </c>
      <c r="M1030" t="s">
        <v>3945</v>
      </c>
      <c r="N1030" t="s">
        <v>711</v>
      </c>
      <c r="O1030" s="14">
        <v>44197</v>
      </c>
      <c r="P1030" s="14">
        <v>44197</v>
      </c>
      <c r="Q1030" s="22" t="s">
        <v>27</v>
      </c>
      <c r="R1030" s="22"/>
      <c r="S1030" s="24"/>
      <c r="T1030" s="22">
        <v>44216</v>
      </c>
      <c r="U1030" t="s">
        <v>5982</v>
      </c>
      <c r="V1030" t="s">
        <v>5982</v>
      </c>
      <c r="W1030" t="s">
        <v>1381</v>
      </c>
      <c r="X1030" t="b">
        <f>Tabla1[[#This Row],[PLAN CONSUMO 31/10]]=Tabla1[[#This Row],[PLAN_CONSUMO]]</f>
        <v>1</v>
      </c>
      <c r="Y1030" t="s">
        <v>3805</v>
      </c>
      <c r="Z1030" t="b">
        <f>Tabla1[[#This Row],[DESCRIPCION_U20002 31/10]]=Tabla1[[#This Row],[DESCRIPCION_U2000]]</f>
        <v>1</v>
      </c>
      <c r="AA1030" t="s">
        <v>3799</v>
      </c>
      <c r="AB1030" t="b">
        <f>Tabla1[[#This Row],[EJECUTIVO COMERCIAL 31/10]]=Tabla1[[#This Row],[EJECUTIVO_CORPORATE]]</f>
        <v>1</v>
      </c>
      <c r="AC1030" t="e">
        <f>VLOOKUP(Tabla1[[#This Row],[NRO_CUENTA]],[1]!Tabla3[#Data],12,0)</f>
        <v>#N/A</v>
      </c>
      <c r="AD1030" t="e">
        <f>VLOOKUP(Tabla1[[#This Row],[NRO_CUENTA]],[1]!Tabla3[#Data],17,0)</f>
        <v>#N/A</v>
      </c>
    </row>
    <row r="1031" spans="1:30" x14ac:dyDescent="0.25">
      <c r="A1031" t="s">
        <v>18</v>
      </c>
      <c r="B1031" s="1">
        <v>44195</v>
      </c>
      <c r="C1031" t="s">
        <v>118</v>
      </c>
      <c r="D1031">
        <v>35815</v>
      </c>
      <c r="E1031" s="6" t="s">
        <v>3806</v>
      </c>
      <c r="F1031" t="s">
        <v>3807</v>
      </c>
      <c r="G1031" s="6" t="s">
        <v>3799</v>
      </c>
      <c r="H1031" t="s">
        <v>40</v>
      </c>
      <c r="I1031" t="s">
        <v>23</v>
      </c>
      <c r="J1031" t="s">
        <v>823</v>
      </c>
      <c r="K1031" t="s">
        <v>3946</v>
      </c>
      <c r="L1031" t="s">
        <v>3947</v>
      </c>
      <c r="M1031" t="s">
        <v>3948</v>
      </c>
      <c r="N1031" t="s">
        <v>17</v>
      </c>
      <c r="O1031" s="14">
        <v>44197</v>
      </c>
      <c r="P1031" s="14">
        <v>44197</v>
      </c>
      <c r="Q1031" s="22" t="s">
        <v>27</v>
      </c>
      <c r="R1031" s="22"/>
      <c r="S1031" s="24"/>
      <c r="T1031" s="22">
        <v>44211</v>
      </c>
      <c r="U1031" t="s">
        <v>5982</v>
      </c>
      <c r="V1031" t="s">
        <v>5982</v>
      </c>
      <c r="W1031" t="s">
        <v>118</v>
      </c>
      <c r="X1031" t="b">
        <f>Tabla1[[#This Row],[PLAN CONSUMO 31/10]]=Tabla1[[#This Row],[PLAN_CONSUMO]]</f>
        <v>1</v>
      </c>
      <c r="Y1031" t="s">
        <v>3807</v>
      </c>
      <c r="Z1031" t="b">
        <f>Tabla1[[#This Row],[DESCRIPCION_U20002 31/10]]=Tabla1[[#This Row],[DESCRIPCION_U2000]]</f>
        <v>1</v>
      </c>
      <c r="AA1031" t="s">
        <v>3799</v>
      </c>
      <c r="AB1031" t="b">
        <f>Tabla1[[#This Row],[EJECUTIVO COMERCIAL 31/10]]=Tabla1[[#This Row],[EJECUTIVO_CORPORATE]]</f>
        <v>1</v>
      </c>
      <c r="AC1031" t="e">
        <f>VLOOKUP(Tabla1[[#This Row],[NRO_CUENTA]],[1]!Tabla3[#Data],12,0)</f>
        <v>#N/A</v>
      </c>
      <c r="AD1031" t="e">
        <f>VLOOKUP(Tabla1[[#This Row],[NRO_CUENTA]],[1]!Tabla3[#Data],17,0)</f>
        <v>#N/A</v>
      </c>
    </row>
    <row r="1032" spans="1:30" x14ac:dyDescent="0.25">
      <c r="A1032" t="s">
        <v>18</v>
      </c>
      <c r="B1032" s="1">
        <v>44195</v>
      </c>
      <c r="C1032" t="s">
        <v>118</v>
      </c>
      <c r="D1032">
        <v>35826</v>
      </c>
      <c r="E1032" s="6" t="s">
        <v>3806</v>
      </c>
      <c r="F1032" t="s">
        <v>3808</v>
      </c>
      <c r="G1032" s="6" t="s">
        <v>3799</v>
      </c>
      <c r="H1032" t="s">
        <v>22</v>
      </c>
      <c r="I1032" t="s">
        <v>23</v>
      </c>
      <c r="J1032" t="s">
        <v>823</v>
      </c>
      <c r="K1032" t="s">
        <v>3949</v>
      </c>
      <c r="L1032" t="s">
        <v>3950</v>
      </c>
      <c r="M1032" t="s">
        <v>3951</v>
      </c>
      <c r="N1032" t="s">
        <v>17</v>
      </c>
      <c r="O1032" s="14">
        <v>44197</v>
      </c>
      <c r="P1032" s="14">
        <v>44197</v>
      </c>
      <c r="Q1032" s="22" t="s">
        <v>27</v>
      </c>
      <c r="R1032" s="22" t="s">
        <v>3995</v>
      </c>
      <c r="S1032" s="24"/>
      <c r="T1032" s="22">
        <v>44217</v>
      </c>
      <c r="U1032" t="s">
        <v>5982</v>
      </c>
      <c r="V1032" t="s">
        <v>5982</v>
      </c>
      <c r="W1032" t="s">
        <v>118</v>
      </c>
      <c r="X1032" t="b">
        <f>Tabla1[[#This Row],[PLAN CONSUMO 31/10]]=Tabla1[[#This Row],[PLAN_CONSUMO]]</f>
        <v>1</v>
      </c>
      <c r="Y1032" t="s">
        <v>3808</v>
      </c>
      <c r="Z1032" t="b">
        <f>Tabla1[[#This Row],[DESCRIPCION_U20002 31/10]]=Tabla1[[#This Row],[DESCRIPCION_U2000]]</f>
        <v>1</v>
      </c>
      <c r="AA1032" t="s">
        <v>3799</v>
      </c>
      <c r="AB1032" t="b">
        <f>Tabla1[[#This Row],[EJECUTIVO COMERCIAL 31/10]]=Tabla1[[#This Row],[EJECUTIVO_CORPORATE]]</f>
        <v>1</v>
      </c>
      <c r="AC1032" t="e">
        <f>VLOOKUP(Tabla1[[#This Row],[NRO_CUENTA]],[1]!Tabla3[#Data],12,0)</f>
        <v>#N/A</v>
      </c>
      <c r="AD1032" t="e">
        <f>VLOOKUP(Tabla1[[#This Row],[NRO_CUENTA]],[1]!Tabla3[#Data],17,0)</f>
        <v>#N/A</v>
      </c>
    </row>
    <row r="1033" spans="1:30" x14ac:dyDescent="0.25">
      <c r="A1033" t="s">
        <v>18</v>
      </c>
      <c r="B1033" s="1">
        <v>44195</v>
      </c>
      <c r="C1033" t="s">
        <v>248</v>
      </c>
      <c r="D1033">
        <v>35809</v>
      </c>
      <c r="E1033" s="6" t="s">
        <v>3806</v>
      </c>
      <c r="F1033" t="s">
        <v>3809</v>
      </c>
      <c r="G1033" s="6" t="s">
        <v>3799</v>
      </c>
      <c r="H1033" t="s">
        <v>61</v>
      </c>
      <c r="I1033" t="s">
        <v>23</v>
      </c>
      <c r="J1033" t="s">
        <v>823</v>
      </c>
      <c r="K1033" t="s">
        <v>3952</v>
      </c>
      <c r="L1033" t="s">
        <v>3953</v>
      </c>
      <c r="M1033" t="s">
        <v>3948</v>
      </c>
      <c r="N1033" t="s">
        <v>17</v>
      </c>
      <c r="O1033" s="14">
        <v>44197</v>
      </c>
      <c r="P1033" s="14">
        <v>44197</v>
      </c>
      <c r="Q1033" s="22" t="s">
        <v>27</v>
      </c>
      <c r="R1033" s="22"/>
      <c r="S1033" s="24"/>
      <c r="T1033" s="22">
        <v>44284</v>
      </c>
      <c r="U1033" t="s">
        <v>5982</v>
      </c>
      <c r="V1033" t="s">
        <v>35</v>
      </c>
      <c r="W1033" t="s">
        <v>248</v>
      </c>
      <c r="X1033" t="b">
        <f>Tabla1[[#This Row],[PLAN CONSUMO 31/10]]=Tabla1[[#This Row],[PLAN_CONSUMO]]</f>
        <v>1</v>
      </c>
      <c r="Y1033" t="s">
        <v>35</v>
      </c>
      <c r="Z1033" t="b">
        <f>Tabla1[[#This Row],[DESCRIPCION_U20002 31/10]]=Tabla1[[#This Row],[DESCRIPCION_U2000]]</f>
        <v>0</v>
      </c>
      <c r="AA1033" t="s">
        <v>3799</v>
      </c>
      <c r="AB1033" t="b">
        <f>Tabla1[[#This Row],[EJECUTIVO COMERCIAL 31/10]]=Tabla1[[#This Row],[EJECUTIVO_CORPORATE]]</f>
        <v>1</v>
      </c>
      <c r="AC1033" t="e">
        <f>VLOOKUP(Tabla1[[#This Row],[NRO_CUENTA]],[1]!Tabla3[#Data],12,0)</f>
        <v>#N/A</v>
      </c>
      <c r="AD1033" t="e">
        <f>VLOOKUP(Tabla1[[#This Row],[NRO_CUENTA]],[1]!Tabla3[#Data],17,0)</f>
        <v>#N/A</v>
      </c>
    </row>
    <row r="1034" spans="1:30" x14ac:dyDescent="0.25">
      <c r="A1034" t="s">
        <v>18</v>
      </c>
      <c r="B1034" s="1">
        <v>44195</v>
      </c>
      <c r="C1034" t="s">
        <v>248</v>
      </c>
      <c r="D1034">
        <v>35810</v>
      </c>
      <c r="E1034" s="6" t="s">
        <v>3806</v>
      </c>
      <c r="F1034" t="s">
        <v>3810</v>
      </c>
      <c r="G1034" s="6" t="s">
        <v>3799</v>
      </c>
      <c r="H1034" t="s">
        <v>61</v>
      </c>
      <c r="I1034" t="s">
        <v>23</v>
      </c>
      <c r="J1034" t="s">
        <v>823</v>
      </c>
      <c r="K1034" t="s">
        <v>3954</v>
      </c>
      <c r="L1034" t="s">
        <v>3955</v>
      </c>
      <c r="M1034" t="s">
        <v>3948</v>
      </c>
      <c r="N1034" t="s">
        <v>17</v>
      </c>
      <c r="O1034" s="14">
        <v>44197</v>
      </c>
      <c r="P1034" s="14">
        <v>44197</v>
      </c>
      <c r="Q1034" s="22" t="s">
        <v>996</v>
      </c>
      <c r="R1034" s="22"/>
      <c r="S1034" s="24"/>
      <c r="T1034" s="22">
        <v>0</v>
      </c>
      <c r="U1034" t="s">
        <v>5982</v>
      </c>
      <c r="V1034" t="s">
        <v>5982</v>
      </c>
      <c r="W1034" t="s">
        <v>248</v>
      </c>
      <c r="X1034" t="b">
        <f>Tabla1[[#This Row],[PLAN CONSUMO 31/10]]=Tabla1[[#This Row],[PLAN_CONSUMO]]</f>
        <v>1</v>
      </c>
      <c r="Y1034" t="s">
        <v>3810</v>
      </c>
      <c r="Z1034" t="b">
        <f>Tabla1[[#This Row],[DESCRIPCION_U20002 31/10]]=Tabla1[[#This Row],[DESCRIPCION_U2000]]</f>
        <v>1</v>
      </c>
      <c r="AA1034" t="s">
        <v>3799</v>
      </c>
      <c r="AB1034" t="b">
        <f>Tabla1[[#This Row],[EJECUTIVO COMERCIAL 31/10]]=Tabla1[[#This Row],[EJECUTIVO_CORPORATE]]</f>
        <v>1</v>
      </c>
      <c r="AC1034" t="e">
        <f>VLOOKUP(Tabla1[[#This Row],[NRO_CUENTA]],[1]!Tabla3[#Data],12,0)</f>
        <v>#N/A</v>
      </c>
      <c r="AD1034" t="e">
        <f>VLOOKUP(Tabla1[[#This Row],[NRO_CUENTA]],[1]!Tabla3[#Data],17,0)</f>
        <v>#N/A</v>
      </c>
    </row>
    <row r="1035" spans="1:30" ht="14.25" customHeight="1" x14ac:dyDescent="0.25">
      <c r="A1035" t="s">
        <v>18</v>
      </c>
      <c r="B1035" s="1">
        <v>44195</v>
      </c>
      <c r="C1035" t="s">
        <v>248</v>
      </c>
      <c r="D1035">
        <v>35813</v>
      </c>
      <c r="E1035" s="6" t="s">
        <v>3806</v>
      </c>
      <c r="F1035" t="s">
        <v>3811</v>
      </c>
      <c r="G1035" s="6" t="s">
        <v>3799</v>
      </c>
      <c r="H1035" t="s">
        <v>752</v>
      </c>
      <c r="I1035" t="s">
        <v>23</v>
      </c>
      <c r="J1035" t="s">
        <v>823</v>
      </c>
      <c r="K1035" t="s">
        <v>3956</v>
      </c>
      <c r="L1035" t="s">
        <v>3957</v>
      </c>
      <c r="M1035" t="s">
        <v>3958</v>
      </c>
      <c r="N1035" t="s">
        <v>17</v>
      </c>
      <c r="O1035" s="14">
        <v>44197</v>
      </c>
      <c r="P1035" s="14">
        <v>44197</v>
      </c>
      <c r="Q1035" s="22" t="s">
        <v>27</v>
      </c>
      <c r="R1035" s="38"/>
      <c r="S1035" s="24"/>
      <c r="T1035" s="22">
        <v>44589</v>
      </c>
      <c r="U1035" t="s">
        <v>5982</v>
      </c>
      <c r="V1035" t="s">
        <v>5982</v>
      </c>
      <c r="W1035" t="s">
        <v>248</v>
      </c>
      <c r="X1035" t="b">
        <f>Tabla1[[#This Row],[PLAN CONSUMO 31/10]]=Tabla1[[#This Row],[PLAN_CONSUMO]]</f>
        <v>1</v>
      </c>
      <c r="Y1035" t="s">
        <v>3811</v>
      </c>
      <c r="Z1035" t="b">
        <f>Tabla1[[#This Row],[DESCRIPCION_U20002 31/10]]=Tabla1[[#This Row],[DESCRIPCION_U2000]]</f>
        <v>1</v>
      </c>
      <c r="AA1035" t="s">
        <v>3799</v>
      </c>
      <c r="AB1035" t="b">
        <f>Tabla1[[#This Row],[EJECUTIVO COMERCIAL 31/10]]=Tabla1[[#This Row],[EJECUTIVO_CORPORATE]]</f>
        <v>1</v>
      </c>
      <c r="AC1035" t="e">
        <f>VLOOKUP(Tabla1[[#This Row],[NRO_CUENTA]],[1]!Tabla3[#Data],12,0)</f>
        <v>#N/A</v>
      </c>
      <c r="AD1035" t="e">
        <f>VLOOKUP(Tabla1[[#This Row],[NRO_CUENTA]],[1]!Tabla3[#Data],17,0)</f>
        <v>#N/A</v>
      </c>
    </row>
    <row r="1036" spans="1:30" x14ac:dyDescent="0.25">
      <c r="A1036" t="s">
        <v>18</v>
      </c>
      <c r="B1036" s="1">
        <v>44195</v>
      </c>
      <c r="C1036" t="s">
        <v>248</v>
      </c>
      <c r="D1036">
        <v>35814</v>
      </c>
      <c r="E1036" s="6" t="s">
        <v>3806</v>
      </c>
      <c r="F1036" t="s">
        <v>3812</v>
      </c>
      <c r="G1036" s="6" t="s">
        <v>3799</v>
      </c>
      <c r="H1036" t="s">
        <v>631</v>
      </c>
      <c r="I1036" t="s">
        <v>23</v>
      </c>
      <c r="J1036" t="s">
        <v>823</v>
      </c>
      <c r="K1036" t="s">
        <v>3959</v>
      </c>
      <c r="L1036" t="s">
        <v>3960</v>
      </c>
      <c r="M1036" t="s">
        <v>3961</v>
      </c>
      <c r="N1036" t="s">
        <v>17</v>
      </c>
      <c r="O1036" s="14">
        <v>44197</v>
      </c>
      <c r="P1036" s="14">
        <v>44197</v>
      </c>
      <c r="Q1036" s="22" t="s">
        <v>27</v>
      </c>
      <c r="R1036" s="38"/>
      <c r="S1036" s="24"/>
      <c r="T1036" s="22">
        <v>44588</v>
      </c>
      <c r="U1036" t="s">
        <v>5982</v>
      </c>
      <c r="V1036" t="s">
        <v>5982</v>
      </c>
      <c r="W1036" t="s">
        <v>248</v>
      </c>
      <c r="X1036" t="b">
        <f>Tabla1[[#This Row],[PLAN CONSUMO 31/10]]=Tabla1[[#This Row],[PLAN_CONSUMO]]</f>
        <v>1</v>
      </c>
      <c r="Y1036" t="s">
        <v>3812</v>
      </c>
      <c r="Z1036" t="b">
        <f>Tabla1[[#This Row],[DESCRIPCION_U20002 31/10]]=Tabla1[[#This Row],[DESCRIPCION_U2000]]</f>
        <v>1</v>
      </c>
      <c r="AA1036" t="s">
        <v>3799</v>
      </c>
      <c r="AB1036" t="b">
        <f>Tabla1[[#This Row],[EJECUTIVO COMERCIAL 31/10]]=Tabla1[[#This Row],[EJECUTIVO_CORPORATE]]</f>
        <v>1</v>
      </c>
      <c r="AC1036" t="e">
        <f>VLOOKUP(Tabla1[[#This Row],[NRO_CUENTA]],[1]!Tabla3[#Data],12,0)</f>
        <v>#N/A</v>
      </c>
      <c r="AD1036" t="e">
        <f>VLOOKUP(Tabla1[[#This Row],[NRO_CUENTA]],[1]!Tabla3[#Data],17,0)</f>
        <v>#N/A</v>
      </c>
    </row>
    <row r="1037" spans="1:30" x14ac:dyDescent="0.25">
      <c r="A1037" t="s">
        <v>18</v>
      </c>
      <c r="B1037" s="1">
        <v>44196</v>
      </c>
      <c r="C1037" t="s">
        <v>248</v>
      </c>
      <c r="D1037">
        <v>35812</v>
      </c>
      <c r="E1037" s="6" t="s">
        <v>3806</v>
      </c>
      <c r="F1037" t="s">
        <v>3813</v>
      </c>
      <c r="G1037" s="6" t="s">
        <v>3799</v>
      </c>
      <c r="H1037" t="s">
        <v>873</v>
      </c>
      <c r="I1037" t="s">
        <v>23</v>
      </c>
      <c r="J1037" t="s">
        <v>823</v>
      </c>
      <c r="K1037" t="s">
        <v>3962</v>
      </c>
      <c r="L1037" t="s">
        <v>3963</v>
      </c>
      <c r="M1037" t="s">
        <v>3964</v>
      </c>
      <c r="N1037" t="s">
        <v>17</v>
      </c>
      <c r="O1037" s="14">
        <v>44197</v>
      </c>
      <c r="P1037" s="14">
        <v>44197</v>
      </c>
      <c r="Q1037" s="22" t="s">
        <v>996</v>
      </c>
      <c r="R1037" s="22"/>
      <c r="S1037" s="24"/>
      <c r="T1037" s="22">
        <v>0</v>
      </c>
      <c r="U1037" t="s">
        <v>5982</v>
      </c>
      <c r="V1037" t="s">
        <v>5982</v>
      </c>
      <c r="W1037" t="s">
        <v>248</v>
      </c>
      <c r="X1037" t="b">
        <f>Tabla1[[#This Row],[PLAN CONSUMO 31/10]]=Tabla1[[#This Row],[PLAN_CONSUMO]]</f>
        <v>1</v>
      </c>
      <c r="Y1037" t="s">
        <v>3813</v>
      </c>
      <c r="Z1037" t="b">
        <f>Tabla1[[#This Row],[DESCRIPCION_U20002 31/10]]=Tabla1[[#This Row],[DESCRIPCION_U2000]]</f>
        <v>1</v>
      </c>
      <c r="AA1037" t="s">
        <v>3799</v>
      </c>
      <c r="AB1037" t="b">
        <f>Tabla1[[#This Row],[EJECUTIVO COMERCIAL 31/10]]=Tabla1[[#This Row],[EJECUTIVO_CORPORATE]]</f>
        <v>1</v>
      </c>
      <c r="AC1037" t="e">
        <f>VLOOKUP(Tabla1[[#This Row],[NRO_CUENTA]],[1]!Tabla3[#Data],12,0)</f>
        <v>#N/A</v>
      </c>
      <c r="AD1037" t="e">
        <f>VLOOKUP(Tabla1[[#This Row],[NRO_CUENTA]],[1]!Tabla3[#Data],17,0)</f>
        <v>#N/A</v>
      </c>
    </row>
    <row r="1038" spans="1:30" x14ac:dyDescent="0.25">
      <c r="A1038" t="s">
        <v>18</v>
      </c>
      <c r="B1038" s="1">
        <v>42765</v>
      </c>
      <c r="C1038" t="s">
        <v>248</v>
      </c>
      <c r="D1038">
        <v>30785</v>
      </c>
      <c r="E1038" s="6" t="s">
        <v>77</v>
      </c>
      <c r="F1038" t="s">
        <v>4000</v>
      </c>
      <c r="G1038" s="6" t="s">
        <v>1820</v>
      </c>
      <c r="H1038" t="s">
        <v>22</v>
      </c>
      <c r="I1038" t="s">
        <v>23</v>
      </c>
      <c r="J1038" t="s">
        <v>1378</v>
      </c>
      <c r="K1038" t="s">
        <v>4092</v>
      </c>
      <c r="L1038" t="s">
        <v>4093</v>
      </c>
      <c r="M1038" t="s">
        <v>4534</v>
      </c>
      <c r="N1038" t="s">
        <v>4091</v>
      </c>
      <c r="O1038" s="18">
        <v>44197</v>
      </c>
      <c r="P1038" s="14">
        <v>44197</v>
      </c>
      <c r="Q1038" s="22" t="s">
        <v>27</v>
      </c>
      <c r="R1038" s="28" t="s">
        <v>4533</v>
      </c>
      <c r="S1038" s="24"/>
      <c r="T1038" s="22">
        <v>44260</v>
      </c>
      <c r="U1038" t="s">
        <v>5982</v>
      </c>
      <c r="V1038" t="s">
        <v>5982</v>
      </c>
      <c r="W1038" t="s">
        <v>28</v>
      </c>
      <c r="X1038" t="b">
        <f>Tabla1[[#This Row],[PLAN CONSUMO 31/10]]=Tabla1[[#This Row],[PLAN_CONSUMO]]</f>
        <v>0</v>
      </c>
      <c r="Y1038" t="s">
        <v>7438</v>
      </c>
      <c r="Z1038" t="b">
        <f>Tabla1[[#This Row],[DESCRIPCION_U20002 31/10]]=Tabla1[[#This Row],[DESCRIPCION_U2000]]</f>
        <v>0</v>
      </c>
      <c r="AA1038" t="s">
        <v>1820</v>
      </c>
      <c r="AB1038" t="b">
        <f>Tabla1[[#This Row],[EJECUTIVO COMERCIAL 31/10]]=Tabla1[[#This Row],[EJECUTIVO_CORPORATE]]</f>
        <v>1</v>
      </c>
      <c r="AC1038" t="e">
        <f>VLOOKUP(Tabla1[[#This Row],[NRO_CUENTA]],[1]!Tabla3[#Data],12,0)</f>
        <v>#N/A</v>
      </c>
      <c r="AD1038" t="e">
        <f>VLOOKUP(Tabla1[[#This Row],[NRO_CUENTA]],[1]!Tabla3[#Data],17,0)</f>
        <v>#N/A</v>
      </c>
    </row>
    <row r="1039" spans="1:30" x14ac:dyDescent="0.25">
      <c r="A1039" t="s">
        <v>188</v>
      </c>
      <c r="B1039" s="1">
        <v>42978</v>
      </c>
      <c r="C1039" t="s">
        <v>493</v>
      </c>
      <c r="D1039">
        <v>31374</v>
      </c>
      <c r="E1039" s="6" t="s">
        <v>4001</v>
      </c>
      <c r="F1039" t="s">
        <v>4002</v>
      </c>
      <c r="G1039" s="6" t="s">
        <v>4243</v>
      </c>
      <c r="H1039" t="s">
        <v>22</v>
      </c>
      <c r="I1039" t="s">
        <v>23</v>
      </c>
      <c r="J1039" t="s">
        <v>1843</v>
      </c>
      <c r="K1039" t="s">
        <v>4094</v>
      </c>
      <c r="L1039" t="s">
        <v>4095</v>
      </c>
      <c r="M1039" t="s">
        <v>4096</v>
      </c>
      <c r="N1039" t="s">
        <v>4091</v>
      </c>
      <c r="O1039" s="14">
        <v>44197</v>
      </c>
      <c r="P1039" s="14">
        <v>44197</v>
      </c>
      <c r="Q1039" s="22" t="s">
        <v>27</v>
      </c>
      <c r="R1039" s="22"/>
      <c r="S1039" s="24"/>
      <c r="T1039" s="22">
        <v>44244</v>
      </c>
      <c r="U1039" t="s">
        <v>5989</v>
      </c>
      <c r="V1039" t="s">
        <v>35</v>
      </c>
      <c r="W1039" t="s">
        <v>5997</v>
      </c>
      <c r="X1039" t="b">
        <f>Tabla1[[#This Row],[PLAN CONSUMO 31/10]]=Tabla1[[#This Row],[PLAN_CONSUMO]]</f>
        <v>0</v>
      </c>
      <c r="Y1039" t="s">
        <v>35</v>
      </c>
      <c r="Z1039" t="b">
        <f>Tabla1[[#This Row],[DESCRIPCION_U20002 31/10]]=Tabla1[[#This Row],[DESCRIPCION_U2000]]</f>
        <v>0</v>
      </c>
      <c r="AA1039" t="s">
        <v>6379</v>
      </c>
      <c r="AB1039" t="b">
        <f>Tabla1[[#This Row],[EJECUTIVO COMERCIAL 31/10]]=Tabla1[[#This Row],[EJECUTIVO_CORPORATE]]</f>
        <v>0</v>
      </c>
      <c r="AC1039" t="e">
        <f>VLOOKUP(Tabla1[[#This Row],[NRO_CUENTA]],[1]!Tabla3[#Data],12,0)</f>
        <v>#N/A</v>
      </c>
      <c r="AD1039" t="e">
        <f>VLOOKUP(Tabla1[[#This Row],[NRO_CUENTA]],[1]!Tabla3[#Data],17,0)</f>
        <v>#N/A</v>
      </c>
    </row>
    <row r="1040" spans="1:30" x14ac:dyDescent="0.25">
      <c r="A1040" t="s">
        <v>18</v>
      </c>
      <c r="B1040" s="1">
        <v>43372</v>
      </c>
      <c r="C1040" t="s">
        <v>94</v>
      </c>
      <c r="D1040">
        <v>32570</v>
      </c>
      <c r="E1040" s="6" t="s">
        <v>4003</v>
      </c>
      <c r="F1040" t="s">
        <v>4004</v>
      </c>
      <c r="G1040" t="s">
        <v>8891</v>
      </c>
      <c r="H1040" t="s">
        <v>22</v>
      </c>
      <c r="I1040" t="s">
        <v>430</v>
      </c>
      <c r="J1040" t="s">
        <v>939</v>
      </c>
      <c r="K1040" t="s">
        <v>4097</v>
      </c>
      <c r="L1040" t="s">
        <v>4514</v>
      </c>
      <c r="M1040" t="s">
        <v>4458</v>
      </c>
      <c r="N1040" t="s">
        <v>4091</v>
      </c>
      <c r="O1040" s="14">
        <v>44197</v>
      </c>
      <c r="P1040" s="14">
        <v>44197</v>
      </c>
      <c r="Q1040" s="22" t="s">
        <v>996</v>
      </c>
      <c r="R1040" s="22" t="s">
        <v>4459</v>
      </c>
      <c r="S1040" s="24"/>
      <c r="T1040" s="22">
        <v>0</v>
      </c>
      <c r="U1040" t="s">
        <v>5982</v>
      </c>
      <c r="V1040" t="s">
        <v>5982</v>
      </c>
      <c r="W1040" t="s">
        <v>94</v>
      </c>
      <c r="X1040" t="b">
        <f>Tabla1[[#This Row],[PLAN CONSUMO 31/10]]=Tabla1[[#This Row],[PLAN_CONSUMO]]</f>
        <v>1</v>
      </c>
      <c r="Y1040" t="s">
        <v>4004</v>
      </c>
      <c r="Z1040" t="b">
        <f>Tabla1[[#This Row],[DESCRIPCION_U20002 31/10]]=Tabla1[[#This Row],[DESCRIPCION_U2000]]</f>
        <v>1</v>
      </c>
      <c r="AA1040" t="s">
        <v>8891</v>
      </c>
      <c r="AB1040" t="b">
        <f>Tabla1[[#This Row],[EJECUTIVO COMERCIAL 31/10]]=Tabla1[[#This Row],[EJECUTIVO_CORPORATE]]</f>
        <v>1</v>
      </c>
      <c r="AC1040" t="e">
        <f>VLOOKUP(Tabla1[[#This Row],[NRO_CUENTA]],[1]!Tabla3[#Data],12,0)</f>
        <v>#N/A</v>
      </c>
      <c r="AD1040" t="e">
        <f>VLOOKUP(Tabla1[[#This Row],[NRO_CUENTA]],[1]!Tabla3[#Data],17,0)</f>
        <v>#N/A</v>
      </c>
    </row>
    <row r="1041" spans="1:30" ht="15" customHeight="1" x14ac:dyDescent="0.25">
      <c r="A1041" t="s">
        <v>18</v>
      </c>
      <c r="B1041" s="1">
        <v>43312</v>
      </c>
      <c r="C1041" t="s">
        <v>3998</v>
      </c>
      <c r="D1041">
        <v>32593</v>
      </c>
      <c r="E1041" s="6" t="s">
        <v>4003</v>
      </c>
      <c r="F1041" t="s">
        <v>4005</v>
      </c>
      <c r="G1041" s="6" t="s">
        <v>1837</v>
      </c>
      <c r="H1041" t="s">
        <v>22</v>
      </c>
      <c r="I1041" t="s">
        <v>23</v>
      </c>
      <c r="J1041" t="s">
        <v>939</v>
      </c>
      <c r="K1041" t="s">
        <v>4098</v>
      </c>
      <c r="L1041" t="s">
        <v>4099</v>
      </c>
      <c r="M1041" t="s">
        <v>4458</v>
      </c>
      <c r="N1041" t="s">
        <v>4091</v>
      </c>
      <c r="O1041" s="14">
        <v>44197</v>
      </c>
      <c r="P1041" s="14">
        <v>44197</v>
      </c>
      <c r="Q1041" s="22" t="s">
        <v>27</v>
      </c>
      <c r="R1041" s="22" t="s">
        <v>4491</v>
      </c>
      <c r="S1041" s="24"/>
      <c r="T1041" s="22">
        <v>44247</v>
      </c>
      <c r="U1041" t="s">
        <v>5982</v>
      </c>
      <c r="V1041" t="s">
        <v>5982</v>
      </c>
      <c r="W1041" t="s">
        <v>94</v>
      </c>
      <c r="X1041" t="b">
        <f>Tabla1[[#This Row],[PLAN CONSUMO 31/10]]=Tabla1[[#This Row],[PLAN_CONSUMO]]</f>
        <v>0</v>
      </c>
      <c r="Y1041" t="s">
        <v>4005</v>
      </c>
      <c r="Z1041" t="b">
        <f>Tabla1[[#This Row],[DESCRIPCION_U20002 31/10]]=Tabla1[[#This Row],[DESCRIPCION_U2000]]</f>
        <v>1</v>
      </c>
      <c r="AA1041" t="s">
        <v>8891</v>
      </c>
      <c r="AB1041" t="b">
        <f>Tabla1[[#This Row],[EJECUTIVO COMERCIAL 31/10]]=Tabla1[[#This Row],[EJECUTIVO_CORPORATE]]</f>
        <v>0</v>
      </c>
      <c r="AC1041" t="e">
        <f>VLOOKUP(Tabla1[[#This Row],[NRO_CUENTA]],[1]!Tabla3[#Data],12,0)</f>
        <v>#N/A</v>
      </c>
      <c r="AD1041" t="e">
        <f>VLOOKUP(Tabla1[[#This Row],[NRO_CUENTA]],[1]!Tabla3[#Data],17,0)</f>
        <v>#N/A</v>
      </c>
    </row>
    <row r="1042" spans="1:30" x14ac:dyDescent="0.25">
      <c r="A1042" t="s">
        <v>18</v>
      </c>
      <c r="B1042" s="1">
        <v>43281</v>
      </c>
      <c r="C1042" t="s">
        <v>3998</v>
      </c>
      <c r="D1042">
        <v>32596</v>
      </c>
      <c r="E1042" s="6" t="s">
        <v>4003</v>
      </c>
      <c r="F1042" t="s">
        <v>4006</v>
      </c>
      <c r="G1042" s="6" t="s">
        <v>1837</v>
      </c>
      <c r="H1042" t="s">
        <v>40</v>
      </c>
      <c r="I1042" t="s">
        <v>23</v>
      </c>
      <c r="J1042" t="s">
        <v>939</v>
      </c>
      <c r="K1042" t="s">
        <v>4100</v>
      </c>
      <c r="L1042" t="s">
        <v>4101</v>
      </c>
      <c r="M1042" t="s">
        <v>4458</v>
      </c>
      <c r="N1042" t="s">
        <v>4091</v>
      </c>
      <c r="O1042" s="14">
        <v>44197</v>
      </c>
      <c r="P1042" s="14">
        <v>44197</v>
      </c>
      <c r="Q1042" s="22" t="s">
        <v>27</v>
      </c>
      <c r="R1042" s="22" t="s">
        <v>4459</v>
      </c>
      <c r="S1042" s="24"/>
      <c r="T1042" s="22">
        <v>44252</v>
      </c>
      <c r="U1042" t="s">
        <v>5982</v>
      </c>
      <c r="V1042" t="s">
        <v>5982</v>
      </c>
      <c r="W1042" t="s">
        <v>94</v>
      </c>
      <c r="X1042" t="b">
        <f>Tabla1[[#This Row],[PLAN CONSUMO 31/10]]=Tabla1[[#This Row],[PLAN_CONSUMO]]</f>
        <v>0</v>
      </c>
      <c r="Y1042" t="s">
        <v>4006</v>
      </c>
      <c r="Z1042" t="b">
        <f>Tabla1[[#This Row],[DESCRIPCION_U20002 31/10]]=Tabla1[[#This Row],[DESCRIPCION_U2000]]</f>
        <v>1</v>
      </c>
      <c r="AA1042" t="s">
        <v>8891</v>
      </c>
      <c r="AB1042" t="b">
        <f>Tabla1[[#This Row],[EJECUTIVO COMERCIAL 31/10]]=Tabla1[[#This Row],[EJECUTIVO_CORPORATE]]</f>
        <v>0</v>
      </c>
      <c r="AC1042" t="e">
        <f>VLOOKUP(Tabla1[[#This Row],[NRO_CUENTA]],[1]!Tabla3[#Data],12,0)</f>
        <v>#N/A</v>
      </c>
      <c r="AD1042" t="e">
        <f>VLOOKUP(Tabla1[[#This Row],[NRO_CUENTA]],[1]!Tabla3[#Data],17,0)</f>
        <v>#N/A</v>
      </c>
    </row>
    <row r="1043" spans="1:30" x14ac:dyDescent="0.25">
      <c r="A1043" t="s">
        <v>18</v>
      </c>
      <c r="B1043" s="1">
        <v>44165</v>
      </c>
      <c r="C1043" t="s">
        <v>1641</v>
      </c>
      <c r="D1043">
        <v>35705</v>
      </c>
      <c r="E1043" s="6" t="s">
        <v>4003</v>
      </c>
      <c r="F1043" t="s">
        <v>4007</v>
      </c>
      <c r="G1043" s="6" t="s">
        <v>1837</v>
      </c>
      <c r="H1043" t="s">
        <v>22</v>
      </c>
      <c r="I1043" t="s">
        <v>23</v>
      </c>
      <c r="J1043" t="s">
        <v>939</v>
      </c>
      <c r="K1043" t="s">
        <v>4102</v>
      </c>
      <c r="L1043" t="s">
        <v>4103</v>
      </c>
      <c r="M1043" t="s">
        <v>4458</v>
      </c>
      <c r="N1043" t="s">
        <v>4091</v>
      </c>
      <c r="O1043" s="14">
        <v>44197</v>
      </c>
      <c r="P1043" s="14">
        <v>44197</v>
      </c>
      <c r="Q1043" s="22" t="s">
        <v>27</v>
      </c>
      <c r="R1043" s="22" t="s">
        <v>4491</v>
      </c>
      <c r="S1043" s="24"/>
      <c r="T1043" s="22">
        <v>44239</v>
      </c>
      <c r="U1043" t="s">
        <v>5982</v>
      </c>
      <c r="V1043" t="s">
        <v>5982</v>
      </c>
      <c r="W1043" t="s">
        <v>94</v>
      </c>
      <c r="X1043" t="b">
        <f>Tabla1[[#This Row],[PLAN CONSUMO 31/10]]=Tabla1[[#This Row],[PLAN_CONSUMO]]</f>
        <v>0</v>
      </c>
      <c r="Y1043" t="s">
        <v>4007</v>
      </c>
      <c r="Z1043" t="b">
        <f>Tabla1[[#This Row],[DESCRIPCION_U20002 31/10]]=Tabla1[[#This Row],[DESCRIPCION_U2000]]</f>
        <v>1</v>
      </c>
      <c r="AA1043" t="s">
        <v>8891</v>
      </c>
      <c r="AB1043" t="b">
        <f>Tabla1[[#This Row],[EJECUTIVO COMERCIAL 31/10]]=Tabla1[[#This Row],[EJECUTIVO_CORPORATE]]</f>
        <v>0</v>
      </c>
      <c r="AC1043" t="e">
        <f>VLOOKUP(Tabla1[[#This Row],[NRO_CUENTA]],[1]!Tabla3[#Data],12,0)</f>
        <v>#N/A</v>
      </c>
      <c r="AD1043" t="e">
        <f>VLOOKUP(Tabla1[[#This Row],[NRO_CUENTA]],[1]!Tabla3[#Data],17,0)</f>
        <v>#N/A</v>
      </c>
    </row>
    <row r="1044" spans="1:30" x14ac:dyDescent="0.25">
      <c r="A1044" t="s">
        <v>18</v>
      </c>
      <c r="B1044" s="1">
        <v>42313</v>
      </c>
      <c r="C1044" t="s">
        <v>1641</v>
      </c>
      <c r="D1044">
        <v>29665</v>
      </c>
      <c r="E1044" s="6" t="s">
        <v>4008</v>
      </c>
      <c r="F1044" t="s">
        <v>4009</v>
      </c>
      <c r="G1044" s="6" t="s">
        <v>1389</v>
      </c>
      <c r="H1044" t="s">
        <v>22</v>
      </c>
      <c r="I1044" t="s">
        <v>23</v>
      </c>
      <c r="J1044" t="s">
        <v>832</v>
      </c>
      <c r="K1044" t="s">
        <v>4104</v>
      </c>
      <c r="L1044" t="s">
        <v>4105</v>
      </c>
      <c r="M1044" t="s">
        <v>4106</v>
      </c>
      <c r="N1044" t="s">
        <v>4091</v>
      </c>
      <c r="O1044" s="14">
        <v>44197</v>
      </c>
      <c r="P1044" s="14">
        <v>44197</v>
      </c>
      <c r="Q1044" s="22" t="s">
        <v>75</v>
      </c>
      <c r="R1044" s="22" t="s">
        <v>4833</v>
      </c>
      <c r="S1044" s="25" t="s">
        <v>1018</v>
      </c>
      <c r="T1044" s="22">
        <v>0</v>
      </c>
      <c r="U1044" t="s">
        <v>5982</v>
      </c>
      <c r="V1044" t="s">
        <v>5982</v>
      </c>
      <c r="W1044" t="s">
        <v>94</v>
      </c>
      <c r="X1044" t="b">
        <f>Tabla1[[#This Row],[PLAN CONSUMO 31/10]]=Tabla1[[#This Row],[PLAN_CONSUMO]]</f>
        <v>0</v>
      </c>
      <c r="Y1044" t="s">
        <v>6134</v>
      </c>
      <c r="Z1044" t="b">
        <f>Tabla1[[#This Row],[DESCRIPCION_U20002 31/10]]=Tabla1[[#This Row],[DESCRIPCION_U2000]]</f>
        <v>0</v>
      </c>
      <c r="AA1044" t="s">
        <v>8737</v>
      </c>
      <c r="AB1044" t="b">
        <f>Tabla1[[#This Row],[EJECUTIVO COMERCIAL 31/10]]=Tabla1[[#This Row],[EJECUTIVO_CORPORATE]]</f>
        <v>0</v>
      </c>
      <c r="AC1044" t="e">
        <f>VLOOKUP(Tabla1[[#This Row],[NRO_CUENTA]],[1]!Tabla3[#Data],12,0)</f>
        <v>#N/A</v>
      </c>
      <c r="AD1044" t="e">
        <f>VLOOKUP(Tabla1[[#This Row],[NRO_CUENTA]],[1]!Tabla3[#Data],17,0)</f>
        <v>#N/A</v>
      </c>
    </row>
    <row r="1045" spans="1:30" x14ac:dyDescent="0.25">
      <c r="A1045" t="s">
        <v>18</v>
      </c>
      <c r="B1045" s="1">
        <v>42313</v>
      </c>
      <c r="C1045" t="s">
        <v>1641</v>
      </c>
      <c r="D1045">
        <v>29666</v>
      </c>
      <c r="E1045" s="6" t="s">
        <v>4008</v>
      </c>
      <c r="F1045" t="s">
        <v>4010</v>
      </c>
      <c r="G1045" s="6" t="s">
        <v>1389</v>
      </c>
      <c r="H1045" t="s">
        <v>40</v>
      </c>
      <c r="I1045" t="s">
        <v>23</v>
      </c>
      <c r="J1045" t="s">
        <v>832</v>
      </c>
      <c r="K1045" t="s">
        <v>4107</v>
      </c>
      <c r="L1045" t="s">
        <v>4108</v>
      </c>
      <c r="M1045" t="s">
        <v>4529</v>
      </c>
      <c r="N1045" t="s">
        <v>4091</v>
      </c>
      <c r="O1045" s="14">
        <v>44197</v>
      </c>
      <c r="P1045" s="14">
        <v>44197</v>
      </c>
      <c r="Q1045" s="22" t="s">
        <v>75</v>
      </c>
      <c r="R1045" s="28" t="s">
        <v>4834</v>
      </c>
      <c r="S1045" s="25" t="s">
        <v>1018</v>
      </c>
      <c r="T1045" s="22">
        <v>0</v>
      </c>
      <c r="U1045" t="s">
        <v>5982</v>
      </c>
      <c r="V1045" t="s">
        <v>5982</v>
      </c>
      <c r="W1045" t="s">
        <v>94</v>
      </c>
      <c r="X1045" t="b">
        <f>Tabla1[[#This Row],[PLAN CONSUMO 31/10]]=Tabla1[[#This Row],[PLAN_CONSUMO]]</f>
        <v>0</v>
      </c>
      <c r="Y1045" t="s">
        <v>4010</v>
      </c>
      <c r="Z1045" t="b">
        <f>Tabla1[[#This Row],[DESCRIPCION_U20002 31/10]]=Tabla1[[#This Row],[DESCRIPCION_U2000]]</f>
        <v>1</v>
      </c>
      <c r="AA1045" t="s">
        <v>8737</v>
      </c>
      <c r="AB1045" t="b">
        <f>Tabla1[[#This Row],[EJECUTIVO COMERCIAL 31/10]]=Tabla1[[#This Row],[EJECUTIVO_CORPORATE]]</f>
        <v>0</v>
      </c>
      <c r="AC1045" t="e">
        <f>VLOOKUP(Tabla1[[#This Row],[NRO_CUENTA]],[1]!Tabla3[#Data],12,0)</f>
        <v>#N/A</v>
      </c>
      <c r="AD1045" t="e">
        <f>VLOOKUP(Tabla1[[#This Row],[NRO_CUENTA]],[1]!Tabla3[#Data],17,0)</f>
        <v>#N/A</v>
      </c>
    </row>
    <row r="1046" spans="1:30" x14ac:dyDescent="0.25">
      <c r="A1046" t="s">
        <v>18</v>
      </c>
      <c r="B1046" s="1">
        <v>43343</v>
      </c>
      <c r="C1046" t="s">
        <v>427</v>
      </c>
      <c r="D1046">
        <v>32762</v>
      </c>
      <c r="E1046" s="6" t="s">
        <v>4011</v>
      </c>
      <c r="F1046" t="s">
        <v>4012</v>
      </c>
      <c r="G1046" s="6" t="s">
        <v>1389</v>
      </c>
      <c r="H1046" t="s">
        <v>22</v>
      </c>
      <c r="I1046" t="s">
        <v>23</v>
      </c>
      <c r="J1046" t="s">
        <v>832</v>
      </c>
      <c r="K1046" t="s">
        <v>4109</v>
      </c>
      <c r="L1046" t="s">
        <v>4110</v>
      </c>
      <c r="M1046" t="s">
        <v>4111</v>
      </c>
      <c r="N1046" t="s">
        <v>4091</v>
      </c>
      <c r="O1046" s="14">
        <v>44197</v>
      </c>
      <c r="P1046" s="14">
        <v>44197</v>
      </c>
      <c r="Q1046" s="22" t="s">
        <v>27</v>
      </c>
      <c r="R1046" s="22"/>
      <c r="S1046" s="24"/>
      <c r="T1046" s="22">
        <v>44232</v>
      </c>
      <c r="U1046" t="s">
        <v>5982</v>
      </c>
      <c r="V1046" t="s">
        <v>5982</v>
      </c>
      <c r="W1046" t="s">
        <v>287</v>
      </c>
      <c r="X1046" t="b">
        <f>Tabla1[[#This Row],[PLAN CONSUMO 31/10]]=Tabla1[[#This Row],[PLAN_CONSUMO]]</f>
        <v>0</v>
      </c>
      <c r="Y1046" t="s">
        <v>6135</v>
      </c>
      <c r="Z1046" t="b">
        <f>Tabla1[[#This Row],[DESCRIPCION_U20002 31/10]]=Tabla1[[#This Row],[DESCRIPCION_U2000]]</f>
        <v>0</v>
      </c>
      <c r="AA1046" t="s">
        <v>5882</v>
      </c>
      <c r="AB1046" t="b">
        <f>Tabla1[[#This Row],[EJECUTIVO COMERCIAL 31/10]]=Tabla1[[#This Row],[EJECUTIVO_CORPORATE]]</f>
        <v>0</v>
      </c>
      <c r="AC1046" t="e">
        <f>VLOOKUP(Tabla1[[#This Row],[NRO_CUENTA]],[1]!Tabla3[#Data],12,0)</f>
        <v>#N/A</v>
      </c>
      <c r="AD1046" t="e">
        <f>VLOOKUP(Tabla1[[#This Row],[NRO_CUENTA]],[1]!Tabla3[#Data],17,0)</f>
        <v>#N/A</v>
      </c>
    </row>
    <row r="1047" spans="1:30" x14ac:dyDescent="0.25">
      <c r="A1047" t="s">
        <v>18</v>
      </c>
      <c r="B1047" s="1">
        <v>43343</v>
      </c>
      <c r="C1047" t="s">
        <v>28</v>
      </c>
      <c r="D1047">
        <v>32829</v>
      </c>
      <c r="E1047" s="6" t="s">
        <v>352</v>
      </c>
      <c r="F1047" t="s">
        <v>4013</v>
      </c>
      <c r="G1047" s="6" t="s">
        <v>1765</v>
      </c>
      <c r="H1047" t="s">
        <v>40</v>
      </c>
      <c r="I1047" t="s">
        <v>23</v>
      </c>
      <c r="J1047" t="s">
        <v>745</v>
      </c>
      <c r="K1047" t="s">
        <v>4112</v>
      </c>
      <c r="L1047" t="s">
        <v>4113</v>
      </c>
      <c r="M1047" t="s">
        <v>4114</v>
      </c>
      <c r="N1047" t="s">
        <v>4091</v>
      </c>
      <c r="O1047" s="14">
        <v>44197</v>
      </c>
      <c r="P1047" s="14">
        <v>44197</v>
      </c>
      <c r="Q1047" s="22" t="s">
        <v>75</v>
      </c>
      <c r="R1047" s="22" t="s">
        <v>4259</v>
      </c>
      <c r="S1047" s="2" t="s">
        <v>9309</v>
      </c>
      <c r="T1047" s="22">
        <v>0</v>
      </c>
      <c r="U1047" t="s">
        <v>5984</v>
      </c>
      <c r="V1047" t="s">
        <v>35</v>
      </c>
      <c r="W1047" t="s">
        <v>28</v>
      </c>
      <c r="X1047" t="b">
        <f>Tabla1[[#This Row],[PLAN CONSUMO 31/10]]=Tabla1[[#This Row],[PLAN_CONSUMO]]</f>
        <v>1</v>
      </c>
      <c r="Y1047" t="s">
        <v>35</v>
      </c>
      <c r="Z1047" t="b">
        <f>Tabla1[[#This Row],[DESCRIPCION_U20002 31/10]]=Tabla1[[#This Row],[DESCRIPCION_U2000]]</f>
        <v>0</v>
      </c>
      <c r="AA1047" t="s">
        <v>9185</v>
      </c>
      <c r="AB1047" t="b">
        <f>Tabla1[[#This Row],[EJECUTIVO COMERCIAL 31/10]]=Tabla1[[#This Row],[EJECUTIVO_CORPORATE]]</f>
        <v>0</v>
      </c>
      <c r="AC1047" t="e">
        <f>VLOOKUP(Tabla1[[#This Row],[NRO_CUENTA]],[1]!Tabla3[#Data],12,0)</f>
        <v>#N/A</v>
      </c>
      <c r="AD1047" t="e">
        <f>VLOOKUP(Tabla1[[#This Row],[NRO_CUENTA]],[1]!Tabla3[#Data],17,0)</f>
        <v>#N/A</v>
      </c>
    </row>
    <row r="1048" spans="1:30" x14ac:dyDescent="0.25">
      <c r="A1048" t="s">
        <v>18</v>
      </c>
      <c r="B1048" s="1">
        <v>43644</v>
      </c>
      <c r="C1048" t="s">
        <v>28</v>
      </c>
      <c r="D1048">
        <v>33879</v>
      </c>
      <c r="E1048" s="6" t="s">
        <v>352</v>
      </c>
      <c r="F1048" t="s">
        <v>4014</v>
      </c>
      <c r="G1048" s="6" t="s">
        <v>1765</v>
      </c>
      <c r="H1048" t="s">
        <v>40</v>
      </c>
      <c r="I1048" t="s">
        <v>23</v>
      </c>
      <c r="J1048" t="s">
        <v>745</v>
      </c>
      <c r="K1048" t="s">
        <v>4115</v>
      </c>
      <c r="L1048" t="s">
        <v>4116</v>
      </c>
      <c r="M1048" t="s">
        <v>356</v>
      </c>
      <c r="N1048" t="s">
        <v>4091</v>
      </c>
      <c r="O1048" s="14">
        <v>44197</v>
      </c>
      <c r="P1048" s="14">
        <v>44197</v>
      </c>
      <c r="Q1048" s="22" t="s">
        <v>75</v>
      </c>
      <c r="R1048" s="22" t="s">
        <v>4479</v>
      </c>
      <c r="S1048" s="2" t="s">
        <v>9309</v>
      </c>
      <c r="T1048" s="22">
        <v>0</v>
      </c>
      <c r="U1048" t="s">
        <v>5984</v>
      </c>
      <c r="V1048" t="s">
        <v>35</v>
      </c>
      <c r="W1048" t="s">
        <v>28</v>
      </c>
      <c r="X1048" t="b">
        <f>Tabla1[[#This Row],[PLAN CONSUMO 31/10]]=Tabla1[[#This Row],[PLAN_CONSUMO]]</f>
        <v>1</v>
      </c>
      <c r="Y1048" t="s">
        <v>35</v>
      </c>
      <c r="Z1048" t="b">
        <f>Tabla1[[#This Row],[DESCRIPCION_U20002 31/10]]=Tabla1[[#This Row],[DESCRIPCION_U2000]]</f>
        <v>0</v>
      </c>
      <c r="AA1048" t="s">
        <v>9185</v>
      </c>
      <c r="AB1048" t="b">
        <f>Tabla1[[#This Row],[EJECUTIVO COMERCIAL 31/10]]=Tabla1[[#This Row],[EJECUTIVO_CORPORATE]]</f>
        <v>0</v>
      </c>
      <c r="AC1048" t="e">
        <f>VLOOKUP(Tabla1[[#This Row],[NRO_CUENTA]],[1]!Tabla3[#Data],12,0)</f>
        <v>#N/A</v>
      </c>
      <c r="AD1048" t="e">
        <f>VLOOKUP(Tabla1[[#This Row],[NRO_CUENTA]],[1]!Tabla3[#Data],17,0)</f>
        <v>#N/A</v>
      </c>
    </row>
    <row r="1049" spans="1:30" x14ac:dyDescent="0.25">
      <c r="A1049" t="s">
        <v>18</v>
      </c>
      <c r="B1049" s="1">
        <v>43585</v>
      </c>
      <c r="C1049" t="s">
        <v>28</v>
      </c>
      <c r="D1049">
        <v>33881</v>
      </c>
      <c r="E1049" s="6" t="s">
        <v>352</v>
      </c>
      <c r="F1049" t="s">
        <v>4015</v>
      </c>
      <c r="G1049" s="6" t="s">
        <v>1765</v>
      </c>
      <c r="H1049" t="s">
        <v>40</v>
      </c>
      <c r="I1049" t="s">
        <v>23</v>
      </c>
      <c r="J1049" t="s">
        <v>745</v>
      </c>
      <c r="K1049" t="s">
        <v>4117</v>
      </c>
      <c r="L1049" t="s">
        <v>4118</v>
      </c>
      <c r="M1049" t="s">
        <v>356</v>
      </c>
      <c r="N1049" t="s">
        <v>4091</v>
      </c>
      <c r="O1049" s="14">
        <v>44197</v>
      </c>
      <c r="P1049" s="14">
        <v>44197</v>
      </c>
      <c r="Q1049" s="22" t="s">
        <v>75</v>
      </c>
      <c r="R1049" s="22" t="s">
        <v>4259</v>
      </c>
      <c r="S1049" s="2" t="s">
        <v>9309</v>
      </c>
      <c r="T1049" s="22">
        <v>0</v>
      </c>
      <c r="U1049" t="s">
        <v>5984</v>
      </c>
      <c r="V1049" t="s">
        <v>35</v>
      </c>
      <c r="W1049" t="s">
        <v>28</v>
      </c>
      <c r="X1049" t="b">
        <f>Tabla1[[#This Row],[PLAN CONSUMO 31/10]]=Tabla1[[#This Row],[PLAN_CONSUMO]]</f>
        <v>1</v>
      </c>
      <c r="Y1049" t="s">
        <v>35</v>
      </c>
      <c r="Z1049" t="b">
        <f>Tabla1[[#This Row],[DESCRIPCION_U20002 31/10]]=Tabla1[[#This Row],[DESCRIPCION_U2000]]</f>
        <v>0</v>
      </c>
      <c r="AA1049" t="s">
        <v>9185</v>
      </c>
      <c r="AB1049" t="b">
        <f>Tabla1[[#This Row],[EJECUTIVO COMERCIAL 31/10]]=Tabla1[[#This Row],[EJECUTIVO_CORPORATE]]</f>
        <v>0</v>
      </c>
      <c r="AC1049" t="e">
        <f>VLOOKUP(Tabla1[[#This Row],[NRO_CUENTA]],[1]!Tabla3[#Data],12,0)</f>
        <v>#N/A</v>
      </c>
      <c r="AD1049" t="e">
        <f>VLOOKUP(Tabla1[[#This Row],[NRO_CUENTA]],[1]!Tabla3[#Data],17,0)</f>
        <v>#N/A</v>
      </c>
    </row>
    <row r="1050" spans="1:30" x14ac:dyDescent="0.25">
      <c r="A1050" t="s">
        <v>18</v>
      </c>
      <c r="B1050" s="1">
        <v>43609</v>
      </c>
      <c r="C1050" t="s">
        <v>28</v>
      </c>
      <c r="D1050">
        <v>33888</v>
      </c>
      <c r="E1050" s="6" t="s">
        <v>352</v>
      </c>
      <c r="F1050" t="s">
        <v>4016</v>
      </c>
      <c r="G1050" s="6" t="s">
        <v>1765</v>
      </c>
      <c r="H1050" t="s">
        <v>22</v>
      </c>
      <c r="I1050" t="s">
        <v>23</v>
      </c>
      <c r="J1050" t="s">
        <v>745</v>
      </c>
      <c r="K1050" t="s">
        <v>4119</v>
      </c>
      <c r="L1050" t="s">
        <v>4120</v>
      </c>
      <c r="M1050" t="s">
        <v>356</v>
      </c>
      <c r="N1050" t="s">
        <v>4091</v>
      </c>
      <c r="O1050" s="14">
        <v>44197</v>
      </c>
      <c r="P1050" s="14">
        <v>44197</v>
      </c>
      <c r="Q1050" s="22" t="s">
        <v>75</v>
      </c>
      <c r="R1050" s="22" t="s">
        <v>4480</v>
      </c>
      <c r="S1050" s="2" t="s">
        <v>9309</v>
      </c>
      <c r="T1050" s="22">
        <v>0</v>
      </c>
      <c r="U1050" t="s">
        <v>5984</v>
      </c>
      <c r="V1050" t="s">
        <v>35</v>
      </c>
      <c r="W1050" t="s">
        <v>28</v>
      </c>
      <c r="X1050" t="b">
        <f>Tabla1[[#This Row],[PLAN CONSUMO 31/10]]=Tabla1[[#This Row],[PLAN_CONSUMO]]</f>
        <v>1</v>
      </c>
      <c r="Y1050" t="s">
        <v>35</v>
      </c>
      <c r="Z1050" t="b">
        <f>Tabla1[[#This Row],[DESCRIPCION_U20002 31/10]]=Tabla1[[#This Row],[DESCRIPCION_U2000]]</f>
        <v>0</v>
      </c>
      <c r="AA1050" t="s">
        <v>9185</v>
      </c>
      <c r="AB1050" t="b">
        <f>Tabla1[[#This Row],[EJECUTIVO COMERCIAL 31/10]]=Tabla1[[#This Row],[EJECUTIVO_CORPORATE]]</f>
        <v>0</v>
      </c>
      <c r="AC1050" t="e">
        <f>VLOOKUP(Tabla1[[#This Row],[NRO_CUENTA]],[1]!Tabla3[#Data],12,0)</f>
        <v>#N/A</v>
      </c>
      <c r="AD1050" t="e">
        <f>VLOOKUP(Tabla1[[#This Row],[NRO_CUENTA]],[1]!Tabla3[#Data],17,0)</f>
        <v>#N/A</v>
      </c>
    </row>
    <row r="1051" spans="1:30" x14ac:dyDescent="0.25">
      <c r="A1051" t="s">
        <v>18</v>
      </c>
      <c r="B1051" s="1">
        <v>43585</v>
      </c>
      <c r="C1051" t="s">
        <v>28</v>
      </c>
      <c r="D1051">
        <v>33895</v>
      </c>
      <c r="E1051" s="6" t="s">
        <v>352</v>
      </c>
      <c r="F1051" t="s">
        <v>4017</v>
      </c>
      <c r="G1051" s="6" t="s">
        <v>1765</v>
      </c>
      <c r="H1051" t="s">
        <v>22</v>
      </c>
      <c r="I1051" t="s">
        <v>23</v>
      </c>
      <c r="J1051" t="s">
        <v>745</v>
      </c>
      <c r="K1051" t="s">
        <v>4121</v>
      </c>
      <c r="L1051" t="s">
        <v>4122</v>
      </c>
      <c r="M1051" t="s">
        <v>356</v>
      </c>
      <c r="N1051" t="s">
        <v>4091</v>
      </c>
      <c r="O1051" s="14">
        <v>44197</v>
      </c>
      <c r="P1051" s="14">
        <v>44197</v>
      </c>
      <c r="Q1051" s="22" t="s">
        <v>75</v>
      </c>
      <c r="R1051" s="22" t="s">
        <v>4480</v>
      </c>
      <c r="S1051" s="2" t="s">
        <v>9309</v>
      </c>
      <c r="T1051" s="22">
        <v>0</v>
      </c>
      <c r="U1051" t="s">
        <v>5984</v>
      </c>
      <c r="V1051" t="s">
        <v>35</v>
      </c>
      <c r="W1051" t="s">
        <v>28</v>
      </c>
      <c r="X1051" t="b">
        <f>Tabla1[[#This Row],[PLAN CONSUMO 31/10]]=Tabla1[[#This Row],[PLAN_CONSUMO]]</f>
        <v>1</v>
      </c>
      <c r="Y1051" t="s">
        <v>35</v>
      </c>
      <c r="Z1051" t="b">
        <f>Tabla1[[#This Row],[DESCRIPCION_U20002 31/10]]=Tabla1[[#This Row],[DESCRIPCION_U2000]]</f>
        <v>0</v>
      </c>
      <c r="AA1051" t="s">
        <v>9185</v>
      </c>
      <c r="AB1051" t="b">
        <f>Tabla1[[#This Row],[EJECUTIVO COMERCIAL 31/10]]=Tabla1[[#This Row],[EJECUTIVO_CORPORATE]]</f>
        <v>0</v>
      </c>
      <c r="AC1051" t="e">
        <f>VLOOKUP(Tabla1[[#This Row],[NRO_CUENTA]],[1]!Tabla3[#Data],12,0)</f>
        <v>#N/A</v>
      </c>
      <c r="AD1051" t="e">
        <f>VLOOKUP(Tabla1[[#This Row],[NRO_CUENTA]],[1]!Tabla3[#Data],17,0)</f>
        <v>#N/A</v>
      </c>
    </row>
    <row r="1052" spans="1:30" x14ac:dyDescent="0.25">
      <c r="A1052" t="s">
        <v>18</v>
      </c>
      <c r="B1052" s="1">
        <v>43131</v>
      </c>
      <c r="C1052" t="s">
        <v>129</v>
      </c>
      <c r="D1052">
        <v>31823</v>
      </c>
      <c r="E1052" s="6" t="s">
        <v>4018</v>
      </c>
      <c r="F1052" t="s">
        <v>4019</v>
      </c>
      <c r="G1052" s="6" t="s">
        <v>3799</v>
      </c>
      <c r="H1052" t="s">
        <v>40</v>
      </c>
      <c r="I1052" t="s">
        <v>23</v>
      </c>
      <c r="J1052" t="s">
        <v>823</v>
      </c>
      <c r="K1052" t="s">
        <v>4123</v>
      </c>
      <c r="L1052" t="s">
        <v>4124</v>
      </c>
      <c r="M1052" t="s">
        <v>4125</v>
      </c>
      <c r="N1052" t="s">
        <v>4091</v>
      </c>
      <c r="O1052" s="14">
        <v>44197</v>
      </c>
      <c r="P1052" s="14">
        <v>44197</v>
      </c>
      <c r="Q1052" s="22" t="s">
        <v>27</v>
      </c>
      <c r="R1052" s="22"/>
      <c r="S1052" s="24"/>
      <c r="T1052" s="22">
        <v>44226</v>
      </c>
      <c r="U1052" t="s">
        <v>5982</v>
      </c>
      <c r="V1052" t="s">
        <v>5982</v>
      </c>
      <c r="W1052" t="s">
        <v>36</v>
      </c>
      <c r="X1052" t="b">
        <f>Tabla1[[#This Row],[PLAN CONSUMO 31/10]]=Tabla1[[#This Row],[PLAN_CONSUMO]]</f>
        <v>0</v>
      </c>
      <c r="Y1052" t="s">
        <v>7439</v>
      </c>
      <c r="Z1052" t="b">
        <f>Tabla1[[#This Row],[DESCRIPCION_U20002 31/10]]=Tabla1[[#This Row],[DESCRIPCION_U2000]]</f>
        <v>0</v>
      </c>
      <c r="AA1052" t="s">
        <v>3799</v>
      </c>
      <c r="AB1052" t="b">
        <f>Tabla1[[#This Row],[EJECUTIVO COMERCIAL 31/10]]=Tabla1[[#This Row],[EJECUTIVO_CORPORATE]]</f>
        <v>1</v>
      </c>
      <c r="AC1052" t="e">
        <f>VLOOKUP(Tabla1[[#This Row],[NRO_CUENTA]],[1]!Tabla3[#Data],12,0)</f>
        <v>#N/A</v>
      </c>
      <c r="AD1052" t="e">
        <f>VLOOKUP(Tabla1[[#This Row],[NRO_CUENTA]],[1]!Tabla3[#Data],17,0)</f>
        <v>#N/A</v>
      </c>
    </row>
    <row r="1053" spans="1:30" x14ac:dyDescent="0.25">
      <c r="A1053" t="s">
        <v>18</v>
      </c>
      <c r="B1053" s="1">
        <v>42852</v>
      </c>
      <c r="C1053" t="s">
        <v>248</v>
      </c>
      <c r="D1053">
        <v>30976</v>
      </c>
      <c r="E1053" s="6" t="s">
        <v>4018</v>
      </c>
      <c r="F1053" t="s">
        <v>4020</v>
      </c>
      <c r="G1053" s="6" t="s">
        <v>3799</v>
      </c>
      <c r="H1053" t="s">
        <v>40</v>
      </c>
      <c r="I1053" t="s">
        <v>23</v>
      </c>
      <c r="J1053" t="s">
        <v>823</v>
      </c>
      <c r="K1053" t="s">
        <v>4123</v>
      </c>
      <c r="L1053" t="s">
        <v>4124</v>
      </c>
      <c r="M1053" t="s">
        <v>4125</v>
      </c>
      <c r="N1053" t="s">
        <v>4091</v>
      </c>
      <c r="O1053" s="14">
        <v>44197</v>
      </c>
      <c r="P1053" s="14">
        <v>44197</v>
      </c>
      <c r="Q1053" s="22" t="s">
        <v>27</v>
      </c>
      <c r="R1053" s="22"/>
      <c r="S1053" s="24"/>
      <c r="T1053" s="22">
        <v>44226</v>
      </c>
      <c r="U1053" t="s">
        <v>5982</v>
      </c>
      <c r="V1053" t="s">
        <v>5982</v>
      </c>
      <c r="W1053" t="s">
        <v>364</v>
      </c>
      <c r="X1053" t="b">
        <f>Tabla1[[#This Row],[PLAN CONSUMO 31/10]]=Tabla1[[#This Row],[PLAN_CONSUMO]]</f>
        <v>0</v>
      </c>
      <c r="Y1053" t="s">
        <v>7440</v>
      </c>
      <c r="Z1053" t="b">
        <f>Tabla1[[#This Row],[DESCRIPCION_U20002 31/10]]=Tabla1[[#This Row],[DESCRIPCION_U2000]]</f>
        <v>0</v>
      </c>
      <c r="AA1053" t="s">
        <v>3799</v>
      </c>
      <c r="AB1053" t="b">
        <f>Tabla1[[#This Row],[EJECUTIVO COMERCIAL 31/10]]=Tabla1[[#This Row],[EJECUTIVO_CORPORATE]]</f>
        <v>1</v>
      </c>
      <c r="AC1053" t="e">
        <f>VLOOKUP(Tabla1[[#This Row],[NRO_CUENTA]],[1]!Tabla3[#Data],12,0)</f>
        <v>#N/A</v>
      </c>
      <c r="AD1053" t="e">
        <f>VLOOKUP(Tabla1[[#This Row],[NRO_CUENTA]],[1]!Tabla3[#Data],17,0)</f>
        <v>#N/A</v>
      </c>
    </row>
    <row r="1054" spans="1:30" x14ac:dyDescent="0.25">
      <c r="A1054" t="s">
        <v>18</v>
      </c>
      <c r="B1054" s="1">
        <v>43496</v>
      </c>
      <c r="C1054" t="s">
        <v>427</v>
      </c>
      <c r="D1054">
        <v>33481</v>
      </c>
      <c r="E1054" s="6" t="s">
        <v>3800</v>
      </c>
      <c r="F1054" t="s">
        <v>4021</v>
      </c>
      <c r="G1054" s="6" t="s">
        <v>1765</v>
      </c>
      <c r="H1054" t="s">
        <v>40</v>
      </c>
      <c r="I1054" t="s">
        <v>23</v>
      </c>
      <c r="J1054" t="s">
        <v>745</v>
      </c>
      <c r="K1054" t="s">
        <v>4126</v>
      </c>
      <c r="L1054" t="s">
        <v>4127</v>
      </c>
      <c r="M1054" t="s">
        <v>1134</v>
      </c>
      <c r="N1054" t="s">
        <v>4091</v>
      </c>
      <c r="O1054" s="14">
        <v>44197</v>
      </c>
      <c r="P1054" s="14">
        <v>44197</v>
      </c>
      <c r="Q1054" s="22" t="s">
        <v>27</v>
      </c>
      <c r="R1054" s="22"/>
      <c r="S1054" s="24"/>
      <c r="T1054" s="22">
        <v>44210</v>
      </c>
      <c r="U1054" t="s">
        <v>5982</v>
      </c>
      <c r="V1054" t="s">
        <v>5982</v>
      </c>
      <c r="W1054" t="s">
        <v>364</v>
      </c>
      <c r="X1054" t="b">
        <f>Tabla1[[#This Row],[PLAN CONSUMO 31/10]]=Tabla1[[#This Row],[PLAN_CONSUMO]]</f>
        <v>0</v>
      </c>
      <c r="Y1054" t="s">
        <v>7339</v>
      </c>
      <c r="Z1054" t="b">
        <f>Tabla1[[#This Row],[DESCRIPCION_U20002 31/10]]=Tabla1[[#This Row],[DESCRIPCION_U2000]]</f>
        <v>0</v>
      </c>
      <c r="AA1054" t="s">
        <v>9185</v>
      </c>
      <c r="AB1054" t="b">
        <f>Tabla1[[#This Row],[EJECUTIVO COMERCIAL 31/10]]=Tabla1[[#This Row],[EJECUTIVO_CORPORATE]]</f>
        <v>0</v>
      </c>
      <c r="AC1054" t="e">
        <f>VLOOKUP(Tabla1[[#This Row],[NRO_CUENTA]],[1]!Tabla3[#Data],12,0)</f>
        <v>#N/A</v>
      </c>
      <c r="AD1054" t="e">
        <f>VLOOKUP(Tabla1[[#This Row],[NRO_CUENTA]],[1]!Tabla3[#Data],17,0)</f>
        <v>#N/A</v>
      </c>
    </row>
    <row r="1055" spans="1:30" x14ac:dyDescent="0.25">
      <c r="A1055" t="s">
        <v>18</v>
      </c>
      <c r="B1055" s="1">
        <v>43190</v>
      </c>
      <c r="C1055" t="s">
        <v>1641</v>
      </c>
      <c r="D1055">
        <v>32181</v>
      </c>
      <c r="E1055" s="6" t="s">
        <v>4022</v>
      </c>
      <c r="F1055" t="s">
        <v>4023</v>
      </c>
      <c r="G1055" s="6" t="s">
        <v>1837</v>
      </c>
      <c r="H1055" t="s">
        <v>22</v>
      </c>
      <c r="I1055" t="s">
        <v>23</v>
      </c>
      <c r="J1055" t="s">
        <v>939</v>
      </c>
      <c r="K1055" t="s">
        <v>4128</v>
      </c>
      <c r="L1055" t="s">
        <v>4129</v>
      </c>
      <c r="M1055" t="s">
        <v>4130</v>
      </c>
      <c r="N1055" t="s">
        <v>4091</v>
      </c>
      <c r="O1055" s="14">
        <v>44197</v>
      </c>
      <c r="P1055" s="14">
        <v>44197</v>
      </c>
      <c r="Q1055" s="22" t="s">
        <v>27</v>
      </c>
      <c r="R1055" s="22" t="s">
        <v>4496</v>
      </c>
      <c r="S1055" s="24"/>
      <c r="T1055" s="22">
        <v>44231</v>
      </c>
      <c r="U1055" t="s">
        <v>5982</v>
      </c>
      <c r="V1055" t="s">
        <v>5982</v>
      </c>
      <c r="W1055" t="s">
        <v>868</v>
      </c>
      <c r="X1055" t="b">
        <f>Tabla1[[#This Row],[PLAN CONSUMO 31/10]]=Tabla1[[#This Row],[PLAN_CONSUMO]]</f>
        <v>0</v>
      </c>
      <c r="Y1055" t="s">
        <v>8523</v>
      </c>
      <c r="Z1055" t="b">
        <f>Tabla1[[#This Row],[DESCRIPCION_U20002 31/10]]=Tabla1[[#This Row],[DESCRIPCION_U2000]]</f>
        <v>0</v>
      </c>
      <c r="AA1055" t="s">
        <v>8891</v>
      </c>
      <c r="AB1055" t="b">
        <f>Tabla1[[#This Row],[EJECUTIVO COMERCIAL 31/10]]=Tabla1[[#This Row],[EJECUTIVO_CORPORATE]]</f>
        <v>0</v>
      </c>
      <c r="AC1055" t="str">
        <f>VLOOKUP(Tabla1[[#This Row],[NRO_CUENTA]],[1]!Tabla3[#Data],12,0)</f>
        <v>Realizada</v>
      </c>
      <c r="AD1055" t="e">
        <f>VLOOKUP(Tabla1[[#This Row],[NRO_CUENTA]],[1]!Tabla3[#Data],17,0)</f>
        <v>#REF!</v>
      </c>
    </row>
    <row r="1056" spans="1:30" x14ac:dyDescent="0.25">
      <c r="A1056" t="s">
        <v>18</v>
      </c>
      <c r="B1056" s="1">
        <v>43090</v>
      </c>
      <c r="C1056" t="s">
        <v>248</v>
      </c>
      <c r="D1056">
        <v>31652</v>
      </c>
      <c r="E1056" s="6" t="s">
        <v>373</v>
      </c>
      <c r="F1056" t="s">
        <v>4024</v>
      </c>
      <c r="G1056" s="6" t="s">
        <v>1765</v>
      </c>
      <c r="H1056" t="s">
        <v>40</v>
      </c>
      <c r="I1056" t="s">
        <v>23</v>
      </c>
      <c r="J1056" t="s">
        <v>745</v>
      </c>
      <c r="K1056" t="s">
        <v>4131</v>
      </c>
      <c r="L1056" t="s">
        <v>4132</v>
      </c>
      <c r="M1056" t="s">
        <v>4133</v>
      </c>
      <c r="N1056" t="s">
        <v>4091</v>
      </c>
      <c r="O1056" s="14">
        <v>44197</v>
      </c>
      <c r="P1056" s="14">
        <v>44197</v>
      </c>
      <c r="Q1056" s="22" t="s">
        <v>27</v>
      </c>
      <c r="R1056" s="22" t="s">
        <v>4506</v>
      </c>
      <c r="S1056" s="24"/>
      <c r="T1056" s="22">
        <v>44263</v>
      </c>
      <c r="U1056" t="s">
        <v>5984</v>
      </c>
      <c r="V1056" t="s">
        <v>35</v>
      </c>
      <c r="W1056" t="s">
        <v>248</v>
      </c>
      <c r="X1056" t="b">
        <f>Tabla1[[#This Row],[PLAN CONSUMO 31/10]]=Tabla1[[#This Row],[PLAN_CONSUMO]]</f>
        <v>1</v>
      </c>
      <c r="Y1056" t="s">
        <v>35</v>
      </c>
      <c r="Z1056" t="b">
        <f>Tabla1[[#This Row],[DESCRIPCION_U20002 31/10]]=Tabla1[[#This Row],[DESCRIPCION_U2000]]</f>
        <v>0</v>
      </c>
      <c r="AA1056" t="s">
        <v>3799</v>
      </c>
      <c r="AB1056" t="b">
        <f>Tabla1[[#This Row],[EJECUTIVO COMERCIAL 31/10]]=Tabla1[[#This Row],[EJECUTIVO_CORPORATE]]</f>
        <v>0</v>
      </c>
      <c r="AC1056" t="e">
        <f>VLOOKUP(Tabla1[[#This Row],[NRO_CUENTA]],[1]!Tabla3[#Data],12,0)</f>
        <v>#N/A</v>
      </c>
      <c r="AD1056" t="e">
        <f>VLOOKUP(Tabla1[[#This Row],[NRO_CUENTA]],[1]!Tabla3[#Data],17,0)</f>
        <v>#N/A</v>
      </c>
    </row>
    <row r="1057" spans="1:30" ht="15" customHeight="1" x14ac:dyDescent="0.25">
      <c r="A1057" t="s">
        <v>18</v>
      </c>
      <c r="B1057" s="1">
        <v>41760</v>
      </c>
      <c r="C1057" t="s">
        <v>835</v>
      </c>
      <c r="D1057">
        <v>28915</v>
      </c>
      <c r="E1057" s="6" t="s">
        <v>328</v>
      </c>
      <c r="F1057" t="s">
        <v>4025</v>
      </c>
      <c r="G1057" s="6" t="s">
        <v>1389</v>
      </c>
      <c r="H1057" t="s">
        <v>22</v>
      </c>
      <c r="I1057" t="s">
        <v>23</v>
      </c>
      <c r="J1057" t="s">
        <v>832</v>
      </c>
      <c r="K1057" t="s">
        <v>4134</v>
      </c>
      <c r="L1057">
        <v>0</v>
      </c>
      <c r="M1057" t="s">
        <v>4135</v>
      </c>
      <c r="N1057" t="s">
        <v>4091</v>
      </c>
      <c r="O1057" s="14">
        <v>44197</v>
      </c>
      <c r="P1057" s="14">
        <v>44197</v>
      </c>
      <c r="Q1057" s="22" t="s">
        <v>27</v>
      </c>
      <c r="R1057" s="21" t="s">
        <v>5955</v>
      </c>
      <c r="S1057" s="24"/>
      <c r="T1057" s="22">
        <v>44387</v>
      </c>
      <c r="U1057" t="s">
        <v>5982</v>
      </c>
      <c r="V1057" t="s">
        <v>5982</v>
      </c>
      <c r="W1057" t="s">
        <v>868</v>
      </c>
      <c r="X1057" t="b">
        <f>Tabla1[[#This Row],[PLAN CONSUMO 31/10]]=Tabla1[[#This Row],[PLAN_CONSUMO]]</f>
        <v>0</v>
      </c>
      <c r="Y1057" t="s">
        <v>7033</v>
      </c>
      <c r="Z1057" t="b">
        <f>Tabla1[[#This Row],[DESCRIPCION_U20002 31/10]]=Tabla1[[#This Row],[DESCRIPCION_U2000]]</f>
        <v>0</v>
      </c>
      <c r="AA1057" t="s">
        <v>8737</v>
      </c>
      <c r="AB1057" t="b">
        <f>Tabla1[[#This Row],[EJECUTIVO COMERCIAL 31/10]]=Tabla1[[#This Row],[EJECUTIVO_CORPORATE]]</f>
        <v>0</v>
      </c>
      <c r="AC1057" t="e">
        <f>VLOOKUP(Tabla1[[#This Row],[NRO_CUENTA]],[1]!Tabla3[#Data],12,0)</f>
        <v>#N/A</v>
      </c>
      <c r="AD1057" t="e">
        <f>VLOOKUP(Tabla1[[#This Row],[NRO_CUENTA]],[1]!Tabla3[#Data],17,0)</f>
        <v>#N/A</v>
      </c>
    </row>
    <row r="1058" spans="1:30" x14ac:dyDescent="0.25">
      <c r="A1058" t="s">
        <v>18</v>
      </c>
      <c r="B1058" s="1">
        <v>43195</v>
      </c>
      <c r="C1058" t="s">
        <v>299</v>
      </c>
      <c r="D1058">
        <v>32136</v>
      </c>
      <c r="E1058" s="6" t="s">
        <v>1391</v>
      </c>
      <c r="F1058" t="s">
        <v>4027</v>
      </c>
      <c r="G1058" s="6" t="s">
        <v>1837</v>
      </c>
      <c r="H1058" t="s">
        <v>22</v>
      </c>
      <c r="I1058" t="s">
        <v>23</v>
      </c>
      <c r="J1058" t="s">
        <v>939</v>
      </c>
      <c r="K1058" t="s">
        <v>4137</v>
      </c>
      <c r="L1058" t="s">
        <v>4138</v>
      </c>
      <c r="M1058" t="s">
        <v>4139</v>
      </c>
      <c r="N1058" t="s">
        <v>4091</v>
      </c>
      <c r="O1058" s="14">
        <v>44197</v>
      </c>
      <c r="P1058" s="14">
        <v>44197</v>
      </c>
      <c r="Q1058" s="22" t="s">
        <v>27</v>
      </c>
      <c r="R1058" s="22" t="s">
        <v>4500</v>
      </c>
      <c r="S1058" s="24"/>
      <c r="T1058" s="22">
        <v>44251</v>
      </c>
      <c r="U1058" t="s">
        <v>5982</v>
      </c>
      <c r="V1058" t="s">
        <v>5982</v>
      </c>
      <c r="W1058" t="s">
        <v>299</v>
      </c>
      <c r="X1058" t="b">
        <f>Tabla1[[#This Row],[PLAN CONSUMO 31/10]]=Tabla1[[#This Row],[PLAN_CONSUMO]]</f>
        <v>1</v>
      </c>
      <c r="Y1058" t="s">
        <v>4027</v>
      </c>
      <c r="Z1058" t="b">
        <f>Tabla1[[#This Row],[DESCRIPCION_U20002 31/10]]=Tabla1[[#This Row],[DESCRIPCION_U2000]]</f>
        <v>1</v>
      </c>
      <c r="AA1058" t="s">
        <v>8891</v>
      </c>
      <c r="AB1058" t="b">
        <f>Tabla1[[#This Row],[EJECUTIVO COMERCIAL 31/10]]=Tabla1[[#This Row],[EJECUTIVO_CORPORATE]]</f>
        <v>0</v>
      </c>
      <c r="AC1058" t="e">
        <f>VLOOKUP(Tabla1[[#This Row],[NRO_CUENTA]],[1]!Tabla3[#Data],12,0)</f>
        <v>#N/A</v>
      </c>
      <c r="AD1058" t="e">
        <f>VLOOKUP(Tabla1[[#This Row],[NRO_CUENTA]],[1]!Tabla3[#Data],17,0)</f>
        <v>#N/A</v>
      </c>
    </row>
    <row r="1059" spans="1:30" x14ac:dyDescent="0.25">
      <c r="A1059" t="s">
        <v>188</v>
      </c>
      <c r="B1059" s="1">
        <v>42739</v>
      </c>
      <c r="C1059" t="s">
        <v>1642</v>
      </c>
      <c r="D1059">
        <v>30727</v>
      </c>
      <c r="E1059" s="6" t="s">
        <v>4028</v>
      </c>
      <c r="F1059" t="s">
        <v>4029</v>
      </c>
      <c r="G1059" s="6" t="s">
        <v>4243</v>
      </c>
      <c r="H1059" t="s">
        <v>22</v>
      </c>
      <c r="I1059" t="s">
        <v>23</v>
      </c>
      <c r="J1059" t="s">
        <v>1843</v>
      </c>
      <c r="K1059" t="s">
        <v>4140</v>
      </c>
      <c r="L1059" t="s">
        <v>4141</v>
      </c>
      <c r="M1059" t="s">
        <v>4142</v>
      </c>
      <c r="N1059" t="s">
        <v>4091</v>
      </c>
      <c r="O1059" s="14">
        <v>44197</v>
      </c>
      <c r="P1059" s="14">
        <v>44197</v>
      </c>
      <c r="Q1059" s="22" t="s">
        <v>75</v>
      </c>
      <c r="R1059" s="22"/>
      <c r="S1059" s="24" t="s">
        <v>2239</v>
      </c>
      <c r="T1059" s="22">
        <v>0</v>
      </c>
      <c r="U1059" t="s">
        <v>5984</v>
      </c>
      <c r="V1059" t="s">
        <v>35</v>
      </c>
      <c r="W1059" t="s">
        <v>94</v>
      </c>
      <c r="X1059" t="b">
        <f>Tabla1[[#This Row],[PLAN CONSUMO 31/10]]=Tabla1[[#This Row],[PLAN_CONSUMO]]</f>
        <v>0</v>
      </c>
      <c r="Y1059" t="s">
        <v>35</v>
      </c>
      <c r="Z1059" t="b">
        <f>Tabla1[[#This Row],[DESCRIPCION_U20002 31/10]]=Tabla1[[#This Row],[DESCRIPCION_U2000]]</f>
        <v>0</v>
      </c>
      <c r="AA1059" t="s">
        <v>1754</v>
      </c>
      <c r="AB1059" t="b">
        <f>Tabla1[[#This Row],[EJECUTIVO COMERCIAL 31/10]]=Tabla1[[#This Row],[EJECUTIVO_CORPORATE]]</f>
        <v>0</v>
      </c>
      <c r="AC1059" t="e">
        <f>VLOOKUP(Tabla1[[#This Row],[NRO_CUENTA]],[1]!Tabla3[#Data],12,0)</f>
        <v>#N/A</v>
      </c>
      <c r="AD1059" t="e">
        <f>VLOOKUP(Tabla1[[#This Row],[NRO_CUENTA]],[1]!Tabla3[#Data],17,0)</f>
        <v>#N/A</v>
      </c>
    </row>
    <row r="1060" spans="1:30" x14ac:dyDescent="0.25">
      <c r="A1060" t="s">
        <v>188</v>
      </c>
      <c r="B1060" s="1">
        <v>43131</v>
      </c>
      <c r="C1060" t="s">
        <v>1642</v>
      </c>
      <c r="D1060">
        <v>31818</v>
      </c>
      <c r="E1060" s="6" t="s">
        <v>4028</v>
      </c>
      <c r="F1060" t="s">
        <v>4030</v>
      </c>
      <c r="G1060" s="6" t="s">
        <v>4243</v>
      </c>
      <c r="H1060" t="s">
        <v>40</v>
      </c>
      <c r="I1060" t="s">
        <v>23</v>
      </c>
      <c r="J1060" t="s">
        <v>1843</v>
      </c>
      <c r="K1060" t="s">
        <v>4143</v>
      </c>
      <c r="L1060" t="s">
        <v>4144</v>
      </c>
      <c r="M1060" t="s">
        <v>4468</v>
      </c>
      <c r="N1060" t="s">
        <v>4091</v>
      </c>
      <c r="O1060" s="14">
        <v>44197</v>
      </c>
      <c r="P1060" s="14">
        <v>44197</v>
      </c>
      <c r="Q1060" s="22" t="s">
        <v>75</v>
      </c>
      <c r="R1060" s="28" t="s">
        <v>4522</v>
      </c>
      <c r="S1060" s="2" t="s">
        <v>9309</v>
      </c>
      <c r="T1060" s="22">
        <v>0</v>
      </c>
      <c r="U1060" t="s">
        <v>5984</v>
      </c>
      <c r="V1060" t="s">
        <v>35</v>
      </c>
      <c r="W1060" t="s">
        <v>94</v>
      </c>
      <c r="X1060" t="b">
        <f>Tabla1[[#This Row],[PLAN CONSUMO 31/10]]=Tabla1[[#This Row],[PLAN_CONSUMO]]</f>
        <v>0</v>
      </c>
      <c r="Y1060" t="s">
        <v>35</v>
      </c>
      <c r="Z1060" t="b">
        <f>Tabla1[[#This Row],[DESCRIPCION_U20002 31/10]]=Tabla1[[#This Row],[DESCRIPCION_U2000]]</f>
        <v>0</v>
      </c>
      <c r="AA1060" t="s">
        <v>1754</v>
      </c>
      <c r="AB1060" t="b">
        <f>Tabla1[[#This Row],[EJECUTIVO COMERCIAL 31/10]]=Tabla1[[#This Row],[EJECUTIVO_CORPORATE]]</f>
        <v>0</v>
      </c>
      <c r="AC1060" t="e">
        <f>VLOOKUP(Tabla1[[#This Row],[NRO_CUENTA]],[1]!Tabla3[#Data],12,0)</f>
        <v>#N/A</v>
      </c>
      <c r="AD1060" t="e">
        <f>VLOOKUP(Tabla1[[#This Row],[NRO_CUENTA]],[1]!Tabla3[#Data],17,0)</f>
        <v>#N/A</v>
      </c>
    </row>
    <row r="1061" spans="1:30" x14ac:dyDescent="0.25">
      <c r="A1061" t="s">
        <v>188</v>
      </c>
      <c r="B1061" s="1">
        <v>43117</v>
      </c>
      <c r="C1061" t="s">
        <v>3998</v>
      </c>
      <c r="D1061">
        <v>31776</v>
      </c>
      <c r="E1061" s="6" t="s">
        <v>4031</v>
      </c>
      <c r="F1061" t="s">
        <v>4032</v>
      </c>
      <c r="G1061" s="6" t="s">
        <v>1754</v>
      </c>
      <c r="H1061" t="s">
        <v>40</v>
      </c>
      <c r="I1061" t="s">
        <v>23</v>
      </c>
      <c r="J1061" t="s">
        <v>1843</v>
      </c>
      <c r="K1061" t="s">
        <v>4145</v>
      </c>
      <c r="L1061" t="s">
        <v>4146</v>
      </c>
      <c r="M1061" t="s">
        <v>4147</v>
      </c>
      <c r="N1061" t="s">
        <v>4091</v>
      </c>
      <c r="O1061" s="14">
        <v>44197</v>
      </c>
      <c r="P1061" s="14">
        <v>44197</v>
      </c>
      <c r="Q1061" s="22" t="s">
        <v>75</v>
      </c>
      <c r="R1061" s="22" t="s">
        <v>4517</v>
      </c>
      <c r="S1061" s="2" t="s">
        <v>9309</v>
      </c>
      <c r="T1061" s="22">
        <v>0</v>
      </c>
      <c r="U1061" t="s">
        <v>5984</v>
      </c>
      <c r="V1061" t="s">
        <v>35</v>
      </c>
      <c r="W1061" t="s">
        <v>94</v>
      </c>
      <c r="X1061" t="b">
        <f>Tabla1[[#This Row],[PLAN CONSUMO 31/10]]=Tabla1[[#This Row],[PLAN_CONSUMO]]</f>
        <v>0</v>
      </c>
      <c r="Y1061" t="s">
        <v>35</v>
      </c>
      <c r="Z1061" t="b">
        <f>Tabla1[[#This Row],[DESCRIPCION_U20002 31/10]]=Tabla1[[#This Row],[DESCRIPCION_U2000]]</f>
        <v>0</v>
      </c>
      <c r="AA1061" t="s">
        <v>1754</v>
      </c>
      <c r="AB1061" t="b">
        <f>Tabla1[[#This Row],[EJECUTIVO COMERCIAL 31/10]]=Tabla1[[#This Row],[EJECUTIVO_CORPORATE]]</f>
        <v>1</v>
      </c>
      <c r="AC1061" t="e">
        <f>VLOOKUP(Tabla1[[#This Row],[NRO_CUENTA]],[1]!Tabla3[#Data],12,0)</f>
        <v>#N/A</v>
      </c>
      <c r="AD1061" t="e">
        <f>VLOOKUP(Tabla1[[#This Row],[NRO_CUENTA]],[1]!Tabla3[#Data],17,0)</f>
        <v>#N/A</v>
      </c>
    </row>
    <row r="1062" spans="1:30" x14ac:dyDescent="0.25">
      <c r="A1062" t="s">
        <v>18</v>
      </c>
      <c r="B1062" s="1">
        <v>42459</v>
      </c>
      <c r="C1062" t="s">
        <v>469</v>
      </c>
      <c r="D1062">
        <v>30064</v>
      </c>
      <c r="E1062" s="6" t="s">
        <v>4033</v>
      </c>
      <c r="F1062" t="s">
        <v>4034</v>
      </c>
      <c r="G1062" s="6" t="s">
        <v>1760</v>
      </c>
      <c r="H1062" t="s">
        <v>40</v>
      </c>
      <c r="I1062" t="s">
        <v>23</v>
      </c>
      <c r="J1062" t="s">
        <v>1231</v>
      </c>
      <c r="K1062" t="s">
        <v>4148</v>
      </c>
      <c r="L1062" t="s">
        <v>4149</v>
      </c>
      <c r="M1062" t="s">
        <v>4150</v>
      </c>
      <c r="N1062" t="s">
        <v>4091</v>
      </c>
      <c r="O1062" s="14">
        <v>44197</v>
      </c>
      <c r="P1062" s="14">
        <v>44197</v>
      </c>
      <c r="Q1062" s="22" t="s">
        <v>27</v>
      </c>
      <c r="R1062" s="22" t="s">
        <v>4260</v>
      </c>
      <c r="S1062" s="24"/>
      <c r="T1062" s="22">
        <v>44391</v>
      </c>
      <c r="U1062" t="s">
        <v>5982</v>
      </c>
      <c r="V1062" t="s">
        <v>5982</v>
      </c>
      <c r="W1062" t="s">
        <v>469</v>
      </c>
      <c r="X1062" t="b">
        <f>Tabla1[[#This Row],[PLAN CONSUMO 31/10]]=Tabla1[[#This Row],[PLAN_CONSUMO]]</f>
        <v>1</v>
      </c>
      <c r="Y1062" t="s">
        <v>4034</v>
      </c>
      <c r="Z1062" t="b">
        <f>Tabla1[[#This Row],[DESCRIPCION_U20002 31/10]]=Tabla1[[#This Row],[DESCRIPCION_U2000]]</f>
        <v>1</v>
      </c>
      <c r="AA1062" t="s">
        <v>9185</v>
      </c>
      <c r="AB1062" t="b">
        <f>Tabla1[[#This Row],[EJECUTIVO COMERCIAL 31/10]]=Tabla1[[#This Row],[EJECUTIVO_CORPORATE]]</f>
        <v>0</v>
      </c>
      <c r="AC1062" t="e">
        <f>VLOOKUP(Tabla1[[#This Row],[NRO_CUENTA]],[1]!Tabla3[#Data],12,0)</f>
        <v>#N/A</v>
      </c>
      <c r="AD1062" t="e">
        <f>VLOOKUP(Tabla1[[#This Row],[NRO_CUENTA]],[1]!Tabla3[#Data],17,0)</f>
        <v>#N/A</v>
      </c>
    </row>
    <row r="1063" spans="1:30" ht="14.25" customHeight="1" x14ac:dyDescent="0.25">
      <c r="A1063" t="s">
        <v>18</v>
      </c>
      <c r="B1063" s="1">
        <v>42732</v>
      </c>
      <c r="C1063" t="s">
        <v>76</v>
      </c>
      <c r="D1063">
        <v>30634</v>
      </c>
      <c r="E1063" s="6" t="s">
        <v>4035</v>
      </c>
      <c r="F1063" t="s">
        <v>4036</v>
      </c>
      <c r="G1063" s="6" t="s">
        <v>1820</v>
      </c>
      <c r="H1063" t="s">
        <v>40</v>
      </c>
      <c r="I1063" t="s">
        <v>23</v>
      </c>
      <c r="J1063" t="s">
        <v>1378</v>
      </c>
      <c r="K1063" t="s">
        <v>4152</v>
      </c>
      <c r="L1063" t="s">
        <v>4153</v>
      </c>
      <c r="M1063" t="s">
        <v>2029</v>
      </c>
      <c r="N1063" t="s">
        <v>4091</v>
      </c>
      <c r="O1063" s="14">
        <v>44197</v>
      </c>
      <c r="P1063" s="14">
        <v>44197</v>
      </c>
      <c r="Q1063" s="22" t="s">
        <v>27</v>
      </c>
      <c r="R1063" s="22" t="s">
        <v>4263</v>
      </c>
      <c r="S1063" s="24"/>
      <c r="T1063" s="22">
        <v>44232</v>
      </c>
      <c r="U1063" t="s">
        <v>5982</v>
      </c>
      <c r="V1063" t="s">
        <v>5982</v>
      </c>
      <c r="W1063" t="s">
        <v>76</v>
      </c>
      <c r="X1063" t="b">
        <f>Tabla1[[#This Row],[PLAN CONSUMO 31/10]]=Tabla1[[#This Row],[PLAN_CONSUMO]]</f>
        <v>1</v>
      </c>
      <c r="Y1063" t="s">
        <v>4036</v>
      </c>
      <c r="Z1063" t="b">
        <f>Tabla1[[#This Row],[DESCRIPCION_U20002 31/10]]=Tabla1[[#This Row],[DESCRIPCION_U2000]]</f>
        <v>1</v>
      </c>
      <c r="AA1063" t="s">
        <v>8926</v>
      </c>
      <c r="AB1063" t="b">
        <f>Tabla1[[#This Row],[EJECUTIVO COMERCIAL 31/10]]=Tabla1[[#This Row],[EJECUTIVO_CORPORATE]]</f>
        <v>0</v>
      </c>
      <c r="AC1063" t="e">
        <f>VLOOKUP(Tabla1[[#This Row],[NRO_CUENTA]],[1]!Tabla3[#Data],12,0)</f>
        <v>#N/A</v>
      </c>
      <c r="AD1063" t="e">
        <f>VLOOKUP(Tabla1[[#This Row],[NRO_CUENTA]],[1]!Tabla3[#Data],17,0)</f>
        <v>#N/A</v>
      </c>
    </row>
    <row r="1064" spans="1:30" x14ac:dyDescent="0.25">
      <c r="A1064" t="s">
        <v>188</v>
      </c>
      <c r="B1064" s="1">
        <v>43157</v>
      </c>
      <c r="C1064" t="s">
        <v>94</v>
      </c>
      <c r="D1064">
        <v>31896</v>
      </c>
      <c r="E1064" s="6" t="s">
        <v>4037</v>
      </c>
      <c r="F1064" t="s">
        <v>4038</v>
      </c>
      <c r="G1064" s="6" t="s">
        <v>4243</v>
      </c>
      <c r="H1064" t="s">
        <v>22</v>
      </c>
      <c r="I1064" t="s">
        <v>23</v>
      </c>
      <c r="J1064" t="s">
        <v>1843</v>
      </c>
      <c r="K1064" t="s">
        <v>4154</v>
      </c>
      <c r="L1064" t="s">
        <v>4155</v>
      </c>
      <c r="M1064" t="s">
        <v>4151</v>
      </c>
      <c r="N1064" t="s">
        <v>4091</v>
      </c>
      <c r="O1064" s="14">
        <v>44197</v>
      </c>
      <c r="P1064" s="14">
        <v>44197</v>
      </c>
      <c r="Q1064" s="22" t="s">
        <v>75</v>
      </c>
      <c r="R1064" s="22" t="s">
        <v>4521</v>
      </c>
      <c r="S1064" s="2" t="s">
        <v>9309</v>
      </c>
      <c r="T1064" s="22">
        <v>0</v>
      </c>
      <c r="U1064" t="s">
        <v>5984</v>
      </c>
      <c r="V1064" t="s">
        <v>35</v>
      </c>
      <c r="W1064" t="s">
        <v>94</v>
      </c>
      <c r="X1064" t="b">
        <f>Tabla1[[#This Row],[PLAN CONSUMO 31/10]]=Tabla1[[#This Row],[PLAN_CONSUMO]]</f>
        <v>1</v>
      </c>
      <c r="Y1064" t="s">
        <v>35</v>
      </c>
      <c r="Z1064" t="b">
        <f>Tabla1[[#This Row],[DESCRIPCION_U20002 31/10]]=Tabla1[[#This Row],[DESCRIPCION_U2000]]</f>
        <v>0</v>
      </c>
      <c r="AA1064" t="s">
        <v>6379</v>
      </c>
      <c r="AB1064" t="b">
        <f>Tabla1[[#This Row],[EJECUTIVO COMERCIAL 31/10]]=Tabla1[[#This Row],[EJECUTIVO_CORPORATE]]</f>
        <v>0</v>
      </c>
      <c r="AC1064" t="e">
        <f>VLOOKUP(Tabla1[[#This Row],[NRO_CUENTA]],[1]!Tabla3[#Data],12,0)</f>
        <v>#N/A</v>
      </c>
      <c r="AD1064" t="e">
        <f>VLOOKUP(Tabla1[[#This Row],[NRO_CUENTA]],[1]!Tabla3[#Data],17,0)</f>
        <v>#N/A</v>
      </c>
    </row>
    <row r="1065" spans="1:30" ht="14.25" customHeight="1" x14ac:dyDescent="0.25">
      <c r="A1065" t="s">
        <v>18</v>
      </c>
      <c r="B1065" s="1">
        <v>43307</v>
      </c>
      <c r="C1065" t="s">
        <v>323</v>
      </c>
      <c r="D1065">
        <v>32697</v>
      </c>
      <c r="E1065" s="6" t="s">
        <v>4039</v>
      </c>
      <c r="F1065" t="s">
        <v>4040</v>
      </c>
      <c r="G1065" s="6" t="s">
        <v>1760</v>
      </c>
      <c r="H1065" t="s">
        <v>40</v>
      </c>
      <c r="I1065" t="s">
        <v>23</v>
      </c>
      <c r="J1065" t="s">
        <v>1231</v>
      </c>
      <c r="K1065" t="s">
        <v>4156</v>
      </c>
      <c r="L1065" t="s">
        <v>4157</v>
      </c>
      <c r="M1065" t="s">
        <v>4158</v>
      </c>
      <c r="N1065" t="s">
        <v>4091</v>
      </c>
      <c r="O1065" s="14">
        <v>44197</v>
      </c>
      <c r="P1065" s="14">
        <v>44197</v>
      </c>
      <c r="Q1065" s="22" t="s">
        <v>27</v>
      </c>
      <c r="R1065" s="22" t="s">
        <v>4483</v>
      </c>
      <c r="S1065" s="24"/>
      <c r="T1065" s="22">
        <v>44240</v>
      </c>
      <c r="U1065" t="s">
        <v>5982</v>
      </c>
      <c r="V1065" t="s">
        <v>5982</v>
      </c>
      <c r="W1065" t="s">
        <v>323</v>
      </c>
      <c r="X1065" t="b">
        <f>Tabla1[[#This Row],[PLAN CONSUMO 31/10]]=Tabla1[[#This Row],[PLAN_CONSUMO]]</f>
        <v>1</v>
      </c>
      <c r="Y1065" t="s">
        <v>6710</v>
      </c>
      <c r="Z1065" t="b">
        <f>Tabla1[[#This Row],[DESCRIPCION_U20002 31/10]]=Tabla1[[#This Row],[DESCRIPCION_U2000]]</f>
        <v>0</v>
      </c>
      <c r="AA1065" t="s">
        <v>1760</v>
      </c>
      <c r="AB1065" t="b">
        <f>Tabla1[[#This Row],[EJECUTIVO COMERCIAL 31/10]]=Tabla1[[#This Row],[EJECUTIVO_CORPORATE]]</f>
        <v>1</v>
      </c>
      <c r="AC1065" t="e">
        <f>VLOOKUP(Tabla1[[#This Row],[NRO_CUENTA]],[1]!Tabla3[#Data],12,0)</f>
        <v>#N/A</v>
      </c>
      <c r="AD1065" t="e">
        <f>VLOOKUP(Tabla1[[#This Row],[NRO_CUENTA]],[1]!Tabla3[#Data],17,0)</f>
        <v>#N/A</v>
      </c>
    </row>
    <row r="1066" spans="1:30" x14ac:dyDescent="0.25">
      <c r="A1066" t="s">
        <v>18</v>
      </c>
      <c r="B1066" s="1">
        <v>42688</v>
      </c>
      <c r="C1066" t="s">
        <v>3999</v>
      </c>
      <c r="D1066">
        <v>30563</v>
      </c>
      <c r="E1066" s="6" t="s">
        <v>4041</v>
      </c>
      <c r="F1066" t="s">
        <v>4042</v>
      </c>
      <c r="G1066" s="6" t="s">
        <v>1765</v>
      </c>
      <c r="H1066" t="s">
        <v>40</v>
      </c>
      <c r="I1066" t="s">
        <v>23</v>
      </c>
      <c r="J1066" t="s">
        <v>745</v>
      </c>
      <c r="K1066" t="s">
        <v>4159</v>
      </c>
      <c r="L1066" t="s">
        <v>4160</v>
      </c>
      <c r="M1066" t="s">
        <v>4161</v>
      </c>
      <c r="N1066" t="s">
        <v>4091</v>
      </c>
      <c r="O1066" s="14">
        <v>44197</v>
      </c>
      <c r="P1066" s="14">
        <v>44197</v>
      </c>
      <c r="Q1066" s="22" t="s">
        <v>27</v>
      </c>
      <c r="R1066" s="22"/>
      <c r="S1066" s="24"/>
      <c r="T1066" s="22">
        <v>44239</v>
      </c>
      <c r="U1066" t="s">
        <v>5982</v>
      </c>
      <c r="V1066" t="s">
        <v>35</v>
      </c>
      <c r="W1066" t="s">
        <v>94</v>
      </c>
      <c r="X1066" t="b">
        <f>Tabla1[[#This Row],[PLAN CONSUMO 31/10]]=Tabla1[[#This Row],[PLAN_CONSUMO]]</f>
        <v>0</v>
      </c>
      <c r="Y1066" t="s">
        <v>35</v>
      </c>
      <c r="Z1066" t="b">
        <f>Tabla1[[#This Row],[DESCRIPCION_U20002 31/10]]=Tabla1[[#This Row],[DESCRIPCION_U2000]]</f>
        <v>0</v>
      </c>
      <c r="AA1066" t="s">
        <v>8926</v>
      </c>
      <c r="AB1066" t="b">
        <f>Tabla1[[#This Row],[EJECUTIVO COMERCIAL 31/10]]=Tabla1[[#This Row],[EJECUTIVO_CORPORATE]]</f>
        <v>0</v>
      </c>
      <c r="AC1066" t="e">
        <f>VLOOKUP(Tabla1[[#This Row],[NRO_CUENTA]],[1]!Tabla3[#Data],12,0)</f>
        <v>#N/A</v>
      </c>
      <c r="AD1066" t="e">
        <f>VLOOKUP(Tabla1[[#This Row],[NRO_CUENTA]],[1]!Tabla3[#Data],17,0)</f>
        <v>#N/A</v>
      </c>
    </row>
    <row r="1067" spans="1:30" x14ac:dyDescent="0.25">
      <c r="A1067" t="s">
        <v>188</v>
      </c>
      <c r="B1067" s="1">
        <v>43190</v>
      </c>
      <c r="C1067" t="s">
        <v>82</v>
      </c>
      <c r="D1067">
        <v>32183</v>
      </c>
      <c r="E1067" s="6" t="s">
        <v>4043</v>
      </c>
      <c r="F1067" t="s">
        <v>4044</v>
      </c>
      <c r="G1067" s="6" t="s">
        <v>4243</v>
      </c>
      <c r="H1067" t="s">
        <v>22</v>
      </c>
      <c r="I1067" t="s">
        <v>23</v>
      </c>
      <c r="J1067" t="s">
        <v>1843</v>
      </c>
      <c r="K1067" t="s">
        <v>4162</v>
      </c>
      <c r="L1067" t="s">
        <v>4163</v>
      </c>
      <c r="M1067" t="s">
        <v>4164</v>
      </c>
      <c r="N1067" t="s">
        <v>4091</v>
      </c>
      <c r="O1067" s="14">
        <v>44197</v>
      </c>
      <c r="P1067" s="14">
        <v>44197</v>
      </c>
      <c r="Q1067" s="22" t="s">
        <v>27</v>
      </c>
      <c r="R1067" s="22"/>
      <c r="S1067" s="24"/>
      <c r="T1067" s="22">
        <v>44240</v>
      </c>
      <c r="U1067" t="s">
        <v>5982</v>
      </c>
      <c r="V1067" t="s">
        <v>5982</v>
      </c>
      <c r="W1067" t="s">
        <v>5986</v>
      </c>
      <c r="X1067" t="b">
        <f>Tabla1[[#This Row],[PLAN CONSUMO 31/10]]=Tabla1[[#This Row],[PLAN_CONSUMO]]</f>
        <v>0</v>
      </c>
      <c r="Y1067" t="s">
        <v>7034</v>
      </c>
      <c r="Z1067" t="b">
        <f>Tabla1[[#This Row],[DESCRIPCION_U20002 31/10]]=Tabla1[[#This Row],[DESCRIPCION_U2000]]</f>
        <v>0</v>
      </c>
      <c r="AA1067" t="s">
        <v>6379</v>
      </c>
      <c r="AB1067" t="b">
        <f>Tabla1[[#This Row],[EJECUTIVO COMERCIAL 31/10]]=Tabla1[[#This Row],[EJECUTIVO_CORPORATE]]</f>
        <v>0</v>
      </c>
      <c r="AC1067" t="e">
        <f>VLOOKUP(Tabla1[[#This Row],[NRO_CUENTA]],[1]!Tabla3[#Data],12,0)</f>
        <v>#N/A</v>
      </c>
      <c r="AD1067" t="e">
        <f>VLOOKUP(Tabla1[[#This Row],[NRO_CUENTA]],[1]!Tabla3[#Data],17,0)</f>
        <v>#N/A</v>
      </c>
    </row>
    <row r="1068" spans="1:30" ht="15" customHeight="1" x14ac:dyDescent="0.25">
      <c r="A1068" t="s">
        <v>188</v>
      </c>
      <c r="B1068" s="1">
        <v>42790</v>
      </c>
      <c r="C1068" t="s">
        <v>1642</v>
      </c>
      <c r="D1068">
        <v>30832</v>
      </c>
      <c r="E1068" s="6" t="s">
        <v>4045</v>
      </c>
      <c r="F1068" t="s">
        <v>4046</v>
      </c>
      <c r="G1068" s="6" t="s">
        <v>4243</v>
      </c>
      <c r="H1068" t="s">
        <v>40</v>
      </c>
      <c r="I1068" t="s">
        <v>23</v>
      </c>
      <c r="J1068" t="s">
        <v>1843</v>
      </c>
      <c r="K1068" t="s">
        <v>4165</v>
      </c>
      <c r="L1068" t="s">
        <v>4166</v>
      </c>
      <c r="M1068" t="s">
        <v>4167</v>
      </c>
      <c r="N1068" t="s">
        <v>4091</v>
      </c>
      <c r="O1068" s="14">
        <v>44197</v>
      </c>
      <c r="P1068" s="14">
        <v>44197</v>
      </c>
      <c r="Q1068" s="22" t="s">
        <v>27</v>
      </c>
      <c r="R1068" s="22"/>
      <c r="S1068" s="24"/>
      <c r="T1068" s="22">
        <v>44235</v>
      </c>
      <c r="U1068" t="s">
        <v>5982</v>
      </c>
      <c r="V1068" t="s">
        <v>5982</v>
      </c>
      <c r="W1068" t="s">
        <v>94</v>
      </c>
      <c r="X1068" t="b">
        <f>Tabla1[[#This Row],[PLAN CONSUMO 31/10]]=Tabla1[[#This Row],[PLAN_CONSUMO]]</f>
        <v>0</v>
      </c>
      <c r="Y1068" t="s">
        <v>6136</v>
      </c>
      <c r="Z1068" t="b">
        <f>Tabla1[[#This Row],[DESCRIPCION_U20002 31/10]]=Tabla1[[#This Row],[DESCRIPCION_U2000]]</f>
        <v>0</v>
      </c>
      <c r="AA1068" t="s">
        <v>6379</v>
      </c>
      <c r="AB1068" t="b">
        <f>Tabla1[[#This Row],[EJECUTIVO COMERCIAL 31/10]]=Tabla1[[#This Row],[EJECUTIVO_CORPORATE]]</f>
        <v>0</v>
      </c>
      <c r="AC1068" t="e">
        <f>VLOOKUP(Tabla1[[#This Row],[NRO_CUENTA]],[1]!Tabla3[#Data],12,0)</f>
        <v>#N/A</v>
      </c>
      <c r="AD1068" t="e">
        <f>VLOOKUP(Tabla1[[#This Row],[NRO_CUENTA]],[1]!Tabla3[#Data],17,0)</f>
        <v>#N/A</v>
      </c>
    </row>
    <row r="1069" spans="1:30" x14ac:dyDescent="0.25">
      <c r="A1069" t="s">
        <v>188</v>
      </c>
      <c r="B1069" s="1">
        <v>42439</v>
      </c>
      <c r="C1069" t="s">
        <v>1641</v>
      </c>
      <c r="D1069">
        <v>30003</v>
      </c>
      <c r="E1069" s="6" t="s">
        <v>4047</v>
      </c>
      <c r="F1069" t="s">
        <v>4048</v>
      </c>
      <c r="G1069" s="6" t="s">
        <v>1754</v>
      </c>
      <c r="H1069" t="s">
        <v>22</v>
      </c>
      <c r="I1069" t="s">
        <v>23</v>
      </c>
      <c r="J1069" t="s">
        <v>1843</v>
      </c>
      <c r="K1069" t="s">
        <v>4168</v>
      </c>
      <c r="L1069" t="s">
        <v>4169</v>
      </c>
      <c r="M1069" t="s">
        <v>4469</v>
      </c>
      <c r="N1069" t="s">
        <v>4091</v>
      </c>
      <c r="O1069" s="14">
        <v>44197</v>
      </c>
      <c r="P1069" s="14">
        <v>44197</v>
      </c>
      <c r="Q1069" s="22" t="s">
        <v>75</v>
      </c>
      <c r="R1069" s="28" t="s">
        <v>4516</v>
      </c>
      <c r="S1069" s="2" t="s">
        <v>9309</v>
      </c>
      <c r="T1069" s="22">
        <v>0</v>
      </c>
      <c r="U1069" t="s">
        <v>5984</v>
      </c>
      <c r="V1069" t="s">
        <v>35</v>
      </c>
      <c r="W1069" t="s">
        <v>94</v>
      </c>
      <c r="X1069" t="b">
        <f>Tabla1[[#This Row],[PLAN CONSUMO 31/10]]=Tabla1[[#This Row],[PLAN_CONSUMO]]</f>
        <v>0</v>
      </c>
      <c r="Y1069" t="s">
        <v>35</v>
      </c>
      <c r="Z1069" t="b">
        <f>Tabla1[[#This Row],[DESCRIPCION_U20002 31/10]]=Tabla1[[#This Row],[DESCRIPCION_U2000]]</f>
        <v>0</v>
      </c>
      <c r="AA1069" t="s">
        <v>1754</v>
      </c>
      <c r="AB1069" t="b">
        <f>Tabla1[[#This Row],[EJECUTIVO COMERCIAL 31/10]]=Tabla1[[#This Row],[EJECUTIVO_CORPORATE]]</f>
        <v>1</v>
      </c>
      <c r="AC1069" t="e">
        <f>VLOOKUP(Tabla1[[#This Row],[NRO_CUENTA]],[1]!Tabla3[#Data],12,0)</f>
        <v>#N/A</v>
      </c>
      <c r="AD1069" t="e">
        <f>VLOOKUP(Tabla1[[#This Row],[NRO_CUENTA]],[1]!Tabla3[#Data],17,0)</f>
        <v>#N/A</v>
      </c>
    </row>
    <row r="1070" spans="1:30" x14ac:dyDescent="0.25">
      <c r="A1070" t="s">
        <v>18</v>
      </c>
      <c r="B1070" s="1">
        <v>42524</v>
      </c>
      <c r="C1070" t="s">
        <v>960</v>
      </c>
      <c r="D1070">
        <v>30170</v>
      </c>
      <c r="E1070" s="6" t="s">
        <v>4049</v>
      </c>
      <c r="F1070" t="s">
        <v>4050</v>
      </c>
      <c r="G1070" s="6" t="s">
        <v>1765</v>
      </c>
      <c r="H1070" t="s">
        <v>40</v>
      </c>
      <c r="I1070" t="s">
        <v>23</v>
      </c>
      <c r="J1070" t="s">
        <v>745</v>
      </c>
      <c r="K1070" t="s">
        <v>4170</v>
      </c>
      <c r="L1070" t="s">
        <v>4171</v>
      </c>
      <c r="M1070" t="s">
        <v>4172</v>
      </c>
      <c r="N1070" t="s">
        <v>4091</v>
      </c>
      <c r="O1070" s="14">
        <v>44197</v>
      </c>
      <c r="P1070" s="14">
        <v>44197</v>
      </c>
      <c r="Q1070" s="22" t="s">
        <v>27</v>
      </c>
      <c r="R1070" s="22" t="s">
        <v>4264</v>
      </c>
      <c r="S1070" s="24"/>
      <c r="T1070" s="22">
        <v>44265</v>
      </c>
      <c r="U1070" t="s">
        <v>5982</v>
      </c>
      <c r="V1070" t="s">
        <v>5982</v>
      </c>
      <c r="W1070" t="s">
        <v>5988</v>
      </c>
      <c r="X1070" t="b">
        <f>Tabla1[[#This Row],[PLAN CONSUMO 31/10]]=Tabla1[[#This Row],[PLAN_CONSUMO]]</f>
        <v>0</v>
      </c>
      <c r="Y1070" t="s">
        <v>8877</v>
      </c>
      <c r="Z1070" t="b">
        <f>Tabla1[[#This Row],[DESCRIPCION_U20002 31/10]]=Tabla1[[#This Row],[DESCRIPCION_U2000]]</f>
        <v>0</v>
      </c>
      <c r="AA1070" t="s">
        <v>1820</v>
      </c>
      <c r="AB1070" t="b">
        <f>Tabla1[[#This Row],[EJECUTIVO COMERCIAL 31/10]]=Tabla1[[#This Row],[EJECUTIVO_CORPORATE]]</f>
        <v>0</v>
      </c>
      <c r="AC1070" t="e">
        <f>VLOOKUP(Tabla1[[#This Row],[NRO_CUENTA]],[1]!Tabla3[#Data],12,0)</f>
        <v>#N/A</v>
      </c>
      <c r="AD1070" t="e">
        <f>VLOOKUP(Tabla1[[#This Row],[NRO_CUENTA]],[1]!Tabla3[#Data],17,0)</f>
        <v>#N/A</v>
      </c>
    </row>
    <row r="1071" spans="1:30" ht="15" customHeight="1" x14ac:dyDescent="0.25">
      <c r="A1071" t="s">
        <v>18</v>
      </c>
      <c r="B1071" s="1">
        <v>42745</v>
      </c>
      <c r="C1071" t="s">
        <v>760</v>
      </c>
      <c r="D1071">
        <v>30713</v>
      </c>
      <c r="E1071" s="6" t="s">
        <v>4051</v>
      </c>
      <c r="F1071" t="s">
        <v>4052</v>
      </c>
      <c r="G1071" s="6" t="s">
        <v>1760</v>
      </c>
      <c r="H1071" t="s">
        <v>40</v>
      </c>
      <c r="I1071" t="s">
        <v>23</v>
      </c>
      <c r="J1071" t="s">
        <v>1231</v>
      </c>
      <c r="K1071" t="s">
        <v>4173</v>
      </c>
      <c r="L1071" t="s">
        <v>4174</v>
      </c>
      <c r="M1071" t="s">
        <v>4175</v>
      </c>
      <c r="N1071" t="s">
        <v>4091</v>
      </c>
      <c r="O1071" s="14">
        <v>44197</v>
      </c>
      <c r="P1071" s="14">
        <v>44197</v>
      </c>
      <c r="Q1071" s="22" t="s">
        <v>27</v>
      </c>
      <c r="R1071" s="22"/>
      <c r="S1071" s="24"/>
      <c r="T1071" s="22">
        <v>44225</v>
      </c>
      <c r="U1071" t="s">
        <v>5982</v>
      </c>
      <c r="V1071" t="s">
        <v>5982</v>
      </c>
      <c r="W1071" t="s">
        <v>76</v>
      </c>
      <c r="X1071" t="b">
        <f>Tabla1[[#This Row],[PLAN CONSUMO 31/10]]=Tabla1[[#This Row],[PLAN_CONSUMO]]</f>
        <v>0</v>
      </c>
      <c r="Y1071" t="s">
        <v>6711</v>
      </c>
      <c r="Z1071" t="b">
        <f>Tabla1[[#This Row],[DESCRIPCION_U20002 31/10]]=Tabla1[[#This Row],[DESCRIPCION_U2000]]</f>
        <v>0</v>
      </c>
      <c r="AA1071" t="s">
        <v>1760</v>
      </c>
      <c r="AB1071" t="b">
        <f>Tabla1[[#This Row],[EJECUTIVO COMERCIAL 31/10]]=Tabla1[[#This Row],[EJECUTIVO_CORPORATE]]</f>
        <v>1</v>
      </c>
      <c r="AC1071" t="e">
        <f>VLOOKUP(Tabla1[[#This Row],[NRO_CUENTA]],[1]!Tabla3[#Data],12,0)</f>
        <v>#N/A</v>
      </c>
      <c r="AD1071" t="e">
        <f>VLOOKUP(Tabla1[[#This Row],[NRO_CUENTA]],[1]!Tabla3[#Data],17,0)</f>
        <v>#N/A</v>
      </c>
    </row>
    <row r="1072" spans="1:30" x14ac:dyDescent="0.25">
      <c r="A1072" t="s">
        <v>18</v>
      </c>
      <c r="B1072" s="1">
        <v>42976</v>
      </c>
      <c r="C1072" t="s">
        <v>3999</v>
      </c>
      <c r="D1072">
        <v>31336</v>
      </c>
      <c r="E1072" s="6" t="s">
        <v>4053</v>
      </c>
      <c r="F1072" t="s">
        <v>4652</v>
      </c>
      <c r="G1072" s="6" t="s">
        <v>2240</v>
      </c>
      <c r="H1072" t="s">
        <v>40</v>
      </c>
      <c r="I1072" t="s">
        <v>23</v>
      </c>
      <c r="J1072" t="s">
        <v>2337</v>
      </c>
      <c r="K1072" t="s">
        <v>4176</v>
      </c>
      <c r="L1072" t="s">
        <v>4177</v>
      </c>
      <c r="M1072" t="s">
        <v>4178</v>
      </c>
      <c r="N1072" t="s">
        <v>4091</v>
      </c>
      <c r="O1072" s="14">
        <v>44197</v>
      </c>
      <c r="P1072" s="14">
        <v>44197</v>
      </c>
      <c r="Q1072" s="22" t="s">
        <v>75</v>
      </c>
      <c r="R1072" s="28" t="s">
        <v>4832</v>
      </c>
      <c r="S1072" s="2" t="s">
        <v>9309</v>
      </c>
      <c r="T1072" s="22">
        <v>0</v>
      </c>
      <c r="U1072" t="s">
        <v>5984</v>
      </c>
      <c r="V1072" t="s">
        <v>35</v>
      </c>
      <c r="W1072" t="s">
        <v>94</v>
      </c>
      <c r="X1072" t="b">
        <f>Tabla1[[#This Row],[PLAN CONSUMO 31/10]]=Tabla1[[#This Row],[PLAN_CONSUMO]]</f>
        <v>0</v>
      </c>
      <c r="Y1072" t="s">
        <v>35</v>
      </c>
      <c r="Z1072" t="b">
        <f>Tabla1[[#This Row],[DESCRIPCION_U20002 31/10]]=Tabla1[[#This Row],[DESCRIPCION_U2000]]</f>
        <v>0</v>
      </c>
      <c r="AA1072" t="s">
        <v>7373</v>
      </c>
      <c r="AB1072" t="b">
        <f>Tabla1[[#This Row],[EJECUTIVO COMERCIAL 31/10]]=Tabla1[[#This Row],[EJECUTIVO_CORPORATE]]</f>
        <v>0</v>
      </c>
      <c r="AC1072" t="e">
        <f>VLOOKUP(Tabla1[[#This Row],[NRO_CUENTA]],[1]!Tabla3[#Data],12,0)</f>
        <v>#N/A</v>
      </c>
      <c r="AD1072" t="e">
        <f>VLOOKUP(Tabla1[[#This Row],[NRO_CUENTA]],[1]!Tabla3[#Data],17,0)</f>
        <v>#N/A</v>
      </c>
    </row>
    <row r="1073" spans="1:30" x14ac:dyDescent="0.25">
      <c r="A1073" t="s">
        <v>18</v>
      </c>
      <c r="B1073" s="1">
        <v>43157</v>
      </c>
      <c r="C1073" t="s">
        <v>1641</v>
      </c>
      <c r="D1073">
        <v>32041</v>
      </c>
      <c r="E1073" s="6" t="s">
        <v>4053</v>
      </c>
      <c r="F1073" t="s">
        <v>4054</v>
      </c>
      <c r="G1073" s="6" t="s">
        <v>2240</v>
      </c>
      <c r="H1073" t="s">
        <v>22</v>
      </c>
      <c r="I1073" t="s">
        <v>23</v>
      </c>
      <c r="J1073" t="s">
        <v>2337</v>
      </c>
      <c r="K1073" t="s">
        <v>4179</v>
      </c>
      <c r="L1073" t="s">
        <v>4180</v>
      </c>
      <c r="M1073" t="s">
        <v>4181</v>
      </c>
      <c r="N1073" t="s">
        <v>4091</v>
      </c>
      <c r="O1073" s="14">
        <v>44197</v>
      </c>
      <c r="P1073" s="14">
        <v>44197</v>
      </c>
      <c r="Q1073" s="22" t="s">
        <v>75</v>
      </c>
      <c r="R1073" s="22"/>
      <c r="S1073" s="24" t="s">
        <v>2239</v>
      </c>
      <c r="T1073" s="22">
        <v>0</v>
      </c>
      <c r="U1073" t="s">
        <v>5984</v>
      </c>
      <c r="V1073" t="s">
        <v>35</v>
      </c>
      <c r="W1073" t="s">
        <v>94</v>
      </c>
      <c r="X1073" t="b">
        <f>Tabla1[[#This Row],[PLAN CONSUMO 31/10]]=Tabla1[[#This Row],[PLAN_CONSUMO]]</f>
        <v>0</v>
      </c>
      <c r="Y1073" t="s">
        <v>35</v>
      </c>
      <c r="Z1073" t="b">
        <f>Tabla1[[#This Row],[DESCRIPCION_U20002 31/10]]=Tabla1[[#This Row],[DESCRIPCION_U2000]]</f>
        <v>0</v>
      </c>
      <c r="AA1073" t="s">
        <v>7373</v>
      </c>
      <c r="AB1073" t="b">
        <f>Tabla1[[#This Row],[EJECUTIVO COMERCIAL 31/10]]=Tabla1[[#This Row],[EJECUTIVO_CORPORATE]]</f>
        <v>0</v>
      </c>
      <c r="AC1073" t="e">
        <f>VLOOKUP(Tabla1[[#This Row],[NRO_CUENTA]],[1]!Tabla3[#Data],12,0)</f>
        <v>#N/A</v>
      </c>
      <c r="AD1073" t="e">
        <f>VLOOKUP(Tabla1[[#This Row],[NRO_CUENTA]],[1]!Tabla3[#Data],17,0)</f>
        <v>#N/A</v>
      </c>
    </row>
    <row r="1074" spans="1:30" ht="15" customHeight="1" x14ac:dyDescent="0.25">
      <c r="A1074" t="s">
        <v>188</v>
      </c>
      <c r="B1074" s="1">
        <v>43343</v>
      </c>
      <c r="C1074" t="s">
        <v>1641</v>
      </c>
      <c r="D1074">
        <v>32778</v>
      </c>
      <c r="E1074" s="6" t="s">
        <v>4055</v>
      </c>
      <c r="F1074" t="s">
        <v>4056</v>
      </c>
      <c r="G1074" s="6" t="s">
        <v>4243</v>
      </c>
      <c r="H1074" t="s">
        <v>22</v>
      </c>
      <c r="I1074" t="s">
        <v>23</v>
      </c>
      <c r="J1074" t="s">
        <v>1843</v>
      </c>
      <c r="K1074" t="s">
        <v>4182</v>
      </c>
      <c r="L1074" t="s">
        <v>4183</v>
      </c>
      <c r="M1074" t="s">
        <v>4184</v>
      </c>
      <c r="N1074" t="s">
        <v>4091</v>
      </c>
      <c r="O1074" s="14">
        <v>44197</v>
      </c>
      <c r="P1074" s="14">
        <v>44197</v>
      </c>
      <c r="Q1074" s="22" t="s">
        <v>75</v>
      </c>
      <c r="R1074" s="22" t="s">
        <v>4518</v>
      </c>
      <c r="S1074" s="2" t="s">
        <v>9309</v>
      </c>
      <c r="T1074" s="22">
        <v>0</v>
      </c>
      <c r="U1074" t="s">
        <v>5984</v>
      </c>
      <c r="V1074" t="s">
        <v>35</v>
      </c>
      <c r="W1074" t="s">
        <v>94</v>
      </c>
      <c r="X1074" t="b">
        <f>Tabla1[[#This Row],[PLAN CONSUMO 31/10]]=Tabla1[[#This Row],[PLAN_CONSUMO]]</f>
        <v>0</v>
      </c>
      <c r="Y1074" t="s">
        <v>35</v>
      </c>
      <c r="Z1074" t="b">
        <f>Tabla1[[#This Row],[DESCRIPCION_U20002 31/10]]=Tabla1[[#This Row],[DESCRIPCION_U2000]]</f>
        <v>0</v>
      </c>
      <c r="AA1074" t="s">
        <v>1754</v>
      </c>
      <c r="AB1074" t="b">
        <f>Tabla1[[#This Row],[EJECUTIVO COMERCIAL 31/10]]=Tabla1[[#This Row],[EJECUTIVO_CORPORATE]]</f>
        <v>0</v>
      </c>
      <c r="AC1074" t="e">
        <f>VLOOKUP(Tabla1[[#This Row],[NRO_CUENTA]],[1]!Tabla3[#Data],12,0)</f>
        <v>#N/A</v>
      </c>
      <c r="AD1074" t="e">
        <f>VLOOKUP(Tabla1[[#This Row],[NRO_CUENTA]],[1]!Tabla3[#Data],17,0)</f>
        <v>#N/A</v>
      </c>
    </row>
    <row r="1075" spans="1:30" x14ac:dyDescent="0.25">
      <c r="A1075" t="s">
        <v>18</v>
      </c>
      <c r="B1075" s="1">
        <v>42590</v>
      </c>
      <c r="C1075" t="s">
        <v>557</v>
      </c>
      <c r="D1075">
        <v>30300</v>
      </c>
      <c r="E1075" s="6" t="s">
        <v>460</v>
      </c>
      <c r="F1075" t="s">
        <v>4488</v>
      </c>
      <c r="G1075" s="6" t="s">
        <v>3799</v>
      </c>
      <c r="H1075" t="s">
        <v>40</v>
      </c>
      <c r="I1075" t="s">
        <v>23</v>
      </c>
      <c r="J1075" t="s">
        <v>823</v>
      </c>
      <c r="K1075" t="s">
        <v>4489</v>
      </c>
      <c r="L1075" t="s">
        <v>4185</v>
      </c>
      <c r="M1075" t="s">
        <v>4490</v>
      </c>
      <c r="N1075" t="s">
        <v>4091</v>
      </c>
      <c r="O1075" s="14">
        <v>44197</v>
      </c>
      <c r="P1075" s="14">
        <v>44197</v>
      </c>
      <c r="Q1075" s="22" t="s">
        <v>27</v>
      </c>
      <c r="R1075" s="22" t="s">
        <v>4499</v>
      </c>
      <c r="S1075" s="24"/>
      <c r="T1075" s="22">
        <v>44239</v>
      </c>
      <c r="U1075" t="s">
        <v>5982</v>
      </c>
      <c r="V1075" t="s">
        <v>5982</v>
      </c>
      <c r="W1075" t="s">
        <v>1872</v>
      </c>
      <c r="X1075" t="b">
        <f>Tabla1[[#This Row],[PLAN CONSUMO 31/10]]=Tabla1[[#This Row],[PLAN_CONSUMO]]</f>
        <v>0</v>
      </c>
      <c r="Y1075" t="s">
        <v>4653</v>
      </c>
      <c r="Z1075" t="b">
        <f>Tabla1[[#This Row],[DESCRIPCION_U20002 31/10]]=Tabla1[[#This Row],[DESCRIPCION_U2000]]</f>
        <v>0</v>
      </c>
      <c r="AA1075" t="s">
        <v>3799</v>
      </c>
      <c r="AB1075" t="b">
        <f>Tabla1[[#This Row],[EJECUTIVO COMERCIAL 31/10]]=Tabla1[[#This Row],[EJECUTIVO_CORPORATE]]</f>
        <v>1</v>
      </c>
      <c r="AC1075" t="e">
        <f>VLOOKUP(Tabla1[[#This Row],[NRO_CUENTA]],[1]!Tabla3[#Data],12,0)</f>
        <v>#N/A</v>
      </c>
      <c r="AD1075" t="e">
        <f>VLOOKUP(Tabla1[[#This Row],[NRO_CUENTA]],[1]!Tabla3[#Data],17,0)</f>
        <v>#N/A</v>
      </c>
    </row>
    <row r="1076" spans="1:30" x14ac:dyDescent="0.25">
      <c r="A1076" t="s">
        <v>18</v>
      </c>
      <c r="B1076" s="1">
        <v>43677</v>
      </c>
      <c r="C1076" t="s">
        <v>1641</v>
      </c>
      <c r="D1076">
        <v>34358</v>
      </c>
      <c r="E1076" s="6" t="s">
        <v>333</v>
      </c>
      <c r="F1076" t="s">
        <v>4057</v>
      </c>
      <c r="G1076" s="6" t="s">
        <v>1760</v>
      </c>
      <c r="H1076" t="s">
        <v>40</v>
      </c>
      <c r="I1076" t="s">
        <v>23</v>
      </c>
      <c r="J1076" t="s">
        <v>1231</v>
      </c>
      <c r="K1076" t="s">
        <v>4186</v>
      </c>
      <c r="L1076" t="s">
        <v>4187</v>
      </c>
      <c r="M1076" t="s">
        <v>4188</v>
      </c>
      <c r="N1076" t="s">
        <v>4091</v>
      </c>
      <c r="O1076" s="14">
        <v>44197</v>
      </c>
      <c r="P1076" s="14">
        <v>44197</v>
      </c>
      <c r="Q1076" s="22" t="s">
        <v>27</v>
      </c>
      <c r="R1076" s="22"/>
      <c r="S1076" s="24"/>
      <c r="T1076" s="22">
        <v>44261</v>
      </c>
      <c r="U1076" t="s">
        <v>5984</v>
      </c>
      <c r="V1076" t="s">
        <v>5984</v>
      </c>
      <c r="W1076" t="s">
        <v>94</v>
      </c>
      <c r="X1076" t="b">
        <f>Tabla1[[#This Row],[PLAN CONSUMO 31/10]]=Tabla1[[#This Row],[PLAN_CONSUMO]]</f>
        <v>0</v>
      </c>
      <c r="Y1076" t="s">
        <v>7548</v>
      </c>
      <c r="Z1076" t="b">
        <f>Tabla1[[#This Row],[DESCRIPCION_U20002 31/10]]=Tabla1[[#This Row],[DESCRIPCION_U2000]]</f>
        <v>0</v>
      </c>
      <c r="AA1076" t="s">
        <v>1760</v>
      </c>
      <c r="AB1076" t="b">
        <f>Tabla1[[#This Row],[EJECUTIVO COMERCIAL 31/10]]=Tabla1[[#This Row],[EJECUTIVO_CORPORATE]]</f>
        <v>1</v>
      </c>
      <c r="AC1076" t="e">
        <f>VLOOKUP(Tabla1[[#This Row],[NRO_CUENTA]],[1]!Tabla3[#Data],12,0)</f>
        <v>#N/A</v>
      </c>
      <c r="AD1076" t="e">
        <f>VLOOKUP(Tabla1[[#This Row],[NRO_CUENTA]],[1]!Tabla3[#Data],17,0)</f>
        <v>#N/A</v>
      </c>
    </row>
    <row r="1077" spans="1:30" x14ac:dyDescent="0.25">
      <c r="A1077" t="s">
        <v>188</v>
      </c>
      <c r="B1077" s="1">
        <v>43585</v>
      </c>
      <c r="C1077" t="s">
        <v>427</v>
      </c>
      <c r="D1077">
        <v>33946</v>
      </c>
      <c r="E1077" s="6" t="s">
        <v>4058</v>
      </c>
      <c r="F1077" t="s">
        <v>4059</v>
      </c>
      <c r="G1077" s="6" t="s">
        <v>1754</v>
      </c>
      <c r="H1077" t="s">
        <v>22</v>
      </c>
      <c r="I1077" t="s">
        <v>23</v>
      </c>
      <c r="J1077" t="s">
        <v>1843</v>
      </c>
      <c r="K1077" t="s">
        <v>4189</v>
      </c>
      <c r="L1077" t="s">
        <v>4190</v>
      </c>
      <c r="M1077" t="s">
        <v>4191</v>
      </c>
      <c r="N1077" t="s">
        <v>4091</v>
      </c>
      <c r="O1077" s="14">
        <v>44197</v>
      </c>
      <c r="P1077" s="14">
        <v>44197</v>
      </c>
      <c r="Q1077" s="22" t="s">
        <v>27</v>
      </c>
      <c r="R1077" s="28" t="s">
        <v>4808</v>
      </c>
      <c r="S1077" s="24"/>
      <c r="T1077" s="22">
        <v>44321</v>
      </c>
      <c r="U1077" t="s">
        <v>5982</v>
      </c>
      <c r="V1077" t="s">
        <v>5982</v>
      </c>
      <c r="W1077" t="s">
        <v>6497</v>
      </c>
      <c r="X1077" t="b">
        <f>Tabla1[[#This Row],[PLAN CONSUMO 31/10]]=Tabla1[[#This Row],[PLAN_CONSUMO]]</f>
        <v>0</v>
      </c>
      <c r="Y1077" t="s">
        <v>7971</v>
      </c>
      <c r="Z1077" t="b">
        <f>Tabla1[[#This Row],[DESCRIPCION_U20002 31/10]]=Tabla1[[#This Row],[DESCRIPCION_U2000]]</f>
        <v>0</v>
      </c>
      <c r="AA1077" t="s">
        <v>1754</v>
      </c>
      <c r="AB1077" t="b">
        <f>Tabla1[[#This Row],[EJECUTIVO COMERCIAL 31/10]]=Tabla1[[#This Row],[EJECUTIVO_CORPORATE]]</f>
        <v>1</v>
      </c>
      <c r="AC1077" t="e">
        <f>VLOOKUP(Tabla1[[#This Row],[NRO_CUENTA]],[1]!Tabla3[#Data],12,0)</f>
        <v>#N/A</v>
      </c>
      <c r="AD1077" t="e">
        <f>VLOOKUP(Tabla1[[#This Row],[NRO_CUENTA]],[1]!Tabla3[#Data],17,0)</f>
        <v>#N/A</v>
      </c>
    </row>
    <row r="1078" spans="1:30" x14ac:dyDescent="0.25">
      <c r="A1078" t="s">
        <v>188</v>
      </c>
      <c r="B1078" s="1">
        <v>42444</v>
      </c>
      <c r="C1078" t="s">
        <v>1642</v>
      </c>
      <c r="D1078">
        <v>30012</v>
      </c>
      <c r="E1078" s="6" t="s">
        <v>4058</v>
      </c>
      <c r="F1078" t="s">
        <v>4060</v>
      </c>
      <c r="G1078" s="6" t="s">
        <v>1754</v>
      </c>
      <c r="H1078" t="s">
        <v>22</v>
      </c>
      <c r="I1078" t="s">
        <v>23</v>
      </c>
      <c r="J1078" t="s">
        <v>1843</v>
      </c>
      <c r="K1078" t="s">
        <v>4192</v>
      </c>
      <c r="L1078" t="s">
        <v>4193</v>
      </c>
      <c r="M1078" t="s">
        <v>4470</v>
      </c>
      <c r="N1078" t="s">
        <v>4091</v>
      </c>
      <c r="O1078" s="14">
        <v>44197</v>
      </c>
      <c r="P1078" s="14">
        <v>44197</v>
      </c>
      <c r="Q1078" s="22" t="s">
        <v>75</v>
      </c>
      <c r="R1078" s="28" t="s">
        <v>4525</v>
      </c>
      <c r="S1078" s="2" t="s">
        <v>9309</v>
      </c>
      <c r="T1078" s="22">
        <v>0</v>
      </c>
      <c r="U1078" t="s">
        <v>5984</v>
      </c>
      <c r="V1078" t="s">
        <v>35</v>
      </c>
      <c r="W1078" t="s">
        <v>94</v>
      </c>
      <c r="X1078" t="b">
        <f>Tabla1[[#This Row],[PLAN CONSUMO 31/10]]=Tabla1[[#This Row],[PLAN_CONSUMO]]</f>
        <v>0</v>
      </c>
      <c r="Y1078" t="s">
        <v>35</v>
      </c>
      <c r="Z1078" t="b">
        <f>Tabla1[[#This Row],[DESCRIPCION_U20002 31/10]]=Tabla1[[#This Row],[DESCRIPCION_U2000]]</f>
        <v>0</v>
      </c>
      <c r="AA1078" t="s">
        <v>1754</v>
      </c>
      <c r="AB1078" t="b">
        <f>Tabla1[[#This Row],[EJECUTIVO COMERCIAL 31/10]]=Tabla1[[#This Row],[EJECUTIVO_CORPORATE]]</f>
        <v>1</v>
      </c>
      <c r="AC1078" t="e">
        <f>VLOOKUP(Tabla1[[#This Row],[NRO_CUENTA]],[1]!Tabla3[#Data],12,0)</f>
        <v>#N/A</v>
      </c>
      <c r="AD1078" t="e">
        <f>VLOOKUP(Tabla1[[#This Row],[NRO_CUENTA]],[1]!Tabla3[#Data],17,0)</f>
        <v>#N/A</v>
      </c>
    </row>
    <row r="1079" spans="1:30" x14ac:dyDescent="0.25">
      <c r="A1079" t="s">
        <v>18</v>
      </c>
      <c r="B1079" s="1">
        <v>43220</v>
      </c>
      <c r="C1079" t="s">
        <v>76</v>
      </c>
      <c r="D1079">
        <v>32311</v>
      </c>
      <c r="E1079" s="6" t="s">
        <v>4061</v>
      </c>
      <c r="F1079" t="s">
        <v>4062</v>
      </c>
      <c r="G1079" s="6" t="s">
        <v>1389</v>
      </c>
      <c r="H1079" t="s">
        <v>22</v>
      </c>
      <c r="I1079" t="s">
        <v>23</v>
      </c>
      <c r="J1079" t="s">
        <v>832</v>
      </c>
      <c r="K1079" t="s">
        <v>4194</v>
      </c>
      <c r="L1079" t="s">
        <v>4195</v>
      </c>
      <c r="M1079" t="s">
        <v>4196</v>
      </c>
      <c r="N1079" t="s">
        <v>4091</v>
      </c>
      <c r="O1079" s="14">
        <v>44197</v>
      </c>
      <c r="P1079" s="14">
        <v>44197</v>
      </c>
      <c r="Q1079" s="22" t="s">
        <v>27</v>
      </c>
      <c r="R1079" s="22"/>
      <c r="S1079" s="24"/>
      <c r="T1079" s="22">
        <v>44247</v>
      </c>
      <c r="U1079" t="s">
        <v>5982</v>
      </c>
      <c r="V1079" t="s">
        <v>5982</v>
      </c>
      <c r="W1079" t="s">
        <v>76</v>
      </c>
      <c r="X1079" t="b">
        <f>Tabla1[[#This Row],[PLAN CONSUMO 31/10]]=Tabla1[[#This Row],[PLAN_CONSUMO]]</f>
        <v>1</v>
      </c>
      <c r="Y1079" t="s">
        <v>4062</v>
      </c>
      <c r="Z1079" t="b">
        <f>Tabla1[[#This Row],[DESCRIPCION_U20002 31/10]]=Tabla1[[#This Row],[DESCRIPCION_U2000]]</f>
        <v>1</v>
      </c>
      <c r="AA1079" t="s">
        <v>8737</v>
      </c>
      <c r="AB1079" t="b">
        <f>Tabla1[[#This Row],[EJECUTIVO COMERCIAL 31/10]]=Tabla1[[#This Row],[EJECUTIVO_CORPORATE]]</f>
        <v>0</v>
      </c>
      <c r="AC1079" t="e">
        <f>VLOOKUP(Tabla1[[#This Row],[NRO_CUENTA]],[1]!Tabla3[#Data],12,0)</f>
        <v>#N/A</v>
      </c>
      <c r="AD1079" t="e">
        <f>VLOOKUP(Tabla1[[#This Row],[NRO_CUENTA]],[1]!Tabla3[#Data],17,0)</f>
        <v>#N/A</v>
      </c>
    </row>
    <row r="1080" spans="1:30" x14ac:dyDescent="0.25">
      <c r="A1080" t="s">
        <v>18</v>
      </c>
      <c r="B1080" s="1">
        <v>43098</v>
      </c>
      <c r="C1080" t="s">
        <v>28</v>
      </c>
      <c r="D1080">
        <v>31663</v>
      </c>
      <c r="E1080" s="6" t="s">
        <v>4063</v>
      </c>
      <c r="F1080" t="s">
        <v>4064</v>
      </c>
      <c r="G1080" s="6" t="s">
        <v>1820</v>
      </c>
      <c r="H1080" t="s">
        <v>22</v>
      </c>
      <c r="I1080" t="s">
        <v>23</v>
      </c>
      <c r="J1080" t="s">
        <v>1378</v>
      </c>
      <c r="K1080" t="s">
        <v>4197</v>
      </c>
      <c r="L1080" t="s">
        <v>4198</v>
      </c>
      <c r="M1080" t="s">
        <v>4536</v>
      </c>
      <c r="N1080" t="s">
        <v>4091</v>
      </c>
      <c r="O1080" s="14">
        <v>44197</v>
      </c>
      <c r="P1080" s="14">
        <v>44197</v>
      </c>
      <c r="Q1080" s="22" t="s">
        <v>27</v>
      </c>
      <c r="R1080" s="28" t="s">
        <v>4803</v>
      </c>
      <c r="S1080" s="24"/>
      <c r="T1080" s="22">
        <v>44272</v>
      </c>
      <c r="U1080" t="s">
        <v>5984</v>
      </c>
      <c r="V1080" t="s">
        <v>35</v>
      </c>
      <c r="W1080" t="s">
        <v>28</v>
      </c>
      <c r="X1080" t="b">
        <f>Tabla1[[#This Row],[PLAN CONSUMO 31/10]]=Tabla1[[#This Row],[PLAN_CONSUMO]]</f>
        <v>1</v>
      </c>
      <c r="Y1080" t="s">
        <v>35</v>
      </c>
      <c r="Z1080" t="b">
        <f>Tabla1[[#This Row],[DESCRIPCION_U20002 31/10]]=Tabla1[[#This Row],[DESCRIPCION_U2000]]</f>
        <v>0</v>
      </c>
      <c r="AA1080" t="s">
        <v>1820</v>
      </c>
      <c r="AB1080" t="b">
        <f>Tabla1[[#This Row],[EJECUTIVO COMERCIAL 31/10]]=Tabla1[[#This Row],[EJECUTIVO_CORPORATE]]</f>
        <v>1</v>
      </c>
      <c r="AC1080" t="e">
        <f>VLOOKUP(Tabla1[[#This Row],[NRO_CUENTA]],[1]!Tabla3[#Data],12,0)</f>
        <v>#N/A</v>
      </c>
      <c r="AD1080" t="e">
        <f>VLOOKUP(Tabla1[[#This Row],[NRO_CUENTA]],[1]!Tabla3[#Data],17,0)</f>
        <v>#N/A</v>
      </c>
    </row>
    <row r="1081" spans="1:30" x14ac:dyDescent="0.25">
      <c r="A1081" t="s">
        <v>18</v>
      </c>
      <c r="B1081" s="1">
        <v>43343</v>
      </c>
      <c r="C1081" t="s">
        <v>28</v>
      </c>
      <c r="D1081">
        <v>32580</v>
      </c>
      <c r="E1081" s="6" t="s">
        <v>4063</v>
      </c>
      <c r="F1081" t="s">
        <v>4065</v>
      </c>
      <c r="G1081" s="6" t="s">
        <v>1820</v>
      </c>
      <c r="H1081" t="s">
        <v>40</v>
      </c>
      <c r="I1081" t="s">
        <v>23</v>
      </c>
      <c r="J1081" t="s">
        <v>1378</v>
      </c>
      <c r="K1081" t="s">
        <v>4199</v>
      </c>
      <c r="L1081" t="s">
        <v>4200</v>
      </c>
      <c r="M1081" t="s">
        <v>4478</v>
      </c>
      <c r="N1081" t="s">
        <v>4091</v>
      </c>
      <c r="O1081" s="14">
        <v>44197</v>
      </c>
      <c r="P1081" s="14">
        <v>44197</v>
      </c>
      <c r="Q1081" s="22" t="s">
        <v>75</v>
      </c>
      <c r="R1081" s="28" t="s">
        <v>4510</v>
      </c>
      <c r="S1081" s="2" t="s">
        <v>9309</v>
      </c>
      <c r="T1081" s="22">
        <v>0</v>
      </c>
      <c r="U1081" t="s">
        <v>5984</v>
      </c>
      <c r="V1081" t="s">
        <v>35</v>
      </c>
      <c r="W1081" t="s">
        <v>28</v>
      </c>
      <c r="X1081" t="b">
        <f>Tabla1[[#This Row],[PLAN CONSUMO 31/10]]=Tabla1[[#This Row],[PLAN_CONSUMO]]</f>
        <v>1</v>
      </c>
      <c r="Y1081" t="s">
        <v>35</v>
      </c>
      <c r="Z1081" t="b">
        <f>Tabla1[[#This Row],[DESCRIPCION_U20002 31/10]]=Tabla1[[#This Row],[DESCRIPCION_U2000]]</f>
        <v>0</v>
      </c>
      <c r="AA1081" t="s">
        <v>1820</v>
      </c>
      <c r="AB1081" t="b">
        <f>Tabla1[[#This Row],[EJECUTIVO COMERCIAL 31/10]]=Tabla1[[#This Row],[EJECUTIVO_CORPORATE]]</f>
        <v>1</v>
      </c>
      <c r="AC1081" t="e">
        <f>VLOOKUP(Tabla1[[#This Row],[NRO_CUENTA]],[1]!Tabla3[#Data],12,0)</f>
        <v>#N/A</v>
      </c>
      <c r="AD1081" t="e">
        <f>VLOOKUP(Tabla1[[#This Row],[NRO_CUENTA]],[1]!Tabla3[#Data],17,0)</f>
        <v>#N/A</v>
      </c>
    </row>
    <row r="1082" spans="1:30" x14ac:dyDescent="0.25">
      <c r="A1082" t="s">
        <v>18</v>
      </c>
      <c r="B1082" s="1">
        <v>43343</v>
      </c>
      <c r="C1082" t="s">
        <v>28</v>
      </c>
      <c r="D1082">
        <v>32643</v>
      </c>
      <c r="E1082" s="6" t="s">
        <v>4063</v>
      </c>
      <c r="F1082" t="s">
        <v>4066</v>
      </c>
      <c r="G1082" s="6" t="s">
        <v>1820</v>
      </c>
      <c r="H1082" t="s">
        <v>22</v>
      </c>
      <c r="I1082" t="s">
        <v>23</v>
      </c>
      <c r="J1082" t="s">
        <v>1378</v>
      </c>
      <c r="K1082" t="s">
        <v>4201</v>
      </c>
      <c r="L1082" t="s">
        <v>4202</v>
      </c>
      <c r="M1082" t="s">
        <v>4536</v>
      </c>
      <c r="N1082" t="s">
        <v>4091</v>
      </c>
      <c r="O1082" s="14">
        <v>44197</v>
      </c>
      <c r="P1082" s="14">
        <v>44197</v>
      </c>
      <c r="Q1082" s="22" t="s">
        <v>27</v>
      </c>
      <c r="R1082" s="28" t="s">
        <v>4535</v>
      </c>
      <c r="S1082" s="24"/>
      <c r="T1082" s="22">
        <v>44270</v>
      </c>
      <c r="U1082" t="s">
        <v>5982</v>
      </c>
      <c r="V1082" t="s">
        <v>5982</v>
      </c>
      <c r="W1082" t="s">
        <v>28</v>
      </c>
      <c r="X1082" t="b">
        <f>Tabla1[[#This Row],[PLAN CONSUMO 31/10]]=Tabla1[[#This Row],[PLAN_CONSUMO]]</f>
        <v>1</v>
      </c>
      <c r="Y1082" t="s">
        <v>4066</v>
      </c>
      <c r="Z1082" t="b">
        <f>Tabla1[[#This Row],[DESCRIPCION_U20002 31/10]]=Tabla1[[#This Row],[DESCRIPCION_U2000]]</f>
        <v>1</v>
      </c>
      <c r="AA1082" t="s">
        <v>1820</v>
      </c>
      <c r="AB1082" t="b">
        <f>Tabla1[[#This Row],[EJECUTIVO COMERCIAL 31/10]]=Tabla1[[#This Row],[EJECUTIVO_CORPORATE]]</f>
        <v>1</v>
      </c>
      <c r="AC1082" t="e">
        <f>VLOOKUP(Tabla1[[#This Row],[NRO_CUENTA]],[1]!Tabla3[#Data],12,0)</f>
        <v>#N/A</v>
      </c>
      <c r="AD1082" t="e">
        <f>VLOOKUP(Tabla1[[#This Row],[NRO_CUENTA]],[1]!Tabla3[#Data],17,0)</f>
        <v>#N/A</v>
      </c>
    </row>
    <row r="1083" spans="1:30" x14ac:dyDescent="0.25">
      <c r="A1083" t="s">
        <v>18</v>
      </c>
      <c r="B1083" s="1">
        <v>43372</v>
      </c>
      <c r="C1083" t="s">
        <v>1641</v>
      </c>
      <c r="D1083">
        <v>32929</v>
      </c>
      <c r="E1083" s="6" t="s">
        <v>4067</v>
      </c>
      <c r="F1083" t="s">
        <v>4068</v>
      </c>
      <c r="G1083" s="6" t="s">
        <v>3799</v>
      </c>
      <c r="H1083" t="s">
        <v>40</v>
      </c>
      <c r="I1083" t="s">
        <v>23</v>
      </c>
      <c r="J1083" t="s">
        <v>823</v>
      </c>
      <c r="K1083" t="s">
        <v>4203</v>
      </c>
      <c r="L1083" t="s">
        <v>4204</v>
      </c>
      <c r="M1083" s="6" t="s">
        <v>4257</v>
      </c>
      <c r="N1083" t="s">
        <v>4091</v>
      </c>
      <c r="O1083" s="14">
        <v>44197</v>
      </c>
      <c r="P1083" s="14">
        <v>44197</v>
      </c>
      <c r="Q1083" s="22" t="s">
        <v>27</v>
      </c>
      <c r="R1083" s="22" t="s">
        <v>4664</v>
      </c>
      <c r="S1083" s="24" t="s">
        <v>4831</v>
      </c>
      <c r="T1083" s="22">
        <v>45051</v>
      </c>
      <c r="U1083" t="s">
        <v>5982</v>
      </c>
      <c r="V1083" t="s">
        <v>5982</v>
      </c>
      <c r="W1083" t="s">
        <v>94</v>
      </c>
      <c r="X1083" t="b">
        <f>Tabla1[[#This Row],[PLAN CONSUMO 31/10]]=Tabla1[[#This Row],[PLAN_CONSUMO]]</f>
        <v>0</v>
      </c>
      <c r="Y1083" t="s">
        <v>6370</v>
      </c>
      <c r="Z1083" t="b">
        <f>Tabla1[[#This Row],[DESCRIPCION_U20002 31/10]]=Tabla1[[#This Row],[DESCRIPCION_U2000]]</f>
        <v>0</v>
      </c>
      <c r="AA1083" t="s">
        <v>3799</v>
      </c>
      <c r="AB1083" t="b">
        <f>Tabla1[[#This Row],[EJECUTIVO COMERCIAL 31/10]]=Tabla1[[#This Row],[EJECUTIVO_CORPORATE]]</f>
        <v>1</v>
      </c>
      <c r="AC1083" t="e">
        <f>VLOOKUP(Tabla1[[#This Row],[NRO_CUENTA]],[1]!Tabla3[#Data],12,0)</f>
        <v>#N/A</v>
      </c>
      <c r="AD1083" t="e">
        <f>VLOOKUP(Tabla1[[#This Row],[NRO_CUENTA]],[1]!Tabla3[#Data],17,0)</f>
        <v>#N/A</v>
      </c>
    </row>
    <row r="1084" spans="1:30" x14ac:dyDescent="0.25">
      <c r="A1084" t="s">
        <v>18</v>
      </c>
      <c r="B1084" s="1">
        <v>43372</v>
      </c>
      <c r="C1084" t="s">
        <v>3999</v>
      </c>
      <c r="D1084">
        <v>32930</v>
      </c>
      <c r="E1084" s="6" t="s">
        <v>4067</v>
      </c>
      <c r="F1084" t="s">
        <v>4069</v>
      </c>
      <c r="G1084" s="6" t="s">
        <v>3799</v>
      </c>
      <c r="H1084" t="s">
        <v>40</v>
      </c>
      <c r="I1084" t="s">
        <v>23</v>
      </c>
      <c r="J1084" t="s">
        <v>823</v>
      </c>
      <c r="K1084" t="s">
        <v>4205</v>
      </c>
      <c r="L1084" t="s">
        <v>4206</v>
      </c>
      <c r="M1084" s="6" t="s">
        <v>4257</v>
      </c>
      <c r="N1084" t="s">
        <v>4091</v>
      </c>
      <c r="O1084" s="14">
        <v>44197</v>
      </c>
      <c r="P1084" s="14">
        <v>44197</v>
      </c>
      <c r="Q1084" s="22" t="s">
        <v>27</v>
      </c>
      <c r="R1084" s="22"/>
      <c r="S1084" s="24"/>
      <c r="T1084" s="22">
        <v>44264</v>
      </c>
      <c r="U1084" t="s">
        <v>5984</v>
      </c>
      <c r="V1084" t="s">
        <v>35</v>
      </c>
      <c r="W1084" t="s">
        <v>94</v>
      </c>
      <c r="X1084" t="b">
        <f>Tabla1[[#This Row],[PLAN CONSUMO 31/10]]=Tabla1[[#This Row],[PLAN_CONSUMO]]</f>
        <v>0</v>
      </c>
      <c r="Y1084" t="s">
        <v>35</v>
      </c>
      <c r="Z1084" t="b">
        <f>Tabla1[[#This Row],[DESCRIPCION_U20002 31/10]]=Tabla1[[#This Row],[DESCRIPCION_U2000]]</f>
        <v>0</v>
      </c>
      <c r="AA1084" t="s">
        <v>3799</v>
      </c>
      <c r="AB1084" t="b">
        <f>Tabla1[[#This Row],[EJECUTIVO COMERCIAL 31/10]]=Tabla1[[#This Row],[EJECUTIVO_CORPORATE]]</f>
        <v>1</v>
      </c>
      <c r="AC1084" t="e">
        <f>VLOOKUP(Tabla1[[#This Row],[NRO_CUENTA]],[1]!Tabla3[#Data],12,0)</f>
        <v>#N/A</v>
      </c>
      <c r="AD1084" t="e">
        <f>VLOOKUP(Tabla1[[#This Row],[NRO_CUENTA]],[1]!Tabla3[#Data],17,0)</f>
        <v>#N/A</v>
      </c>
    </row>
    <row r="1085" spans="1:30" x14ac:dyDescent="0.25">
      <c r="A1085" t="s">
        <v>188</v>
      </c>
      <c r="B1085" s="1">
        <v>43923</v>
      </c>
      <c r="C1085" t="s">
        <v>1641</v>
      </c>
      <c r="D1085">
        <v>35285</v>
      </c>
      <c r="E1085" s="6" t="s">
        <v>189</v>
      </c>
      <c r="F1085" t="s">
        <v>4070</v>
      </c>
      <c r="G1085" s="6" t="s">
        <v>1754</v>
      </c>
      <c r="H1085" t="s">
        <v>22</v>
      </c>
      <c r="I1085" t="s">
        <v>23</v>
      </c>
      <c r="J1085" t="s">
        <v>1843</v>
      </c>
      <c r="K1085" t="s">
        <v>4207</v>
      </c>
      <c r="L1085" t="s">
        <v>4208</v>
      </c>
      <c r="M1085" t="s">
        <v>4209</v>
      </c>
      <c r="N1085" t="s">
        <v>4091</v>
      </c>
      <c r="O1085" s="14">
        <v>44197</v>
      </c>
      <c r="P1085" s="14">
        <v>44197</v>
      </c>
      <c r="Q1085" s="22" t="s">
        <v>75</v>
      </c>
      <c r="R1085" s="28" t="s">
        <v>4471</v>
      </c>
      <c r="S1085" s="1" t="s">
        <v>9308</v>
      </c>
      <c r="T1085" s="22">
        <v>0</v>
      </c>
      <c r="U1085" t="s">
        <v>5984</v>
      </c>
      <c r="V1085" t="s">
        <v>35</v>
      </c>
      <c r="W1085" t="s">
        <v>94</v>
      </c>
      <c r="X1085" t="b">
        <f>Tabla1[[#This Row],[PLAN CONSUMO 31/10]]=Tabla1[[#This Row],[PLAN_CONSUMO]]</f>
        <v>0</v>
      </c>
      <c r="Y1085" t="s">
        <v>35</v>
      </c>
      <c r="Z1085" t="b">
        <f>Tabla1[[#This Row],[DESCRIPCION_U20002 31/10]]=Tabla1[[#This Row],[DESCRIPCION_U2000]]</f>
        <v>0</v>
      </c>
      <c r="AA1085" t="s">
        <v>1754</v>
      </c>
      <c r="AB1085" t="b">
        <f>Tabla1[[#This Row],[EJECUTIVO COMERCIAL 31/10]]=Tabla1[[#This Row],[EJECUTIVO_CORPORATE]]</f>
        <v>1</v>
      </c>
      <c r="AC1085" t="e">
        <f>VLOOKUP(Tabla1[[#This Row],[NRO_CUENTA]],[1]!Tabla3[#Data],12,0)</f>
        <v>#N/A</v>
      </c>
      <c r="AD1085" t="e">
        <f>VLOOKUP(Tabla1[[#This Row],[NRO_CUENTA]],[1]!Tabla3[#Data],17,0)</f>
        <v>#N/A</v>
      </c>
    </row>
    <row r="1086" spans="1:30" x14ac:dyDescent="0.25">
      <c r="A1086" t="s">
        <v>18</v>
      </c>
      <c r="B1086" s="1">
        <v>43039</v>
      </c>
      <c r="C1086" t="s">
        <v>1641</v>
      </c>
      <c r="D1086">
        <v>31498</v>
      </c>
      <c r="E1086" s="6" t="s">
        <v>1398</v>
      </c>
      <c r="F1086" t="s">
        <v>4071</v>
      </c>
      <c r="G1086" s="6" t="s">
        <v>1389</v>
      </c>
      <c r="H1086" t="s">
        <v>22</v>
      </c>
      <c r="I1086" t="s">
        <v>23</v>
      </c>
      <c r="J1086" t="s">
        <v>832</v>
      </c>
      <c r="K1086" t="s">
        <v>4210</v>
      </c>
      <c r="L1086" t="s">
        <v>4211</v>
      </c>
      <c r="M1086" t="s">
        <v>4530</v>
      </c>
      <c r="N1086" t="s">
        <v>4091</v>
      </c>
      <c r="O1086" s="14">
        <v>44197</v>
      </c>
      <c r="P1086" s="14">
        <v>44197</v>
      </c>
      <c r="Q1086" s="22" t="s">
        <v>27</v>
      </c>
      <c r="R1086" s="28" t="s">
        <v>5209</v>
      </c>
      <c r="S1086" s="24"/>
      <c r="T1086" s="22">
        <v>44392</v>
      </c>
      <c r="U1086" t="s">
        <v>5982</v>
      </c>
      <c r="V1086" t="s">
        <v>5982</v>
      </c>
      <c r="W1086" t="s">
        <v>94</v>
      </c>
      <c r="X1086" t="b">
        <f>Tabla1[[#This Row],[PLAN CONSUMO 31/10]]=Tabla1[[#This Row],[PLAN_CONSUMO]]</f>
        <v>0</v>
      </c>
      <c r="Y1086" t="s">
        <v>8283</v>
      </c>
      <c r="Z1086" t="b">
        <f>Tabla1[[#This Row],[DESCRIPCION_U20002 31/10]]=Tabla1[[#This Row],[DESCRIPCION_U2000]]</f>
        <v>0</v>
      </c>
      <c r="AA1086" t="s">
        <v>8737</v>
      </c>
      <c r="AB1086" t="b">
        <f>Tabla1[[#This Row],[EJECUTIVO COMERCIAL 31/10]]=Tabla1[[#This Row],[EJECUTIVO_CORPORATE]]</f>
        <v>0</v>
      </c>
      <c r="AC1086" t="e">
        <f>VLOOKUP(Tabla1[[#This Row],[NRO_CUENTA]],[1]!Tabla3[#Data],12,0)</f>
        <v>#N/A</v>
      </c>
      <c r="AD1086" t="e">
        <f>VLOOKUP(Tabla1[[#This Row],[NRO_CUENTA]],[1]!Tabla3[#Data],17,0)</f>
        <v>#N/A</v>
      </c>
    </row>
    <row r="1087" spans="1:30" x14ac:dyDescent="0.25">
      <c r="A1087" t="s">
        <v>188</v>
      </c>
      <c r="B1087" s="1">
        <v>43434</v>
      </c>
      <c r="C1087" t="s">
        <v>1641</v>
      </c>
      <c r="D1087">
        <v>33300</v>
      </c>
      <c r="E1087" s="6" t="s">
        <v>4072</v>
      </c>
      <c r="F1087" t="s">
        <v>4073</v>
      </c>
      <c r="G1087" s="6" t="s">
        <v>4243</v>
      </c>
      <c r="H1087" t="s">
        <v>22</v>
      </c>
      <c r="I1087" t="s">
        <v>23</v>
      </c>
      <c r="J1087" t="s">
        <v>1843</v>
      </c>
      <c r="K1087" t="s">
        <v>4212</v>
      </c>
      <c r="L1087" t="s">
        <v>4213</v>
      </c>
      <c r="M1087" t="s">
        <v>4214</v>
      </c>
      <c r="N1087" t="s">
        <v>4091</v>
      </c>
      <c r="O1087" s="14">
        <v>44197</v>
      </c>
      <c r="P1087" s="14">
        <v>44197</v>
      </c>
      <c r="Q1087" s="22" t="s">
        <v>75</v>
      </c>
      <c r="R1087" s="22" t="s">
        <v>4519</v>
      </c>
      <c r="S1087" s="2" t="s">
        <v>9309</v>
      </c>
      <c r="T1087" s="22">
        <v>0</v>
      </c>
      <c r="U1087" t="s">
        <v>5984</v>
      </c>
      <c r="V1087" t="s">
        <v>35</v>
      </c>
      <c r="W1087" t="s">
        <v>94</v>
      </c>
      <c r="X1087" t="b">
        <f>Tabla1[[#This Row],[PLAN CONSUMO 31/10]]=Tabla1[[#This Row],[PLAN_CONSUMO]]</f>
        <v>0</v>
      </c>
      <c r="Y1087" t="s">
        <v>35</v>
      </c>
      <c r="Z1087" t="b">
        <f>Tabla1[[#This Row],[DESCRIPCION_U20002 31/10]]=Tabla1[[#This Row],[DESCRIPCION_U2000]]</f>
        <v>0</v>
      </c>
      <c r="AA1087" t="s">
        <v>6379</v>
      </c>
      <c r="AB1087" t="b">
        <f>Tabla1[[#This Row],[EJECUTIVO COMERCIAL 31/10]]=Tabla1[[#This Row],[EJECUTIVO_CORPORATE]]</f>
        <v>0</v>
      </c>
      <c r="AC1087" t="e">
        <f>VLOOKUP(Tabla1[[#This Row],[NRO_CUENTA]],[1]!Tabla3[#Data],12,0)</f>
        <v>#N/A</v>
      </c>
      <c r="AD1087" t="e">
        <f>VLOOKUP(Tabla1[[#This Row],[NRO_CUENTA]],[1]!Tabla3[#Data],17,0)</f>
        <v>#N/A</v>
      </c>
    </row>
    <row r="1088" spans="1:30" x14ac:dyDescent="0.25">
      <c r="A1088" t="s">
        <v>18</v>
      </c>
      <c r="B1088" s="1">
        <v>43962</v>
      </c>
      <c r="C1088" t="s">
        <v>118</v>
      </c>
      <c r="D1088">
        <v>35326</v>
      </c>
      <c r="E1088" s="6" t="s">
        <v>968</v>
      </c>
      <c r="F1088" t="s">
        <v>4074</v>
      </c>
      <c r="G1088" s="6" t="s">
        <v>2241</v>
      </c>
      <c r="H1088" t="s">
        <v>40</v>
      </c>
      <c r="I1088" t="s">
        <v>23</v>
      </c>
      <c r="J1088" t="s">
        <v>2170</v>
      </c>
      <c r="K1088" s="6" t="s">
        <v>970</v>
      </c>
      <c r="L1088" s="6" t="e">
        <v>#N/A</v>
      </c>
      <c r="M1088" s="6" t="s">
        <v>4241</v>
      </c>
      <c r="N1088" t="s">
        <v>4091</v>
      </c>
      <c r="O1088" s="14">
        <v>44197</v>
      </c>
      <c r="P1088" s="14">
        <v>44197</v>
      </c>
      <c r="Q1088" s="22" t="s">
        <v>75</v>
      </c>
      <c r="R1088" s="22" t="s">
        <v>4527</v>
      </c>
      <c r="S1088" s="1" t="s">
        <v>9308</v>
      </c>
      <c r="T1088" s="22">
        <v>0</v>
      </c>
      <c r="U1088" t="s">
        <v>5984</v>
      </c>
      <c r="V1088" t="s">
        <v>35</v>
      </c>
      <c r="W1088" t="s">
        <v>118</v>
      </c>
      <c r="X1088" t="b">
        <f>Tabla1[[#This Row],[PLAN CONSUMO 31/10]]=Tabla1[[#This Row],[PLAN_CONSUMO]]</f>
        <v>1</v>
      </c>
      <c r="Y1088" t="s">
        <v>35</v>
      </c>
      <c r="Z1088" t="b">
        <f>Tabla1[[#This Row],[DESCRIPCION_U20002 31/10]]=Tabla1[[#This Row],[DESCRIPCION_U2000]]</f>
        <v>0</v>
      </c>
      <c r="AA1088" t="s">
        <v>6743</v>
      </c>
      <c r="AB1088" t="b">
        <f>Tabla1[[#This Row],[EJECUTIVO COMERCIAL 31/10]]=Tabla1[[#This Row],[EJECUTIVO_CORPORATE]]</f>
        <v>0</v>
      </c>
      <c r="AC1088" t="e">
        <f>VLOOKUP(Tabla1[[#This Row],[NRO_CUENTA]],[1]!Tabla3[#Data],12,0)</f>
        <v>#N/A</v>
      </c>
      <c r="AD1088" t="e">
        <f>VLOOKUP(Tabla1[[#This Row],[NRO_CUENTA]],[1]!Tabla3[#Data],17,0)</f>
        <v>#N/A</v>
      </c>
    </row>
    <row r="1089" spans="1:30" ht="15" customHeight="1" x14ac:dyDescent="0.25">
      <c r="A1089" t="s">
        <v>18</v>
      </c>
      <c r="B1089" s="1">
        <v>43190</v>
      </c>
      <c r="C1089" t="s">
        <v>1048</v>
      </c>
      <c r="D1089">
        <v>32107</v>
      </c>
      <c r="E1089" s="6" t="s">
        <v>4075</v>
      </c>
      <c r="F1089" t="s">
        <v>4076</v>
      </c>
      <c r="G1089" s="6" t="s">
        <v>2240</v>
      </c>
      <c r="H1089" t="s">
        <v>22</v>
      </c>
      <c r="I1089" t="s">
        <v>23</v>
      </c>
      <c r="J1089" t="s">
        <v>2337</v>
      </c>
      <c r="K1089" t="s">
        <v>4215</v>
      </c>
      <c r="L1089" t="s">
        <v>4216</v>
      </c>
      <c r="M1089" t="s">
        <v>4217</v>
      </c>
      <c r="N1089" t="s">
        <v>4091</v>
      </c>
      <c r="O1089" s="14">
        <v>44197</v>
      </c>
      <c r="P1089" s="14">
        <v>44197</v>
      </c>
      <c r="Q1089" s="22" t="s">
        <v>27</v>
      </c>
      <c r="R1089" s="22"/>
      <c r="S1089" s="24"/>
      <c r="T1089" s="22">
        <v>44229</v>
      </c>
      <c r="U1089" t="s">
        <v>5984</v>
      </c>
      <c r="V1089" t="s">
        <v>35</v>
      </c>
      <c r="W1089" t="s">
        <v>6498</v>
      </c>
      <c r="X1089" t="b">
        <f>Tabla1[[#This Row],[PLAN CONSUMO 31/10]]=Tabla1[[#This Row],[PLAN_CONSUMO]]</f>
        <v>0</v>
      </c>
      <c r="Y1089" t="s">
        <v>35</v>
      </c>
      <c r="Z1089" t="b">
        <f>Tabla1[[#This Row],[DESCRIPCION_U20002 31/10]]=Tabla1[[#This Row],[DESCRIPCION_U2000]]</f>
        <v>0</v>
      </c>
      <c r="AA1089" t="s">
        <v>7373</v>
      </c>
      <c r="AB1089" t="b">
        <f>Tabla1[[#This Row],[EJECUTIVO COMERCIAL 31/10]]=Tabla1[[#This Row],[EJECUTIVO_CORPORATE]]</f>
        <v>0</v>
      </c>
      <c r="AC1089" t="e">
        <f>VLOOKUP(Tabla1[[#This Row],[NRO_CUENTA]],[1]!Tabla3[#Data],12,0)</f>
        <v>#N/A</v>
      </c>
      <c r="AD1089" t="e">
        <f>VLOOKUP(Tabla1[[#This Row],[NRO_CUENTA]],[1]!Tabla3[#Data],17,0)</f>
        <v>#N/A</v>
      </c>
    </row>
    <row r="1090" spans="1:30" x14ac:dyDescent="0.25">
      <c r="A1090" t="s">
        <v>18</v>
      </c>
      <c r="B1090" s="1">
        <v>43433</v>
      </c>
      <c r="C1090" t="s">
        <v>323</v>
      </c>
      <c r="D1090">
        <v>33301</v>
      </c>
      <c r="E1090" s="6" t="s">
        <v>4080</v>
      </c>
      <c r="F1090" t="s">
        <v>4081</v>
      </c>
      <c r="G1090" s="6" t="s">
        <v>1760</v>
      </c>
      <c r="H1090" t="s">
        <v>40</v>
      </c>
      <c r="I1090" t="s">
        <v>23</v>
      </c>
      <c r="J1090" t="s">
        <v>1231</v>
      </c>
      <c r="K1090" t="s">
        <v>4223</v>
      </c>
      <c r="L1090" t="s">
        <v>4224</v>
      </c>
      <c r="M1090" t="s">
        <v>4225</v>
      </c>
      <c r="N1090" t="s">
        <v>4091</v>
      </c>
      <c r="O1090" s="14">
        <v>44197</v>
      </c>
      <c r="P1090" s="14">
        <v>44197</v>
      </c>
      <c r="Q1090" s="22" t="s">
        <v>27</v>
      </c>
      <c r="R1090" s="22" t="s">
        <v>4482</v>
      </c>
      <c r="S1090" s="24"/>
      <c r="T1090" s="22">
        <v>44240</v>
      </c>
      <c r="U1090" t="s">
        <v>5982</v>
      </c>
      <c r="V1090" t="s">
        <v>5982</v>
      </c>
      <c r="W1090" t="s">
        <v>323</v>
      </c>
      <c r="X1090" t="b">
        <f>Tabla1[[#This Row],[PLAN CONSUMO 31/10]]=Tabla1[[#This Row],[PLAN_CONSUMO]]</f>
        <v>1</v>
      </c>
      <c r="Y1090" t="s">
        <v>6712</v>
      </c>
      <c r="Z1090" t="b">
        <f>Tabla1[[#This Row],[DESCRIPCION_U20002 31/10]]=Tabla1[[#This Row],[DESCRIPCION_U2000]]</f>
        <v>0</v>
      </c>
      <c r="AA1090" t="s">
        <v>1760</v>
      </c>
      <c r="AB1090" t="b">
        <f>Tabla1[[#This Row],[EJECUTIVO COMERCIAL 31/10]]=Tabla1[[#This Row],[EJECUTIVO_CORPORATE]]</f>
        <v>1</v>
      </c>
      <c r="AC1090" t="e">
        <f>VLOOKUP(Tabla1[[#This Row],[NRO_CUENTA]],[1]!Tabla3[#Data],12,0)</f>
        <v>#N/A</v>
      </c>
      <c r="AD1090" t="e">
        <f>VLOOKUP(Tabla1[[#This Row],[NRO_CUENTA]],[1]!Tabla3[#Data],17,0)</f>
        <v>#N/A</v>
      </c>
    </row>
    <row r="1091" spans="1:30" x14ac:dyDescent="0.25">
      <c r="A1091" t="s">
        <v>18</v>
      </c>
      <c r="B1091" s="1">
        <v>43496</v>
      </c>
      <c r="C1091" t="s">
        <v>28</v>
      </c>
      <c r="D1091">
        <v>33441</v>
      </c>
      <c r="E1091" s="6" t="s">
        <v>173</v>
      </c>
      <c r="F1091" t="s">
        <v>4079</v>
      </c>
      <c r="G1091" s="6" t="s">
        <v>1820</v>
      </c>
      <c r="H1091" t="s">
        <v>40</v>
      </c>
      <c r="I1091" t="s">
        <v>23</v>
      </c>
      <c r="J1091" t="s">
        <v>1378</v>
      </c>
      <c r="K1091" t="s">
        <v>4220</v>
      </c>
      <c r="L1091" t="s">
        <v>4221</v>
      </c>
      <c r="M1091" t="s">
        <v>4222</v>
      </c>
      <c r="N1091" t="s">
        <v>4091</v>
      </c>
      <c r="O1091" s="14">
        <v>44197</v>
      </c>
      <c r="P1091" s="14">
        <v>44197</v>
      </c>
      <c r="Q1091" s="22" t="s">
        <v>27</v>
      </c>
      <c r="R1091" s="22" t="s">
        <v>4261</v>
      </c>
      <c r="S1091" s="24"/>
      <c r="T1091" s="22">
        <v>44254</v>
      </c>
      <c r="U1091" t="s">
        <v>5984</v>
      </c>
      <c r="V1091" t="s">
        <v>35</v>
      </c>
      <c r="W1091" t="s">
        <v>28</v>
      </c>
      <c r="X1091" t="b">
        <f>Tabla1[[#This Row],[PLAN CONSUMO 31/10]]=Tabla1[[#This Row],[PLAN_CONSUMO]]</f>
        <v>1</v>
      </c>
      <c r="Y1091" t="s">
        <v>35</v>
      </c>
      <c r="Z1091" t="b">
        <f>Tabla1[[#This Row],[DESCRIPCION_U20002 31/10]]=Tabla1[[#This Row],[DESCRIPCION_U2000]]</f>
        <v>0</v>
      </c>
      <c r="AA1091" t="s">
        <v>1820</v>
      </c>
      <c r="AB1091" t="b">
        <f>Tabla1[[#This Row],[EJECUTIVO COMERCIAL 31/10]]=Tabla1[[#This Row],[EJECUTIVO_CORPORATE]]</f>
        <v>1</v>
      </c>
      <c r="AC1091" t="e">
        <f>VLOOKUP(Tabla1[[#This Row],[NRO_CUENTA]],[1]!Tabla3[#Data],12,0)</f>
        <v>#N/A</v>
      </c>
      <c r="AD1091" t="e">
        <f>VLOOKUP(Tabla1[[#This Row],[NRO_CUENTA]],[1]!Tabla3[#Data],17,0)</f>
        <v>#N/A</v>
      </c>
    </row>
    <row r="1092" spans="1:30" ht="17.25" customHeight="1" x14ac:dyDescent="0.25">
      <c r="A1092" t="s">
        <v>88</v>
      </c>
      <c r="B1092" s="1">
        <v>42338</v>
      </c>
      <c r="C1092" t="s">
        <v>263</v>
      </c>
      <c r="D1092">
        <v>29839</v>
      </c>
      <c r="E1092" s="6" t="s">
        <v>4284</v>
      </c>
      <c r="F1092" t="s">
        <v>4285</v>
      </c>
      <c r="G1092" s="6" t="s">
        <v>1435</v>
      </c>
      <c r="H1092" t="s">
        <v>40</v>
      </c>
      <c r="I1092" t="s">
        <v>23</v>
      </c>
      <c r="J1092" t="s">
        <v>1223</v>
      </c>
      <c r="K1092" t="s">
        <v>4378</v>
      </c>
      <c r="L1092" t="s">
        <v>4379</v>
      </c>
      <c r="M1092" t="s">
        <v>4532</v>
      </c>
      <c r="N1092" t="s">
        <v>4091</v>
      </c>
      <c r="O1092" s="14">
        <v>44228</v>
      </c>
      <c r="P1092" s="14">
        <v>44228</v>
      </c>
      <c r="Q1092" s="22" t="s">
        <v>27</v>
      </c>
      <c r="R1092" s="28" t="s">
        <v>5205</v>
      </c>
      <c r="S1092" s="24"/>
      <c r="T1092" s="22">
        <v>44309</v>
      </c>
      <c r="U1092" t="s">
        <v>5982</v>
      </c>
      <c r="V1092" t="s">
        <v>5982</v>
      </c>
      <c r="W1092" t="s">
        <v>5993</v>
      </c>
      <c r="X1092" t="b">
        <f>Tabla1[[#This Row],[PLAN CONSUMO 31/10]]=Tabla1[[#This Row],[PLAN_CONSUMO]]</f>
        <v>0</v>
      </c>
      <c r="Y1092" t="s">
        <v>6371</v>
      </c>
      <c r="Z1092" t="b">
        <f>Tabla1[[#This Row],[DESCRIPCION_U20002 31/10]]=Tabla1[[#This Row],[DESCRIPCION_U2000]]</f>
        <v>0</v>
      </c>
      <c r="AA1092" t="s">
        <v>1435</v>
      </c>
      <c r="AB1092" t="b">
        <f>Tabla1[[#This Row],[EJECUTIVO COMERCIAL 31/10]]=Tabla1[[#This Row],[EJECUTIVO_CORPORATE]]</f>
        <v>1</v>
      </c>
      <c r="AC1092" t="e">
        <f>VLOOKUP(Tabla1[[#This Row],[NRO_CUENTA]],[1]!Tabla3[#Data],12,0)</f>
        <v>#N/A</v>
      </c>
      <c r="AD1092" t="e">
        <f>VLOOKUP(Tabla1[[#This Row],[NRO_CUENTA]],[1]!Tabla3[#Data],17,0)</f>
        <v>#N/A</v>
      </c>
    </row>
    <row r="1093" spans="1:30" x14ac:dyDescent="0.25">
      <c r="A1093" t="s">
        <v>18</v>
      </c>
      <c r="B1093" s="1">
        <v>42870</v>
      </c>
      <c r="C1093" t="s">
        <v>1042</v>
      </c>
      <c r="D1093">
        <v>31026</v>
      </c>
      <c r="E1093" s="6" t="s">
        <v>4082</v>
      </c>
      <c r="F1093" t="s">
        <v>4083</v>
      </c>
      <c r="G1093" s="6" t="s">
        <v>1820</v>
      </c>
      <c r="H1093" t="s">
        <v>40</v>
      </c>
      <c r="I1093" t="s">
        <v>23</v>
      </c>
      <c r="J1093" t="s">
        <v>1378</v>
      </c>
      <c r="K1093" t="s">
        <v>4226</v>
      </c>
      <c r="L1093" t="s">
        <v>4227</v>
      </c>
      <c r="M1093" t="s">
        <v>4228</v>
      </c>
      <c r="N1093" t="s">
        <v>4091</v>
      </c>
      <c r="O1093" s="14">
        <v>44197</v>
      </c>
      <c r="P1093" s="14">
        <v>44197</v>
      </c>
      <c r="Q1093" s="22" t="s">
        <v>27</v>
      </c>
      <c r="R1093" s="22"/>
      <c r="S1093" s="24"/>
      <c r="T1093" s="22">
        <v>44235</v>
      </c>
      <c r="U1093" t="s">
        <v>5984</v>
      </c>
      <c r="V1093" t="s">
        <v>5982</v>
      </c>
      <c r="W1093" t="s">
        <v>287</v>
      </c>
      <c r="X1093" t="b">
        <f>Tabla1[[#This Row],[PLAN CONSUMO 31/10]]=Tabla1[[#This Row],[PLAN_CONSUMO]]</f>
        <v>0</v>
      </c>
      <c r="Y1093" t="s">
        <v>6926</v>
      </c>
      <c r="Z1093" t="b">
        <f>Tabla1[[#This Row],[DESCRIPCION_U20002 31/10]]=Tabla1[[#This Row],[DESCRIPCION_U2000]]</f>
        <v>0</v>
      </c>
      <c r="AA1093" t="s">
        <v>1820</v>
      </c>
      <c r="AB1093" t="b">
        <f>Tabla1[[#This Row],[EJECUTIVO COMERCIAL 31/10]]=Tabla1[[#This Row],[EJECUTIVO_CORPORATE]]</f>
        <v>1</v>
      </c>
      <c r="AC1093" t="e">
        <f>VLOOKUP(Tabla1[[#This Row],[NRO_CUENTA]],[1]!Tabla3[#Data],12,0)</f>
        <v>#N/A</v>
      </c>
      <c r="AD1093" t="e">
        <f>VLOOKUP(Tabla1[[#This Row],[NRO_CUENTA]],[1]!Tabla3[#Data],17,0)</f>
        <v>#N/A</v>
      </c>
    </row>
    <row r="1094" spans="1:30" x14ac:dyDescent="0.25">
      <c r="A1094" t="s">
        <v>18</v>
      </c>
      <c r="B1094" s="1">
        <v>43220</v>
      </c>
      <c r="C1094" t="s">
        <v>427</v>
      </c>
      <c r="D1094">
        <v>32293</v>
      </c>
      <c r="E1094" s="6" t="s">
        <v>4082</v>
      </c>
      <c r="F1094" t="s">
        <v>4084</v>
      </c>
      <c r="G1094" s="6" t="s">
        <v>1820</v>
      </c>
      <c r="H1094" t="s">
        <v>22</v>
      </c>
      <c r="I1094" t="s">
        <v>23</v>
      </c>
      <c r="J1094" t="s">
        <v>1378</v>
      </c>
      <c r="K1094" t="s">
        <v>4229</v>
      </c>
      <c r="L1094" t="s">
        <v>4230</v>
      </c>
      <c r="M1094" t="s">
        <v>4231</v>
      </c>
      <c r="N1094" t="s">
        <v>4091</v>
      </c>
      <c r="O1094" s="14">
        <v>44197</v>
      </c>
      <c r="P1094" s="14">
        <v>44197</v>
      </c>
      <c r="Q1094" s="22" t="s">
        <v>27</v>
      </c>
      <c r="R1094" s="22" t="s">
        <v>4812</v>
      </c>
      <c r="S1094" s="24"/>
      <c r="T1094" s="22">
        <v>44245</v>
      </c>
      <c r="U1094" t="s">
        <v>5984</v>
      </c>
      <c r="V1094" t="s">
        <v>5982</v>
      </c>
      <c r="W1094" t="s">
        <v>28</v>
      </c>
      <c r="X1094" t="b">
        <f>Tabla1[[#This Row],[PLAN CONSUMO 31/10]]=Tabla1[[#This Row],[PLAN_CONSUMO]]</f>
        <v>0</v>
      </c>
      <c r="Y1094" t="s">
        <v>6927</v>
      </c>
      <c r="Z1094" t="b">
        <f>Tabla1[[#This Row],[DESCRIPCION_U20002 31/10]]=Tabla1[[#This Row],[DESCRIPCION_U2000]]</f>
        <v>0</v>
      </c>
      <c r="AA1094" t="s">
        <v>1820</v>
      </c>
      <c r="AB1094" t="b">
        <f>Tabla1[[#This Row],[EJECUTIVO COMERCIAL 31/10]]=Tabla1[[#This Row],[EJECUTIVO_CORPORATE]]</f>
        <v>1</v>
      </c>
      <c r="AC1094" t="e">
        <f>VLOOKUP(Tabla1[[#This Row],[NRO_CUENTA]],[1]!Tabla3[#Data],12,0)</f>
        <v>#N/A</v>
      </c>
      <c r="AD1094" t="e">
        <f>VLOOKUP(Tabla1[[#This Row],[NRO_CUENTA]],[1]!Tabla3[#Data],17,0)</f>
        <v>#N/A</v>
      </c>
    </row>
    <row r="1095" spans="1:30" x14ac:dyDescent="0.25">
      <c r="A1095" t="s">
        <v>18</v>
      </c>
      <c r="B1095" s="1">
        <v>43343</v>
      </c>
      <c r="C1095" t="s">
        <v>287</v>
      </c>
      <c r="D1095">
        <v>32867</v>
      </c>
      <c r="E1095" s="6" t="s">
        <v>4085</v>
      </c>
      <c r="F1095" t="s">
        <v>4086</v>
      </c>
      <c r="G1095" s="6" t="s">
        <v>1389</v>
      </c>
      <c r="H1095" t="s">
        <v>22</v>
      </c>
      <c r="I1095" t="s">
        <v>23</v>
      </c>
      <c r="J1095" t="s">
        <v>832</v>
      </c>
      <c r="K1095" t="s">
        <v>4232</v>
      </c>
      <c r="L1095" t="s">
        <v>4233</v>
      </c>
      <c r="M1095" t="s">
        <v>4234</v>
      </c>
      <c r="N1095" t="s">
        <v>4091</v>
      </c>
      <c r="O1095" s="14">
        <v>44197</v>
      </c>
      <c r="P1095" s="14">
        <v>44197</v>
      </c>
      <c r="Q1095" s="22" t="s">
        <v>27</v>
      </c>
      <c r="R1095" s="28" t="s">
        <v>4531</v>
      </c>
      <c r="S1095" s="24"/>
      <c r="T1095" s="22">
        <v>44265</v>
      </c>
      <c r="U1095" t="s">
        <v>5982</v>
      </c>
      <c r="V1095" t="s">
        <v>5982</v>
      </c>
      <c r="W1095" t="s">
        <v>287</v>
      </c>
      <c r="X1095" t="b">
        <f>Tabla1[[#This Row],[PLAN CONSUMO 31/10]]=Tabla1[[#This Row],[PLAN_CONSUMO]]</f>
        <v>1</v>
      </c>
      <c r="Y1095" t="s">
        <v>7610</v>
      </c>
      <c r="Z1095" t="b">
        <f>Tabla1[[#This Row],[DESCRIPCION_U20002 31/10]]=Tabla1[[#This Row],[DESCRIPCION_U2000]]</f>
        <v>0</v>
      </c>
      <c r="AA1095" t="s">
        <v>8737</v>
      </c>
      <c r="AB1095" t="b">
        <f>Tabla1[[#This Row],[EJECUTIVO COMERCIAL 31/10]]=Tabla1[[#This Row],[EJECUTIVO_CORPORATE]]</f>
        <v>0</v>
      </c>
      <c r="AC1095" t="e">
        <f>VLOOKUP(Tabla1[[#This Row],[NRO_CUENTA]],[1]!Tabla3[#Data],12,0)</f>
        <v>#N/A</v>
      </c>
      <c r="AD1095" t="e">
        <f>VLOOKUP(Tabla1[[#This Row],[NRO_CUENTA]],[1]!Tabla3[#Data],17,0)</f>
        <v>#N/A</v>
      </c>
    </row>
    <row r="1096" spans="1:30" x14ac:dyDescent="0.25">
      <c r="A1096" t="s">
        <v>188</v>
      </c>
      <c r="B1096" s="1">
        <v>43404</v>
      </c>
      <c r="C1096" t="s">
        <v>427</v>
      </c>
      <c r="D1096">
        <v>33135</v>
      </c>
      <c r="E1096" s="6" t="s">
        <v>4087</v>
      </c>
      <c r="F1096" t="s">
        <v>4088</v>
      </c>
      <c r="G1096" s="6" t="s">
        <v>4243</v>
      </c>
      <c r="H1096" t="s">
        <v>40</v>
      </c>
      <c r="I1096" t="s">
        <v>23</v>
      </c>
      <c r="J1096" t="s">
        <v>1843</v>
      </c>
      <c r="K1096" t="s">
        <v>4235</v>
      </c>
      <c r="L1096" t="s">
        <v>4236</v>
      </c>
      <c r="M1096" t="s">
        <v>4237</v>
      </c>
      <c r="N1096" t="s">
        <v>4091</v>
      </c>
      <c r="O1096" s="14">
        <v>44197</v>
      </c>
      <c r="P1096" s="14">
        <v>44197</v>
      </c>
      <c r="Q1096" s="22" t="s">
        <v>27</v>
      </c>
      <c r="R1096" s="22"/>
      <c r="S1096" s="24"/>
      <c r="T1096" s="22">
        <v>44225</v>
      </c>
      <c r="U1096" t="s">
        <v>5990</v>
      </c>
      <c r="V1096" t="s">
        <v>35</v>
      </c>
      <c r="W1096" t="s">
        <v>6497</v>
      </c>
      <c r="X1096" t="b">
        <f>Tabla1[[#This Row],[PLAN CONSUMO 31/10]]=Tabla1[[#This Row],[PLAN_CONSUMO]]</f>
        <v>0</v>
      </c>
      <c r="Y1096" t="s">
        <v>35</v>
      </c>
      <c r="Z1096" t="b">
        <f>Tabla1[[#This Row],[DESCRIPCION_U20002 31/10]]=Tabla1[[#This Row],[DESCRIPCION_U2000]]</f>
        <v>0</v>
      </c>
      <c r="AA1096" t="s">
        <v>1754</v>
      </c>
      <c r="AB1096" t="b">
        <f>Tabla1[[#This Row],[EJECUTIVO COMERCIAL 31/10]]=Tabla1[[#This Row],[EJECUTIVO_CORPORATE]]</f>
        <v>0</v>
      </c>
      <c r="AC1096" t="e">
        <f>VLOOKUP(Tabla1[[#This Row],[NRO_CUENTA]],[1]!Tabla3[#Data],12,0)</f>
        <v>#N/A</v>
      </c>
      <c r="AD1096" t="e">
        <f>VLOOKUP(Tabla1[[#This Row],[NRO_CUENTA]],[1]!Tabla3[#Data],17,0)</f>
        <v>#N/A</v>
      </c>
    </row>
    <row r="1097" spans="1:30" x14ac:dyDescent="0.25">
      <c r="A1097" t="s">
        <v>18</v>
      </c>
      <c r="B1097" s="1">
        <v>43098</v>
      </c>
      <c r="C1097" t="s">
        <v>835</v>
      </c>
      <c r="D1097">
        <v>31788</v>
      </c>
      <c r="E1097" s="6" t="s">
        <v>4089</v>
      </c>
      <c r="F1097" t="s">
        <v>4090</v>
      </c>
      <c r="G1097" s="6" t="s">
        <v>1820</v>
      </c>
      <c r="H1097" t="s">
        <v>40</v>
      </c>
      <c r="I1097" t="s">
        <v>23</v>
      </c>
      <c r="J1097" t="s">
        <v>1378</v>
      </c>
      <c r="K1097" t="s">
        <v>4238</v>
      </c>
      <c r="L1097" t="s">
        <v>4239</v>
      </c>
      <c r="M1097" t="s">
        <v>4240</v>
      </c>
      <c r="N1097" t="s">
        <v>4091</v>
      </c>
      <c r="O1097" s="14">
        <v>44197</v>
      </c>
      <c r="P1097" s="14">
        <v>44197</v>
      </c>
      <c r="Q1097" s="22" t="s">
        <v>27</v>
      </c>
      <c r="R1097" s="22"/>
      <c r="S1097" s="24"/>
      <c r="T1097" s="22">
        <v>44232</v>
      </c>
      <c r="U1097" t="s">
        <v>5982</v>
      </c>
      <c r="V1097" t="s">
        <v>5982</v>
      </c>
      <c r="W1097" t="s">
        <v>323</v>
      </c>
      <c r="X1097" t="b">
        <f>Tabla1[[#This Row],[PLAN CONSUMO 31/10]]=Tabla1[[#This Row],[PLAN_CONSUMO]]</f>
        <v>0</v>
      </c>
      <c r="Y1097" t="s">
        <v>7826</v>
      </c>
      <c r="Z1097" t="b">
        <f>Tabla1[[#This Row],[DESCRIPCION_U20002 31/10]]=Tabla1[[#This Row],[DESCRIPCION_U2000]]</f>
        <v>0</v>
      </c>
      <c r="AA1097" t="s">
        <v>1820</v>
      </c>
      <c r="AB1097" t="b">
        <f>Tabla1[[#This Row],[EJECUTIVO COMERCIAL 31/10]]=Tabla1[[#This Row],[EJECUTIVO_CORPORATE]]</f>
        <v>1</v>
      </c>
      <c r="AC1097" t="e">
        <f>VLOOKUP(Tabla1[[#This Row],[NRO_CUENTA]],[1]!Tabla3[#Data],12,0)</f>
        <v>#N/A</v>
      </c>
      <c r="AD1097" t="e">
        <f>VLOOKUP(Tabla1[[#This Row],[NRO_CUENTA]],[1]!Tabla3[#Data],17,0)</f>
        <v>#N/A</v>
      </c>
    </row>
    <row r="1098" spans="1:30" x14ac:dyDescent="0.25">
      <c r="A1098" t="s">
        <v>18</v>
      </c>
      <c r="B1098" s="1">
        <v>41487</v>
      </c>
      <c r="C1098" t="s">
        <v>557</v>
      </c>
      <c r="D1098">
        <v>28454</v>
      </c>
      <c r="E1098" s="6" t="s">
        <v>2512</v>
      </c>
      <c r="F1098" t="s">
        <v>2514</v>
      </c>
      <c r="G1098" s="6" t="s">
        <v>1820</v>
      </c>
      <c r="H1098" t="s">
        <v>40</v>
      </c>
      <c r="I1098" t="s">
        <v>23</v>
      </c>
      <c r="J1098" t="s">
        <v>1378</v>
      </c>
      <c r="K1098" t="s">
        <v>2515</v>
      </c>
      <c r="L1098" s="17" t="s">
        <v>2516</v>
      </c>
      <c r="M1098" t="s">
        <v>2777</v>
      </c>
      <c r="N1098" t="s">
        <v>2376</v>
      </c>
      <c r="O1098" s="14">
        <v>44044</v>
      </c>
      <c r="P1098" s="14">
        <v>44075</v>
      </c>
      <c r="Q1098" s="22" t="s">
        <v>1878</v>
      </c>
      <c r="R1098" s="22"/>
      <c r="S1098" s="24"/>
      <c r="T1098" s="29">
        <v>44217</v>
      </c>
      <c r="U1098" t="s">
        <v>5982</v>
      </c>
      <c r="V1098" t="s">
        <v>5982</v>
      </c>
      <c r="W1098" t="s">
        <v>118</v>
      </c>
      <c r="X1098" t="b">
        <f>Tabla1[[#This Row],[PLAN CONSUMO 31/10]]=Tabla1[[#This Row],[PLAN_CONSUMO]]</f>
        <v>0</v>
      </c>
      <c r="Y1098" t="s">
        <v>7471</v>
      </c>
      <c r="Z1098" t="b">
        <f>Tabla1[[#This Row],[DESCRIPCION_U20002 31/10]]=Tabla1[[#This Row],[DESCRIPCION_U2000]]</f>
        <v>0</v>
      </c>
      <c r="AA1098" t="s">
        <v>1820</v>
      </c>
      <c r="AB1098" t="b">
        <f>Tabla1[[#This Row],[EJECUTIVO COMERCIAL 31/10]]=Tabla1[[#This Row],[EJECUTIVO_CORPORATE]]</f>
        <v>1</v>
      </c>
      <c r="AC1098" t="e">
        <f>VLOOKUP(Tabla1[[#This Row],[NRO_CUENTA]],[1]!Tabla3[#Data],12,0)</f>
        <v>#N/A</v>
      </c>
      <c r="AD1098" t="e">
        <f>VLOOKUP(Tabla1[[#This Row],[NRO_CUENTA]],[1]!Tabla3[#Data],17,0)</f>
        <v>#N/A</v>
      </c>
    </row>
    <row r="1099" spans="1:30" x14ac:dyDescent="0.25">
      <c r="A1099" t="s">
        <v>88</v>
      </c>
      <c r="B1099" s="1">
        <v>44196</v>
      </c>
      <c r="C1099" t="s">
        <v>36</v>
      </c>
      <c r="D1099">
        <v>35782</v>
      </c>
      <c r="E1099" s="6" t="s">
        <v>3462</v>
      </c>
      <c r="F1099" t="s">
        <v>3834</v>
      </c>
      <c r="G1099" s="6" t="s">
        <v>1408</v>
      </c>
      <c r="H1099" t="s">
        <v>22</v>
      </c>
      <c r="I1099" t="s">
        <v>23</v>
      </c>
      <c r="J1099" t="s">
        <v>1228</v>
      </c>
      <c r="K1099" t="s">
        <v>3923</v>
      </c>
      <c r="L1099" t="s">
        <v>3924</v>
      </c>
      <c r="M1099" t="s">
        <v>3925</v>
      </c>
      <c r="N1099" t="s">
        <v>17</v>
      </c>
      <c r="O1099" s="14">
        <v>44197</v>
      </c>
      <c r="P1099" s="14">
        <v>44197</v>
      </c>
      <c r="Q1099" s="22" t="s">
        <v>1878</v>
      </c>
      <c r="R1099" s="22"/>
      <c r="S1099" s="24"/>
      <c r="T1099" s="29">
        <v>44223</v>
      </c>
      <c r="U1099" t="s">
        <v>5984</v>
      </c>
      <c r="V1099" t="s">
        <v>5984</v>
      </c>
      <c r="W1099" t="s">
        <v>28</v>
      </c>
      <c r="X1099" t="b">
        <f>Tabla1[[#This Row],[PLAN CONSUMO 31/10]]=Tabla1[[#This Row],[PLAN_CONSUMO]]</f>
        <v>0</v>
      </c>
      <c r="Y1099" t="s">
        <v>9280</v>
      </c>
      <c r="Z1099" t="b">
        <f>Tabla1[[#This Row],[DESCRIPCION_U20002 31/10]]=Tabla1[[#This Row],[DESCRIPCION_U2000]]</f>
        <v>0</v>
      </c>
      <c r="AA1099" t="s">
        <v>7475</v>
      </c>
      <c r="AB1099" t="b">
        <f>Tabla1[[#This Row],[EJECUTIVO COMERCIAL 31/10]]=Tabla1[[#This Row],[EJECUTIVO_CORPORATE]]</f>
        <v>0</v>
      </c>
      <c r="AC1099" t="e">
        <f>VLOOKUP(Tabla1[[#This Row],[NRO_CUENTA]],[1]!Tabla3[#Data],12,0)</f>
        <v>#N/A</v>
      </c>
      <c r="AD1099" t="e">
        <f>VLOOKUP(Tabla1[[#This Row],[NRO_CUENTA]],[1]!Tabla3[#Data],17,0)</f>
        <v>#N/A</v>
      </c>
    </row>
    <row r="1100" spans="1:30" x14ac:dyDescent="0.25">
      <c r="A1100" t="s">
        <v>88</v>
      </c>
      <c r="B1100" s="1">
        <v>41244</v>
      </c>
      <c r="C1100" t="s">
        <v>282</v>
      </c>
      <c r="D1100">
        <v>28228</v>
      </c>
      <c r="E1100" s="6" t="s">
        <v>4266</v>
      </c>
      <c r="F1100" t="s">
        <v>4337</v>
      </c>
      <c r="G1100" s="6" t="s">
        <v>4249</v>
      </c>
      <c r="H1100" t="s">
        <v>40</v>
      </c>
      <c r="I1100" t="s">
        <v>23</v>
      </c>
      <c r="J1100" t="s">
        <v>4335</v>
      </c>
      <c r="K1100" t="s">
        <v>4449</v>
      </c>
      <c r="L1100" t="s">
        <v>4450</v>
      </c>
      <c r="M1100" t="s">
        <v>4451</v>
      </c>
      <c r="N1100" t="s">
        <v>4091</v>
      </c>
      <c r="O1100" s="14">
        <v>44228</v>
      </c>
      <c r="P1100" s="14">
        <v>44228</v>
      </c>
      <c r="Q1100" s="22" t="s">
        <v>27</v>
      </c>
      <c r="R1100" s="22" t="s">
        <v>4502</v>
      </c>
      <c r="S1100" s="24"/>
      <c r="T1100" s="22">
        <v>44245</v>
      </c>
      <c r="U1100" t="s">
        <v>5982</v>
      </c>
      <c r="V1100" t="s">
        <v>5982</v>
      </c>
      <c r="W1100" t="s">
        <v>282</v>
      </c>
      <c r="X1100" t="b">
        <f>Tabla1[[#This Row],[PLAN CONSUMO 31/10]]=Tabla1[[#This Row],[PLAN_CONSUMO]]</f>
        <v>1</v>
      </c>
      <c r="Y1100" t="s">
        <v>4337</v>
      </c>
      <c r="Z1100" t="b">
        <f>Tabla1[[#This Row],[DESCRIPCION_U20002 31/10]]=Tabla1[[#This Row],[DESCRIPCION_U2000]]</f>
        <v>1</v>
      </c>
      <c r="AA1100" t="s">
        <v>4249</v>
      </c>
      <c r="AB1100" t="b">
        <f>Tabla1[[#This Row],[EJECUTIVO COMERCIAL 31/10]]=Tabla1[[#This Row],[EJECUTIVO_CORPORATE]]</f>
        <v>1</v>
      </c>
      <c r="AC1100" t="e">
        <f>VLOOKUP(Tabla1[[#This Row],[NRO_CUENTA]],[1]!Tabla3[#Data],12,0)</f>
        <v>#N/A</v>
      </c>
      <c r="AD1100" t="e">
        <f>VLOOKUP(Tabla1[[#This Row],[NRO_CUENTA]],[1]!Tabla3[#Data],17,0)</f>
        <v>#N/A</v>
      </c>
    </row>
    <row r="1101" spans="1:30" x14ac:dyDescent="0.25">
      <c r="A1101" t="s">
        <v>88</v>
      </c>
      <c r="B1101" s="1">
        <v>41306</v>
      </c>
      <c r="C1101" t="s">
        <v>263</v>
      </c>
      <c r="D1101">
        <v>28271</v>
      </c>
      <c r="E1101" s="6" t="s">
        <v>4267</v>
      </c>
      <c r="F1101" t="s">
        <v>4268</v>
      </c>
      <c r="G1101" s="6" t="s">
        <v>1435</v>
      </c>
      <c r="H1101" t="s">
        <v>40</v>
      </c>
      <c r="I1101" t="s">
        <v>23</v>
      </c>
      <c r="J1101" t="s">
        <v>1223</v>
      </c>
      <c r="K1101" t="s">
        <v>4452</v>
      </c>
      <c r="L1101" t="s">
        <v>4453</v>
      </c>
      <c r="M1101" t="s">
        <v>4454</v>
      </c>
      <c r="N1101" t="s">
        <v>4091</v>
      </c>
      <c r="O1101" s="14">
        <v>44228</v>
      </c>
      <c r="P1101" s="14">
        <v>44228</v>
      </c>
      <c r="Q1101" s="22" t="s">
        <v>27</v>
      </c>
      <c r="R1101" s="22"/>
      <c r="S1101" s="24"/>
      <c r="T1101" s="22">
        <v>44253</v>
      </c>
      <c r="U1101" t="s">
        <v>5982</v>
      </c>
      <c r="V1101" t="s">
        <v>5982</v>
      </c>
      <c r="W1101" t="s">
        <v>5993</v>
      </c>
      <c r="X1101" t="b">
        <f>Tabla1[[#This Row],[PLAN CONSUMO 31/10]]=Tabla1[[#This Row],[PLAN_CONSUMO]]</f>
        <v>0</v>
      </c>
      <c r="Y1101" t="s">
        <v>6372</v>
      </c>
      <c r="Z1101" t="b">
        <f>Tabla1[[#This Row],[DESCRIPCION_U20002 31/10]]=Tabla1[[#This Row],[DESCRIPCION_U2000]]</f>
        <v>0</v>
      </c>
      <c r="AA1101" t="s">
        <v>1435</v>
      </c>
      <c r="AB1101" t="b">
        <f>Tabla1[[#This Row],[EJECUTIVO COMERCIAL 31/10]]=Tabla1[[#This Row],[EJECUTIVO_CORPORATE]]</f>
        <v>1</v>
      </c>
      <c r="AC1101" t="e">
        <f>VLOOKUP(Tabla1[[#This Row],[NRO_CUENTA]],[1]!Tabla3[#Data],12,0)</f>
        <v>#N/A</v>
      </c>
      <c r="AD1101" t="e">
        <f>VLOOKUP(Tabla1[[#This Row],[NRO_CUENTA]],[1]!Tabla3[#Data],17,0)</f>
        <v>#N/A</v>
      </c>
    </row>
    <row r="1102" spans="1:30" ht="15" customHeight="1" x14ac:dyDescent="0.25">
      <c r="A1102" t="s">
        <v>88</v>
      </c>
      <c r="B1102" s="1">
        <v>44226</v>
      </c>
      <c r="C1102" t="s">
        <v>28</v>
      </c>
      <c r="D1102">
        <v>35840</v>
      </c>
      <c r="E1102" s="6" t="s">
        <v>2927</v>
      </c>
      <c r="F1102" t="s">
        <v>4327</v>
      </c>
      <c r="G1102" s="6" t="s">
        <v>1826</v>
      </c>
      <c r="H1102" t="s">
        <v>22</v>
      </c>
      <c r="I1102" t="s">
        <v>23</v>
      </c>
      <c r="J1102" t="s">
        <v>1241</v>
      </c>
      <c r="K1102" t="s">
        <v>4476</v>
      </c>
      <c r="M1102" t="s">
        <v>4477</v>
      </c>
      <c r="N1102" t="s">
        <v>17</v>
      </c>
      <c r="O1102" s="14">
        <v>44228</v>
      </c>
      <c r="P1102" s="14">
        <v>44228</v>
      </c>
      <c r="Q1102" s="22" t="s">
        <v>75</v>
      </c>
      <c r="R1102" s="28" t="s">
        <v>4804</v>
      </c>
      <c r="S1102" s="2" t="s">
        <v>9310</v>
      </c>
      <c r="T1102" s="22">
        <v>0</v>
      </c>
      <c r="U1102" t="s">
        <v>5984</v>
      </c>
      <c r="V1102" t="s">
        <v>35</v>
      </c>
      <c r="W1102" t="s">
        <v>28</v>
      </c>
      <c r="X1102" t="b">
        <f>Tabla1[[#This Row],[PLAN CONSUMO 31/10]]=Tabla1[[#This Row],[PLAN_CONSUMO]]</f>
        <v>1</v>
      </c>
      <c r="Y1102" t="s">
        <v>35</v>
      </c>
      <c r="Z1102" t="b">
        <f>Tabla1[[#This Row],[DESCRIPCION_U20002 31/10]]=Tabla1[[#This Row],[DESCRIPCION_U2000]]</f>
        <v>0</v>
      </c>
      <c r="AA1102" t="s">
        <v>5731</v>
      </c>
      <c r="AB1102" t="b">
        <f>Tabla1[[#This Row],[EJECUTIVO COMERCIAL 31/10]]=Tabla1[[#This Row],[EJECUTIVO_CORPORATE]]</f>
        <v>0</v>
      </c>
      <c r="AC1102" t="e">
        <f>VLOOKUP(Tabla1[[#This Row],[NRO_CUENTA]],[1]!Tabla3[#Data],12,0)</f>
        <v>#N/A</v>
      </c>
      <c r="AD1102" t="e">
        <f>VLOOKUP(Tabla1[[#This Row],[NRO_CUENTA]],[1]!Tabla3[#Data],17,0)</f>
        <v>#N/A</v>
      </c>
    </row>
    <row r="1103" spans="1:30" ht="15.75" customHeight="1" x14ac:dyDescent="0.25">
      <c r="A1103" t="s">
        <v>88</v>
      </c>
      <c r="B1103" s="1">
        <v>41671</v>
      </c>
      <c r="C1103" t="s">
        <v>1766</v>
      </c>
      <c r="D1103">
        <v>28734</v>
      </c>
      <c r="E1103" s="6" t="s">
        <v>236</v>
      </c>
      <c r="F1103" t="s">
        <v>4343</v>
      </c>
      <c r="G1103" s="6" t="s">
        <v>4247</v>
      </c>
      <c r="H1103" t="s">
        <v>40</v>
      </c>
      <c r="I1103" t="s">
        <v>23</v>
      </c>
      <c r="J1103" t="s">
        <v>4336</v>
      </c>
      <c r="K1103" t="s">
        <v>4353</v>
      </c>
      <c r="L1103">
        <v>0</v>
      </c>
      <c r="M1103" t="s">
        <v>6193</v>
      </c>
      <c r="N1103" t="s">
        <v>4091</v>
      </c>
      <c r="O1103" s="14">
        <v>44228</v>
      </c>
      <c r="P1103" s="14">
        <v>44228</v>
      </c>
      <c r="Q1103" s="38" t="s">
        <v>75</v>
      </c>
      <c r="R1103" s="42" t="s">
        <v>7038</v>
      </c>
      <c r="S1103" s="2" t="s">
        <v>4837</v>
      </c>
      <c r="T1103" s="22">
        <v>0</v>
      </c>
      <c r="U1103" t="s">
        <v>5982</v>
      </c>
      <c r="V1103" t="s">
        <v>5982</v>
      </c>
      <c r="W1103" t="s">
        <v>282</v>
      </c>
      <c r="X1103" t="b">
        <f>Tabla1[[#This Row],[PLAN CONSUMO 31/10]]=Tabla1[[#This Row],[PLAN_CONSUMO]]</f>
        <v>0</v>
      </c>
      <c r="Y1103" t="s">
        <v>7340</v>
      </c>
      <c r="Z1103" t="b">
        <f>Tabla1[[#This Row],[DESCRIPCION_U20002 31/10]]=Tabla1[[#This Row],[DESCRIPCION_U2000]]</f>
        <v>0</v>
      </c>
      <c r="AA1103" t="s">
        <v>4247</v>
      </c>
      <c r="AB1103" t="b">
        <f>Tabla1[[#This Row],[EJECUTIVO COMERCIAL 31/10]]=Tabla1[[#This Row],[EJECUTIVO_CORPORATE]]</f>
        <v>1</v>
      </c>
      <c r="AC1103" t="e">
        <f>VLOOKUP(Tabla1[[#This Row],[NRO_CUENTA]],[1]!Tabla3[#Data],12,0)</f>
        <v>#N/A</v>
      </c>
      <c r="AD1103" t="e">
        <f>VLOOKUP(Tabla1[[#This Row],[NRO_CUENTA]],[1]!Tabla3[#Data],17,0)</f>
        <v>#N/A</v>
      </c>
    </row>
    <row r="1104" spans="1:30" x14ac:dyDescent="0.25">
      <c r="A1104" t="s">
        <v>88</v>
      </c>
      <c r="B1104" s="1">
        <v>41730</v>
      </c>
      <c r="C1104" t="s">
        <v>1045</v>
      </c>
      <c r="D1104">
        <v>28852</v>
      </c>
      <c r="E1104" s="6" t="s">
        <v>4271</v>
      </c>
      <c r="F1104" t="s">
        <v>4272</v>
      </c>
      <c r="G1104" s="6" t="s">
        <v>2188</v>
      </c>
      <c r="H1104" t="s">
        <v>40</v>
      </c>
      <c r="I1104" t="s">
        <v>23</v>
      </c>
      <c r="J1104" t="s">
        <v>2191</v>
      </c>
      <c r="K1104" t="s">
        <v>3225</v>
      </c>
      <c r="L1104" t="s">
        <v>4354</v>
      </c>
      <c r="M1104" t="s">
        <v>4355</v>
      </c>
      <c r="N1104" t="s">
        <v>4091</v>
      </c>
      <c r="O1104" s="14">
        <v>44228</v>
      </c>
      <c r="P1104" s="14">
        <v>44228</v>
      </c>
      <c r="Q1104" s="22" t="s">
        <v>75</v>
      </c>
      <c r="R1104" s="22" t="s">
        <v>4512</v>
      </c>
      <c r="S1104" s="2" t="s">
        <v>9309</v>
      </c>
      <c r="T1104" s="22">
        <v>0</v>
      </c>
      <c r="U1104" t="s">
        <v>5982</v>
      </c>
      <c r="V1104" t="s">
        <v>5982</v>
      </c>
      <c r="W1104" t="s">
        <v>1045</v>
      </c>
      <c r="X1104" t="b">
        <f>Tabla1[[#This Row],[PLAN CONSUMO 31/10]]=Tabla1[[#This Row],[PLAN_CONSUMO]]</f>
        <v>1</v>
      </c>
      <c r="Y1104" t="s">
        <v>4272</v>
      </c>
      <c r="Z1104" t="b">
        <f>Tabla1[[#This Row],[DESCRIPCION_U20002 31/10]]=Tabla1[[#This Row],[DESCRIPCION_U2000]]</f>
        <v>1</v>
      </c>
      <c r="AA1104" t="s">
        <v>7474</v>
      </c>
      <c r="AB1104" t="b">
        <f>Tabla1[[#This Row],[EJECUTIVO COMERCIAL 31/10]]=Tabla1[[#This Row],[EJECUTIVO_CORPORATE]]</f>
        <v>0</v>
      </c>
      <c r="AC1104" t="e">
        <f>VLOOKUP(Tabla1[[#This Row],[NRO_CUENTA]],[1]!Tabla3[#Data],12,0)</f>
        <v>#N/A</v>
      </c>
      <c r="AD1104" t="e">
        <f>VLOOKUP(Tabla1[[#This Row],[NRO_CUENTA]],[1]!Tabla3[#Data],17,0)</f>
        <v>#N/A</v>
      </c>
    </row>
    <row r="1105" spans="1:30" x14ac:dyDescent="0.25">
      <c r="A1105" t="s">
        <v>88</v>
      </c>
      <c r="B1105" s="1">
        <v>41739</v>
      </c>
      <c r="C1105" t="s">
        <v>118</v>
      </c>
      <c r="D1105">
        <v>28871</v>
      </c>
      <c r="E1105" s="6" t="s">
        <v>309</v>
      </c>
      <c r="F1105" t="s">
        <v>4342</v>
      </c>
      <c r="G1105" s="6" t="s">
        <v>1408</v>
      </c>
      <c r="H1105" t="s">
        <v>40</v>
      </c>
      <c r="I1105" t="s">
        <v>23</v>
      </c>
      <c r="J1105" t="s">
        <v>1228</v>
      </c>
      <c r="K1105" t="s">
        <v>4356</v>
      </c>
      <c r="L1105">
        <v>0</v>
      </c>
      <c r="M1105" t="s">
        <v>4357</v>
      </c>
      <c r="N1105" t="s">
        <v>4091</v>
      </c>
      <c r="O1105" s="14">
        <v>44228</v>
      </c>
      <c r="P1105" s="14">
        <v>44228</v>
      </c>
      <c r="Q1105" s="22" t="s">
        <v>27</v>
      </c>
      <c r="R1105" s="22" t="s">
        <v>5956</v>
      </c>
      <c r="S1105" s="24"/>
      <c r="T1105" s="22">
        <v>44607</v>
      </c>
      <c r="U1105" t="s">
        <v>5982</v>
      </c>
      <c r="V1105" t="s">
        <v>5982</v>
      </c>
      <c r="W1105" t="s">
        <v>118</v>
      </c>
      <c r="X1105" t="b">
        <f>Tabla1[[#This Row],[PLAN CONSUMO 31/10]]=Tabla1[[#This Row],[PLAN_CONSUMO]]</f>
        <v>1</v>
      </c>
      <c r="Y1105" t="s">
        <v>4342</v>
      </c>
      <c r="Z1105" t="b">
        <f>Tabla1[[#This Row],[DESCRIPCION_U20002 31/10]]=Tabla1[[#This Row],[DESCRIPCION_U2000]]</f>
        <v>1</v>
      </c>
      <c r="AA1105" t="s">
        <v>8638</v>
      </c>
      <c r="AB1105" t="b">
        <f>Tabla1[[#This Row],[EJECUTIVO COMERCIAL 31/10]]=Tabla1[[#This Row],[EJECUTIVO_CORPORATE]]</f>
        <v>0</v>
      </c>
      <c r="AC1105" t="e">
        <f>VLOOKUP(Tabla1[[#This Row],[NRO_CUENTA]],[1]!Tabla3[#Data],12,0)</f>
        <v>#N/A</v>
      </c>
      <c r="AD1105" t="e">
        <f>VLOOKUP(Tabla1[[#This Row],[NRO_CUENTA]],[1]!Tabla3[#Data],17,0)</f>
        <v>#N/A</v>
      </c>
    </row>
    <row r="1106" spans="1:30" x14ac:dyDescent="0.25">
      <c r="A1106" t="s">
        <v>88</v>
      </c>
      <c r="B1106" s="1">
        <v>42107</v>
      </c>
      <c r="C1106" t="s">
        <v>282</v>
      </c>
      <c r="D1106">
        <v>29530</v>
      </c>
      <c r="E1106" s="6" t="s">
        <v>283</v>
      </c>
      <c r="F1106" t="s">
        <v>4273</v>
      </c>
      <c r="G1106" s="6" t="s">
        <v>1830</v>
      </c>
      <c r="H1106" t="s">
        <v>40</v>
      </c>
      <c r="I1106" t="s">
        <v>23</v>
      </c>
      <c r="J1106" t="s">
        <v>1842</v>
      </c>
      <c r="K1106" t="s">
        <v>4358</v>
      </c>
      <c r="L1106" t="s">
        <v>4359</v>
      </c>
      <c r="M1106" t="s">
        <v>4360</v>
      </c>
      <c r="N1106" t="s">
        <v>4091</v>
      </c>
      <c r="O1106" s="14">
        <v>44228</v>
      </c>
      <c r="P1106" s="14">
        <v>44228</v>
      </c>
      <c r="Q1106" s="22" t="s">
        <v>27</v>
      </c>
      <c r="R1106" s="22"/>
      <c r="S1106" s="24"/>
      <c r="T1106" s="22">
        <v>44251</v>
      </c>
      <c r="U1106" t="s">
        <v>5982</v>
      </c>
      <c r="V1106" t="s">
        <v>5982</v>
      </c>
      <c r="W1106" t="s">
        <v>1251</v>
      </c>
      <c r="X1106" t="b">
        <f>Tabla1[[#This Row],[PLAN CONSUMO 31/10]]=Tabla1[[#This Row],[PLAN_CONSUMO]]</f>
        <v>0</v>
      </c>
      <c r="Y1106" t="s">
        <v>7035</v>
      </c>
      <c r="Z1106" t="b">
        <f>Tabla1[[#This Row],[DESCRIPCION_U20002 31/10]]=Tabla1[[#This Row],[DESCRIPCION_U2000]]</f>
        <v>0</v>
      </c>
      <c r="AA1106" t="s">
        <v>1830</v>
      </c>
      <c r="AB1106" t="b">
        <f>Tabla1[[#This Row],[EJECUTIVO COMERCIAL 31/10]]=Tabla1[[#This Row],[EJECUTIVO_CORPORATE]]</f>
        <v>1</v>
      </c>
      <c r="AC1106" t="e">
        <f>VLOOKUP(Tabla1[[#This Row],[NRO_CUENTA]],[1]!Tabla3[#Data],12,0)</f>
        <v>#N/A</v>
      </c>
      <c r="AD1106" t="e">
        <f>VLOOKUP(Tabla1[[#This Row],[NRO_CUENTA]],[1]!Tabla3[#Data],17,0)</f>
        <v>#N/A</v>
      </c>
    </row>
    <row r="1107" spans="1:30" x14ac:dyDescent="0.25">
      <c r="A1107" t="s">
        <v>88</v>
      </c>
      <c r="B1107" s="1">
        <v>42146</v>
      </c>
      <c r="C1107" t="s">
        <v>414</v>
      </c>
      <c r="D1107">
        <v>29563</v>
      </c>
      <c r="E1107" s="6" t="s">
        <v>4274</v>
      </c>
      <c r="F1107" t="s">
        <v>4275</v>
      </c>
      <c r="G1107" s="6" t="s">
        <v>1413</v>
      </c>
      <c r="H1107" t="s">
        <v>40</v>
      </c>
      <c r="I1107" t="s">
        <v>23</v>
      </c>
      <c r="J1107" t="s">
        <v>757</v>
      </c>
      <c r="K1107" t="s">
        <v>4361</v>
      </c>
      <c r="L1107" t="s">
        <v>4362</v>
      </c>
      <c r="M1107" t="s">
        <v>4363</v>
      </c>
      <c r="N1107" t="s">
        <v>4091</v>
      </c>
      <c r="O1107" s="14">
        <v>44228</v>
      </c>
      <c r="P1107" s="14">
        <v>44228</v>
      </c>
      <c r="Q1107" s="22" t="s">
        <v>27</v>
      </c>
      <c r="R1107" s="22"/>
      <c r="S1107" s="24"/>
      <c r="T1107" s="22">
        <v>44273</v>
      </c>
      <c r="U1107" t="s">
        <v>5982</v>
      </c>
      <c r="V1107" t="s">
        <v>5982</v>
      </c>
      <c r="W1107" t="s">
        <v>414</v>
      </c>
      <c r="X1107" t="b">
        <f>Tabla1[[#This Row],[PLAN CONSUMO 31/10]]=Tabla1[[#This Row],[PLAN_CONSUMO]]</f>
        <v>1</v>
      </c>
      <c r="Y1107" t="s">
        <v>4275</v>
      </c>
      <c r="Z1107" t="b">
        <f>Tabla1[[#This Row],[DESCRIPCION_U20002 31/10]]=Tabla1[[#This Row],[DESCRIPCION_U2000]]</f>
        <v>1</v>
      </c>
      <c r="AA1107" t="s">
        <v>7474</v>
      </c>
      <c r="AB1107" t="b">
        <f>Tabla1[[#This Row],[EJECUTIVO COMERCIAL 31/10]]=Tabla1[[#This Row],[EJECUTIVO_CORPORATE]]</f>
        <v>0</v>
      </c>
      <c r="AC1107" t="e">
        <f>VLOOKUP(Tabla1[[#This Row],[NRO_CUENTA]],[1]!Tabla3[#Data],12,0)</f>
        <v>#N/A</v>
      </c>
      <c r="AD1107" t="e">
        <f>VLOOKUP(Tabla1[[#This Row],[NRO_CUENTA]],[1]!Tabla3[#Data],17,0)</f>
        <v>#N/A</v>
      </c>
    </row>
    <row r="1108" spans="1:30" x14ac:dyDescent="0.25">
      <c r="A1108" t="s">
        <v>88</v>
      </c>
      <c r="B1108" s="1">
        <v>42126</v>
      </c>
      <c r="C1108" t="s">
        <v>1766</v>
      </c>
      <c r="D1108">
        <v>29614</v>
      </c>
      <c r="E1108" s="6" t="s">
        <v>4276</v>
      </c>
      <c r="F1108" t="s">
        <v>4338</v>
      </c>
      <c r="G1108" s="6" t="s">
        <v>1426</v>
      </c>
      <c r="H1108" t="s">
        <v>22</v>
      </c>
      <c r="I1108" t="s">
        <v>23</v>
      </c>
      <c r="J1108" t="s">
        <v>1222</v>
      </c>
      <c r="K1108" t="s">
        <v>4364</v>
      </c>
      <c r="L1108" t="s">
        <v>4365</v>
      </c>
      <c r="M1108" t="s">
        <v>214</v>
      </c>
      <c r="N1108" t="s">
        <v>4091</v>
      </c>
      <c r="O1108" s="14">
        <v>44228</v>
      </c>
      <c r="P1108" s="14">
        <v>44228</v>
      </c>
      <c r="Q1108" s="22" t="s">
        <v>75</v>
      </c>
      <c r="R1108" s="22" t="s">
        <v>4528</v>
      </c>
      <c r="S1108" s="2" t="s">
        <v>9309</v>
      </c>
      <c r="T1108" s="22">
        <v>0</v>
      </c>
      <c r="U1108" t="s">
        <v>5982</v>
      </c>
      <c r="V1108" t="s">
        <v>35</v>
      </c>
      <c r="W1108" t="s">
        <v>1872</v>
      </c>
      <c r="X1108" t="b">
        <f>Tabla1[[#This Row],[PLAN CONSUMO 31/10]]=Tabla1[[#This Row],[PLAN_CONSUMO]]</f>
        <v>0</v>
      </c>
      <c r="Y1108" t="s">
        <v>35</v>
      </c>
      <c r="Z1108" t="b">
        <f>Tabla1[[#This Row],[DESCRIPCION_U20002 31/10]]=Tabla1[[#This Row],[DESCRIPCION_U2000]]</f>
        <v>0</v>
      </c>
      <c r="AA1108" t="s">
        <v>1426</v>
      </c>
      <c r="AB1108" t="b">
        <f>Tabla1[[#This Row],[EJECUTIVO COMERCIAL 31/10]]=Tabla1[[#This Row],[EJECUTIVO_CORPORATE]]</f>
        <v>1</v>
      </c>
      <c r="AC1108" t="e">
        <f>VLOOKUP(Tabla1[[#This Row],[NRO_CUENTA]],[1]!Tabla3[#Data],12,0)</f>
        <v>#N/A</v>
      </c>
      <c r="AD1108" t="e">
        <f>VLOOKUP(Tabla1[[#This Row],[NRO_CUENTA]],[1]!Tabla3[#Data],17,0)</f>
        <v>#N/A</v>
      </c>
    </row>
    <row r="1109" spans="1:30" x14ac:dyDescent="0.25">
      <c r="A1109" t="s">
        <v>88</v>
      </c>
      <c r="B1109" s="1">
        <v>42209</v>
      </c>
      <c r="C1109" t="s">
        <v>118</v>
      </c>
      <c r="D1109">
        <v>29675</v>
      </c>
      <c r="E1109" s="6" t="s">
        <v>4277</v>
      </c>
      <c r="F1109" t="s">
        <v>4278</v>
      </c>
      <c r="G1109" s="6" t="s">
        <v>2188</v>
      </c>
      <c r="H1109" t="s">
        <v>40</v>
      </c>
      <c r="I1109" t="s">
        <v>23</v>
      </c>
      <c r="J1109" t="s">
        <v>2191</v>
      </c>
      <c r="K1109" t="s">
        <v>4366</v>
      </c>
      <c r="L1109" t="s">
        <v>4367</v>
      </c>
      <c r="M1109" t="s">
        <v>4368</v>
      </c>
      <c r="N1109" t="s">
        <v>4091</v>
      </c>
      <c r="O1109" s="14">
        <v>44228</v>
      </c>
      <c r="P1109" s="14">
        <v>44228</v>
      </c>
      <c r="Q1109" s="22" t="s">
        <v>27</v>
      </c>
      <c r="R1109" s="22"/>
      <c r="S1109" s="24"/>
      <c r="T1109" s="22">
        <v>44254</v>
      </c>
      <c r="U1109" t="s">
        <v>5982</v>
      </c>
      <c r="V1109" t="s">
        <v>5982</v>
      </c>
      <c r="W1109" t="s">
        <v>1049</v>
      </c>
      <c r="X1109" t="b">
        <f>Tabla1[[#This Row],[PLAN CONSUMO 31/10]]=Tabla1[[#This Row],[PLAN_CONSUMO]]</f>
        <v>0</v>
      </c>
      <c r="Y1109" t="s">
        <v>7827</v>
      </c>
      <c r="Z1109" t="b">
        <f>Tabla1[[#This Row],[DESCRIPCION_U20002 31/10]]=Tabla1[[#This Row],[DESCRIPCION_U2000]]</f>
        <v>0</v>
      </c>
      <c r="AA1109" t="s">
        <v>7474</v>
      </c>
      <c r="AB1109" t="b">
        <f>Tabla1[[#This Row],[EJECUTIVO COMERCIAL 31/10]]=Tabla1[[#This Row],[EJECUTIVO_CORPORATE]]</f>
        <v>0</v>
      </c>
      <c r="AC1109" t="e">
        <f>VLOOKUP(Tabla1[[#This Row],[NRO_CUENTA]],[1]!Tabla3[#Data],12,0)</f>
        <v>#N/A</v>
      </c>
      <c r="AD1109" t="e">
        <f>VLOOKUP(Tabla1[[#This Row],[NRO_CUENTA]],[1]!Tabla3[#Data],17,0)</f>
        <v>#N/A</v>
      </c>
    </row>
    <row r="1110" spans="1:30" x14ac:dyDescent="0.25">
      <c r="A1110" t="s">
        <v>88</v>
      </c>
      <c r="B1110" s="1">
        <v>42312</v>
      </c>
      <c r="C1110" t="s">
        <v>960</v>
      </c>
      <c r="D1110">
        <v>29769</v>
      </c>
      <c r="E1110" s="6" t="s">
        <v>4279</v>
      </c>
      <c r="F1110" t="s">
        <v>4280</v>
      </c>
      <c r="G1110" s="6" t="s">
        <v>1435</v>
      </c>
      <c r="H1110" t="s">
        <v>40</v>
      </c>
      <c r="I1110" t="s">
        <v>23</v>
      </c>
      <c r="J1110" t="s">
        <v>1223</v>
      </c>
      <c r="K1110" t="s">
        <v>4369</v>
      </c>
      <c r="L1110" t="s">
        <v>4370</v>
      </c>
      <c r="M1110" t="s">
        <v>4371</v>
      </c>
      <c r="N1110" t="s">
        <v>4091</v>
      </c>
      <c r="O1110" s="14">
        <v>44228</v>
      </c>
      <c r="P1110" s="14">
        <v>44228</v>
      </c>
      <c r="Q1110" s="22" t="s">
        <v>27</v>
      </c>
      <c r="R1110" s="21" t="s">
        <v>4509</v>
      </c>
      <c r="S1110" s="24"/>
      <c r="T1110" s="22">
        <v>44278</v>
      </c>
      <c r="U1110" t="s">
        <v>5982</v>
      </c>
      <c r="V1110" t="s">
        <v>5982</v>
      </c>
      <c r="W1110" t="s">
        <v>118</v>
      </c>
      <c r="X1110" t="b">
        <f>Tabla1[[#This Row],[PLAN CONSUMO 31/10]]=Tabla1[[#This Row],[PLAN_CONSUMO]]</f>
        <v>0</v>
      </c>
      <c r="Y1110" t="s">
        <v>6137</v>
      </c>
      <c r="Z1110" t="b">
        <f>Tabla1[[#This Row],[DESCRIPCION_U20002 31/10]]=Tabla1[[#This Row],[DESCRIPCION_U2000]]</f>
        <v>0</v>
      </c>
      <c r="AA1110" t="s">
        <v>7474</v>
      </c>
      <c r="AB1110" t="b">
        <f>Tabla1[[#This Row],[EJECUTIVO COMERCIAL 31/10]]=Tabla1[[#This Row],[EJECUTIVO_CORPORATE]]</f>
        <v>0</v>
      </c>
      <c r="AC1110" t="e">
        <f>VLOOKUP(Tabla1[[#This Row],[NRO_CUENTA]],[1]!Tabla3[#Data],12,0)</f>
        <v>#N/A</v>
      </c>
      <c r="AD1110" t="e">
        <f>VLOOKUP(Tabla1[[#This Row],[NRO_CUENTA]],[1]!Tabla3[#Data],17,0)</f>
        <v>#N/A</v>
      </c>
    </row>
    <row r="1111" spans="1:30" x14ac:dyDescent="0.25">
      <c r="A1111" t="s">
        <v>88</v>
      </c>
      <c r="B1111" s="1">
        <v>42305</v>
      </c>
      <c r="C1111" t="s">
        <v>1049</v>
      </c>
      <c r="D1111">
        <v>29802</v>
      </c>
      <c r="E1111" s="6" t="s">
        <v>4281</v>
      </c>
      <c r="F1111" t="s">
        <v>4654</v>
      </c>
      <c r="G1111" s="6" t="s">
        <v>1410</v>
      </c>
      <c r="H1111" t="s">
        <v>61</v>
      </c>
      <c r="I1111" t="s">
        <v>23</v>
      </c>
      <c r="J1111" t="s">
        <v>1226</v>
      </c>
      <c r="K1111" t="s">
        <v>4372</v>
      </c>
      <c r="L1111" t="s">
        <v>4373</v>
      </c>
      <c r="M1111" t="s">
        <v>4374</v>
      </c>
      <c r="N1111" t="s">
        <v>4091</v>
      </c>
      <c r="O1111" s="14">
        <v>44228</v>
      </c>
      <c r="P1111" s="14">
        <v>44228</v>
      </c>
      <c r="Q1111" s="22" t="s">
        <v>996</v>
      </c>
      <c r="R1111" s="22"/>
      <c r="S1111" s="24"/>
      <c r="T1111" s="22">
        <v>0</v>
      </c>
      <c r="U1111" t="s">
        <v>5982</v>
      </c>
      <c r="V1111" t="s">
        <v>35</v>
      </c>
      <c r="W1111" t="s">
        <v>323</v>
      </c>
      <c r="X1111" t="b">
        <f>Tabla1[[#This Row],[PLAN CONSUMO 31/10]]=Tabla1[[#This Row],[PLAN_CONSUMO]]</f>
        <v>0</v>
      </c>
      <c r="Y1111" t="s">
        <v>35</v>
      </c>
      <c r="Z1111" t="b">
        <f>Tabla1[[#This Row],[DESCRIPCION_U20002 31/10]]=Tabla1[[#This Row],[DESCRIPCION_U2000]]</f>
        <v>0</v>
      </c>
      <c r="AA1111" t="s">
        <v>9481</v>
      </c>
      <c r="AB1111" t="b">
        <f>Tabla1[[#This Row],[EJECUTIVO COMERCIAL 31/10]]=Tabla1[[#This Row],[EJECUTIVO_CORPORATE]]</f>
        <v>0</v>
      </c>
      <c r="AC1111" t="e">
        <f>VLOOKUP(Tabla1[[#This Row],[NRO_CUENTA]],[1]!Tabla3[#Data],12,0)</f>
        <v>#N/A</v>
      </c>
      <c r="AD1111" t="e">
        <f>VLOOKUP(Tabla1[[#This Row],[NRO_CUENTA]],[1]!Tabla3[#Data],17,0)</f>
        <v>#N/A</v>
      </c>
    </row>
    <row r="1112" spans="1:30" x14ac:dyDescent="0.25">
      <c r="A1112" t="s">
        <v>88</v>
      </c>
      <c r="B1112" s="1">
        <v>42328</v>
      </c>
      <c r="C1112" t="s">
        <v>118</v>
      </c>
      <c r="D1112">
        <v>29821</v>
      </c>
      <c r="E1112" s="6" t="s">
        <v>4282</v>
      </c>
      <c r="F1112" t="s">
        <v>4283</v>
      </c>
      <c r="G1112" s="6" t="s">
        <v>4249</v>
      </c>
      <c r="H1112" t="s">
        <v>40</v>
      </c>
      <c r="I1112" t="s">
        <v>23</v>
      </c>
      <c r="J1112" t="s">
        <v>4335</v>
      </c>
      <c r="K1112" t="s">
        <v>4375</v>
      </c>
      <c r="L1112" t="s">
        <v>4376</v>
      </c>
      <c r="M1112" t="s">
        <v>4377</v>
      </c>
      <c r="N1112" t="s">
        <v>4091</v>
      </c>
      <c r="O1112" s="14">
        <v>44228</v>
      </c>
      <c r="P1112" s="14">
        <v>44228</v>
      </c>
      <c r="Q1112" s="22" t="s">
        <v>27</v>
      </c>
      <c r="R1112" s="28" t="s">
        <v>5957</v>
      </c>
      <c r="S1112" s="24"/>
      <c r="T1112" s="22">
        <v>44434</v>
      </c>
      <c r="U1112" t="s">
        <v>5982</v>
      </c>
      <c r="V1112" t="s">
        <v>5982</v>
      </c>
      <c r="W1112" t="s">
        <v>118</v>
      </c>
      <c r="X1112" t="b">
        <f>Tabla1[[#This Row],[PLAN CONSUMO 31/10]]=Tabla1[[#This Row],[PLAN_CONSUMO]]</f>
        <v>1</v>
      </c>
      <c r="Y1112" t="s">
        <v>4283</v>
      </c>
      <c r="Z1112" t="b">
        <f>Tabla1[[#This Row],[DESCRIPCION_U20002 31/10]]=Tabla1[[#This Row],[DESCRIPCION_U2000]]</f>
        <v>1</v>
      </c>
      <c r="AA1112" t="s">
        <v>4249</v>
      </c>
      <c r="AB1112" t="b">
        <f>Tabla1[[#This Row],[EJECUTIVO COMERCIAL 31/10]]=Tabla1[[#This Row],[EJECUTIVO_CORPORATE]]</f>
        <v>1</v>
      </c>
      <c r="AC1112" t="e">
        <f>VLOOKUP(Tabla1[[#This Row],[NRO_CUENTA]],[1]!Tabla3[#Data],12,0)</f>
        <v>#N/A</v>
      </c>
      <c r="AD1112" t="e">
        <f>VLOOKUP(Tabla1[[#This Row],[NRO_CUENTA]],[1]!Tabla3[#Data],17,0)</f>
        <v>#N/A</v>
      </c>
    </row>
    <row r="1113" spans="1:30" x14ac:dyDescent="0.25">
      <c r="A1113" t="s">
        <v>88</v>
      </c>
      <c r="B1113" s="1">
        <v>44226</v>
      </c>
      <c r="C1113" t="s">
        <v>28</v>
      </c>
      <c r="D1113">
        <v>35841</v>
      </c>
      <c r="E1113" s="6" t="s">
        <v>2927</v>
      </c>
      <c r="F1113" t="s">
        <v>4328</v>
      </c>
      <c r="G1113" s="6" t="s">
        <v>1826</v>
      </c>
      <c r="H1113" t="s">
        <v>31</v>
      </c>
      <c r="I1113" t="s">
        <v>23</v>
      </c>
      <c r="J1113" t="s">
        <v>1241</v>
      </c>
      <c r="K1113" t="s">
        <v>2941</v>
      </c>
      <c r="M1113" t="s">
        <v>4477</v>
      </c>
      <c r="N1113" t="s">
        <v>17</v>
      </c>
      <c r="O1113" s="14">
        <v>44228</v>
      </c>
      <c r="P1113" s="14">
        <v>44228</v>
      </c>
      <c r="Q1113" s="22" t="s">
        <v>75</v>
      </c>
      <c r="R1113" s="28" t="s">
        <v>6387</v>
      </c>
      <c r="S1113" s="2" t="s">
        <v>9309</v>
      </c>
      <c r="T1113" s="22">
        <v>0</v>
      </c>
      <c r="U1113" t="s">
        <v>5984</v>
      </c>
      <c r="V1113" t="s">
        <v>35</v>
      </c>
      <c r="W1113" t="s">
        <v>28</v>
      </c>
      <c r="X1113" t="b">
        <f>Tabla1[[#This Row],[PLAN CONSUMO 31/10]]=Tabla1[[#This Row],[PLAN_CONSUMO]]</f>
        <v>1</v>
      </c>
      <c r="Y1113" t="s">
        <v>35</v>
      </c>
      <c r="Z1113" t="b">
        <f>Tabla1[[#This Row],[DESCRIPCION_U20002 31/10]]=Tabla1[[#This Row],[DESCRIPCION_U2000]]</f>
        <v>0</v>
      </c>
      <c r="AA1113" t="s">
        <v>5731</v>
      </c>
      <c r="AB1113" t="b">
        <f>Tabla1[[#This Row],[EJECUTIVO COMERCIAL 31/10]]=Tabla1[[#This Row],[EJECUTIVO_CORPORATE]]</f>
        <v>0</v>
      </c>
      <c r="AC1113" t="e">
        <f>VLOOKUP(Tabla1[[#This Row],[NRO_CUENTA]],[1]!Tabla3[#Data],12,0)</f>
        <v>#N/A</v>
      </c>
      <c r="AD1113" t="e">
        <f>VLOOKUP(Tabla1[[#This Row],[NRO_CUENTA]],[1]!Tabla3[#Data],17,0)</f>
        <v>#N/A</v>
      </c>
    </row>
    <row r="1114" spans="1:30" x14ac:dyDescent="0.25">
      <c r="A1114" t="s">
        <v>88</v>
      </c>
      <c r="B1114" s="1">
        <v>42529</v>
      </c>
      <c r="C1114" t="s">
        <v>118</v>
      </c>
      <c r="D1114">
        <v>29943</v>
      </c>
      <c r="E1114" s="6" t="s">
        <v>4286</v>
      </c>
      <c r="F1114" t="s">
        <v>4339</v>
      </c>
      <c r="G1114" s="6" t="s">
        <v>1408</v>
      </c>
      <c r="H1114" t="s">
        <v>40</v>
      </c>
      <c r="I1114" t="s">
        <v>23</v>
      </c>
      <c r="J1114" t="s">
        <v>1228</v>
      </c>
      <c r="K1114" t="s">
        <v>4380</v>
      </c>
      <c r="L1114" t="s">
        <v>4381</v>
      </c>
      <c r="M1114" t="s">
        <v>4377</v>
      </c>
      <c r="N1114" t="s">
        <v>4091</v>
      </c>
      <c r="O1114" s="14">
        <v>44228</v>
      </c>
      <c r="P1114" s="14">
        <v>44228</v>
      </c>
      <c r="Q1114" s="28" t="s">
        <v>75</v>
      </c>
      <c r="R1114" s="22" t="s">
        <v>4838</v>
      </c>
      <c r="S1114" s="2" t="s">
        <v>4837</v>
      </c>
      <c r="T1114" s="22">
        <v>0</v>
      </c>
      <c r="U1114" t="s">
        <v>5982</v>
      </c>
      <c r="V1114" t="s">
        <v>35</v>
      </c>
      <c r="W1114" t="s">
        <v>118</v>
      </c>
      <c r="X1114" t="b">
        <f>Tabla1[[#This Row],[PLAN CONSUMO 31/10]]=Tabla1[[#This Row],[PLAN_CONSUMO]]</f>
        <v>1</v>
      </c>
      <c r="Y1114" t="s">
        <v>35</v>
      </c>
      <c r="Z1114" t="b">
        <f>Tabla1[[#This Row],[DESCRIPCION_U20002 31/10]]=Tabla1[[#This Row],[DESCRIPCION_U2000]]</f>
        <v>0</v>
      </c>
      <c r="AA1114" t="s">
        <v>8638</v>
      </c>
      <c r="AB1114" t="b">
        <f>Tabla1[[#This Row],[EJECUTIVO COMERCIAL 31/10]]=Tabla1[[#This Row],[EJECUTIVO_CORPORATE]]</f>
        <v>0</v>
      </c>
      <c r="AC1114" t="e">
        <f>VLOOKUP(Tabla1[[#This Row],[NRO_CUENTA]],[1]!Tabla3[#Data],12,0)</f>
        <v>#N/A</v>
      </c>
      <c r="AD1114" t="e">
        <f>VLOOKUP(Tabla1[[#This Row],[NRO_CUENTA]],[1]!Tabla3[#Data],17,0)</f>
        <v>#N/A</v>
      </c>
    </row>
    <row r="1115" spans="1:30" x14ac:dyDescent="0.25">
      <c r="A1115" t="s">
        <v>88</v>
      </c>
      <c r="B1115" s="1">
        <v>42583</v>
      </c>
      <c r="C1115" t="s">
        <v>905</v>
      </c>
      <c r="D1115">
        <v>30311</v>
      </c>
      <c r="E1115" s="6" t="s">
        <v>4287</v>
      </c>
      <c r="F1115" t="s">
        <v>4288</v>
      </c>
      <c r="G1115" s="6" t="s">
        <v>1769</v>
      </c>
      <c r="H1115" t="s">
        <v>22</v>
      </c>
      <c r="I1115" t="s">
        <v>23</v>
      </c>
      <c r="J1115" t="s">
        <v>1240</v>
      </c>
      <c r="K1115" t="s">
        <v>4382</v>
      </c>
      <c r="L1115" t="s">
        <v>4383</v>
      </c>
      <c r="M1115" t="s">
        <v>4384</v>
      </c>
      <c r="N1115" t="s">
        <v>4091</v>
      </c>
      <c r="O1115" s="14">
        <v>44228</v>
      </c>
      <c r="P1115" s="14">
        <v>44228</v>
      </c>
      <c r="Q1115" s="22" t="s">
        <v>27</v>
      </c>
      <c r="R1115" s="22"/>
      <c r="S1115" s="24"/>
      <c r="T1115" s="22">
        <v>44266</v>
      </c>
      <c r="U1115" t="s">
        <v>5982</v>
      </c>
      <c r="V1115" t="s">
        <v>5982</v>
      </c>
      <c r="W1115" t="s">
        <v>905</v>
      </c>
      <c r="X1115" t="b">
        <f>Tabla1[[#This Row],[PLAN CONSUMO 31/10]]=Tabla1[[#This Row],[PLAN_CONSUMO]]</f>
        <v>1</v>
      </c>
      <c r="Y1115" t="s">
        <v>4288</v>
      </c>
      <c r="Z1115" t="b">
        <f>Tabla1[[#This Row],[DESCRIPCION_U20002 31/10]]=Tabla1[[#This Row],[DESCRIPCION_U2000]]</f>
        <v>1</v>
      </c>
      <c r="AA1115" t="s">
        <v>1426</v>
      </c>
      <c r="AB1115" t="b">
        <f>Tabla1[[#This Row],[EJECUTIVO COMERCIAL 31/10]]=Tabla1[[#This Row],[EJECUTIVO_CORPORATE]]</f>
        <v>0</v>
      </c>
      <c r="AC1115" t="e">
        <f>VLOOKUP(Tabla1[[#This Row],[NRO_CUENTA]],[1]!Tabla3[#Data],12,0)</f>
        <v>#N/A</v>
      </c>
      <c r="AD1115" t="e">
        <f>VLOOKUP(Tabla1[[#This Row],[NRO_CUENTA]],[1]!Tabla3[#Data],17,0)</f>
        <v>#N/A</v>
      </c>
    </row>
    <row r="1116" spans="1:30" x14ac:dyDescent="0.25">
      <c r="A1116" t="s">
        <v>88</v>
      </c>
      <c r="B1116" s="1">
        <v>42642</v>
      </c>
      <c r="C1116" t="s">
        <v>1039</v>
      </c>
      <c r="D1116">
        <v>30434</v>
      </c>
      <c r="E1116" s="6" t="s">
        <v>4289</v>
      </c>
      <c r="F1116" t="s">
        <v>4290</v>
      </c>
      <c r="G1116" s="6" t="s">
        <v>4247</v>
      </c>
      <c r="H1116" t="s">
        <v>40</v>
      </c>
      <c r="I1116" t="s">
        <v>23</v>
      </c>
      <c r="J1116" t="s">
        <v>4336</v>
      </c>
      <c r="K1116" t="s">
        <v>4385</v>
      </c>
      <c r="L1116" t="s">
        <v>4386</v>
      </c>
      <c r="M1116" t="s">
        <v>4387</v>
      </c>
      <c r="N1116" t="s">
        <v>4091</v>
      </c>
      <c r="O1116" s="14">
        <v>44228</v>
      </c>
      <c r="P1116" s="14">
        <v>44228</v>
      </c>
      <c r="Q1116" s="22" t="s">
        <v>27</v>
      </c>
      <c r="R1116" s="28" t="s">
        <v>4523</v>
      </c>
      <c r="S1116" s="24"/>
      <c r="T1116" s="22">
        <v>44263</v>
      </c>
      <c r="U1116" t="s">
        <v>5982</v>
      </c>
      <c r="V1116" t="s">
        <v>5982</v>
      </c>
      <c r="W1116" t="s">
        <v>6592</v>
      </c>
      <c r="X1116" t="b">
        <f>Tabla1[[#This Row],[PLAN CONSUMO 31/10]]=Tabla1[[#This Row],[PLAN_CONSUMO]]</f>
        <v>0</v>
      </c>
      <c r="Y1116" t="s">
        <v>6713</v>
      </c>
      <c r="Z1116" t="b">
        <f>Tabla1[[#This Row],[DESCRIPCION_U20002 31/10]]=Tabla1[[#This Row],[DESCRIPCION_U2000]]</f>
        <v>0</v>
      </c>
      <c r="AA1116" t="s">
        <v>4247</v>
      </c>
      <c r="AB1116" t="b">
        <f>Tabla1[[#This Row],[EJECUTIVO COMERCIAL 31/10]]=Tabla1[[#This Row],[EJECUTIVO_CORPORATE]]</f>
        <v>1</v>
      </c>
      <c r="AC1116" t="e">
        <f>VLOOKUP(Tabla1[[#This Row],[NRO_CUENTA]],[1]!Tabla3[#Data],12,0)</f>
        <v>#N/A</v>
      </c>
      <c r="AD1116" t="e">
        <f>VLOOKUP(Tabla1[[#This Row],[NRO_CUENTA]],[1]!Tabla3[#Data],17,0)</f>
        <v>#N/A</v>
      </c>
    </row>
    <row r="1117" spans="1:30" x14ac:dyDescent="0.25">
      <c r="A1117" t="s">
        <v>188</v>
      </c>
      <c r="B1117" s="1">
        <v>42710</v>
      </c>
      <c r="C1117" t="s">
        <v>960</v>
      </c>
      <c r="D1117">
        <v>30576</v>
      </c>
      <c r="E1117" s="6" t="s">
        <v>4291</v>
      </c>
      <c r="F1117" t="s">
        <v>4292</v>
      </c>
      <c r="G1117" s="6" t="s">
        <v>4243</v>
      </c>
      <c r="H1117" t="s">
        <v>40</v>
      </c>
      <c r="I1117" t="s">
        <v>430</v>
      </c>
      <c r="J1117" t="s">
        <v>1843</v>
      </c>
      <c r="K1117" t="s">
        <v>4388</v>
      </c>
      <c r="L1117" t="s">
        <v>4389</v>
      </c>
      <c r="M1117" t="s">
        <v>4390</v>
      </c>
      <c r="N1117" t="s">
        <v>4091</v>
      </c>
      <c r="O1117" s="14">
        <v>44228</v>
      </c>
      <c r="P1117" s="14">
        <v>44228</v>
      </c>
      <c r="Q1117" s="22" t="s">
        <v>27</v>
      </c>
      <c r="R1117" s="22" t="s">
        <v>4821</v>
      </c>
      <c r="S1117" s="24"/>
      <c r="T1117" s="22">
        <v>44267</v>
      </c>
      <c r="U1117" t="s">
        <v>5984</v>
      </c>
      <c r="V1117" t="s">
        <v>35</v>
      </c>
      <c r="W1117" t="s">
        <v>248</v>
      </c>
      <c r="X1117" t="b">
        <f>Tabla1[[#This Row],[PLAN CONSUMO 31/10]]=Tabla1[[#This Row],[PLAN_CONSUMO]]</f>
        <v>0</v>
      </c>
      <c r="Y1117" t="s">
        <v>35</v>
      </c>
      <c r="Z1117" t="b">
        <f>Tabla1[[#This Row],[DESCRIPCION_U20002 31/10]]=Tabla1[[#This Row],[DESCRIPCION_U2000]]</f>
        <v>0</v>
      </c>
      <c r="AA1117" t="s">
        <v>6379</v>
      </c>
      <c r="AB1117" t="b">
        <f>Tabla1[[#This Row],[EJECUTIVO COMERCIAL 31/10]]=Tabla1[[#This Row],[EJECUTIVO_CORPORATE]]</f>
        <v>0</v>
      </c>
      <c r="AC1117" t="e">
        <f>VLOOKUP(Tabla1[[#This Row],[NRO_CUENTA]],[1]!Tabla3[#Data],12,0)</f>
        <v>#N/A</v>
      </c>
      <c r="AD1117" t="e">
        <f>VLOOKUP(Tabla1[[#This Row],[NRO_CUENTA]],[1]!Tabla3[#Data],17,0)</f>
        <v>#N/A</v>
      </c>
    </row>
    <row r="1118" spans="1:30" x14ac:dyDescent="0.25">
      <c r="A1118" t="s">
        <v>188</v>
      </c>
      <c r="B1118" s="1">
        <v>42765</v>
      </c>
      <c r="C1118" t="s">
        <v>2538</v>
      </c>
      <c r="D1118">
        <v>30775</v>
      </c>
      <c r="E1118" s="6" t="s">
        <v>4293</v>
      </c>
      <c r="F1118" t="s">
        <v>4294</v>
      </c>
      <c r="G1118" s="6" t="s">
        <v>4243</v>
      </c>
      <c r="H1118" t="s">
        <v>40</v>
      </c>
      <c r="I1118" t="s">
        <v>430</v>
      </c>
      <c r="J1118" t="s">
        <v>1843</v>
      </c>
      <c r="K1118" t="s">
        <v>4391</v>
      </c>
      <c r="L1118" t="s">
        <v>4392</v>
      </c>
      <c r="M1118" t="s">
        <v>4393</v>
      </c>
      <c r="N1118" t="s">
        <v>4091</v>
      </c>
      <c r="O1118" s="14">
        <v>44228</v>
      </c>
      <c r="P1118" s="14">
        <v>44228</v>
      </c>
      <c r="Q1118" s="21" t="s">
        <v>75</v>
      </c>
      <c r="R1118" s="22" t="s">
        <v>6385</v>
      </c>
      <c r="S1118" s="30" t="s">
        <v>1019</v>
      </c>
      <c r="T1118" s="22">
        <v>0</v>
      </c>
      <c r="U1118" t="s">
        <v>5990</v>
      </c>
      <c r="V1118" t="s">
        <v>35</v>
      </c>
      <c r="W1118" t="s">
        <v>6596</v>
      </c>
      <c r="X1118" t="b">
        <f>Tabla1[[#This Row],[PLAN CONSUMO 31/10]]=Tabla1[[#This Row],[PLAN_CONSUMO]]</f>
        <v>0</v>
      </c>
      <c r="Y1118" t="s">
        <v>35</v>
      </c>
      <c r="Z1118" t="b">
        <f>Tabla1[[#This Row],[DESCRIPCION_U20002 31/10]]=Tabla1[[#This Row],[DESCRIPCION_U2000]]</f>
        <v>0</v>
      </c>
      <c r="AA1118" t="s">
        <v>6379</v>
      </c>
      <c r="AB1118" t="b">
        <f>Tabla1[[#This Row],[EJECUTIVO COMERCIAL 31/10]]=Tabla1[[#This Row],[EJECUTIVO_CORPORATE]]</f>
        <v>0</v>
      </c>
      <c r="AC1118" t="e">
        <f>VLOOKUP(Tabla1[[#This Row],[NRO_CUENTA]],[1]!Tabla3[#Data],12,0)</f>
        <v>#N/A</v>
      </c>
      <c r="AD1118" t="e">
        <f>VLOOKUP(Tabla1[[#This Row],[NRO_CUENTA]],[1]!Tabla3[#Data],17,0)</f>
        <v>#N/A</v>
      </c>
    </row>
    <row r="1119" spans="1:30" x14ac:dyDescent="0.25">
      <c r="A1119" t="s">
        <v>88</v>
      </c>
      <c r="B1119" s="1">
        <v>42866</v>
      </c>
      <c r="C1119" t="s">
        <v>835</v>
      </c>
      <c r="D1119">
        <v>31020</v>
      </c>
      <c r="E1119" s="6" t="s">
        <v>4295</v>
      </c>
      <c r="F1119" t="s">
        <v>4296</v>
      </c>
      <c r="G1119" s="6" t="s">
        <v>1826</v>
      </c>
      <c r="H1119" t="s">
        <v>40</v>
      </c>
      <c r="I1119" t="s">
        <v>23</v>
      </c>
      <c r="J1119" t="s">
        <v>1241</v>
      </c>
      <c r="K1119" t="s">
        <v>4394</v>
      </c>
      <c r="L1119" t="s">
        <v>4395</v>
      </c>
      <c r="M1119" t="s">
        <v>4396</v>
      </c>
      <c r="N1119" t="s">
        <v>4091</v>
      </c>
      <c r="O1119" s="14">
        <v>44228</v>
      </c>
      <c r="P1119" s="14">
        <v>44228</v>
      </c>
      <c r="Q1119" s="22" t="s">
        <v>27</v>
      </c>
      <c r="R1119" s="22"/>
      <c r="S1119" s="24"/>
      <c r="T1119" s="22">
        <v>44250</v>
      </c>
      <c r="U1119" t="s">
        <v>5982</v>
      </c>
      <c r="V1119" t="s">
        <v>5982</v>
      </c>
      <c r="W1119" t="s">
        <v>323</v>
      </c>
      <c r="X1119" t="b">
        <f>Tabla1[[#This Row],[PLAN CONSUMO 31/10]]=Tabla1[[#This Row],[PLAN_CONSUMO]]</f>
        <v>0</v>
      </c>
      <c r="Y1119" t="s">
        <v>6138</v>
      </c>
      <c r="Z1119" t="b">
        <f>Tabla1[[#This Row],[DESCRIPCION_U20002 31/10]]=Tabla1[[#This Row],[DESCRIPCION_U2000]]</f>
        <v>0</v>
      </c>
      <c r="AA1119" t="s">
        <v>7475</v>
      </c>
      <c r="AB1119" t="b">
        <f>Tabla1[[#This Row],[EJECUTIVO COMERCIAL 31/10]]=Tabla1[[#This Row],[EJECUTIVO_CORPORATE]]</f>
        <v>0</v>
      </c>
      <c r="AC1119" t="e">
        <f>VLOOKUP(Tabla1[[#This Row],[NRO_CUENTA]],[1]!Tabla3[#Data],12,0)</f>
        <v>#N/A</v>
      </c>
      <c r="AD1119" t="e">
        <f>VLOOKUP(Tabla1[[#This Row],[NRO_CUENTA]],[1]!Tabla3[#Data],17,0)</f>
        <v>#N/A</v>
      </c>
    </row>
    <row r="1120" spans="1:30" x14ac:dyDescent="0.25">
      <c r="A1120" t="s">
        <v>88</v>
      </c>
      <c r="B1120" s="1">
        <v>42916</v>
      </c>
      <c r="C1120" t="s">
        <v>960</v>
      </c>
      <c r="D1120">
        <v>31223</v>
      </c>
      <c r="E1120" s="6" t="s">
        <v>4297</v>
      </c>
      <c r="F1120" t="s">
        <v>4341</v>
      </c>
      <c r="G1120" s="6" t="s">
        <v>1408</v>
      </c>
      <c r="H1120" t="s">
        <v>40</v>
      </c>
      <c r="I1120" t="s">
        <v>23</v>
      </c>
      <c r="J1120" t="s">
        <v>1228</v>
      </c>
      <c r="K1120" t="s">
        <v>4397</v>
      </c>
      <c r="L1120" t="s">
        <v>4398</v>
      </c>
      <c r="M1120" t="s">
        <v>4399</v>
      </c>
      <c r="N1120" t="s">
        <v>4091</v>
      </c>
      <c r="O1120" s="14">
        <v>44228</v>
      </c>
      <c r="P1120" s="14">
        <v>44228</v>
      </c>
      <c r="Q1120" s="22" t="s">
        <v>27</v>
      </c>
      <c r="R1120" s="22"/>
      <c r="S1120" s="24"/>
      <c r="T1120" s="22">
        <v>44299</v>
      </c>
      <c r="U1120" t="s">
        <v>5982</v>
      </c>
      <c r="V1120" t="s">
        <v>5982</v>
      </c>
      <c r="W1120" t="s">
        <v>282</v>
      </c>
      <c r="X1120" t="b">
        <f>Tabla1[[#This Row],[PLAN CONSUMO 31/10]]=Tabla1[[#This Row],[PLAN_CONSUMO]]</f>
        <v>0</v>
      </c>
      <c r="Y1120" t="s">
        <v>6714</v>
      </c>
      <c r="Z1120" t="b">
        <f>Tabla1[[#This Row],[DESCRIPCION_U20002 31/10]]=Tabla1[[#This Row],[DESCRIPCION_U2000]]</f>
        <v>0</v>
      </c>
      <c r="AA1120" t="s">
        <v>8638</v>
      </c>
      <c r="AB1120" t="b">
        <f>Tabla1[[#This Row],[EJECUTIVO COMERCIAL 31/10]]=Tabla1[[#This Row],[EJECUTIVO_CORPORATE]]</f>
        <v>0</v>
      </c>
      <c r="AC1120" t="e">
        <f>VLOOKUP(Tabla1[[#This Row],[NRO_CUENTA]],[1]!Tabla3[#Data],12,0)</f>
        <v>#N/A</v>
      </c>
      <c r="AD1120" t="e">
        <f>VLOOKUP(Tabla1[[#This Row],[NRO_CUENTA]],[1]!Tabla3[#Data],17,0)</f>
        <v>#N/A</v>
      </c>
    </row>
    <row r="1121" spans="1:30" ht="15" customHeight="1" x14ac:dyDescent="0.25">
      <c r="A1121" t="s">
        <v>18</v>
      </c>
      <c r="B1121" s="1">
        <v>42947</v>
      </c>
      <c r="C1121" t="s">
        <v>118</v>
      </c>
      <c r="D1121">
        <v>31269</v>
      </c>
      <c r="E1121" s="6" t="s">
        <v>2256</v>
      </c>
      <c r="F1121" t="s">
        <v>4340</v>
      </c>
      <c r="G1121" s="6" t="s">
        <v>1820</v>
      </c>
      <c r="H1121" t="s">
        <v>40</v>
      </c>
      <c r="I1121" t="s">
        <v>23</v>
      </c>
      <c r="J1121" t="s">
        <v>1378</v>
      </c>
      <c r="K1121" t="s">
        <v>4400</v>
      </c>
      <c r="L1121" t="s">
        <v>4401</v>
      </c>
      <c r="M1121" t="s">
        <v>2282</v>
      </c>
      <c r="N1121" t="s">
        <v>4091</v>
      </c>
      <c r="O1121" s="14">
        <v>44228</v>
      </c>
      <c r="P1121" s="14">
        <v>44228</v>
      </c>
      <c r="Q1121" s="22" t="s">
        <v>27</v>
      </c>
      <c r="R1121" s="22"/>
      <c r="S1121" s="24"/>
      <c r="T1121" s="22">
        <v>44275</v>
      </c>
      <c r="U1121" t="s">
        <v>5984</v>
      </c>
      <c r="V1121" t="s">
        <v>35</v>
      </c>
      <c r="W1121" t="s">
        <v>118</v>
      </c>
      <c r="X1121" t="b">
        <f>Tabla1[[#This Row],[PLAN CONSUMO 31/10]]=Tabla1[[#This Row],[PLAN_CONSUMO]]</f>
        <v>1</v>
      </c>
      <c r="Y1121" t="s">
        <v>35</v>
      </c>
      <c r="Z1121" t="b">
        <f>Tabla1[[#This Row],[DESCRIPCION_U20002 31/10]]=Tabla1[[#This Row],[DESCRIPCION_U2000]]</f>
        <v>0</v>
      </c>
      <c r="AA1121" t="s">
        <v>1820</v>
      </c>
      <c r="AB1121" t="b">
        <f>Tabla1[[#This Row],[EJECUTIVO COMERCIAL 31/10]]=Tabla1[[#This Row],[EJECUTIVO_CORPORATE]]</f>
        <v>1</v>
      </c>
      <c r="AC1121" t="e">
        <f>VLOOKUP(Tabla1[[#This Row],[NRO_CUENTA]],[1]!Tabla3[#Data],12,0)</f>
        <v>#N/A</v>
      </c>
      <c r="AD1121" t="e">
        <f>VLOOKUP(Tabla1[[#This Row],[NRO_CUENTA]],[1]!Tabla3[#Data],17,0)</f>
        <v>#N/A</v>
      </c>
    </row>
    <row r="1122" spans="1:30" x14ac:dyDescent="0.25">
      <c r="A1122" t="s">
        <v>18</v>
      </c>
      <c r="B1122" s="1">
        <v>42583</v>
      </c>
      <c r="C1122" t="s">
        <v>2459</v>
      </c>
      <c r="D1122">
        <v>30272</v>
      </c>
      <c r="E1122" s="6" t="s">
        <v>4077</v>
      </c>
      <c r="F1122" t="s">
        <v>4078</v>
      </c>
      <c r="G1122" s="6" t="s">
        <v>1837</v>
      </c>
      <c r="H1122" t="s">
        <v>22</v>
      </c>
      <c r="I1122" t="s">
        <v>23</v>
      </c>
      <c r="J1122" t="s">
        <v>939</v>
      </c>
      <c r="K1122" t="s">
        <v>4218</v>
      </c>
      <c r="L1122" t="s">
        <v>4219</v>
      </c>
      <c r="M1122" t="s">
        <v>4475</v>
      </c>
      <c r="N1122" t="s">
        <v>4091</v>
      </c>
      <c r="O1122" s="14">
        <v>44197</v>
      </c>
      <c r="P1122" s="14">
        <v>44197</v>
      </c>
      <c r="Q1122" s="22" t="s">
        <v>27</v>
      </c>
      <c r="R1122" s="28" t="s">
        <v>4493</v>
      </c>
      <c r="S1122" s="24"/>
      <c r="T1122" s="22">
        <v>44249</v>
      </c>
      <c r="U1122" t="s">
        <v>5982</v>
      </c>
      <c r="V1122" t="s">
        <v>5982</v>
      </c>
      <c r="W1122" t="s">
        <v>248</v>
      </c>
      <c r="X1122" t="b">
        <f>Tabla1[[#This Row],[PLAN CONSUMO 31/10]]=Tabla1[[#This Row],[PLAN_CONSUMO]]</f>
        <v>0</v>
      </c>
      <c r="Y1122" t="s">
        <v>8284</v>
      </c>
      <c r="Z1122" t="b">
        <f>Tabla1[[#This Row],[DESCRIPCION_U20002 31/10]]=Tabla1[[#This Row],[DESCRIPCION_U2000]]</f>
        <v>0</v>
      </c>
      <c r="AA1122" t="s">
        <v>7374</v>
      </c>
      <c r="AB1122" t="b">
        <f>Tabla1[[#This Row],[EJECUTIVO COMERCIAL 31/10]]=Tabla1[[#This Row],[EJECUTIVO_CORPORATE]]</f>
        <v>0</v>
      </c>
      <c r="AC1122" t="e">
        <f>VLOOKUP(Tabla1[[#This Row],[NRO_CUENTA]],[1]!Tabla3[#Data],12,0)</f>
        <v>#N/A</v>
      </c>
      <c r="AD1122" t="e">
        <f>VLOOKUP(Tabla1[[#This Row],[NRO_CUENTA]],[1]!Tabla3[#Data],17,0)</f>
        <v>#N/A</v>
      </c>
    </row>
    <row r="1123" spans="1:30" x14ac:dyDescent="0.25">
      <c r="A1123" t="s">
        <v>88</v>
      </c>
      <c r="B1123" s="1">
        <v>43068</v>
      </c>
      <c r="C1123" t="s">
        <v>118</v>
      </c>
      <c r="D1123">
        <v>31549</v>
      </c>
      <c r="E1123" s="6" t="s">
        <v>4299</v>
      </c>
      <c r="F1123" t="s">
        <v>4300</v>
      </c>
      <c r="G1123" s="6" t="s">
        <v>4244</v>
      </c>
      <c r="H1123" t="s">
        <v>40</v>
      </c>
      <c r="I1123" t="s">
        <v>23</v>
      </c>
      <c r="J1123" t="s">
        <v>1633</v>
      </c>
      <c r="K1123" t="s">
        <v>4404</v>
      </c>
      <c r="L1123" t="s">
        <v>4405</v>
      </c>
      <c r="M1123" t="s">
        <v>4406</v>
      </c>
      <c r="N1123" t="s">
        <v>4091</v>
      </c>
      <c r="O1123" s="14">
        <v>44228</v>
      </c>
      <c r="P1123" s="14">
        <v>44228</v>
      </c>
      <c r="Q1123" s="22" t="s">
        <v>27</v>
      </c>
      <c r="R1123" s="22"/>
      <c r="S1123" s="24"/>
      <c r="T1123" s="22">
        <v>44254</v>
      </c>
      <c r="U1123" t="s">
        <v>5982</v>
      </c>
      <c r="V1123" t="s">
        <v>5982</v>
      </c>
      <c r="W1123" t="s">
        <v>364</v>
      </c>
      <c r="X1123" t="b">
        <f>Tabla1[[#This Row],[PLAN CONSUMO 31/10]]=Tabla1[[#This Row],[PLAN_CONSUMO]]</f>
        <v>0</v>
      </c>
      <c r="Y1123" t="s">
        <v>6715</v>
      </c>
      <c r="Z1123" t="b">
        <f>Tabla1[[#This Row],[DESCRIPCION_U20002 31/10]]=Tabla1[[#This Row],[DESCRIPCION_U2000]]</f>
        <v>0</v>
      </c>
      <c r="AA1123" t="s">
        <v>5731</v>
      </c>
      <c r="AB1123" t="b">
        <f>Tabla1[[#This Row],[EJECUTIVO COMERCIAL 31/10]]=Tabla1[[#This Row],[EJECUTIVO_CORPORATE]]</f>
        <v>0</v>
      </c>
      <c r="AC1123" t="e">
        <f>VLOOKUP(Tabla1[[#This Row],[NRO_CUENTA]],[1]!Tabla3[#Data],12,0)</f>
        <v>#N/A</v>
      </c>
      <c r="AD1123" t="e">
        <f>VLOOKUP(Tabla1[[#This Row],[NRO_CUENTA]],[1]!Tabla3[#Data],17,0)</f>
        <v>#N/A</v>
      </c>
    </row>
    <row r="1124" spans="1:30" ht="15" customHeight="1" x14ac:dyDescent="0.25">
      <c r="A1124" t="s">
        <v>88</v>
      </c>
      <c r="B1124" s="1">
        <v>43068</v>
      </c>
      <c r="C1124" t="s">
        <v>118</v>
      </c>
      <c r="D1124">
        <v>31552</v>
      </c>
      <c r="E1124" s="6" t="s">
        <v>4299</v>
      </c>
      <c r="F1124" t="s">
        <v>4301</v>
      </c>
      <c r="G1124" s="6" t="s">
        <v>4244</v>
      </c>
      <c r="H1124" t="s">
        <v>22</v>
      </c>
      <c r="I1124" t="s">
        <v>23</v>
      </c>
      <c r="J1124" t="s">
        <v>1633</v>
      </c>
      <c r="K1124" t="s">
        <v>4407</v>
      </c>
      <c r="L1124" t="s">
        <v>4408</v>
      </c>
      <c r="M1124" t="s">
        <v>4409</v>
      </c>
      <c r="N1124" t="s">
        <v>4091</v>
      </c>
      <c r="O1124" s="14">
        <v>44228</v>
      </c>
      <c r="P1124" s="14">
        <v>44228</v>
      </c>
      <c r="Q1124" s="22" t="s">
        <v>27</v>
      </c>
      <c r="R1124" s="28" t="s">
        <v>4524</v>
      </c>
      <c r="S1124" s="24"/>
      <c r="T1124" s="22">
        <v>44275</v>
      </c>
      <c r="U1124" t="s">
        <v>5982</v>
      </c>
      <c r="V1124" t="s">
        <v>5982</v>
      </c>
      <c r="W1124" t="s">
        <v>364</v>
      </c>
      <c r="X1124" t="b">
        <f>Tabla1[[#This Row],[PLAN CONSUMO 31/10]]=Tabla1[[#This Row],[PLAN_CONSUMO]]</f>
        <v>0</v>
      </c>
      <c r="Y1124" t="s">
        <v>6139</v>
      </c>
      <c r="Z1124" t="b">
        <f>Tabla1[[#This Row],[DESCRIPCION_U20002 31/10]]=Tabla1[[#This Row],[DESCRIPCION_U2000]]</f>
        <v>0</v>
      </c>
      <c r="AA1124" t="s">
        <v>5731</v>
      </c>
      <c r="AB1124" t="b">
        <f>Tabla1[[#This Row],[EJECUTIVO COMERCIAL 31/10]]=Tabla1[[#This Row],[EJECUTIVO_CORPORATE]]</f>
        <v>0</v>
      </c>
      <c r="AC1124" t="e">
        <f>VLOOKUP(Tabla1[[#This Row],[NRO_CUENTA]],[1]!Tabla3[#Data],12,0)</f>
        <v>#N/A</v>
      </c>
      <c r="AD1124" t="e">
        <f>VLOOKUP(Tabla1[[#This Row],[NRO_CUENTA]],[1]!Tabla3[#Data],17,0)</f>
        <v>#N/A</v>
      </c>
    </row>
    <row r="1125" spans="1:30" ht="15.75" customHeight="1" x14ac:dyDescent="0.25">
      <c r="A1125" t="s">
        <v>88</v>
      </c>
      <c r="B1125" s="1">
        <v>43069</v>
      </c>
      <c r="C1125" t="s">
        <v>118</v>
      </c>
      <c r="D1125">
        <v>31600</v>
      </c>
      <c r="E1125" s="6" t="s">
        <v>4302</v>
      </c>
      <c r="F1125" t="s">
        <v>4303</v>
      </c>
      <c r="G1125" s="6" t="s">
        <v>5731</v>
      </c>
      <c r="H1125" t="s">
        <v>40</v>
      </c>
      <c r="I1125" t="s">
        <v>23</v>
      </c>
      <c r="J1125" s="34" t="s">
        <v>6181</v>
      </c>
      <c r="K1125" t="s">
        <v>4410</v>
      </c>
      <c r="L1125">
        <v>0</v>
      </c>
      <c r="M1125" t="s">
        <v>6185</v>
      </c>
      <c r="N1125" t="s">
        <v>4091</v>
      </c>
      <c r="O1125" s="14">
        <v>44228</v>
      </c>
      <c r="P1125" s="14">
        <v>44228</v>
      </c>
      <c r="Q1125" s="22" t="s">
        <v>27</v>
      </c>
      <c r="R1125" s="42" t="s">
        <v>6184</v>
      </c>
      <c r="S1125" s="24"/>
      <c r="T1125" s="22">
        <v>44524</v>
      </c>
      <c r="U1125" t="s">
        <v>5982</v>
      </c>
      <c r="V1125" t="s">
        <v>5982</v>
      </c>
      <c r="W1125" t="s">
        <v>118</v>
      </c>
      <c r="X1125" t="b">
        <f>Tabla1[[#This Row],[PLAN CONSUMO 31/10]]=Tabla1[[#This Row],[PLAN_CONSUMO]]</f>
        <v>1</v>
      </c>
      <c r="Y1125" t="s">
        <v>4303</v>
      </c>
      <c r="Z1125" t="b">
        <f>Tabla1[[#This Row],[DESCRIPCION_U20002 31/10]]=Tabla1[[#This Row],[DESCRIPCION_U2000]]</f>
        <v>1</v>
      </c>
      <c r="AA1125" t="s">
        <v>5731</v>
      </c>
      <c r="AB1125" t="b">
        <f>Tabla1[[#This Row],[EJECUTIVO COMERCIAL 31/10]]=Tabla1[[#This Row],[EJECUTIVO_CORPORATE]]</f>
        <v>1</v>
      </c>
      <c r="AC1125" t="e">
        <f>VLOOKUP(Tabla1[[#This Row],[NRO_CUENTA]],[1]!Tabla3[#Data],12,0)</f>
        <v>#N/A</v>
      </c>
      <c r="AD1125" t="e">
        <f>VLOOKUP(Tabla1[[#This Row],[NRO_CUENTA]],[1]!Tabla3[#Data],17,0)</f>
        <v>#N/A</v>
      </c>
    </row>
    <row r="1126" spans="1:30" x14ac:dyDescent="0.25">
      <c r="A1126" t="s">
        <v>188</v>
      </c>
      <c r="B1126" s="1">
        <v>43098</v>
      </c>
      <c r="C1126" t="s">
        <v>1041</v>
      </c>
      <c r="D1126">
        <v>31714</v>
      </c>
      <c r="E1126" s="6" t="s">
        <v>4304</v>
      </c>
      <c r="F1126" t="s">
        <v>4305</v>
      </c>
      <c r="G1126" s="6" t="s">
        <v>4824</v>
      </c>
      <c r="H1126" t="s">
        <v>40</v>
      </c>
      <c r="I1126" t="s">
        <v>23</v>
      </c>
      <c r="J1126" t="s">
        <v>1843</v>
      </c>
      <c r="K1126" t="s">
        <v>4411</v>
      </c>
      <c r="L1126" t="s">
        <v>4412</v>
      </c>
      <c r="M1126" t="s">
        <v>4413</v>
      </c>
      <c r="N1126" t="s">
        <v>4091</v>
      </c>
      <c r="O1126" s="14">
        <v>44228</v>
      </c>
      <c r="P1126" s="14">
        <v>44228</v>
      </c>
      <c r="Q1126" s="22" t="s">
        <v>27</v>
      </c>
      <c r="R1126" s="22"/>
      <c r="S1126" s="24"/>
      <c r="T1126" s="22">
        <v>44253</v>
      </c>
      <c r="U1126" t="s">
        <v>5990</v>
      </c>
      <c r="V1126" t="s">
        <v>5984</v>
      </c>
      <c r="W1126" t="s">
        <v>6593</v>
      </c>
      <c r="X1126" t="b">
        <f>Tabla1[[#This Row],[PLAN CONSUMO 31/10]]=Tabla1[[#This Row],[PLAN_CONSUMO]]</f>
        <v>0</v>
      </c>
      <c r="Y1126" t="s">
        <v>7972</v>
      </c>
      <c r="Z1126" t="b">
        <f>Tabla1[[#This Row],[DESCRIPCION_U20002 31/10]]=Tabla1[[#This Row],[DESCRIPCION_U2000]]</f>
        <v>0</v>
      </c>
      <c r="AA1126" t="s">
        <v>1754</v>
      </c>
      <c r="AB1126" t="b">
        <f>Tabla1[[#This Row],[EJECUTIVO COMERCIAL 31/10]]=Tabla1[[#This Row],[EJECUTIVO_CORPORATE]]</f>
        <v>0</v>
      </c>
      <c r="AC1126" t="e">
        <f>VLOOKUP(Tabla1[[#This Row],[NRO_CUENTA]],[1]!Tabla3[#Data],12,0)</f>
        <v>#N/A</v>
      </c>
      <c r="AD1126" t="e">
        <f>VLOOKUP(Tabla1[[#This Row],[NRO_CUENTA]],[1]!Tabla3[#Data],17,0)</f>
        <v>#N/A</v>
      </c>
    </row>
    <row r="1127" spans="1:30" x14ac:dyDescent="0.25">
      <c r="A1127" t="s">
        <v>88</v>
      </c>
      <c r="B1127" s="1">
        <v>43096</v>
      </c>
      <c r="C1127" t="s">
        <v>1041</v>
      </c>
      <c r="D1127">
        <v>31753</v>
      </c>
      <c r="E1127" s="6" t="s">
        <v>4306</v>
      </c>
      <c r="F1127" t="s">
        <v>4307</v>
      </c>
      <c r="G1127" s="6" t="s">
        <v>4249</v>
      </c>
      <c r="H1127" t="s">
        <v>40</v>
      </c>
      <c r="I1127" t="s">
        <v>23</v>
      </c>
      <c r="J1127" t="s">
        <v>4335</v>
      </c>
      <c r="K1127" t="s">
        <v>4414</v>
      </c>
      <c r="L1127" t="s">
        <v>4415</v>
      </c>
      <c r="M1127" t="s">
        <v>4416</v>
      </c>
      <c r="N1127" t="s">
        <v>4091</v>
      </c>
      <c r="O1127" s="14">
        <v>44228</v>
      </c>
      <c r="P1127" s="14">
        <v>44228</v>
      </c>
      <c r="Q1127" s="22" t="s">
        <v>27</v>
      </c>
      <c r="R1127" s="22" t="s">
        <v>4513</v>
      </c>
      <c r="S1127" s="24"/>
      <c r="T1127" s="22">
        <v>44264</v>
      </c>
      <c r="U1127" t="s">
        <v>5982</v>
      </c>
      <c r="V1127" t="s">
        <v>5982</v>
      </c>
      <c r="W1127" t="s">
        <v>6593</v>
      </c>
      <c r="X1127" t="b">
        <f>Tabla1[[#This Row],[PLAN CONSUMO 31/10]]=Tabla1[[#This Row],[PLAN_CONSUMO]]</f>
        <v>0</v>
      </c>
      <c r="Y1127" t="s">
        <v>4307</v>
      </c>
      <c r="Z1127" t="b">
        <f>Tabla1[[#This Row],[DESCRIPCION_U20002 31/10]]=Tabla1[[#This Row],[DESCRIPCION_U2000]]</f>
        <v>1</v>
      </c>
      <c r="AA1127" t="s">
        <v>4249</v>
      </c>
      <c r="AB1127" t="b">
        <f>Tabla1[[#This Row],[EJECUTIVO COMERCIAL 31/10]]=Tabla1[[#This Row],[EJECUTIVO_CORPORATE]]</f>
        <v>1</v>
      </c>
      <c r="AC1127" t="e">
        <f>VLOOKUP(Tabla1[[#This Row],[NRO_CUENTA]],[1]!Tabla3[#Data],12,0)</f>
        <v>#N/A</v>
      </c>
      <c r="AD1127" t="e">
        <f>VLOOKUP(Tabla1[[#This Row],[NRO_CUENTA]],[1]!Tabla3[#Data],17,0)</f>
        <v>#N/A</v>
      </c>
    </row>
    <row r="1128" spans="1:30" ht="17.25" customHeight="1" x14ac:dyDescent="0.25">
      <c r="A1128" t="s">
        <v>188</v>
      </c>
      <c r="B1128" s="1">
        <v>43185</v>
      </c>
      <c r="C1128" t="s">
        <v>1041</v>
      </c>
      <c r="D1128">
        <v>32120</v>
      </c>
      <c r="E1128" s="6" t="s">
        <v>4308</v>
      </c>
      <c r="F1128" t="s">
        <v>4309</v>
      </c>
      <c r="G1128" s="6" t="s">
        <v>4243</v>
      </c>
      <c r="H1128" t="s">
        <v>40</v>
      </c>
      <c r="I1128" t="s">
        <v>23</v>
      </c>
      <c r="J1128" t="s">
        <v>1843</v>
      </c>
      <c r="K1128" t="s">
        <v>4417</v>
      </c>
      <c r="L1128" t="s">
        <v>4418</v>
      </c>
      <c r="M1128" t="s">
        <v>4419</v>
      </c>
      <c r="N1128" t="s">
        <v>4091</v>
      </c>
      <c r="O1128" s="14">
        <v>44228</v>
      </c>
      <c r="P1128" s="14">
        <v>44228</v>
      </c>
      <c r="Q1128" s="22" t="s">
        <v>27</v>
      </c>
      <c r="R1128" s="21" t="s">
        <v>4508</v>
      </c>
      <c r="S1128" s="24"/>
      <c r="T1128" s="22">
        <v>44258</v>
      </c>
      <c r="U1128" t="s">
        <v>5982</v>
      </c>
      <c r="V1128" t="s">
        <v>35</v>
      </c>
      <c r="W1128" t="s">
        <v>323</v>
      </c>
      <c r="X1128" t="b">
        <f>Tabla1[[#This Row],[PLAN CONSUMO 31/10]]=Tabla1[[#This Row],[PLAN_CONSUMO]]</f>
        <v>0</v>
      </c>
      <c r="Y1128" t="s">
        <v>35</v>
      </c>
      <c r="Z1128" t="b">
        <f>Tabla1[[#This Row],[DESCRIPCION_U20002 31/10]]=Tabla1[[#This Row],[DESCRIPCION_U2000]]</f>
        <v>0</v>
      </c>
      <c r="AA1128" t="s">
        <v>6379</v>
      </c>
      <c r="AB1128" t="b">
        <f>Tabla1[[#This Row],[EJECUTIVO COMERCIAL 31/10]]=Tabla1[[#This Row],[EJECUTIVO_CORPORATE]]</f>
        <v>0</v>
      </c>
      <c r="AC1128" t="e">
        <f>VLOOKUP(Tabla1[[#This Row],[NRO_CUENTA]],[1]!Tabla3[#Data],12,0)</f>
        <v>#N/A</v>
      </c>
      <c r="AD1128" t="e">
        <f>VLOOKUP(Tabla1[[#This Row],[NRO_CUENTA]],[1]!Tabla3[#Data],17,0)</f>
        <v>#N/A</v>
      </c>
    </row>
    <row r="1129" spans="1:30" x14ac:dyDescent="0.25">
      <c r="A1129" t="s">
        <v>88</v>
      </c>
      <c r="B1129" s="1">
        <v>43214</v>
      </c>
      <c r="C1129" t="s">
        <v>1380</v>
      </c>
      <c r="D1129">
        <v>32192</v>
      </c>
      <c r="E1129" s="6" t="s">
        <v>4310</v>
      </c>
      <c r="F1129" t="s">
        <v>4344</v>
      </c>
      <c r="G1129" s="6" t="s">
        <v>1408</v>
      </c>
      <c r="H1129" t="s">
        <v>40</v>
      </c>
      <c r="I1129" t="s">
        <v>23</v>
      </c>
      <c r="J1129" t="s">
        <v>1228</v>
      </c>
      <c r="K1129" t="s">
        <v>4420</v>
      </c>
      <c r="L1129" t="s">
        <v>4421</v>
      </c>
      <c r="M1129" t="s">
        <v>4422</v>
      </c>
      <c r="N1129" t="s">
        <v>4091</v>
      </c>
      <c r="O1129" s="14">
        <v>44228</v>
      </c>
      <c r="P1129" s="14">
        <v>44228</v>
      </c>
      <c r="Q1129" s="22" t="s">
        <v>27</v>
      </c>
      <c r="R1129" s="22"/>
      <c r="S1129" s="24"/>
      <c r="T1129" s="22">
        <v>44273</v>
      </c>
      <c r="U1129" t="s">
        <v>5982</v>
      </c>
      <c r="V1129" t="s">
        <v>5982</v>
      </c>
      <c r="W1129" t="s">
        <v>1380</v>
      </c>
      <c r="X1129" t="b">
        <f>Tabla1[[#This Row],[PLAN CONSUMO 31/10]]=Tabla1[[#This Row],[PLAN_CONSUMO]]</f>
        <v>1</v>
      </c>
      <c r="Y1129" t="s">
        <v>6140</v>
      </c>
      <c r="Z1129" t="b">
        <f>Tabla1[[#This Row],[DESCRIPCION_U20002 31/10]]=Tabla1[[#This Row],[DESCRIPCION_U2000]]</f>
        <v>0</v>
      </c>
      <c r="AA1129" t="s">
        <v>7474</v>
      </c>
      <c r="AB1129" t="b">
        <f>Tabla1[[#This Row],[EJECUTIVO COMERCIAL 31/10]]=Tabla1[[#This Row],[EJECUTIVO_CORPORATE]]</f>
        <v>0</v>
      </c>
      <c r="AC1129" t="e">
        <f>VLOOKUP(Tabla1[[#This Row],[NRO_CUENTA]],[1]!Tabla3[#Data],12,0)</f>
        <v>#N/A</v>
      </c>
      <c r="AD1129" t="e">
        <f>VLOOKUP(Tabla1[[#This Row],[NRO_CUENTA]],[1]!Tabla3[#Data],17,0)</f>
        <v>#N/A</v>
      </c>
    </row>
    <row r="1130" spans="1:30" x14ac:dyDescent="0.25">
      <c r="A1130" t="s">
        <v>88</v>
      </c>
      <c r="B1130" s="1">
        <v>43249</v>
      </c>
      <c r="C1130" t="s">
        <v>398</v>
      </c>
      <c r="D1130">
        <v>32391</v>
      </c>
      <c r="E1130" s="6" t="s">
        <v>4311</v>
      </c>
      <c r="F1130" t="s">
        <v>4312</v>
      </c>
      <c r="G1130" s="6" t="s">
        <v>2188</v>
      </c>
      <c r="H1130" t="s">
        <v>40</v>
      </c>
      <c r="I1130" t="s">
        <v>23</v>
      </c>
      <c r="J1130" t="s">
        <v>2191</v>
      </c>
      <c r="K1130" t="s">
        <v>4423</v>
      </c>
      <c r="L1130" t="s">
        <v>4424</v>
      </c>
      <c r="M1130" t="s">
        <v>4425</v>
      </c>
      <c r="N1130" t="s">
        <v>4091</v>
      </c>
      <c r="O1130" s="14">
        <v>44228</v>
      </c>
      <c r="P1130" s="14">
        <v>44228</v>
      </c>
      <c r="Q1130" s="22" t="s">
        <v>27</v>
      </c>
      <c r="R1130" s="22"/>
      <c r="S1130" s="24"/>
      <c r="T1130" s="22">
        <v>44260</v>
      </c>
      <c r="U1130" t="s">
        <v>5982</v>
      </c>
      <c r="V1130" t="s">
        <v>35</v>
      </c>
      <c r="W1130" t="s">
        <v>398</v>
      </c>
      <c r="X1130" t="b">
        <f>Tabla1[[#This Row],[PLAN CONSUMO 31/10]]=Tabla1[[#This Row],[PLAN_CONSUMO]]</f>
        <v>1</v>
      </c>
      <c r="Y1130" t="s">
        <v>35</v>
      </c>
      <c r="Z1130" t="b">
        <f>Tabla1[[#This Row],[DESCRIPCION_U20002 31/10]]=Tabla1[[#This Row],[DESCRIPCION_U2000]]</f>
        <v>0</v>
      </c>
      <c r="AA1130" t="s">
        <v>7474</v>
      </c>
      <c r="AB1130" t="b">
        <f>Tabla1[[#This Row],[EJECUTIVO COMERCIAL 31/10]]=Tabla1[[#This Row],[EJECUTIVO_CORPORATE]]</f>
        <v>0</v>
      </c>
      <c r="AC1130" t="e">
        <f>VLOOKUP(Tabla1[[#This Row],[NRO_CUENTA]],[1]!Tabla3[#Data],12,0)</f>
        <v>#N/A</v>
      </c>
      <c r="AD1130" t="e">
        <f>VLOOKUP(Tabla1[[#This Row],[NRO_CUENTA]],[1]!Tabla3[#Data],17,0)</f>
        <v>#N/A</v>
      </c>
    </row>
    <row r="1131" spans="1:30" x14ac:dyDescent="0.25">
      <c r="A1131" t="s">
        <v>88</v>
      </c>
      <c r="B1131" s="1">
        <v>43251</v>
      </c>
      <c r="C1131" t="s">
        <v>1049</v>
      </c>
      <c r="D1131">
        <v>32431</v>
      </c>
      <c r="E1131" s="6" t="s">
        <v>4313</v>
      </c>
      <c r="F1131" t="s">
        <v>4314</v>
      </c>
      <c r="G1131" s="6" t="s">
        <v>1441</v>
      </c>
      <c r="H1131" t="s">
        <v>31</v>
      </c>
      <c r="I1131" t="s">
        <v>23</v>
      </c>
      <c r="J1131" t="s">
        <v>1238</v>
      </c>
      <c r="K1131" t="s">
        <v>4426</v>
      </c>
      <c r="L1131" t="s">
        <v>4427</v>
      </c>
      <c r="M1131" t="s">
        <v>4428</v>
      </c>
      <c r="N1131" t="s">
        <v>4091</v>
      </c>
      <c r="O1131" s="14">
        <v>44228</v>
      </c>
      <c r="P1131" s="14">
        <v>44228</v>
      </c>
      <c r="Q1131" s="21" t="s">
        <v>75</v>
      </c>
      <c r="R1131" s="22"/>
      <c r="S1131" s="2" t="s">
        <v>9309</v>
      </c>
      <c r="T1131" s="22">
        <v>0</v>
      </c>
      <c r="U1131" t="s">
        <v>5984</v>
      </c>
      <c r="V1131" t="s">
        <v>35</v>
      </c>
      <c r="W1131" t="s">
        <v>1872</v>
      </c>
      <c r="X1131" t="b">
        <f>Tabla1[[#This Row],[PLAN CONSUMO 31/10]]=Tabla1[[#This Row],[PLAN_CONSUMO]]</f>
        <v>0</v>
      </c>
      <c r="Y1131" t="s">
        <v>35</v>
      </c>
      <c r="Z1131" t="b">
        <f>Tabla1[[#This Row],[DESCRIPCION_U20002 31/10]]=Tabla1[[#This Row],[DESCRIPCION_U2000]]</f>
        <v>0</v>
      </c>
      <c r="AA1131" t="s">
        <v>7111</v>
      </c>
      <c r="AB1131" t="b">
        <f>Tabla1[[#This Row],[EJECUTIVO COMERCIAL 31/10]]=Tabla1[[#This Row],[EJECUTIVO_CORPORATE]]</f>
        <v>0</v>
      </c>
      <c r="AC1131" t="e">
        <f>VLOOKUP(Tabla1[[#This Row],[NRO_CUENTA]],[1]!Tabla3[#Data],12,0)</f>
        <v>#N/A</v>
      </c>
      <c r="AD1131" t="e">
        <f>VLOOKUP(Tabla1[[#This Row],[NRO_CUENTA]],[1]!Tabla3[#Data],17,0)</f>
        <v>#N/A</v>
      </c>
    </row>
    <row r="1132" spans="1:30" ht="15" customHeight="1" x14ac:dyDescent="0.25">
      <c r="A1132" t="s">
        <v>88</v>
      </c>
      <c r="B1132" s="1">
        <v>43278</v>
      </c>
      <c r="C1132" t="s">
        <v>19</v>
      </c>
      <c r="D1132">
        <v>32535</v>
      </c>
      <c r="E1132" s="6" t="s">
        <v>4315</v>
      </c>
      <c r="F1132" t="s">
        <v>4316</v>
      </c>
      <c r="G1132" s="6" t="s">
        <v>1426</v>
      </c>
      <c r="H1132" t="s">
        <v>22</v>
      </c>
      <c r="I1132" t="s">
        <v>23</v>
      </c>
      <c r="J1132" t="s">
        <v>1222</v>
      </c>
      <c r="K1132" t="s">
        <v>4429</v>
      </c>
      <c r="L1132">
        <v>0</v>
      </c>
      <c r="M1132" t="s">
        <v>4430</v>
      </c>
      <c r="N1132" t="s">
        <v>4091</v>
      </c>
      <c r="O1132" s="14">
        <v>44228</v>
      </c>
      <c r="P1132" s="14">
        <v>44228</v>
      </c>
      <c r="Q1132" s="22" t="s">
        <v>27</v>
      </c>
      <c r="R1132" s="28" t="s">
        <v>5208</v>
      </c>
      <c r="S1132" s="24"/>
      <c r="T1132" s="22">
        <v>44359</v>
      </c>
      <c r="U1132" t="s">
        <v>5982</v>
      </c>
      <c r="V1132" t="s">
        <v>5982</v>
      </c>
      <c r="W1132" t="s">
        <v>19</v>
      </c>
      <c r="X1132" t="b">
        <f>Tabla1[[#This Row],[PLAN CONSUMO 31/10]]=Tabla1[[#This Row],[PLAN_CONSUMO]]</f>
        <v>1</v>
      </c>
      <c r="Y1132" t="s">
        <v>4316</v>
      </c>
      <c r="Z1132" t="b">
        <f>Tabla1[[#This Row],[DESCRIPCION_U20002 31/10]]=Tabla1[[#This Row],[DESCRIPCION_U2000]]</f>
        <v>1</v>
      </c>
      <c r="AA1132" t="s">
        <v>7446</v>
      </c>
      <c r="AB1132" t="b">
        <f>Tabla1[[#This Row],[EJECUTIVO COMERCIAL 31/10]]=Tabla1[[#This Row],[EJECUTIVO_CORPORATE]]</f>
        <v>0</v>
      </c>
      <c r="AC1132" t="e">
        <f>VLOOKUP(Tabla1[[#This Row],[NRO_CUENTA]],[1]!Tabla3[#Data],12,0)</f>
        <v>#N/A</v>
      </c>
      <c r="AD1132" t="e">
        <f>VLOOKUP(Tabla1[[#This Row],[NRO_CUENTA]],[1]!Tabla3[#Data],17,0)</f>
        <v>#N/A</v>
      </c>
    </row>
    <row r="1133" spans="1:30" ht="15" customHeight="1" x14ac:dyDescent="0.25">
      <c r="A1133" t="s">
        <v>88</v>
      </c>
      <c r="B1133" s="1">
        <v>43342</v>
      </c>
      <c r="C1133" t="s">
        <v>19</v>
      </c>
      <c r="D1133">
        <v>32828</v>
      </c>
      <c r="E1133" s="6" t="s">
        <v>4317</v>
      </c>
      <c r="F1133" t="s">
        <v>4318</v>
      </c>
      <c r="G1133" t="s">
        <v>4824</v>
      </c>
      <c r="H1133" t="s">
        <v>40</v>
      </c>
      <c r="I1133" t="s">
        <v>23</v>
      </c>
      <c r="J1133" s="34" t="s">
        <v>5194</v>
      </c>
      <c r="K1133" t="s">
        <v>4431</v>
      </c>
      <c r="L1133" t="s">
        <v>4432</v>
      </c>
      <c r="M1133" t="s">
        <v>6182</v>
      </c>
      <c r="N1133" t="s">
        <v>4091</v>
      </c>
      <c r="O1133" s="14">
        <v>44228</v>
      </c>
      <c r="P1133" s="14">
        <v>44228</v>
      </c>
      <c r="Q1133" s="22" t="s">
        <v>27</v>
      </c>
      <c r="R1133" s="42" t="s">
        <v>6183</v>
      </c>
      <c r="S1133" s="24"/>
      <c r="T1133" s="22">
        <v>44582</v>
      </c>
      <c r="U1133" t="s">
        <v>5982</v>
      </c>
      <c r="V1133" t="s">
        <v>5982</v>
      </c>
      <c r="W1133" t="s">
        <v>19</v>
      </c>
      <c r="X1133" t="b">
        <f>Tabla1[[#This Row],[PLAN CONSUMO 31/10]]=Tabla1[[#This Row],[PLAN_CONSUMO]]</f>
        <v>1</v>
      </c>
      <c r="Y1133" t="s">
        <v>4318</v>
      </c>
      <c r="Z1133" t="b">
        <f>Tabla1[[#This Row],[DESCRIPCION_U20002 31/10]]=Tabla1[[#This Row],[DESCRIPCION_U2000]]</f>
        <v>1</v>
      </c>
      <c r="AA1133" t="s">
        <v>7474</v>
      </c>
      <c r="AB1133" t="b">
        <f>Tabla1[[#This Row],[EJECUTIVO COMERCIAL 31/10]]=Tabla1[[#This Row],[EJECUTIVO_CORPORATE]]</f>
        <v>0</v>
      </c>
      <c r="AC1133" t="e">
        <f>VLOOKUP(Tabla1[[#This Row],[NRO_CUENTA]],[1]!Tabla3[#Data],12,0)</f>
        <v>#N/A</v>
      </c>
      <c r="AD1133" t="e">
        <f>VLOOKUP(Tabla1[[#This Row],[NRO_CUENTA]],[1]!Tabla3[#Data],17,0)</f>
        <v>#N/A</v>
      </c>
    </row>
    <row r="1134" spans="1:30" x14ac:dyDescent="0.25">
      <c r="A1134" t="s">
        <v>88</v>
      </c>
      <c r="B1134" s="1">
        <v>43371</v>
      </c>
      <c r="C1134" t="s">
        <v>1041</v>
      </c>
      <c r="D1134">
        <v>32996</v>
      </c>
      <c r="E1134" s="6" t="s">
        <v>4319</v>
      </c>
      <c r="F1134" t="s">
        <v>4345</v>
      </c>
      <c r="G1134" s="6" t="s">
        <v>1413</v>
      </c>
      <c r="H1134" t="s">
        <v>40</v>
      </c>
      <c r="I1134" t="s">
        <v>23</v>
      </c>
      <c r="J1134" t="s">
        <v>757</v>
      </c>
      <c r="K1134" t="s">
        <v>4433</v>
      </c>
      <c r="L1134" t="s">
        <v>4434</v>
      </c>
      <c r="M1134" t="s">
        <v>4435</v>
      </c>
      <c r="N1134" t="s">
        <v>4091</v>
      </c>
      <c r="O1134" s="14">
        <v>44228</v>
      </c>
      <c r="P1134" s="14">
        <v>44228</v>
      </c>
      <c r="Q1134" s="22" t="s">
        <v>27</v>
      </c>
      <c r="R1134" s="22"/>
      <c r="S1134" s="24"/>
      <c r="T1134" s="22">
        <v>44272</v>
      </c>
      <c r="U1134" t="s">
        <v>5982</v>
      </c>
      <c r="V1134" t="s">
        <v>5982</v>
      </c>
      <c r="W1134" t="s">
        <v>6593</v>
      </c>
      <c r="X1134" t="b">
        <f>Tabla1[[#This Row],[PLAN CONSUMO 31/10]]=Tabla1[[#This Row],[PLAN_CONSUMO]]</f>
        <v>0</v>
      </c>
      <c r="Y1134" t="s">
        <v>6716</v>
      </c>
      <c r="Z1134" t="b">
        <f>Tabla1[[#This Row],[DESCRIPCION_U20002 31/10]]=Tabla1[[#This Row],[DESCRIPCION_U2000]]</f>
        <v>0</v>
      </c>
      <c r="AA1134" t="s">
        <v>8926</v>
      </c>
      <c r="AB1134" t="b">
        <f>Tabla1[[#This Row],[EJECUTIVO COMERCIAL 31/10]]=Tabla1[[#This Row],[EJECUTIVO_CORPORATE]]</f>
        <v>0</v>
      </c>
      <c r="AC1134" t="e">
        <f>VLOOKUP(Tabla1[[#This Row],[NRO_CUENTA]],[1]!Tabla3[#Data],12,0)</f>
        <v>#N/A</v>
      </c>
      <c r="AD1134" t="e">
        <f>VLOOKUP(Tabla1[[#This Row],[NRO_CUENTA]],[1]!Tabla3[#Data],17,0)</f>
        <v>#N/A</v>
      </c>
    </row>
    <row r="1135" spans="1:30" ht="15" customHeight="1" x14ac:dyDescent="0.25">
      <c r="A1135" t="s">
        <v>88</v>
      </c>
      <c r="B1135" s="1">
        <v>43434</v>
      </c>
      <c r="C1135" t="s">
        <v>118</v>
      </c>
      <c r="D1135">
        <v>33295</v>
      </c>
      <c r="E1135" s="6" t="s">
        <v>4320</v>
      </c>
      <c r="F1135" t="s">
        <v>4346</v>
      </c>
      <c r="G1135" s="6" t="s">
        <v>1408</v>
      </c>
      <c r="H1135" t="s">
        <v>40</v>
      </c>
      <c r="I1135" t="s">
        <v>23</v>
      </c>
      <c r="J1135" t="s">
        <v>1228</v>
      </c>
      <c r="K1135" t="s">
        <v>4436</v>
      </c>
      <c r="L1135" t="s">
        <v>4437</v>
      </c>
      <c r="M1135" t="s">
        <v>4438</v>
      </c>
      <c r="N1135" t="s">
        <v>4091</v>
      </c>
      <c r="O1135" s="14">
        <v>44228</v>
      </c>
      <c r="P1135" s="14">
        <v>44228</v>
      </c>
      <c r="Q1135" s="22" t="s">
        <v>27</v>
      </c>
      <c r="R1135" s="22"/>
      <c r="S1135" s="24"/>
      <c r="T1135" s="22">
        <v>44293</v>
      </c>
      <c r="U1135" t="s">
        <v>5984</v>
      </c>
      <c r="V1135" t="s">
        <v>35</v>
      </c>
      <c r="W1135" t="s">
        <v>118</v>
      </c>
      <c r="X1135" t="b">
        <f>Tabla1[[#This Row],[PLAN CONSUMO 31/10]]=Tabla1[[#This Row],[PLAN_CONSUMO]]</f>
        <v>1</v>
      </c>
      <c r="Y1135" t="s">
        <v>35</v>
      </c>
      <c r="Z1135" t="b">
        <f>Tabla1[[#This Row],[DESCRIPCION_U20002 31/10]]=Tabla1[[#This Row],[DESCRIPCION_U2000]]</f>
        <v>0</v>
      </c>
      <c r="AA1135" t="s">
        <v>8638</v>
      </c>
      <c r="AB1135" t="b">
        <f>Tabla1[[#This Row],[EJECUTIVO COMERCIAL 31/10]]=Tabla1[[#This Row],[EJECUTIVO_CORPORATE]]</f>
        <v>0</v>
      </c>
      <c r="AC1135" t="e">
        <f>VLOOKUP(Tabla1[[#This Row],[NRO_CUENTA]],[1]!Tabla3[#Data],12,0)</f>
        <v>#N/A</v>
      </c>
      <c r="AD1135" t="e">
        <f>VLOOKUP(Tabla1[[#This Row],[NRO_CUENTA]],[1]!Tabla3[#Data],17,0)</f>
        <v>#N/A</v>
      </c>
    </row>
    <row r="1136" spans="1:30" ht="15.75" customHeight="1" x14ac:dyDescent="0.25">
      <c r="A1136" t="s">
        <v>88</v>
      </c>
      <c r="B1136" s="1">
        <v>43434</v>
      </c>
      <c r="C1136" t="s">
        <v>28</v>
      </c>
      <c r="D1136">
        <v>33304</v>
      </c>
      <c r="E1136" s="6" t="s">
        <v>4321</v>
      </c>
      <c r="F1136" t="s">
        <v>6928</v>
      </c>
      <c r="G1136" s="6" t="s">
        <v>1429</v>
      </c>
      <c r="H1136" t="s">
        <v>22</v>
      </c>
      <c r="I1136" t="s">
        <v>23</v>
      </c>
      <c r="J1136" t="s">
        <v>1634</v>
      </c>
      <c r="K1136" t="s">
        <v>4439</v>
      </c>
      <c r="L1136" t="s">
        <v>4440</v>
      </c>
      <c r="M1136" s="41" t="s">
        <v>7012</v>
      </c>
      <c r="N1136" t="s">
        <v>4091</v>
      </c>
      <c r="O1136" s="14">
        <v>44228</v>
      </c>
      <c r="P1136" s="14">
        <v>44228</v>
      </c>
      <c r="Q1136" s="22" t="s">
        <v>27</v>
      </c>
      <c r="R1136" s="42" t="s">
        <v>7015</v>
      </c>
      <c r="S1136" s="24"/>
      <c r="T1136" s="22">
        <v>44617</v>
      </c>
      <c r="U1136" t="s">
        <v>5982</v>
      </c>
      <c r="V1136" t="s">
        <v>35</v>
      </c>
      <c r="W1136" t="s">
        <v>28</v>
      </c>
      <c r="X1136" t="b">
        <f>Tabla1[[#This Row],[PLAN CONSUMO 31/10]]=Tabla1[[#This Row],[PLAN_CONSUMO]]</f>
        <v>1</v>
      </c>
      <c r="Y1136" t="s">
        <v>35</v>
      </c>
      <c r="Z1136" t="b">
        <f>Tabla1[[#This Row],[DESCRIPCION_U20002 31/10]]=Tabla1[[#This Row],[DESCRIPCION_U2000]]</f>
        <v>0</v>
      </c>
      <c r="AA1136" t="s">
        <v>7446</v>
      </c>
      <c r="AB1136" t="b">
        <f>Tabla1[[#This Row],[EJECUTIVO COMERCIAL 31/10]]=Tabla1[[#This Row],[EJECUTIVO_CORPORATE]]</f>
        <v>0</v>
      </c>
      <c r="AC1136" t="e">
        <f>VLOOKUP(Tabla1[[#This Row],[NRO_CUENTA]],[1]!Tabla3[#Data],12,0)</f>
        <v>#N/A</v>
      </c>
      <c r="AD1136" t="e">
        <f>VLOOKUP(Tabla1[[#This Row],[NRO_CUENTA]],[1]!Tabla3[#Data],17,0)</f>
        <v>#N/A</v>
      </c>
    </row>
    <row r="1137" spans="1:31" x14ac:dyDescent="0.25">
      <c r="A1137" t="s">
        <v>188</v>
      </c>
      <c r="B1137" s="1">
        <v>43553</v>
      </c>
      <c r="C1137" t="s">
        <v>1682</v>
      </c>
      <c r="D1137">
        <v>33767</v>
      </c>
      <c r="E1137" s="6" t="s">
        <v>1755</v>
      </c>
      <c r="F1137" t="s">
        <v>4322</v>
      </c>
      <c r="G1137" s="6" t="s">
        <v>1754</v>
      </c>
      <c r="H1137" t="s">
        <v>31</v>
      </c>
      <c r="I1137" t="s">
        <v>23</v>
      </c>
      <c r="J1137" t="s">
        <v>1843</v>
      </c>
      <c r="K1137" t="s">
        <v>4441</v>
      </c>
      <c r="L1137" t="s">
        <v>4442</v>
      </c>
      <c r="M1137" t="s">
        <v>4443</v>
      </c>
      <c r="N1137" t="s">
        <v>4091</v>
      </c>
      <c r="O1137" s="14">
        <v>44228</v>
      </c>
      <c r="P1137" s="14">
        <v>44228</v>
      </c>
      <c r="Q1137" s="21" t="s">
        <v>75</v>
      </c>
      <c r="R1137" s="22"/>
      <c r="S1137" s="2" t="s">
        <v>9309</v>
      </c>
      <c r="T1137" s="22">
        <v>0</v>
      </c>
      <c r="U1137" t="s">
        <v>5984</v>
      </c>
      <c r="V1137" t="s">
        <v>35</v>
      </c>
      <c r="W1137" t="s">
        <v>1682</v>
      </c>
      <c r="X1137" t="b">
        <f>Tabla1[[#This Row],[PLAN CONSUMO 31/10]]=Tabla1[[#This Row],[PLAN_CONSUMO]]</f>
        <v>1</v>
      </c>
      <c r="Y1137" t="s">
        <v>35</v>
      </c>
      <c r="Z1137" t="b">
        <f>Tabla1[[#This Row],[DESCRIPCION_U20002 31/10]]=Tabla1[[#This Row],[DESCRIPCION_U2000]]</f>
        <v>0</v>
      </c>
      <c r="AA1137" t="s">
        <v>1754</v>
      </c>
      <c r="AB1137" t="b">
        <f>Tabla1[[#This Row],[EJECUTIVO COMERCIAL 31/10]]=Tabla1[[#This Row],[EJECUTIVO_CORPORATE]]</f>
        <v>1</v>
      </c>
      <c r="AC1137" t="e">
        <f>VLOOKUP(Tabla1[[#This Row],[NRO_CUENTA]],[1]!Tabla3[#Data],12,0)</f>
        <v>#N/A</v>
      </c>
      <c r="AD1137" t="e">
        <f>VLOOKUP(Tabla1[[#This Row],[NRO_CUENTA]],[1]!Tabla3[#Data],17,0)</f>
        <v>#N/A</v>
      </c>
    </row>
    <row r="1138" spans="1:31" x14ac:dyDescent="0.25">
      <c r="A1138" t="s">
        <v>88</v>
      </c>
      <c r="B1138" s="1">
        <v>43677</v>
      </c>
      <c r="C1138" t="s">
        <v>19</v>
      </c>
      <c r="D1138">
        <v>34216</v>
      </c>
      <c r="E1138" s="6" t="s">
        <v>4323</v>
      </c>
      <c r="F1138" t="s">
        <v>4324</v>
      </c>
      <c r="G1138" s="6" t="s">
        <v>1833</v>
      </c>
      <c r="H1138" t="s">
        <v>646</v>
      </c>
      <c r="I1138" t="s">
        <v>23</v>
      </c>
      <c r="J1138" t="s">
        <v>1235</v>
      </c>
      <c r="K1138" t="s">
        <v>4444</v>
      </c>
      <c r="L1138" t="s">
        <v>4445</v>
      </c>
      <c r="M1138" t="s">
        <v>4446</v>
      </c>
      <c r="N1138" t="s">
        <v>4091</v>
      </c>
      <c r="O1138" s="14">
        <v>44228</v>
      </c>
      <c r="P1138" s="14">
        <v>44228</v>
      </c>
      <c r="Q1138" s="22" t="s">
        <v>996</v>
      </c>
      <c r="R1138" s="22"/>
      <c r="S1138" s="24"/>
      <c r="T1138" s="22">
        <v>0</v>
      </c>
      <c r="U1138" t="s">
        <v>5982</v>
      </c>
      <c r="V1138" t="s">
        <v>5982</v>
      </c>
      <c r="W1138" t="s">
        <v>19</v>
      </c>
      <c r="X1138" t="b">
        <f>Tabla1[[#This Row],[PLAN CONSUMO 31/10]]=Tabla1[[#This Row],[PLAN_CONSUMO]]</f>
        <v>1</v>
      </c>
      <c r="Y1138" t="s">
        <v>4324</v>
      </c>
      <c r="Z1138" t="b">
        <f>Tabla1[[#This Row],[DESCRIPCION_U20002 31/10]]=Tabla1[[#This Row],[DESCRIPCION_U2000]]</f>
        <v>1</v>
      </c>
      <c r="AA1138" t="s">
        <v>6152</v>
      </c>
      <c r="AB1138" t="b">
        <f>Tabla1[[#This Row],[EJECUTIVO COMERCIAL 31/10]]=Tabla1[[#This Row],[EJECUTIVO_CORPORATE]]</f>
        <v>0</v>
      </c>
      <c r="AC1138" t="e">
        <f>VLOOKUP(Tabla1[[#This Row],[NRO_CUENTA]],[1]!Tabla3[#Data],12,0)</f>
        <v>#N/A</v>
      </c>
      <c r="AD1138" t="e">
        <f>VLOOKUP(Tabla1[[#This Row],[NRO_CUENTA]],[1]!Tabla3[#Data],17,0)</f>
        <v>#N/A</v>
      </c>
    </row>
    <row r="1139" spans="1:31" x14ac:dyDescent="0.25">
      <c r="A1139" t="s">
        <v>88</v>
      </c>
      <c r="B1139" s="1">
        <v>44226</v>
      </c>
      <c r="C1139" t="s">
        <v>905</v>
      </c>
      <c r="D1139">
        <v>35829</v>
      </c>
      <c r="E1139" s="6" t="s">
        <v>2266</v>
      </c>
      <c r="F1139" t="s">
        <v>4347</v>
      </c>
      <c r="G1139" s="6" t="s">
        <v>1429</v>
      </c>
      <c r="H1139" t="s">
        <v>22</v>
      </c>
      <c r="I1139" t="s">
        <v>23</v>
      </c>
      <c r="J1139" t="s">
        <v>1634</v>
      </c>
      <c r="K1139" t="s">
        <v>4447</v>
      </c>
      <c r="L1139" t="s">
        <v>4448</v>
      </c>
      <c r="M1139" t="s">
        <v>2308</v>
      </c>
      <c r="N1139" t="s">
        <v>17</v>
      </c>
      <c r="O1139" s="14">
        <v>44228</v>
      </c>
      <c r="P1139" s="14">
        <v>44228</v>
      </c>
      <c r="Q1139" s="22" t="s">
        <v>27</v>
      </c>
      <c r="R1139" s="22"/>
      <c r="S1139" s="24"/>
      <c r="T1139" s="22">
        <v>44264</v>
      </c>
      <c r="U1139" t="s">
        <v>5984</v>
      </c>
      <c r="V1139" t="s">
        <v>35</v>
      </c>
      <c r="W1139" t="s">
        <v>905</v>
      </c>
      <c r="X1139" t="b">
        <f>Tabla1[[#This Row],[PLAN CONSUMO 31/10]]=Tabla1[[#This Row],[PLAN_CONSUMO]]</f>
        <v>1</v>
      </c>
      <c r="Y1139" t="s">
        <v>35</v>
      </c>
      <c r="Z1139" t="b">
        <f>Tabla1[[#This Row],[DESCRIPCION_U20002 31/10]]=Tabla1[[#This Row],[DESCRIPCION_U2000]]</f>
        <v>0</v>
      </c>
      <c r="AA1139" t="s">
        <v>7446</v>
      </c>
      <c r="AB1139" t="b">
        <f>Tabla1[[#This Row],[EJECUTIVO COMERCIAL 31/10]]=Tabla1[[#This Row],[EJECUTIVO_CORPORATE]]</f>
        <v>0</v>
      </c>
      <c r="AC1139" t="e">
        <f>VLOOKUP(Tabla1[[#This Row],[NRO_CUENTA]],[1]!Tabla3[#Data],12,0)</f>
        <v>#N/A</v>
      </c>
      <c r="AD1139" t="e">
        <f>VLOOKUP(Tabla1[[#This Row],[NRO_CUENTA]],[1]!Tabla3[#Data],17,0)</f>
        <v>#N/A</v>
      </c>
    </row>
    <row r="1140" spans="1:31" x14ac:dyDescent="0.25">
      <c r="A1140" t="s">
        <v>18</v>
      </c>
      <c r="B1140" s="1">
        <v>44224</v>
      </c>
      <c r="C1140" t="s">
        <v>960</v>
      </c>
      <c r="D1140">
        <v>35873</v>
      </c>
      <c r="E1140" s="6" t="s">
        <v>952</v>
      </c>
      <c r="F1140" t="s">
        <v>4325</v>
      </c>
      <c r="G1140" s="6" t="s">
        <v>2240</v>
      </c>
      <c r="H1140" t="s">
        <v>22</v>
      </c>
      <c r="I1140" t="s">
        <v>23</v>
      </c>
      <c r="J1140" t="s">
        <v>2337</v>
      </c>
      <c r="K1140" t="s">
        <v>953</v>
      </c>
      <c r="L1140" t="s">
        <v>4455</v>
      </c>
      <c r="M1140" t="s">
        <v>4456</v>
      </c>
      <c r="N1140" t="s">
        <v>17</v>
      </c>
      <c r="O1140" s="14">
        <v>44228</v>
      </c>
      <c r="P1140" s="14">
        <v>44228</v>
      </c>
      <c r="Q1140" s="22" t="s">
        <v>75</v>
      </c>
      <c r="R1140" s="38" t="s">
        <v>7219</v>
      </c>
      <c r="S1140" s="25" t="s">
        <v>1018</v>
      </c>
      <c r="T1140" s="22">
        <v>0</v>
      </c>
      <c r="U1140" t="s">
        <v>5982</v>
      </c>
      <c r="V1140" t="s">
        <v>5982</v>
      </c>
      <c r="W1140" t="s">
        <v>5988</v>
      </c>
      <c r="X1140" t="b">
        <f>Tabla1[[#This Row],[PLAN CONSUMO 31/10]]=Tabla1[[#This Row],[PLAN_CONSUMO]]</f>
        <v>0</v>
      </c>
      <c r="Y1140" t="s">
        <v>9281</v>
      </c>
      <c r="Z1140" t="b">
        <f>Tabla1[[#This Row],[DESCRIPCION_U20002 31/10]]=Tabla1[[#This Row],[DESCRIPCION_U2000]]</f>
        <v>0</v>
      </c>
      <c r="AA1140" t="s">
        <v>7373</v>
      </c>
      <c r="AB1140" t="b">
        <f>Tabla1[[#This Row],[EJECUTIVO COMERCIAL 31/10]]=Tabla1[[#This Row],[EJECUTIVO_CORPORATE]]</f>
        <v>0</v>
      </c>
      <c r="AC1140" t="e">
        <f>VLOOKUP(Tabla1[[#This Row],[NRO_CUENTA]],[1]!Tabla3[#Data],12,0)</f>
        <v>#N/A</v>
      </c>
      <c r="AD1140" t="e">
        <f>VLOOKUP(Tabla1[[#This Row],[NRO_CUENTA]],[1]!Tabla3[#Data],17,0)</f>
        <v>#N/A</v>
      </c>
    </row>
    <row r="1141" spans="1:31" x14ac:dyDescent="0.25">
      <c r="A1141" t="s">
        <v>18</v>
      </c>
      <c r="B1141" s="1">
        <v>44225</v>
      </c>
      <c r="C1141" t="s">
        <v>960</v>
      </c>
      <c r="D1141">
        <v>35877</v>
      </c>
      <c r="E1141" s="6" t="s">
        <v>952</v>
      </c>
      <c r="F1141" t="s">
        <v>4326</v>
      </c>
      <c r="G1141" s="6" t="s">
        <v>2240</v>
      </c>
      <c r="H1141" t="s">
        <v>22</v>
      </c>
      <c r="I1141" t="s">
        <v>23</v>
      </c>
      <c r="J1141" t="s">
        <v>2337</v>
      </c>
      <c r="K1141" t="s">
        <v>953</v>
      </c>
      <c r="L1141" t="s">
        <v>4455</v>
      </c>
      <c r="M1141" t="s">
        <v>4457</v>
      </c>
      <c r="N1141" t="s">
        <v>17</v>
      </c>
      <c r="O1141" s="14">
        <v>44228</v>
      </c>
      <c r="P1141" s="14">
        <v>44228</v>
      </c>
      <c r="Q1141" s="22" t="s">
        <v>75</v>
      </c>
      <c r="R1141" s="38" t="s">
        <v>7219</v>
      </c>
      <c r="S1141" s="25" t="s">
        <v>1018</v>
      </c>
      <c r="T1141" s="22">
        <v>0</v>
      </c>
      <c r="U1141" t="s">
        <v>5982</v>
      </c>
      <c r="V1141" t="s">
        <v>5982</v>
      </c>
      <c r="W1141" t="s">
        <v>5988</v>
      </c>
      <c r="X1141" t="b">
        <f>Tabla1[[#This Row],[PLAN CONSUMO 31/10]]=Tabla1[[#This Row],[PLAN_CONSUMO]]</f>
        <v>0</v>
      </c>
      <c r="Y1141" t="s">
        <v>9282</v>
      </c>
      <c r="Z1141" t="b">
        <f>Tabla1[[#This Row],[DESCRIPCION_U20002 31/10]]=Tabla1[[#This Row],[DESCRIPCION_U2000]]</f>
        <v>0</v>
      </c>
      <c r="AA1141" t="s">
        <v>7373</v>
      </c>
      <c r="AB1141" t="b">
        <f>Tabla1[[#This Row],[EJECUTIVO COMERCIAL 31/10]]=Tabla1[[#This Row],[EJECUTIVO_CORPORATE]]</f>
        <v>0</v>
      </c>
      <c r="AC1141" t="e">
        <f>VLOOKUP(Tabla1[[#This Row],[NRO_CUENTA]],[1]!Tabla3[#Data],12,0)</f>
        <v>#N/A</v>
      </c>
      <c r="AD1141" t="e">
        <f>VLOOKUP(Tabla1[[#This Row],[NRO_CUENTA]],[1]!Tabla3[#Data],17,0)</f>
        <v>#N/A</v>
      </c>
    </row>
    <row r="1142" spans="1:31" x14ac:dyDescent="0.25">
      <c r="A1142" t="s">
        <v>18</v>
      </c>
      <c r="B1142" s="1">
        <v>44226</v>
      </c>
      <c r="C1142" t="s">
        <v>1044</v>
      </c>
      <c r="D1142">
        <v>35883</v>
      </c>
      <c r="E1142" s="6" t="s">
        <v>2372</v>
      </c>
      <c r="F1142" t="s">
        <v>4348</v>
      </c>
      <c r="G1142" s="6" t="s">
        <v>1760</v>
      </c>
      <c r="H1142" t="s">
        <v>40</v>
      </c>
      <c r="I1142" t="s">
        <v>23</v>
      </c>
      <c r="J1142" t="s">
        <v>1231</v>
      </c>
      <c r="K1142" t="s">
        <v>2378</v>
      </c>
      <c r="L1142" t="s">
        <v>2379</v>
      </c>
      <c r="M1142" t="s">
        <v>2380</v>
      </c>
      <c r="N1142" t="s">
        <v>17</v>
      </c>
      <c r="O1142" s="14">
        <v>44228</v>
      </c>
      <c r="P1142" s="14">
        <v>44228</v>
      </c>
      <c r="Q1142" s="22" t="s">
        <v>27</v>
      </c>
      <c r="R1142" s="22"/>
      <c r="S1142" s="24"/>
      <c r="T1142" s="22">
        <v>44294</v>
      </c>
      <c r="U1142" t="s">
        <v>5984</v>
      </c>
      <c r="V1142" t="s">
        <v>5982</v>
      </c>
      <c r="W1142" t="s">
        <v>5994</v>
      </c>
      <c r="X1142" t="b">
        <f>Tabla1[[#This Row],[PLAN CONSUMO 31/10]]=Tabla1[[#This Row],[PLAN_CONSUMO]]</f>
        <v>0</v>
      </c>
      <c r="Y1142" t="s">
        <v>7828</v>
      </c>
      <c r="Z1142" t="b">
        <f>Tabla1[[#This Row],[DESCRIPCION_U20002 31/10]]=Tabla1[[#This Row],[DESCRIPCION_U2000]]</f>
        <v>0</v>
      </c>
      <c r="AA1142" t="s">
        <v>1760</v>
      </c>
      <c r="AB1142" t="b">
        <f>Tabla1[[#This Row],[EJECUTIVO COMERCIAL 31/10]]=Tabla1[[#This Row],[EJECUTIVO_CORPORATE]]</f>
        <v>1</v>
      </c>
      <c r="AC1142" t="e">
        <f>VLOOKUP(Tabla1[[#This Row],[NRO_CUENTA]],[1]!Tabla3[#Data],12,0)</f>
        <v>#N/A</v>
      </c>
      <c r="AD1142" t="e">
        <f>VLOOKUP(Tabla1[[#This Row],[NRO_CUENTA]],[1]!Tabla3[#Data],17,0)</f>
        <v>#N/A</v>
      </c>
    </row>
    <row r="1143" spans="1:31" x14ac:dyDescent="0.25">
      <c r="A1143" t="s">
        <v>88</v>
      </c>
      <c r="B1143" s="1">
        <v>41456</v>
      </c>
      <c r="C1143" t="s">
        <v>1251</v>
      </c>
      <c r="D1143">
        <v>28440</v>
      </c>
      <c r="E1143" s="6" t="s">
        <v>4269</v>
      </c>
      <c r="F1143" t="s">
        <v>4270</v>
      </c>
      <c r="G1143" s="6" t="s">
        <v>1415</v>
      </c>
      <c r="H1143" t="s">
        <v>22</v>
      </c>
      <c r="I1143" t="s">
        <v>23</v>
      </c>
      <c r="J1143" t="s">
        <v>1635</v>
      </c>
      <c r="K1143" t="s">
        <v>4473</v>
      </c>
      <c r="L1143">
        <v>0</v>
      </c>
      <c r="M1143" t="s">
        <v>4472</v>
      </c>
      <c r="N1143" t="s">
        <v>4091</v>
      </c>
      <c r="O1143" s="14">
        <v>44228</v>
      </c>
      <c r="P1143" s="14">
        <v>44228</v>
      </c>
      <c r="Q1143" s="22" t="s">
        <v>27</v>
      </c>
      <c r="R1143" s="28" t="s">
        <v>4501</v>
      </c>
      <c r="S1143" s="24"/>
      <c r="T1143" s="22">
        <v>44252</v>
      </c>
      <c r="U1143" t="s">
        <v>5982</v>
      </c>
      <c r="V1143" t="s">
        <v>5982</v>
      </c>
      <c r="W1143" t="s">
        <v>1872</v>
      </c>
      <c r="X1143" t="b">
        <f>Tabla1[[#This Row],[PLAN CONSUMO 31/10]]=Tabla1[[#This Row],[PLAN_CONSUMO]]</f>
        <v>0</v>
      </c>
      <c r="Y1143" t="s">
        <v>8524</v>
      </c>
      <c r="Z1143" t="b">
        <f>Tabla1[[#This Row],[DESCRIPCION_U20002 31/10]]=Tabla1[[#This Row],[DESCRIPCION_U2000]]</f>
        <v>0</v>
      </c>
      <c r="AA1143" t="s">
        <v>5882</v>
      </c>
      <c r="AB1143" t="b">
        <f>Tabla1[[#This Row],[EJECUTIVO COMERCIAL 31/10]]=Tabla1[[#This Row],[EJECUTIVO_CORPORATE]]</f>
        <v>0</v>
      </c>
      <c r="AC1143" t="e">
        <f>VLOOKUP(Tabla1[[#This Row],[NRO_CUENTA]],[1]!Tabla3[#Data],12,0)</f>
        <v>#N/A</v>
      </c>
      <c r="AD1143" t="e">
        <f>VLOOKUP(Tabla1[[#This Row],[NRO_CUENTA]],[1]!Tabla3[#Data],17,0)</f>
        <v>#N/A</v>
      </c>
    </row>
    <row r="1144" spans="1:31" x14ac:dyDescent="0.25">
      <c r="A1144" t="s">
        <v>18</v>
      </c>
      <c r="B1144" s="1">
        <v>43039</v>
      </c>
      <c r="C1144" t="s">
        <v>271</v>
      </c>
      <c r="D1144">
        <v>31509</v>
      </c>
      <c r="E1144" s="6" t="s">
        <v>4298</v>
      </c>
      <c r="F1144" t="s">
        <v>6163</v>
      </c>
      <c r="G1144" s="6" t="s">
        <v>1765</v>
      </c>
      <c r="H1144" t="s">
        <v>31</v>
      </c>
      <c r="I1144" t="s">
        <v>23</v>
      </c>
      <c r="J1144" t="s">
        <v>745</v>
      </c>
      <c r="K1144" t="s">
        <v>4402</v>
      </c>
      <c r="L1144" t="s">
        <v>4403</v>
      </c>
      <c r="M1144" t="s">
        <v>4474</v>
      </c>
      <c r="N1144" t="s">
        <v>4091</v>
      </c>
      <c r="O1144" s="14">
        <v>44228</v>
      </c>
      <c r="P1144" s="14">
        <v>44228</v>
      </c>
      <c r="Q1144" s="22" t="s">
        <v>27</v>
      </c>
      <c r="R1144" s="22" t="s">
        <v>6169</v>
      </c>
      <c r="S1144" s="24"/>
      <c r="T1144" s="22">
        <v>44438</v>
      </c>
      <c r="U1144" t="s">
        <v>5984</v>
      </c>
      <c r="V1144" t="s">
        <v>35</v>
      </c>
      <c r="W1144" t="s">
        <v>271</v>
      </c>
      <c r="X1144" t="b">
        <f>Tabla1[[#This Row],[PLAN CONSUMO 31/10]]=Tabla1[[#This Row],[PLAN_CONSUMO]]</f>
        <v>1</v>
      </c>
      <c r="Y1144" t="s">
        <v>35</v>
      </c>
      <c r="Z1144" t="b">
        <f>Tabla1[[#This Row],[DESCRIPCION_U20002 31/10]]=Tabla1[[#This Row],[DESCRIPCION_U2000]]</f>
        <v>0</v>
      </c>
      <c r="AA1144" t="s">
        <v>3799</v>
      </c>
      <c r="AB1144" t="b">
        <f>Tabla1[[#This Row],[EJECUTIVO COMERCIAL 31/10]]=Tabla1[[#This Row],[EJECUTIVO_CORPORATE]]</f>
        <v>0</v>
      </c>
      <c r="AC1144" t="e">
        <f>VLOOKUP(Tabla1[[#This Row],[NRO_CUENTA]],[1]!Tabla3[#Data],12,0)</f>
        <v>#N/A</v>
      </c>
      <c r="AD1144" t="e">
        <f>VLOOKUP(Tabla1[[#This Row],[NRO_CUENTA]],[1]!Tabla3[#Data],17,0)</f>
        <v>#N/A</v>
      </c>
    </row>
    <row r="1145" spans="1:31" x14ac:dyDescent="0.25">
      <c r="A1145" t="s">
        <v>88</v>
      </c>
      <c r="B1145" s="1">
        <v>44224</v>
      </c>
      <c r="C1145" t="s">
        <v>28</v>
      </c>
      <c r="D1145">
        <v>35859</v>
      </c>
      <c r="E1145" s="6" t="s">
        <v>1411</v>
      </c>
      <c r="F1145" t="s">
        <v>4329</v>
      </c>
      <c r="G1145" s="6" t="s">
        <v>1413</v>
      </c>
      <c r="H1145" t="s">
        <v>40</v>
      </c>
      <c r="I1145" t="s">
        <v>23</v>
      </c>
      <c r="J1145" t="s">
        <v>757</v>
      </c>
      <c r="K1145" t="s">
        <v>4460</v>
      </c>
      <c r="L1145" t="s">
        <v>4461</v>
      </c>
      <c r="M1145" t="s">
        <v>2288</v>
      </c>
      <c r="N1145" t="s">
        <v>17</v>
      </c>
      <c r="O1145" s="14">
        <v>44228</v>
      </c>
      <c r="P1145" s="14">
        <v>44228</v>
      </c>
      <c r="Q1145" s="22" t="s">
        <v>27</v>
      </c>
      <c r="R1145" s="22"/>
      <c r="S1145" s="24"/>
      <c r="T1145" s="22">
        <v>44251</v>
      </c>
      <c r="U1145" t="s">
        <v>5982</v>
      </c>
      <c r="V1145" t="s">
        <v>5982</v>
      </c>
      <c r="W1145" t="s">
        <v>28</v>
      </c>
      <c r="X1145" t="b">
        <f>Tabla1[[#This Row],[PLAN CONSUMO 31/10]]=Tabla1[[#This Row],[PLAN_CONSUMO]]</f>
        <v>1</v>
      </c>
      <c r="Y1145" t="s">
        <v>7549</v>
      </c>
      <c r="Z1145" t="b">
        <f>Tabla1[[#This Row],[DESCRIPCION_U20002 31/10]]=Tabla1[[#This Row],[DESCRIPCION_U2000]]</f>
        <v>0</v>
      </c>
      <c r="AA1145" t="s">
        <v>8926</v>
      </c>
      <c r="AB1145" t="b">
        <f>Tabla1[[#This Row],[EJECUTIVO COMERCIAL 31/10]]=Tabla1[[#This Row],[EJECUTIVO_CORPORATE]]</f>
        <v>0</v>
      </c>
      <c r="AC1145" t="e">
        <f>VLOOKUP(Tabla1[[#This Row],[NRO_CUENTA]],[1]!Tabla3[#Data],12,0)</f>
        <v>#N/A</v>
      </c>
      <c r="AD1145" t="e">
        <f>VLOOKUP(Tabla1[[#This Row],[NRO_CUENTA]],[1]!Tabla3[#Data],17,0)</f>
        <v>#N/A</v>
      </c>
    </row>
    <row r="1146" spans="1:31" x14ac:dyDescent="0.25">
      <c r="A1146" t="s">
        <v>88</v>
      </c>
      <c r="B1146" s="1">
        <v>44226</v>
      </c>
      <c r="C1146" t="s">
        <v>28</v>
      </c>
      <c r="D1146">
        <v>35864</v>
      </c>
      <c r="E1146" s="6" t="s">
        <v>4330</v>
      </c>
      <c r="F1146" t="s">
        <v>4331</v>
      </c>
      <c r="G1146" s="6" t="s">
        <v>1441</v>
      </c>
      <c r="H1146" t="s">
        <v>98</v>
      </c>
      <c r="I1146" t="s">
        <v>23</v>
      </c>
      <c r="J1146" t="s">
        <v>1238</v>
      </c>
      <c r="K1146" t="s">
        <v>4462</v>
      </c>
      <c r="L1146" t="s">
        <v>4463</v>
      </c>
      <c r="M1146" t="s">
        <v>4464</v>
      </c>
      <c r="N1146" t="s">
        <v>17</v>
      </c>
      <c r="O1146" s="14">
        <v>44228</v>
      </c>
      <c r="P1146" s="14">
        <v>44228</v>
      </c>
      <c r="Q1146" s="21" t="s">
        <v>75</v>
      </c>
      <c r="R1146" s="22"/>
      <c r="S1146" s="2" t="s">
        <v>9309</v>
      </c>
      <c r="T1146" s="22">
        <v>0</v>
      </c>
      <c r="U1146" t="s">
        <v>5984</v>
      </c>
      <c r="V1146" t="s">
        <v>35</v>
      </c>
      <c r="W1146" t="s">
        <v>28</v>
      </c>
      <c r="X1146" t="b">
        <f>Tabla1[[#This Row],[PLAN CONSUMO 31/10]]=Tabla1[[#This Row],[PLAN_CONSUMO]]</f>
        <v>1</v>
      </c>
      <c r="Y1146" t="s">
        <v>35</v>
      </c>
      <c r="Z1146" t="b">
        <f>Tabla1[[#This Row],[DESCRIPCION_U20002 31/10]]=Tabla1[[#This Row],[DESCRIPCION_U2000]]</f>
        <v>0</v>
      </c>
      <c r="AA1146" t="s">
        <v>7111</v>
      </c>
      <c r="AB1146" t="b">
        <f>Tabla1[[#This Row],[EJECUTIVO COMERCIAL 31/10]]=Tabla1[[#This Row],[EJECUTIVO_CORPORATE]]</f>
        <v>0</v>
      </c>
      <c r="AC1146" t="e">
        <f>VLOOKUP(Tabla1[[#This Row],[NRO_CUENTA]],[1]!Tabla3[#Data],12,0)</f>
        <v>#N/A</v>
      </c>
      <c r="AD1146" t="e">
        <f>VLOOKUP(Tabla1[[#This Row],[NRO_CUENTA]],[1]!Tabla3[#Data],17,0)</f>
        <v>#N/A</v>
      </c>
    </row>
    <row r="1147" spans="1:31" x14ac:dyDescent="0.25">
      <c r="A1147" t="s">
        <v>88</v>
      </c>
      <c r="B1147" s="1">
        <v>44225</v>
      </c>
      <c r="C1147" t="s">
        <v>36</v>
      </c>
      <c r="D1147">
        <v>35867</v>
      </c>
      <c r="E1147" s="6" t="s">
        <v>3462</v>
      </c>
      <c r="F1147" t="s">
        <v>4332</v>
      </c>
      <c r="G1147" s="6" t="s">
        <v>1408</v>
      </c>
      <c r="H1147" t="s">
        <v>40</v>
      </c>
      <c r="I1147" t="s">
        <v>23</v>
      </c>
      <c r="J1147" t="s">
        <v>1228</v>
      </c>
      <c r="K1147" s="6" t="s">
        <v>4352</v>
      </c>
      <c r="L1147">
        <v>0</v>
      </c>
      <c r="M1147" t="s">
        <v>4351</v>
      </c>
      <c r="N1147" t="s">
        <v>17</v>
      </c>
      <c r="O1147" s="14">
        <v>44228</v>
      </c>
      <c r="P1147" s="14">
        <v>44228</v>
      </c>
      <c r="Q1147" s="22" t="s">
        <v>27</v>
      </c>
      <c r="R1147" s="22"/>
      <c r="S1147" s="24"/>
      <c r="T1147" s="22">
        <v>44235</v>
      </c>
      <c r="U1147" t="s">
        <v>5982</v>
      </c>
      <c r="V1147" t="s">
        <v>5982</v>
      </c>
      <c r="W1147" t="s">
        <v>28</v>
      </c>
      <c r="X1147" t="b">
        <f>Tabla1[[#This Row],[PLAN CONSUMO 31/10]]=Tabla1[[#This Row],[PLAN_CONSUMO]]</f>
        <v>0</v>
      </c>
      <c r="Y1147" t="s">
        <v>7973</v>
      </c>
      <c r="Z1147" t="b">
        <f>Tabla1[[#This Row],[DESCRIPCION_U20002 31/10]]=Tabla1[[#This Row],[DESCRIPCION_U2000]]</f>
        <v>0</v>
      </c>
      <c r="AA1147" t="s">
        <v>7475</v>
      </c>
      <c r="AB1147" t="b">
        <f>Tabla1[[#This Row],[EJECUTIVO COMERCIAL 31/10]]=Tabla1[[#This Row],[EJECUTIVO_CORPORATE]]</f>
        <v>0</v>
      </c>
      <c r="AC1147" t="e">
        <f>VLOOKUP(Tabla1[[#This Row],[NRO_CUENTA]],[1]!Tabla3[#Data],12,0)</f>
        <v>#N/A</v>
      </c>
      <c r="AD1147" t="e">
        <f>VLOOKUP(Tabla1[[#This Row],[NRO_CUENTA]],[1]!Tabla3[#Data],17,0)</f>
        <v>#N/A</v>
      </c>
    </row>
    <row r="1148" spans="1:31" x14ac:dyDescent="0.25">
      <c r="A1148" t="s">
        <v>88</v>
      </c>
      <c r="B1148" s="1">
        <v>44226</v>
      </c>
      <c r="C1148" t="s">
        <v>28</v>
      </c>
      <c r="D1148">
        <v>35869</v>
      </c>
      <c r="E1148" s="6" t="s">
        <v>4333</v>
      </c>
      <c r="F1148" t="s">
        <v>4334</v>
      </c>
      <c r="G1148" s="6" t="s">
        <v>1441</v>
      </c>
      <c r="H1148" t="s">
        <v>31</v>
      </c>
      <c r="I1148" t="s">
        <v>23</v>
      </c>
      <c r="J1148" t="s">
        <v>1238</v>
      </c>
      <c r="K1148" t="s">
        <v>4465</v>
      </c>
      <c r="L1148" t="s">
        <v>4466</v>
      </c>
      <c r="M1148" t="s">
        <v>4467</v>
      </c>
      <c r="N1148" t="s">
        <v>17</v>
      </c>
      <c r="O1148" s="14">
        <v>44228</v>
      </c>
      <c r="P1148" s="14">
        <v>44228</v>
      </c>
      <c r="Q1148" s="22" t="s">
        <v>996</v>
      </c>
      <c r="R1148" s="22"/>
      <c r="S1148" s="24"/>
      <c r="T1148" s="22">
        <v>0</v>
      </c>
      <c r="U1148" t="s">
        <v>5982</v>
      </c>
      <c r="V1148" t="s">
        <v>35</v>
      </c>
      <c r="W1148" t="s">
        <v>28</v>
      </c>
      <c r="X1148" t="b">
        <f>Tabla1[[#This Row],[PLAN CONSUMO 31/10]]=Tabla1[[#This Row],[PLAN_CONSUMO]]</f>
        <v>1</v>
      </c>
      <c r="Y1148" t="s">
        <v>35</v>
      </c>
      <c r="Z1148" t="b">
        <f>Tabla1[[#This Row],[DESCRIPCION_U20002 31/10]]=Tabla1[[#This Row],[DESCRIPCION_U2000]]</f>
        <v>0</v>
      </c>
      <c r="AA1148" t="s">
        <v>7111</v>
      </c>
      <c r="AB1148" t="b">
        <f>Tabla1[[#This Row],[EJECUTIVO COMERCIAL 31/10]]=Tabla1[[#This Row],[EJECUTIVO_CORPORATE]]</f>
        <v>0</v>
      </c>
      <c r="AC1148" t="e">
        <f>VLOOKUP(Tabla1[[#This Row],[NRO_CUENTA]],[1]!Tabla3[#Data],12,0)</f>
        <v>#N/A</v>
      </c>
      <c r="AD1148" t="e">
        <f>VLOOKUP(Tabla1[[#This Row],[NRO_CUENTA]],[1]!Tabla3[#Data],17,0)</f>
        <v>#N/A</v>
      </c>
      <c r="AE1148" t="s">
        <v>8559</v>
      </c>
    </row>
    <row r="1149" spans="1:31" x14ac:dyDescent="0.25">
      <c r="A1149" t="s">
        <v>88</v>
      </c>
      <c r="B1149" s="1">
        <v>44165</v>
      </c>
      <c r="C1149" t="s">
        <v>158</v>
      </c>
      <c r="D1149">
        <v>35659</v>
      </c>
      <c r="E1149" s="6" t="s">
        <v>3823</v>
      </c>
      <c r="F1149" t="s">
        <v>3824</v>
      </c>
      <c r="G1149" s="6" t="s">
        <v>1429</v>
      </c>
      <c r="H1149" t="s">
        <v>22</v>
      </c>
      <c r="I1149" t="s">
        <v>23</v>
      </c>
      <c r="J1149" t="s">
        <v>1634</v>
      </c>
      <c r="K1149" t="s">
        <v>3886</v>
      </c>
      <c r="L1149" t="s">
        <v>3887</v>
      </c>
      <c r="M1149" t="s">
        <v>3888</v>
      </c>
      <c r="N1149" t="s">
        <v>17</v>
      </c>
      <c r="O1149" s="14">
        <v>44197</v>
      </c>
      <c r="P1149" s="14">
        <v>44197</v>
      </c>
      <c r="Q1149" s="22" t="s">
        <v>1878</v>
      </c>
      <c r="R1149" s="22"/>
      <c r="S1149" s="24"/>
      <c r="T1149" s="29">
        <v>44273</v>
      </c>
      <c r="U1149" t="s">
        <v>5982</v>
      </c>
      <c r="V1149" t="s">
        <v>5982</v>
      </c>
      <c r="W1149" t="s">
        <v>414</v>
      </c>
      <c r="X1149" t="b">
        <f>Tabla1[[#This Row],[PLAN CONSUMO 31/10]]=Tabla1[[#This Row],[PLAN_CONSUMO]]</f>
        <v>0</v>
      </c>
      <c r="Y1149" t="s">
        <v>6925</v>
      </c>
      <c r="Z1149" t="b">
        <f>Tabla1[[#This Row],[DESCRIPCION_U20002 31/10]]=Tabla1[[#This Row],[DESCRIPCION_U2000]]</f>
        <v>0</v>
      </c>
      <c r="AA1149" t="s">
        <v>7446</v>
      </c>
      <c r="AB1149" t="b">
        <f>Tabla1[[#This Row],[EJECUTIVO COMERCIAL 31/10]]=Tabla1[[#This Row],[EJECUTIVO_CORPORATE]]</f>
        <v>0</v>
      </c>
      <c r="AC1149" t="e">
        <f>VLOOKUP(Tabla1[[#This Row],[NRO_CUENTA]],[1]!Tabla3[#Data],12,0)</f>
        <v>#N/A</v>
      </c>
      <c r="AD1149" t="e">
        <f>VLOOKUP(Tabla1[[#This Row],[NRO_CUENTA]],[1]!Tabla3[#Data],17,0)</f>
        <v>#N/A</v>
      </c>
    </row>
    <row r="1150" spans="1:31" x14ac:dyDescent="0.25">
      <c r="A1150" t="s">
        <v>18</v>
      </c>
      <c r="B1150" s="1">
        <v>43190</v>
      </c>
      <c r="C1150" t="s">
        <v>1641</v>
      </c>
      <c r="D1150">
        <v>32181</v>
      </c>
      <c r="E1150" s="6" t="s">
        <v>4022</v>
      </c>
      <c r="F1150" t="s">
        <v>4023</v>
      </c>
      <c r="G1150" s="6" t="s">
        <v>1837</v>
      </c>
      <c r="H1150" t="s">
        <v>22</v>
      </c>
      <c r="I1150" t="s">
        <v>23</v>
      </c>
      <c r="J1150" t="s">
        <v>939</v>
      </c>
      <c r="K1150" t="s">
        <v>4128</v>
      </c>
      <c r="L1150" t="s">
        <v>4129</v>
      </c>
      <c r="M1150" t="s">
        <v>4130</v>
      </c>
      <c r="N1150" t="s">
        <v>4091</v>
      </c>
      <c r="O1150" s="14">
        <v>44228</v>
      </c>
      <c r="P1150" s="14">
        <v>44256</v>
      </c>
      <c r="Q1150" s="22" t="s">
        <v>1878</v>
      </c>
      <c r="R1150" s="22" t="s">
        <v>4497</v>
      </c>
      <c r="S1150" s="24"/>
      <c r="T1150" s="29">
        <v>44329</v>
      </c>
      <c r="U1150" t="s">
        <v>5982</v>
      </c>
      <c r="V1150" t="s">
        <v>5982</v>
      </c>
      <c r="W1150" t="s">
        <v>868</v>
      </c>
      <c r="X1150" t="b">
        <f>Tabla1[[#This Row],[PLAN CONSUMO 31/10]]=Tabla1[[#This Row],[PLAN_CONSUMO]]</f>
        <v>0</v>
      </c>
      <c r="Y1150" t="s">
        <v>8523</v>
      </c>
      <c r="Z1150" t="b">
        <f>Tabla1[[#This Row],[DESCRIPCION_U20002 31/10]]=Tabla1[[#This Row],[DESCRIPCION_U2000]]</f>
        <v>0</v>
      </c>
      <c r="AA1150" t="s">
        <v>8891</v>
      </c>
      <c r="AB1150" t="b">
        <f>Tabla1[[#This Row],[EJECUTIVO COMERCIAL 31/10]]=Tabla1[[#This Row],[EJECUTIVO_CORPORATE]]</f>
        <v>0</v>
      </c>
      <c r="AC1150" t="str">
        <f>VLOOKUP(Tabla1[[#This Row],[NRO_CUENTA]],[1]!Tabla3[#Data],12,0)</f>
        <v>Realizada</v>
      </c>
      <c r="AD1150" t="e">
        <f>VLOOKUP(Tabla1[[#This Row],[NRO_CUENTA]],[1]!Tabla3[#Data],17,0)</f>
        <v>#REF!</v>
      </c>
    </row>
    <row r="1151" spans="1:31" x14ac:dyDescent="0.25">
      <c r="A1151" t="s">
        <v>18</v>
      </c>
      <c r="B1151" s="1">
        <v>42590</v>
      </c>
      <c r="C1151" t="s">
        <v>1872</v>
      </c>
      <c r="D1151">
        <v>30300</v>
      </c>
      <c r="E1151" s="6" t="s">
        <v>460</v>
      </c>
      <c r="F1151" t="s">
        <v>4653</v>
      </c>
      <c r="G1151" s="6" t="s">
        <v>3799</v>
      </c>
      <c r="H1151" t="s">
        <v>40</v>
      </c>
      <c r="I1151" t="s">
        <v>23</v>
      </c>
      <c r="J1151" t="s">
        <v>823</v>
      </c>
      <c r="K1151" t="s">
        <v>4489</v>
      </c>
      <c r="L1151" t="s">
        <v>4185</v>
      </c>
      <c r="M1151" t="s">
        <v>4490</v>
      </c>
      <c r="N1151" t="s">
        <v>4091</v>
      </c>
      <c r="O1151" s="14">
        <v>44228</v>
      </c>
      <c r="P1151" s="14">
        <v>44256</v>
      </c>
      <c r="Q1151" s="22" t="s">
        <v>1878</v>
      </c>
      <c r="R1151" s="22" t="s">
        <v>4813</v>
      </c>
      <c r="S1151" s="24"/>
      <c r="T1151" s="29">
        <v>44309</v>
      </c>
      <c r="U1151" t="s">
        <v>5982</v>
      </c>
      <c r="V1151" t="s">
        <v>5982</v>
      </c>
      <c r="W1151" t="s">
        <v>1872</v>
      </c>
      <c r="X1151" t="b">
        <f>Tabla1[[#This Row],[PLAN CONSUMO 31/10]]=Tabla1[[#This Row],[PLAN_CONSUMO]]</f>
        <v>1</v>
      </c>
      <c r="Y1151" t="s">
        <v>4653</v>
      </c>
      <c r="Z1151" t="b">
        <f>Tabla1[[#This Row],[DESCRIPCION_U20002 31/10]]=Tabla1[[#This Row],[DESCRIPCION_U2000]]</f>
        <v>1</v>
      </c>
      <c r="AA1151" t="s">
        <v>3799</v>
      </c>
      <c r="AB1151" t="b">
        <f>Tabla1[[#This Row],[EJECUTIVO COMERCIAL 31/10]]=Tabla1[[#This Row],[EJECUTIVO_CORPORATE]]</f>
        <v>1</v>
      </c>
      <c r="AC1151" t="e">
        <f>VLOOKUP(Tabla1[[#This Row],[NRO_CUENTA]],[1]!Tabla3[#Data],12,0)</f>
        <v>#N/A</v>
      </c>
      <c r="AD1151" t="e">
        <f>VLOOKUP(Tabla1[[#This Row],[NRO_CUENTA]],[1]!Tabla3[#Data],17,0)</f>
        <v>#N/A</v>
      </c>
    </row>
    <row r="1152" spans="1:31" x14ac:dyDescent="0.25">
      <c r="A1152" t="s">
        <v>18</v>
      </c>
      <c r="B1152" s="1">
        <v>43195</v>
      </c>
      <c r="C1152" t="s">
        <v>299</v>
      </c>
      <c r="D1152">
        <v>32136</v>
      </c>
      <c r="E1152" s="6" t="s">
        <v>1391</v>
      </c>
      <c r="F1152" t="s">
        <v>4027</v>
      </c>
      <c r="G1152" s="6" t="s">
        <v>1837</v>
      </c>
      <c r="H1152" t="s">
        <v>22</v>
      </c>
      <c r="I1152" t="s">
        <v>23</v>
      </c>
      <c r="J1152" t="s">
        <v>939</v>
      </c>
      <c r="K1152" t="s">
        <v>4137</v>
      </c>
      <c r="L1152" t="s">
        <v>4138</v>
      </c>
      <c r="M1152" t="s">
        <v>4139</v>
      </c>
      <c r="N1152" t="s">
        <v>4091</v>
      </c>
      <c r="O1152" s="14">
        <v>44228</v>
      </c>
      <c r="P1152" s="14">
        <v>44256</v>
      </c>
      <c r="Q1152" s="22" t="s">
        <v>1878</v>
      </c>
      <c r="R1152" s="22" t="s">
        <v>4500</v>
      </c>
      <c r="S1152" s="24"/>
      <c r="T1152" s="29">
        <v>44261</v>
      </c>
      <c r="U1152" t="s">
        <v>5982</v>
      </c>
      <c r="V1152" t="s">
        <v>5982</v>
      </c>
      <c r="W1152" t="s">
        <v>299</v>
      </c>
      <c r="X1152" t="b">
        <f>Tabla1[[#This Row],[PLAN CONSUMO 31/10]]=Tabla1[[#This Row],[PLAN_CONSUMO]]</f>
        <v>1</v>
      </c>
      <c r="Y1152" t="s">
        <v>4027</v>
      </c>
      <c r="Z1152" t="b">
        <f>Tabla1[[#This Row],[DESCRIPCION_U20002 31/10]]=Tabla1[[#This Row],[DESCRIPCION_U2000]]</f>
        <v>1</v>
      </c>
      <c r="AA1152" t="s">
        <v>8891</v>
      </c>
      <c r="AB1152" t="b">
        <f>Tabla1[[#This Row],[EJECUTIVO COMERCIAL 31/10]]=Tabla1[[#This Row],[EJECUTIVO_CORPORATE]]</f>
        <v>0</v>
      </c>
      <c r="AC1152" t="e">
        <f>VLOOKUP(Tabla1[[#This Row],[NRO_CUENTA]],[1]!Tabla3[#Data],12,0)</f>
        <v>#N/A</v>
      </c>
      <c r="AD1152" t="e">
        <f>VLOOKUP(Tabla1[[#This Row],[NRO_CUENTA]],[1]!Tabla3[#Data],17,0)</f>
        <v>#N/A</v>
      </c>
    </row>
    <row r="1153" spans="1:30" x14ac:dyDescent="0.25">
      <c r="A1153" t="s">
        <v>88</v>
      </c>
      <c r="B1153" s="1">
        <v>41456</v>
      </c>
      <c r="C1153" t="s">
        <v>1251</v>
      </c>
      <c r="D1153">
        <v>28440</v>
      </c>
      <c r="E1153" s="6" t="s">
        <v>4269</v>
      </c>
      <c r="F1153" t="s">
        <v>4270</v>
      </c>
      <c r="G1153" s="6" t="s">
        <v>1415</v>
      </c>
      <c r="H1153" t="s">
        <v>22</v>
      </c>
      <c r="I1153" t="s">
        <v>23</v>
      </c>
      <c r="J1153" t="s">
        <v>1635</v>
      </c>
      <c r="K1153" t="s">
        <v>4473</v>
      </c>
      <c r="L1153">
        <v>0</v>
      </c>
      <c r="M1153" t="s">
        <v>4472</v>
      </c>
      <c r="N1153" t="s">
        <v>4091</v>
      </c>
      <c r="O1153" s="14">
        <v>44228</v>
      </c>
      <c r="P1153" s="14">
        <v>44256</v>
      </c>
      <c r="Q1153" s="22" t="s">
        <v>1878</v>
      </c>
      <c r="R1153" s="44" t="s">
        <v>6188</v>
      </c>
      <c r="S1153" s="24"/>
      <c r="T1153" s="29">
        <v>44508</v>
      </c>
      <c r="U1153" t="s">
        <v>5982</v>
      </c>
      <c r="V1153" t="s">
        <v>5982</v>
      </c>
      <c r="W1153" t="s">
        <v>1872</v>
      </c>
      <c r="X1153" t="b">
        <f>Tabla1[[#This Row],[PLAN CONSUMO 31/10]]=Tabla1[[#This Row],[PLAN_CONSUMO]]</f>
        <v>0</v>
      </c>
      <c r="Y1153" t="s">
        <v>8524</v>
      </c>
      <c r="Z1153" t="b">
        <f>Tabla1[[#This Row],[DESCRIPCION_U20002 31/10]]=Tabla1[[#This Row],[DESCRIPCION_U2000]]</f>
        <v>0</v>
      </c>
      <c r="AA1153" t="s">
        <v>5882</v>
      </c>
      <c r="AB1153" t="b">
        <f>Tabla1[[#This Row],[EJECUTIVO COMERCIAL 31/10]]=Tabla1[[#This Row],[EJECUTIVO_CORPORATE]]</f>
        <v>0</v>
      </c>
      <c r="AC1153" t="e">
        <f>VLOOKUP(Tabla1[[#This Row],[NRO_CUENTA]],[1]!Tabla3[#Data],12,0)</f>
        <v>#N/A</v>
      </c>
      <c r="AD1153" t="e">
        <f>VLOOKUP(Tabla1[[#This Row],[NRO_CUENTA]],[1]!Tabla3[#Data],17,0)</f>
        <v>#N/A</v>
      </c>
    </row>
    <row r="1154" spans="1:30" x14ac:dyDescent="0.25">
      <c r="A1154" t="s">
        <v>88</v>
      </c>
      <c r="B1154" s="1">
        <v>41244</v>
      </c>
      <c r="C1154" t="s">
        <v>282</v>
      </c>
      <c r="D1154">
        <v>28228</v>
      </c>
      <c r="E1154" s="6" t="s">
        <v>4266</v>
      </c>
      <c r="F1154" t="s">
        <v>4337</v>
      </c>
      <c r="G1154" s="6" t="s">
        <v>4249</v>
      </c>
      <c r="H1154" t="s">
        <v>40</v>
      </c>
      <c r="I1154" t="s">
        <v>23</v>
      </c>
      <c r="J1154" t="s">
        <v>4335</v>
      </c>
      <c r="K1154" t="s">
        <v>4449</v>
      </c>
      <c r="L1154" t="s">
        <v>4450</v>
      </c>
      <c r="M1154" t="s">
        <v>4451</v>
      </c>
      <c r="N1154" t="s">
        <v>4091</v>
      </c>
      <c r="O1154" s="14">
        <v>44228</v>
      </c>
      <c r="P1154" s="14">
        <v>44256</v>
      </c>
      <c r="Q1154" s="22" t="s">
        <v>1878</v>
      </c>
      <c r="R1154" s="22" t="s">
        <v>4820</v>
      </c>
      <c r="S1154" s="24"/>
      <c r="T1154" s="29">
        <v>44263</v>
      </c>
      <c r="U1154" t="s">
        <v>5982</v>
      </c>
      <c r="V1154" t="s">
        <v>5982</v>
      </c>
      <c r="W1154" t="s">
        <v>282</v>
      </c>
      <c r="X1154" t="b">
        <f>Tabla1[[#This Row],[PLAN CONSUMO 31/10]]=Tabla1[[#This Row],[PLAN_CONSUMO]]</f>
        <v>1</v>
      </c>
      <c r="Y1154" t="s">
        <v>4337</v>
      </c>
      <c r="Z1154" t="b">
        <f>Tabla1[[#This Row],[DESCRIPCION_U20002 31/10]]=Tabla1[[#This Row],[DESCRIPCION_U2000]]</f>
        <v>1</v>
      </c>
      <c r="AA1154" t="s">
        <v>4249</v>
      </c>
      <c r="AB1154" t="b">
        <f>Tabla1[[#This Row],[EJECUTIVO COMERCIAL 31/10]]=Tabla1[[#This Row],[EJECUTIVO_CORPORATE]]</f>
        <v>1</v>
      </c>
      <c r="AC1154" t="e">
        <f>VLOOKUP(Tabla1[[#This Row],[NRO_CUENTA]],[1]!Tabla3[#Data],12,0)</f>
        <v>#N/A</v>
      </c>
      <c r="AD1154" t="e">
        <f>VLOOKUP(Tabla1[[#This Row],[NRO_CUENTA]],[1]!Tabla3[#Data],17,0)</f>
        <v>#N/A</v>
      </c>
    </row>
    <row r="1155" spans="1:30" x14ac:dyDescent="0.25">
      <c r="A1155" t="s">
        <v>18</v>
      </c>
      <c r="B1155" s="1">
        <v>43098</v>
      </c>
      <c r="C1155" t="s">
        <v>2538</v>
      </c>
      <c r="D1155">
        <v>31651</v>
      </c>
      <c r="E1155" s="6" t="s">
        <v>4063</v>
      </c>
      <c r="F1155" t="s">
        <v>4503</v>
      </c>
      <c r="G1155" s="6" t="s">
        <v>1820</v>
      </c>
      <c r="H1155" t="s">
        <v>40</v>
      </c>
      <c r="I1155" t="s">
        <v>23</v>
      </c>
      <c r="J1155" t="s">
        <v>1378</v>
      </c>
      <c r="K1155" t="s">
        <v>4504</v>
      </c>
      <c r="M1155" t="s">
        <v>4478</v>
      </c>
      <c r="N1155" t="s">
        <v>4091</v>
      </c>
      <c r="O1155" s="14">
        <v>44228</v>
      </c>
      <c r="P1155" s="14">
        <v>44228</v>
      </c>
      <c r="Q1155" s="22" t="s">
        <v>27</v>
      </c>
      <c r="R1155" s="22" t="s">
        <v>4505</v>
      </c>
      <c r="S1155" s="24"/>
      <c r="T1155" s="22">
        <v>44253</v>
      </c>
      <c r="U1155" t="s">
        <v>5982</v>
      </c>
      <c r="V1155" t="s">
        <v>35</v>
      </c>
      <c r="W1155" t="s">
        <v>129</v>
      </c>
      <c r="X1155" t="b">
        <f>Tabla1[[#This Row],[PLAN CONSUMO 31/10]]=Tabla1[[#This Row],[PLAN_CONSUMO]]</f>
        <v>0</v>
      </c>
      <c r="Y1155" t="s">
        <v>35</v>
      </c>
      <c r="Z1155" t="b">
        <f>Tabla1[[#This Row],[DESCRIPCION_U20002 31/10]]=Tabla1[[#This Row],[DESCRIPCION_U2000]]</f>
        <v>0</v>
      </c>
      <c r="AA1155" t="s">
        <v>1820</v>
      </c>
      <c r="AB1155" t="b">
        <f>Tabla1[[#This Row],[EJECUTIVO COMERCIAL 31/10]]=Tabla1[[#This Row],[EJECUTIVO_CORPORATE]]</f>
        <v>1</v>
      </c>
      <c r="AC1155" t="e">
        <f>VLOOKUP(Tabla1[[#This Row],[NRO_CUENTA]],[1]!Tabla3[#Data],12,0)</f>
        <v>#N/A</v>
      </c>
      <c r="AD1155" t="e">
        <f>VLOOKUP(Tabla1[[#This Row],[NRO_CUENTA]],[1]!Tabla3[#Data],17,0)</f>
        <v>#N/A</v>
      </c>
    </row>
    <row r="1156" spans="1:30" x14ac:dyDescent="0.25">
      <c r="A1156" t="s">
        <v>18</v>
      </c>
      <c r="C1156" s="19" t="s">
        <v>4665</v>
      </c>
      <c r="D1156">
        <v>35968</v>
      </c>
      <c r="E1156" s="6" t="s">
        <v>4666</v>
      </c>
      <c r="F1156" t="s">
        <v>4667</v>
      </c>
      <c r="G1156" s="6" t="s">
        <v>1820</v>
      </c>
      <c r="H1156" t="s">
        <v>40</v>
      </c>
      <c r="I1156" t="s">
        <v>23</v>
      </c>
      <c r="J1156" t="s">
        <v>1378</v>
      </c>
      <c r="K1156" t="s">
        <v>4668</v>
      </c>
      <c r="L1156" t="s">
        <v>4669</v>
      </c>
      <c r="M1156" t="s">
        <v>4670</v>
      </c>
      <c r="N1156" t="s">
        <v>594</v>
      </c>
      <c r="O1156" s="14">
        <v>44256</v>
      </c>
      <c r="P1156" s="14">
        <v>44256</v>
      </c>
      <c r="Q1156" s="22" t="s">
        <v>27</v>
      </c>
      <c r="R1156" s="22" t="s">
        <v>6170</v>
      </c>
      <c r="S1156" s="24"/>
      <c r="T1156" s="22">
        <v>44265</v>
      </c>
      <c r="U1156" t="e">
        <v>#N/A</v>
      </c>
      <c r="V1156" t="e">
        <v>#N/A</v>
      </c>
      <c r="W1156" t="e">
        <v>#N/A</v>
      </c>
      <c r="X1156" t="e">
        <f>Tabla1[[#This Row],[PLAN CONSUMO 31/10]]=Tabla1[[#This Row],[PLAN_CONSUMO]]</f>
        <v>#N/A</v>
      </c>
      <c r="Y1156" t="e">
        <v>#N/A</v>
      </c>
      <c r="Z1156" t="e">
        <f>Tabla1[[#This Row],[DESCRIPCION_U20002 31/10]]=Tabla1[[#This Row],[DESCRIPCION_U2000]]</f>
        <v>#N/A</v>
      </c>
      <c r="AA1156" t="e">
        <v>#N/A</v>
      </c>
      <c r="AB1156" t="e">
        <f>Tabla1[[#This Row],[EJECUTIVO COMERCIAL 31/10]]=Tabla1[[#This Row],[EJECUTIVO_CORPORATE]]</f>
        <v>#N/A</v>
      </c>
      <c r="AC1156" t="e">
        <f>VLOOKUP(Tabla1[[#This Row],[NRO_CUENTA]],[1]!Tabla3[#Data],12,0)</f>
        <v>#N/A</v>
      </c>
      <c r="AD1156" t="e">
        <f>VLOOKUP(Tabla1[[#This Row],[NRO_CUENTA]],[1]!Tabla3[#Data],17,0)</f>
        <v>#N/A</v>
      </c>
    </row>
    <row r="1157" spans="1:30" x14ac:dyDescent="0.25">
      <c r="A1157" t="s">
        <v>242</v>
      </c>
      <c r="B1157" s="1">
        <v>41930</v>
      </c>
      <c r="C1157" t="s">
        <v>956</v>
      </c>
      <c r="D1157">
        <v>29308</v>
      </c>
      <c r="E1157" s="6" t="s">
        <v>4537</v>
      </c>
      <c r="F1157" t="s">
        <v>4538</v>
      </c>
      <c r="G1157" s="6" t="s">
        <v>4839</v>
      </c>
      <c r="H1157" t="s">
        <v>22</v>
      </c>
      <c r="I1157" t="s">
        <v>23</v>
      </c>
      <c r="J1157" t="s">
        <v>4840</v>
      </c>
      <c r="K1157" t="s">
        <v>4694</v>
      </c>
      <c r="M1157" t="s">
        <v>4695</v>
      </c>
      <c r="N1157" t="s">
        <v>4091</v>
      </c>
      <c r="O1157" s="14">
        <v>44256</v>
      </c>
      <c r="P1157" s="14">
        <v>44256</v>
      </c>
      <c r="Q1157" s="22" t="s">
        <v>27</v>
      </c>
      <c r="R1157" s="21" t="s">
        <v>5560</v>
      </c>
      <c r="S1157" s="24"/>
      <c r="T1157" s="22">
        <v>0</v>
      </c>
      <c r="U1157" t="s">
        <v>5982</v>
      </c>
      <c r="V1157" t="s">
        <v>5982</v>
      </c>
      <c r="W1157" t="s">
        <v>956</v>
      </c>
      <c r="X1157" t="b">
        <f>Tabla1[[#This Row],[PLAN CONSUMO 31/10]]=Tabla1[[#This Row],[PLAN_CONSUMO]]</f>
        <v>1</v>
      </c>
      <c r="Y1157" t="s">
        <v>4538</v>
      </c>
      <c r="Z1157" t="b">
        <f>Tabla1[[#This Row],[DESCRIPCION_U20002 31/10]]=Tabla1[[#This Row],[DESCRIPCION_U2000]]</f>
        <v>1</v>
      </c>
      <c r="AA1157" t="s">
        <v>9033</v>
      </c>
      <c r="AB1157" t="b">
        <f>Tabla1[[#This Row],[EJECUTIVO COMERCIAL 31/10]]=Tabla1[[#This Row],[EJECUTIVO_CORPORATE]]</f>
        <v>0</v>
      </c>
      <c r="AC1157" t="e">
        <f>VLOOKUP(Tabla1[[#This Row],[NRO_CUENTA]],[1]!Tabla3[#Data],12,0)</f>
        <v>#N/A</v>
      </c>
      <c r="AD1157" t="e">
        <f>VLOOKUP(Tabla1[[#This Row],[NRO_CUENTA]],[1]!Tabla3[#Data],17,0)</f>
        <v>#N/A</v>
      </c>
    </row>
    <row r="1158" spans="1:30" x14ac:dyDescent="0.25">
      <c r="A1158" t="s">
        <v>88</v>
      </c>
      <c r="B1158" s="1">
        <v>41933</v>
      </c>
      <c r="C1158" t="s">
        <v>323</v>
      </c>
      <c r="D1158">
        <v>29311</v>
      </c>
      <c r="E1158" s="6" t="s">
        <v>1773</v>
      </c>
      <c r="F1158" t="s">
        <v>4539</v>
      </c>
      <c r="G1158" s="6" t="s">
        <v>1426</v>
      </c>
      <c r="H1158" t="s">
        <v>22</v>
      </c>
      <c r="I1158" t="s">
        <v>23</v>
      </c>
      <c r="J1158" t="s">
        <v>1222</v>
      </c>
      <c r="K1158" t="s">
        <v>4696</v>
      </c>
      <c r="L1158" t="s">
        <v>4697</v>
      </c>
      <c r="M1158" t="s">
        <v>4698</v>
      </c>
      <c r="N1158" t="s">
        <v>4091</v>
      </c>
      <c r="O1158" s="14">
        <v>44256</v>
      </c>
      <c r="P1158" s="14">
        <v>44256</v>
      </c>
      <c r="Q1158" s="22" t="s">
        <v>27</v>
      </c>
      <c r="R1158" s="22"/>
      <c r="S1158" s="24"/>
      <c r="T1158" s="22">
        <v>44294</v>
      </c>
      <c r="U1158" t="s">
        <v>5982</v>
      </c>
      <c r="V1158" t="s">
        <v>35</v>
      </c>
      <c r="W1158" t="s">
        <v>323</v>
      </c>
      <c r="X1158" t="b">
        <f>Tabla1[[#This Row],[PLAN CONSUMO 31/10]]=Tabla1[[#This Row],[PLAN_CONSUMO]]</f>
        <v>1</v>
      </c>
      <c r="Y1158" t="s">
        <v>35</v>
      </c>
      <c r="Z1158" t="b">
        <f>Tabla1[[#This Row],[DESCRIPCION_U20002 31/10]]=Tabla1[[#This Row],[DESCRIPCION_U2000]]</f>
        <v>0</v>
      </c>
      <c r="AA1158" t="s">
        <v>1426</v>
      </c>
      <c r="AB1158" t="b">
        <f>Tabla1[[#This Row],[EJECUTIVO COMERCIAL 31/10]]=Tabla1[[#This Row],[EJECUTIVO_CORPORATE]]</f>
        <v>1</v>
      </c>
      <c r="AC1158" t="e">
        <f>VLOOKUP(Tabla1[[#This Row],[NRO_CUENTA]],[1]!Tabla3[#Data],12,0)</f>
        <v>#N/A</v>
      </c>
      <c r="AD1158" t="e">
        <f>VLOOKUP(Tabla1[[#This Row],[NRO_CUENTA]],[1]!Tabla3[#Data],17,0)</f>
        <v>#N/A</v>
      </c>
    </row>
    <row r="1159" spans="1:30" x14ac:dyDescent="0.25">
      <c r="A1159" t="s">
        <v>88</v>
      </c>
      <c r="B1159" s="1">
        <v>42563</v>
      </c>
      <c r="C1159" t="s">
        <v>1381</v>
      </c>
      <c r="D1159">
        <v>30181</v>
      </c>
      <c r="E1159" s="6" t="s">
        <v>4540</v>
      </c>
      <c r="F1159" t="s">
        <v>4541</v>
      </c>
      <c r="G1159" s="6" t="s">
        <v>1413</v>
      </c>
      <c r="H1159" t="s">
        <v>40</v>
      </c>
      <c r="I1159" t="s">
        <v>23</v>
      </c>
      <c r="J1159" t="s">
        <v>757</v>
      </c>
      <c r="K1159" t="s">
        <v>4701</v>
      </c>
      <c r="L1159" t="s">
        <v>4699</v>
      </c>
      <c r="M1159" t="s">
        <v>4700</v>
      </c>
      <c r="N1159" t="s">
        <v>4091</v>
      </c>
      <c r="O1159" s="14">
        <v>44256</v>
      </c>
      <c r="P1159" s="14">
        <v>44256</v>
      </c>
      <c r="Q1159" s="22" t="s">
        <v>27</v>
      </c>
      <c r="R1159" s="22"/>
      <c r="S1159" s="24"/>
      <c r="T1159" s="22">
        <v>44302</v>
      </c>
      <c r="U1159" t="s">
        <v>5982</v>
      </c>
      <c r="V1159" t="s">
        <v>5982</v>
      </c>
      <c r="W1159" t="s">
        <v>162</v>
      </c>
      <c r="X1159" t="b">
        <f>Tabla1[[#This Row],[PLAN CONSUMO 31/10]]=Tabla1[[#This Row],[PLAN_CONSUMO]]</f>
        <v>0</v>
      </c>
      <c r="Y1159" t="s">
        <v>8580</v>
      </c>
      <c r="Z1159" t="b">
        <f>Tabla1[[#This Row],[DESCRIPCION_U20002 31/10]]=Tabla1[[#This Row],[DESCRIPCION_U2000]]</f>
        <v>0</v>
      </c>
      <c r="AA1159" t="s">
        <v>8926</v>
      </c>
      <c r="AB1159" t="b">
        <f>Tabla1[[#This Row],[EJECUTIVO COMERCIAL 31/10]]=Tabla1[[#This Row],[EJECUTIVO_CORPORATE]]</f>
        <v>0</v>
      </c>
      <c r="AC1159" t="e">
        <f>VLOOKUP(Tabla1[[#This Row],[NRO_CUENTA]],[1]!Tabla3[#Data],12,0)</f>
        <v>#N/A</v>
      </c>
      <c r="AD1159" t="e">
        <f>VLOOKUP(Tabla1[[#This Row],[NRO_CUENTA]],[1]!Tabla3[#Data],17,0)</f>
        <v>#N/A</v>
      </c>
    </row>
    <row r="1160" spans="1:30" ht="15" customHeight="1" x14ac:dyDescent="0.25">
      <c r="A1160" t="s">
        <v>88</v>
      </c>
      <c r="B1160" s="1">
        <v>42559</v>
      </c>
      <c r="C1160" t="s">
        <v>2459</v>
      </c>
      <c r="D1160">
        <v>30221</v>
      </c>
      <c r="E1160" s="6" t="s">
        <v>4542</v>
      </c>
      <c r="F1160" t="s">
        <v>4543</v>
      </c>
      <c r="G1160" s="6" t="s">
        <v>2188</v>
      </c>
      <c r="H1160" t="s">
        <v>40</v>
      </c>
      <c r="I1160" t="s">
        <v>430</v>
      </c>
      <c r="J1160" t="s">
        <v>2191</v>
      </c>
      <c r="K1160" t="s">
        <v>4702</v>
      </c>
      <c r="L1160" t="s">
        <v>4703</v>
      </c>
      <c r="M1160" t="s">
        <v>4704</v>
      </c>
      <c r="N1160" t="s">
        <v>4091</v>
      </c>
      <c r="O1160" s="14">
        <v>44256</v>
      </c>
      <c r="P1160" s="14">
        <v>44256</v>
      </c>
      <c r="Q1160" s="22" t="s">
        <v>996</v>
      </c>
      <c r="R1160" s="22"/>
      <c r="S1160" s="24"/>
      <c r="T1160" s="22">
        <v>0</v>
      </c>
      <c r="U1160" t="s">
        <v>5982</v>
      </c>
      <c r="V1160" t="s">
        <v>35</v>
      </c>
      <c r="W1160" t="s">
        <v>2459</v>
      </c>
      <c r="X1160" t="b">
        <f>Tabla1[[#This Row],[PLAN CONSUMO 31/10]]=Tabla1[[#This Row],[PLAN_CONSUMO]]</f>
        <v>1</v>
      </c>
      <c r="Y1160" t="s">
        <v>35</v>
      </c>
      <c r="Z1160" t="b">
        <f>Tabla1[[#This Row],[DESCRIPCION_U20002 31/10]]=Tabla1[[#This Row],[DESCRIPCION_U2000]]</f>
        <v>0</v>
      </c>
      <c r="AA1160" t="s">
        <v>7474</v>
      </c>
      <c r="AB1160" t="b">
        <f>Tabla1[[#This Row],[EJECUTIVO COMERCIAL 31/10]]=Tabla1[[#This Row],[EJECUTIVO_CORPORATE]]</f>
        <v>0</v>
      </c>
      <c r="AC1160" t="e">
        <f>VLOOKUP(Tabla1[[#This Row],[NRO_CUENTA]],[1]!Tabla3[#Data],12,0)</f>
        <v>#N/A</v>
      </c>
      <c r="AD1160" t="e">
        <f>VLOOKUP(Tabla1[[#This Row],[NRO_CUENTA]],[1]!Tabla3[#Data],17,0)</f>
        <v>#N/A</v>
      </c>
    </row>
    <row r="1161" spans="1:30" x14ac:dyDescent="0.25">
      <c r="A1161" t="s">
        <v>88</v>
      </c>
      <c r="B1161" s="1">
        <v>42642</v>
      </c>
      <c r="C1161" t="s">
        <v>299</v>
      </c>
      <c r="D1161">
        <v>30389</v>
      </c>
      <c r="E1161" s="6" t="s">
        <v>20</v>
      </c>
      <c r="F1161" t="s">
        <v>4544</v>
      </c>
      <c r="G1161" s="6" t="s">
        <v>1415</v>
      </c>
      <c r="H1161" t="s">
        <v>22</v>
      </c>
      <c r="I1161" t="s">
        <v>23</v>
      </c>
      <c r="J1161" t="s">
        <v>1635</v>
      </c>
      <c r="K1161" t="s">
        <v>4705</v>
      </c>
      <c r="L1161" t="s">
        <v>4706</v>
      </c>
      <c r="M1161" t="s">
        <v>4707</v>
      </c>
      <c r="N1161" t="s">
        <v>4091</v>
      </c>
      <c r="O1161" s="14">
        <v>44256</v>
      </c>
      <c r="P1161" s="14">
        <v>44256</v>
      </c>
      <c r="Q1161" s="22" t="s">
        <v>27</v>
      </c>
      <c r="R1161" s="22"/>
      <c r="S1161" s="24"/>
      <c r="T1161" s="22">
        <v>44293</v>
      </c>
      <c r="U1161" t="s">
        <v>5982</v>
      </c>
      <c r="V1161" t="s">
        <v>5982</v>
      </c>
      <c r="W1161" t="s">
        <v>393</v>
      </c>
      <c r="X1161" t="b">
        <f>Tabla1[[#This Row],[PLAN CONSUMO 31/10]]=Tabla1[[#This Row],[PLAN_CONSUMO]]</f>
        <v>0</v>
      </c>
      <c r="Y1161" t="s">
        <v>8285</v>
      </c>
      <c r="Z1161" t="b">
        <f>Tabla1[[#This Row],[DESCRIPCION_U20002 31/10]]=Tabla1[[#This Row],[DESCRIPCION_U2000]]</f>
        <v>0</v>
      </c>
      <c r="AA1161" t="s">
        <v>5882</v>
      </c>
      <c r="AB1161" t="b">
        <f>Tabla1[[#This Row],[EJECUTIVO COMERCIAL 31/10]]=Tabla1[[#This Row],[EJECUTIVO_CORPORATE]]</f>
        <v>0</v>
      </c>
      <c r="AC1161" t="e">
        <f>VLOOKUP(Tabla1[[#This Row],[NRO_CUENTA]],[1]!Tabla3[#Data],12,0)</f>
        <v>#N/A</v>
      </c>
      <c r="AD1161" t="e">
        <f>VLOOKUP(Tabla1[[#This Row],[NRO_CUENTA]],[1]!Tabla3[#Data],17,0)</f>
        <v>#N/A</v>
      </c>
    </row>
    <row r="1162" spans="1:30" x14ac:dyDescent="0.25">
      <c r="A1162" t="s">
        <v>242</v>
      </c>
      <c r="B1162" s="1">
        <v>42661</v>
      </c>
      <c r="C1162" t="s">
        <v>1048</v>
      </c>
      <c r="D1162">
        <v>30481</v>
      </c>
      <c r="E1162" s="6" t="s">
        <v>4545</v>
      </c>
      <c r="F1162" t="s">
        <v>4546</v>
      </c>
      <c r="G1162" s="6" t="s">
        <v>4248</v>
      </c>
      <c r="H1162" t="s">
        <v>40</v>
      </c>
      <c r="I1162" t="s">
        <v>23</v>
      </c>
      <c r="J1162" t="s">
        <v>1638</v>
      </c>
      <c r="K1162" t="s">
        <v>4708</v>
      </c>
      <c r="L1162" t="s">
        <v>4709</v>
      </c>
      <c r="M1162" t="s">
        <v>4709</v>
      </c>
      <c r="N1162" t="s">
        <v>4091</v>
      </c>
      <c r="O1162" s="14">
        <v>44256</v>
      </c>
      <c r="P1162" s="14">
        <v>44256</v>
      </c>
      <c r="Q1162" s="22" t="s">
        <v>27</v>
      </c>
      <c r="R1162" s="22" t="s">
        <v>5202</v>
      </c>
      <c r="S1162" s="24"/>
      <c r="T1162" s="22">
        <v>44315</v>
      </c>
      <c r="U1162" t="s">
        <v>5982</v>
      </c>
      <c r="V1162" t="s">
        <v>5982</v>
      </c>
      <c r="W1162" t="s">
        <v>28</v>
      </c>
      <c r="X1162" t="b">
        <f>Tabla1[[#This Row],[PLAN CONSUMO 31/10]]=Tabla1[[#This Row],[PLAN_CONSUMO]]</f>
        <v>0</v>
      </c>
      <c r="Y1162" t="s">
        <v>8414</v>
      </c>
      <c r="Z1162" t="b">
        <f>Tabla1[[#This Row],[DESCRIPCION_U20002 31/10]]=Tabla1[[#This Row],[DESCRIPCION_U2000]]</f>
        <v>0</v>
      </c>
      <c r="AA1162" t="s">
        <v>1435</v>
      </c>
      <c r="AB1162" t="b">
        <f>Tabla1[[#This Row],[EJECUTIVO COMERCIAL 31/10]]=Tabla1[[#This Row],[EJECUTIVO_CORPORATE]]</f>
        <v>0</v>
      </c>
      <c r="AC1162" t="e">
        <f>VLOOKUP(Tabla1[[#This Row],[NRO_CUENTA]],[1]!Tabla3[#Data],12,0)</f>
        <v>#N/A</v>
      </c>
      <c r="AD1162" t="e">
        <f>VLOOKUP(Tabla1[[#This Row],[NRO_CUENTA]],[1]!Tabla3[#Data],17,0)</f>
        <v>#N/A</v>
      </c>
    </row>
    <row r="1163" spans="1:30" x14ac:dyDescent="0.25">
      <c r="A1163" t="s">
        <v>88</v>
      </c>
      <c r="B1163" s="1">
        <v>42674</v>
      </c>
      <c r="C1163" t="s">
        <v>454</v>
      </c>
      <c r="D1163">
        <v>30512</v>
      </c>
      <c r="E1163" s="6" t="s">
        <v>4547</v>
      </c>
      <c r="F1163" t="s">
        <v>4548</v>
      </c>
      <c r="G1163" s="6" t="s">
        <v>1830</v>
      </c>
      <c r="H1163" t="s">
        <v>40</v>
      </c>
      <c r="I1163" t="s">
        <v>23</v>
      </c>
      <c r="J1163" t="s">
        <v>1842</v>
      </c>
      <c r="K1163" t="s">
        <v>4710</v>
      </c>
      <c r="L1163" t="s">
        <v>4711</v>
      </c>
      <c r="M1163" t="s">
        <v>4712</v>
      </c>
      <c r="N1163" t="s">
        <v>4091</v>
      </c>
      <c r="O1163" s="14">
        <v>44256</v>
      </c>
      <c r="P1163" s="14">
        <v>44256</v>
      </c>
      <c r="Q1163" s="22" t="s">
        <v>27</v>
      </c>
      <c r="R1163" s="22"/>
      <c r="S1163" s="24"/>
      <c r="T1163" s="22">
        <v>44278</v>
      </c>
      <c r="U1163" t="s">
        <v>5982</v>
      </c>
      <c r="V1163" t="s">
        <v>5982</v>
      </c>
      <c r="W1163" t="s">
        <v>299</v>
      </c>
      <c r="X1163" t="b">
        <f>Tabla1[[#This Row],[PLAN CONSUMO 31/10]]=Tabla1[[#This Row],[PLAN_CONSUMO]]</f>
        <v>0</v>
      </c>
      <c r="Y1163" t="s">
        <v>7341</v>
      </c>
      <c r="Z1163" t="b">
        <f>Tabla1[[#This Row],[DESCRIPCION_U20002 31/10]]=Tabla1[[#This Row],[DESCRIPCION_U2000]]</f>
        <v>0</v>
      </c>
      <c r="AA1163" t="s">
        <v>7475</v>
      </c>
      <c r="AB1163" t="b">
        <f>Tabla1[[#This Row],[EJECUTIVO COMERCIAL 31/10]]=Tabla1[[#This Row],[EJECUTIVO_CORPORATE]]</f>
        <v>0</v>
      </c>
      <c r="AC1163" t="e">
        <f>VLOOKUP(Tabla1[[#This Row],[NRO_CUENTA]],[1]!Tabla3[#Data],12,0)</f>
        <v>#N/A</v>
      </c>
      <c r="AD1163" t="e">
        <f>VLOOKUP(Tabla1[[#This Row],[NRO_CUENTA]],[1]!Tabla3[#Data],17,0)</f>
        <v>#N/A</v>
      </c>
    </row>
    <row r="1164" spans="1:30" x14ac:dyDescent="0.25">
      <c r="A1164" t="s">
        <v>88</v>
      </c>
      <c r="B1164" s="1">
        <v>42669</v>
      </c>
      <c r="C1164" t="s">
        <v>493</v>
      </c>
      <c r="D1164">
        <v>30528</v>
      </c>
      <c r="E1164" s="6" t="s">
        <v>4549</v>
      </c>
      <c r="F1164" t="s">
        <v>4550</v>
      </c>
      <c r="G1164" s="6" t="s">
        <v>1769</v>
      </c>
      <c r="H1164" t="s">
        <v>22</v>
      </c>
      <c r="I1164" t="s">
        <v>23</v>
      </c>
      <c r="J1164" t="s">
        <v>1240</v>
      </c>
      <c r="K1164" t="s">
        <v>4713</v>
      </c>
      <c r="L1164" t="s">
        <v>4714</v>
      </c>
      <c r="M1164" t="s">
        <v>4715</v>
      </c>
      <c r="N1164" t="s">
        <v>4091</v>
      </c>
      <c r="O1164" s="14">
        <v>44256</v>
      </c>
      <c r="P1164" s="14">
        <v>44256</v>
      </c>
      <c r="Q1164" s="22" t="s">
        <v>27</v>
      </c>
      <c r="R1164" s="22" t="s">
        <v>4841</v>
      </c>
      <c r="S1164" s="24"/>
      <c r="T1164" s="22">
        <v>44308</v>
      </c>
      <c r="U1164" t="s">
        <v>5982</v>
      </c>
      <c r="V1164" t="s">
        <v>5982</v>
      </c>
      <c r="W1164" t="s">
        <v>364</v>
      </c>
      <c r="X1164" t="b">
        <f>Tabla1[[#This Row],[PLAN CONSUMO 31/10]]=Tabla1[[#This Row],[PLAN_CONSUMO]]</f>
        <v>0</v>
      </c>
      <c r="Y1164" t="s">
        <v>6373</v>
      </c>
      <c r="Z1164" t="b">
        <f>Tabla1[[#This Row],[DESCRIPCION_U20002 31/10]]=Tabla1[[#This Row],[DESCRIPCION_U2000]]</f>
        <v>0</v>
      </c>
      <c r="AA1164" t="s">
        <v>1426</v>
      </c>
      <c r="AB1164" t="b">
        <f>Tabla1[[#This Row],[EJECUTIVO COMERCIAL 31/10]]=Tabla1[[#This Row],[EJECUTIVO_CORPORATE]]</f>
        <v>0</v>
      </c>
      <c r="AC1164" t="e">
        <f>VLOOKUP(Tabla1[[#This Row],[NRO_CUENTA]],[1]!Tabla3[#Data],12,0)</f>
        <v>#N/A</v>
      </c>
      <c r="AD1164" t="e">
        <f>VLOOKUP(Tabla1[[#This Row],[NRO_CUENTA]],[1]!Tabla3[#Data],17,0)</f>
        <v>#N/A</v>
      </c>
    </row>
    <row r="1165" spans="1:30" x14ac:dyDescent="0.25">
      <c r="A1165" t="s">
        <v>88</v>
      </c>
      <c r="B1165" s="1">
        <v>42921</v>
      </c>
      <c r="C1165" t="s">
        <v>454</v>
      </c>
      <c r="D1165">
        <v>30863</v>
      </c>
      <c r="E1165" s="6" t="s">
        <v>4551</v>
      </c>
      <c r="F1165" t="s">
        <v>4552</v>
      </c>
      <c r="G1165" s="6" t="s">
        <v>1415</v>
      </c>
      <c r="H1165" t="s">
        <v>22</v>
      </c>
      <c r="I1165" t="s">
        <v>23</v>
      </c>
      <c r="J1165" t="s">
        <v>1635</v>
      </c>
      <c r="K1165" t="s">
        <v>4716</v>
      </c>
      <c r="L1165" t="s">
        <v>4717</v>
      </c>
      <c r="M1165" t="s">
        <v>4718</v>
      </c>
      <c r="N1165" t="s">
        <v>4091</v>
      </c>
      <c r="O1165" s="14">
        <v>44256</v>
      </c>
      <c r="P1165" s="14">
        <v>44256</v>
      </c>
      <c r="Q1165" s="22" t="s">
        <v>27</v>
      </c>
      <c r="R1165" s="22" t="s">
        <v>4827</v>
      </c>
      <c r="S1165" s="24"/>
      <c r="T1165" s="22">
        <v>44298</v>
      </c>
      <c r="U1165" t="s">
        <v>5982</v>
      </c>
      <c r="V1165" t="s">
        <v>5982</v>
      </c>
      <c r="W1165" t="s">
        <v>5985</v>
      </c>
      <c r="X1165" t="b">
        <f>Tabla1[[#This Row],[PLAN CONSUMO 31/10]]=Tabla1[[#This Row],[PLAN_CONSUMO]]</f>
        <v>0</v>
      </c>
      <c r="Y1165" t="s">
        <v>7550</v>
      </c>
      <c r="Z1165" t="b">
        <f>Tabla1[[#This Row],[DESCRIPCION_U20002 31/10]]=Tabla1[[#This Row],[DESCRIPCION_U2000]]</f>
        <v>0</v>
      </c>
      <c r="AA1165" t="s">
        <v>5882</v>
      </c>
      <c r="AB1165" t="b">
        <f>Tabla1[[#This Row],[EJECUTIVO COMERCIAL 31/10]]=Tabla1[[#This Row],[EJECUTIVO_CORPORATE]]</f>
        <v>0</v>
      </c>
      <c r="AC1165" t="e">
        <f>VLOOKUP(Tabla1[[#This Row],[NRO_CUENTA]],[1]!Tabla3[#Data],12,0)</f>
        <v>#N/A</v>
      </c>
      <c r="AD1165" t="e">
        <f>VLOOKUP(Tabla1[[#This Row],[NRO_CUENTA]],[1]!Tabla3[#Data],17,0)</f>
        <v>#N/A</v>
      </c>
    </row>
    <row r="1166" spans="1:30" x14ac:dyDescent="0.25">
      <c r="A1166" t="s">
        <v>88</v>
      </c>
      <c r="B1166" s="1">
        <v>42866</v>
      </c>
      <c r="C1166" t="s">
        <v>454</v>
      </c>
      <c r="D1166">
        <v>30986</v>
      </c>
      <c r="E1166" s="6" t="s">
        <v>4553</v>
      </c>
      <c r="F1166" t="s">
        <v>4554</v>
      </c>
      <c r="G1166" s="6" t="s">
        <v>1826</v>
      </c>
      <c r="H1166" t="s">
        <v>40</v>
      </c>
      <c r="I1166" t="s">
        <v>23</v>
      </c>
      <c r="J1166" t="s">
        <v>1241</v>
      </c>
      <c r="K1166" t="s">
        <v>4719</v>
      </c>
      <c r="L1166" t="s">
        <v>4720</v>
      </c>
      <c r="M1166" t="s">
        <v>4721</v>
      </c>
      <c r="N1166" t="s">
        <v>4091</v>
      </c>
      <c r="O1166" s="14">
        <v>44256</v>
      </c>
      <c r="P1166" s="14">
        <v>44256</v>
      </c>
      <c r="Q1166" s="22" t="s">
        <v>27</v>
      </c>
      <c r="R1166" s="22"/>
      <c r="S1166" s="24"/>
      <c r="T1166" s="22">
        <v>44280</v>
      </c>
      <c r="U1166" t="s">
        <v>5984</v>
      </c>
      <c r="V1166" t="s">
        <v>35</v>
      </c>
      <c r="W1166" t="s">
        <v>5986</v>
      </c>
      <c r="X1166" t="b">
        <f>Tabla1[[#This Row],[PLAN CONSUMO 31/10]]=Tabla1[[#This Row],[PLAN_CONSUMO]]</f>
        <v>0</v>
      </c>
      <c r="Y1166" t="s">
        <v>35</v>
      </c>
      <c r="Z1166" t="b">
        <f>Tabla1[[#This Row],[DESCRIPCION_U20002 31/10]]=Tabla1[[#This Row],[DESCRIPCION_U2000]]</f>
        <v>0</v>
      </c>
      <c r="AA1166" t="s">
        <v>5731</v>
      </c>
      <c r="AB1166" t="b">
        <f>Tabla1[[#This Row],[EJECUTIVO COMERCIAL 31/10]]=Tabla1[[#This Row],[EJECUTIVO_CORPORATE]]</f>
        <v>0</v>
      </c>
      <c r="AC1166" t="e">
        <f>VLOOKUP(Tabla1[[#This Row],[NRO_CUENTA]],[1]!Tabla3[#Data],12,0)</f>
        <v>#N/A</v>
      </c>
      <c r="AD1166" t="e">
        <f>VLOOKUP(Tabla1[[#This Row],[NRO_CUENTA]],[1]!Tabla3[#Data],17,0)</f>
        <v>#N/A</v>
      </c>
    </row>
    <row r="1167" spans="1:30" x14ac:dyDescent="0.25">
      <c r="A1167" t="s">
        <v>88</v>
      </c>
      <c r="B1167" s="1">
        <v>42871</v>
      </c>
      <c r="C1167" t="s">
        <v>299</v>
      </c>
      <c r="D1167">
        <v>31031</v>
      </c>
      <c r="E1167" s="6" t="s">
        <v>4555</v>
      </c>
      <c r="F1167" t="s">
        <v>4556</v>
      </c>
      <c r="G1167" s="6" t="s">
        <v>1435</v>
      </c>
      <c r="H1167" t="s">
        <v>40</v>
      </c>
      <c r="I1167" t="s">
        <v>23</v>
      </c>
      <c r="J1167" t="s">
        <v>1223</v>
      </c>
      <c r="K1167" t="s">
        <v>4722</v>
      </c>
      <c r="L1167" t="s">
        <v>4723</v>
      </c>
      <c r="M1167" t="s">
        <v>4724</v>
      </c>
      <c r="N1167" t="s">
        <v>4091</v>
      </c>
      <c r="O1167" s="14">
        <v>44256</v>
      </c>
      <c r="P1167" s="14">
        <v>44256</v>
      </c>
      <c r="Q1167" s="22" t="s">
        <v>27</v>
      </c>
      <c r="R1167" s="22"/>
      <c r="S1167" s="24"/>
      <c r="T1167" s="22">
        <v>44300</v>
      </c>
      <c r="U1167" t="s">
        <v>5984</v>
      </c>
      <c r="V1167" t="s">
        <v>35</v>
      </c>
      <c r="W1167" t="s">
        <v>28</v>
      </c>
      <c r="X1167" t="b">
        <f>Tabla1[[#This Row],[PLAN CONSUMO 31/10]]=Tabla1[[#This Row],[PLAN_CONSUMO]]</f>
        <v>0</v>
      </c>
      <c r="Y1167" t="s">
        <v>35</v>
      </c>
      <c r="Z1167" t="b">
        <f>Tabla1[[#This Row],[DESCRIPCION_U20002 31/10]]=Tabla1[[#This Row],[DESCRIPCION_U2000]]</f>
        <v>0</v>
      </c>
      <c r="AA1167" t="s">
        <v>1435</v>
      </c>
      <c r="AB1167" t="b">
        <f>Tabla1[[#This Row],[EJECUTIVO COMERCIAL 31/10]]=Tabla1[[#This Row],[EJECUTIVO_CORPORATE]]</f>
        <v>1</v>
      </c>
      <c r="AC1167" t="e">
        <f>VLOOKUP(Tabla1[[#This Row],[NRO_CUENTA]],[1]!Tabla3[#Data],12,0)</f>
        <v>#N/A</v>
      </c>
      <c r="AD1167" t="e">
        <f>VLOOKUP(Tabla1[[#This Row],[NRO_CUENTA]],[1]!Tabla3[#Data],17,0)</f>
        <v>#N/A</v>
      </c>
    </row>
    <row r="1168" spans="1:30" ht="15.75" customHeight="1" x14ac:dyDescent="0.25">
      <c r="A1168" t="s">
        <v>88</v>
      </c>
      <c r="B1168" s="1">
        <v>42916</v>
      </c>
      <c r="C1168" t="s">
        <v>364</v>
      </c>
      <c r="D1168">
        <v>31090</v>
      </c>
      <c r="E1168" s="6" t="s">
        <v>1416</v>
      </c>
      <c r="F1168" t="s">
        <v>4557</v>
      </c>
      <c r="G1168" s="6" t="s">
        <v>1413</v>
      </c>
      <c r="H1168" t="s">
        <v>40</v>
      </c>
      <c r="I1168" t="s">
        <v>23</v>
      </c>
      <c r="J1168" t="s">
        <v>757</v>
      </c>
      <c r="K1168" t="s">
        <v>4725</v>
      </c>
      <c r="L1168" t="s">
        <v>4726</v>
      </c>
      <c r="M1168" t="s">
        <v>4727</v>
      </c>
      <c r="N1168" t="s">
        <v>4091</v>
      </c>
      <c r="O1168" s="14">
        <v>44256</v>
      </c>
      <c r="P1168" s="14">
        <v>44256</v>
      </c>
      <c r="Q1168" s="22" t="s">
        <v>27</v>
      </c>
      <c r="R1168" s="22"/>
      <c r="S1168" s="24"/>
      <c r="T1168" s="22">
        <v>44345</v>
      </c>
      <c r="U1168" t="s">
        <v>5982</v>
      </c>
      <c r="V1168" t="s">
        <v>5982</v>
      </c>
      <c r="W1168" t="s">
        <v>1380</v>
      </c>
      <c r="X1168" t="b">
        <f>Tabla1[[#This Row],[PLAN CONSUMO 31/10]]=Tabla1[[#This Row],[PLAN_CONSUMO]]</f>
        <v>0</v>
      </c>
      <c r="Y1168" t="s">
        <v>9026</v>
      </c>
      <c r="Z1168" t="b">
        <f>Tabla1[[#This Row],[DESCRIPCION_U20002 31/10]]=Tabla1[[#This Row],[DESCRIPCION_U2000]]</f>
        <v>0</v>
      </c>
      <c r="AA1168" t="s">
        <v>8926</v>
      </c>
      <c r="AB1168" t="b">
        <f>Tabla1[[#This Row],[EJECUTIVO COMERCIAL 31/10]]=Tabla1[[#This Row],[EJECUTIVO_CORPORATE]]</f>
        <v>0</v>
      </c>
      <c r="AC1168" t="e">
        <f>VLOOKUP(Tabla1[[#This Row],[NRO_CUENTA]],[1]!Tabla3[#Data],12,0)</f>
        <v>#N/A</v>
      </c>
      <c r="AD1168" t="e">
        <f>VLOOKUP(Tabla1[[#This Row],[NRO_CUENTA]],[1]!Tabla3[#Data],17,0)</f>
        <v>#N/A</v>
      </c>
    </row>
    <row r="1169" spans="1:30" x14ac:dyDescent="0.25">
      <c r="A1169" t="s">
        <v>88</v>
      </c>
      <c r="B1169" s="1">
        <v>42886</v>
      </c>
      <c r="C1169" t="s">
        <v>299</v>
      </c>
      <c r="D1169">
        <v>31107</v>
      </c>
      <c r="E1169" s="6" t="s">
        <v>4558</v>
      </c>
      <c r="F1169" t="s">
        <v>4559</v>
      </c>
      <c r="G1169" s="6" t="s">
        <v>1408</v>
      </c>
      <c r="H1169" t="s">
        <v>40</v>
      </c>
      <c r="I1169" t="s">
        <v>23</v>
      </c>
      <c r="J1169" t="s">
        <v>1228</v>
      </c>
      <c r="K1169" t="s">
        <v>4728</v>
      </c>
      <c r="L1169" t="s">
        <v>4729</v>
      </c>
      <c r="M1169" t="s">
        <v>4730</v>
      </c>
      <c r="N1169" t="s">
        <v>4091</v>
      </c>
      <c r="O1169" s="14">
        <v>44256</v>
      </c>
      <c r="P1169" s="14">
        <v>44256</v>
      </c>
      <c r="Q1169" s="22" t="s">
        <v>27</v>
      </c>
      <c r="R1169" s="22"/>
      <c r="S1169" s="24"/>
      <c r="T1169" s="22">
        <v>44303</v>
      </c>
      <c r="U1169" t="s">
        <v>5982</v>
      </c>
      <c r="V1169" t="s">
        <v>5982</v>
      </c>
      <c r="W1169" t="s">
        <v>129</v>
      </c>
      <c r="X1169" t="b">
        <f>Tabla1[[#This Row],[PLAN CONSUMO 31/10]]=Tabla1[[#This Row],[PLAN_CONSUMO]]</f>
        <v>0</v>
      </c>
      <c r="Y1169" t="s">
        <v>7342</v>
      </c>
      <c r="Z1169" t="b">
        <f>Tabla1[[#This Row],[DESCRIPCION_U20002 31/10]]=Tabla1[[#This Row],[DESCRIPCION_U2000]]</f>
        <v>0</v>
      </c>
      <c r="AA1169" t="s">
        <v>8638</v>
      </c>
      <c r="AB1169" t="b">
        <f>Tabla1[[#This Row],[EJECUTIVO COMERCIAL 31/10]]=Tabla1[[#This Row],[EJECUTIVO_CORPORATE]]</f>
        <v>0</v>
      </c>
      <c r="AC1169" t="e">
        <f>VLOOKUP(Tabla1[[#This Row],[NRO_CUENTA]],[1]!Tabla3[#Data],12,0)</f>
        <v>#N/A</v>
      </c>
      <c r="AD1169" t="e">
        <f>VLOOKUP(Tabla1[[#This Row],[NRO_CUENTA]],[1]!Tabla3[#Data],17,0)</f>
        <v>#N/A</v>
      </c>
    </row>
    <row r="1170" spans="1:30" x14ac:dyDescent="0.25">
      <c r="A1170" t="s">
        <v>88</v>
      </c>
      <c r="B1170" s="1">
        <v>42909</v>
      </c>
      <c r="C1170" t="s">
        <v>364</v>
      </c>
      <c r="D1170">
        <v>31137</v>
      </c>
      <c r="E1170" s="6" t="s">
        <v>1411</v>
      </c>
      <c r="F1170" t="s">
        <v>4560</v>
      </c>
      <c r="G1170" s="6" t="s">
        <v>1413</v>
      </c>
      <c r="H1170" t="s">
        <v>40</v>
      </c>
      <c r="I1170" t="s">
        <v>23</v>
      </c>
      <c r="J1170" t="s">
        <v>757</v>
      </c>
      <c r="K1170" t="s">
        <v>4731</v>
      </c>
      <c r="L1170" t="s">
        <v>4732</v>
      </c>
      <c r="M1170" t="s">
        <v>3488</v>
      </c>
      <c r="N1170" t="s">
        <v>4091</v>
      </c>
      <c r="O1170" s="14">
        <v>44256</v>
      </c>
      <c r="P1170" s="14">
        <v>44256</v>
      </c>
      <c r="Q1170" s="22" t="s">
        <v>75</v>
      </c>
      <c r="R1170" s="22" t="s">
        <v>5566</v>
      </c>
      <c r="S1170" s="25" t="s">
        <v>1018</v>
      </c>
      <c r="T1170" s="22">
        <v>0</v>
      </c>
      <c r="U1170" t="s">
        <v>5982</v>
      </c>
      <c r="V1170" t="s">
        <v>5982</v>
      </c>
      <c r="W1170" t="s">
        <v>364</v>
      </c>
      <c r="X1170" t="b">
        <f>Tabla1[[#This Row],[PLAN CONSUMO 31/10]]=Tabla1[[#This Row],[PLAN_CONSUMO]]</f>
        <v>1</v>
      </c>
      <c r="Y1170" t="s">
        <v>4560</v>
      </c>
      <c r="Z1170" t="b">
        <f>Tabla1[[#This Row],[DESCRIPCION_U20002 31/10]]=Tabla1[[#This Row],[DESCRIPCION_U2000]]</f>
        <v>1</v>
      </c>
      <c r="AA1170" t="s">
        <v>8926</v>
      </c>
      <c r="AB1170" t="b">
        <f>Tabla1[[#This Row],[EJECUTIVO COMERCIAL 31/10]]=Tabla1[[#This Row],[EJECUTIVO_CORPORATE]]</f>
        <v>0</v>
      </c>
      <c r="AC1170" t="e">
        <f>VLOOKUP(Tabla1[[#This Row],[NRO_CUENTA]],[1]!Tabla3[#Data],12,0)</f>
        <v>#N/A</v>
      </c>
      <c r="AD1170" t="e">
        <f>VLOOKUP(Tabla1[[#This Row],[NRO_CUENTA]],[1]!Tabla3[#Data],17,0)</f>
        <v>#N/A</v>
      </c>
    </row>
    <row r="1171" spans="1:30" x14ac:dyDescent="0.25">
      <c r="A1171" t="s">
        <v>88</v>
      </c>
      <c r="B1171" s="1">
        <v>42916</v>
      </c>
      <c r="C1171" t="s">
        <v>1380</v>
      </c>
      <c r="D1171">
        <v>31177</v>
      </c>
      <c r="E1171" s="6" t="s">
        <v>4561</v>
      </c>
      <c r="F1171" t="s">
        <v>4562</v>
      </c>
      <c r="G1171" s="6" t="s">
        <v>1830</v>
      </c>
      <c r="H1171" t="s">
        <v>40</v>
      </c>
      <c r="I1171" t="s">
        <v>23</v>
      </c>
      <c r="J1171" t="s">
        <v>1842</v>
      </c>
      <c r="K1171" t="s">
        <v>4733</v>
      </c>
      <c r="L1171" t="s">
        <v>4734</v>
      </c>
      <c r="M1171" t="s">
        <v>4735</v>
      </c>
      <c r="N1171" t="s">
        <v>4091</v>
      </c>
      <c r="O1171" s="14">
        <v>44256</v>
      </c>
      <c r="P1171" s="14">
        <v>44256</v>
      </c>
      <c r="Q1171" s="22" t="s">
        <v>27</v>
      </c>
      <c r="R1171" s="22" t="s">
        <v>5958</v>
      </c>
      <c r="S1171" s="24"/>
      <c r="T1171" s="22">
        <v>44551</v>
      </c>
      <c r="U1171" t="s">
        <v>5982</v>
      </c>
      <c r="V1171" t="s">
        <v>5982</v>
      </c>
      <c r="W1171" t="s">
        <v>364</v>
      </c>
      <c r="X1171" t="b">
        <f>Tabla1[[#This Row],[PLAN CONSUMO 31/10]]=Tabla1[[#This Row],[PLAN_CONSUMO]]</f>
        <v>0</v>
      </c>
      <c r="Y1171" t="s">
        <v>8878</v>
      </c>
      <c r="Z1171" t="b">
        <f>Tabla1[[#This Row],[DESCRIPCION_U20002 31/10]]=Tabla1[[#This Row],[DESCRIPCION_U2000]]</f>
        <v>0</v>
      </c>
      <c r="AA1171" t="s">
        <v>1820</v>
      </c>
      <c r="AB1171" t="b">
        <f>Tabla1[[#This Row],[EJECUTIVO COMERCIAL 31/10]]=Tabla1[[#This Row],[EJECUTIVO_CORPORATE]]</f>
        <v>0</v>
      </c>
      <c r="AC1171" t="e">
        <f>VLOOKUP(Tabla1[[#This Row],[NRO_CUENTA]],[1]!Tabla3[#Data],12,0)</f>
        <v>#N/A</v>
      </c>
      <c r="AD1171" t="e">
        <f>VLOOKUP(Tabla1[[#This Row],[NRO_CUENTA]],[1]!Tabla3[#Data],17,0)</f>
        <v>#N/A</v>
      </c>
    </row>
    <row r="1172" spans="1:30" x14ac:dyDescent="0.25">
      <c r="A1172" t="s">
        <v>88</v>
      </c>
      <c r="B1172" s="1">
        <v>42928</v>
      </c>
      <c r="C1172" t="s">
        <v>2459</v>
      </c>
      <c r="D1172">
        <v>31221</v>
      </c>
      <c r="E1172" s="6" t="s">
        <v>4563</v>
      </c>
      <c r="F1172" t="s">
        <v>4564</v>
      </c>
      <c r="G1172" s="6" t="s">
        <v>2188</v>
      </c>
      <c r="H1172" t="s">
        <v>40</v>
      </c>
      <c r="I1172" t="s">
        <v>23</v>
      </c>
      <c r="J1172" t="s">
        <v>2191</v>
      </c>
      <c r="K1172" t="s">
        <v>4736</v>
      </c>
      <c r="L1172" t="s">
        <v>4737</v>
      </c>
      <c r="M1172" t="s">
        <v>4738</v>
      </c>
      <c r="N1172" t="s">
        <v>4091</v>
      </c>
      <c r="O1172" s="14">
        <v>44256</v>
      </c>
      <c r="P1172" s="14">
        <v>44256</v>
      </c>
      <c r="Q1172" s="22" t="s">
        <v>27</v>
      </c>
      <c r="R1172" s="22"/>
      <c r="S1172" s="24"/>
      <c r="T1172" s="22">
        <v>44305</v>
      </c>
      <c r="U1172" t="s">
        <v>5982</v>
      </c>
      <c r="V1172" t="s">
        <v>5982</v>
      </c>
      <c r="W1172" t="s">
        <v>364</v>
      </c>
      <c r="X1172" t="b">
        <f>Tabla1[[#This Row],[PLAN CONSUMO 31/10]]=Tabla1[[#This Row],[PLAN_CONSUMO]]</f>
        <v>0</v>
      </c>
      <c r="Y1172" t="s">
        <v>6717</v>
      </c>
      <c r="Z1172" t="b">
        <f>Tabla1[[#This Row],[DESCRIPCION_U20002 31/10]]=Tabla1[[#This Row],[DESCRIPCION_U2000]]</f>
        <v>0</v>
      </c>
      <c r="AA1172" t="s">
        <v>7474</v>
      </c>
      <c r="AB1172" t="b">
        <f>Tabla1[[#This Row],[EJECUTIVO COMERCIAL 31/10]]=Tabla1[[#This Row],[EJECUTIVO_CORPORATE]]</f>
        <v>0</v>
      </c>
      <c r="AC1172" t="e">
        <f>VLOOKUP(Tabla1[[#This Row],[NRO_CUENTA]],[1]!Tabla3[#Data],12,0)</f>
        <v>#N/A</v>
      </c>
      <c r="AD1172" t="e">
        <f>VLOOKUP(Tabla1[[#This Row],[NRO_CUENTA]],[1]!Tabla3[#Data],17,0)</f>
        <v>#N/A</v>
      </c>
    </row>
    <row r="1173" spans="1:30" x14ac:dyDescent="0.25">
      <c r="A1173" t="s">
        <v>88</v>
      </c>
      <c r="B1173" s="1">
        <v>42933</v>
      </c>
      <c r="C1173" t="s">
        <v>454</v>
      </c>
      <c r="D1173">
        <v>31236</v>
      </c>
      <c r="E1173" s="6" t="s">
        <v>4565</v>
      </c>
      <c r="F1173" t="s">
        <v>4566</v>
      </c>
      <c r="G1173" s="6" t="s">
        <v>1435</v>
      </c>
      <c r="H1173" t="s">
        <v>40</v>
      </c>
      <c r="I1173" t="s">
        <v>23</v>
      </c>
      <c r="J1173" t="s">
        <v>1223</v>
      </c>
      <c r="K1173" t="s">
        <v>4739</v>
      </c>
      <c r="L1173" t="s">
        <v>4740</v>
      </c>
      <c r="M1173" t="s">
        <v>4741</v>
      </c>
      <c r="N1173" t="s">
        <v>4091</v>
      </c>
      <c r="O1173" s="14">
        <v>44256</v>
      </c>
      <c r="P1173" s="14">
        <v>44256</v>
      </c>
      <c r="Q1173" s="22" t="s">
        <v>27</v>
      </c>
      <c r="R1173" s="22"/>
      <c r="S1173" s="24"/>
      <c r="T1173" s="22">
        <v>44278</v>
      </c>
      <c r="U1173" t="s">
        <v>5984</v>
      </c>
      <c r="V1173" t="s">
        <v>35</v>
      </c>
      <c r="W1173" t="s">
        <v>5986</v>
      </c>
      <c r="X1173" t="b">
        <f>Tabla1[[#This Row],[PLAN CONSUMO 31/10]]=Tabla1[[#This Row],[PLAN_CONSUMO]]</f>
        <v>0</v>
      </c>
      <c r="Y1173" t="s">
        <v>35</v>
      </c>
      <c r="Z1173" t="b">
        <f>Tabla1[[#This Row],[DESCRIPCION_U20002 31/10]]=Tabla1[[#This Row],[DESCRIPCION_U2000]]</f>
        <v>0</v>
      </c>
      <c r="AA1173" t="s">
        <v>1435</v>
      </c>
      <c r="AB1173" t="b">
        <f>Tabla1[[#This Row],[EJECUTIVO COMERCIAL 31/10]]=Tabla1[[#This Row],[EJECUTIVO_CORPORATE]]</f>
        <v>1</v>
      </c>
      <c r="AC1173" t="e">
        <f>VLOOKUP(Tabla1[[#This Row],[NRO_CUENTA]],[1]!Tabla3[#Data],12,0)</f>
        <v>#N/A</v>
      </c>
      <c r="AD1173" t="e">
        <f>VLOOKUP(Tabla1[[#This Row],[NRO_CUENTA]],[1]!Tabla3[#Data],17,0)</f>
        <v>#N/A</v>
      </c>
    </row>
    <row r="1174" spans="1:30" x14ac:dyDescent="0.25">
      <c r="A1174" t="s">
        <v>88</v>
      </c>
      <c r="B1174" s="1">
        <v>42936</v>
      </c>
      <c r="C1174" t="s">
        <v>323</v>
      </c>
      <c r="D1174">
        <v>31266</v>
      </c>
      <c r="E1174" s="6" t="s">
        <v>4567</v>
      </c>
      <c r="F1174" t="s">
        <v>4568</v>
      </c>
      <c r="G1174" s="6" t="s">
        <v>1429</v>
      </c>
      <c r="H1174" t="s">
        <v>22</v>
      </c>
      <c r="I1174" t="s">
        <v>23</v>
      </c>
      <c r="J1174" t="s">
        <v>1634</v>
      </c>
      <c r="K1174" t="s">
        <v>4742</v>
      </c>
      <c r="L1174" t="s">
        <v>4743</v>
      </c>
      <c r="M1174" t="s">
        <v>4744</v>
      </c>
      <c r="N1174" t="s">
        <v>4091</v>
      </c>
      <c r="O1174" s="14">
        <v>44256</v>
      </c>
      <c r="P1174" s="14">
        <v>44256</v>
      </c>
      <c r="Q1174" s="22" t="s">
        <v>27</v>
      </c>
      <c r="R1174" s="22"/>
      <c r="S1174" s="24"/>
      <c r="T1174" s="22">
        <v>44301</v>
      </c>
      <c r="U1174" t="s">
        <v>5982</v>
      </c>
      <c r="V1174" t="s">
        <v>5982</v>
      </c>
      <c r="W1174" t="s">
        <v>1251</v>
      </c>
      <c r="X1174" t="b">
        <f>Tabla1[[#This Row],[PLAN CONSUMO 31/10]]=Tabla1[[#This Row],[PLAN_CONSUMO]]</f>
        <v>0</v>
      </c>
      <c r="Y1174" t="s">
        <v>7611</v>
      </c>
      <c r="Z1174" t="b">
        <f>Tabla1[[#This Row],[DESCRIPCION_U20002 31/10]]=Tabla1[[#This Row],[DESCRIPCION_U2000]]</f>
        <v>0</v>
      </c>
      <c r="AA1174" t="s">
        <v>5882</v>
      </c>
      <c r="AB1174" t="b">
        <f>Tabla1[[#This Row],[EJECUTIVO COMERCIAL 31/10]]=Tabla1[[#This Row],[EJECUTIVO_CORPORATE]]</f>
        <v>0</v>
      </c>
      <c r="AC1174" t="e">
        <f>VLOOKUP(Tabla1[[#This Row],[NRO_CUENTA]],[1]!Tabla3[#Data],12,0)</f>
        <v>#N/A</v>
      </c>
      <c r="AD1174" t="e">
        <f>VLOOKUP(Tabla1[[#This Row],[NRO_CUENTA]],[1]!Tabla3[#Data],17,0)</f>
        <v>#N/A</v>
      </c>
    </row>
    <row r="1175" spans="1:30" x14ac:dyDescent="0.25">
      <c r="A1175" t="s">
        <v>88</v>
      </c>
      <c r="B1175" s="1">
        <v>42947</v>
      </c>
      <c r="C1175" t="s">
        <v>1380</v>
      </c>
      <c r="D1175">
        <v>31272</v>
      </c>
      <c r="E1175" s="6" t="s">
        <v>4569</v>
      </c>
      <c r="F1175" t="s">
        <v>4570</v>
      </c>
      <c r="G1175" s="6" t="s">
        <v>1415</v>
      </c>
      <c r="H1175" t="s">
        <v>22</v>
      </c>
      <c r="I1175" t="s">
        <v>23</v>
      </c>
      <c r="J1175" t="s">
        <v>1635</v>
      </c>
      <c r="K1175" t="s">
        <v>4745</v>
      </c>
      <c r="L1175" t="s">
        <v>4746</v>
      </c>
      <c r="M1175" t="s">
        <v>4747</v>
      </c>
      <c r="N1175" t="s">
        <v>4091</v>
      </c>
      <c r="O1175" s="14">
        <v>44256</v>
      </c>
      <c r="P1175" s="14">
        <v>44256</v>
      </c>
      <c r="Q1175" s="28" t="s">
        <v>75</v>
      </c>
      <c r="R1175" s="21" t="s">
        <v>4842</v>
      </c>
      <c r="S1175" s="24" t="s">
        <v>2239</v>
      </c>
      <c r="T1175" s="22">
        <v>0</v>
      </c>
      <c r="U1175" t="s">
        <v>5982</v>
      </c>
      <c r="V1175" t="s">
        <v>5982</v>
      </c>
      <c r="W1175" t="s">
        <v>1380</v>
      </c>
      <c r="X1175" t="b">
        <f>Tabla1[[#This Row],[PLAN CONSUMO 31/10]]=Tabla1[[#This Row],[PLAN_CONSUMO]]</f>
        <v>1</v>
      </c>
      <c r="Y1175" t="s">
        <v>4570</v>
      </c>
      <c r="Z1175" t="b">
        <f>Tabla1[[#This Row],[DESCRIPCION_U20002 31/10]]=Tabla1[[#This Row],[DESCRIPCION_U2000]]</f>
        <v>1</v>
      </c>
      <c r="AA1175" t="s">
        <v>5882</v>
      </c>
      <c r="AB1175" t="b">
        <f>Tabla1[[#This Row],[EJECUTIVO COMERCIAL 31/10]]=Tabla1[[#This Row],[EJECUTIVO_CORPORATE]]</f>
        <v>0</v>
      </c>
      <c r="AC1175" t="e">
        <f>VLOOKUP(Tabla1[[#This Row],[NRO_CUENTA]],[1]!Tabla3[#Data],12,0)</f>
        <v>#N/A</v>
      </c>
      <c r="AD1175" t="e">
        <f>VLOOKUP(Tabla1[[#This Row],[NRO_CUENTA]],[1]!Tabla3[#Data],17,0)</f>
        <v>#N/A</v>
      </c>
    </row>
    <row r="1176" spans="1:30" x14ac:dyDescent="0.25">
      <c r="A1176" t="s">
        <v>88</v>
      </c>
      <c r="B1176" s="1">
        <v>42976</v>
      </c>
      <c r="C1176" t="s">
        <v>2814</v>
      </c>
      <c r="D1176">
        <v>31328</v>
      </c>
      <c r="E1176" s="6" t="s">
        <v>501</v>
      </c>
      <c r="F1176" t="s">
        <v>4571</v>
      </c>
      <c r="G1176" s="6" t="s">
        <v>2188</v>
      </c>
      <c r="H1176" t="s">
        <v>40</v>
      </c>
      <c r="I1176" t="s">
        <v>23</v>
      </c>
      <c r="J1176" t="s">
        <v>2191</v>
      </c>
      <c r="K1176" t="s">
        <v>4748</v>
      </c>
      <c r="L1176" t="s">
        <v>4749</v>
      </c>
      <c r="M1176" t="s">
        <v>4750</v>
      </c>
      <c r="N1176" t="s">
        <v>4091</v>
      </c>
      <c r="O1176" s="14">
        <v>44256</v>
      </c>
      <c r="P1176" s="14">
        <v>44256</v>
      </c>
      <c r="Q1176" s="22" t="s">
        <v>27</v>
      </c>
      <c r="R1176" s="22"/>
      <c r="S1176" s="24"/>
      <c r="T1176" s="22">
        <v>44293</v>
      </c>
      <c r="U1176" t="s">
        <v>5982</v>
      </c>
      <c r="V1176" t="s">
        <v>5982</v>
      </c>
      <c r="W1176" t="s">
        <v>6595</v>
      </c>
      <c r="X1176" t="b">
        <f>Tabla1[[#This Row],[PLAN CONSUMO 31/10]]=Tabla1[[#This Row],[PLAN_CONSUMO]]</f>
        <v>0</v>
      </c>
      <c r="Y1176" t="s">
        <v>7658</v>
      </c>
      <c r="Z1176" t="b">
        <f>Tabla1[[#This Row],[DESCRIPCION_U20002 31/10]]=Tabla1[[#This Row],[DESCRIPCION_U2000]]</f>
        <v>0</v>
      </c>
      <c r="AA1176" t="s">
        <v>7474</v>
      </c>
      <c r="AB1176" t="b">
        <f>Tabla1[[#This Row],[EJECUTIVO COMERCIAL 31/10]]=Tabla1[[#This Row],[EJECUTIVO_CORPORATE]]</f>
        <v>0</v>
      </c>
      <c r="AC1176" t="e">
        <f>VLOOKUP(Tabla1[[#This Row],[NRO_CUENTA]],[1]!Tabla3[#Data],12,0)</f>
        <v>#N/A</v>
      </c>
      <c r="AD1176" t="e">
        <f>VLOOKUP(Tabla1[[#This Row],[NRO_CUENTA]],[1]!Tabla3[#Data],17,0)</f>
        <v>#N/A</v>
      </c>
    </row>
    <row r="1177" spans="1:30" x14ac:dyDescent="0.25">
      <c r="A1177" t="s">
        <v>88</v>
      </c>
      <c r="B1177" s="1">
        <v>42983</v>
      </c>
      <c r="C1177" t="s">
        <v>364</v>
      </c>
      <c r="D1177">
        <v>31375</v>
      </c>
      <c r="E1177" s="6" t="s">
        <v>4572</v>
      </c>
      <c r="F1177" t="s">
        <v>4573</v>
      </c>
      <c r="G1177" s="6" t="s">
        <v>1415</v>
      </c>
      <c r="H1177" t="s">
        <v>22</v>
      </c>
      <c r="I1177" t="s">
        <v>23</v>
      </c>
      <c r="J1177" t="s">
        <v>1635</v>
      </c>
      <c r="K1177" t="s">
        <v>4751</v>
      </c>
      <c r="L1177" t="s">
        <v>4752</v>
      </c>
      <c r="M1177" t="s">
        <v>4753</v>
      </c>
      <c r="N1177" t="s">
        <v>4091</v>
      </c>
      <c r="O1177" s="14">
        <v>44256</v>
      </c>
      <c r="P1177" s="14">
        <v>44256</v>
      </c>
      <c r="Q1177" s="22" t="s">
        <v>27</v>
      </c>
      <c r="R1177" s="22"/>
      <c r="S1177" s="24"/>
      <c r="T1177" s="22">
        <v>44298</v>
      </c>
      <c r="U1177" t="s">
        <v>5982</v>
      </c>
      <c r="V1177" t="s">
        <v>5982</v>
      </c>
      <c r="W1177" t="s">
        <v>323</v>
      </c>
      <c r="X1177" t="b">
        <f>Tabla1[[#This Row],[PLAN CONSUMO 31/10]]=Tabla1[[#This Row],[PLAN_CONSUMO]]</f>
        <v>0</v>
      </c>
      <c r="Y1177" t="s">
        <v>7974</v>
      </c>
      <c r="Z1177" t="b">
        <f>Tabla1[[#This Row],[DESCRIPCION_U20002 31/10]]=Tabla1[[#This Row],[DESCRIPCION_U2000]]</f>
        <v>0</v>
      </c>
      <c r="AA1177" t="s">
        <v>5882</v>
      </c>
      <c r="AB1177" t="b">
        <f>Tabla1[[#This Row],[EJECUTIVO COMERCIAL 31/10]]=Tabla1[[#This Row],[EJECUTIVO_CORPORATE]]</f>
        <v>0</v>
      </c>
      <c r="AC1177" t="e">
        <f>VLOOKUP(Tabla1[[#This Row],[NRO_CUENTA]],[1]!Tabla3[#Data],12,0)</f>
        <v>#N/A</v>
      </c>
      <c r="AD1177" t="e">
        <f>VLOOKUP(Tabla1[[#This Row],[NRO_CUENTA]],[1]!Tabla3[#Data],17,0)</f>
        <v>#N/A</v>
      </c>
    </row>
    <row r="1178" spans="1:30" x14ac:dyDescent="0.25">
      <c r="A1178" t="s">
        <v>88</v>
      </c>
      <c r="B1178" s="1">
        <v>42978</v>
      </c>
      <c r="C1178" t="s">
        <v>1380</v>
      </c>
      <c r="D1178">
        <v>31378</v>
      </c>
      <c r="E1178" s="6" t="s">
        <v>4574</v>
      </c>
      <c r="F1178" t="s">
        <v>4575</v>
      </c>
      <c r="G1178" s="6" t="s">
        <v>4244</v>
      </c>
      <c r="H1178" t="s">
        <v>40</v>
      </c>
      <c r="I1178" t="s">
        <v>23</v>
      </c>
      <c r="J1178" t="s">
        <v>1633</v>
      </c>
      <c r="K1178" t="s">
        <v>4754</v>
      </c>
      <c r="L1178" t="s">
        <v>4755</v>
      </c>
      <c r="M1178" t="s">
        <v>4756</v>
      </c>
      <c r="N1178" t="s">
        <v>4091</v>
      </c>
      <c r="O1178" s="14">
        <v>44256</v>
      </c>
      <c r="P1178" s="14">
        <v>44256</v>
      </c>
      <c r="Q1178" s="22" t="s">
        <v>27</v>
      </c>
      <c r="R1178" s="22"/>
      <c r="S1178" s="24"/>
      <c r="T1178" s="22">
        <v>44302</v>
      </c>
      <c r="U1178" t="s">
        <v>5982</v>
      </c>
      <c r="V1178" t="s">
        <v>5982</v>
      </c>
      <c r="W1178" t="s">
        <v>1380</v>
      </c>
      <c r="X1178" t="b">
        <f>Tabla1[[#This Row],[PLAN CONSUMO 31/10]]=Tabla1[[#This Row],[PLAN_CONSUMO]]</f>
        <v>1</v>
      </c>
      <c r="Y1178" t="s">
        <v>4575</v>
      </c>
      <c r="Z1178" t="b">
        <f>Tabla1[[#This Row],[DESCRIPCION_U20002 31/10]]=Tabla1[[#This Row],[DESCRIPCION_U2000]]</f>
        <v>1</v>
      </c>
      <c r="AA1178" t="s">
        <v>6990</v>
      </c>
      <c r="AB1178" t="b">
        <f>Tabla1[[#This Row],[EJECUTIVO COMERCIAL 31/10]]=Tabla1[[#This Row],[EJECUTIVO_CORPORATE]]</f>
        <v>0</v>
      </c>
      <c r="AC1178" t="e">
        <f>VLOOKUP(Tabla1[[#This Row],[NRO_CUENTA]],[1]!Tabla3[#Data],12,0)</f>
        <v>#N/A</v>
      </c>
      <c r="AD1178" t="e">
        <f>VLOOKUP(Tabla1[[#This Row],[NRO_CUENTA]],[1]!Tabla3[#Data],17,0)</f>
        <v>#N/A</v>
      </c>
    </row>
    <row r="1179" spans="1:30" x14ac:dyDescent="0.25">
      <c r="A1179" t="s">
        <v>88</v>
      </c>
      <c r="B1179" s="1">
        <v>43053</v>
      </c>
      <c r="C1179" t="s">
        <v>323</v>
      </c>
      <c r="D1179">
        <v>31515</v>
      </c>
      <c r="E1179" s="6" t="s">
        <v>4577</v>
      </c>
      <c r="F1179" t="s">
        <v>4578</v>
      </c>
      <c r="G1179" s="6" t="s">
        <v>1415</v>
      </c>
      <c r="H1179" t="s">
        <v>22</v>
      </c>
      <c r="I1179" t="s">
        <v>23</v>
      </c>
      <c r="J1179" t="s">
        <v>1635</v>
      </c>
      <c r="K1179" t="s">
        <v>4671</v>
      </c>
      <c r="L1179" t="s">
        <v>4672</v>
      </c>
      <c r="M1179" t="s">
        <v>4673</v>
      </c>
      <c r="N1179" t="s">
        <v>4091</v>
      </c>
      <c r="O1179" s="14">
        <v>44256</v>
      </c>
      <c r="P1179" s="14">
        <v>44256</v>
      </c>
      <c r="Q1179" s="22" t="s">
        <v>27</v>
      </c>
      <c r="R1179" s="22"/>
      <c r="S1179" s="24"/>
      <c r="T1179" s="22">
        <v>44307</v>
      </c>
      <c r="U1179" t="s">
        <v>5982</v>
      </c>
      <c r="V1179" t="s">
        <v>5982</v>
      </c>
      <c r="W1179" t="s">
        <v>323</v>
      </c>
      <c r="X1179" t="b">
        <f>Tabla1[[#This Row],[PLAN CONSUMO 31/10]]=Tabla1[[#This Row],[PLAN_CONSUMO]]</f>
        <v>1</v>
      </c>
      <c r="Y1179" t="s">
        <v>4578</v>
      </c>
      <c r="Z1179" t="b">
        <f>Tabla1[[#This Row],[DESCRIPCION_U20002 31/10]]=Tabla1[[#This Row],[DESCRIPCION_U2000]]</f>
        <v>1</v>
      </c>
      <c r="AA1179" t="s">
        <v>5882</v>
      </c>
      <c r="AB1179" t="b">
        <f>Tabla1[[#This Row],[EJECUTIVO COMERCIAL 31/10]]=Tabla1[[#This Row],[EJECUTIVO_CORPORATE]]</f>
        <v>0</v>
      </c>
      <c r="AC1179" t="e">
        <f>VLOOKUP(Tabla1[[#This Row],[NRO_CUENTA]],[1]!Tabla3[#Data],12,0)</f>
        <v>#N/A</v>
      </c>
      <c r="AD1179" t="e">
        <f>VLOOKUP(Tabla1[[#This Row],[NRO_CUENTA]],[1]!Tabla3[#Data],17,0)</f>
        <v>#N/A</v>
      </c>
    </row>
    <row r="1180" spans="1:30" x14ac:dyDescent="0.25">
      <c r="A1180" t="s">
        <v>88</v>
      </c>
      <c r="B1180" s="1">
        <v>43069</v>
      </c>
      <c r="C1180" t="s">
        <v>454</v>
      </c>
      <c r="D1180">
        <v>31569</v>
      </c>
      <c r="E1180" s="6" t="s">
        <v>4579</v>
      </c>
      <c r="F1180" t="s">
        <v>4580</v>
      </c>
      <c r="G1180" s="6" t="s">
        <v>4244</v>
      </c>
      <c r="H1180" t="s">
        <v>22</v>
      </c>
      <c r="I1180" t="s">
        <v>23</v>
      </c>
      <c r="J1180" t="s">
        <v>1633</v>
      </c>
      <c r="K1180" t="s">
        <v>4757</v>
      </c>
      <c r="L1180" t="s">
        <v>4758</v>
      </c>
      <c r="M1180" t="s">
        <v>4759</v>
      </c>
      <c r="N1180" t="s">
        <v>4091</v>
      </c>
      <c r="O1180" s="14">
        <v>44256</v>
      </c>
      <c r="P1180" s="14">
        <v>44256</v>
      </c>
      <c r="Q1180" s="22" t="s">
        <v>27</v>
      </c>
      <c r="R1180" s="22"/>
      <c r="S1180" s="24"/>
      <c r="T1180" s="22">
        <v>44278</v>
      </c>
      <c r="U1180" t="s">
        <v>5982</v>
      </c>
      <c r="V1180" t="s">
        <v>5982</v>
      </c>
      <c r="W1180" t="s">
        <v>5986</v>
      </c>
      <c r="X1180" t="b">
        <f>Tabla1[[#This Row],[PLAN CONSUMO 31/10]]=Tabla1[[#This Row],[PLAN_CONSUMO]]</f>
        <v>0</v>
      </c>
      <c r="Y1180" t="s">
        <v>6374</v>
      </c>
      <c r="Z1180" t="b">
        <f>Tabla1[[#This Row],[DESCRIPCION_U20002 31/10]]=Tabla1[[#This Row],[DESCRIPCION_U2000]]</f>
        <v>0</v>
      </c>
      <c r="AA1180" t="s">
        <v>6990</v>
      </c>
      <c r="AB1180" t="b">
        <f>Tabla1[[#This Row],[EJECUTIVO COMERCIAL 31/10]]=Tabla1[[#This Row],[EJECUTIVO_CORPORATE]]</f>
        <v>0</v>
      </c>
      <c r="AC1180" t="e">
        <f>VLOOKUP(Tabla1[[#This Row],[NRO_CUENTA]],[1]!Tabla3[#Data],12,0)</f>
        <v>#N/A</v>
      </c>
      <c r="AD1180" t="e">
        <f>VLOOKUP(Tabla1[[#This Row],[NRO_CUENTA]],[1]!Tabla3[#Data],17,0)</f>
        <v>#N/A</v>
      </c>
    </row>
    <row r="1181" spans="1:30" ht="15.75" customHeight="1" x14ac:dyDescent="0.25">
      <c r="A1181" t="s">
        <v>1382</v>
      </c>
      <c r="B1181" s="1">
        <v>43069</v>
      </c>
      <c r="C1181" t="s">
        <v>323</v>
      </c>
      <c r="D1181">
        <v>31575</v>
      </c>
      <c r="E1181" s="6" t="s">
        <v>4581</v>
      </c>
      <c r="F1181" t="s">
        <v>4582</v>
      </c>
      <c r="G1181" s="6" t="s">
        <v>4583</v>
      </c>
      <c r="H1181" t="s">
        <v>40</v>
      </c>
      <c r="I1181" t="s">
        <v>23</v>
      </c>
      <c r="J1181" t="s">
        <v>1230</v>
      </c>
      <c r="K1181" t="s">
        <v>4760</v>
      </c>
      <c r="L1181" t="s">
        <v>4761</v>
      </c>
      <c r="M1181" t="s">
        <v>4762</v>
      </c>
      <c r="N1181" t="s">
        <v>4091</v>
      </c>
      <c r="O1181" s="14">
        <v>44256</v>
      </c>
      <c r="P1181" s="14">
        <v>44256</v>
      </c>
      <c r="Q1181" s="22" t="s">
        <v>27</v>
      </c>
      <c r="R1181" s="22" t="s">
        <v>5344</v>
      </c>
      <c r="S1181" s="24"/>
      <c r="T1181" s="22">
        <v>44331</v>
      </c>
      <c r="U1181" t="s">
        <v>5982</v>
      </c>
      <c r="V1181" t="s">
        <v>5982</v>
      </c>
      <c r="W1181" t="s">
        <v>1380</v>
      </c>
      <c r="X1181" t="b">
        <f>Tabla1[[#This Row],[PLAN CONSUMO 31/10]]=Tabla1[[#This Row],[PLAN_CONSUMO]]</f>
        <v>0</v>
      </c>
      <c r="Y1181" t="s">
        <v>8286</v>
      </c>
      <c r="Z1181" t="b">
        <f>Tabla1[[#This Row],[DESCRIPCION_U20002 31/10]]=Tabla1[[#This Row],[DESCRIPCION_U2000]]</f>
        <v>0</v>
      </c>
      <c r="AA1181" t="s">
        <v>7475</v>
      </c>
      <c r="AB1181" t="b">
        <f>Tabla1[[#This Row],[EJECUTIVO COMERCIAL 31/10]]=Tabla1[[#This Row],[EJECUTIVO_CORPORATE]]</f>
        <v>0</v>
      </c>
      <c r="AC1181" t="e">
        <f>VLOOKUP(Tabla1[[#This Row],[NRO_CUENTA]],[1]!Tabla3[#Data],12,0)</f>
        <v>#N/A</v>
      </c>
      <c r="AD1181" t="e">
        <f>VLOOKUP(Tabla1[[#This Row],[NRO_CUENTA]],[1]!Tabla3[#Data],17,0)</f>
        <v>#N/A</v>
      </c>
    </row>
    <row r="1182" spans="1:30" x14ac:dyDescent="0.25">
      <c r="A1182" t="s">
        <v>88</v>
      </c>
      <c r="B1182" s="1">
        <v>43068</v>
      </c>
      <c r="C1182" t="s">
        <v>469</v>
      </c>
      <c r="D1182">
        <v>31616</v>
      </c>
      <c r="E1182" s="6" t="s">
        <v>4584</v>
      </c>
      <c r="F1182" t="s">
        <v>4585</v>
      </c>
      <c r="G1182" s="6" t="s">
        <v>1826</v>
      </c>
      <c r="H1182" t="s">
        <v>40</v>
      </c>
      <c r="I1182" t="s">
        <v>23</v>
      </c>
      <c r="J1182" t="s">
        <v>1241</v>
      </c>
      <c r="K1182" t="s">
        <v>4763</v>
      </c>
      <c r="L1182" t="s">
        <v>4764</v>
      </c>
      <c r="M1182" t="s">
        <v>4765</v>
      </c>
      <c r="N1182" t="s">
        <v>4091</v>
      </c>
      <c r="O1182" s="14">
        <v>44256</v>
      </c>
      <c r="P1182" s="14">
        <v>44256</v>
      </c>
      <c r="Q1182" s="22" t="s">
        <v>75</v>
      </c>
      <c r="R1182" s="22"/>
      <c r="S1182" s="2" t="s">
        <v>9309</v>
      </c>
      <c r="T1182" s="22">
        <v>0</v>
      </c>
      <c r="U1182" t="s">
        <v>5984</v>
      </c>
      <c r="V1182" t="s">
        <v>35</v>
      </c>
      <c r="W1182" t="s">
        <v>469</v>
      </c>
      <c r="X1182" t="b">
        <f>Tabla1[[#This Row],[PLAN CONSUMO 31/10]]=Tabla1[[#This Row],[PLAN_CONSUMO]]</f>
        <v>1</v>
      </c>
      <c r="Y1182" t="s">
        <v>35</v>
      </c>
      <c r="Z1182" t="b">
        <f>Tabla1[[#This Row],[DESCRIPCION_U20002 31/10]]=Tabla1[[#This Row],[DESCRIPCION_U2000]]</f>
        <v>0</v>
      </c>
      <c r="AA1182" t="s">
        <v>5731</v>
      </c>
      <c r="AB1182" t="b">
        <f>Tabla1[[#This Row],[EJECUTIVO COMERCIAL 31/10]]=Tabla1[[#This Row],[EJECUTIVO_CORPORATE]]</f>
        <v>0</v>
      </c>
      <c r="AC1182" t="e">
        <f>VLOOKUP(Tabla1[[#This Row],[NRO_CUENTA]],[1]!Tabla3[#Data],12,0)</f>
        <v>#N/A</v>
      </c>
      <c r="AD1182" t="e">
        <f>VLOOKUP(Tabla1[[#This Row],[NRO_CUENTA]],[1]!Tabla3[#Data],17,0)</f>
        <v>#N/A</v>
      </c>
    </row>
    <row r="1183" spans="1:30" x14ac:dyDescent="0.25">
      <c r="A1183" t="s">
        <v>88</v>
      </c>
      <c r="B1183" s="1">
        <v>43098</v>
      </c>
      <c r="C1183" t="s">
        <v>323</v>
      </c>
      <c r="D1183">
        <v>31653</v>
      </c>
      <c r="E1183" s="6" t="s">
        <v>4586</v>
      </c>
      <c r="F1183" t="s">
        <v>4587</v>
      </c>
      <c r="G1183" s="6" t="s">
        <v>1435</v>
      </c>
      <c r="H1183" t="s">
        <v>40</v>
      </c>
      <c r="I1183" t="s">
        <v>23</v>
      </c>
      <c r="J1183" t="s">
        <v>1223</v>
      </c>
      <c r="K1183" t="s">
        <v>4766</v>
      </c>
      <c r="L1183" t="s">
        <v>4767</v>
      </c>
      <c r="M1183" t="s">
        <v>4768</v>
      </c>
      <c r="N1183" t="s">
        <v>4091</v>
      </c>
      <c r="O1183" s="14">
        <v>44256</v>
      </c>
      <c r="P1183" s="14">
        <v>44256</v>
      </c>
      <c r="Q1183" s="22" t="s">
        <v>27</v>
      </c>
      <c r="R1183" s="22"/>
      <c r="S1183" s="24"/>
      <c r="T1183" s="22">
        <v>44278</v>
      </c>
      <c r="U1183" t="s">
        <v>5982</v>
      </c>
      <c r="V1183" t="s">
        <v>5982</v>
      </c>
      <c r="W1183" t="s">
        <v>323</v>
      </c>
      <c r="X1183" t="b">
        <f>Tabla1[[#This Row],[PLAN CONSUMO 31/10]]=Tabla1[[#This Row],[PLAN_CONSUMO]]</f>
        <v>1</v>
      </c>
      <c r="Y1183" t="s">
        <v>4587</v>
      </c>
      <c r="Z1183" t="b">
        <f>Tabla1[[#This Row],[DESCRIPCION_U20002 31/10]]=Tabla1[[#This Row],[DESCRIPCION_U2000]]</f>
        <v>1</v>
      </c>
      <c r="AA1183" t="s">
        <v>1435</v>
      </c>
      <c r="AB1183" t="b">
        <f>Tabla1[[#This Row],[EJECUTIVO COMERCIAL 31/10]]=Tabla1[[#This Row],[EJECUTIVO_CORPORATE]]</f>
        <v>1</v>
      </c>
      <c r="AC1183" t="e">
        <f>VLOOKUP(Tabla1[[#This Row],[NRO_CUENTA]],[1]!Tabla3[#Data],12,0)</f>
        <v>#N/A</v>
      </c>
      <c r="AD1183" t="e">
        <f>VLOOKUP(Tabla1[[#This Row],[NRO_CUENTA]],[1]!Tabla3[#Data],17,0)</f>
        <v>#N/A</v>
      </c>
    </row>
    <row r="1184" spans="1:30" x14ac:dyDescent="0.25">
      <c r="A1184" t="s">
        <v>188</v>
      </c>
      <c r="B1184" s="1">
        <v>43164</v>
      </c>
      <c r="C1184" t="s">
        <v>158</v>
      </c>
      <c r="D1184">
        <v>32017</v>
      </c>
      <c r="E1184" s="6" t="s">
        <v>4588</v>
      </c>
      <c r="F1184" t="s">
        <v>4589</v>
      </c>
      <c r="G1184" s="6" t="s">
        <v>4243</v>
      </c>
      <c r="H1184" t="s">
        <v>40</v>
      </c>
      <c r="I1184" t="s">
        <v>430</v>
      </c>
      <c r="J1184" t="s">
        <v>1843</v>
      </c>
      <c r="K1184" t="s">
        <v>4769</v>
      </c>
      <c r="L1184" t="s">
        <v>4770</v>
      </c>
      <c r="M1184" t="s">
        <v>4771</v>
      </c>
      <c r="N1184" t="s">
        <v>4091</v>
      </c>
      <c r="O1184" s="14">
        <v>44256</v>
      </c>
      <c r="P1184" s="14">
        <v>44256</v>
      </c>
      <c r="Q1184" s="21" t="s">
        <v>75</v>
      </c>
      <c r="R1184" s="22"/>
      <c r="S1184" s="2" t="s">
        <v>9309</v>
      </c>
      <c r="T1184" s="22">
        <v>0</v>
      </c>
      <c r="U1184" t="s">
        <v>5989</v>
      </c>
      <c r="V1184" t="s">
        <v>35</v>
      </c>
      <c r="W1184" t="s">
        <v>158</v>
      </c>
      <c r="X1184" t="b">
        <f>Tabla1[[#This Row],[PLAN CONSUMO 31/10]]=Tabla1[[#This Row],[PLAN_CONSUMO]]</f>
        <v>1</v>
      </c>
      <c r="Y1184" t="s">
        <v>35</v>
      </c>
      <c r="Z1184" t="b">
        <f>Tabla1[[#This Row],[DESCRIPCION_U20002 31/10]]=Tabla1[[#This Row],[DESCRIPCION_U2000]]</f>
        <v>0</v>
      </c>
      <c r="AA1184" t="s">
        <v>6379</v>
      </c>
      <c r="AB1184" t="b">
        <f>Tabla1[[#This Row],[EJECUTIVO COMERCIAL 31/10]]=Tabla1[[#This Row],[EJECUTIVO_CORPORATE]]</f>
        <v>0</v>
      </c>
      <c r="AC1184" t="e">
        <f>VLOOKUP(Tabla1[[#This Row],[NRO_CUENTA]],[1]!Tabla3[#Data],12,0)</f>
        <v>#N/A</v>
      </c>
      <c r="AD1184" t="e">
        <f>VLOOKUP(Tabla1[[#This Row],[NRO_CUENTA]],[1]!Tabla3[#Data],17,0)</f>
        <v>#N/A</v>
      </c>
    </row>
    <row r="1185" spans="1:30" x14ac:dyDescent="0.25">
      <c r="A1185" t="s">
        <v>88</v>
      </c>
      <c r="B1185" s="1">
        <v>43206</v>
      </c>
      <c r="C1185" t="s">
        <v>323</v>
      </c>
      <c r="D1185">
        <v>32222</v>
      </c>
      <c r="E1185" s="6" t="s">
        <v>1773</v>
      </c>
      <c r="F1185" t="s">
        <v>4590</v>
      </c>
      <c r="G1185" s="6" t="s">
        <v>1426</v>
      </c>
      <c r="H1185" t="s">
        <v>40</v>
      </c>
      <c r="I1185" t="s">
        <v>23</v>
      </c>
      <c r="J1185" t="s">
        <v>1222</v>
      </c>
      <c r="K1185" t="s">
        <v>4772</v>
      </c>
      <c r="L1185" t="s">
        <v>4773</v>
      </c>
      <c r="M1185" t="s">
        <v>4774</v>
      </c>
      <c r="N1185" t="s">
        <v>4091</v>
      </c>
      <c r="O1185" s="14">
        <v>44256</v>
      </c>
      <c r="P1185" s="14">
        <v>44256</v>
      </c>
      <c r="Q1185" s="22" t="s">
        <v>27</v>
      </c>
      <c r="R1185" s="22" t="s">
        <v>5207</v>
      </c>
      <c r="S1185" s="24"/>
      <c r="T1185" s="22">
        <v>44337</v>
      </c>
      <c r="U1185" t="s">
        <v>5982</v>
      </c>
      <c r="V1185" t="s">
        <v>35</v>
      </c>
      <c r="W1185" t="s">
        <v>323</v>
      </c>
      <c r="X1185" t="b">
        <f>Tabla1[[#This Row],[PLAN CONSUMO 31/10]]=Tabla1[[#This Row],[PLAN_CONSUMO]]</f>
        <v>1</v>
      </c>
      <c r="Y1185" t="s">
        <v>35</v>
      </c>
      <c r="Z1185" t="b">
        <f>Tabla1[[#This Row],[DESCRIPCION_U20002 31/10]]=Tabla1[[#This Row],[DESCRIPCION_U2000]]</f>
        <v>0</v>
      </c>
      <c r="AA1185" t="s">
        <v>1426</v>
      </c>
      <c r="AB1185" t="b">
        <f>Tabla1[[#This Row],[EJECUTIVO COMERCIAL 31/10]]=Tabla1[[#This Row],[EJECUTIVO_CORPORATE]]</f>
        <v>1</v>
      </c>
      <c r="AC1185" t="e">
        <f>VLOOKUP(Tabla1[[#This Row],[NRO_CUENTA]],[1]!Tabla3[#Data],12,0)</f>
        <v>#N/A</v>
      </c>
      <c r="AD1185" t="e">
        <f>VLOOKUP(Tabla1[[#This Row],[NRO_CUENTA]],[1]!Tabla3[#Data],17,0)</f>
        <v>#N/A</v>
      </c>
    </row>
    <row r="1186" spans="1:30" x14ac:dyDescent="0.25">
      <c r="A1186" t="s">
        <v>88</v>
      </c>
      <c r="B1186" s="1">
        <v>43304</v>
      </c>
      <c r="C1186" t="s">
        <v>323</v>
      </c>
      <c r="D1186">
        <v>32673</v>
      </c>
      <c r="E1186" s="6" t="s">
        <v>4591</v>
      </c>
      <c r="F1186" t="s">
        <v>4592</v>
      </c>
      <c r="G1186" s="6" t="s">
        <v>1426</v>
      </c>
      <c r="H1186" t="s">
        <v>22</v>
      </c>
      <c r="I1186" t="s">
        <v>23</v>
      </c>
      <c r="J1186" t="s">
        <v>1222</v>
      </c>
      <c r="K1186" t="s">
        <v>4775</v>
      </c>
      <c r="L1186" t="s">
        <v>4776</v>
      </c>
      <c r="M1186" t="s">
        <v>7002</v>
      </c>
      <c r="N1186" t="s">
        <v>4091</v>
      </c>
      <c r="O1186" s="14">
        <v>44256</v>
      </c>
      <c r="P1186" s="14">
        <v>44256</v>
      </c>
      <c r="Q1186" s="22" t="s">
        <v>27</v>
      </c>
      <c r="R1186" s="36" t="s">
        <v>7036</v>
      </c>
      <c r="S1186" s="24"/>
      <c r="T1186" s="22">
        <v>44624</v>
      </c>
      <c r="U1186" t="s">
        <v>5982</v>
      </c>
      <c r="V1186" t="s">
        <v>5982</v>
      </c>
      <c r="W1186" t="s">
        <v>323</v>
      </c>
      <c r="X1186" t="b">
        <f>Tabla1[[#This Row],[PLAN CONSUMO 31/10]]=Tabla1[[#This Row],[PLAN_CONSUMO]]</f>
        <v>1</v>
      </c>
      <c r="Y1186" t="s">
        <v>4592</v>
      </c>
      <c r="Z1186" t="b">
        <f>Tabla1[[#This Row],[DESCRIPCION_U20002 31/10]]=Tabla1[[#This Row],[DESCRIPCION_U2000]]</f>
        <v>1</v>
      </c>
      <c r="AA1186" t="s">
        <v>7554</v>
      </c>
      <c r="AB1186" t="b">
        <f>Tabla1[[#This Row],[EJECUTIVO COMERCIAL 31/10]]=Tabla1[[#This Row],[EJECUTIVO_CORPORATE]]</f>
        <v>0</v>
      </c>
      <c r="AC1186" t="e">
        <f>VLOOKUP(Tabla1[[#This Row],[NRO_CUENTA]],[1]!Tabla3[#Data],12,0)</f>
        <v>#N/A</v>
      </c>
      <c r="AD1186" t="e">
        <f>VLOOKUP(Tabla1[[#This Row],[NRO_CUENTA]],[1]!Tabla3[#Data],17,0)</f>
        <v>#N/A</v>
      </c>
    </row>
    <row r="1187" spans="1:30" ht="15.75" customHeight="1" x14ac:dyDescent="0.25">
      <c r="A1187" t="s">
        <v>88</v>
      </c>
      <c r="B1187" s="1">
        <v>43403</v>
      </c>
      <c r="C1187" t="s">
        <v>469</v>
      </c>
      <c r="D1187">
        <v>32971</v>
      </c>
      <c r="E1187" s="6" t="s">
        <v>4593</v>
      </c>
      <c r="F1187" t="s">
        <v>4594</v>
      </c>
      <c r="G1187" s="6" t="s">
        <v>1413</v>
      </c>
      <c r="H1187" t="s">
        <v>40</v>
      </c>
      <c r="I1187" t="s">
        <v>23</v>
      </c>
      <c r="J1187" t="s">
        <v>757</v>
      </c>
      <c r="K1187" t="s">
        <v>4777</v>
      </c>
      <c r="L1187" t="s">
        <v>4778</v>
      </c>
      <c r="M1187" t="s">
        <v>4779</v>
      </c>
      <c r="N1187" t="s">
        <v>4091</v>
      </c>
      <c r="O1187" s="14">
        <v>44256</v>
      </c>
      <c r="P1187" s="14">
        <v>44256</v>
      </c>
      <c r="Q1187" s="22" t="s">
        <v>75</v>
      </c>
      <c r="R1187" s="22" t="s">
        <v>4835</v>
      </c>
      <c r="S1187" s="25" t="s">
        <v>1018</v>
      </c>
      <c r="T1187" s="22">
        <v>0</v>
      </c>
      <c r="U1187" t="s">
        <v>5982</v>
      </c>
      <c r="V1187" t="s">
        <v>5982</v>
      </c>
      <c r="W1187" t="s">
        <v>129</v>
      </c>
      <c r="X1187" t="b">
        <f>Tabla1[[#This Row],[PLAN CONSUMO 31/10]]=Tabla1[[#This Row],[PLAN_CONSUMO]]</f>
        <v>0</v>
      </c>
      <c r="Y1187" t="s">
        <v>8287</v>
      </c>
      <c r="Z1187" t="b">
        <f>Tabla1[[#This Row],[DESCRIPCION_U20002 31/10]]=Tabla1[[#This Row],[DESCRIPCION_U2000]]</f>
        <v>0</v>
      </c>
      <c r="AA1187" t="s">
        <v>8926</v>
      </c>
      <c r="AB1187" t="b">
        <f>Tabla1[[#This Row],[EJECUTIVO COMERCIAL 31/10]]=Tabla1[[#This Row],[EJECUTIVO_CORPORATE]]</f>
        <v>0</v>
      </c>
      <c r="AC1187" t="e">
        <f>VLOOKUP(Tabla1[[#This Row],[NRO_CUENTA]],[1]!Tabla3[#Data],12,0)</f>
        <v>#N/A</v>
      </c>
      <c r="AD1187" t="e">
        <f>VLOOKUP(Tabla1[[#This Row],[NRO_CUENTA]],[1]!Tabla3[#Data],17,0)</f>
        <v>#N/A</v>
      </c>
    </row>
    <row r="1188" spans="1:30" ht="17.25" customHeight="1" x14ac:dyDescent="0.25">
      <c r="A1188" t="s">
        <v>88</v>
      </c>
      <c r="B1188" s="1">
        <v>43404</v>
      </c>
      <c r="C1188" t="s">
        <v>299</v>
      </c>
      <c r="D1188">
        <v>33181</v>
      </c>
      <c r="E1188" s="6" t="s">
        <v>409</v>
      </c>
      <c r="F1188" t="s">
        <v>4595</v>
      </c>
      <c r="G1188" s="6" t="s">
        <v>1408</v>
      </c>
      <c r="H1188" t="s">
        <v>40</v>
      </c>
      <c r="I1188" t="s">
        <v>23</v>
      </c>
      <c r="J1188" t="s">
        <v>1228</v>
      </c>
      <c r="K1188" t="s">
        <v>4780</v>
      </c>
      <c r="L1188" t="s">
        <v>4781</v>
      </c>
      <c r="M1188" t="s">
        <v>4782</v>
      </c>
      <c r="N1188" t="s">
        <v>4091</v>
      </c>
      <c r="O1188" s="14">
        <v>44256</v>
      </c>
      <c r="P1188" s="14">
        <v>44256</v>
      </c>
      <c r="Q1188" s="22" t="s">
        <v>27</v>
      </c>
      <c r="R1188" s="22" t="s">
        <v>6165</v>
      </c>
      <c r="S1188" s="24"/>
      <c r="T1188" s="22">
        <v>44497</v>
      </c>
      <c r="U1188" t="s">
        <v>5982</v>
      </c>
      <c r="V1188" t="s">
        <v>35</v>
      </c>
      <c r="W1188" t="s">
        <v>299</v>
      </c>
      <c r="X1188" t="b">
        <f>Tabla1[[#This Row],[PLAN CONSUMO 31/10]]=Tabla1[[#This Row],[PLAN_CONSUMO]]</f>
        <v>1</v>
      </c>
      <c r="Y1188" t="s">
        <v>35</v>
      </c>
      <c r="Z1188" t="b">
        <f>Tabla1[[#This Row],[DESCRIPCION_U20002 31/10]]=Tabla1[[#This Row],[DESCRIPCION_U2000]]</f>
        <v>0</v>
      </c>
      <c r="AA1188" t="s">
        <v>5731</v>
      </c>
      <c r="AB1188" t="b">
        <f>Tabla1[[#This Row],[EJECUTIVO COMERCIAL 31/10]]=Tabla1[[#This Row],[EJECUTIVO_CORPORATE]]</f>
        <v>0</v>
      </c>
      <c r="AC1188" t="e">
        <f>VLOOKUP(Tabla1[[#This Row],[NRO_CUENTA]],[1]!Tabla3[#Data],12,0)</f>
        <v>#N/A</v>
      </c>
      <c r="AD1188" t="e">
        <f>VLOOKUP(Tabla1[[#This Row],[NRO_CUENTA]],[1]!Tabla3[#Data],17,0)</f>
        <v>#N/A</v>
      </c>
    </row>
    <row r="1189" spans="1:30" ht="17.25" customHeight="1" x14ac:dyDescent="0.25">
      <c r="A1189" t="s">
        <v>1382</v>
      </c>
      <c r="B1189" s="1">
        <v>43404</v>
      </c>
      <c r="C1189" t="s">
        <v>282</v>
      </c>
      <c r="D1189">
        <v>33187</v>
      </c>
      <c r="E1189" s="6" t="s">
        <v>4596</v>
      </c>
      <c r="F1189" t="s">
        <v>4597</v>
      </c>
      <c r="G1189" s="6" t="s">
        <v>6186</v>
      </c>
      <c r="H1189" t="s">
        <v>22</v>
      </c>
      <c r="I1189" t="s">
        <v>23</v>
      </c>
      <c r="J1189" s="43" t="s">
        <v>5585</v>
      </c>
      <c r="K1189" t="s">
        <v>4783</v>
      </c>
      <c r="L1189" t="s">
        <v>4784</v>
      </c>
      <c r="M1189" t="s">
        <v>4785</v>
      </c>
      <c r="N1189" t="s">
        <v>4091</v>
      </c>
      <c r="O1189" s="14">
        <v>44256</v>
      </c>
      <c r="P1189" s="14">
        <v>44256</v>
      </c>
      <c r="Q1189" s="22" t="s">
        <v>27</v>
      </c>
      <c r="R1189" s="39" t="s">
        <v>6187</v>
      </c>
      <c r="S1189" s="24"/>
      <c r="T1189" s="22">
        <v>44565</v>
      </c>
      <c r="U1189" t="s">
        <v>5982</v>
      </c>
      <c r="V1189" t="s">
        <v>5982</v>
      </c>
      <c r="W1189" t="s">
        <v>282</v>
      </c>
      <c r="X1189" t="b">
        <f>Tabla1[[#This Row],[PLAN CONSUMO 31/10]]=Tabla1[[#This Row],[PLAN_CONSUMO]]</f>
        <v>1</v>
      </c>
      <c r="Y1189" t="s">
        <v>8288</v>
      </c>
      <c r="Z1189" t="b">
        <f>Tabla1[[#This Row],[DESCRIPCION_U20002 31/10]]=Tabla1[[#This Row],[DESCRIPCION_U2000]]</f>
        <v>0</v>
      </c>
      <c r="AA1189" t="s">
        <v>7475</v>
      </c>
      <c r="AB1189" t="b">
        <f>Tabla1[[#This Row],[EJECUTIVO COMERCIAL 31/10]]=Tabla1[[#This Row],[EJECUTIVO_CORPORATE]]</f>
        <v>0</v>
      </c>
      <c r="AC1189" t="e">
        <f>VLOOKUP(Tabla1[[#This Row],[NRO_CUENTA]],[1]!Tabla3[#Data],12,0)</f>
        <v>#N/A</v>
      </c>
      <c r="AD1189" t="e">
        <f>VLOOKUP(Tabla1[[#This Row],[NRO_CUENTA]],[1]!Tabla3[#Data],17,0)</f>
        <v>#N/A</v>
      </c>
    </row>
    <row r="1190" spans="1:30" x14ac:dyDescent="0.25">
      <c r="A1190" t="s">
        <v>1382</v>
      </c>
      <c r="B1190" s="1">
        <v>43465</v>
      </c>
      <c r="C1190" t="s">
        <v>393</v>
      </c>
      <c r="D1190">
        <v>33401</v>
      </c>
      <c r="E1190" s="6" t="s">
        <v>4598</v>
      </c>
      <c r="F1190" t="s">
        <v>4599</v>
      </c>
      <c r="G1190" s="6" t="s">
        <v>4576</v>
      </c>
      <c r="H1190" t="s">
        <v>22</v>
      </c>
      <c r="I1190" t="s">
        <v>23</v>
      </c>
      <c r="J1190" t="s">
        <v>4662</v>
      </c>
      <c r="K1190" t="s">
        <v>4786</v>
      </c>
      <c r="L1190" t="s">
        <v>4787</v>
      </c>
      <c r="M1190" t="s">
        <v>4788</v>
      </c>
      <c r="N1190" t="s">
        <v>4091</v>
      </c>
      <c r="O1190" s="14">
        <v>44256</v>
      </c>
      <c r="P1190" s="14">
        <v>44256</v>
      </c>
      <c r="Q1190" s="22" t="s">
        <v>27</v>
      </c>
      <c r="R1190" s="22"/>
      <c r="S1190" s="24"/>
      <c r="T1190" s="22">
        <v>44292</v>
      </c>
      <c r="U1190" t="s">
        <v>5982</v>
      </c>
      <c r="V1190" t="s">
        <v>5982</v>
      </c>
      <c r="W1190" t="s">
        <v>118</v>
      </c>
      <c r="X1190" t="b">
        <f>Tabla1[[#This Row],[PLAN CONSUMO 31/10]]=Tabla1[[#This Row],[PLAN_CONSUMO]]</f>
        <v>0</v>
      </c>
      <c r="Y1190" t="s">
        <v>7343</v>
      </c>
      <c r="Z1190" t="b">
        <f>Tabla1[[#This Row],[DESCRIPCION_U20002 31/10]]=Tabla1[[#This Row],[DESCRIPCION_U2000]]</f>
        <v>0</v>
      </c>
      <c r="AA1190" t="s">
        <v>7475</v>
      </c>
      <c r="AB1190" t="b">
        <f>Tabla1[[#This Row],[EJECUTIVO COMERCIAL 31/10]]=Tabla1[[#This Row],[EJECUTIVO_CORPORATE]]</f>
        <v>0</v>
      </c>
      <c r="AC1190" t="e">
        <f>VLOOKUP(Tabla1[[#This Row],[NRO_CUENTA]],[1]!Tabla3[#Data],12,0)</f>
        <v>#N/A</v>
      </c>
      <c r="AD1190" t="e">
        <f>VLOOKUP(Tabla1[[#This Row],[NRO_CUENTA]],[1]!Tabla3[#Data],17,0)</f>
        <v>#N/A</v>
      </c>
    </row>
    <row r="1191" spans="1:30" x14ac:dyDescent="0.25">
      <c r="A1191" t="s">
        <v>88</v>
      </c>
      <c r="B1191" s="1">
        <v>43496</v>
      </c>
      <c r="C1191" t="s">
        <v>158</v>
      </c>
      <c r="D1191">
        <v>33460</v>
      </c>
      <c r="E1191" s="6" t="s">
        <v>4600</v>
      </c>
      <c r="F1191" t="s">
        <v>4601</v>
      </c>
      <c r="G1191" s="6" t="s">
        <v>2188</v>
      </c>
      <c r="H1191" t="s">
        <v>40</v>
      </c>
      <c r="I1191" t="s">
        <v>23</v>
      </c>
      <c r="J1191" t="s">
        <v>2191</v>
      </c>
      <c r="K1191" t="s">
        <v>4789</v>
      </c>
      <c r="M1191" t="s">
        <v>4790</v>
      </c>
      <c r="N1191" t="s">
        <v>4091</v>
      </c>
      <c r="O1191" s="14">
        <v>44256</v>
      </c>
      <c r="P1191" s="14">
        <v>44256</v>
      </c>
      <c r="Q1191" s="22" t="s">
        <v>27</v>
      </c>
      <c r="R1191" s="22"/>
      <c r="S1191" s="24"/>
      <c r="T1191" s="22">
        <v>44364</v>
      </c>
      <c r="U1191" t="s">
        <v>5982</v>
      </c>
      <c r="V1191" t="s">
        <v>35</v>
      </c>
      <c r="W1191" t="s">
        <v>158</v>
      </c>
      <c r="X1191" t="b">
        <f>Tabla1[[#This Row],[PLAN CONSUMO 31/10]]=Tabla1[[#This Row],[PLAN_CONSUMO]]</f>
        <v>1</v>
      </c>
      <c r="Y1191" t="s">
        <v>35</v>
      </c>
      <c r="Z1191" t="b">
        <f>Tabla1[[#This Row],[DESCRIPCION_U20002 31/10]]=Tabla1[[#This Row],[DESCRIPCION_U2000]]</f>
        <v>0</v>
      </c>
      <c r="AA1191" t="s">
        <v>7474</v>
      </c>
      <c r="AB1191" t="b">
        <f>Tabla1[[#This Row],[EJECUTIVO COMERCIAL 31/10]]=Tabla1[[#This Row],[EJECUTIVO_CORPORATE]]</f>
        <v>0</v>
      </c>
      <c r="AC1191" t="e">
        <f>VLOOKUP(Tabla1[[#This Row],[NRO_CUENTA]],[1]!Tabla3[#Data],12,0)</f>
        <v>#N/A</v>
      </c>
      <c r="AD1191" t="e">
        <f>VLOOKUP(Tabla1[[#This Row],[NRO_CUENTA]],[1]!Tabla3[#Data],17,0)</f>
        <v>#N/A</v>
      </c>
    </row>
    <row r="1192" spans="1:30" x14ac:dyDescent="0.25">
      <c r="A1192" t="s">
        <v>88</v>
      </c>
      <c r="B1192" s="1">
        <v>43608</v>
      </c>
      <c r="C1192" t="s">
        <v>299</v>
      </c>
      <c r="D1192">
        <v>33890</v>
      </c>
      <c r="E1192" s="6" t="s">
        <v>4602</v>
      </c>
      <c r="F1192" t="s">
        <v>4603</v>
      </c>
      <c r="G1192" s="6" t="s">
        <v>1429</v>
      </c>
      <c r="H1192" t="s">
        <v>22</v>
      </c>
      <c r="I1192" t="s">
        <v>23</v>
      </c>
      <c r="J1192" t="s">
        <v>1634</v>
      </c>
      <c r="K1192" t="s">
        <v>4791</v>
      </c>
      <c r="L1192" t="s">
        <v>4792</v>
      </c>
      <c r="M1192" t="s">
        <v>4793</v>
      </c>
      <c r="N1192" t="s">
        <v>4091</v>
      </c>
      <c r="O1192" s="14">
        <v>44256</v>
      </c>
      <c r="P1192" s="14">
        <v>44256</v>
      </c>
      <c r="Q1192" s="28" t="s">
        <v>75</v>
      </c>
      <c r="R1192" s="36" t="s">
        <v>7223</v>
      </c>
      <c r="S1192" s="25" t="s">
        <v>1018</v>
      </c>
      <c r="T1192" s="22">
        <v>0</v>
      </c>
      <c r="U1192" t="s">
        <v>5984</v>
      </c>
      <c r="V1192" t="s">
        <v>35</v>
      </c>
      <c r="W1192" t="s">
        <v>299</v>
      </c>
      <c r="X1192" t="b">
        <f>Tabla1[[#This Row],[PLAN CONSUMO 31/10]]=Tabla1[[#This Row],[PLAN_CONSUMO]]</f>
        <v>1</v>
      </c>
      <c r="Y1192" t="s">
        <v>35</v>
      </c>
      <c r="Z1192" t="b">
        <f>Tabla1[[#This Row],[DESCRIPCION_U20002 31/10]]=Tabla1[[#This Row],[DESCRIPCION_U2000]]</f>
        <v>0</v>
      </c>
      <c r="AA1192" t="s">
        <v>7446</v>
      </c>
      <c r="AB1192" t="b">
        <f>Tabla1[[#This Row],[EJECUTIVO COMERCIAL 31/10]]=Tabla1[[#This Row],[EJECUTIVO_CORPORATE]]</f>
        <v>0</v>
      </c>
      <c r="AC1192" t="e">
        <f>VLOOKUP(Tabla1[[#This Row],[NRO_CUENTA]],[1]!Tabla3[#Data],12,0)</f>
        <v>#N/A</v>
      </c>
      <c r="AD1192" t="e">
        <f>VLOOKUP(Tabla1[[#This Row],[NRO_CUENTA]],[1]!Tabla3[#Data],17,0)</f>
        <v>#N/A</v>
      </c>
    </row>
    <row r="1193" spans="1:30" x14ac:dyDescent="0.25">
      <c r="A1193" t="s">
        <v>88</v>
      </c>
      <c r="B1193" s="1">
        <v>43585</v>
      </c>
      <c r="C1193" t="s">
        <v>1381</v>
      </c>
      <c r="D1193">
        <v>33901</v>
      </c>
      <c r="E1193" s="6" t="s">
        <v>569</v>
      </c>
      <c r="F1193" t="s">
        <v>4604</v>
      </c>
      <c r="G1193" s="6" t="s">
        <v>1410</v>
      </c>
      <c r="H1193" t="s">
        <v>22</v>
      </c>
      <c r="I1193" t="s">
        <v>23</v>
      </c>
      <c r="J1193" t="s">
        <v>1226</v>
      </c>
      <c r="K1193" t="s">
        <v>4794</v>
      </c>
      <c r="L1193" t="s">
        <v>4795</v>
      </c>
      <c r="M1193" t="s">
        <v>4796</v>
      </c>
      <c r="N1193" t="s">
        <v>4091</v>
      </c>
      <c r="O1193" s="14">
        <v>44256</v>
      </c>
      <c r="P1193" s="14">
        <v>44256</v>
      </c>
      <c r="Q1193" s="22" t="s">
        <v>27</v>
      </c>
      <c r="R1193" s="22" t="s">
        <v>5959</v>
      </c>
      <c r="S1193" s="24"/>
      <c r="T1193" s="22">
        <v>44420</v>
      </c>
      <c r="U1193" t="s">
        <v>5984</v>
      </c>
      <c r="V1193" t="s">
        <v>5982</v>
      </c>
      <c r="W1193" t="s">
        <v>1381</v>
      </c>
      <c r="X1193" t="b">
        <f>Tabla1[[#This Row],[PLAN CONSUMO 31/10]]=Tabla1[[#This Row],[PLAN_CONSUMO]]</f>
        <v>1</v>
      </c>
      <c r="Y1193" t="s">
        <v>4604</v>
      </c>
      <c r="Z1193" t="b">
        <f>Tabla1[[#This Row],[DESCRIPCION_U20002 31/10]]=Tabla1[[#This Row],[DESCRIPCION_U2000]]</f>
        <v>1</v>
      </c>
      <c r="AA1193" t="s">
        <v>9481</v>
      </c>
      <c r="AB1193" t="b">
        <f>Tabla1[[#This Row],[EJECUTIVO COMERCIAL 31/10]]=Tabla1[[#This Row],[EJECUTIVO_CORPORATE]]</f>
        <v>0</v>
      </c>
      <c r="AC1193" t="e">
        <f>VLOOKUP(Tabla1[[#This Row],[NRO_CUENTA]],[1]!Tabla3[#Data],12,0)</f>
        <v>#N/A</v>
      </c>
      <c r="AD1193" t="e">
        <f>VLOOKUP(Tabla1[[#This Row],[NRO_CUENTA]],[1]!Tabla3[#Data],17,0)</f>
        <v>#N/A</v>
      </c>
    </row>
    <row r="1194" spans="1:30" x14ac:dyDescent="0.25">
      <c r="A1194" t="s">
        <v>88</v>
      </c>
      <c r="B1194" s="1">
        <v>43614</v>
      </c>
      <c r="C1194" t="s">
        <v>364</v>
      </c>
      <c r="D1194">
        <v>33904</v>
      </c>
      <c r="E1194" s="6" t="s">
        <v>4605</v>
      </c>
      <c r="F1194" t="s">
        <v>4606</v>
      </c>
      <c r="G1194" s="6" t="s">
        <v>2188</v>
      </c>
      <c r="H1194" t="s">
        <v>40</v>
      </c>
      <c r="I1194" t="s">
        <v>430</v>
      </c>
      <c r="J1194" t="s">
        <v>2191</v>
      </c>
      <c r="K1194" t="s">
        <v>4797</v>
      </c>
      <c r="L1194" t="s">
        <v>4798</v>
      </c>
      <c r="M1194" t="s">
        <v>4799</v>
      </c>
      <c r="N1194" t="s">
        <v>4091</v>
      </c>
      <c r="O1194" s="14">
        <v>44256</v>
      </c>
      <c r="P1194" s="14">
        <v>44256</v>
      </c>
      <c r="Q1194" s="21" t="s">
        <v>75</v>
      </c>
      <c r="R1194" s="22"/>
      <c r="S1194" s="2" t="s">
        <v>9309</v>
      </c>
      <c r="T1194" s="22">
        <v>0</v>
      </c>
      <c r="U1194" t="s">
        <v>5989</v>
      </c>
      <c r="V1194" t="s">
        <v>35</v>
      </c>
      <c r="W1194" t="s">
        <v>364</v>
      </c>
      <c r="X1194" t="b">
        <f>Tabla1[[#This Row],[PLAN CONSUMO 31/10]]=Tabla1[[#This Row],[PLAN_CONSUMO]]</f>
        <v>1</v>
      </c>
      <c r="Y1194" t="s">
        <v>35</v>
      </c>
      <c r="Z1194" t="b">
        <f>Tabla1[[#This Row],[DESCRIPCION_U20002 31/10]]=Tabla1[[#This Row],[DESCRIPCION_U2000]]</f>
        <v>0</v>
      </c>
      <c r="AA1194" t="s">
        <v>7474</v>
      </c>
      <c r="AB1194" t="b">
        <f>Tabla1[[#This Row],[EJECUTIVO COMERCIAL 31/10]]=Tabla1[[#This Row],[EJECUTIVO_CORPORATE]]</f>
        <v>0</v>
      </c>
      <c r="AC1194" t="e">
        <f>VLOOKUP(Tabla1[[#This Row],[NRO_CUENTA]],[1]!Tabla3[#Data],12,0)</f>
        <v>#N/A</v>
      </c>
      <c r="AD1194" t="e">
        <f>VLOOKUP(Tabla1[[#This Row],[NRO_CUENTA]],[1]!Tabla3[#Data],17,0)</f>
        <v>#N/A</v>
      </c>
    </row>
    <row r="1195" spans="1:30" ht="15.75" customHeight="1" x14ac:dyDescent="0.25">
      <c r="A1195" t="s">
        <v>1382</v>
      </c>
      <c r="B1195" s="1">
        <v>44224</v>
      </c>
      <c r="C1195" t="s">
        <v>299</v>
      </c>
      <c r="D1195">
        <v>35865</v>
      </c>
      <c r="E1195" s="6" t="s">
        <v>4596</v>
      </c>
      <c r="F1195" t="s">
        <v>4607</v>
      </c>
      <c r="G1195" s="6" t="s">
        <v>4576</v>
      </c>
      <c r="H1195" t="s">
        <v>22</v>
      </c>
      <c r="I1195" t="s">
        <v>23</v>
      </c>
      <c r="J1195" t="s">
        <v>4662</v>
      </c>
      <c r="K1195" t="s">
        <v>4800</v>
      </c>
      <c r="L1195" t="s">
        <v>4674</v>
      </c>
      <c r="M1195" t="s">
        <v>4675</v>
      </c>
      <c r="N1195" t="s">
        <v>4091</v>
      </c>
      <c r="O1195" s="14">
        <v>44256</v>
      </c>
      <c r="P1195" s="14">
        <v>44256</v>
      </c>
      <c r="Q1195" s="22" t="s">
        <v>75</v>
      </c>
      <c r="R1195" s="22"/>
      <c r="S1195" s="2" t="s">
        <v>9309</v>
      </c>
      <c r="T1195" s="22">
        <v>0</v>
      </c>
      <c r="U1195" t="s">
        <v>5984</v>
      </c>
      <c r="V1195" t="s">
        <v>35</v>
      </c>
      <c r="W1195" t="s">
        <v>299</v>
      </c>
      <c r="X1195" t="b">
        <f>Tabla1[[#This Row],[PLAN CONSUMO 31/10]]=Tabla1[[#This Row],[PLAN_CONSUMO]]</f>
        <v>1</v>
      </c>
      <c r="Y1195" t="s">
        <v>35</v>
      </c>
      <c r="Z1195" t="b">
        <f>Tabla1[[#This Row],[DESCRIPCION_U20002 31/10]]=Tabla1[[#This Row],[DESCRIPCION_U2000]]</f>
        <v>0</v>
      </c>
      <c r="AA1195" t="s">
        <v>7475</v>
      </c>
      <c r="AB1195" t="b">
        <f>Tabla1[[#This Row],[EJECUTIVO COMERCIAL 31/10]]=Tabla1[[#This Row],[EJECUTIVO_CORPORATE]]</f>
        <v>0</v>
      </c>
      <c r="AC1195" t="e">
        <f>VLOOKUP(Tabla1[[#This Row],[NRO_CUENTA]],[1]!Tabla3[#Data],12,0)</f>
        <v>#N/A</v>
      </c>
      <c r="AD1195" t="e">
        <f>VLOOKUP(Tabla1[[#This Row],[NRO_CUENTA]],[1]!Tabla3[#Data],17,0)</f>
        <v>#N/A</v>
      </c>
    </row>
    <row r="1196" spans="1:30" x14ac:dyDescent="0.25">
      <c r="A1196" t="s">
        <v>88</v>
      </c>
      <c r="B1196" s="1">
        <v>44229</v>
      </c>
      <c r="C1196" t="s">
        <v>364</v>
      </c>
      <c r="D1196">
        <v>35884</v>
      </c>
      <c r="E1196" s="6" t="s">
        <v>4608</v>
      </c>
      <c r="F1196" t="s">
        <v>4609</v>
      </c>
      <c r="G1196" s="6" t="s">
        <v>1426</v>
      </c>
      <c r="H1196" t="s">
        <v>22</v>
      </c>
      <c r="I1196" t="s">
        <v>23</v>
      </c>
      <c r="J1196" t="s">
        <v>1222</v>
      </c>
      <c r="K1196" t="s">
        <v>4676</v>
      </c>
      <c r="L1196" t="s">
        <v>4677</v>
      </c>
      <c r="M1196" t="s">
        <v>4678</v>
      </c>
      <c r="N1196" t="s">
        <v>4091</v>
      </c>
      <c r="O1196" s="14">
        <v>44256</v>
      </c>
      <c r="P1196" s="14">
        <v>44256</v>
      </c>
      <c r="Q1196" s="22" t="s">
        <v>27</v>
      </c>
      <c r="R1196" s="22"/>
      <c r="S1196" s="24"/>
      <c r="T1196" s="22">
        <v>44295</v>
      </c>
      <c r="U1196" t="s">
        <v>5982</v>
      </c>
      <c r="V1196" t="s">
        <v>5982</v>
      </c>
      <c r="W1196" t="s">
        <v>364</v>
      </c>
      <c r="X1196" t="b">
        <f>Tabla1[[#This Row],[PLAN CONSUMO 31/10]]=Tabla1[[#This Row],[PLAN_CONSUMO]]</f>
        <v>1</v>
      </c>
      <c r="Y1196" t="s">
        <v>4609</v>
      </c>
      <c r="Z1196" t="b">
        <f>Tabla1[[#This Row],[DESCRIPCION_U20002 31/10]]=Tabla1[[#This Row],[DESCRIPCION_U2000]]</f>
        <v>1</v>
      </c>
      <c r="AA1196" t="s">
        <v>8737</v>
      </c>
      <c r="AB1196" t="b">
        <f>Tabla1[[#This Row],[EJECUTIVO COMERCIAL 31/10]]=Tabla1[[#This Row],[EJECUTIVO_CORPORATE]]</f>
        <v>0</v>
      </c>
      <c r="AC1196" t="e">
        <f>VLOOKUP(Tabla1[[#This Row],[NRO_CUENTA]],[1]!Tabla3[#Data],12,0)</f>
        <v>#N/A</v>
      </c>
      <c r="AD1196" t="e">
        <f>VLOOKUP(Tabla1[[#This Row],[NRO_CUENTA]],[1]!Tabla3[#Data],17,0)</f>
        <v>#N/A</v>
      </c>
    </row>
    <row r="1197" spans="1:30" x14ac:dyDescent="0.25">
      <c r="A1197" t="s">
        <v>88</v>
      </c>
      <c r="B1197" s="1">
        <v>44229</v>
      </c>
      <c r="C1197" t="s">
        <v>364</v>
      </c>
      <c r="D1197">
        <v>35887</v>
      </c>
      <c r="E1197" s="6" t="s">
        <v>4608</v>
      </c>
      <c r="F1197" t="s">
        <v>4610</v>
      </c>
      <c r="G1197" s="6" t="s">
        <v>1426</v>
      </c>
      <c r="H1197" t="s">
        <v>22</v>
      </c>
      <c r="I1197" t="s">
        <v>23</v>
      </c>
      <c r="J1197" t="s">
        <v>1222</v>
      </c>
      <c r="K1197" t="s">
        <v>4679</v>
      </c>
      <c r="L1197" t="s">
        <v>4680</v>
      </c>
      <c r="M1197" t="s">
        <v>4678</v>
      </c>
      <c r="N1197" t="s">
        <v>4091</v>
      </c>
      <c r="O1197" s="14">
        <v>44256</v>
      </c>
      <c r="P1197" s="14">
        <v>44256</v>
      </c>
      <c r="Q1197" s="22" t="s">
        <v>27</v>
      </c>
      <c r="R1197" s="22"/>
      <c r="S1197" s="24"/>
      <c r="T1197" s="22">
        <v>44324</v>
      </c>
      <c r="U1197" t="s">
        <v>5982</v>
      </c>
      <c r="V1197" t="s">
        <v>5982</v>
      </c>
      <c r="W1197" t="s">
        <v>364</v>
      </c>
      <c r="X1197" t="b">
        <f>Tabla1[[#This Row],[PLAN CONSUMO 31/10]]=Tabla1[[#This Row],[PLAN_CONSUMO]]</f>
        <v>1</v>
      </c>
      <c r="Y1197" t="s">
        <v>4610</v>
      </c>
      <c r="Z1197" t="b">
        <f>Tabla1[[#This Row],[DESCRIPCION_U20002 31/10]]=Tabla1[[#This Row],[DESCRIPCION_U2000]]</f>
        <v>1</v>
      </c>
      <c r="AA1197" t="s">
        <v>8737</v>
      </c>
      <c r="AB1197" t="b">
        <f>Tabla1[[#This Row],[EJECUTIVO COMERCIAL 31/10]]=Tabla1[[#This Row],[EJECUTIVO_CORPORATE]]</f>
        <v>0</v>
      </c>
      <c r="AC1197" t="e">
        <f>VLOOKUP(Tabla1[[#This Row],[NRO_CUENTA]],[1]!Tabla3[#Data],12,0)</f>
        <v>#N/A</v>
      </c>
      <c r="AD1197" t="e">
        <f>VLOOKUP(Tabla1[[#This Row],[NRO_CUENTA]],[1]!Tabla3[#Data],17,0)</f>
        <v>#N/A</v>
      </c>
    </row>
    <row r="1198" spans="1:30" ht="15" customHeight="1" x14ac:dyDescent="0.25">
      <c r="A1198" t="s">
        <v>88</v>
      </c>
      <c r="B1198" s="1">
        <v>44254</v>
      </c>
      <c r="C1198" t="s">
        <v>282</v>
      </c>
      <c r="D1198">
        <v>35894</v>
      </c>
      <c r="E1198" s="6" t="s">
        <v>4611</v>
      </c>
      <c r="F1198" t="s">
        <v>4612</v>
      </c>
      <c r="G1198" s="6" t="s">
        <v>1769</v>
      </c>
      <c r="H1198" t="s">
        <v>22</v>
      </c>
      <c r="I1198" t="s">
        <v>23</v>
      </c>
      <c r="J1198" t="s">
        <v>1240</v>
      </c>
      <c r="K1198" t="s">
        <v>4681</v>
      </c>
      <c r="L1198" t="s">
        <v>4682</v>
      </c>
      <c r="M1198" t="s">
        <v>4683</v>
      </c>
      <c r="N1198" t="s">
        <v>4091</v>
      </c>
      <c r="O1198" s="14">
        <v>44256</v>
      </c>
      <c r="P1198" s="14">
        <v>44256</v>
      </c>
      <c r="Q1198" s="22" t="s">
        <v>27</v>
      </c>
      <c r="R1198" s="22"/>
      <c r="S1198" s="24"/>
      <c r="T1198" s="22">
        <v>44281</v>
      </c>
      <c r="U1198" t="s">
        <v>5982</v>
      </c>
      <c r="V1198" t="s">
        <v>5982</v>
      </c>
      <c r="W1198" t="s">
        <v>282</v>
      </c>
      <c r="X1198" t="b">
        <f>Tabla1[[#This Row],[PLAN CONSUMO 31/10]]=Tabla1[[#This Row],[PLAN_CONSUMO]]</f>
        <v>1</v>
      </c>
      <c r="Y1198" t="s">
        <v>4612</v>
      </c>
      <c r="Z1198" t="b">
        <f>Tabla1[[#This Row],[DESCRIPCION_U20002 31/10]]=Tabla1[[#This Row],[DESCRIPCION_U2000]]</f>
        <v>1</v>
      </c>
      <c r="AA1198" t="s">
        <v>5882</v>
      </c>
      <c r="AB1198" t="b">
        <f>Tabla1[[#This Row],[EJECUTIVO COMERCIAL 31/10]]=Tabla1[[#This Row],[EJECUTIVO_CORPORATE]]</f>
        <v>0</v>
      </c>
      <c r="AC1198" t="e">
        <f>VLOOKUP(Tabla1[[#This Row],[NRO_CUENTA]],[1]!Tabla3[#Data],12,0)</f>
        <v>#N/A</v>
      </c>
      <c r="AD1198" t="e">
        <f>VLOOKUP(Tabla1[[#This Row],[NRO_CUENTA]],[1]!Tabla3[#Data],17,0)</f>
        <v>#N/A</v>
      </c>
    </row>
    <row r="1199" spans="1:30" x14ac:dyDescent="0.25">
      <c r="A1199" t="s">
        <v>35</v>
      </c>
      <c r="B1199" s="1">
        <v>44253</v>
      </c>
      <c r="C1199" t="s">
        <v>469</v>
      </c>
      <c r="D1199">
        <v>35935</v>
      </c>
      <c r="E1199" s="6" t="s">
        <v>4613</v>
      </c>
      <c r="F1199" t="s">
        <v>4614</v>
      </c>
      <c r="G1199" s="6" t="s">
        <v>5200</v>
      </c>
      <c r="H1199" t="s">
        <v>40</v>
      </c>
      <c r="I1199" t="s">
        <v>23</v>
      </c>
      <c r="J1199" t="s">
        <v>5201</v>
      </c>
      <c r="K1199" t="s">
        <v>4684</v>
      </c>
      <c r="L1199" t="s">
        <v>4685</v>
      </c>
      <c r="M1199" t="s">
        <v>4686</v>
      </c>
      <c r="N1199" t="s">
        <v>4091</v>
      </c>
      <c r="O1199" s="14">
        <v>44256</v>
      </c>
      <c r="P1199" s="14">
        <v>44256</v>
      </c>
      <c r="Q1199" s="22" t="s">
        <v>27</v>
      </c>
      <c r="R1199" s="22"/>
      <c r="S1199" s="24"/>
      <c r="T1199" s="22">
        <v>44434</v>
      </c>
      <c r="U1199" t="s">
        <v>5982</v>
      </c>
      <c r="V1199" t="s">
        <v>5982</v>
      </c>
      <c r="W1199" t="s">
        <v>469</v>
      </c>
      <c r="X1199" t="b">
        <f>Tabla1[[#This Row],[PLAN CONSUMO 31/10]]=Tabla1[[#This Row],[PLAN_CONSUMO]]</f>
        <v>1</v>
      </c>
      <c r="Y1199" t="s">
        <v>4614</v>
      </c>
      <c r="Z1199" t="b">
        <f>Tabla1[[#This Row],[DESCRIPCION_U20002 31/10]]=Tabla1[[#This Row],[DESCRIPCION_U2000]]</f>
        <v>1</v>
      </c>
      <c r="AA1199" t="s">
        <v>6990</v>
      </c>
      <c r="AB1199" t="b">
        <f>Tabla1[[#This Row],[EJECUTIVO COMERCIAL 31/10]]=Tabla1[[#This Row],[EJECUTIVO_CORPORATE]]</f>
        <v>0</v>
      </c>
      <c r="AC1199" t="e">
        <f>VLOOKUP(Tabla1[[#This Row],[NRO_CUENTA]],[1]!Tabla3[#Data],12,0)</f>
        <v>#N/A</v>
      </c>
      <c r="AD1199" t="e">
        <f>VLOOKUP(Tabla1[[#This Row],[NRO_CUENTA]],[1]!Tabla3[#Data],17,0)</f>
        <v>#N/A</v>
      </c>
    </row>
    <row r="1200" spans="1:30" x14ac:dyDescent="0.25">
      <c r="A1200" t="s">
        <v>242</v>
      </c>
      <c r="B1200" s="1">
        <v>44253</v>
      </c>
      <c r="C1200" t="s">
        <v>1251</v>
      </c>
      <c r="D1200">
        <v>35947</v>
      </c>
      <c r="E1200" s="6" t="s">
        <v>4615</v>
      </c>
      <c r="F1200" t="s">
        <v>4616</v>
      </c>
      <c r="G1200" s="6" t="s">
        <v>4617</v>
      </c>
      <c r="H1200" t="s">
        <v>22</v>
      </c>
      <c r="I1200" t="s">
        <v>23</v>
      </c>
      <c r="J1200" t="s">
        <v>4663</v>
      </c>
      <c r="K1200" t="s">
        <v>4687</v>
      </c>
      <c r="L1200" t="s">
        <v>4688</v>
      </c>
      <c r="M1200" t="s">
        <v>4689</v>
      </c>
      <c r="N1200" t="s">
        <v>4091</v>
      </c>
      <c r="O1200" s="14">
        <v>44256</v>
      </c>
      <c r="P1200" s="14">
        <v>44256</v>
      </c>
      <c r="Q1200" s="22" t="s">
        <v>27</v>
      </c>
      <c r="R1200" s="22"/>
      <c r="S1200" s="24"/>
      <c r="T1200" s="22">
        <v>44302</v>
      </c>
      <c r="U1200" t="s">
        <v>5982</v>
      </c>
      <c r="V1200" t="s">
        <v>5982</v>
      </c>
      <c r="W1200" t="s">
        <v>19</v>
      </c>
      <c r="X1200" t="b">
        <f>Tabla1[[#This Row],[PLAN CONSUMO 31/10]]=Tabla1[[#This Row],[PLAN_CONSUMO]]</f>
        <v>0</v>
      </c>
      <c r="Y1200" t="s">
        <v>8525</v>
      </c>
      <c r="Z1200" t="b">
        <f>Tabla1[[#This Row],[DESCRIPCION_U20002 31/10]]=Tabla1[[#This Row],[DESCRIPCION_U2000]]</f>
        <v>0</v>
      </c>
      <c r="AA1200" t="s">
        <v>5882</v>
      </c>
      <c r="AB1200" t="b">
        <f>Tabla1[[#This Row],[EJECUTIVO COMERCIAL 31/10]]=Tabla1[[#This Row],[EJECUTIVO_CORPORATE]]</f>
        <v>0</v>
      </c>
      <c r="AC1200" t="e">
        <f>VLOOKUP(Tabla1[[#This Row],[NRO_CUENTA]],[1]!Tabla3[#Data],12,0)</f>
        <v>#N/A</v>
      </c>
      <c r="AD1200" t="e">
        <f>VLOOKUP(Tabla1[[#This Row],[NRO_CUENTA]],[1]!Tabla3[#Data],17,0)</f>
        <v>#N/A</v>
      </c>
    </row>
    <row r="1201" spans="1:30" x14ac:dyDescent="0.25">
      <c r="A1201" t="s">
        <v>88</v>
      </c>
      <c r="B1201" s="1">
        <v>44254</v>
      </c>
      <c r="C1201" t="s">
        <v>469</v>
      </c>
      <c r="D1201">
        <v>35948</v>
      </c>
      <c r="E1201" s="6" t="s">
        <v>2266</v>
      </c>
      <c r="F1201" t="s">
        <v>4618</v>
      </c>
      <c r="G1201" s="6" t="s">
        <v>1429</v>
      </c>
      <c r="H1201" t="s">
        <v>40</v>
      </c>
      <c r="I1201" t="s">
        <v>23</v>
      </c>
      <c r="J1201" t="s">
        <v>1634</v>
      </c>
      <c r="K1201" t="s">
        <v>4690</v>
      </c>
      <c r="L1201" t="s">
        <v>4691</v>
      </c>
      <c r="M1201" t="s">
        <v>2308</v>
      </c>
      <c r="N1201" t="s">
        <v>4091</v>
      </c>
      <c r="O1201" s="14">
        <v>44256</v>
      </c>
      <c r="P1201" s="14">
        <v>44256</v>
      </c>
      <c r="Q1201" s="22" t="s">
        <v>27</v>
      </c>
      <c r="R1201" s="22"/>
      <c r="S1201" s="24"/>
      <c r="T1201" s="22">
        <v>44296</v>
      </c>
      <c r="U1201" t="s">
        <v>5982</v>
      </c>
      <c r="V1201" t="s">
        <v>5982</v>
      </c>
      <c r="W1201" t="s">
        <v>469</v>
      </c>
      <c r="X1201" t="b">
        <f>Tabla1[[#This Row],[PLAN CONSUMO 31/10]]=Tabla1[[#This Row],[PLAN_CONSUMO]]</f>
        <v>1</v>
      </c>
      <c r="Y1201" t="s">
        <v>4618</v>
      </c>
      <c r="Z1201" t="b">
        <f>Tabla1[[#This Row],[DESCRIPCION_U20002 31/10]]=Tabla1[[#This Row],[DESCRIPCION_U2000]]</f>
        <v>1</v>
      </c>
      <c r="AA1201" t="s">
        <v>7446</v>
      </c>
      <c r="AB1201" t="b">
        <f>Tabla1[[#This Row],[EJECUTIVO COMERCIAL 31/10]]=Tabla1[[#This Row],[EJECUTIVO_CORPORATE]]</f>
        <v>0</v>
      </c>
      <c r="AC1201" t="str">
        <f>VLOOKUP(Tabla1[[#This Row],[NRO_CUENTA]],[1]!Tabla3[#Data],12,0)</f>
        <v>Realizada recertificacion</v>
      </c>
      <c r="AD1201" t="e">
        <f>VLOOKUP(Tabla1[[#This Row],[NRO_CUENTA]],[1]!Tabla3[#Data],17,0)</f>
        <v>#REF!</v>
      </c>
    </row>
    <row r="1202" spans="1:30" x14ac:dyDescent="0.25">
      <c r="A1202" t="s">
        <v>18</v>
      </c>
      <c r="B1202" s="1">
        <v>44254</v>
      </c>
      <c r="C1202" t="s">
        <v>158</v>
      </c>
      <c r="D1202">
        <v>35951</v>
      </c>
      <c r="E1202" s="6" t="s">
        <v>1269</v>
      </c>
      <c r="F1202" t="s">
        <v>4619</v>
      </c>
      <c r="G1202" s="6" t="s">
        <v>1837</v>
      </c>
      <c r="H1202" t="s">
        <v>40</v>
      </c>
      <c r="I1202" t="s">
        <v>23</v>
      </c>
      <c r="J1202" t="s">
        <v>939</v>
      </c>
      <c r="K1202" t="s">
        <v>4692</v>
      </c>
      <c r="L1202" t="s">
        <v>4693</v>
      </c>
      <c r="M1202" t="s">
        <v>1334</v>
      </c>
      <c r="N1202" t="s">
        <v>4091</v>
      </c>
      <c r="O1202" s="14">
        <v>44256</v>
      </c>
      <c r="P1202" s="14">
        <v>44256</v>
      </c>
      <c r="Q1202" s="22" t="s">
        <v>27</v>
      </c>
      <c r="R1202" s="22"/>
      <c r="S1202" s="24"/>
      <c r="T1202" s="22">
        <v>44294</v>
      </c>
      <c r="U1202" t="s">
        <v>5982</v>
      </c>
      <c r="V1202" t="s">
        <v>5982</v>
      </c>
      <c r="W1202" t="s">
        <v>158</v>
      </c>
      <c r="X1202" t="b">
        <f>Tabla1[[#This Row],[PLAN CONSUMO 31/10]]=Tabla1[[#This Row],[PLAN_CONSUMO]]</f>
        <v>1</v>
      </c>
      <c r="Y1202" t="s">
        <v>4619</v>
      </c>
      <c r="Z1202" t="b">
        <f>Tabla1[[#This Row],[DESCRIPCION_U20002 31/10]]=Tabla1[[#This Row],[DESCRIPCION_U2000]]</f>
        <v>1</v>
      </c>
      <c r="AA1202" t="s">
        <v>8891</v>
      </c>
      <c r="AB1202" t="b">
        <f>Tabla1[[#This Row],[EJECUTIVO COMERCIAL 31/10]]=Tabla1[[#This Row],[EJECUTIVO_CORPORATE]]</f>
        <v>0</v>
      </c>
      <c r="AC1202" t="e">
        <f>VLOOKUP(Tabla1[[#This Row],[NRO_CUENTA]],[1]!Tabla3[#Data],12,0)</f>
        <v>#N/A</v>
      </c>
      <c r="AD1202" t="e">
        <f>VLOOKUP(Tabla1[[#This Row],[NRO_CUENTA]],[1]!Tabla3[#Data],17,0)</f>
        <v>#N/A</v>
      </c>
    </row>
    <row r="1203" spans="1:30" x14ac:dyDescent="0.25">
      <c r="A1203" t="s">
        <v>18</v>
      </c>
      <c r="B1203" s="1">
        <v>42825</v>
      </c>
      <c r="C1203" t="s">
        <v>248</v>
      </c>
      <c r="D1203">
        <v>30913</v>
      </c>
      <c r="E1203" s="6" t="s">
        <v>83</v>
      </c>
      <c r="F1203" t="s">
        <v>4626</v>
      </c>
      <c r="G1203" s="6" t="s">
        <v>1389</v>
      </c>
      <c r="H1203" t="s">
        <v>31</v>
      </c>
      <c r="I1203" t="s">
        <v>23</v>
      </c>
      <c r="J1203" t="s">
        <v>832</v>
      </c>
      <c r="K1203" t="s">
        <v>887</v>
      </c>
      <c r="L1203" t="s">
        <v>841</v>
      </c>
      <c r="M1203" t="s">
        <v>865</v>
      </c>
      <c r="N1203" t="s">
        <v>594</v>
      </c>
      <c r="O1203" s="14">
        <v>44256</v>
      </c>
      <c r="P1203" s="14">
        <v>44256</v>
      </c>
      <c r="Q1203" s="22" t="s">
        <v>1878</v>
      </c>
      <c r="R1203" s="22" t="s">
        <v>4801</v>
      </c>
      <c r="S1203" s="24"/>
      <c r="T1203" s="29">
        <v>44476</v>
      </c>
      <c r="U1203" t="s">
        <v>5982</v>
      </c>
      <c r="V1203" t="s">
        <v>5982</v>
      </c>
      <c r="W1203" t="s">
        <v>248</v>
      </c>
      <c r="X1203" t="b">
        <f>Tabla1[[#This Row],[PLAN CONSUMO 31/10]]=Tabla1[[#This Row],[PLAN_CONSUMO]]</f>
        <v>1</v>
      </c>
      <c r="Y1203" t="s">
        <v>4626</v>
      </c>
      <c r="Z1203" t="b">
        <f>Tabla1[[#This Row],[DESCRIPCION_U20002 31/10]]=Tabla1[[#This Row],[DESCRIPCION_U2000]]</f>
        <v>1</v>
      </c>
      <c r="AA1203" t="s">
        <v>8737</v>
      </c>
      <c r="AB1203" t="b">
        <f>Tabla1[[#This Row],[EJECUTIVO COMERCIAL 31/10]]=Tabla1[[#This Row],[EJECUTIVO_CORPORATE]]</f>
        <v>0</v>
      </c>
      <c r="AC1203" t="e">
        <f>VLOOKUP(Tabla1[[#This Row],[NRO_CUENTA]],[1]!Tabla3[#Data],12,0)</f>
        <v>#N/A</v>
      </c>
      <c r="AD1203" t="e">
        <f>VLOOKUP(Tabla1[[#This Row],[NRO_CUENTA]],[1]!Tabla3[#Data],17,0)</f>
        <v>#N/A</v>
      </c>
    </row>
    <row r="1204" spans="1:30" x14ac:dyDescent="0.25">
      <c r="A1204" t="s">
        <v>18</v>
      </c>
      <c r="B1204" s="1">
        <v>42139</v>
      </c>
      <c r="C1204" t="s">
        <v>248</v>
      </c>
      <c r="D1204">
        <v>29576</v>
      </c>
      <c r="E1204" s="6" t="s">
        <v>83</v>
      </c>
      <c r="F1204" t="s">
        <v>1961</v>
      </c>
      <c r="G1204" s="6" t="s">
        <v>1389</v>
      </c>
      <c r="H1204" t="s">
        <v>40</v>
      </c>
      <c r="I1204" t="s">
        <v>23</v>
      </c>
      <c r="J1204" t="s">
        <v>832</v>
      </c>
      <c r="K1204" t="s">
        <v>2032</v>
      </c>
      <c r="L1204" t="s">
        <v>2033</v>
      </c>
      <c r="M1204" t="s">
        <v>87</v>
      </c>
      <c r="N1204" t="s">
        <v>594</v>
      </c>
      <c r="O1204" s="14">
        <v>44256</v>
      </c>
      <c r="P1204" s="14">
        <v>44256</v>
      </c>
      <c r="Q1204" s="22" t="s">
        <v>1878</v>
      </c>
      <c r="R1204" s="22" t="s">
        <v>5960</v>
      </c>
      <c r="S1204" s="24"/>
      <c r="T1204" s="29">
        <v>44419</v>
      </c>
      <c r="U1204" t="s">
        <v>5982</v>
      </c>
      <c r="V1204" t="s">
        <v>35</v>
      </c>
      <c r="W1204" t="s">
        <v>1251</v>
      </c>
      <c r="X1204" t="b">
        <f>Tabla1[[#This Row],[PLAN CONSUMO 31/10]]=Tabla1[[#This Row],[PLAN_CONSUMO]]</f>
        <v>0</v>
      </c>
      <c r="Y1204" t="s">
        <v>35</v>
      </c>
      <c r="Z1204" t="b">
        <f>Tabla1[[#This Row],[DESCRIPCION_U20002 31/10]]=Tabla1[[#This Row],[DESCRIPCION_U2000]]</f>
        <v>0</v>
      </c>
      <c r="AA1204" t="s">
        <v>8737</v>
      </c>
      <c r="AB1204" t="b">
        <f>Tabla1[[#This Row],[EJECUTIVO COMERCIAL 31/10]]=Tabla1[[#This Row],[EJECUTIVO_CORPORATE]]</f>
        <v>0</v>
      </c>
      <c r="AC1204" t="e">
        <f>VLOOKUP(Tabla1[[#This Row],[NRO_CUENTA]],[1]!Tabla3[#Data],12,0)</f>
        <v>#N/A</v>
      </c>
      <c r="AD1204" t="e">
        <f>VLOOKUP(Tabla1[[#This Row],[NRO_CUENTA]],[1]!Tabla3[#Data],17,0)</f>
        <v>#N/A</v>
      </c>
    </row>
    <row r="1205" spans="1:30" x14ac:dyDescent="0.25">
      <c r="A1205" t="s">
        <v>18</v>
      </c>
      <c r="B1205" s="1">
        <v>42825</v>
      </c>
      <c r="C1205" t="s">
        <v>248</v>
      </c>
      <c r="D1205" s="6">
        <v>30925</v>
      </c>
      <c r="E1205" s="6" t="s">
        <v>83</v>
      </c>
      <c r="F1205" t="s">
        <v>4625</v>
      </c>
      <c r="G1205" s="6" t="s">
        <v>1389</v>
      </c>
      <c r="H1205" t="s">
        <v>22</v>
      </c>
      <c r="I1205" t="s">
        <v>23</v>
      </c>
      <c r="J1205" t="s">
        <v>832</v>
      </c>
      <c r="K1205" t="s">
        <v>861</v>
      </c>
      <c r="L1205" t="s">
        <v>885</v>
      </c>
      <c r="M1205" t="s">
        <v>865</v>
      </c>
      <c r="N1205" t="s">
        <v>594</v>
      </c>
      <c r="O1205" s="14">
        <v>44256</v>
      </c>
      <c r="P1205" s="14">
        <v>44256</v>
      </c>
      <c r="Q1205" s="22" t="s">
        <v>1878</v>
      </c>
      <c r="R1205" s="22" t="s">
        <v>5578</v>
      </c>
      <c r="S1205" s="24"/>
      <c r="T1205" s="29">
        <v>44735</v>
      </c>
      <c r="U1205" t="s">
        <v>5982</v>
      </c>
      <c r="V1205" t="s">
        <v>5982</v>
      </c>
      <c r="W1205" t="s">
        <v>248</v>
      </c>
      <c r="X1205" t="b">
        <f>Tabla1[[#This Row],[PLAN CONSUMO 31/10]]=Tabla1[[#This Row],[PLAN_CONSUMO]]</f>
        <v>1</v>
      </c>
      <c r="Y1205" t="s">
        <v>4625</v>
      </c>
      <c r="Z1205" t="b">
        <f>Tabla1[[#This Row],[DESCRIPCION_U20002 31/10]]=Tabla1[[#This Row],[DESCRIPCION_U2000]]</f>
        <v>1</v>
      </c>
      <c r="AA1205" t="s">
        <v>8737</v>
      </c>
      <c r="AB1205" t="b">
        <f>Tabla1[[#This Row],[EJECUTIVO COMERCIAL 31/10]]=Tabla1[[#This Row],[EJECUTIVO_CORPORATE]]</f>
        <v>0</v>
      </c>
      <c r="AC1205" t="e">
        <f>VLOOKUP(Tabla1[[#This Row],[NRO_CUENTA]],[1]!Tabla3[#Data],12,0)</f>
        <v>#N/A</v>
      </c>
      <c r="AD1205" t="e">
        <f>VLOOKUP(Tabla1[[#This Row],[NRO_CUENTA]],[1]!Tabla3[#Data],17,0)</f>
        <v>#N/A</v>
      </c>
    </row>
    <row r="1206" spans="1:30" ht="15.75" customHeight="1" x14ac:dyDescent="0.25">
      <c r="A1206" t="s">
        <v>18</v>
      </c>
      <c r="B1206" s="1">
        <v>43768</v>
      </c>
      <c r="C1206" t="s">
        <v>248</v>
      </c>
      <c r="D1206" s="6">
        <v>34619</v>
      </c>
      <c r="E1206" s="6" t="s">
        <v>83</v>
      </c>
      <c r="F1206" t="s">
        <v>4621</v>
      </c>
      <c r="G1206" s="6" t="s">
        <v>1389</v>
      </c>
      <c r="H1206" t="s">
        <v>31</v>
      </c>
      <c r="I1206" t="s">
        <v>23</v>
      </c>
      <c r="J1206" t="s">
        <v>832</v>
      </c>
      <c r="K1206" t="s">
        <v>265</v>
      </c>
      <c r="M1206" t="s">
        <v>266</v>
      </c>
      <c r="N1206" t="s">
        <v>594</v>
      </c>
      <c r="O1206" s="14">
        <v>44256</v>
      </c>
      <c r="P1206" s="14">
        <v>44256</v>
      </c>
      <c r="Q1206" s="22" t="s">
        <v>1878</v>
      </c>
      <c r="R1206" s="22" t="s">
        <v>4801</v>
      </c>
      <c r="S1206" s="24"/>
      <c r="T1206" s="29">
        <v>44477</v>
      </c>
      <c r="U1206" t="s">
        <v>5982</v>
      </c>
      <c r="V1206" t="s">
        <v>5982</v>
      </c>
      <c r="W1206" t="s">
        <v>248</v>
      </c>
      <c r="X1206" t="b">
        <f>Tabla1[[#This Row],[PLAN CONSUMO 31/10]]=Tabla1[[#This Row],[PLAN_CONSUMO]]</f>
        <v>1</v>
      </c>
      <c r="Y1206" t="s">
        <v>4621</v>
      </c>
      <c r="Z1206" t="b">
        <f>Tabla1[[#This Row],[DESCRIPCION_U20002 31/10]]=Tabla1[[#This Row],[DESCRIPCION_U2000]]</f>
        <v>1</v>
      </c>
      <c r="AA1206" t="s">
        <v>8737</v>
      </c>
      <c r="AB1206" t="b">
        <f>Tabla1[[#This Row],[EJECUTIVO COMERCIAL 31/10]]=Tabla1[[#This Row],[EJECUTIVO_CORPORATE]]</f>
        <v>0</v>
      </c>
      <c r="AC1206" t="e">
        <f>VLOOKUP(Tabla1[[#This Row],[NRO_CUENTA]],[1]!Tabla3[#Data],12,0)</f>
        <v>#N/A</v>
      </c>
      <c r="AD1206" t="e">
        <f>VLOOKUP(Tabla1[[#This Row],[NRO_CUENTA]],[1]!Tabla3[#Data],17,0)</f>
        <v>#N/A</v>
      </c>
    </row>
    <row r="1207" spans="1:30" x14ac:dyDescent="0.25">
      <c r="A1207" t="s">
        <v>18</v>
      </c>
      <c r="B1207" s="1">
        <v>43768</v>
      </c>
      <c r="C1207" t="s">
        <v>248</v>
      </c>
      <c r="D1207" s="6">
        <v>34621</v>
      </c>
      <c r="E1207" s="6" t="s">
        <v>83</v>
      </c>
      <c r="F1207" t="s">
        <v>4622</v>
      </c>
      <c r="G1207" s="6" t="s">
        <v>1389</v>
      </c>
      <c r="H1207" t="s">
        <v>40</v>
      </c>
      <c r="I1207" t="s">
        <v>23</v>
      </c>
      <c r="J1207" t="s">
        <v>832</v>
      </c>
      <c r="K1207" t="s">
        <v>270</v>
      </c>
      <c r="M1207" t="s">
        <v>266</v>
      </c>
      <c r="N1207" t="s">
        <v>594</v>
      </c>
      <c r="O1207" s="14">
        <v>44256</v>
      </c>
      <c r="P1207" s="14">
        <v>44256</v>
      </c>
      <c r="Q1207" s="22" t="s">
        <v>1878</v>
      </c>
      <c r="R1207" s="22" t="s">
        <v>5960</v>
      </c>
      <c r="S1207" s="24"/>
      <c r="T1207" s="29">
        <v>44419</v>
      </c>
      <c r="U1207" t="s">
        <v>5982</v>
      </c>
      <c r="V1207" t="s">
        <v>5982</v>
      </c>
      <c r="W1207" t="s">
        <v>248</v>
      </c>
      <c r="X1207" t="b">
        <f>Tabla1[[#This Row],[PLAN CONSUMO 31/10]]=Tabla1[[#This Row],[PLAN_CONSUMO]]</f>
        <v>1</v>
      </c>
      <c r="Y1207" t="s">
        <v>4622</v>
      </c>
      <c r="Z1207" t="b">
        <f>Tabla1[[#This Row],[DESCRIPCION_U20002 31/10]]=Tabla1[[#This Row],[DESCRIPCION_U2000]]</f>
        <v>1</v>
      </c>
      <c r="AA1207" t="s">
        <v>8737</v>
      </c>
      <c r="AB1207" t="b">
        <f>Tabla1[[#This Row],[EJECUTIVO COMERCIAL 31/10]]=Tabla1[[#This Row],[EJECUTIVO_CORPORATE]]</f>
        <v>0</v>
      </c>
      <c r="AC1207" t="e">
        <f>VLOOKUP(Tabla1[[#This Row],[NRO_CUENTA]],[1]!Tabla3[#Data],12,0)</f>
        <v>#N/A</v>
      </c>
      <c r="AD1207" t="e">
        <f>VLOOKUP(Tabla1[[#This Row],[NRO_CUENTA]],[1]!Tabla3[#Data],17,0)</f>
        <v>#N/A</v>
      </c>
    </row>
    <row r="1208" spans="1:30" x14ac:dyDescent="0.25">
      <c r="A1208" t="s">
        <v>18</v>
      </c>
      <c r="B1208" s="1">
        <v>43343</v>
      </c>
      <c r="C1208" t="s">
        <v>28</v>
      </c>
      <c r="D1208" s="6">
        <v>32824</v>
      </c>
      <c r="E1208" s="6" t="s">
        <v>83</v>
      </c>
      <c r="F1208" t="s">
        <v>4632</v>
      </c>
      <c r="G1208" s="6" t="s">
        <v>1389</v>
      </c>
      <c r="H1208" t="s">
        <v>31</v>
      </c>
      <c r="I1208" t="s">
        <v>23</v>
      </c>
      <c r="J1208" t="s">
        <v>832</v>
      </c>
      <c r="K1208" t="s">
        <v>903</v>
      </c>
      <c r="L1208" t="s">
        <v>904</v>
      </c>
      <c r="M1208" t="s">
        <v>856</v>
      </c>
      <c r="N1208" t="s">
        <v>594</v>
      </c>
      <c r="O1208" s="14">
        <v>44256</v>
      </c>
      <c r="P1208" s="14">
        <v>44256</v>
      </c>
      <c r="Q1208" s="22" t="s">
        <v>1878</v>
      </c>
      <c r="R1208" s="22" t="s">
        <v>4801</v>
      </c>
      <c r="S1208" s="24"/>
      <c r="T1208" s="29">
        <v>44477</v>
      </c>
      <c r="U1208" t="s">
        <v>5984</v>
      </c>
      <c r="V1208" t="s">
        <v>5984</v>
      </c>
      <c r="W1208" t="s">
        <v>28</v>
      </c>
      <c r="X1208" t="b">
        <f>Tabla1[[#This Row],[PLAN CONSUMO 31/10]]=Tabla1[[#This Row],[PLAN_CONSUMO]]</f>
        <v>1</v>
      </c>
      <c r="Y1208" t="s">
        <v>4632</v>
      </c>
      <c r="Z1208" t="b">
        <f>Tabla1[[#This Row],[DESCRIPCION_U20002 31/10]]=Tabla1[[#This Row],[DESCRIPCION_U2000]]</f>
        <v>1</v>
      </c>
      <c r="AA1208" t="s">
        <v>8737</v>
      </c>
      <c r="AB1208" t="b">
        <f>Tabla1[[#This Row],[EJECUTIVO COMERCIAL 31/10]]=Tabla1[[#This Row],[EJECUTIVO_CORPORATE]]</f>
        <v>0</v>
      </c>
      <c r="AC1208" t="e">
        <f>VLOOKUP(Tabla1[[#This Row],[NRO_CUENTA]],[1]!Tabla3[#Data],12,0)</f>
        <v>#N/A</v>
      </c>
      <c r="AD1208" t="e">
        <f>VLOOKUP(Tabla1[[#This Row],[NRO_CUENTA]],[1]!Tabla3[#Data],17,0)</f>
        <v>#N/A</v>
      </c>
    </row>
    <row r="1209" spans="1:30" x14ac:dyDescent="0.25">
      <c r="A1209" t="s">
        <v>18</v>
      </c>
      <c r="B1209" s="1">
        <v>43312</v>
      </c>
      <c r="C1209" t="s">
        <v>28</v>
      </c>
      <c r="D1209" s="6">
        <v>32748</v>
      </c>
      <c r="E1209" s="6" t="s">
        <v>83</v>
      </c>
      <c r="F1209" t="s">
        <v>4629</v>
      </c>
      <c r="G1209" s="6" t="s">
        <v>1389</v>
      </c>
      <c r="H1209" t="s">
        <v>31</v>
      </c>
      <c r="I1209" t="s">
        <v>23</v>
      </c>
      <c r="J1209" t="s">
        <v>832</v>
      </c>
      <c r="K1209" t="s">
        <v>887</v>
      </c>
      <c r="M1209" t="s">
        <v>895</v>
      </c>
      <c r="N1209" t="s">
        <v>594</v>
      </c>
      <c r="O1209" s="14">
        <v>44256</v>
      </c>
      <c r="P1209" s="14">
        <v>44256</v>
      </c>
      <c r="Q1209" s="22" t="s">
        <v>1878</v>
      </c>
      <c r="R1209" s="22" t="s">
        <v>4801</v>
      </c>
      <c r="S1209" s="24"/>
      <c r="T1209" s="29">
        <v>44476</v>
      </c>
      <c r="U1209" t="s">
        <v>5984</v>
      </c>
      <c r="V1209" t="s">
        <v>35</v>
      </c>
      <c r="W1209" t="s">
        <v>28</v>
      </c>
      <c r="X1209" t="b">
        <f>Tabla1[[#This Row],[PLAN CONSUMO 31/10]]=Tabla1[[#This Row],[PLAN_CONSUMO]]</f>
        <v>1</v>
      </c>
      <c r="Y1209" t="s">
        <v>35</v>
      </c>
      <c r="Z1209" t="b">
        <f>Tabla1[[#This Row],[DESCRIPCION_U20002 31/10]]=Tabla1[[#This Row],[DESCRIPCION_U2000]]</f>
        <v>0</v>
      </c>
      <c r="AA1209" t="s">
        <v>8737</v>
      </c>
      <c r="AB1209" t="b">
        <f>Tabla1[[#This Row],[EJECUTIVO COMERCIAL 31/10]]=Tabla1[[#This Row],[EJECUTIVO_CORPORATE]]</f>
        <v>0</v>
      </c>
      <c r="AC1209" t="e">
        <f>VLOOKUP(Tabla1[[#This Row],[NRO_CUENTA]],[1]!Tabla3[#Data],12,0)</f>
        <v>#N/A</v>
      </c>
      <c r="AD1209" t="e">
        <f>VLOOKUP(Tabla1[[#This Row],[NRO_CUENTA]],[1]!Tabla3[#Data],17,0)</f>
        <v>#N/A</v>
      </c>
    </row>
    <row r="1210" spans="1:30" x14ac:dyDescent="0.25">
      <c r="A1210" t="s">
        <v>18</v>
      </c>
      <c r="B1210" s="1">
        <v>43312</v>
      </c>
      <c r="C1210" t="s">
        <v>28</v>
      </c>
      <c r="D1210">
        <v>32749</v>
      </c>
      <c r="E1210" s="6" t="s">
        <v>83</v>
      </c>
      <c r="F1210" t="s">
        <v>1962</v>
      </c>
      <c r="G1210" s="6" t="s">
        <v>1389</v>
      </c>
      <c r="H1210" t="s">
        <v>40</v>
      </c>
      <c r="I1210" t="s">
        <v>23</v>
      </c>
      <c r="J1210" t="s">
        <v>832</v>
      </c>
      <c r="K1210" t="s">
        <v>2038</v>
      </c>
      <c r="L1210">
        <v>0</v>
      </c>
      <c r="M1210" t="s">
        <v>2039</v>
      </c>
      <c r="N1210" t="s">
        <v>594</v>
      </c>
      <c r="O1210" s="14">
        <v>44256</v>
      </c>
      <c r="P1210" s="14">
        <v>44256</v>
      </c>
      <c r="Q1210" s="22" t="s">
        <v>1878</v>
      </c>
      <c r="R1210" s="22" t="s">
        <v>5960</v>
      </c>
      <c r="S1210" s="24"/>
      <c r="T1210" s="29">
        <v>44419</v>
      </c>
      <c r="U1210" t="s">
        <v>5984</v>
      </c>
      <c r="V1210" t="s">
        <v>35</v>
      </c>
      <c r="W1210" t="s">
        <v>28</v>
      </c>
      <c r="X1210" t="b">
        <f>Tabla1[[#This Row],[PLAN CONSUMO 31/10]]=Tabla1[[#This Row],[PLAN_CONSUMO]]</f>
        <v>1</v>
      </c>
      <c r="Y1210" t="s">
        <v>35</v>
      </c>
      <c r="Z1210" t="b">
        <f>Tabla1[[#This Row],[DESCRIPCION_U20002 31/10]]=Tabla1[[#This Row],[DESCRIPCION_U2000]]</f>
        <v>0</v>
      </c>
      <c r="AA1210" t="s">
        <v>8737</v>
      </c>
      <c r="AB1210" t="b">
        <f>Tabla1[[#This Row],[EJECUTIVO COMERCIAL 31/10]]=Tabla1[[#This Row],[EJECUTIVO_CORPORATE]]</f>
        <v>0</v>
      </c>
      <c r="AC1210" t="e">
        <f>VLOOKUP(Tabla1[[#This Row],[NRO_CUENTA]],[1]!Tabla3[#Data],12,0)</f>
        <v>#N/A</v>
      </c>
      <c r="AD1210" t="e">
        <f>VLOOKUP(Tabla1[[#This Row],[NRO_CUENTA]],[1]!Tabla3[#Data],17,0)</f>
        <v>#N/A</v>
      </c>
    </row>
    <row r="1211" spans="1:30" x14ac:dyDescent="0.25">
      <c r="A1211" t="s">
        <v>18</v>
      </c>
      <c r="B1211" s="1">
        <v>43312</v>
      </c>
      <c r="C1211" t="s">
        <v>28</v>
      </c>
      <c r="D1211" s="6">
        <v>32750</v>
      </c>
      <c r="E1211" s="6" t="s">
        <v>83</v>
      </c>
      <c r="F1211" t="s">
        <v>4630</v>
      </c>
      <c r="G1211" s="6" t="s">
        <v>1389</v>
      </c>
      <c r="H1211" t="s">
        <v>22</v>
      </c>
      <c r="I1211" t="s">
        <v>23</v>
      </c>
      <c r="J1211" t="s">
        <v>832</v>
      </c>
      <c r="K1211" t="s">
        <v>897</v>
      </c>
      <c r="M1211" t="s">
        <v>898</v>
      </c>
      <c r="N1211" t="s">
        <v>594</v>
      </c>
      <c r="O1211" s="14">
        <v>44256</v>
      </c>
      <c r="P1211" s="14">
        <v>44256</v>
      </c>
      <c r="Q1211" s="22" t="s">
        <v>1878</v>
      </c>
      <c r="R1211" s="22" t="s">
        <v>5578</v>
      </c>
      <c r="S1211" s="24"/>
      <c r="T1211" s="29">
        <v>44735</v>
      </c>
      <c r="U1211" t="s">
        <v>5982</v>
      </c>
      <c r="V1211" t="s">
        <v>5982</v>
      </c>
      <c r="W1211" t="s">
        <v>28</v>
      </c>
      <c r="X1211" t="b">
        <f>Tabla1[[#This Row],[PLAN CONSUMO 31/10]]=Tabla1[[#This Row],[PLAN_CONSUMO]]</f>
        <v>1</v>
      </c>
      <c r="Y1211" t="s">
        <v>4630</v>
      </c>
      <c r="Z1211" t="b">
        <f>Tabla1[[#This Row],[DESCRIPCION_U20002 31/10]]=Tabla1[[#This Row],[DESCRIPCION_U2000]]</f>
        <v>1</v>
      </c>
      <c r="AA1211" t="s">
        <v>8737</v>
      </c>
      <c r="AB1211" t="b">
        <f>Tabla1[[#This Row],[EJECUTIVO COMERCIAL 31/10]]=Tabla1[[#This Row],[EJECUTIVO_CORPORATE]]</f>
        <v>0</v>
      </c>
      <c r="AC1211" t="e">
        <f>VLOOKUP(Tabla1[[#This Row],[NRO_CUENTA]],[1]!Tabla3[#Data],12,0)</f>
        <v>#N/A</v>
      </c>
      <c r="AD1211" t="e">
        <f>VLOOKUP(Tabla1[[#This Row],[NRO_CUENTA]],[1]!Tabla3[#Data],17,0)</f>
        <v>#N/A</v>
      </c>
    </row>
    <row r="1212" spans="1:30" x14ac:dyDescent="0.25">
      <c r="A1212" t="s">
        <v>18</v>
      </c>
      <c r="B1212" s="1">
        <v>43312</v>
      </c>
      <c r="C1212" t="s">
        <v>28</v>
      </c>
      <c r="D1212" s="6">
        <v>32753</v>
      </c>
      <c r="E1212" s="6" t="s">
        <v>83</v>
      </c>
      <c r="F1212" t="s">
        <v>4631</v>
      </c>
      <c r="G1212" s="6" t="s">
        <v>1389</v>
      </c>
      <c r="H1212" t="s">
        <v>22</v>
      </c>
      <c r="I1212" t="s">
        <v>23</v>
      </c>
      <c r="J1212" t="s">
        <v>832</v>
      </c>
      <c r="K1212" t="s">
        <v>900</v>
      </c>
      <c r="M1212" t="s">
        <v>901</v>
      </c>
      <c r="N1212" t="s">
        <v>594</v>
      </c>
      <c r="O1212" s="14">
        <v>44256</v>
      </c>
      <c r="P1212" s="14">
        <v>44256</v>
      </c>
      <c r="Q1212" s="22" t="s">
        <v>1878</v>
      </c>
      <c r="R1212" s="22" t="s">
        <v>5578</v>
      </c>
      <c r="S1212" s="24"/>
      <c r="T1212" s="29">
        <v>44657</v>
      </c>
      <c r="U1212" t="s">
        <v>5984</v>
      </c>
      <c r="V1212" t="s">
        <v>35</v>
      </c>
      <c r="W1212" t="s">
        <v>28</v>
      </c>
      <c r="X1212" t="b">
        <f>Tabla1[[#This Row],[PLAN CONSUMO 31/10]]=Tabla1[[#This Row],[PLAN_CONSUMO]]</f>
        <v>1</v>
      </c>
      <c r="Y1212" t="s">
        <v>35</v>
      </c>
      <c r="Z1212" t="b">
        <f>Tabla1[[#This Row],[DESCRIPCION_U20002 31/10]]=Tabla1[[#This Row],[DESCRIPCION_U2000]]</f>
        <v>0</v>
      </c>
      <c r="AA1212" t="s">
        <v>8737</v>
      </c>
      <c r="AB1212" t="b">
        <f>Tabla1[[#This Row],[EJECUTIVO COMERCIAL 31/10]]=Tabla1[[#This Row],[EJECUTIVO_CORPORATE]]</f>
        <v>0</v>
      </c>
      <c r="AC1212" t="e">
        <f>VLOOKUP(Tabla1[[#This Row],[NRO_CUENTA]],[1]!Tabla3[#Data],12,0)</f>
        <v>#N/A</v>
      </c>
      <c r="AD1212" t="e">
        <f>VLOOKUP(Tabla1[[#This Row],[NRO_CUENTA]],[1]!Tabla3[#Data],17,0)</f>
        <v>#N/A</v>
      </c>
    </row>
    <row r="1213" spans="1:30" x14ac:dyDescent="0.25">
      <c r="A1213" t="s">
        <v>18</v>
      </c>
      <c r="B1213" s="1">
        <v>43738</v>
      </c>
      <c r="C1213" t="s">
        <v>28</v>
      </c>
      <c r="D1213" s="6">
        <v>34496</v>
      </c>
      <c r="E1213" s="6" t="s">
        <v>83</v>
      </c>
      <c r="F1213" t="s">
        <v>6435</v>
      </c>
      <c r="G1213" s="6" t="s">
        <v>1389</v>
      </c>
      <c r="H1213" t="s">
        <v>22</v>
      </c>
      <c r="I1213" t="s">
        <v>23</v>
      </c>
      <c r="J1213" t="s">
        <v>832</v>
      </c>
      <c r="K1213" t="s">
        <v>85</v>
      </c>
      <c r="L1213" t="s">
        <v>86</v>
      </c>
      <c r="M1213" t="s">
        <v>87</v>
      </c>
      <c r="N1213" t="s">
        <v>594</v>
      </c>
      <c r="O1213" s="14">
        <v>44256</v>
      </c>
      <c r="P1213" s="14">
        <v>44256</v>
      </c>
      <c r="Q1213" s="22" t="s">
        <v>1878</v>
      </c>
      <c r="R1213" s="22" t="s">
        <v>6427</v>
      </c>
      <c r="S1213" s="24"/>
      <c r="T1213" s="29">
        <v>44662</v>
      </c>
      <c r="U1213" t="s">
        <v>5982</v>
      </c>
      <c r="V1213" t="s">
        <v>5982</v>
      </c>
      <c r="W1213" t="s">
        <v>28</v>
      </c>
      <c r="X1213" t="b">
        <f>Tabla1[[#This Row],[PLAN CONSUMO 31/10]]=Tabla1[[#This Row],[PLAN_CONSUMO]]</f>
        <v>1</v>
      </c>
      <c r="Y1213" t="s">
        <v>6435</v>
      </c>
      <c r="Z1213" t="b">
        <f>Tabla1[[#This Row],[DESCRIPCION_U20002 31/10]]=Tabla1[[#This Row],[DESCRIPCION_U2000]]</f>
        <v>1</v>
      </c>
      <c r="AA1213" t="s">
        <v>8737</v>
      </c>
      <c r="AB1213" t="b">
        <f>Tabla1[[#This Row],[EJECUTIVO COMERCIAL 31/10]]=Tabla1[[#This Row],[EJECUTIVO_CORPORATE]]</f>
        <v>0</v>
      </c>
      <c r="AC1213" t="e">
        <f>VLOOKUP(Tabla1[[#This Row],[NRO_CUENTA]],[1]!Tabla3[#Data],12,0)</f>
        <v>#N/A</v>
      </c>
      <c r="AD1213" t="e">
        <f>VLOOKUP(Tabla1[[#This Row],[NRO_CUENTA]],[1]!Tabla3[#Data],17,0)</f>
        <v>#N/A</v>
      </c>
    </row>
    <row r="1214" spans="1:30" x14ac:dyDescent="0.25">
      <c r="A1214" t="s">
        <v>18</v>
      </c>
      <c r="B1214" s="1">
        <v>42461</v>
      </c>
      <c r="C1214" t="s">
        <v>28</v>
      </c>
      <c r="D1214" s="6">
        <v>29965</v>
      </c>
      <c r="E1214" s="6" t="s">
        <v>83</v>
      </c>
      <c r="F1214" t="s">
        <v>6433</v>
      </c>
      <c r="G1214" s="6" t="s">
        <v>1389</v>
      </c>
      <c r="H1214" t="s">
        <v>31</v>
      </c>
      <c r="I1214" t="s">
        <v>23</v>
      </c>
      <c r="J1214" t="s">
        <v>832</v>
      </c>
      <c r="K1214" t="s">
        <v>265</v>
      </c>
      <c r="L1214" t="s">
        <v>855</v>
      </c>
      <c r="M1214" t="s">
        <v>856</v>
      </c>
      <c r="N1214" t="s">
        <v>594</v>
      </c>
      <c r="O1214" s="14">
        <v>44256</v>
      </c>
      <c r="P1214" s="14">
        <v>44256</v>
      </c>
      <c r="Q1214" s="22" t="s">
        <v>1878</v>
      </c>
      <c r="R1214" s="22" t="s">
        <v>6432</v>
      </c>
      <c r="S1214" s="24"/>
      <c r="T1214" s="29">
        <v>44477</v>
      </c>
      <c r="U1214" t="s">
        <v>5982</v>
      </c>
      <c r="V1214" t="s">
        <v>5982</v>
      </c>
      <c r="W1214" t="s">
        <v>28</v>
      </c>
      <c r="X1214" t="b">
        <f>Tabla1[[#This Row],[PLAN CONSUMO 31/10]]=Tabla1[[#This Row],[PLAN_CONSUMO]]</f>
        <v>1</v>
      </c>
      <c r="Y1214" t="s">
        <v>6433</v>
      </c>
      <c r="Z1214" t="b">
        <f>Tabla1[[#This Row],[DESCRIPCION_U20002 31/10]]=Tabla1[[#This Row],[DESCRIPCION_U2000]]</f>
        <v>1</v>
      </c>
      <c r="AA1214" t="s">
        <v>8737</v>
      </c>
      <c r="AB1214" t="b">
        <f>Tabla1[[#This Row],[EJECUTIVO COMERCIAL 31/10]]=Tabla1[[#This Row],[EJECUTIVO_CORPORATE]]</f>
        <v>0</v>
      </c>
      <c r="AC1214" t="e">
        <f>VLOOKUP(Tabla1[[#This Row],[NRO_CUENTA]],[1]!Tabla3[#Data],12,0)</f>
        <v>#N/A</v>
      </c>
      <c r="AD1214" t="e">
        <f>VLOOKUP(Tabla1[[#This Row],[NRO_CUENTA]],[1]!Tabla3[#Data],17,0)</f>
        <v>#N/A</v>
      </c>
    </row>
    <row r="1215" spans="1:30" x14ac:dyDescent="0.25">
      <c r="A1215" t="s">
        <v>18</v>
      </c>
      <c r="B1215" s="1">
        <v>42461</v>
      </c>
      <c r="C1215" t="s">
        <v>28</v>
      </c>
      <c r="D1215" s="6">
        <v>29946</v>
      </c>
      <c r="E1215" s="6" t="s">
        <v>83</v>
      </c>
      <c r="F1215" t="s">
        <v>6437</v>
      </c>
      <c r="G1215" s="6" t="s">
        <v>1389</v>
      </c>
      <c r="H1215" t="s">
        <v>61</v>
      </c>
      <c r="I1215" t="s">
        <v>23</v>
      </c>
      <c r="J1215" t="s">
        <v>832</v>
      </c>
      <c r="K1215" t="s">
        <v>848</v>
      </c>
      <c r="L1215" t="s">
        <v>849</v>
      </c>
      <c r="M1215" t="s">
        <v>843</v>
      </c>
      <c r="N1215" t="s">
        <v>594</v>
      </c>
      <c r="O1215" s="14">
        <v>44256</v>
      </c>
      <c r="P1215" s="14">
        <v>44256</v>
      </c>
      <c r="Q1215" s="22" t="s">
        <v>75</v>
      </c>
      <c r="R1215" s="22" t="s">
        <v>6436</v>
      </c>
      <c r="S1215" s="24" t="s">
        <v>2239</v>
      </c>
      <c r="T1215" s="29">
        <v>47848</v>
      </c>
      <c r="U1215" t="s">
        <v>5982</v>
      </c>
      <c r="V1215" t="s">
        <v>35</v>
      </c>
      <c r="W1215" t="s">
        <v>28</v>
      </c>
      <c r="X1215" t="b">
        <f>Tabla1[[#This Row],[PLAN CONSUMO 31/10]]=Tabla1[[#This Row],[PLAN_CONSUMO]]</f>
        <v>1</v>
      </c>
      <c r="Y1215" t="s">
        <v>35</v>
      </c>
      <c r="Z1215" t="b">
        <f>Tabla1[[#This Row],[DESCRIPCION_U20002 31/10]]=Tabla1[[#This Row],[DESCRIPCION_U2000]]</f>
        <v>0</v>
      </c>
      <c r="AA1215" t="s">
        <v>8737</v>
      </c>
      <c r="AB1215" t="b">
        <f>Tabla1[[#This Row],[EJECUTIVO COMERCIAL 31/10]]=Tabla1[[#This Row],[EJECUTIVO_CORPORATE]]</f>
        <v>0</v>
      </c>
      <c r="AC1215" t="e">
        <f>VLOOKUP(Tabla1[[#This Row],[NRO_CUENTA]],[1]!Tabla3[#Data],12,0)</f>
        <v>#N/A</v>
      </c>
      <c r="AD1215" t="e">
        <f>VLOOKUP(Tabla1[[#This Row],[NRO_CUENTA]],[1]!Tabla3[#Data],17,0)</f>
        <v>#N/A</v>
      </c>
    </row>
    <row r="1216" spans="1:30" x14ac:dyDescent="0.25">
      <c r="A1216" t="s">
        <v>18</v>
      </c>
      <c r="B1216" s="1">
        <v>42461</v>
      </c>
      <c r="C1216" t="s">
        <v>28</v>
      </c>
      <c r="D1216" s="6">
        <v>29960</v>
      </c>
      <c r="E1216" s="6" t="s">
        <v>83</v>
      </c>
      <c r="F1216" t="s">
        <v>4624</v>
      </c>
      <c r="G1216" s="6" t="s">
        <v>1389</v>
      </c>
      <c r="H1216" t="s">
        <v>40</v>
      </c>
      <c r="I1216" t="s">
        <v>23</v>
      </c>
      <c r="J1216" t="s">
        <v>832</v>
      </c>
      <c r="K1216" t="s">
        <v>851</v>
      </c>
      <c r="L1216" t="s">
        <v>852</v>
      </c>
      <c r="M1216" t="s">
        <v>853</v>
      </c>
      <c r="N1216" t="s">
        <v>594</v>
      </c>
      <c r="O1216" s="14">
        <v>44256</v>
      </c>
      <c r="P1216" s="14">
        <v>44256</v>
      </c>
      <c r="Q1216" s="22" t="s">
        <v>1878</v>
      </c>
      <c r="R1216" s="22" t="s">
        <v>6431</v>
      </c>
      <c r="S1216" s="24"/>
      <c r="T1216" s="29">
        <v>44419</v>
      </c>
      <c r="U1216" t="s">
        <v>5982</v>
      </c>
      <c r="V1216" t="s">
        <v>5982</v>
      </c>
      <c r="W1216" t="s">
        <v>28</v>
      </c>
      <c r="X1216" t="b">
        <f>Tabla1[[#This Row],[PLAN CONSUMO 31/10]]=Tabla1[[#This Row],[PLAN_CONSUMO]]</f>
        <v>1</v>
      </c>
      <c r="Y1216" t="s">
        <v>6598</v>
      </c>
      <c r="Z1216" t="b">
        <f>Tabla1[[#This Row],[DESCRIPCION_U20002 31/10]]=Tabla1[[#This Row],[DESCRIPCION_U2000]]</f>
        <v>0</v>
      </c>
      <c r="AA1216" t="s">
        <v>8737</v>
      </c>
      <c r="AB1216" t="b">
        <f>Tabla1[[#This Row],[EJECUTIVO COMERCIAL 31/10]]=Tabla1[[#This Row],[EJECUTIVO_CORPORATE]]</f>
        <v>0</v>
      </c>
      <c r="AC1216" t="e">
        <f>VLOOKUP(Tabla1[[#This Row],[NRO_CUENTA]],[1]!Tabla3[#Data],12,0)</f>
        <v>#N/A</v>
      </c>
      <c r="AD1216" t="e">
        <f>VLOOKUP(Tabla1[[#This Row],[NRO_CUENTA]],[1]!Tabla3[#Data],17,0)</f>
        <v>#N/A</v>
      </c>
    </row>
    <row r="1217" spans="1:30" x14ac:dyDescent="0.25">
      <c r="A1217" t="s">
        <v>18</v>
      </c>
      <c r="B1217" s="1">
        <v>42131</v>
      </c>
      <c r="C1217" t="s">
        <v>248</v>
      </c>
      <c r="D1217">
        <v>29571</v>
      </c>
      <c r="E1217" s="6" t="s">
        <v>83</v>
      </c>
      <c r="F1217" t="s">
        <v>6440</v>
      </c>
      <c r="G1217" s="6" t="s">
        <v>1389</v>
      </c>
      <c r="H1217" t="s">
        <v>40</v>
      </c>
      <c r="I1217" t="s">
        <v>23</v>
      </c>
      <c r="J1217" t="s">
        <v>832</v>
      </c>
      <c r="K1217" t="s">
        <v>2032</v>
      </c>
      <c r="L1217" t="s">
        <v>2033</v>
      </c>
      <c r="M1217" t="s">
        <v>87</v>
      </c>
      <c r="N1217" t="s">
        <v>594</v>
      </c>
      <c r="O1217" s="14">
        <v>44256</v>
      </c>
      <c r="P1217" s="14">
        <v>44256</v>
      </c>
      <c r="Q1217" s="22" t="s">
        <v>1878</v>
      </c>
      <c r="R1217" s="22" t="s">
        <v>6441</v>
      </c>
      <c r="S1217" s="24"/>
      <c r="T1217" s="29">
        <v>44419</v>
      </c>
      <c r="U1217" t="s">
        <v>5982</v>
      </c>
      <c r="V1217" t="s">
        <v>35</v>
      </c>
      <c r="W1217" t="s">
        <v>28</v>
      </c>
      <c r="X1217" t="b">
        <f>Tabla1[[#This Row],[PLAN CONSUMO 31/10]]=Tabla1[[#This Row],[PLAN_CONSUMO]]</f>
        <v>0</v>
      </c>
      <c r="Y1217" t="s">
        <v>35</v>
      </c>
      <c r="Z1217" t="b">
        <f>Tabla1[[#This Row],[DESCRIPCION_U20002 31/10]]=Tabla1[[#This Row],[DESCRIPCION_U2000]]</f>
        <v>0</v>
      </c>
      <c r="AA1217" t="s">
        <v>8737</v>
      </c>
      <c r="AB1217" t="b">
        <f>Tabla1[[#This Row],[EJECUTIVO COMERCIAL 31/10]]=Tabla1[[#This Row],[EJECUTIVO_CORPORATE]]</f>
        <v>0</v>
      </c>
      <c r="AC1217" t="e">
        <f>VLOOKUP(Tabla1[[#This Row],[NRO_CUENTA]],[1]!Tabla3[#Data],12,0)</f>
        <v>#N/A</v>
      </c>
      <c r="AD1217" t="e">
        <f>VLOOKUP(Tabla1[[#This Row],[NRO_CUENTA]],[1]!Tabla3[#Data],17,0)</f>
        <v>#N/A</v>
      </c>
    </row>
    <row r="1218" spans="1:30" x14ac:dyDescent="0.25">
      <c r="A1218" t="s">
        <v>18</v>
      </c>
      <c r="B1218" s="1">
        <v>42461</v>
      </c>
      <c r="C1218" t="s">
        <v>28</v>
      </c>
      <c r="D1218" s="6">
        <v>29972</v>
      </c>
      <c r="E1218" s="6" t="s">
        <v>83</v>
      </c>
      <c r="F1218" t="s">
        <v>6980</v>
      </c>
      <c r="G1218" s="6" t="s">
        <v>1389</v>
      </c>
      <c r="H1218" t="s">
        <v>22</v>
      </c>
      <c r="I1218" t="s">
        <v>23</v>
      </c>
      <c r="J1218" t="s">
        <v>832</v>
      </c>
      <c r="K1218" t="s">
        <v>861</v>
      </c>
      <c r="L1218" t="s">
        <v>862</v>
      </c>
      <c r="M1218" t="s">
        <v>843</v>
      </c>
      <c r="N1218" t="s">
        <v>594</v>
      </c>
      <c r="O1218" s="14">
        <v>44256</v>
      </c>
      <c r="P1218" s="14">
        <v>44256</v>
      </c>
      <c r="Q1218" s="22" t="s">
        <v>1878</v>
      </c>
      <c r="R1218" s="22" t="s">
        <v>6427</v>
      </c>
      <c r="S1218" s="24"/>
      <c r="T1218" s="29">
        <v>44662</v>
      </c>
      <c r="U1218" t="s">
        <v>5982</v>
      </c>
      <c r="V1218" t="s">
        <v>5982</v>
      </c>
      <c r="W1218" t="s">
        <v>28</v>
      </c>
      <c r="X1218" t="b">
        <f>Tabla1[[#This Row],[PLAN CONSUMO 31/10]]=Tabla1[[#This Row],[PLAN_CONSUMO]]</f>
        <v>1</v>
      </c>
      <c r="Y1218" t="s">
        <v>6980</v>
      </c>
      <c r="Z1218" t="b">
        <f>Tabla1[[#This Row],[DESCRIPCION_U20002 31/10]]=Tabla1[[#This Row],[DESCRIPCION_U2000]]</f>
        <v>1</v>
      </c>
      <c r="AA1218" t="s">
        <v>8737</v>
      </c>
      <c r="AB1218" t="b">
        <f>Tabla1[[#This Row],[EJECUTIVO COMERCIAL 31/10]]=Tabla1[[#This Row],[EJECUTIVO_CORPORATE]]</f>
        <v>0</v>
      </c>
      <c r="AC1218" t="e">
        <f>VLOOKUP(Tabla1[[#This Row],[NRO_CUENTA]],[1]!Tabla3[#Data],12,0)</f>
        <v>#N/A</v>
      </c>
      <c r="AD1218" t="e">
        <f>VLOOKUP(Tabla1[[#This Row],[NRO_CUENTA]],[1]!Tabla3[#Data],17,0)</f>
        <v>#N/A</v>
      </c>
    </row>
    <row r="1219" spans="1:30" x14ac:dyDescent="0.25">
      <c r="A1219" t="s">
        <v>18</v>
      </c>
      <c r="B1219" s="1">
        <v>42461</v>
      </c>
      <c r="C1219" t="s">
        <v>28</v>
      </c>
      <c r="D1219" s="6">
        <v>29794</v>
      </c>
      <c r="E1219" s="6" t="s">
        <v>83</v>
      </c>
      <c r="F1219" t="s">
        <v>6429</v>
      </c>
      <c r="G1219" s="6" t="s">
        <v>1389</v>
      </c>
      <c r="H1219" t="s">
        <v>22</v>
      </c>
      <c r="I1219" t="s">
        <v>23</v>
      </c>
      <c r="J1219" t="s">
        <v>832</v>
      </c>
      <c r="K1219" t="s">
        <v>844</v>
      </c>
      <c r="L1219" t="s">
        <v>845</v>
      </c>
      <c r="M1219" t="s">
        <v>843</v>
      </c>
      <c r="N1219" t="s">
        <v>594</v>
      </c>
      <c r="O1219" s="14">
        <v>44256</v>
      </c>
      <c r="P1219" s="14">
        <v>44256</v>
      </c>
      <c r="Q1219" s="22" t="s">
        <v>1878</v>
      </c>
      <c r="R1219" s="22" t="s">
        <v>6427</v>
      </c>
      <c r="S1219" s="24"/>
      <c r="T1219" s="29">
        <v>44662</v>
      </c>
      <c r="U1219" t="s">
        <v>5982</v>
      </c>
      <c r="V1219" t="s">
        <v>5982</v>
      </c>
      <c r="W1219" t="s">
        <v>28</v>
      </c>
      <c r="X1219" t="b">
        <f>Tabla1[[#This Row],[PLAN CONSUMO 31/10]]=Tabla1[[#This Row],[PLAN_CONSUMO]]</f>
        <v>1</v>
      </c>
      <c r="Y1219" t="s">
        <v>6429</v>
      </c>
      <c r="Z1219" t="b">
        <f>Tabla1[[#This Row],[DESCRIPCION_U20002 31/10]]=Tabla1[[#This Row],[DESCRIPCION_U2000]]</f>
        <v>1</v>
      </c>
      <c r="AA1219" t="s">
        <v>8737</v>
      </c>
      <c r="AB1219" t="b">
        <f>Tabla1[[#This Row],[EJECUTIVO COMERCIAL 31/10]]=Tabla1[[#This Row],[EJECUTIVO_CORPORATE]]</f>
        <v>0</v>
      </c>
      <c r="AC1219" t="e">
        <f>VLOOKUP(Tabla1[[#This Row],[NRO_CUENTA]],[1]!Tabla3[#Data],12,0)</f>
        <v>#N/A</v>
      </c>
      <c r="AD1219" t="e">
        <f>VLOOKUP(Tabla1[[#This Row],[NRO_CUENTA]],[1]!Tabla3[#Data],17,0)</f>
        <v>#N/A</v>
      </c>
    </row>
    <row r="1220" spans="1:30" ht="16.5" customHeight="1" x14ac:dyDescent="0.25">
      <c r="A1220" t="s">
        <v>18</v>
      </c>
      <c r="B1220" s="1">
        <v>42461</v>
      </c>
      <c r="C1220" t="s">
        <v>28</v>
      </c>
      <c r="D1220" s="6">
        <v>29966</v>
      </c>
      <c r="E1220" s="6" t="s">
        <v>83</v>
      </c>
      <c r="F1220" t="s">
        <v>6428</v>
      </c>
      <c r="G1220" s="6" t="s">
        <v>1389</v>
      </c>
      <c r="H1220" t="s">
        <v>22</v>
      </c>
      <c r="I1220" t="s">
        <v>23</v>
      </c>
      <c r="J1220" t="s">
        <v>832</v>
      </c>
      <c r="K1220" t="s">
        <v>858</v>
      </c>
      <c r="L1220" t="s">
        <v>845</v>
      </c>
      <c r="M1220" t="s">
        <v>859</v>
      </c>
      <c r="N1220" t="s">
        <v>594</v>
      </c>
      <c r="O1220" s="14">
        <v>44256</v>
      </c>
      <c r="P1220" s="14">
        <v>44256</v>
      </c>
      <c r="Q1220" s="22" t="s">
        <v>1878</v>
      </c>
      <c r="R1220" s="22" t="s">
        <v>6427</v>
      </c>
      <c r="S1220" s="24"/>
      <c r="T1220" s="29">
        <v>44657</v>
      </c>
      <c r="U1220" t="s">
        <v>5982</v>
      </c>
      <c r="V1220" t="s">
        <v>5982</v>
      </c>
      <c r="W1220" t="s">
        <v>28</v>
      </c>
      <c r="X1220" t="b">
        <f>Tabla1[[#This Row],[PLAN CONSUMO 31/10]]=Tabla1[[#This Row],[PLAN_CONSUMO]]</f>
        <v>1</v>
      </c>
      <c r="Y1220" t="s">
        <v>6428</v>
      </c>
      <c r="Z1220" t="b">
        <f>Tabla1[[#This Row],[DESCRIPCION_U20002 31/10]]=Tabla1[[#This Row],[DESCRIPCION_U2000]]</f>
        <v>1</v>
      </c>
      <c r="AA1220" t="s">
        <v>8737</v>
      </c>
      <c r="AB1220" t="b">
        <f>Tabla1[[#This Row],[EJECUTIVO COMERCIAL 31/10]]=Tabla1[[#This Row],[EJECUTIVO_CORPORATE]]</f>
        <v>0</v>
      </c>
      <c r="AC1220" t="e">
        <f>VLOOKUP(Tabla1[[#This Row],[NRO_CUENTA]],[1]!Tabla3[#Data],12,0)</f>
        <v>#N/A</v>
      </c>
      <c r="AD1220" t="e">
        <f>VLOOKUP(Tabla1[[#This Row],[NRO_CUENTA]],[1]!Tabla3[#Data],17,0)</f>
        <v>#N/A</v>
      </c>
    </row>
    <row r="1221" spans="1:30" x14ac:dyDescent="0.25">
      <c r="A1221" t="s">
        <v>18</v>
      </c>
      <c r="B1221" s="1">
        <v>43769</v>
      </c>
      <c r="C1221" t="s">
        <v>3999</v>
      </c>
      <c r="D1221">
        <v>34551</v>
      </c>
      <c r="E1221" s="6" t="s">
        <v>277</v>
      </c>
      <c r="F1221" t="s">
        <v>4805</v>
      </c>
      <c r="G1221" s="6" t="s">
        <v>1404</v>
      </c>
      <c r="H1221" t="s">
        <v>31</v>
      </c>
      <c r="I1221" t="s">
        <v>23</v>
      </c>
      <c r="J1221" t="s">
        <v>1233</v>
      </c>
      <c r="K1221" t="s">
        <v>4806</v>
      </c>
      <c r="L1221" t="s">
        <v>280</v>
      </c>
      <c r="M1221" t="s">
        <v>4807</v>
      </c>
      <c r="N1221" t="s">
        <v>594</v>
      </c>
      <c r="O1221" s="14">
        <v>44256</v>
      </c>
      <c r="P1221" s="14">
        <v>44256</v>
      </c>
      <c r="Q1221" s="22" t="s">
        <v>27</v>
      </c>
      <c r="R1221" s="22"/>
      <c r="S1221" s="24"/>
      <c r="T1221" s="28">
        <v>44285</v>
      </c>
      <c r="U1221" t="s">
        <v>5984</v>
      </c>
      <c r="V1221" t="s">
        <v>35</v>
      </c>
      <c r="W1221" t="s">
        <v>94</v>
      </c>
      <c r="X1221" t="b">
        <f>Tabla1[[#This Row],[PLAN CONSUMO 31/10]]=Tabla1[[#This Row],[PLAN_CONSUMO]]</f>
        <v>0</v>
      </c>
      <c r="Y1221" t="s">
        <v>35</v>
      </c>
      <c r="Z1221" t="b">
        <f>Tabla1[[#This Row],[DESCRIPCION_U20002 31/10]]=Tabla1[[#This Row],[DESCRIPCION_U2000]]</f>
        <v>0</v>
      </c>
      <c r="AA1221" t="s">
        <v>7110</v>
      </c>
      <c r="AB1221" t="b">
        <f>Tabla1[[#This Row],[EJECUTIVO COMERCIAL 31/10]]=Tabla1[[#This Row],[EJECUTIVO_CORPORATE]]</f>
        <v>0</v>
      </c>
      <c r="AC1221" t="e">
        <f>VLOOKUP(Tabla1[[#This Row],[NRO_CUENTA]],[1]!Tabla3[#Data],12,0)</f>
        <v>#N/A</v>
      </c>
      <c r="AD1221" t="e">
        <f>VLOOKUP(Tabla1[[#This Row],[NRO_CUENTA]],[1]!Tabla3[#Data],17,0)</f>
        <v>#N/A</v>
      </c>
    </row>
    <row r="1222" spans="1:30" x14ac:dyDescent="0.25">
      <c r="A1222" t="s">
        <v>18</v>
      </c>
      <c r="B1222" s="1">
        <v>43220</v>
      </c>
      <c r="C1222" t="s">
        <v>427</v>
      </c>
      <c r="D1222">
        <v>32293</v>
      </c>
      <c r="E1222" s="6" t="s">
        <v>4082</v>
      </c>
      <c r="F1222" t="s">
        <v>4084</v>
      </c>
      <c r="G1222" s="6" t="s">
        <v>1820</v>
      </c>
      <c r="H1222" t="s">
        <v>22</v>
      </c>
      <c r="I1222" t="s">
        <v>23</v>
      </c>
      <c r="J1222" t="s">
        <v>1378</v>
      </c>
      <c r="K1222" t="s">
        <v>4229</v>
      </c>
      <c r="L1222" t="s">
        <v>4230</v>
      </c>
      <c r="M1222" t="s">
        <v>4231</v>
      </c>
      <c r="N1222" t="s">
        <v>4091</v>
      </c>
      <c r="O1222" s="14">
        <v>44256</v>
      </c>
      <c r="P1222" s="14">
        <v>44256</v>
      </c>
      <c r="Q1222" s="22" t="s">
        <v>1878</v>
      </c>
      <c r="R1222" s="22"/>
      <c r="S1222" s="24"/>
      <c r="T1222" s="29">
        <v>44263</v>
      </c>
      <c r="U1222" t="s">
        <v>5984</v>
      </c>
      <c r="V1222" t="s">
        <v>5982</v>
      </c>
      <c r="W1222" t="s">
        <v>28</v>
      </c>
      <c r="X1222" t="b">
        <f>Tabla1[[#This Row],[PLAN CONSUMO 31/10]]=Tabla1[[#This Row],[PLAN_CONSUMO]]</f>
        <v>0</v>
      </c>
      <c r="Y1222" t="s">
        <v>6927</v>
      </c>
      <c r="Z1222" t="b">
        <f>Tabla1[[#This Row],[DESCRIPCION_U20002 31/10]]=Tabla1[[#This Row],[DESCRIPCION_U2000]]</f>
        <v>0</v>
      </c>
      <c r="AA1222" t="s">
        <v>1820</v>
      </c>
      <c r="AB1222" t="b">
        <f>Tabla1[[#This Row],[EJECUTIVO COMERCIAL 31/10]]=Tabla1[[#This Row],[EJECUTIVO_CORPORATE]]</f>
        <v>1</v>
      </c>
      <c r="AC1222" t="e">
        <f>VLOOKUP(Tabla1[[#This Row],[NRO_CUENTA]],[1]!Tabla3[#Data],12,0)</f>
        <v>#N/A</v>
      </c>
      <c r="AD1222" t="e">
        <f>VLOOKUP(Tabla1[[#This Row],[NRO_CUENTA]],[1]!Tabla3[#Data],17,0)</f>
        <v>#N/A</v>
      </c>
    </row>
    <row r="1223" spans="1:30" ht="15.75" customHeight="1" x14ac:dyDescent="0.25">
      <c r="A1223" t="s">
        <v>18</v>
      </c>
      <c r="B1223" s="1">
        <v>44272</v>
      </c>
      <c r="C1223" t="s">
        <v>1642</v>
      </c>
      <c r="D1223">
        <v>36020</v>
      </c>
      <c r="E1223" s="6" t="s">
        <v>1909</v>
      </c>
      <c r="F1223" t="s">
        <v>4815</v>
      </c>
      <c r="G1223" s="6" t="s">
        <v>1400</v>
      </c>
      <c r="H1223" t="s">
        <v>40</v>
      </c>
      <c r="I1223" t="s">
        <v>23</v>
      </c>
      <c r="J1223" t="s">
        <v>714</v>
      </c>
      <c r="K1223" t="s">
        <v>4817</v>
      </c>
      <c r="L1223" t="s">
        <v>4818</v>
      </c>
      <c r="M1223" t="s">
        <v>4819</v>
      </c>
      <c r="N1223" t="s">
        <v>594</v>
      </c>
      <c r="O1223" s="14">
        <v>44256</v>
      </c>
      <c r="P1223" s="14">
        <v>44287</v>
      </c>
      <c r="Q1223" s="22" t="s">
        <v>27</v>
      </c>
      <c r="R1223" s="22" t="s">
        <v>5577</v>
      </c>
      <c r="S1223" s="24"/>
      <c r="T1223" s="22">
        <v>44347</v>
      </c>
      <c r="U1223" t="s">
        <v>5982</v>
      </c>
      <c r="V1223" t="s">
        <v>5982</v>
      </c>
      <c r="W1223" t="s">
        <v>94</v>
      </c>
      <c r="X1223" t="b">
        <f>Tabla1[[#This Row],[PLAN CONSUMO 31/10]]=Tabla1[[#This Row],[PLAN_CONSUMO]]</f>
        <v>0</v>
      </c>
      <c r="Y1223" t="s">
        <v>6988</v>
      </c>
      <c r="Z1223" t="b">
        <f>Tabla1[[#This Row],[DESCRIPCION_U20002 31/10]]=Tabla1[[#This Row],[DESCRIPCION_U2000]]</f>
        <v>0</v>
      </c>
      <c r="AA1223" t="s">
        <v>6743</v>
      </c>
      <c r="AB1223" t="b">
        <f>Tabla1[[#This Row],[EJECUTIVO COMERCIAL 31/10]]=Tabla1[[#This Row],[EJECUTIVO_CORPORATE]]</f>
        <v>0</v>
      </c>
      <c r="AC1223" t="e">
        <f>VLOOKUP(Tabla1[[#This Row],[NRO_CUENTA]],[1]!Tabla3[#Data],12,0)</f>
        <v>#N/A</v>
      </c>
      <c r="AD1223" t="e">
        <f>VLOOKUP(Tabla1[[#This Row],[NRO_CUENTA]],[1]!Tabla3[#Data],17,0)</f>
        <v>#N/A</v>
      </c>
    </row>
    <row r="1224" spans="1:30" x14ac:dyDescent="0.25">
      <c r="A1224" t="s">
        <v>18</v>
      </c>
      <c r="B1224" s="1">
        <v>44272</v>
      </c>
      <c r="C1224" t="s">
        <v>3998</v>
      </c>
      <c r="D1224">
        <v>36021</v>
      </c>
      <c r="E1224" s="6" t="s">
        <v>1909</v>
      </c>
      <c r="F1224" t="s">
        <v>4816</v>
      </c>
      <c r="G1224" s="6" t="s">
        <v>1400</v>
      </c>
      <c r="H1224" t="s">
        <v>40</v>
      </c>
      <c r="I1224" t="s">
        <v>23</v>
      </c>
      <c r="J1224" t="s">
        <v>714</v>
      </c>
      <c r="K1224" t="s">
        <v>4817</v>
      </c>
      <c r="L1224" t="s">
        <v>4818</v>
      </c>
      <c r="M1224" t="s">
        <v>4819</v>
      </c>
      <c r="N1224" t="s">
        <v>594</v>
      </c>
      <c r="O1224" s="14">
        <v>44256</v>
      </c>
      <c r="P1224" s="14">
        <v>44287</v>
      </c>
      <c r="Q1224" s="22" t="s">
        <v>27</v>
      </c>
      <c r="R1224" s="22" t="s">
        <v>5210</v>
      </c>
      <c r="S1224" s="24"/>
      <c r="T1224" s="22">
        <v>44322</v>
      </c>
      <c r="U1224" t="s">
        <v>5982</v>
      </c>
      <c r="V1224" t="s">
        <v>5982</v>
      </c>
      <c r="W1224" t="s">
        <v>94</v>
      </c>
      <c r="X1224" t="b">
        <f>Tabla1[[#This Row],[PLAN CONSUMO 31/10]]=Tabla1[[#This Row],[PLAN_CONSUMO]]</f>
        <v>0</v>
      </c>
      <c r="Y1224" t="s">
        <v>4816</v>
      </c>
      <c r="Z1224" t="b">
        <f>Tabla1[[#This Row],[DESCRIPCION_U20002 31/10]]=Tabla1[[#This Row],[DESCRIPCION_U2000]]</f>
        <v>1</v>
      </c>
      <c r="AA1224" t="s">
        <v>6743</v>
      </c>
      <c r="AB1224" t="b">
        <f>Tabla1[[#This Row],[EJECUTIVO COMERCIAL 31/10]]=Tabla1[[#This Row],[EJECUTIVO_CORPORATE]]</f>
        <v>0</v>
      </c>
      <c r="AC1224" t="e">
        <f>VLOOKUP(Tabla1[[#This Row],[NRO_CUENTA]],[1]!Tabla3[#Data],12,0)</f>
        <v>#N/A</v>
      </c>
      <c r="AD1224" t="e">
        <f>VLOOKUP(Tabla1[[#This Row],[NRO_CUENTA]],[1]!Tabla3[#Data],17,0)</f>
        <v>#N/A</v>
      </c>
    </row>
    <row r="1225" spans="1:30" x14ac:dyDescent="0.25">
      <c r="A1225" t="s">
        <v>88</v>
      </c>
      <c r="B1225" s="1">
        <v>41671</v>
      </c>
      <c r="C1225" t="s">
        <v>248</v>
      </c>
      <c r="D1225">
        <v>28736</v>
      </c>
      <c r="E1225" t="s">
        <v>4843</v>
      </c>
      <c r="F1225" t="s">
        <v>4844</v>
      </c>
      <c r="G1225" s="6" t="s">
        <v>1422</v>
      </c>
      <c r="H1225" t="s">
        <v>22</v>
      </c>
      <c r="I1225" t="s">
        <v>23</v>
      </c>
      <c r="J1225" t="s">
        <v>1232</v>
      </c>
      <c r="K1225" t="s">
        <v>4979</v>
      </c>
      <c r="L1225">
        <v>0</v>
      </c>
      <c r="M1225" t="s">
        <v>4980</v>
      </c>
      <c r="N1225" t="s">
        <v>4091</v>
      </c>
      <c r="O1225" s="14">
        <v>44287</v>
      </c>
      <c r="P1225" s="14">
        <v>44287</v>
      </c>
      <c r="Q1225" s="22" t="s">
        <v>27</v>
      </c>
      <c r="R1225" s="22"/>
      <c r="S1225" s="24"/>
      <c r="T1225" s="22">
        <v>44323</v>
      </c>
      <c r="U1225" t="s">
        <v>5984</v>
      </c>
      <c r="V1225" t="s">
        <v>35</v>
      </c>
      <c r="W1225" t="s">
        <v>248</v>
      </c>
      <c r="X1225" t="b">
        <f>Tabla1[[#This Row],[PLAN CONSUMO 31/10]]=Tabla1[[#This Row],[PLAN_CONSUMO]]</f>
        <v>1</v>
      </c>
      <c r="Y1225" t="s">
        <v>35</v>
      </c>
      <c r="Z1225" t="b">
        <f>Tabla1[[#This Row],[DESCRIPCION_U20002 31/10]]=Tabla1[[#This Row],[DESCRIPCION_U2000]]</f>
        <v>0</v>
      </c>
      <c r="AA1225" t="s">
        <v>7446</v>
      </c>
      <c r="AB1225" t="b">
        <f>Tabla1[[#This Row],[EJECUTIVO COMERCIAL 31/10]]=Tabla1[[#This Row],[EJECUTIVO_CORPORATE]]</f>
        <v>0</v>
      </c>
      <c r="AC1225" t="e">
        <f>VLOOKUP(Tabla1[[#This Row],[NRO_CUENTA]],[1]!Tabla3[#Data],12,0)</f>
        <v>#N/A</v>
      </c>
      <c r="AD1225" t="e">
        <f>VLOOKUP(Tabla1[[#This Row],[NRO_CUENTA]],[1]!Tabla3[#Data],17,0)</f>
        <v>#N/A</v>
      </c>
    </row>
    <row r="1226" spans="1:30" x14ac:dyDescent="0.25">
      <c r="A1226" t="s">
        <v>1382</v>
      </c>
      <c r="B1226" s="1">
        <v>41699</v>
      </c>
      <c r="C1226" t="s">
        <v>760</v>
      </c>
      <c r="D1226">
        <v>28788</v>
      </c>
      <c r="E1226" s="6" t="s">
        <v>4845</v>
      </c>
      <c r="F1226" t="s">
        <v>4846</v>
      </c>
      <c r="G1226" s="6" t="s">
        <v>4583</v>
      </c>
      <c r="H1226" t="s">
        <v>22</v>
      </c>
      <c r="I1226" t="s">
        <v>23</v>
      </c>
      <c r="J1226" t="s">
        <v>1230</v>
      </c>
      <c r="K1226" t="s">
        <v>4981</v>
      </c>
      <c r="L1226">
        <v>0</v>
      </c>
      <c r="M1226" t="s">
        <v>4982</v>
      </c>
      <c r="N1226" t="s">
        <v>4091</v>
      </c>
      <c r="O1226" s="14">
        <v>44287</v>
      </c>
      <c r="P1226" s="14">
        <v>44287</v>
      </c>
      <c r="Q1226" s="22" t="s">
        <v>27</v>
      </c>
      <c r="R1226" s="22" t="s">
        <v>5961</v>
      </c>
      <c r="S1226" s="24"/>
      <c r="T1226" s="22">
        <v>44505</v>
      </c>
      <c r="U1226" t="s">
        <v>5984</v>
      </c>
      <c r="V1226" t="s">
        <v>35</v>
      </c>
      <c r="W1226" t="s">
        <v>760</v>
      </c>
      <c r="X1226" t="b">
        <f>Tabla1[[#This Row],[PLAN CONSUMO 31/10]]=Tabla1[[#This Row],[PLAN_CONSUMO]]</f>
        <v>1</v>
      </c>
      <c r="Y1226" t="s">
        <v>35</v>
      </c>
      <c r="Z1226" t="b">
        <f>Tabla1[[#This Row],[DESCRIPCION_U20002 31/10]]=Tabla1[[#This Row],[DESCRIPCION_U2000]]</f>
        <v>0</v>
      </c>
      <c r="AA1226" t="s">
        <v>7475</v>
      </c>
      <c r="AB1226" t="b">
        <f>Tabla1[[#This Row],[EJECUTIVO COMERCIAL 31/10]]=Tabla1[[#This Row],[EJECUTIVO_CORPORATE]]</f>
        <v>0</v>
      </c>
      <c r="AC1226" t="e">
        <f>VLOOKUP(Tabla1[[#This Row],[NRO_CUENTA]],[1]!Tabla3[#Data],12,0)</f>
        <v>#N/A</v>
      </c>
      <c r="AD1226" t="e">
        <f>VLOOKUP(Tabla1[[#This Row],[NRO_CUENTA]],[1]!Tabla3[#Data],17,0)</f>
        <v>#N/A</v>
      </c>
    </row>
    <row r="1227" spans="1:30" ht="15" customHeight="1" x14ac:dyDescent="0.25">
      <c r="A1227" t="s">
        <v>1382</v>
      </c>
      <c r="B1227" s="1">
        <v>41808</v>
      </c>
      <c r="C1227" t="s">
        <v>760</v>
      </c>
      <c r="D1227">
        <v>29146</v>
      </c>
      <c r="E1227" s="6" t="s">
        <v>4581</v>
      </c>
      <c r="F1227" t="s">
        <v>4847</v>
      </c>
      <c r="G1227" s="6" t="s">
        <v>4583</v>
      </c>
      <c r="H1227" t="s">
        <v>22</v>
      </c>
      <c r="I1227" t="s">
        <v>23</v>
      </c>
      <c r="J1227" t="s">
        <v>1230</v>
      </c>
      <c r="K1227" t="s">
        <v>4983</v>
      </c>
      <c r="L1227">
        <v>0</v>
      </c>
      <c r="M1227" t="s">
        <v>4984</v>
      </c>
      <c r="N1227" t="s">
        <v>4091</v>
      </c>
      <c r="O1227" s="14">
        <v>44287</v>
      </c>
      <c r="P1227" s="14">
        <v>44287</v>
      </c>
      <c r="Q1227" s="22" t="s">
        <v>27</v>
      </c>
      <c r="R1227" s="22" t="s">
        <v>5344</v>
      </c>
      <c r="S1227" s="24"/>
      <c r="T1227" s="22">
        <v>44335</v>
      </c>
      <c r="U1227" t="s">
        <v>5982</v>
      </c>
      <c r="V1227" t="s">
        <v>5982</v>
      </c>
      <c r="W1227" t="s">
        <v>2459</v>
      </c>
      <c r="X1227" t="b">
        <f>Tabla1[[#This Row],[PLAN CONSUMO 31/10]]=Tabla1[[#This Row],[PLAN_CONSUMO]]</f>
        <v>0</v>
      </c>
      <c r="Y1227" t="s">
        <v>8289</v>
      </c>
      <c r="Z1227" t="b">
        <f>Tabla1[[#This Row],[DESCRIPCION_U20002 31/10]]=Tabla1[[#This Row],[DESCRIPCION_U2000]]</f>
        <v>0</v>
      </c>
      <c r="AA1227" t="s">
        <v>7475</v>
      </c>
      <c r="AB1227" t="b">
        <f>Tabla1[[#This Row],[EJECUTIVO COMERCIAL 31/10]]=Tabla1[[#This Row],[EJECUTIVO_CORPORATE]]</f>
        <v>0</v>
      </c>
      <c r="AC1227" t="e">
        <f>VLOOKUP(Tabla1[[#This Row],[NRO_CUENTA]],[1]!Tabla3[#Data],12,0)</f>
        <v>#N/A</v>
      </c>
      <c r="AD1227" t="e">
        <f>VLOOKUP(Tabla1[[#This Row],[NRO_CUENTA]],[1]!Tabla3[#Data],17,0)</f>
        <v>#N/A</v>
      </c>
    </row>
    <row r="1228" spans="1:30" ht="15.75" customHeight="1" x14ac:dyDescent="0.25">
      <c r="A1228" t="s">
        <v>88</v>
      </c>
      <c r="B1228" s="1">
        <v>42580</v>
      </c>
      <c r="C1228" t="s">
        <v>129</v>
      </c>
      <c r="D1228">
        <v>30307</v>
      </c>
      <c r="E1228" s="6" t="s">
        <v>4848</v>
      </c>
      <c r="F1228" t="s">
        <v>4849</v>
      </c>
      <c r="G1228" s="6" t="s">
        <v>4249</v>
      </c>
      <c r="H1228" t="s">
        <v>22</v>
      </c>
      <c r="I1228" t="s">
        <v>23</v>
      </c>
      <c r="J1228" t="s">
        <v>4335</v>
      </c>
      <c r="K1228" t="s">
        <v>4985</v>
      </c>
      <c r="L1228" t="s">
        <v>4986</v>
      </c>
      <c r="M1228" t="s">
        <v>6763</v>
      </c>
      <c r="N1228" t="s">
        <v>4091</v>
      </c>
      <c r="O1228" s="14">
        <v>44287</v>
      </c>
      <c r="P1228" s="14">
        <v>44287</v>
      </c>
      <c r="Q1228" s="22" t="s">
        <v>27</v>
      </c>
      <c r="R1228" s="39" t="s">
        <v>6764</v>
      </c>
      <c r="S1228" s="24"/>
      <c r="T1228" s="22">
        <v>44603</v>
      </c>
      <c r="U1228" t="s">
        <v>5982</v>
      </c>
      <c r="V1228" t="s">
        <v>5982</v>
      </c>
      <c r="W1228" t="s">
        <v>129</v>
      </c>
      <c r="X1228" t="b">
        <f>Tabla1[[#This Row],[PLAN CONSUMO 31/10]]=Tabla1[[#This Row],[PLAN_CONSUMO]]</f>
        <v>1</v>
      </c>
      <c r="Y1228" t="s">
        <v>4849</v>
      </c>
      <c r="Z1228" t="b">
        <f>Tabla1[[#This Row],[DESCRIPCION_U20002 31/10]]=Tabla1[[#This Row],[DESCRIPCION_U2000]]</f>
        <v>1</v>
      </c>
      <c r="AA1228" t="s">
        <v>4249</v>
      </c>
      <c r="AB1228" t="b">
        <f>Tabla1[[#This Row],[EJECUTIVO COMERCIAL 31/10]]=Tabla1[[#This Row],[EJECUTIVO_CORPORATE]]</f>
        <v>1</v>
      </c>
      <c r="AC1228" t="e">
        <f>VLOOKUP(Tabla1[[#This Row],[NRO_CUENTA]],[1]!Tabla3[#Data],12,0)</f>
        <v>#N/A</v>
      </c>
      <c r="AD1228" t="e">
        <f>VLOOKUP(Tabla1[[#This Row],[NRO_CUENTA]],[1]!Tabla3[#Data],17,0)</f>
        <v>#N/A</v>
      </c>
    </row>
    <row r="1229" spans="1:30" x14ac:dyDescent="0.25">
      <c r="A1229" t="s">
        <v>88</v>
      </c>
      <c r="B1229" s="1">
        <v>42605</v>
      </c>
      <c r="C1229" t="s">
        <v>36</v>
      </c>
      <c r="D1229">
        <v>30341</v>
      </c>
      <c r="E1229" s="6" t="s">
        <v>4850</v>
      </c>
      <c r="F1229" t="s">
        <v>4851</v>
      </c>
      <c r="G1229" s="6" t="s">
        <v>1404</v>
      </c>
      <c r="H1229" t="s">
        <v>40</v>
      </c>
      <c r="I1229" t="s">
        <v>23</v>
      </c>
      <c r="J1229" t="s">
        <v>1233</v>
      </c>
      <c r="K1229" t="s">
        <v>4987</v>
      </c>
      <c r="L1229" t="s">
        <v>4988</v>
      </c>
      <c r="M1229" t="s">
        <v>4989</v>
      </c>
      <c r="N1229" t="s">
        <v>4091</v>
      </c>
      <c r="O1229" s="14">
        <v>44287</v>
      </c>
      <c r="P1229" s="14">
        <v>44287</v>
      </c>
      <c r="Q1229" s="22" t="s">
        <v>27</v>
      </c>
      <c r="R1229" s="22"/>
      <c r="S1229" s="24"/>
      <c r="T1229" s="22">
        <v>44391</v>
      </c>
      <c r="U1229" t="s">
        <v>5982</v>
      </c>
      <c r="V1229" t="s">
        <v>35</v>
      </c>
      <c r="W1229" t="s">
        <v>36</v>
      </c>
      <c r="X1229" t="b">
        <f>Tabla1[[#This Row],[PLAN CONSUMO 31/10]]=Tabla1[[#This Row],[PLAN_CONSUMO]]</f>
        <v>1</v>
      </c>
      <c r="Y1229" t="s">
        <v>35</v>
      </c>
      <c r="Z1229" t="b">
        <f>Tabla1[[#This Row],[DESCRIPCION_U20002 31/10]]=Tabla1[[#This Row],[DESCRIPCION_U2000]]</f>
        <v>0</v>
      </c>
      <c r="AA1229" t="s">
        <v>7110</v>
      </c>
      <c r="AB1229" t="b">
        <f>Tabla1[[#This Row],[EJECUTIVO COMERCIAL 31/10]]=Tabla1[[#This Row],[EJECUTIVO_CORPORATE]]</f>
        <v>0</v>
      </c>
      <c r="AC1229" t="e">
        <f>VLOOKUP(Tabla1[[#This Row],[NRO_CUENTA]],[1]!Tabla3[#Data],12,0)</f>
        <v>#N/A</v>
      </c>
      <c r="AD1229" t="e">
        <f>VLOOKUP(Tabla1[[#This Row],[NRO_CUENTA]],[1]!Tabla3[#Data],17,0)</f>
        <v>#N/A</v>
      </c>
    </row>
    <row r="1230" spans="1:30" x14ac:dyDescent="0.25">
      <c r="A1230" t="s">
        <v>88</v>
      </c>
      <c r="B1230" s="1">
        <v>42668</v>
      </c>
      <c r="C1230" t="s">
        <v>248</v>
      </c>
      <c r="D1230">
        <v>30502</v>
      </c>
      <c r="E1230" s="6" t="s">
        <v>4852</v>
      </c>
      <c r="F1230" t="s">
        <v>4853</v>
      </c>
      <c r="G1230" s="6" t="s">
        <v>1435</v>
      </c>
      <c r="H1230" t="s">
        <v>40</v>
      </c>
      <c r="I1230" t="s">
        <v>23</v>
      </c>
      <c r="J1230" t="s">
        <v>1223</v>
      </c>
      <c r="K1230" t="s">
        <v>4990</v>
      </c>
      <c r="L1230" t="s">
        <v>4991</v>
      </c>
      <c r="M1230" t="s">
        <v>4992</v>
      </c>
      <c r="N1230" t="s">
        <v>4091</v>
      </c>
      <c r="O1230" s="14">
        <v>44287</v>
      </c>
      <c r="P1230" s="14">
        <v>44287</v>
      </c>
      <c r="Q1230" s="22" t="s">
        <v>27</v>
      </c>
      <c r="R1230" s="22"/>
      <c r="S1230" s="24"/>
      <c r="T1230" s="22">
        <v>44308</v>
      </c>
      <c r="U1230" t="s">
        <v>5982</v>
      </c>
      <c r="V1230" t="s">
        <v>5982</v>
      </c>
      <c r="W1230" t="s">
        <v>248</v>
      </c>
      <c r="X1230" t="b">
        <f>Tabla1[[#This Row],[PLAN CONSUMO 31/10]]=Tabla1[[#This Row],[PLAN_CONSUMO]]</f>
        <v>1</v>
      </c>
      <c r="Y1230" t="s">
        <v>4853</v>
      </c>
      <c r="Z1230" t="b">
        <f>Tabla1[[#This Row],[DESCRIPCION_U20002 31/10]]=Tabla1[[#This Row],[DESCRIPCION_U2000]]</f>
        <v>1</v>
      </c>
      <c r="AA1230" t="s">
        <v>1435</v>
      </c>
      <c r="AB1230" t="b">
        <f>Tabla1[[#This Row],[EJECUTIVO COMERCIAL 31/10]]=Tabla1[[#This Row],[EJECUTIVO_CORPORATE]]</f>
        <v>1</v>
      </c>
      <c r="AC1230" t="e">
        <f>VLOOKUP(Tabla1[[#This Row],[NRO_CUENTA]],[1]!Tabla3[#Data],12,0)</f>
        <v>#N/A</v>
      </c>
      <c r="AD1230" t="e">
        <f>VLOOKUP(Tabla1[[#This Row],[NRO_CUENTA]],[1]!Tabla3[#Data],17,0)</f>
        <v>#N/A</v>
      </c>
    </row>
    <row r="1231" spans="1:30" ht="17.25" customHeight="1" x14ac:dyDescent="0.25">
      <c r="A1231" t="s">
        <v>242</v>
      </c>
      <c r="B1231" s="1">
        <v>42709</v>
      </c>
      <c r="C1231" t="s">
        <v>248</v>
      </c>
      <c r="D1231">
        <v>30615</v>
      </c>
      <c r="E1231" s="6" t="s">
        <v>4854</v>
      </c>
      <c r="F1231" t="s">
        <v>4855</v>
      </c>
      <c r="G1231" s="6" t="s">
        <v>2250</v>
      </c>
      <c r="H1231" t="s">
        <v>22</v>
      </c>
      <c r="I1231" t="s">
        <v>23</v>
      </c>
      <c r="J1231" t="s">
        <v>2334</v>
      </c>
      <c r="K1231" t="s">
        <v>4993</v>
      </c>
      <c r="L1231" t="s">
        <v>4994</v>
      </c>
      <c r="M1231" t="s">
        <v>4995</v>
      </c>
      <c r="N1231" t="s">
        <v>4091</v>
      </c>
      <c r="O1231" s="14">
        <v>44287</v>
      </c>
      <c r="P1231" s="14">
        <v>44287</v>
      </c>
      <c r="Q1231" s="22" t="s">
        <v>27</v>
      </c>
      <c r="R1231" s="22" t="s">
        <v>5343</v>
      </c>
      <c r="S1231" s="24"/>
      <c r="T1231" s="22">
        <v>44333</v>
      </c>
      <c r="U1231" t="s">
        <v>5982</v>
      </c>
      <c r="V1231" t="s">
        <v>5982</v>
      </c>
      <c r="W1231" t="s">
        <v>248</v>
      </c>
      <c r="X1231" t="b">
        <f>Tabla1[[#This Row],[PLAN CONSUMO 31/10]]=Tabla1[[#This Row],[PLAN_CONSUMO]]</f>
        <v>1</v>
      </c>
      <c r="Y1231" t="s">
        <v>4855</v>
      </c>
      <c r="Z1231" t="b">
        <f>Tabla1[[#This Row],[DESCRIPCION_U20002 31/10]]=Tabla1[[#This Row],[DESCRIPCION_U2000]]</f>
        <v>1</v>
      </c>
      <c r="AA1231" t="s">
        <v>7446</v>
      </c>
      <c r="AB1231" t="b">
        <f>Tabla1[[#This Row],[EJECUTIVO COMERCIAL 31/10]]=Tabla1[[#This Row],[EJECUTIVO_CORPORATE]]</f>
        <v>0</v>
      </c>
      <c r="AC1231" t="str">
        <f>VLOOKUP(Tabla1[[#This Row],[NRO_CUENTA]],[1]!Tabla3[#Data],12,0)</f>
        <v>Realizada</v>
      </c>
      <c r="AD1231" t="e">
        <f>VLOOKUP(Tabla1[[#This Row],[NRO_CUENTA]],[1]!Tabla3[#Data],17,0)</f>
        <v>#REF!</v>
      </c>
    </row>
    <row r="1232" spans="1:30" x14ac:dyDescent="0.25">
      <c r="A1232" t="s">
        <v>242</v>
      </c>
      <c r="B1232" s="1">
        <v>42709</v>
      </c>
      <c r="C1232" t="s">
        <v>248</v>
      </c>
      <c r="D1232">
        <v>30619</v>
      </c>
      <c r="E1232" s="6" t="s">
        <v>4854</v>
      </c>
      <c r="F1232" t="s">
        <v>4856</v>
      </c>
      <c r="G1232" s="6" t="s">
        <v>2250</v>
      </c>
      <c r="H1232" t="s">
        <v>40</v>
      </c>
      <c r="I1232" t="s">
        <v>23</v>
      </c>
      <c r="J1232" t="s">
        <v>2334</v>
      </c>
      <c r="K1232" t="s">
        <v>4996</v>
      </c>
      <c r="L1232" t="s">
        <v>4997</v>
      </c>
      <c r="M1232" t="s">
        <v>4995</v>
      </c>
      <c r="N1232" t="s">
        <v>4091</v>
      </c>
      <c r="O1232" s="14">
        <v>44287</v>
      </c>
      <c r="P1232" s="14">
        <v>44287</v>
      </c>
      <c r="Q1232" s="22" t="s">
        <v>27</v>
      </c>
      <c r="R1232" s="22" t="s">
        <v>5211</v>
      </c>
      <c r="S1232" s="24"/>
      <c r="T1232" s="22">
        <v>44333</v>
      </c>
      <c r="U1232" t="s">
        <v>5982</v>
      </c>
      <c r="V1232" t="s">
        <v>5982</v>
      </c>
      <c r="W1232" t="s">
        <v>248</v>
      </c>
      <c r="X1232" t="b">
        <f>Tabla1[[#This Row],[PLAN CONSUMO 31/10]]=Tabla1[[#This Row],[PLAN_CONSUMO]]</f>
        <v>1</v>
      </c>
      <c r="Y1232" t="s">
        <v>4856</v>
      </c>
      <c r="Z1232" t="b">
        <f>Tabla1[[#This Row],[DESCRIPCION_U20002 31/10]]=Tabla1[[#This Row],[DESCRIPCION_U2000]]</f>
        <v>1</v>
      </c>
      <c r="AA1232" t="s">
        <v>7446</v>
      </c>
      <c r="AB1232" t="b">
        <f>Tabla1[[#This Row],[EJECUTIVO COMERCIAL 31/10]]=Tabla1[[#This Row],[EJECUTIVO_CORPORATE]]</f>
        <v>0</v>
      </c>
      <c r="AC1232" t="str">
        <f>VLOOKUP(Tabla1[[#This Row],[NRO_CUENTA]],[1]!Tabla3[#Data],12,0)</f>
        <v>Realizada recertificacion</v>
      </c>
      <c r="AD1232" t="e">
        <f>VLOOKUP(Tabla1[[#This Row],[NRO_CUENTA]],[1]!Tabla3[#Data],17,0)</f>
        <v>#REF!</v>
      </c>
    </row>
    <row r="1233" spans="1:30" x14ac:dyDescent="0.25">
      <c r="A1233" t="s">
        <v>88</v>
      </c>
      <c r="B1233" s="1">
        <v>42747</v>
      </c>
      <c r="C1233" t="s">
        <v>129</v>
      </c>
      <c r="D1233">
        <v>30703</v>
      </c>
      <c r="E1233" s="6" t="s">
        <v>4593</v>
      </c>
      <c r="F1233" t="s">
        <v>4857</v>
      </c>
      <c r="G1233" s="6" t="s">
        <v>1413</v>
      </c>
      <c r="H1233" t="s">
        <v>22</v>
      </c>
      <c r="I1233" t="s">
        <v>23</v>
      </c>
      <c r="J1233" t="s">
        <v>757</v>
      </c>
      <c r="K1233" t="s">
        <v>4998</v>
      </c>
      <c r="L1233" t="s">
        <v>4999</v>
      </c>
      <c r="M1233" t="s">
        <v>5000</v>
      </c>
      <c r="N1233" t="s">
        <v>4091</v>
      </c>
      <c r="O1233" s="14">
        <v>44287</v>
      </c>
      <c r="P1233" s="14">
        <v>44287</v>
      </c>
      <c r="Q1233" s="22" t="s">
        <v>27</v>
      </c>
      <c r="R1233" s="32" t="s">
        <v>5962</v>
      </c>
      <c r="S1233" s="24"/>
      <c r="T1233" s="22">
        <v>44435</v>
      </c>
      <c r="U1233" t="s">
        <v>5982</v>
      </c>
      <c r="V1233" t="s">
        <v>35</v>
      </c>
      <c r="W1233" t="s">
        <v>129</v>
      </c>
      <c r="X1233" t="b">
        <f>Tabla1[[#This Row],[PLAN CONSUMO 31/10]]=Tabla1[[#This Row],[PLAN_CONSUMO]]</f>
        <v>1</v>
      </c>
      <c r="Y1233" t="s">
        <v>35</v>
      </c>
      <c r="Z1233" t="b">
        <f>Tabla1[[#This Row],[DESCRIPCION_U20002 31/10]]=Tabla1[[#This Row],[DESCRIPCION_U2000]]</f>
        <v>0</v>
      </c>
      <c r="AA1233" t="s">
        <v>8926</v>
      </c>
      <c r="AB1233" t="b">
        <f>Tabla1[[#This Row],[EJECUTIVO COMERCIAL 31/10]]=Tabla1[[#This Row],[EJECUTIVO_CORPORATE]]</f>
        <v>0</v>
      </c>
      <c r="AC1233" t="e">
        <f>VLOOKUP(Tabla1[[#This Row],[NRO_CUENTA]],[1]!Tabla3[#Data],12,0)</f>
        <v>#N/A</v>
      </c>
      <c r="AD1233" t="e">
        <f>VLOOKUP(Tabla1[[#This Row],[NRO_CUENTA]],[1]!Tabla3[#Data],17,0)</f>
        <v>#N/A</v>
      </c>
    </row>
    <row r="1234" spans="1:30" x14ac:dyDescent="0.25">
      <c r="A1234" t="s">
        <v>1382</v>
      </c>
      <c r="B1234" s="1">
        <v>42790</v>
      </c>
      <c r="C1234" t="s">
        <v>248</v>
      </c>
      <c r="D1234">
        <v>30876</v>
      </c>
      <c r="E1234" s="6" t="s">
        <v>29</v>
      </c>
      <c r="F1234" t="s">
        <v>4858</v>
      </c>
      <c r="G1234" s="6" t="s">
        <v>4823</v>
      </c>
      <c r="H1234" t="s">
        <v>40</v>
      </c>
      <c r="I1234" t="s">
        <v>23</v>
      </c>
      <c r="J1234" t="s">
        <v>1230</v>
      </c>
      <c r="K1234" t="s">
        <v>5001</v>
      </c>
      <c r="L1234" t="s">
        <v>5002</v>
      </c>
      <c r="M1234" t="s">
        <v>5003</v>
      </c>
      <c r="N1234" t="s">
        <v>4091</v>
      </c>
      <c r="O1234" s="14">
        <v>44287</v>
      </c>
      <c r="P1234" s="14">
        <v>44287</v>
      </c>
      <c r="Q1234" s="22" t="s">
        <v>27</v>
      </c>
      <c r="R1234" s="22"/>
      <c r="S1234" s="24"/>
      <c r="T1234" s="22">
        <v>44313</v>
      </c>
      <c r="U1234" t="s">
        <v>5982</v>
      </c>
      <c r="V1234" t="s">
        <v>35</v>
      </c>
      <c r="W1234" t="s">
        <v>248</v>
      </c>
      <c r="X1234" t="b">
        <f>Tabla1[[#This Row],[PLAN CONSUMO 31/10]]=Tabla1[[#This Row],[PLAN_CONSUMO]]</f>
        <v>1</v>
      </c>
      <c r="Y1234" t="s">
        <v>35</v>
      </c>
      <c r="Z1234" t="b">
        <f>Tabla1[[#This Row],[DESCRIPCION_U20002 31/10]]=Tabla1[[#This Row],[DESCRIPCION_U2000]]</f>
        <v>0</v>
      </c>
      <c r="AA1234" t="s">
        <v>7475</v>
      </c>
      <c r="AB1234" t="b">
        <f>Tabla1[[#This Row],[EJECUTIVO COMERCIAL 31/10]]=Tabla1[[#This Row],[EJECUTIVO_CORPORATE]]</f>
        <v>0</v>
      </c>
      <c r="AC1234" t="e">
        <f>VLOOKUP(Tabla1[[#This Row],[NRO_CUENTA]],[1]!Tabla3[#Data],12,0)</f>
        <v>#N/A</v>
      </c>
      <c r="AD1234" t="e">
        <f>VLOOKUP(Tabla1[[#This Row],[NRO_CUENTA]],[1]!Tabla3[#Data],17,0)</f>
        <v>#N/A</v>
      </c>
    </row>
    <row r="1235" spans="1:30" x14ac:dyDescent="0.25">
      <c r="A1235" t="s">
        <v>88</v>
      </c>
      <c r="B1235" s="1">
        <v>42867</v>
      </c>
      <c r="C1235" t="s">
        <v>129</v>
      </c>
      <c r="D1235">
        <v>31001</v>
      </c>
      <c r="E1235" s="6" t="s">
        <v>4859</v>
      </c>
      <c r="F1235" t="s">
        <v>4860</v>
      </c>
      <c r="G1235" t="s">
        <v>6990</v>
      </c>
      <c r="H1235" t="s">
        <v>40</v>
      </c>
      <c r="I1235" t="s">
        <v>23</v>
      </c>
      <c r="J1235" s="34" t="s">
        <v>5201</v>
      </c>
      <c r="K1235" t="s">
        <v>5004</v>
      </c>
      <c r="L1235" t="s">
        <v>5005</v>
      </c>
      <c r="M1235" t="s">
        <v>7000</v>
      </c>
      <c r="N1235" t="s">
        <v>4091</v>
      </c>
      <c r="O1235" s="14">
        <v>44287</v>
      </c>
      <c r="P1235" s="14">
        <v>44287</v>
      </c>
      <c r="Q1235" s="22" t="s">
        <v>75</v>
      </c>
      <c r="R1235" s="38" t="s">
        <v>7045</v>
      </c>
      <c r="S1235" s="2" t="s">
        <v>4837</v>
      </c>
      <c r="T1235" s="22">
        <v>0</v>
      </c>
      <c r="U1235" t="s">
        <v>5982</v>
      </c>
      <c r="V1235" t="s">
        <v>5982</v>
      </c>
      <c r="W1235" t="s">
        <v>129</v>
      </c>
      <c r="X1235" t="b">
        <f>Tabla1[[#This Row],[PLAN CONSUMO 31/10]]=Tabla1[[#This Row],[PLAN_CONSUMO]]</f>
        <v>1</v>
      </c>
      <c r="Y1235" t="s">
        <v>4860</v>
      </c>
      <c r="Z1235" t="b">
        <f>Tabla1[[#This Row],[DESCRIPCION_U20002 31/10]]=Tabla1[[#This Row],[DESCRIPCION_U2000]]</f>
        <v>1</v>
      </c>
      <c r="AA1235" t="s">
        <v>6990</v>
      </c>
      <c r="AB1235" t="b">
        <f>Tabla1[[#This Row],[EJECUTIVO COMERCIAL 31/10]]=Tabla1[[#This Row],[EJECUTIVO_CORPORATE]]</f>
        <v>1</v>
      </c>
      <c r="AC1235" t="e">
        <f>VLOOKUP(Tabla1[[#This Row],[NRO_CUENTA]],[1]!Tabla3[#Data],12,0)</f>
        <v>#N/A</v>
      </c>
      <c r="AD1235" t="e">
        <f>VLOOKUP(Tabla1[[#This Row],[NRO_CUENTA]],[1]!Tabla3[#Data],17,0)</f>
        <v>#N/A</v>
      </c>
    </row>
    <row r="1236" spans="1:30" x14ac:dyDescent="0.25">
      <c r="A1236" t="s">
        <v>88</v>
      </c>
      <c r="B1236" s="1">
        <v>42885</v>
      </c>
      <c r="C1236" t="s">
        <v>129</v>
      </c>
      <c r="D1236">
        <v>31063</v>
      </c>
      <c r="E1236" s="6" t="s">
        <v>4861</v>
      </c>
      <c r="F1236" t="s">
        <v>4862</v>
      </c>
      <c r="G1236" s="6" t="s">
        <v>1830</v>
      </c>
      <c r="H1236" t="s">
        <v>40</v>
      </c>
      <c r="I1236" t="s">
        <v>23</v>
      </c>
      <c r="J1236" t="s">
        <v>1842</v>
      </c>
      <c r="K1236" t="s">
        <v>5006</v>
      </c>
      <c r="L1236" t="s">
        <v>5007</v>
      </c>
      <c r="M1236" t="s">
        <v>5008</v>
      </c>
      <c r="N1236" t="s">
        <v>4091</v>
      </c>
      <c r="O1236" s="14">
        <v>44287</v>
      </c>
      <c r="P1236" s="14">
        <v>44287</v>
      </c>
      <c r="Q1236" s="22" t="s">
        <v>27</v>
      </c>
      <c r="R1236" s="22" t="s">
        <v>5963</v>
      </c>
      <c r="S1236" s="24"/>
      <c r="T1236" s="22">
        <v>44552</v>
      </c>
      <c r="U1236" t="s">
        <v>5984</v>
      </c>
      <c r="V1236" t="s">
        <v>35</v>
      </c>
      <c r="W1236" t="s">
        <v>129</v>
      </c>
      <c r="X1236" t="b">
        <f>Tabla1[[#This Row],[PLAN CONSUMO 31/10]]=Tabla1[[#This Row],[PLAN_CONSUMO]]</f>
        <v>1</v>
      </c>
      <c r="Y1236" t="s">
        <v>35</v>
      </c>
      <c r="Z1236" t="b">
        <f>Tabla1[[#This Row],[DESCRIPCION_U20002 31/10]]=Tabla1[[#This Row],[DESCRIPCION_U2000]]</f>
        <v>0</v>
      </c>
      <c r="AA1236" t="s">
        <v>1820</v>
      </c>
      <c r="AB1236" t="b">
        <f>Tabla1[[#This Row],[EJECUTIVO COMERCIAL 31/10]]=Tabla1[[#This Row],[EJECUTIVO_CORPORATE]]</f>
        <v>0</v>
      </c>
      <c r="AC1236" t="e">
        <f>VLOOKUP(Tabla1[[#This Row],[NRO_CUENTA]],[1]!Tabla3[#Data],12,0)</f>
        <v>#N/A</v>
      </c>
      <c r="AD1236" t="e">
        <f>VLOOKUP(Tabla1[[#This Row],[NRO_CUENTA]],[1]!Tabla3[#Data],17,0)</f>
        <v>#N/A</v>
      </c>
    </row>
    <row r="1237" spans="1:30" x14ac:dyDescent="0.25">
      <c r="A1237" t="s">
        <v>88</v>
      </c>
      <c r="B1237" s="1">
        <v>42916</v>
      </c>
      <c r="C1237" t="s">
        <v>1042</v>
      </c>
      <c r="D1237">
        <v>31187</v>
      </c>
      <c r="E1237" s="6" t="s">
        <v>4863</v>
      </c>
      <c r="F1237" t="s">
        <v>4864</v>
      </c>
      <c r="G1237" s="6" t="s">
        <v>4249</v>
      </c>
      <c r="H1237" t="s">
        <v>40</v>
      </c>
      <c r="I1237" t="s">
        <v>23</v>
      </c>
      <c r="J1237" t="s">
        <v>4335</v>
      </c>
      <c r="K1237" t="s">
        <v>5009</v>
      </c>
      <c r="L1237" t="s">
        <v>5010</v>
      </c>
      <c r="M1237" t="s">
        <v>5011</v>
      </c>
      <c r="N1237" t="s">
        <v>4091</v>
      </c>
      <c r="O1237" s="14">
        <v>44287</v>
      </c>
      <c r="P1237" s="14">
        <v>44287</v>
      </c>
      <c r="Q1237" s="22" t="s">
        <v>27</v>
      </c>
      <c r="R1237" s="22"/>
      <c r="S1237" s="24"/>
      <c r="T1237" s="22">
        <v>44313</v>
      </c>
      <c r="U1237" t="s">
        <v>5990</v>
      </c>
      <c r="V1237" t="s">
        <v>5984</v>
      </c>
      <c r="W1237" t="s">
        <v>248</v>
      </c>
      <c r="X1237" t="b">
        <f>Tabla1[[#This Row],[PLAN CONSUMO 31/10]]=Tabla1[[#This Row],[PLAN_CONSUMO]]</f>
        <v>0</v>
      </c>
      <c r="Y1237" t="s">
        <v>9283</v>
      </c>
      <c r="Z1237" t="b">
        <f>Tabla1[[#This Row],[DESCRIPCION_U20002 31/10]]=Tabla1[[#This Row],[DESCRIPCION_U2000]]</f>
        <v>0</v>
      </c>
      <c r="AA1237" t="s">
        <v>4249</v>
      </c>
      <c r="AB1237" t="b">
        <f>Tabla1[[#This Row],[EJECUTIVO COMERCIAL 31/10]]=Tabla1[[#This Row],[EJECUTIVO_CORPORATE]]</f>
        <v>1</v>
      </c>
      <c r="AC1237" t="e">
        <f>VLOOKUP(Tabla1[[#This Row],[NRO_CUENTA]],[1]!Tabla3[#Data],12,0)</f>
        <v>#N/A</v>
      </c>
      <c r="AD1237" t="e">
        <f>VLOOKUP(Tabla1[[#This Row],[NRO_CUENTA]],[1]!Tabla3[#Data],17,0)</f>
        <v>#N/A</v>
      </c>
    </row>
    <row r="1238" spans="1:30" x14ac:dyDescent="0.25">
      <c r="A1238" t="s">
        <v>88</v>
      </c>
      <c r="B1238" s="1">
        <v>42916</v>
      </c>
      <c r="C1238" t="s">
        <v>248</v>
      </c>
      <c r="D1238">
        <v>31227</v>
      </c>
      <c r="E1238" s="6" t="s">
        <v>4865</v>
      </c>
      <c r="F1238" t="s">
        <v>4866</v>
      </c>
      <c r="G1238" s="6" t="s">
        <v>1413</v>
      </c>
      <c r="H1238" t="s">
        <v>40</v>
      </c>
      <c r="I1238" t="s">
        <v>23</v>
      </c>
      <c r="J1238" t="s">
        <v>757</v>
      </c>
      <c r="K1238" t="s">
        <v>5012</v>
      </c>
      <c r="L1238" t="s">
        <v>5013</v>
      </c>
      <c r="M1238" t="s">
        <v>5014</v>
      </c>
      <c r="N1238" t="s">
        <v>4091</v>
      </c>
      <c r="O1238" s="14">
        <v>44287</v>
      </c>
      <c r="P1238" s="14">
        <v>44287</v>
      </c>
      <c r="Q1238" s="22" t="s">
        <v>27</v>
      </c>
      <c r="R1238" s="22"/>
      <c r="S1238" s="24"/>
      <c r="T1238" s="22">
        <v>44324</v>
      </c>
      <c r="U1238" t="s">
        <v>5982</v>
      </c>
      <c r="V1238" t="s">
        <v>5982</v>
      </c>
      <c r="W1238" t="s">
        <v>248</v>
      </c>
      <c r="X1238" t="b">
        <f>Tabla1[[#This Row],[PLAN CONSUMO 31/10]]=Tabla1[[#This Row],[PLAN_CONSUMO]]</f>
        <v>1</v>
      </c>
      <c r="Y1238" t="s">
        <v>4866</v>
      </c>
      <c r="Z1238" t="b">
        <f>Tabla1[[#This Row],[DESCRIPCION_U20002 31/10]]=Tabla1[[#This Row],[DESCRIPCION_U2000]]</f>
        <v>1</v>
      </c>
      <c r="AA1238" t="s">
        <v>8926</v>
      </c>
      <c r="AB1238" t="b">
        <f>Tabla1[[#This Row],[EJECUTIVO COMERCIAL 31/10]]=Tabla1[[#This Row],[EJECUTIVO_CORPORATE]]</f>
        <v>0</v>
      </c>
      <c r="AC1238" t="e">
        <f>VLOOKUP(Tabla1[[#This Row],[NRO_CUENTA]],[1]!Tabla3[#Data],12,0)</f>
        <v>#N/A</v>
      </c>
      <c r="AD1238" t="e">
        <f>VLOOKUP(Tabla1[[#This Row],[NRO_CUENTA]],[1]!Tabla3[#Data],17,0)</f>
        <v>#N/A</v>
      </c>
    </row>
    <row r="1239" spans="1:30" x14ac:dyDescent="0.25">
      <c r="A1239" t="s">
        <v>88</v>
      </c>
      <c r="B1239" s="1">
        <v>42943</v>
      </c>
      <c r="C1239" t="s">
        <v>248</v>
      </c>
      <c r="D1239">
        <v>31274</v>
      </c>
      <c r="E1239" s="6" t="s">
        <v>249</v>
      </c>
      <c r="F1239" t="s">
        <v>4867</v>
      </c>
      <c r="G1239" s="6" t="s">
        <v>1422</v>
      </c>
      <c r="H1239" t="s">
        <v>22</v>
      </c>
      <c r="I1239" t="s">
        <v>23</v>
      </c>
      <c r="J1239" t="s">
        <v>1232</v>
      </c>
      <c r="K1239" t="s">
        <v>5015</v>
      </c>
      <c r="L1239" t="s">
        <v>5016</v>
      </c>
      <c r="M1239" t="s">
        <v>253</v>
      </c>
      <c r="N1239" t="s">
        <v>4091</v>
      </c>
      <c r="O1239" s="14">
        <v>44287</v>
      </c>
      <c r="P1239" s="14">
        <v>44287</v>
      </c>
      <c r="Q1239" s="22" t="s">
        <v>27</v>
      </c>
      <c r="R1239" s="22"/>
      <c r="S1239" s="24"/>
      <c r="T1239" s="22">
        <v>44353</v>
      </c>
      <c r="U1239" t="s">
        <v>5982</v>
      </c>
      <c r="V1239" t="s">
        <v>5982</v>
      </c>
      <c r="W1239" t="s">
        <v>248</v>
      </c>
      <c r="X1239" t="b">
        <f>Tabla1[[#This Row],[PLAN CONSUMO 31/10]]=Tabla1[[#This Row],[PLAN_CONSUMO]]</f>
        <v>1</v>
      </c>
      <c r="Y1239" t="s">
        <v>4867</v>
      </c>
      <c r="Z1239" t="b">
        <f>Tabla1[[#This Row],[DESCRIPCION_U20002 31/10]]=Tabla1[[#This Row],[DESCRIPCION_U2000]]</f>
        <v>1</v>
      </c>
      <c r="AA1239" t="s">
        <v>1426</v>
      </c>
      <c r="AB1239" t="b">
        <f>Tabla1[[#This Row],[EJECUTIVO COMERCIAL 31/10]]=Tabla1[[#This Row],[EJECUTIVO_CORPORATE]]</f>
        <v>0</v>
      </c>
      <c r="AC1239" t="e">
        <f>VLOOKUP(Tabla1[[#This Row],[NRO_CUENTA]],[1]!Tabla3[#Data],12,0)</f>
        <v>#N/A</v>
      </c>
      <c r="AD1239" t="e">
        <f>VLOOKUP(Tabla1[[#This Row],[NRO_CUENTA]],[1]!Tabla3[#Data],17,0)</f>
        <v>#N/A</v>
      </c>
    </row>
    <row r="1240" spans="1:30" x14ac:dyDescent="0.25">
      <c r="A1240" t="s">
        <v>88</v>
      </c>
      <c r="B1240" s="1">
        <v>42957</v>
      </c>
      <c r="C1240" t="s">
        <v>248</v>
      </c>
      <c r="D1240">
        <v>31320</v>
      </c>
      <c r="E1240" s="6" t="s">
        <v>4868</v>
      </c>
      <c r="F1240" t="s">
        <v>4869</v>
      </c>
      <c r="G1240" s="6" t="s">
        <v>1422</v>
      </c>
      <c r="H1240" t="s">
        <v>22</v>
      </c>
      <c r="I1240" t="s">
        <v>23</v>
      </c>
      <c r="J1240" t="s">
        <v>1232</v>
      </c>
      <c r="K1240" t="s">
        <v>5017</v>
      </c>
      <c r="L1240" t="s">
        <v>5018</v>
      </c>
      <c r="M1240" t="s">
        <v>5019</v>
      </c>
      <c r="N1240" t="s">
        <v>4091</v>
      </c>
      <c r="O1240" s="14">
        <v>44287</v>
      </c>
      <c r="P1240" s="14">
        <v>44287</v>
      </c>
      <c r="Q1240" s="22" t="s">
        <v>27</v>
      </c>
      <c r="R1240" s="22"/>
      <c r="S1240" s="24"/>
      <c r="T1240" s="22">
        <v>44326</v>
      </c>
      <c r="U1240" t="s">
        <v>5982</v>
      </c>
      <c r="V1240" t="s">
        <v>5982</v>
      </c>
      <c r="W1240" t="s">
        <v>364</v>
      </c>
      <c r="X1240" t="b">
        <f>Tabla1[[#This Row],[PLAN CONSUMO 31/10]]=Tabla1[[#This Row],[PLAN_CONSUMO]]</f>
        <v>0</v>
      </c>
      <c r="Y1240" t="s">
        <v>8290</v>
      </c>
      <c r="Z1240" t="b">
        <f>Tabla1[[#This Row],[DESCRIPCION_U20002 31/10]]=Tabla1[[#This Row],[DESCRIPCION_U2000]]</f>
        <v>0</v>
      </c>
      <c r="AA1240" t="s">
        <v>1426</v>
      </c>
      <c r="AB1240" t="b">
        <f>Tabla1[[#This Row],[EJECUTIVO COMERCIAL 31/10]]=Tabla1[[#This Row],[EJECUTIVO_CORPORATE]]</f>
        <v>0</v>
      </c>
      <c r="AC1240" t="e">
        <f>VLOOKUP(Tabla1[[#This Row],[NRO_CUENTA]],[1]!Tabla3[#Data],12,0)</f>
        <v>#N/A</v>
      </c>
      <c r="AD1240" t="e">
        <f>VLOOKUP(Tabla1[[#This Row],[NRO_CUENTA]],[1]!Tabla3[#Data],17,0)</f>
        <v>#N/A</v>
      </c>
    </row>
    <row r="1241" spans="1:30" ht="15" customHeight="1" x14ac:dyDescent="0.25">
      <c r="A1241" t="s">
        <v>88</v>
      </c>
      <c r="B1241" s="1">
        <v>42997</v>
      </c>
      <c r="C1241" t="s">
        <v>1042</v>
      </c>
      <c r="D1241">
        <v>31393</v>
      </c>
      <c r="E1241" s="6" t="s">
        <v>4870</v>
      </c>
      <c r="F1241" t="s">
        <v>4871</v>
      </c>
      <c r="G1241" s="6" t="s">
        <v>1408</v>
      </c>
      <c r="H1241" t="s">
        <v>40</v>
      </c>
      <c r="I1241" t="s">
        <v>23</v>
      </c>
      <c r="J1241" t="s">
        <v>1228</v>
      </c>
      <c r="K1241" t="s">
        <v>5020</v>
      </c>
      <c r="L1241" t="s">
        <v>5021</v>
      </c>
      <c r="M1241" t="s">
        <v>6204</v>
      </c>
      <c r="N1241" t="s">
        <v>4091</v>
      </c>
      <c r="O1241" s="14">
        <v>44287</v>
      </c>
      <c r="P1241" s="14">
        <v>44287</v>
      </c>
      <c r="Q1241" s="22" t="s">
        <v>75</v>
      </c>
      <c r="R1241" s="38" t="s">
        <v>7117</v>
      </c>
      <c r="S1241" s="2" t="s">
        <v>4837</v>
      </c>
      <c r="T1241" s="22">
        <v>0</v>
      </c>
      <c r="U1241" t="s">
        <v>5984</v>
      </c>
      <c r="V1241" t="s">
        <v>35</v>
      </c>
      <c r="W1241" t="s">
        <v>118</v>
      </c>
      <c r="X1241" t="b">
        <f>Tabla1[[#This Row],[PLAN CONSUMO 31/10]]=Tabla1[[#This Row],[PLAN_CONSUMO]]</f>
        <v>0</v>
      </c>
      <c r="Y1241" t="s">
        <v>35</v>
      </c>
      <c r="Z1241" t="b">
        <f>Tabla1[[#This Row],[DESCRIPCION_U20002 31/10]]=Tabla1[[#This Row],[DESCRIPCION_U2000]]</f>
        <v>0</v>
      </c>
      <c r="AA1241" t="s">
        <v>7475</v>
      </c>
      <c r="AB1241" t="b">
        <f>Tabla1[[#This Row],[EJECUTIVO COMERCIAL 31/10]]=Tabla1[[#This Row],[EJECUTIVO_CORPORATE]]</f>
        <v>0</v>
      </c>
      <c r="AC1241" t="e">
        <f>VLOOKUP(Tabla1[[#This Row],[NRO_CUENTA]],[1]!Tabla3[#Data],12,0)</f>
        <v>#N/A</v>
      </c>
      <c r="AD1241" t="e">
        <f>VLOOKUP(Tabla1[[#This Row],[NRO_CUENTA]],[1]!Tabla3[#Data],17,0)</f>
        <v>#N/A</v>
      </c>
    </row>
    <row r="1242" spans="1:30" x14ac:dyDescent="0.25">
      <c r="A1242" t="s">
        <v>88</v>
      </c>
      <c r="B1242" s="1">
        <v>43033</v>
      </c>
      <c r="C1242" t="s">
        <v>760</v>
      </c>
      <c r="D1242">
        <v>31484</v>
      </c>
      <c r="E1242" s="6" t="s">
        <v>4872</v>
      </c>
      <c r="F1242" t="s">
        <v>4873</v>
      </c>
      <c r="G1242" s="6" t="s">
        <v>1408</v>
      </c>
      <c r="H1242" t="s">
        <v>40</v>
      </c>
      <c r="I1242" t="s">
        <v>23</v>
      </c>
      <c r="J1242" t="s">
        <v>1228</v>
      </c>
      <c r="K1242" t="s">
        <v>5022</v>
      </c>
      <c r="L1242" t="s">
        <v>5023</v>
      </c>
      <c r="M1242" t="s">
        <v>5024</v>
      </c>
      <c r="N1242" t="s">
        <v>4091</v>
      </c>
      <c r="O1242" s="14">
        <v>44287</v>
      </c>
      <c r="P1242" s="14">
        <v>44287</v>
      </c>
      <c r="Q1242" s="22" t="s">
        <v>27</v>
      </c>
      <c r="R1242" s="22"/>
      <c r="S1242" s="24"/>
      <c r="T1242" s="22">
        <v>44321</v>
      </c>
      <c r="U1242" t="s">
        <v>5982</v>
      </c>
      <c r="V1242" t="s">
        <v>5982</v>
      </c>
      <c r="W1242" t="s">
        <v>364</v>
      </c>
      <c r="X1242" t="b">
        <f>Tabla1[[#This Row],[PLAN CONSUMO 31/10]]=Tabla1[[#This Row],[PLAN_CONSUMO]]</f>
        <v>0</v>
      </c>
      <c r="Y1242" t="s">
        <v>9173</v>
      </c>
      <c r="Z1242" t="b">
        <f>Tabla1[[#This Row],[DESCRIPCION_U20002 31/10]]=Tabla1[[#This Row],[DESCRIPCION_U2000]]</f>
        <v>0</v>
      </c>
      <c r="AA1242" t="s">
        <v>8638</v>
      </c>
      <c r="AB1242" t="b">
        <f>Tabla1[[#This Row],[EJECUTIVO COMERCIAL 31/10]]=Tabla1[[#This Row],[EJECUTIVO_CORPORATE]]</f>
        <v>0</v>
      </c>
      <c r="AC1242" t="e">
        <f>VLOOKUP(Tabla1[[#This Row],[NRO_CUENTA]],[1]!Tabla3[#Data],12,0)</f>
        <v>#N/A</v>
      </c>
      <c r="AD1242" t="e">
        <f>VLOOKUP(Tabla1[[#This Row],[NRO_CUENTA]],[1]!Tabla3[#Data],17,0)</f>
        <v>#N/A</v>
      </c>
    </row>
    <row r="1243" spans="1:30" x14ac:dyDescent="0.25">
      <c r="A1243" t="s">
        <v>88</v>
      </c>
      <c r="B1243" s="1">
        <v>43039</v>
      </c>
      <c r="C1243" t="s">
        <v>82</v>
      </c>
      <c r="D1243">
        <v>31507</v>
      </c>
      <c r="E1243" s="6" t="s">
        <v>4874</v>
      </c>
      <c r="F1243" t="s">
        <v>4875</v>
      </c>
      <c r="G1243" s="6" t="s">
        <v>4244</v>
      </c>
      <c r="H1243" t="s">
        <v>40</v>
      </c>
      <c r="I1243" t="s">
        <v>23</v>
      </c>
      <c r="J1243" t="s">
        <v>1633</v>
      </c>
      <c r="K1243" t="s">
        <v>5025</v>
      </c>
      <c r="L1243" t="s">
        <v>5026</v>
      </c>
      <c r="M1243" t="s">
        <v>5027</v>
      </c>
      <c r="N1243" t="s">
        <v>4091</v>
      </c>
      <c r="O1243" s="14">
        <v>44287</v>
      </c>
      <c r="P1243" s="14">
        <v>44287</v>
      </c>
      <c r="Q1243" s="22" t="s">
        <v>27</v>
      </c>
      <c r="R1243" s="22"/>
      <c r="S1243" s="24"/>
      <c r="T1243" s="22">
        <v>44351</v>
      </c>
      <c r="U1243" t="s">
        <v>5982</v>
      </c>
      <c r="V1243" t="s">
        <v>5982</v>
      </c>
      <c r="W1243" t="s">
        <v>5991</v>
      </c>
      <c r="X1243" t="b">
        <f>Tabla1[[#This Row],[PLAN CONSUMO 31/10]]=Tabla1[[#This Row],[PLAN_CONSUMO]]</f>
        <v>0</v>
      </c>
      <c r="Y1243" t="s">
        <v>6718</v>
      </c>
      <c r="Z1243" t="b">
        <f>Tabla1[[#This Row],[DESCRIPCION_U20002 31/10]]=Tabla1[[#This Row],[DESCRIPCION_U2000]]</f>
        <v>0</v>
      </c>
      <c r="AA1243" t="s">
        <v>6990</v>
      </c>
      <c r="AB1243" t="b">
        <f>Tabla1[[#This Row],[EJECUTIVO COMERCIAL 31/10]]=Tabla1[[#This Row],[EJECUTIVO_CORPORATE]]</f>
        <v>0</v>
      </c>
      <c r="AC1243" t="e">
        <f>VLOOKUP(Tabla1[[#This Row],[NRO_CUENTA]],[1]!Tabla3[#Data],12,0)</f>
        <v>#N/A</v>
      </c>
      <c r="AD1243" t="e">
        <f>VLOOKUP(Tabla1[[#This Row],[NRO_CUENTA]],[1]!Tabla3[#Data],17,0)</f>
        <v>#N/A</v>
      </c>
    </row>
    <row r="1244" spans="1:30" x14ac:dyDescent="0.25">
      <c r="A1244" t="s">
        <v>88</v>
      </c>
      <c r="B1244" s="1">
        <v>43054</v>
      </c>
      <c r="C1244" t="s">
        <v>129</v>
      </c>
      <c r="D1244">
        <v>31554</v>
      </c>
      <c r="E1244" s="6" t="s">
        <v>4876</v>
      </c>
      <c r="F1244" t="s">
        <v>4877</v>
      </c>
      <c r="G1244" s="6" t="s">
        <v>4249</v>
      </c>
      <c r="H1244" t="s">
        <v>40</v>
      </c>
      <c r="I1244" t="s">
        <v>23</v>
      </c>
      <c r="J1244" t="s">
        <v>4335</v>
      </c>
      <c r="K1244" t="s">
        <v>5028</v>
      </c>
      <c r="L1244" t="s">
        <v>5029</v>
      </c>
      <c r="M1244" t="s">
        <v>5030</v>
      </c>
      <c r="N1244" t="s">
        <v>4091</v>
      </c>
      <c r="O1244" s="14">
        <v>44287</v>
      </c>
      <c r="P1244" s="14">
        <v>44287</v>
      </c>
      <c r="Q1244" s="22" t="s">
        <v>27</v>
      </c>
      <c r="R1244" s="22" t="s">
        <v>5212</v>
      </c>
      <c r="S1244" s="24"/>
      <c r="T1244" s="22">
        <v>44338</v>
      </c>
      <c r="U1244" t="s">
        <v>5982</v>
      </c>
      <c r="V1244" t="s">
        <v>5982</v>
      </c>
      <c r="W1244" t="s">
        <v>129</v>
      </c>
      <c r="X1244" t="b">
        <f>Tabla1[[#This Row],[PLAN CONSUMO 31/10]]=Tabla1[[#This Row],[PLAN_CONSUMO]]</f>
        <v>1</v>
      </c>
      <c r="Y1244" t="s">
        <v>4877</v>
      </c>
      <c r="Z1244" t="b">
        <f>Tabla1[[#This Row],[DESCRIPCION_U20002 31/10]]=Tabla1[[#This Row],[DESCRIPCION_U2000]]</f>
        <v>1</v>
      </c>
      <c r="AA1244" t="s">
        <v>4249</v>
      </c>
      <c r="AB1244" t="b">
        <f>Tabla1[[#This Row],[EJECUTIVO COMERCIAL 31/10]]=Tabla1[[#This Row],[EJECUTIVO_CORPORATE]]</f>
        <v>1</v>
      </c>
      <c r="AC1244" t="e">
        <f>VLOOKUP(Tabla1[[#This Row],[NRO_CUENTA]],[1]!Tabla3[#Data],12,0)</f>
        <v>#N/A</v>
      </c>
      <c r="AD1244" t="e">
        <f>VLOOKUP(Tabla1[[#This Row],[NRO_CUENTA]],[1]!Tabla3[#Data],17,0)</f>
        <v>#N/A</v>
      </c>
    </row>
    <row r="1245" spans="1:30" x14ac:dyDescent="0.25">
      <c r="A1245" t="s">
        <v>88</v>
      </c>
      <c r="B1245" s="1">
        <v>43082</v>
      </c>
      <c r="C1245" t="s">
        <v>76</v>
      </c>
      <c r="D1245">
        <v>31608</v>
      </c>
      <c r="E1245" s="6" t="s">
        <v>4878</v>
      </c>
      <c r="F1245" t="s">
        <v>4879</v>
      </c>
      <c r="G1245" s="6" t="s">
        <v>4247</v>
      </c>
      <c r="H1245" t="s">
        <v>40</v>
      </c>
      <c r="I1245" t="s">
        <v>23</v>
      </c>
      <c r="J1245" t="s">
        <v>4336</v>
      </c>
      <c r="K1245" t="s">
        <v>5031</v>
      </c>
      <c r="L1245" t="s">
        <v>5032</v>
      </c>
      <c r="M1245" t="s">
        <v>5033</v>
      </c>
      <c r="N1245" t="s">
        <v>4091</v>
      </c>
      <c r="O1245" s="14">
        <v>44287</v>
      </c>
      <c r="P1245" s="14">
        <v>44287</v>
      </c>
      <c r="Q1245" s="22" t="s">
        <v>27</v>
      </c>
      <c r="R1245" s="22"/>
      <c r="S1245" s="24"/>
      <c r="T1245" s="22">
        <v>44316</v>
      </c>
      <c r="U1245" t="s">
        <v>5982</v>
      </c>
      <c r="V1245" t="s">
        <v>5982</v>
      </c>
      <c r="W1245" t="s">
        <v>364</v>
      </c>
      <c r="X1245" t="b">
        <f>Tabla1[[#This Row],[PLAN CONSUMO 31/10]]=Tabla1[[#This Row],[PLAN_CONSUMO]]</f>
        <v>0</v>
      </c>
      <c r="Y1245" t="s">
        <v>8526</v>
      </c>
      <c r="Z1245" t="b">
        <f>Tabla1[[#This Row],[DESCRIPCION_U20002 31/10]]=Tabla1[[#This Row],[DESCRIPCION_U2000]]</f>
        <v>0</v>
      </c>
      <c r="AA1245" t="s">
        <v>7446</v>
      </c>
      <c r="AB1245" t="b">
        <f>Tabla1[[#This Row],[EJECUTIVO COMERCIAL 31/10]]=Tabla1[[#This Row],[EJECUTIVO_CORPORATE]]</f>
        <v>0</v>
      </c>
      <c r="AC1245" t="e">
        <f>VLOOKUP(Tabla1[[#This Row],[NRO_CUENTA]],[1]!Tabla3[#Data],12,0)</f>
        <v>#N/A</v>
      </c>
      <c r="AD1245" t="e">
        <f>VLOOKUP(Tabla1[[#This Row],[NRO_CUENTA]],[1]!Tabla3[#Data],17,0)</f>
        <v>#N/A</v>
      </c>
    </row>
    <row r="1246" spans="1:30" x14ac:dyDescent="0.25">
      <c r="A1246" t="s">
        <v>88</v>
      </c>
      <c r="B1246" s="1">
        <v>43088</v>
      </c>
      <c r="C1246" t="s">
        <v>287</v>
      </c>
      <c r="D1246">
        <v>31716</v>
      </c>
      <c r="E1246" s="6" t="s">
        <v>4880</v>
      </c>
      <c r="F1246" t="s">
        <v>4881</v>
      </c>
      <c r="G1246" s="6" t="s">
        <v>1830</v>
      </c>
      <c r="H1246" t="s">
        <v>40</v>
      </c>
      <c r="I1246" t="s">
        <v>23</v>
      </c>
      <c r="J1246" t="s">
        <v>1842</v>
      </c>
      <c r="K1246" t="s">
        <v>5034</v>
      </c>
      <c r="L1246" t="s">
        <v>5035</v>
      </c>
      <c r="M1246" t="s">
        <v>5036</v>
      </c>
      <c r="N1246" t="s">
        <v>4091</v>
      </c>
      <c r="O1246" s="14">
        <v>44287</v>
      </c>
      <c r="P1246" s="14">
        <v>44287</v>
      </c>
      <c r="Q1246" s="22" t="s">
        <v>27</v>
      </c>
      <c r="R1246" s="22" t="s">
        <v>5574</v>
      </c>
      <c r="S1246" s="24"/>
      <c r="T1246" s="22">
        <v>44335</v>
      </c>
      <c r="U1246" t="s">
        <v>5982</v>
      </c>
      <c r="V1246" t="s">
        <v>5982</v>
      </c>
      <c r="W1246" t="s">
        <v>36</v>
      </c>
      <c r="X1246" t="b">
        <f>Tabla1[[#This Row],[PLAN CONSUMO 31/10]]=Tabla1[[#This Row],[PLAN_CONSUMO]]</f>
        <v>0</v>
      </c>
      <c r="Y1246" t="s">
        <v>8527</v>
      </c>
      <c r="Z1246" t="b">
        <f>Tabla1[[#This Row],[DESCRIPCION_U20002 31/10]]=Tabla1[[#This Row],[DESCRIPCION_U2000]]</f>
        <v>0</v>
      </c>
      <c r="AA1246" t="s">
        <v>1830</v>
      </c>
      <c r="AB1246" t="b">
        <f>Tabla1[[#This Row],[EJECUTIVO COMERCIAL 31/10]]=Tabla1[[#This Row],[EJECUTIVO_CORPORATE]]</f>
        <v>1</v>
      </c>
      <c r="AC1246" t="e">
        <f>VLOOKUP(Tabla1[[#This Row],[NRO_CUENTA]],[1]!Tabla3[#Data],12,0)</f>
        <v>#N/A</v>
      </c>
      <c r="AD1246" t="e">
        <f>VLOOKUP(Tabla1[[#This Row],[NRO_CUENTA]],[1]!Tabla3[#Data],17,0)</f>
        <v>#N/A</v>
      </c>
    </row>
    <row r="1247" spans="1:30" x14ac:dyDescent="0.25">
      <c r="A1247" t="s">
        <v>242</v>
      </c>
      <c r="B1247" s="1">
        <v>43123</v>
      </c>
      <c r="C1247" t="s">
        <v>76</v>
      </c>
      <c r="D1247">
        <v>31834</v>
      </c>
      <c r="E1247" s="6" t="s">
        <v>4882</v>
      </c>
      <c r="F1247" t="s">
        <v>4883</v>
      </c>
      <c r="G1247" s="6" t="s">
        <v>4250</v>
      </c>
      <c r="H1247" t="s">
        <v>40</v>
      </c>
      <c r="I1247" t="s">
        <v>23</v>
      </c>
      <c r="J1247" t="s">
        <v>5190</v>
      </c>
      <c r="K1247" t="s">
        <v>5037</v>
      </c>
      <c r="L1247" t="s">
        <v>5038</v>
      </c>
      <c r="M1247" t="s">
        <v>5039</v>
      </c>
      <c r="N1247" t="s">
        <v>4091</v>
      </c>
      <c r="O1247" s="14">
        <v>44287</v>
      </c>
      <c r="P1247" s="14">
        <v>44287</v>
      </c>
      <c r="Q1247" s="22" t="s">
        <v>27</v>
      </c>
      <c r="R1247" s="22"/>
      <c r="S1247" s="24"/>
      <c r="T1247" s="22">
        <v>44338</v>
      </c>
      <c r="U1247" t="s">
        <v>5982</v>
      </c>
      <c r="V1247" t="s">
        <v>5982</v>
      </c>
      <c r="W1247" t="s">
        <v>76</v>
      </c>
      <c r="X1247" t="b">
        <f>Tabla1[[#This Row],[PLAN CONSUMO 31/10]]=Tabla1[[#This Row],[PLAN_CONSUMO]]</f>
        <v>1</v>
      </c>
      <c r="Y1247" t="s">
        <v>4883</v>
      </c>
      <c r="Z1247" t="b">
        <f>Tabla1[[#This Row],[DESCRIPCION_U20002 31/10]]=Tabla1[[#This Row],[DESCRIPCION_U2000]]</f>
        <v>1</v>
      </c>
      <c r="AA1247" t="s">
        <v>4250</v>
      </c>
      <c r="AB1247" t="b">
        <f>Tabla1[[#This Row],[EJECUTIVO COMERCIAL 31/10]]=Tabla1[[#This Row],[EJECUTIVO_CORPORATE]]</f>
        <v>1</v>
      </c>
      <c r="AC1247" t="e">
        <f>VLOOKUP(Tabla1[[#This Row],[NRO_CUENTA]],[1]!Tabla3[#Data],12,0)</f>
        <v>#N/A</v>
      </c>
      <c r="AD1247" t="e">
        <f>VLOOKUP(Tabla1[[#This Row],[NRO_CUENTA]],[1]!Tabla3[#Data],17,0)</f>
        <v>#N/A</v>
      </c>
    </row>
    <row r="1248" spans="1:30" x14ac:dyDescent="0.25">
      <c r="A1248" t="s">
        <v>88</v>
      </c>
      <c r="B1248" s="1">
        <v>43118</v>
      </c>
      <c r="C1248" t="s">
        <v>287</v>
      </c>
      <c r="D1248">
        <v>31847</v>
      </c>
      <c r="E1248" s="6" t="s">
        <v>1773</v>
      </c>
      <c r="F1248" t="s">
        <v>4884</v>
      </c>
      <c r="G1248" s="6" t="s">
        <v>1426</v>
      </c>
      <c r="H1248" t="s">
        <v>22</v>
      </c>
      <c r="I1248" t="s">
        <v>23</v>
      </c>
      <c r="J1248" t="s">
        <v>1222</v>
      </c>
      <c r="K1248" t="s">
        <v>5040</v>
      </c>
      <c r="L1248" t="s">
        <v>5041</v>
      </c>
      <c r="M1248" t="s">
        <v>4774</v>
      </c>
      <c r="N1248" t="s">
        <v>4091</v>
      </c>
      <c r="O1248" s="14">
        <v>44287</v>
      </c>
      <c r="P1248" s="14">
        <v>44287</v>
      </c>
      <c r="Q1248" s="22" t="s">
        <v>27</v>
      </c>
      <c r="R1248" s="22" t="s">
        <v>5207</v>
      </c>
      <c r="S1248" s="24"/>
      <c r="T1248" s="22">
        <v>44309</v>
      </c>
      <c r="U1248" t="s">
        <v>5982</v>
      </c>
      <c r="V1248" t="s">
        <v>5982</v>
      </c>
      <c r="W1248" t="s">
        <v>287</v>
      </c>
      <c r="X1248" t="b">
        <f>Tabla1[[#This Row],[PLAN CONSUMO 31/10]]=Tabla1[[#This Row],[PLAN_CONSUMO]]</f>
        <v>1</v>
      </c>
      <c r="Y1248" t="s">
        <v>4884</v>
      </c>
      <c r="Z1248" t="b">
        <f>Tabla1[[#This Row],[DESCRIPCION_U20002 31/10]]=Tabla1[[#This Row],[DESCRIPCION_U2000]]</f>
        <v>1</v>
      </c>
      <c r="AA1248" t="s">
        <v>1426</v>
      </c>
      <c r="AB1248" t="b">
        <f>Tabla1[[#This Row],[EJECUTIVO COMERCIAL 31/10]]=Tabla1[[#This Row],[EJECUTIVO_CORPORATE]]</f>
        <v>1</v>
      </c>
      <c r="AC1248" t="e">
        <f>VLOOKUP(Tabla1[[#This Row],[NRO_CUENTA]],[1]!Tabla3[#Data],12,0)</f>
        <v>#N/A</v>
      </c>
      <c r="AD1248" t="e">
        <f>VLOOKUP(Tabla1[[#This Row],[NRO_CUENTA]],[1]!Tabla3[#Data],17,0)</f>
        <v>#N/A</v>
      </c>
    </row>
    <row r="1249" spans="1:30" ht="15.75" customHeight="1" x14ac:dyDescent="0.25">
      <c r="A1249" t="s">
        <v>88</v>
      </c>
      <c r="B1249" s="1">
        <v>43131</v>
      </c>
      <c r="C1249" t="s">
        <v>248</v>
      </c>
      <c r="D1249">
        <v>31908</v>
      </c>
      <c r="E1249" s="6" t="s">
        <v>4885</v>
      </c>
      <c r="F1249" t="s">
        <v>4886</v>
      </c>
      <c r="G1249" s="6" t="s">
        <v>1426</v>
      </c>
      <c r="H1249" t="s">
        <v>22</v>
      </c>
      <c r="I1249" t="s">
        <v>23</v>
      </c>
      <c r="J1249" t="s">
        <v>1222</v>
      </c>
      <c r="K1249" t="s">
        <v>5042</v>
      </c>
      <c r="L1249" t="s">
        <v>5043</v>
      </c>
      <c r="M1249" t="s">
        <v>5044</v>
      </c>
      <c r="N1249" t="s">
        <v>4091</v>
      </c>
      <c r="O1249" s="14">
        <v>44287</v>
      </c>
      <c r="P1249" s="14">
        <v>44287</v>
      </c>
      <c r="Q1249" s="22" t="s">
        <v>27</v>
      </c>
      <c r="R1249" s="22"/>
      <c r="S1249" s="24"/>
      <c r="T1249" s="22">
        <v>44326</v>
      </c>
      <c r="U1249" t="s">
        <v>5982</v>
      </c>
      <c r="V1249" t="s">
        <v>5982</v>
      </c>
      <c r="W1249" t="s">
        <v>299</v>
      </c>
      <c r="X1249" t="b">
        <f>Tabla1[[#This Row],[PLAN CONSUMO 31/10]]=Tabla1[[#This Row],[PLAN_CONSUMO]]</f>
        <v>0</v>
      </c>
      <c r="Y1249" t="s">
        <v>9467</v>
      </c>
      <c r="Z1249" t="b">
        <f>Tabla1[[#This Row],[DESCRIPCION_U20002 31/10]]=Tabla1[[#This Row],[DESCRIPCION_U2000]]</f>
        <v>0</v>
      </c>
      <c r="AA1249" t="s">
        <v>1426</v>
      </c>
      <c r="AB1249" t="b">
        <f>Tabla1[[#This Row],[EJECUTIVO COMERCIAL 31/10]]=Tabla1[[#This Row],[EJECUTIVO_CORPORATE]]</f>
        <v>1</v>
      </c>
      <c r="AC1249" t="e">
        <f>VLOOKUP(Tabla1[[#This Row],[NRO_CUENTA]],[1]!Tabla3[#Data],12,0)</f>
        <v>#N/A</v>
      </c>
      <c r="AD1249" t="e">
        <f>VLOOKUP(Tabla1[[#This Row],[NRO_CUENTA]],[1]!Tabla3[#Data],17,0)</f>
        <v>#N/A</v>
      </c>
    </row>
    <row r="1250" spans="1:30" x14ac:dyDescent="0.25">
      <c r="A1250" t="s">
        <v>88</v>
      </c>
      <c r="B1250" s="1">
        <v>43150</v>
      </c>
      <c r="C1250" t="s">
        <v>129</v>
      </c>
      <c r="D1250">
        <v>31933</v>
      </c>
      <c r="E1250" s="6" t="s">
        <v>4887</v>
      </c>
      <c r="F1250" t="s">
        <v>4888</v>
      </c>
      <c r="G1250" s="6" t="s">
        <v>1426</v>
      </c>
      <c r="H1250" t="s">
        <v>22</v>
      </c>
      <c r="I1250" t="s">
        <v>23</v>
      </c>
      <c r="J1250" t="s">
        <v>1222</v>
      </c>
      <c r="K1250" t="s">
        <v>5045</v>
      </c>
      <c r="L1250" t="s">
        <v>5046</v>
      </c>
      <c r="M1250" t="s">
        <v>5047</v>
      </c>
      <c r="N1250" t="s">
        <v>4091</v>
      </c>
      <c r="O1250" s="14">
        <v>44287</v>
      </c>
      <c r="P1250" s="14">
        <v>44287</v>
      </c>
      <c r="Q1250" s="22" t="s">
        <v>27</v>
      </c>
      <c r="R1250" s="22" t="s">
        <v>5345</v>
      </c>
      <c r="S1250" s="24"/>
      <c r="T1250" s="22">
        <v>44335</v>
      </c>
      <c r="U1250" t="s">
        <v>5984</v>
      </c>
      <c r="V1250" t="s">
        <v>35</v>
      </c>
      <c r="W1250" t="s">
        <v>129</v>
      </c>
      <c r="X1250" t="b">
        <f>Tabla1[[#This Row],[PLAN CONSUMO 31/10]]=Tabla1[[#This Row],[PLAN_CONSUMO]]</f>
        <v>1</v>
      </c>
      <c r="Y1250" t="s">
        <v>35</v>
      </c>
      <c r="Z1250" t="b">
        <f>Tabla1[[#This Row],[DESCRIPCION_U20002 31/10]]=Tabla1[[#This Row],[DESCRIPCION_U2000]]</f>
        <v>0</v>
      </c>
      <c r="AA1250" t="s">
        <v>1426</v>
      </c>
      <c r="AB1250" t="b">
        <f>Tabla1[[#This Row],[EJECUTIVO COMERCIAL 31/10]]=Tabla1[[#This Row],[EJECUTIVO_CORPORATE]]</f>
        <v>1</v>
      </c>
      <c r="AC1250" t="e">
        <f>VLOOKUP(Tabla1[[#This Row],[NRO_CUENTA]],[1]!Tabla3[#Data],12,0)</f>
        <v>#N/A</v>
      </c>
      <c r="AD1250" t="e">
        <f>VLOOKUP(Tabla1[[#This Row],[NRO_CUENTA]],[1]!Tabla3[#Data],17,0)</f>
        <v>#N/A</v>
      </c>
    </row>
    <row r="1251" spans="1:30" x14ac:dyDescent="0.25">
      <c r="A1251" t="s">
        <v>242</v>
      </c>
      <c r="B1251" s="1">
        <v>43217</v>
      </c>
      <c r="C1251" t="s">
        <v>82</v>
      </c>
      <c r="D1251">
        <v>32124</v>
      </c>
      <c r="E1251" s="6" t="s">
        <v>4889</v>
      </c>
      <c r="F1251" t="s">
        <v>4890</v>
      </c>
      <c r="G1251" s="6" t="s">
        <v>4246</v>
      </c>
      <c r="H1251" t="s">
        <v>40</v>
      </c>
      <c r="I1251" t="s">
        <v>23</v>
      </c>
      <c r="J1251" t="s">
        <v>5191</v>
      </c>
      <c r="K1251" t="s">
        <v>349</v>
      </c>
      <c r="L1251" t="s">
        <v>5048</v>
      </c>
      <c r="M1251" t="s">
        <v>5049</v>
      </c>
      <c r="N1251" t="s">
        <v>4091</v>
      </c>
      <c r="O1251" s="14">
        <v>44287</v>
      </c>
      <c r="P1251" s="14">
        <v>44287</v>
      </c>
      <c r="Q1251" s="22" t="s">
        <v>27</v>
      </c>
      <c r="R1251" s="28" t="s">
        <v>5347</v>
      </c>
      <c r="S1251" s="24"/>
      <c r="T1251" s="22">
        <v>44340</v>
      </c>
      <c r="U1251" t="s">
        <v>5982</v>
      </c>
      <c r="V1251" t="s">
        <v>5982</v>
      </c>
      <c r="W1251" t="s">
        <v>5993</v>
      </c>
      <c r="X1251" t="b">
        <f>Tabla1[[#This Row],[PLAN CONSUMO 31/10]]=Tabla1[[#This Row],[PLAN_CONSUMO]]</f>
        <v>0</v>
      </c>
      <c r="Y1251" t="s">
        <v>8291</v>
      </c>
      <c r="Z1251" t="b">
        <f>Tabla1[[#This Row],[DESCRIPCION_U20002 31/10]]=Tabla1[[#This Row],[DESCRIPCION_U2000]]</f>
        <v>0</v>
      </c>
      <c r="AA1251" t="s">
        <v>4246</v>
      </c>
      <c r="AB1251" t="b">
        <f>Tabla1[[#This Row],[EJECUTIVO COMERCIAL 31/10]]=Tabla1[[#This Row],[EJECUTIVO_CORPORATE]]</f>
        <v>1</v>
      </c>
      <c r="AC1251" t="e">
        <f>VLOOKUP(Tabla1[[#This Row],[NRO_CUENTA]],[1]!Tabla3[#Data],12,0)</f>
        <v>#N/A</v>
      </c>
      <c r="AD1251" t="e">
        <f>VLOOKUP(Tabla1[[#This Row],[NRO_CUENTA]],[1]!Tabla3[#Data],17,0)</f>
        <v>#N/A</v>
      </c>
    </row>
    <row r="1252" spans="1:30" x14ac:dyDescent="0.25">
      <c r="A1252" t="s">
        <v>242</v>
      </c>
      <c r="B1252" s="1">
        <v>43220</v>
      </c>
      <c r="C1252" t="s">
        <v>248</v>
      </c>
      <c r="D1252">
        <v>32125</v>
      </c>
      <c r="E1252" s="6" t="s">
        <v>4891</v>
      </c>
      <c r="F1252" t="s">
        <v>4892</v>
      </c>
      <c r="G1252" s="6" t="s">
        <v>4825</v>
      </c>
      <c r="H1252" t="s">
        <v>40</v>
      </c>
      <c r="I1252" t="s">
        <v>23</v>
      </c>
      <c r="J1252" t="s">
        <v>5192</v>
      </c>
      <c r="K1252" t="s">
        <v>5050</v>
      </c>
      <c r="L1252" t="s">
        <v>5051</v>
      </c>
      <c r="M1252" t="s">
        <v>5052</v>
      </c>
      <c r="N1252" t="s">
        <v>4091</v>
      </c>
      <c r="O1252" s="14">
        <v>44287</v>
      </c>
      <c r="P1252" s="14">
        <v>44287</v>
      </c>
      <c r="Q1252" s="22" t="s">
        <v>27</v>
      </c>
      <c r="R1252" s="28" t="s">
        <v>5349</v>
      </c>
      <c r="S1252" s="24"/>
      <c r="T1252" s="22">
        <v>44376</v>
      </c>
      <c r="U1252" t="s">
        <v>5982</v>
      </c>
      <c r="V1252" t="s">
        <v>5982</v>
      </c>
      <c r="W1252" t="s">
        <v>248</v>
      </c>
      <c r="X1252" t="b">
        <f>Tabla1[[#This Row],[PLAN CONSUMO 31/10]]=Tabla1[[#This Row],[PLAN_CONSUMO]]</f>
        <v>1</v>
      </c>
      <c r="Y1252" t="s">
        <v>4892</v>
      </c>
      <c r="Z1252" t="b">
        <f>Tabla1[[#This Row],[DESCRIPCION_U20002 31/10]]=Tabla1[[#This Row],[DESCRIPCION_U2000]]</f>
        <v>1</v>
      </c>
      <c r="AA1252" t="s">
        <v>4825</v>
      </c>
      <c r="AB1252" t="b">
        <f>Tabla1[[#This Row],[EJECUTIVO COMERCIAL 31/10]]=Tabla1[[#This Row],[EJECUTIVO_CORPORATE]]</f>
        <v>1</v>
      </c>
      <c r="AC1252" t="e">
        <f>VLOOKUP(Tabla1[[#This Row],[NRO_CUENTA]],[1]!Tabla3[#Data],12,0)</f>
        <v>#N/A</v>
      </c>
      <c r="AD1252" t="e">
        <f>VLOOKUP(Tabla1[[#This Row],[NRO_CUENTA]],[1]!Tabla3[#Data],17,0)</f>
        <v>#N/A</v>
      </c>
    </row>
    <row r="1253" spans="1:30" x14ac:dyDescent="0.25">
      <c r="A1253" t="s">
        <v>88</v>
      </c>
      <c r="B1253" s="1">
        <v>43220</v>
      </c>
      <c r="C1253" t="s">
        <v>76</v>
      </c>
      <c r="D1253">
        <v>32267</v>
      </c>
      <c r="E1253" s="6" t="s">
        <v>4878</v>
      </c>
      <c r="F1253" t="s">
        <v>4893</v>
      </c>
      <c r="G1253" s="6" t="s">
        <v>4247</v>
      </c>
      <c r="H1253" t="s">
        <v>40</v>
      </c>
      <c r="I1253" t="s">
        <v>23</v>
      </c>
      <c r="J1253" t="s">
        <v>4336</v>
      </c>
      <c r="K1253" t="s">
        <v>5053</v>
      </c>
      <c r="L1253" t="s">
        <v>5054</v>
      </c>
      <c r="M1253" t="s">
        <v>5055</v>
      </c>
      <c r="N1253" t="s">
        <v>4091</v>
      </c>
      <c r="O1253" s="14">
        <v>44287</v>
      </c>
      <c r="P1253" s="14">
        <v>44287</v>
      </c>
      <c r="Q1253" s="22" t="s">
        <v>27</v>
      </c>
      <c r="R1253" s="22"/>
      <c r="S1253" s="24"/>
      <c r="T1253" s="22">
        <v>44323</v>
      </c>
      <c r="U1253" t="s">
        <v>5982</v>
      </c>
      <c r="V1253" t="s">
        <v>5982</v>
      </c>
      <c r="W1253" t="s">
        <v>364</v>
      </c>
      <c r="X1253" t="b">
        <f>Tabla1[[#This Row],[PLAN CONSUMO 31/10]]=Tabla1[[#This Row],[PLAN_CONSUMO]]</f>
        <v>0</v>
      </c>
      <c r="Y1253" t="s">
        <v>8528</v>
      </c>
      <c r="Z1253" t="b">
        <f>Tabla1[[#This Row],[DESCRIPCION_U20002 31/10]]=Tabla1[[#This Row],[DESCRIPCION_U2000]]</f>
        <v>0</v>
      </c>
      <c r="AA1253" t="s">
        <v>7446</v>
      </c>
      <c r="AB1253" t="b">
        <f>Tabla1[[#This Row],[EJECUTIVO COMERCIAL 31/10]]=Tabla1[[#This Row],[EJECUTIVO_CORPORATE]]</f>
        <v>0</v>
      </c>
      <c r="AC1253" t="e">
        <f>VLOOKUP(Tabla1[[#This Row],[NRO_CUENTA]],[1]!Tabla3[#Data],12,0)</f>
        <v>#N/A</v>
      </c>
      <c r="AD1253" t="e">
        <f>VLOOKUP(Tabla1[[#This Row],[NRO_CUENTA]],[1]!Tabla3[#Data],17,0)</f>
        <v>#N/A</v>
      </c>
    </row>
    <row r="1254" spans="1:30" ht="15" customHeight="1" x14ac:dyDescent="0.25">
      <c r="A1254" t="s">
        <v>242</v>
      </c>
      <c r="B1254" s="1">
        <v>43220</v>
      </c>
      <c r="C1254" t="s">
        <v>129</v>
      </c>
      <c r="D1254">
        <v>32304</v>
      </c>
      <c r="E1254" s="6" t="s">
        <v>4894</v>
      </c>
      <c r="F1254" t="s">
        <v>6765</v>
      </c>
      <c r="G1254" s="6" t="s">
        <v>4895</v>
      </c>
      <c r="H1254" t="s">
        <v>22</v>
      </c>
      <c r="I1254" t="s">
        <v>23</v>
      </c>
      <c r="J1254" t="s">
        <v>5193</v>
      </c>
      <c r="K1254" t="s">
        <v>5056</v>
      </c>
      <c r="L1254" t="s">
        <v>5057</v>
      </c>
      <c r="M1254" t="s">
        <v>6766</v>
      </c>
      <c r="N1254" t="s">
        <v>4091</v>
      </c>
      <c r="O1254" s="14">
        <v>44287</v>
      </c>
      <c r="P1254" s="14">
        <v>44287</v>
      </c>
      <c r="Q1254" s="22" t="s">
        <v>27</v>
      </c>
      <c r="R1254" s="36" t="s">
        <v>6767</v>
      </c>
      <c r="S1254" s="24"/>
      <c r="T1254" s="22">
        <v>44617</v>
      </c>
      <c r="U1254" t="s">
        <v>5982</v>
      </c>
      <c r="V1254" t="s">
        <v>35</v>
      </c>
      <c r="W1254" t="s">
        <v>129</v>
      </c>
      <c r="X1254" t="b">
        <f>Tabla1[[#This Row],[PLAN CONSUMO 31/10]]=Tabla1[[#This Row],[PLAN_CONSUMO]]</f>
        <v>1</v>
      </c>
      <c r="Y1254" t="s">
        <v>35</v>
      </c>
      <c r="Z1254" t="b">
        <f>Tabla1[[#This Row],[DESCRIPCION_U20002 31/10]]=Tabla1[[#This Row],[DESCRIPCION_U2000]]</f>
        <v>0</v>
      </c>
      <c r="AA1254" t="s">
        <v>4895</v>
      </c>
      <c r="AB1254" t="b">
        <f>Tabla1[[#This Row],[EJECUTIVO COMERCIAL 31/10]]=Tabla1[[#This Row],[EJECUTIVO_CORPORATE]]</f>
        <v>1</v>
      </c>
      <c r="AC1254" t="e">
        <f>VLOOKUP(Tabla1[[#This Row],[NRO_CUENTA]],[1]!Tabla3[#Data],12,0)</f>
        <v>#N/A</v>
      </c>
      <c r="AD1254" t="e">
        <f>VLOOKUP(Tabla1[[#This Row],[NRO_CUENTA]],[1]!Tabla3[#Data],17,0)</f>
        <v>#N/A</v>
      </c>
    </row>
    <row r="1255" spans="1:30" ht="16.5" customHeight="1" x14ac:dyDescent="0.25">
      <c r="A1255" t="s">
        <v>242</v>
      </c>
      <c r="B1255" s="1">
        <v>43220</v>
      </c>
      <c r="C1255" t="s">
        <v>28</v>
      </c>
      <c r="D1255">
        <v>32305</v>
      </c>
      <c r="E1255" s="6" t="s">
        <v>4896</v>
      </c>
      <c r="F1255" t="s">
        <v>6141</v>
      </c>
      <c r="G1255" t="s">
        <v>6745</v>
      </c>
      <c r="H1255" t="s">
        <v>40</v>
      </c>
      <c r="I1255" t="s">
        <v>23</v>
      </c>
      <c r="J1255" t="s">
        <v>7001</v>
      </c>
      <c r="K1255" t="s">
        <v>5058</v>
      </c>
      <c r="L1255" t="s">
        <v>5059</v>
      </c>
      <c r="M1255" t="s">
        <v>6176</v>
      </c>
      <c r="N1255" t="s">
        <v>4091</v>
      </c>
      <c r="O1255" s="14">
        <v>44287</v>
      </c>
      <c r="P1255" s="14">
        <v>44287</v>
      </c>
      <c r="Q1255" s="38" t="s">
        <v>75</v>
      </c>
      <c r="R1255" s="39" t="s">
        <v>7118</v>
      </c>
      <c r="S1255" s="2" t="s">
        <v>4837</v>
      </c>
      <c r="T1255" s="22">
        <v>0</v>
      </c>
      <c r="U1255" t="s">
        <v>5982</v>
      </c>
      <c r="V1255" t="s">
        <v>5982</v>
      </c>
      <c r="W1255" t="s">
        <v>28</v>
      </c>
      <c r="X1255" t="b">
        <f>Tabla1[[#This Row],[PLAN CONSUMO 31/10]]=Tabla1[[#This Row],[PLAN_CONSUMO]]</f>
        <v>1</v>
      </c>
      <c r="Y1255" t="s">
        <v>6141</v>
      </c>
      <c r="Z1255" t="b">
        <f>Tabla1[[#This Row],[DESCRIPCION_U20002 31/10]]=Tabla1[[#This Row],[DESCRIPCION_U2000]]</f>
        <v>1</v>
      </c>
      <c r="AA1255" t="s">
        <v>6745</v>
      </c>
      <c r="AB1255" t="b">
        <f>Tabla1[[#This Row],[EJECUTIVO COMERCIAL 31/10]]=Tabla1[[#This Row],[EJECUTIVO_CORPORATE]]</f>
        <v>1</v>
      </c>
      <c r="AC1255" t="e">
        <f>VLOOKUP(Tabla1[[#This Row],[NRO_CUENTA]],[1]!Tabla3[#Data],12,0)</f>
        <v>#N/A</v>
      </c>
      <c r="AD1255" t="e">
        <f>VLOOKUP(Tabla1[[#This Row],[NRO_CUENTA]],[1]!Tabla3[#Data],17,0)</f>
        <v>#N/A</v>
      </c>
    </row>
    <row r="1256" spans="1:30" x14ac:dyDescent="0.25">
      <c r="A1256" t="s">
        <v>88</v>
      </c>
      <c r="B1256" s="1">
        <v>43251</v>
      </c>
      <c r="C1256" t="s">
        <v>1042</v>
      </c>
      <c r="D1256">
        <v>32390</v>
      </c>
      <c r="E1256" s="6" t="s">
        <v>4565</v>
      </c>
      <c r="F1256" t="s">
        <v>4897</v>
      </c>
      <c r="G1256" s="6" t="s">
        <v>1435</v>
      </c>
      <c r="H1256" t="s">
        <v>40</v>
      </c>
      <c r="I1256" t="s">
        <v>23</v>
      </c>
      <c r="J1256" t="s">
        <v>1223</v>
      </c>
      <c r="K1256" t="s">
        <v>5060</v>
      </c>
      <c r="L1256" t="s">
        <v>5061</v>
      </c>
      <c r="M1256" t="s">
        <v>5062</v>
      </c>
      <c r="N1256" t="s">
        <v>4091</v>
      </c>
      <c r="O1256" s="14">
        <v>44287</v>
      </c>
      <c r="P1256" s="14">
        <v>44287</v>
      </c>
      <c r="Q1256" s="22" t="s">
        <v>75</v>
      </c>
      <c r="R1256" s="22" t="s">
        <v>6610</v>
      </c>
      <c r="S1256" s="25" t="s">
        <v>1018</v>
      </c>
      <c r="T1256" s="22">
        <v>0</v>
      </c>
      <c r="U1256" t="s">
        <v>5984</v>
      </c>
      <c r="V1256" t="s">
        <v>35</v>
      </c>
      <c r="W1256" t="s">
        <v>6594</v>
      </c>
      <c r="X1256" t="b">
        <f>Tabla1[[#This Row],[PLAN CONSUMO 31/10]]=Tabla1[[#This Row],[PLAN_CONSUMO]]</f>
        <v>0</v>
      </c>
      <c r="Y1256" t="s">
        <v>35</v>
      </c>
      <c r="Z1256" t="b">
        <f>Tabla1[[#This Row],[DESCRIPCION_U20002 31/10]]=Tabla1[[#This Row],[DESCRIPCION_U2000]]</f>
        <v>0</v>
      </c>
      <c r="AA1256" t="s">
        <v>1435</v>
      </c>
      <c r="AB1256" t="b">
        <f>Tabla1[[#This Row],[EJECUTIVO COMERCIAL 31/10]]=Tabla1[[#This Row],[EJECUTIVO_CORPORATE]]</f>
        <v>1</v>
      </c>
      <c r="AC1256" t="e">
        <f>VLOOKUP(Tabla1[[#This Row],[NRO_CUENTA]],[1]!Tabla3[#Data],12,0)</f>
        <v>#N/A</v>
      </c>
      <c r="AD1256" t="e">
        <f>VLOOKUP(Tabla1[[#This Row],[NRO_CUENTA]],[1]!Tabla3[#Data],17,0)</f>
        <v>#N/A</v>
      </c>
    </row>
    <row r="1257" spans="1:30" x14ac:dyDescent="0.25">
      <c r="A1257" t="s">
        <v>88</v>
      </c>
      <c r="B1257" s="1">
        <v>43250</v>
      </c>
      <c r="C1257" t="s">
        <v>129</v>
      </c>
      <c r="D1257">
        <v>32423</v>
      </c>
      <c r="E1257" s="6" t="s">
        <v>4898</v>
      </c>
      <c r="F1257" t="s">
        <v>4899</v>
      </c>
      <c r="G1257" s="6" t="s">
        <v>1830</v>
      </c>
      <c r="H1257" t="s">
        <v>40</v>
      </c>
      <c r="I1257" t="s">
        <v>23</v>
      </c>
      <c r="J1257" t="s">
        <v>1842</v>
      </c>
      <c r="K1257" t="s">
        <v>5063</v>
      </c>
      <c r="L1257" t="s">
        <v>5064</v>
      </c>
      <c r="M1257" t="s">
        <v>5065</v>
      </c>
      <c r="N1257" t="s">
        <v>4091</v>
      </c>
      <c r="O1257" s="14">
        <v>44287</v>
      </c>
      <c r="P1257" s="14">
        <v>44287</v>
      </c>
      <c r="Q1257" s="22" t="s">
        <v>27</v>
      </c>
      <c r="R1257" s="22" t="s">
        <v>5965</v>
      </c>
      <c r="S1257" s="24"/>
      <c r="T1257" s="22">
        <v>44525</v>
      </c>
      <c r="U1257" t="s">
        <v>5982</v>
      </c>
      <c r="V1257" t="s">
        <v>5982</v>
      </c>
      <c r="W1257" t="s">
        <v>158</v>
      </c>
      <c r="X1257" t="b">
        <f>Tabla1[[#This Row],[PLAN CONSUMO 31/10]]=Tabla1[[#This Row],[PLAN_CONSUMO]]</f>
        <v>0</v>
      </c>
      <c r="Y1257" t="s">
        <v>6142</v>
      </c>
      <c r="Z1257" t="b">
        <f>Tabla1[[#This Row],[DESCRIPCION_U20002 31/10]]=Tabla1[[#This Row],[DESCRIPCION_U2000]]</f>
        <v>0</v>
      </c>
      <c r="AA1257" t="s">
        <v>1830</v>
      </c>
      <c r="AB1257" t="b">
        <f>Tabla1[[#This Row],[EJECUTIVO COMERCIAL 31/10]]=Tabla1[[#This Row],[EJECUTIVO_CORPORATE]]</f>
        <v>1</v>
      </c>
      <c r="AC1257" t="e">
        <f>VLOOKUP(Tabla1[[#This Row],[NRO_CUENTA]],[1]!Tabla3[#Data],12,0)</f>
        <v>#N/A</v>
      </c>
      <c r="AD1257" t="e">
        <f>VLOOKUP(Tabla1[[#This Row],[NRO_CUENTA]],[1]!Tabla3[#Data],17,0)</f>
        <v>#N/A</v>
      </c>
    </row>
    <row r="1258" spans="1:30" x14ac:dyDescent="0.25">
      <c r="A1258" t="s">
        <v>88</v>
      </c>
      <c r="B1258" s="1">
        <v>43281</v>
      </c>
      <c r="C1258" t="s">
        <v>287</v>
      </c>
      <c r="D1258">
        <v>32442</v>
      </c>
      <c r="E1258" s="6" t="s">
        <v>249</v>
      </c>
      <c r="F1258" t="s">
        <v>4900</v>
      </c>
      <c r="G1258" s="6" t="s">
        <v>1422</v>
      </c>
      <c r="H1258" t="s">
        <v>22</v>
      </c>
      <c r="I1258" t="s">
        <v>23</v>
      </c>
      <c r="J1258" t="s">
        <v>1232</v>
      </c>
      <c r="K1258" t="s">
        <v>5066</v>
      </c>
      <c r="L1258" t="s">
        <v>5067</v>
      </c>
      <c r="M1258" t="s">
        <v>5068</v>
      </c>
      <c r="N1258" t="s">
        <v>4091</v>
      </c>
      <c r="O1258" s="14">
        <v>44287</v>
      </c>
      <c r="P1258" s="14">
        <v>44287</v>
      </c>
      <c r="Q1258" s="22" t="s">
        <v>27</v>
      </c>
      <c r="R1258" s="22"/>
      <c r="S1258" s="24"/>
      <c r="T1258" s="22">
        <v>44353</v>
      </c>
      <c r="U1258" t="s">
        <v>5982</v>
      </c>
      <c r="V1258" t="s">
        <v>5982</v>
      </c>
      <c r="W1258" t="s">
        <v>287</v>
      </c>
      <c r="X1258" t="b">
        <f>Tabla1[[#This Row],[PLAN CONSUMO 31/10]]=Tabla1[[#This Row],[PLAN_CONSUMO]]</f>
        <v>1</v>
      </c>
      <c r="Y1258" t="s">
        <v>4900</v>
      </c>
      <c r="Z1258" t="b">
        <f>Tabla1[[#This Row],[DESCRIPCION_U20002 31/10]]=Tabla1[[#This Row],[DESCRIPCION_U2000]]</f>
        <v>1</v>
      </c>
      <c r="AA1258" t="s">
        <v>1426</v>
      </c>
      <c r="AB1258" t="b">
        <f>Tabla1[[#This Row],[EJECUTIVO COMERCIAL 31/10]]=Tabla1[[#This Row],[EJECUTIVO_CORPORATE]]</f>
        <v>0</v>
      </c>
      <c r="AC1258" t="e">
        <f>VLOOKUP(Tabla1[[#This Row],[NRO_CUENTA]],[1]!Tabla3[#Data],12,0)</f>
        <v>#N/A</v>
      </c>
      <c r="AD1258" t="e">
        <f>VLOOKUP(Tabla1[[#This Row],[NRO_CUENTA]],[1]!Tabla3[#Data],17,0)</f>
        <v>#N/A</v>
      </c>
    </row>
    <row r="1259" spans="1:30" x14ac:dyDescent="0.25">
      <c r="A1259" t="s">
        <v>88</v>
      </c>
      <c r="B1259" s="1">
        <v>43285</v>
      </c>
      <c r="C1259" t="s">
        <v>1042</v>
      </c>
      <c r="D1259">
        <v>32460</v>
      </c>
      <c r="E1259" s="6" t="s">
        <v>4901</v>
      </c>
      <c r="F1259" t="s">
        <v>4902</v>
      </c>
      <c r="G1259" s="6" t="s">
        <v>1830</v>
      </c>
      <c r="H1259" t="s">
        <v>40</v>
      </c>
      <c r="I1259" t="s">
        <v>23</v>
      </c>
      <c r="J1259" t="s">
        <v>1842</v>
      </c>
      <c r="K1259" t="s">
        <v>5069</v>
      </c>
      <c r="L1259" t="s">
        <v>5070</v>
      </c>
      <c r="M1259" t="s">
        <v>5071</v>
      </c>
      <c r="N1259" t="s">
        <v>4091</v>
      </c>
      <c r="O1259" s="14">
        <v>44287</v>
      </c>
      <c r="P1259" s="14">
        <v>44287</v>
      </c>
      <c r="Q1259" s="22" t="s">
        <v>27</v>
      </c>
      <c r="R1259" s="22" t="s">
        <v>5966</v>
      </c>
      <c r="S1259" s="24"/>
      <c r="T1259" s="22">
        <v>44469</v>
      </c>
      <c r="U1259" t="s">
        <v>5982</v>
      </c>
      <c r="V1259" t="s">
        <v>5982</v>
      </c>
      <c r="W1259" t="s">
        <v>469</v>
      </c>
      <c r="X1259" t="b">
        <f>Tabla1[[#This Row],[PLAN CONSUMO 31/10]]=Tabla1[[#This Row],[PLAN_CONSUMO]]</f>
        <v>0</v>
      </c>
      <c r="Y1259" t="s">
        <v>8292</v>
      </c>
      <c r="Z1259" t="b">
        <f>Tabla1[[#This Row],[DESCRIPCION_U20002 31/10]]=Tabla1[[#This Row],[DESCRIPCION_U2000]]</f>
        <v>0</v>
      </c>
      <c r="AA1259" t="s">
        <v>1830</v>
      </c>
      <c r="AB1259" t="b">
        <f>Tabla1[[#This Row],[EJECUTIVO COMERCIAL 31/10]]=Tabla1[[#This Row],[EJECUTIVO_CORPORATE]]</f>
        <v>1</v>
      </c>
      <c r="AC1259" t="e">
        <f>VLOOKUP(Tabla1[[#This Row],[NRO_CUENTA]],[1]!Tabla3[#Data],12,0)</f>
        <v>#N/A</v>
      </c>
      <c r="AD1259" t="e">
        <f>VLOOKUP(Tabla1[[#This Row],[NRO_CUENTA]],[1]!Tabla3[#Data],17,0)</f>
        <v>#N/A</v>
      </c>
    </row>
    <row r="1260" spans="1:30" x14ac:dyDescent="0.25">
      <c r="A1260" t="s">
        <v>88</v>
      </c>
      <c r="B1260" s="1">
        <v>43250</v>
      </c>
      <c r="C1260" t="s">
        <v>36</v>
      </c>
      <c r="D1260">
        <v>32474</v>
      </c>
      <c r="E1260" s="6" t="s">
        <v>4903</v>
      </c>
      <c r="F1260" t="s">
        <v>4904</v>
      </c>
      <c r="G1260" s="6" t="s">
        <v>4244</v>
      </c>
      <c r="H1260" t="s">
        <v>40</v>
      </c>
      <c r="I1260" t="s">
        <v>23</v>
      </c>
      <c r="J1260" t="s">
        <v>1633</v>
      </c>
      <c r="K1260" t="s">
        <v>5072</v>
      </c>
      <c r="L1260" t="s">
        <v>5073</v>
      </c>
      <c r="M1260" t="s">
        <v>5074</v>
      </c>
      <c r="N1260" t="s">
        <v>4091</v>
      </c>
      <c r="O1260" s="14">
        <v>44287</v>
      </c>
      <c r="P1260" s="14">
        <v>44287</v>
      </c>
      <c r="Q1260" s="22" t="s">
        <v>27</v>
      </c>
      <c r="R1260" s="22"/>
      <c r="S1260" s="24"/>
      <c r="T1260" s="22">
        <v>44335</v>
      </c>
      <c r="U1260" t="s">
        <v>5982</v>
      </c>
      <c r="V1260" t="s">
        <v>5982</v>
      </c>
      <c r="W1260" t="s">
        <v>36</v>
      </c>
      <c r="X1260" t="b">
        <f>Tabla1[[#This Row],[PLAN CONSUMO 31/10]]=Tabla1[[#This Row],[PLAN_CONSUMO]]</f>
        <v>1</v>
      </c>
      <c r="Y1260" t="s">
        <v>4904</v>
      </c>
      <c r="Z1260" t="b">
        <f>Tabla1[[#This Row],[DESCRIPCION_U20002 31/10]]=Tabla1[[#This Row],[DESCRIPCION_U2000]]</f>
        <v>1</v>
      </c>
      <c r="AA1260" t="s">
        <v>5731</v>
      </c>
      <c r="AB1260" t="b">
        <f>Tabla1[[#This Row],[EJECUTIVO COMERCIAL 31/10]]=Tabla1[[#This Row],[EJECUTIVO_CORPORATE]]</f>
        <v>0</v>
      </c>
      <c r="AC1260" t="e">
        <f>VLOOKUP(Tabla1[[#This Row],[NRO_CUENTA]],[1]!Tabla3[#Data],12,0)</f>
        <v>#N/A</v>
      </c>
      <c r="AD1260" t="e">
        <f>VLOOKUP(Tabla1[[#This Row],[NRO_CUENTA]],[1]!Tabla3[#Data],17,0)</f>
        <v>#N/A</v>
      </c>
    </row>
    <row r="1261" spans="1:30" x14ac:dyDescent="0.25">
      <c r="A1261" t="s">
        <v>88</v>
      </c>
      <c r="B1261" s="1">
        <v>43343</v>
      </c>
      <c r="C1261" t="s">
        <v>760</v>
      </c>
      <c r="D1261">
        <v>32532</v>
      </c>
      <c r="E1261" s="6" t="s">
        <v>4572</v>
      </c>
      <c r="F1261" t="s">
        <v>4905</v>
      </c>
      <c r="G1261" s="6" t="s">
        <v>1415</v>
      </c>
      <c r="H1261" t="s">
        <v>22</v>
      </c>
      <c r="I1261" t="s">
        <v>430</v>
      </c>
      <c r="J1261" t="s">
        <v>1635</v>
      </c>
      <c r="K1261" t="s">
        <v>5075</v>
      </c>
      <c r="L1261" t="s">
        <v>5076</v>
      </c>
      <c r="M1261" t="s">
        <v>5077</v>
      </c>
      <c r="N1261" t="s">
        <v>4091</v>
      </c>
      <c r="O1261" s="14">
        <v>44287</v>
      </c>
      <c r="P1261" s="14">
        <v>44287</v>
      </c>
      <c r="Q1261" s="22" t="s">
        <v>996</v>
      </c>
      <c r="R1261" s="22"/>
      <c r="S1261" s="24"/>
      <c r="T1261" s="22">
        <v>0</v>
      </c>
      <c r="U1261" t="s">
        <v>5982</v>
      </c>
      <c r="V1261" t="s">
        <v>35</v>
      </c>
      <c r="W1261" t="s">
        <v>760</v>
      </c>
      <c r="X1261" t="b">
        <f>Tabla1[[#This Row],[PLAN CONSUMO 31/10]]=Tabla1[[#This Row],[PLAN_CONSUMO]]</f>
        <v>1</v>
      </c>
      <c r="Y1261" t="s">
        <v>35</v>
      </c>
      <c r="Z1261" t="b">
        <f>Tabla1[[#This Row],[DESCRIPCION_U20002 31/10]]=Tabla1[[#This Row],[DESCRIPCION_U2000]]</f>
        <v>0</v>
      </c>
      <c r="AA1261" t="s">
        <v>5882</v>
      </c>
      <c r="AB1261" t="b">
        <f>Tabla1[[#This Row],[EJECUTIVO COMERCIAL 31/10]]=Tabla1[[#This Row],[EJECUTIVO_CORPORATE]]</f>
        <v>0</v>
      </c>
      <c r="AC1261" t="e">
        <f>VLOOKUP(Tabla1[[#This Row],[NRO_CUENTA]],[1]!Tabla3[#Data],12,0)</f>
        <v>#N/A</v>
      </c>
      <c r="AD1261" t="e">
        <f>VLOOKUP(Tabla1[[#This Row],[NRO_CUENTA]],[1]!Tabla3[#Data],17,0)</f>
        <v>#N/A</v>
      </c>
    </row>
    <row r="1262" spans="1:30" x14ac:dyDescent="0.25">
      <c r="A1262" t="s">
        <v>242</v>
      </c>
      <c r="B1262" s="1">
        <v>43277</v>
      </c>
      <c r="C1262" t="s">
        <v>36</v>
      </c>
      <c r="D1262">
        <v>32540</v>
      </c>
      <c r="E1262" s="6" t="s">
        <v>4906</v>
      </c>
      <c r="F1262" t="s">
        <v>4907</v>
      </c>
      <c r="G1262" s="6" t="s">
        <v>4839</v>
      </c>
      <c r="H1262" t="s">
        <v>22</v>
      </c>
      <c r="I1262" t="s">
        <v>23</v>
      </c>
      <c r="J1262" t="s">
        <v>2342</v>
      </c>
      <c r="K1262" t="s">
        <v>5078</v>
      </c>
      <c r="L1262" t="s">
        <v>5079</v>
      </c>
      <c r="M1262" t="s">
        <v>5080</v>
      </c>
      <c r="N1262" t="s">
        <v>4091</v>
      </c>
      <c r="O1262" s="14">
        <v>44287</v>
      </c>
      <c r="P1262" s="14">
        <v>44287</v>
      </c>
      <c r="Q1262" s="22" t="s">
        <v>75</v>
      </c>
      <c r="R1262" s="22" t="s">
        <v>5967</v>
      </c>
      <c r="S1262" s="2" t="s">
        <v>4837</v>
      </c>
      <c r="T1262" s="22">
        <v>0</v>
      </c>
      <c r="U1262" t="s">
        <v>5984</v>
      </c>
      <c r="V1262" t="s">
        <v>35</v>
      </c>
      <c r="W1262" t="s">
        <v>36</v>
      </c>
      <c r="X1262" t="b">
        <f>Tabla1[[#This Row],[PLAN CONSUMO 31/10]]=Tabla1[[#This Row],[PLAN_CONSUMO]]</f>
        <v>1</v>
      </c>
      <c r="Y1262" t="s">
        <v>35</v>
      </c>
      <c r="Z1262" t="b">
        <f>Tabla1[[#This Row],[DESCRIPCION_U20002 31/10]]=Tabla1[[#This Row],[DESCRIPCION_U2000]]</f>
        <v>0</v>
      </c>
      <c r="AA1262" t="s">
        <v>9033</v>
      </c>
      <c r="AB1262" t="b">
        <f>Tabla1[[#This Row],[EJECUTIVO COMERCIAL 31/10]]=Tabla1[[#This Row],[EJECUTIVO_CORPORATE]]</f>
        <v>0</v>
      </c>
      <c r="AC1262" t="e">
        <f>VLOOKUP(Tabla1[[#This Row],[NRO_CUENTA]],[1]!Tabla3[#Data],12,0)</f>
        <v>#N/A</v>
      </c>
      <c r="AD1262" t="e">
        <f>VLOOKUP(Tabla1[[#This Row],[NRO_CUENTA]],[1]!Tabla3[#Data],17,0)</f>
        <v>#N/A</v>
      </c>
    </row>
    <row r="1263" spans="1:30" x14ac:dyDescent="0.25">
      <c r="A1263" t="s">
        <v>88</v>
      </c>
      <c r="B1263" s="1">
        <v>43312</v>
      </c>
      <c r="C1263" t="s">
        <v>129</v>
      </c>
      <c r="D1263">
        <v>32696</v>
      </c>
      <c r="E1263" s="6" t="s">
        <v>4908</v>
      </c>
      <c r="F1263" t="s">
        <v>4909</v>
      </c>
      <c r="G1263" s="6" t="s">
        <v>1769</v>
      </c>
      <c r="H1263" t="s">
        <v>22</v>
      </c>
      <c r="I1263" t="s">
        <v>23</v>
      </c>
      <c r="J1263" t="s">
        <v>1240</v>
      </c>
      <c r="K1263" t="s">
        <v>5081</v>
      </c>
      <c r="L1263" t="s">
        <v>5082</v>
      </c>
      <c r="M1263" t="s">
        <v>5083</v>
      </c>
      <c r="N1263" t="s">
        <v>4091</v>
      </c>
      <c r="O1263" s="14">
        <v>44287</v>
      </c>
      <c r="P1263" s="14">
        <v>44287</v>
      </c>
      <c r="Q1263" s="22" t="s">
        <v>27</v>
      </c>
      <c r="R1263" s="22"/>
      <c r="S1263" s="24"/>
      <c r="T1263" s="22">
        <v>44340</v>
      </c>
      <c r="U1263" t="s">
        <v>5982</v>
      </c>
      <c r="V1263" t="s">
        <v>5982</v>
      </c>
      <c r="W1263" t="s">
        <v>129</v>
      </c>
      <c r="X1263" t="b">
        <f>Tabla1[[#This Row],[PLAN CONSUMO 31/10]]=Tabla1[[#This Row],[PLAN_CONSUMO]]</f>
        <v>1</v>
      </c>
      <c r="Y1263" t="s">
        <v>4909</v>
      </c>
      <c r="Z1263" t="b">
        <f>Tabla1[[#This Row],[DESCRIPCION_U20002 31/10]]=Tabla1[[#This Row],[DESCRIPCION_U2000]]</f>
        <v>1</v>
      </c>
      <c r="AA1263" t="s">
        <v>7446</v>
      </c>
      <c r="AB1263" t="b">
        <f>Tabla1[[#This Row],[EJECUTIVO COMERCIAL 31/10]]=Tabla1[[#This Row],[EJECUTIVO_CORPORATE]]</f>
        <v>0</v>
      </c>
      <c r="AC1263" t="e">
        <f>VLOOKUP(Tabla1[[#This Row],[NRO_CUENTA]],[1]!Tabla3[#Data],12,0)</f>
        <v>#N/A</v>
      </c>
      <c r="AD1263" t="e">
        <f>VLOOKUP(Tabla1[[#This Row],[NRO_CUENTA]],[1]!Tabla3[#Data],17,0)</f>
        <v>#N/A</v>
      </c>
    </row>
    <row r="1264" spans="1:30" x14ac:dyDescent="0.25">
      <c r="A1264" t="s">
        <v>88</v>
      </c>
      <c r="B1264" s="1">
        <v>43336</v>
      </c>
      <c r="C1264" t="s">
        <v>76</v>
      </c>
      <c r="D1264">
        <v>32767</v>
      </c>
      <c r="E1264" s="6" t="s">
        <v>4910</v>
      </c>
      <c r="F1264" t="s">
        <v>4911</v>
      </c>
      <c r="G1264" s="6" t="s">
        <v>4247</v>
      </c>
      <c r="H1264" t="s">
        <v>40</v>
      </c>
      <c r="I1264" t="s">
        <v>23</v>
      </c>
      <c r="J1264" t="s">
        <v>4336</v>
      </c>
      <c r="K1264" t="s">
        <v>5084</v>
      </c>
      <c r="L1264" t="s">
        <v>5085</v>
      </c>
      <c r="M1264" t="s">
        <v>5086</v>
      </c>
      <c r="N1264" t="s">
        <v>4091</v>
      </c>
      <c r="O1264" s="14">
        <v>44287</v>
      </c>
      <c r="P1264" s="14">
        <v>44287</v>
      </c>
      <c r="Q1264" s="22" t="s">
        <v>27</v>
      </c>
      <c r="R1264" s="22"/>
      <c r="S1264" s="24"/>
      <c r="T1264" s="22">
        <v>44345</v>
      </c>
      <c r="U1264" t="s">
        <v>5982</v>
      </c>
      <c r="V1264" t="s">
        <v>35</v>
      </c>
      <c r="W1264" t="s">
        <v>76</v>
      </c>
      <c r="X1264" t="b">
        <f>Tabla1[[#This Row],[PLAN CONSUMO 31/10]]=Tabla1[[#This Row],[PLAN_CONSUMO]]</f>
        <v>1</v>
      </c>
      <c r="Y1264" t="s">
        <v>35</v>
      </c>
      <c r="Z1264" t="b">
        <f>Tabla1[[#This Row],[DESCRIPCION_U20002 31/10]]=Tabla1[[#This Row],[DESCRIPCION_U2000]]</f>
        <v>0</v>
      </c>
      <c r="AA1264" t="s">
        <v>4247</v>
      </c>
      <c r="AB1264" t="b">
        <f>Tabla1[[#This Row],[EJECUTIVO COMERCIAL 31/10]]=Tabla1[[#This Row],[EJECUTIVO_CORPORATE]]</f>
        <v>1</v>
      </c>
      <c r="AC1264" t="e">
        <f>VLOOKUP(Tabla1[[#This Row],[NRO_CUENTA]],[1]!Tabla3[#Data],12,0)</f>
        <v>#N/A</v>
      </c>
      <c r="AD1264" t="e">
        <f>VLOOKUP(Tabla1[[#This Row],[NRO_CUENTA]],[1]!Tabla3[#Data],17,0)</f>
        <v>#N/A</v>
      </c>
    </row>
    <row r="1265" spans="1:30" ht="15" customHeight="1" x14ac:dyDescent="0.25">
      <c r="A1265" t="s">
        <v>1382</v>
      </c>
      <c r="B1265" s="1">
        <v>43340</v>
      </c>
      <c r="C1265" t="s">
        <v>82</v>
      </c>
      <c r="D1265">
        <v>32838</v>
      </c>
      <c r="E1265" s="6" t="s">
        <v>4912</v>
      </c>
      <c r="F1265" t="s">
        <v>4913</v>
      </c>
      <c r="G1265" s="6" t="s">
        <v>4583</v>
      </c>
      <c r="H1265" t="s">
        <v>22</v>
      </c>
      <c r="I1265" t="s">
        <v>23</v>
      </c>
      <c r="J1265" t="s">
        <v>1230</v>
      </c>
      <c r="K1265" t="s">
        <v>5087</v>
      </c>
      <c r="L1265" t="s">
        <v>5088</v>
      </c>
      <c r="M1265" t="s">
        <v>5089</v>
      </c>
      <c r="N1265" t="s">
        <v>4091</v>
      </c>
      <c r="O1265" s="14">
        <v>44287</v>
      </c>
      <c r="P1265" s="14">
        <v>44287</v>
      </c>
      <c r="Q1265" s="22" t="s">
        <v>27</v>
      </c>
      <c r="R1265" s="22"/>
      <c r="S1265" s="24"/>
      <c r="T1265" s="22">
        <v>44389</v>
      </c>
      <c r="U1265" t="s">
        <v>5982</v>
      </c>
      <c r="V1265" t="s">
        <v>5982</v>
      </c>
      <c r="W1265" t="s">
        <v>248</v>
      </c>
      <c r="X1265" t="b">
        <f>Tabla1[[#This Row],[PLAN CONSUMO 31/10]]=Tabla1[[#This Row],[PLAN_CONSUMO]]</f>
        <v>0</v>
      </c>
      <c r="Y1265" t="s">
        <v>7105</v>
      </c>
      <c r="Z1265" t="b">
        <f>Tabla1[[#This Row],[DESCRIPCION_U20002 31/10]]=Tabla1[[#This Row],[DESCRIPCION_U2000]]</f>
        <v>0</v>
      </c>
      <c r="AA1265" t="s">
        <v>7475</v>
      </c>
      <c r="AB1265" t="b">
        <f>Tabla1[[#This Row],[EJECUTIVO COMERCIAL 31/10]]=Tabla1[[#This Row],[EJECUTIVO_CORPORATE]]</f>
        <v>0</v>
      </c>
      <c r="AC1265" t="e">
        <f>VLOOKUP(Tabla1[[#This Row],[NRO_CUENTA]],[1]!Tabla3[#Data],12,0)</f>
        <v>#N/A</v>
      </c>
      <c r="AD1265" t="e">
        <f>VLOOKUP(Tabla1[[#This Row],[NRO_CUENTA]],[1]!Tabla3[#Data],17,0)</f>
        <v>#N/A</v>
      </c>
    </row>
    <row r="1266" spans="1:30" ht="15" customHeight="1" x14ac:dyDescent="0.25">
      <c r="A1266" t="s">
        <v>88</v>
      </c>
      <c r="B1266" s="1">
        <v>43404</v>
      </c>
      <c r="C1266" t="s">
        <v>1042</v>
      </c>
      <c r="D1266">
        <v>33172</v>
      </c>
      <c r="E1266" s="6" t="s">
        <v>4914</v>
      </c>
      <c r="F1266" t="s">
        <v>4915</v>
      </c>
      <c r="G1266" s="6" t="s">
        <v>4244</v>
      </c>
      <c r="H1266" t="s">
        <v>40</v>
      </c>
      <c r="I1266" t="s">
        <v>23</v>
      </c>
      <c r="J1266" t="s">
        <v>1633</v>
      </c>
      <c r="K1266" t="s">
        <v>5090</v>
      </c>
      <c r="L1266" t="s">
        <v>5091</v>
      </c>
      <c r="M1266" t="s">
        <v>5092</v>
      </c>
      <c r="N1266" t="s">
        <v>4091</v>
      </c>
      <c r="O1266" s="14">
        <v>44287</v>
      </c>
      <c r="P1266" s="14">
        <v>44287</v>
      </c>
      <c r="Q1266" s="22" t="s">
        <v>75</v>
      </c>
      <c r="R1266" s="40" t="s">
        <v>6177</v>
      </c>
      <c r="S1266" s="2" t="s">
        <v>9309</v>
      </c>
      <c r="T1266" s="22">
        <v>0</v>
      </c>
      <c r="U1266" t="s">
        <v>5989</v>
      </c>
      <c r="V1266" t="s">
        <v>35</v>
      </c>
      <c r="W1266" t="s">
        <v>6594</v>
      </c>
      <c r="X1266" t="b">
        <f>Tabla1[[#This Row],[PLAN CONSUMO 31/10]]=Tabla1[[#This Row],[PLAN_CONSUMO]]</f>
        <v>0</v>
      </c>
      <c r="Y1266" t="s">
        <v>35</v>
      </c>
      <c r="Z1266" t="b">
        <f>Tabla1[[#This Row],[DESCRIPCION_U20002 31/10]]=Tabla1[[#This Row],[DESCRIPCION_U2000]]</f>
        <v>0</v>
      </c>
      <c r="AA1266" t="s">
        <v>6990</v>
      </c>
      <c r="AB1266" t="b">
        <f>Tabla1[[#This Row],[EJECUTIVO COMERCIAL 31/10]]=Tabla1[[#This Row],[EJECUTIVO_CORPORATE]]</f>
        <v>0</v>
      </c>
      <c r="AC1266" t="e">
        <f>VLOOKUP(Tabla1[[#This Row],[NRO_CUENTA]],[1]!Tabla3[#Data],12,0)</f>
        <v>#N/A</v>
      </c>
      <c r="AD1266" t="e">
        <f>VLOOKUP(Tabla1[[#This Row],[NRO_CUENTA]],[1]!Tabla3[#Data],17,0)</f>
        <v>#N/A</v>
      </c>
    </row>
    <row r="1267" spans="1:30" x14ac:dyDescent="0.25">
      <c r="A1267" t="s">
        <v>88</v>
      </c>
      <c r="B1267" s="1">
        <v>43432</v>
      </c>
      <c r="C1267" t="s">
        <v>287</v>
      </c>
      <c r="D1267">
        <v>33259</v>
      </c>
      <c r="E1267" s="6" t="s">
        <v>4916</v>
      </c>
      <c r="F1267" t="s">
        <v>4917</v>
      </c>
      <c r="G1267" s="6" t="s">
        <v>1435</v>
      </c>
      <c r="H1267" t="s">
        <v>40</v>
      </c>
      <c r="I1267" t="s">
        <v>23</v>
      </c>
      <c r="J1267" t="s">
        <v>1223</v>
      </c>
      <c r="K1267" t="s">
        <v>5093</v>
      </c>
      <c r="L1267" t="s">
        <v>512</v>
      </c>
      <c r="M1267" t="s">
        <v>5094</v>
      </c>
      <c r="N1267" t="s">
        <v>4091</v>
      </c>
      <c r="O1267" s="14">
        <v>44287</v>
      </c>
      <c r="P1267" s="14">
        <v>44287</v>
      </c>
      <c r="Q1267" s="22" t="s">
        <v>27</v>
      </c>
      <c r="R1267" s="22" t="s">
        <v>5213</v>
      </c>
      <c r="S1267" s="24"/>
      <c r="T1267" s="22">
        <v>44439</v>
      </c>
      <c r="U1267" t="s">
        <v>5982</v>
      </c>
      <c r="V1267" t="s">
        <v>5982</v>
      </c>
      <c r="W1267" t="s">
        <v>287</v>
      </c>
      <c r="X1267" t="b">
        <f>Tabla1[[#This Row],[PLAN CONSUMO 31/10]]=Tabla1[[#This Row],[PLAN_CONSUMO]]</f>
        <v>1</v>
      </c>
      <c r="Y1267" t="s">
        <v>4917</v>
      </c>
      <c r="Z1267" t="b">
        <f>Tabla1[[#This Row],[DESCRIPCION_U20002 31/10]]=Tabla1[[#This Row],[DESCRIPCION_U2000]]</f>
        <v>1</v>
      </c>
      <c r="AA1267" t="s">
        <v>1435</v>
      </c>
      <c r="AB1267" t="b">
        <f>Tabla1[[#This Row],[EJECUTIVO COMERCIAL 31/10]]=Tabla1[[#This Row],[EJECUTIVO_CORPORATE]]</f>
        <v>1</v>
      </c>
      <c r="AC1267" t="e">
        <f>VLOOKUP(Tabla1[[#This Row],[NRO_CUENTA]],[1]!Tabla3[#Data],12,0)</f>
        <v>#N/A</v>
      </c>
      <c r="AD1267" t="e">
        <f>VLOOKUP(Tabla1[[#This Row],[NRO_CUENTA]],[1]!Tabla3[#Data],17,0)</f>
        <v>#N/A</v>
      </c>
    </row>
    <row r="1268" spans="1:30" x14ac:dyDescent="0.25">
      <c r="A1268" t="s">
        <v>88</v>
      </c>
      <c r="B1268" s="1">
        <v>43495</v>
      </c>
      <c r="C1268" t="s">
        <v>36</v>
      </c>
      <c r="D1268" s="37">
        <v>33283</v>
      </c>
      <c r="E1268" s="6" t="s">
        <v>4918</v>
      </c>
      <c r="F1268" t="s">
        <v>4919</v>
      </c>
      <c r="G1268" s="6" t="s">
        <v>1413</v>
      </c>
      <c r="H1268" t="s">
        <v>40</v>
      </c>
      <c r="I1268" t="s">
        <v>23</v>
      </c>
      <c r="J1268" t="s">
        <v>757</v>
      </c>
      <c r="K1268" t="s">
        <v>5095</v>
      </c>
      <c r="L1268" t="s">
        <v>5096</v>
      </c>
      <c r="M1268" t="s">
        <v>5097</v>
      </c>
      <c r="N1268" t="s">
        <v>4091</v>
      </c>
      <c r="O1268" s="14">
        <v>44287</v>
      </c>
      <c r="P1268" s="14">
        <v>44287</v>
      </c>
      <c r="Q1268" s="22" t="s">
        <v>27</v>
      </c>
      <c r="R1268" s="22"/>
      <c r="S1268" s="24"/>
      <c r="T1268" s="22">
        <v>44327</v>
      </c>
      <c r="U1268" t="s">
        <v>5982</v>
      </c>
      <c r="V1268" t="s">
        <v>5982</v>
      </c>
      <c r="W1268" t="s">
        <v>36</v>
      </c>
      <c r="X1268" t="b">
        <f>Tabla1[[#This Row],[PLAN CONSUMO 31/10]]=Tabla1[[#This Row],[PLAN_CONSUMO]]</f>
        <v>1</v>
      </c>
      <c r="Y1268" t="s">
        <v>6375</v>
      </c>
      <c r="Z1268" t="b">
        <f>Tabla1[[#This Row],[DESCRIPCION_U20002 31/10]]=Tabla1[[#This Row],[DESCRIPCION_U2000]]</f>
        <v>0</v>
      </c>
      <c r="AA1268" t="s">
        <v>8926</v>
      </c>
      <c r="AB1268" t="b">
        <f>Tabla1[[#This Row],[EJECUTIVO COMERCIAL 31/10]]=Tabla1[[#This Row],[EJECUTIVO_CORPORATE]]</f>
        <v>0</v>
      </c>
      <c r="AC1268" t="e">
        <f>VLOOKUP(Tabla1[[#This Row],[NRO_CUENTA]],[1]!Tabla3[#Data],12,0)</f>
        <v>#N/A</v>
      </c>
      <c r="AD1268" t="e">
        <f>VLOOKUP(Tabla1[[#This Row],[NRO_CUENTA]],[1]!Tabla3[#Data],17,0)</f>
        <v>#N/A</v>
      </c>
    </row>
    <row r="1269" spans="1:30" x14ac:dyDescent="0.25">
      <c r="A1269" t="s">
        <v>88</v>
      </c>
      <c r="B1269" s="1">
        <v>43434</v>
      </c>
      <c r="C1269" t="s">
        <v>1042</v>
      </c>
      <c r="D1269">
        <v>33303</v>
      </c>
      <c r="E1269" s="6" t="s">
        <v>4920</v>
      </c>
      <c r="F1269" t="s">
        <v>4921</v>
      </c>
      <c r="G1269" s="6" t="s">
        <v>4247</v>
      </c>
      <c r="H1269" t="s">
        <v>40</v>
      </c>
      <c r="I1269" t="s">
        <v>23</v>
      </c>
      <c r="J1269" t="s">
        <v>4336</v>
      </c>
      <c r="K1269" t="s">
        <v>5098</v>
      </c>
      <c r="L1269" t="s">
        <v>5099</v>
      </c>
      <c r="M1269" t="s">
        <v>5100</v>
      </c>
      <c r="N1269" t="s">
        <v>4091</v>
      </c>
      <c r="O1269" s="14">
        <v>44287</v>
      </c>
      <c r="P1269" s="14">
        <v>44287</v>
      </c>
      <c r="Q1269" s="22" t="s">
        <v>27</v>
      </c>
      <c r="R1269" s="22"/>
      <c r="S1269" s="24"/>
      <c r="T1269" s="22">
        <v>44308</v>
      </c>
      <c r="U1269" t="s">
        <v>5982</v>
      </c>
      <c r="V1269" t="s">
        <v>5982</v>
      </c>
      <c r="W1269" t="s">
        <v>6594</v>
      </c>
      <c r="X1269" t="b">
        <f>Tabla1[[#This Row],[PLAN CONSUMO 31/10]]=Tabla1[[#This Row],[PLAN_CONSUMO]]</f>
        <v>0</v>
      </c>
      <c r="Y1269" t="s">
        <v>6719</v>
      </c>
      <c r="Z1269" t="b">
        <f>Tabla1[[#This Row],[DESCRIPCION_U20002 31/10]]=Tabla1[[#This Row],[DESCRIPCION_U2000]]</f>
        <v>0</v>
      </c>
      <c r="AA1269" t="s">
        <v>4247</v>
      </c>
      <c r="AB1269" t="b">
        <f>Tabla1[[#This Row],[EJECUTIVO COMERCIAL 31/10]]=Tabla1[[#This Row],[EJECUTIVO_CORPORATE]]</f>
        <v>1</v>
      </c>
      <c r="AC1269" t="e">
        <f>VLOOKUP(Tabla1[[#This Row],[NRO_CUENTA]],[1]!Tabla3[#Data],12,0)</f>
        <v>#N/A</v>
      </c>
      <c r="AD1269" t="e">
        <f>VLOOKUP(Tabla1[[#This Row],[NRO_CUENTA]],[1]!Tabla3[#Data],17,0)</f>
        <v>#N/A</v>
      </c>
    </row>
    <row r="1270" spans="1:30" x14ac:dyDescent="0.25">
      <c r="A1270" t="s">
        <v>88</v>
      </c>
      <c r="B1270" s="1">
        <v>43490</v>
      </c>
      <c r="C1270" t="s">
        <v>129</v>
      </c>
      <c r="D1270">
        <v>33477</v>
      </c>
      <c r="E1270" s="6" t="s">
        <v>4922</v>
      </c>
      <c r="F1270" t="s">
        <v>4923</v>
      </c>
      <c r="G1270" s="6" t="s">
        <v>1429</v>
      </c>
      <c r="H1270" t="s">
        <v>22</v>
      </c>
      <c r="I1270" t="s">
        <v>23</v>
      </c>
      <c r="J1270" t="s">
        <v>1634</v>
      </c>
      <c r="K1270" t="s">
        <v>5101</v>
      </c>
      <c r="L1270" t="s">
        <v>5102</v>
      </c>
      <c r="M1270" t="s">
        <v>5103</v>
      </c>
      <c r="N1270" t="s">
        <v>4091</v>
      </c>
      <c r="O1270" s="14">
        <v>44287</v>
      </c>
      <c r="P1270" s="14">
        <v>44287</v>
      </c>
      <c r="Q1270" s="22" t="s">
        <v>27</v>
      </c>
      <c r="R1270" s="22"/>
      <c r="S1270" s="24"/>
      <c r="T1270" s="22">
        <v>44347</v>
      </c>
      <c r="U1270" t="s">
        <v>5982</v>
      </c>
      <c r="V1270" t="s">
        <v>5982</v>
      </c>
      <c r="W1270" t="s">
        <v>129</v>
      </c>
      <c r="X1270" t="b">
        <f>Tabla1[[#This Row],[PLAN CONSUMO 31/10]]=Tabla1[[#This Row],[PLAN_CONSUMO]]</f>
        <v>1</v>
      </c>
      <c r="Y1270" t="s">
        <v>4923</v>
      </c>
      <c r="Z1270" t="b">
        <f>Tabla1[[#This Row],[DESCRIPCION_U20002 31/10]]=Tabla1[[#This Row],[DESCRIPCION_U2000]]</f>
        <v>1</v>
      </c>
      <c r="AA1270" t="s">
        <v>5882</v>
      </c>
      <c r="AB1270" t="b">
        <f>Tabla1[[#This Row],[EJECUTIVO COMERCIAL 31/10]]=Tabla1[[#This Row],[EJECUTIVO_CORPORATE]]</f>
        <v>0</v>
      </c>
      <c r="AC1270" t="e">
        <f>VLOOKUP(Tabla1[[#This Row],[NRO_CUENTA]],[1]!Tabla3[#Data],12,0)</f>
        <v>#N/A</v>
      </c>
      <c r="AD1270" t="e">
        <f>VLOOKUP(Tabla1[[#This Row],[NRO_CUENTA]],[1]!Tabla3[#Data],17,0)</f>
        <v>#N/A</v>
      </c>
    </row>
    <row r="1271" spans="1:30" x14ac:dyDescent="0.25">
      <c r="A1271" t="s">
        <v>88</v>
      </c>
      <c r="B1271" s="1">
        <v>43496</v>
      </c>
      <c r="C1271" t="s">
        <v>36</v>
      </c>
      <c r="D1271">
        <v>33529</v>
      </c>
      <c r="E1271" s="6" t="s">
        <v>4924</v>
      </c>
      <c r="F1271" t="s">
        <v>4925</v>
      </c>
      <c r="G1271" s="6" t="s">
        <v>4824</v>
      </c>
      <c r="H1271" t="s">
        <v>40</v>
      </c>
      <c r="I1271" t="s">
        <v>23</v>
      </c>
      <c r="J1271" t="s">
        <v>5194</v>
      </c>
      <c r="K1271" t="s">
        <v>5104</v>
      </c>
      <c r="L1271" t="s">
        <v>5105</v>
      </c>
      <c r="M1271" t="s">
        <v>5106</v>
      </c>
      <c r="N1271" t="s">
        <v>4091</v>
      </c>
      <c r="O1271" s="14">
        <v>44287</v>
      </c>
      <c r="P1271" s="14">
        <v>44287</v>
      </c>
      <c r="Q1271" s="22" t="s">
        <v>27</v>
      </c>
      <c r="R1271" s="28" t="s">
        <v>5350</v>
      </c>
      <c r="S1271" s="24"/>
      <c r="T1271" s="22">
        <v>44341</v>
      </c>
      <c r="U1271" t="s">
        <v>5982</v>
      </c>
      <c r="V1271" t="s">
        <v>5982</v>
      </c>
      <c r="W1271" t="s">
        <v>36</v>
      </c>
      <c r="X1271" t="b">
        <f>Tabla1[[#This Row],[PLAN CONSUMO 31/10]]=Tabla1[[#This Row],[PLAN_CONSUMO]]</f>
        <v>1</v>
      </c>
      <c r="Y1271" t="s">
        <v>7344</v>
      </c>
      <c r="Z1271" t="b">
        <f>Tabla1[[#This Row],[DESCRIPCION_U20002 31/10]]=Tabla1[[#This Row],[DESCRIPCION_U2000]]</f>
        <v>0</v>
      </c>
      <c r="AA1271" t="s">
        <v>7474</v>
      </c>
      <c r="AB1271" t="b">
        <f>Tabla1[[#This Row],[EJECUTIVO COMERCIAL 31/10]]=Tabla1[[#This Row],[EJECUTIVO_CORPORATE]]</f>
        <v>0</v>
      </c>
      <c r="AC1271" t="e">
        <f>VLOOKUP(Tabla1[[#This Row],[NRO_CUENTA]],[1]!Tabla3[#Data],12,0)</f>
        <v>#N/A</v>
      </c>
      <c r="AD1271" t="e">
        <f>VLOOKUP(Tabla1[[#This Row],[NRO_CUENTA]],[1]!Tabla3[#Data],17,0)</f>
        <v>#N/A</v>
      </c>
    </row>
    <row r="1272" spans="1:30" x14ac:dyDescent="0.25">
      <c r="A1272" t="s">
        <v>88</v>
      </c>
      <c r="B1272" s="1">
        <v>43521</v>
      </c>
      <c r="C1272" t="s">
        <v>36</v>
      </c>
      <c r="D1272">
        <v>33533</v>
      </c>
      <c r="E1272" s="6" t="s">
        <v>4926</v>
      </c>
      <c r="F1272" t="s">
        <v>4927</v>
      </c>
      <c r="G1272" s="6" t="s">
        <v>1404</v>
      </c>
      <c r="H1272" t="s">
        <v>22</v>
      </c>
      <c r="I1272" t="s">
        <v>23</v>
      </c>
      <c r="J1272" t="s">
        <v>1233</v>
      </c>
      <c r="K1272" t="s">
        <v>5107</v>
      </c>
      <c r="L1272" t="s">
        <v>5108</v>
      </c>
      <c r="M1272" t="s">
        <v>5109</v>
      </c>
      <c r="N1272" t="s">
        <v>4091</v>
      </c>
      <c r="O1272" s="14">
        <v>44287</v>
      </c>
      <c r="P1272" s="14">
        <v>44287</v>
      </c>
      <c r="Q1272" s="22" t="s">
        <v>27</v>
      </c>
      <c r="R1272" s="22"/>
      <c r="S1272" s="24"/>
      <c r="T1272" s="22">
        <v>44358</v>
      </c>
      <c r="U1272" t="s">
        <v>5982</v>
      </c>
      <c r="V1272" t="s">
        <v>5982</v>
      </c>
      <c r="W1272" t="s">
        <v>469</v>
      </c>
      <c r="X1272" t="b">
        <f>Tabla1[[#This Row],[PLAN CONSUMO 31/10]]=Tabla1[[#This Row],[PLAN_CONSUMO]]</f>
        <v>0</v>
      </c>
      <c r="Y1272" t="s">
        <v>7975</v>
      </c>
      <c r="Z1272" t="b">
        <f>Tabla1[[#This Row],[DESCRIPCION_U20002 31/10]]=Tabla1[[#This Row],[DESCRIPCION_U2000]]</f>
        <v>0</v>
      </c>
      <c r="AA1272" t="s">
        <v>7110</v>
      </c>
      <c r="AB1272" t="b">
        <f>Tabla1[[#This Row],[EJECUTIVO COMERCIAL 31/10]]=Tabla1[[#This Row],[EJECUTIVO_CORPORATE]]</f>
        <v>0</v>
      </c>
      <c r="AC1272" t="e">
        <f>VLOOKUP(Tabla1[[#This Row],[NRO_CUENTA]],[1]!Tabla3[#Data],12,0)</f>
        <v>#N/A</v>
      </c>
      <c r="AD1272" t="e">
        <f>VLOOKUP(Tabla1[[#This Row],[NRO_CUENTA]],[1]!Tabla3[#Data],17,0)</f>
        <v>#N/A</v>
      </c>
    </row>
    <row r="1273" spans="1:30" x14ac:dyDescent="0.25">
      <c r="A1273" t="s">
        <v>88</v>
      </c>
      <c r="B1273" s="1">
        <v>43524</v>
      </c>
      <c r="C1273" t="s">
        <v>76</v>
      </c>
      <c r="D1273">
        <v>33636</v>
      </c>
      <c r="E1273" s="6" t="s">
        <v>304</v>
      </c>
      <c r="F1273" t="s">
        <v>4928</v>
      </c>
      <c r="G1273" s="6" t="s">
        <v>1429</v>
      </c>
      <c r="H1273" t="s">
        <v>22</v>
      </c>
      <c r="I1273" t="s">
        <v>23</v>
      </c>
      <c r="J1273" t="s">
        <v>1634</v>
      </c>
      <c r="K1273" t="s">
        <v>5110</v>
      </c>
      <c r="L1273" t="s">
        <v>5111</v>
      </c>
      <c r="M1273" t="s">
        <v>5112</v>
      </c>
      <c r="N1273" t="s">
        <v>4091</v>
      </c>
      <c r="O1273" s="14">
        <v>44287</v>
      </c>
      <c r="P1273" s="14">
        <v>44287</v>
      </c>
      <c r="Q1273" s="22" t="s">
        <v>27</v>
      </c>
      <c r="R1273" s="22"/>
      <c r="S1273" s="24"/>
      <c r="T1273" s="22">
        <v>44314</v>
      </c>
      <c r="U1273" t="s">
        <v>5989</v>
      </c>
      <c r="V1273" t="s">
        <v>35</v>
      </c>
      <c r="W1273" t="s">
        <v>76</v>
      </c>
      <c r="X1273" t="b">
        <f>Tabla1[[#This Row],[PLAN CONSUMO 31/10]]=Tabla1[[#This Row],[PLAN_CONSUMO]]</f>
        <v>1</v>
      </c>
      <c r="Y1273" t="s">
        <v>35</v>
      </c>
      <c r="Z1273" t="b">
        <f>Tabla1[[#This Row],[DESCRIPCION_U20002 31/10]]=Tabla1[[#This Row],[DESCRIPCION_U2000]]</f>
        <v>0</v>
      </c>
      <c r="AA1273" t="s">
        <v>1426</v>
      </c>
      <c r="AB1273" t="b">
        <f>Tabla1[[#This Row],[EJECUTIVO COMERCIAL 31/10]]=Tabla1[[#This Row],[EJECUTIVO_CORPORATE]]</f>
        <v>0</v>
      </c>
      <c r="AC1273" t="e">
        <f>VLOOKUP(Tabla1[[#This Row],[NRO_CUENTA]],[1]!Tabla3[#Data],12,0)</f>
        <v>#N/A</v>
      </c>
      <c r="AD1273" t="e">
        <f>VLOOKUP(Tabla1[[#This Row],[NRO_CUENTA]],[1]!Tabla3[#Data],17,0)</f>
        <v>#N/A</v>
      </c>
    </row>
    <row r="1274" spans="1:30" x14ac:dyDescent="0.25">
      <c r="A1274" t="s">
        <v>88</v>
      </c>
      <c r="B1274" s="1">
        <v>43552</v>
      </c>
      <c r="C1274" t="s">
        <v>248</v>
      </c>
      <c r="D1274">
        <v>33637</v>
      </c>
      <c r="E1274" s="6" t="s">
        <v>4929</v>
      </c>
      <c r="F1274" t="s">
        <v>4930</v>
      </c>
      <c r="G1274" s="6" t="s">
        <v>1408</v>
      </c>
      <c r="H1274" t="s">
        <v>40</v>
      </c>
      <c r="I1274" t="s">
        <v>23</v>
      </c>
      <c r="J1274" t="s">
        <v>1228</v>
      </c>
      <c r="K1274" t="s">
        <v>5113</v>
      </c>
      <c r="L1274" t="s">
        <v>5114</v>
      </c>
      <c r="M1274" t="s">
        <v>5115</v>
      </c>
      <c r="N1274" t="s">
        <v>4091</v>
      </c>
      <c r="O1274" s="14">
        <v>44287</v>
      </c>
      <c r="P1274" s="14">
        <v>44287</v>
      </c>
      <c r="Q1274" s="22" t="s">
        <v>27</v>
      </c>
      <c r="R1274" s="22"/>
      <c r="S1274" s="24"/>
      <c r="T1274" s="22">
        <v>44307</v>
      </c>
      <c r="U1274" t="s">
        <v>5982</v>
      </c>
      <c r="V1274" t="s">
        <v>5982</v>
      </c>
      <c r="W1274" t="s">
        <v>248</v>
      </c>
      <c r="X1274" t="b">
        <f>Tabla1[[#This Row],[PLAN CONSUMO 31/10]]=Tabla1[[#This Row],[PLAN_CONSUMO]]</f>
        <v>1</v>
      </c>
      <c r="Y1274" t="s">
        <v>4930</v>
      </c>
      <c r="Z1274" t="b">
        <f>Tabla1[[#This Row],[DESCRIPCION_U20002 31/10]]=Tabla1[[#This Row],[DESCRIPCION_U2000]]</f>
        <v>1</v>
      </c>
      <c r="AA1274" t="s">
        <v>8638</v>
      </c>
      <c r="AB1274" t="b">
        <f>Tabla1[[#This Row],[EJECUTIVO COMERCIAL 31/10]]=Tabla1[[#This Row],[EJECUTIVO_CORPORATE]]</f>
        <v>0</v>
      </c>
      <c r="AC1274" t="e">
        <f>VLOOKUP(Tabla1[[#This Row],[NRO_CUENTA]],[1]!Tabla3[#Data],12,0)</f>
        <v>#N/A</v>
      </c>
      <c r="AD1274" t="e">
        <f>VLOOKUP(Tabla1[[#This Row],[NRO_CUENTA]],[1]!Tabla3[#Data],17,0)</f>
        <v>#N/A</v>
      </c>
    </row>
    <row r="1275" spans="1:30" x14ac:dyDescent="0.25">
      <c r="A1275" t="s">
        <v>242</v>
      </c>
      <c r="B1275" s="1">
        <v>43524</v>
      </c>
      <c r="C1275" t="s">
        <v>248</v>
      </c>
      <c r="D1275">
        <v>33645</v>
      </c>
      <c r="E1275" s="6" t="s">
        <v>4931</v>
      </c>
      <c r="F1275" t="s">
        <v>4932</v>
      </c>
      <c r="G1275" s="6" t="s">
        <v>4933</v>
      </c>
      <c r="H1275" t="s">
        <v>22</v>
      </c>
      <c r="I1275" t="s">
        <v>23</v>
      </c>
      <c r="J1275" t="s">
        <v>5195</v>
      </c>
      <c r="K1275" t="s">
        <v>5116</v>
      </c>
      <c r="L1275" t="s">
        <v>5117</v>
      </c>
      <c r="M1275" t="s">
        <v>5118</v>
      </c>
      <c r="N1275" t="s">
        <v>4091</v>
      </c>
      <c r="O1275" s="14">
        <v>44287</v>
      </c>
      <c r="P1275" s="14">
        <v>44287</v>
      </c>
      <c r="Q1275" s="22" t="s">
        <v>27</v>
      </c>
      <c r="R1275" s="22"/>
      <c r="S1275" s="24"/>
      <c r="T1275" s="22">
        <v>44320</v>
      </c>
      <c r="U1275" t="s">
        <v>5984</v>
      </c>
      <c r="V1275" t="s">
        <v>35</v>
      </c>
      <c r="W1275" t="s">
        <v>248</v>
      </c>
      <c r="X1275" t="b">
        <f>Tabla1[[#This Row],[PLAN CONSUMO 31/10]]=Tabla1[[#This Row],[PLAN_CONSUMO]]</f>
        <v>1</v>
      </c>
      <c r="Y1275" t="s">
        <v>35</v>
      </c>
      <c r="Z1275" t="b">
        <f>Tabla1[[#This Row],[DESCRIPCION_U20002 31/10]]=Tabla1[[#This Row],[DESCRIPCION_U2000]]</f>
        <v>0</v>
      </c>
      <c r="AA1275" t="s">
        <v>9482</v>
      </c>
      <c r="AB1275" t="b">
        <f>Tabla1[[#This Row],[EJECUTIVO COMERCIAL 31/10]]=Tabla1[[#This Row],[EJECUTIVO_CORPORATE]]</f>
        <v>0</v>
      </c>
      <c r="AC1275" t="e">
        <f>VLOOKUP(Tabla1[[#This Row],[NRO_CUENTA]],[1]!Tabla3[#Data],12,0)</f>
        <v>#N/A</v>
      </c>
      <c r="AD1275" t="e">
        <f>VLOOKUP(Tabla1[[#This Row],[NRO_CUENTA]],[1]!Tabla3[#Data],17,0)</f>
        <v>#N/A</v>
      </c>
    </row>
    <row r="1276" spans="1:30" x14ac:dyDescent="0.25">
      <c r="A1276" t="s">
        <v>88</v>
      </c>
      <c r="B1276" s="1">
        <v>43554</v>
      </c>
      <c r="C1276" t="s">
        <v>248</v>
      </c>
      <c r="D1276">
        <v>33741</v>
      </c>
      <c r="E1276" s="6" t="s">
        <v>4934</v>
      </c>
      <c r="F1276" t="s">
        <v>4935</v>
      </c>
      <c r="G1276" s="6" t="s">
        <v>1429</v>
      </c>
      <c r="H1276" t="s">
        <v>22</v>
      </c>
      <c r="I1276" t="s">
        <v>23</v>
      </c>
      <c r="J1276" t="s">
        <v>1634</v>
      </c>
      <c r="K1276" t="s">
        <v>5119</v>
      </c>
      <c r="L1276" t="s">
        <v>5120</v>
      </c>
      <c r="M1276" t="s">
        <v>5121</v>
      </c>
      <c r="N1276" t="s">
        <v>4091</v>
      </c>
      <c r="O1276" s="14">
        <v>44287</v>
      </c>
      <c r="P1276" s="14">
        <v>44287</v>
      </c>
      <c r="Q1276" s="22" t="s">
        <v>27</v>
      </c>
      <c r="R1276" s="22"/>
      <c r="S1276" s="24"/>
      <c r="T1276" s="22">
        <v>44337</v>
      </c>
      <c r="U1276" t="s">
        <v>5982</v>
      </c>
      <c r="V1276" t="s">
        <v>5982</v>
      </c>
      <c r="W1276" t="s">
        <v>248</v>
      </c>
      <c r="X1276" t="b">
        <f>Tabla1[[#This Row],[PLAN CONSUMO 31/10]]=Tabla1[[#This Row],[PLAN_CONSUMO]]</f>
        <v>1</v>
      </c>
      <c r="Y1276" t="s">
        <v>4935</v>
      </c>
      <c r="Z1276" t="b">
        <f>Tabla1[[#This Row],[DESCRIPCION_U20002 31/10]]=Tabla1[[#This Row],[DESCRIPCION_U2000]]</f>
        <v>1</v>
      </c>
      <c r="AA1276" t="s">
        <v>7446</v>
      </c>
      <c r="AB1276" t="b">
        <f>Tabla1[[#This Row],[EJECUTIVO COMERCIAL 31/10]]=Tabla1[[#This Row],[EJECUTIVO_CORPORATE]]</f>
        <v>0</v>
      </c>
      <c r="AC1276" t="e">
        <f>VLOOKUP(Tabla1[[#This Row],[NRO_CUENTA]],[1]!Tabla3[#Data],12,0)</f>
        <v>#N/A</v>
      </c>
      <c r="AD1276" t="e">
        <f>VLOOKUP(Tabla1[[#This Row],[NRO_CUENTA]],[1]!Tabla3[#Data],17,0)</f>
        <v>#N/A</v>
      </c>
    </row>
    <row r="1277" spans="1:30" x14ac:dyDescent="0.25">
      <c r="A1277" t="s">
        <v>88</v>
      </c>
      <c r="B1277" s="1">
        <v>43554</v>
      </c>
      <c r="C1277" t="s">
        <v>248</v>
      </c>
      <c r="D1277">
        <v>33781</v>
      </c>
      <c r="E1277" s="6" t="s">
        <v>1434</v>
      </c>
      <c r="F1277" t="s">
        <v>4936</v>
      </c>
      <c r="G1277" s="6" t="s">
        <v>1435</v>
      </c>
      <c r="H1277" t="s">
        <v>40</v>
      </c>
      <c r="I1277" t="s">
        <v>23</v>
      </c>
      <c r="J1277" t="s">
        <v>1223</v>
      </c>
      <c r="K1277" t="s">
        <v>5122</v>
      </c>
      <c r="L1277" t="s">
        <v>5123</v>
      </c>
      <c r="M1277" t="s">
        <v>5124</v>
      </c>
      <c r="N1277" t="s">
        <v>4091</v>
      </c>
      <c r="O1277" s="14">
        <v>44287</v>
      </c>
      <c r="P1277" s="14">
        <v>44287</v>
      </c>
      <c r="Q1277" s="22" t="s">
        <v>27</v>
      </c>
      <c r="R1277" s="22" t="s">
        <v>5214</v>
      </c>
      <c r="S1277" s="24"/>
      <c r="T1277" s="22">
        <v>44331</v>
      </c>
      <c r="U1277" t="s">
        <v>5982</v>
      </c>
      <c r="V1277" t="s">
        <v>5982</v>
      </c>
      <c r="W1277" t="s">
        <v>248</v>
      </c>
      <c r="X1277" t="b">
        <f>Tabla1[[#This Row],[PLAN CONSUMO 31/10]]=Tabla1[[#This Row],[PLAN_CONSUMO]]</f>
        <v>1</v>
      </c>
      <c r="Y1277" t="s">
        <v>4936</v>
      </c>
      <c r="Z1277" t="b">
        <f>Tabla1[[#This Row],[DESCRIPCION_U20002 31/10]]=Tabla1[[#This Row],[DESCRIPCION_U2000]]</f>
        <v>1</v>
      </c>
      <c r="AA1277" t="s">
        <v>1435</v>
      </c>
      <c r="AB1277" t="b">
        <f>Tabla1[[#This Row],[EJECUTIVO COMERCIAL 31/10]]=Tabla1[[#This Row],[EJECUTIVO_CORPORATE]]</f>
        <v>1</v>
      </c>
      <c r="AC1277" t="e">
        <f>VLOOKUP(Tabla1[[#This Row],[NRO_CUENTA]],[1]!Tabla3[#Data],12,0)</f>
        <v>#N/A</v>
      </c>
      <c r="AD1277" t="e">
        <f>VLOOKUP(Tabla1[[#This Row],[NRO_CUENTA]],[1]!Tabla3[#Data],17,0)</f>
        <v>#N/A</v>
      </c>
    </row>
    <row r="1278" spans="1:30" x14ac:dyDescent="0.25">
      <c r="A1278" t="s">
        <v>242</v>
      </c>
      <c r="B1278" s="1">
        <v>43554</v>
      </c>
      <c r="C1278" t="s">
        <v>248</v>
      </c>
      <c r="D1278">
        <v>33784</v>
      </c>
      <c r="E1278" s="6" t="s">
        <v>4937</v>
      </c>
      <c r="F1278" t="s">
        <v>4938</v>
      </c>
      <c r="G1278" s="6" t="s">
        <v>4250</v>
      </c>
      <c r="H1278" t="s">
        <v>40</v>
      </c>
      <c r="I1278" t="s">
        <v>23</v>
      </c>
      <c r="J1278" t="s">
        <v>5190</v>
      </c>
      <c r="K1278" t="s">
        <v>5125</v>
      </c>
      <c r="L1278" t="s">
        <v>5126</v>
      </c>
      <c r="M1278" t="s">
        <v>5127</v>
      </c>
      <c r="N1278" t="s">
        <v>4091</v>
      </c>
      <c r="O1278" s="14">
        <v>44287</v>
      </c>
      <c r="P1278" s="14">
        <v>44287</v>
      </c>
      <c r="Q1278" s="22" t="s">
        <v>27</v>
      </c>
      <c r="R1278" s="22"/>
      <c r="S1278" s="24"/>
      <c r="T1278" s="22">
        <v>44314</v>
      </c>
      <c r="U1278" t="s">
        <v>5982</v>
      </c>
      <c r="V1278" t="s">
        <v>5982</v>
      </c>
      <c r="W1278" t="s">
        <v>76</v>
      </c>
      <c r="X1278" t="b">
        <f>Tabla1[[#This Row],[PLAN CONSUMO 31/10]]=Tabla1[[#This Row],[PLAN_CONSUMO]]</f>
        <v>0</v>
      </c>
      <c r="Y1278" t="s">
        <v>9174</v>
      </c>
      <c r="Z1278" t="b">
        <f>Tabla1[[#This Row],[DESCRIPCION_U20002 31/10]]=Tabla1[[#This Row],[DESCRIPCION_U2000]]</f>
        <v>0</v>
      </c>
      <c r="AA1278" t="s">
        <v>4250</v>
      </c>
      <c r="AB1278" t="b">
        <f>Tabla1[[#This Row],[EJECUTIVO COMERCIAL 31/10]]=Tabla1[[#This Row],[EJECUTIVO_CORPORATE]]</f>
        <v>1</v>
      </c>
      <c r="AC1278" t="e">
        <f>VLOOKUP(Tabla1[[#This Row],[NRO_CUENTA]],[1]!Tabla3[#Data],12,0)</f>
        <v>#N/A</v>
      </c>
      <c r="AD1278" t="e">
        <f>VLOOKUP(Tabla1[[#This Row],[NRO_CUENTA]],[1]!Tabla3[#Data],17,0)</f>
        <v>#N/A</v>
      </c>
    </row>
    <row r="1279" spans="1:30" x14ac:dyDescent="0.25">
      <c r="A1279" t="s">
        <v>242</v>
      </c>
      <c r="B1279" s="1">
        <v>43554</v>
      </c>
      <c r="C1279" t="s">
        <v>287</v>
      </c>
      <c r="D1279">
        <v>33817</v>
      </c>
      <c r="E1279" s="6" t="s">
        <v>4939</v>
      </c>
      <c r="F1279" t="s">
        <v>4940</v>
      </c>
      <c r="G1279" s="6" t="s">
        <v>4248</v>
      </c>
      <c r="H1279" t="s">
        <v>40</v>
      </c>
      <c r="I1279" t="s">
        <v>23</v>
      </c>
      <c r="J1279" t="s">
        <v>1638</v>
      </c>
      <c r="K1279" t="s">
        <v>5128</v>
      </c>
      <c r="L1279" t="s">
        <v>5129</v>
      </c>
      <c r="M1279" t="s">
        <v>5130</v>
      </c>
      <c r="N1279" t="s">
        <v>4091</v>
      </c>
      <c r="O1279" s="14">
        <v>44287</v>
      </c>
      <c r="P1279" s="14">
        <v>44287</v>
      </c>
      <c r="Q1279" s="22" t="s">
        <v>27</v>
      </c>
      <c r="R1279" s="22"/>
      <c r="S1279" s="24"/>
      <c r="T1279" s="22">
        <v>44330</v>
      </c>
      <c r="U1279" t="s">
        <v>5982</v>
      </c>
      <c r="V1279" t="s">
        <v>5982</v>
      </c>
      <c r="W1279" t="s">
        <v>287</v>
      </c>
      <c r="X1279" t="b">
        <f>Tabla1[[#This Row],[PLAN CONSUMO 31/10]]=Tabla1[[#This Row],[PLAN_CONSUMO]]</f>
        <v>1</v>
      </c>
      <c r="Y1279" t="s">
        <v>4940</v>
      </c>
      <c r="Z1279" t="b">
        <f>Tabla1[[#This Row],[DESCRIPCION_U20002 31/10]]=Tabla1[[#This Row],[DESCRIPCION_U2000]]</f>
        <v>1</v>
      </c>
      <c r="AA1279" t="s">
        <v>6378</v>
      </c>
      <c r="AB1279" t="b">
        <f>Tabla1[[#This Row],[EJECUTIVO COMERCIAL 31/10]]=Tabla1[[#This Row],[EJECUTIVO_CORPORATE]]</f>
        <v>0</v>
      </c>
      <c r="AC1279" t="e">
        <f>VLOOKUP(Tabla1[[#This Row],[NRO_CUENTA]],[1]!Tabla3[#Data],12,0)</f>
        <v>#N/A</v>
      </c>
      <c r="AD1279" t="e">
        <f>VLOOKUP(Tabla1[[#This Row],[NRO_CUENTA]],[1]!Tabla3[#Data],17,0)</f>
        <v>#N/A</v>
      </c>
    </row>
    <row r="1280" spans="1:30" x14ac:dyDescent="0.25">
      <c r="A1280" t="s">
        <v>88</v>
      </c>
      <c r="B1280" s="1">
        <v>43600</v>
      </c>
      <c r="C1280" t="s">
        <v>248</v>
      </c>
      <c r="D1280">
        <v>33903</v>
      </c>
      <c r="E1280" s="6" t="s">
        <v>4941</v>
      </c>
      <c r="F1280" t="s">
        <v>4942</v>
      </c>
      <c r="G1280" s="6" t="s">
        <v>1769</v>
      </c>
      <c r="H1280" t="s">
        <v>22</v>
      </c>
      <c r="I1280" t="s">
        <v>23</v>
      </c>
      <c r="J1280" t="s">
        <v>1240</v>
      </c>
      <c r="K1280" t="s">
        <v>5131</v>
      </c>
      <c r="L1280" t="s">
        <v>5132</v>
      </c>
      <c r="M1280" t="s">
        <v>5133</v>
      </c>
      <c r="N1280" t="s">
        <v>4091</v>
      </c>
      <c r="O1280" s="14">
        <v>44287</v>
      </c>
      <c r="P1280" s="14">
        <v>44287</v>
      </c>
      <c r="Q1280" s="22" t="s">
        <v>27</v>
      </c>
      <c r="R1280" s="22"/>
      <c r="S1280" s="24"/>
      <c r="T1280" s="22">
        <v>44335</v>
      </c>
      <c r="U1280" t="s">
        <v>5982</v>
      </c>
      <c r="V1280" t="s">
        <v>5982</v>
      </c>
      <c r="W1280" t="s">
        <v>248</v>
      </c>
      <c r="X1280" t="b">
        <f>Tabla1[[#This Row],[PLAN CONSUMO 31/10]]=Tabla1[[#This Row],[PLAN_CONSUMO]]</f>
        <v>1</v>
      </c>
      <c r="Y1280" t="s">
        <v>4942</v>
      </c>
      <c r="Z1280" t="b">
        <f>Tabla1[[#This Row],[DESCRIPCION_U20002 31/10]]=Tabla1[[#This Row],[DESCRIPCION_U2000]]</f>
        <v>1</v>
      </c>
      <c r="AA1280" t="s">
        <v>1426</v>
      </c>
      <c r="AB1280" t="b">
        <f>Tabla1[[#This Row],[EJECUTIVO COMERCIAL 31/10]]=Tabla1[[#This Row],[EJECUTIVO_CORPORATE]]</f>
        <v>0</v>
      </c>
      <c r="AC1280" t="e">
        <f>VLOOKUP(Tabla1[[#This Row],[NRO_CUENTA]],[1]!Tabla3[#Data],12,0)</f>
        <v>#N/A</v>
      </c>
      <c r="AD1280" t="e">
        <f>VLOOKUP(Tabla1[[#This Row],[NRO_CUENTA]],[1]!Tabla3[#Data],17,0)</f>
        <v>#N/A</v>
      </c>
    </row>
    <row r="1281" spans="1:30" x14ac:dyDescent="0.25">
      <c r="A1281" t="s">
        <v>88</v>
      </c>
      <c r="B1281" s="1">
        <v>43616</v>
      </c>
      <c r="C1281" t="s">
        <v>129</v>
      </c>
      <c r="D1281">
        <v>34091</v>
      </c>
      <c r="E1281" s="6" t="s">
        <v>4943</v>
      </c>
      <c r="F1281" t="s">
        <v>4944</v>
      </c>
      <c r="G1281" s="6" t="s">
        <v>1408</v>
      </c>
      <c r="H1281" t="s">
        <v>40</v>
      </c>
      <c r="I1281" t="s">
        <v>23</v>
      </c>
      <c r="J1281" t="s">
        <v>1228</v>
      </c>
      <c r="K1281" t="s">
        <v>5134</v>
      </c>
      <c r="L1281" t="s">
        <v>5135</v>
      </c>
      <c r="M1281" t="s">
        <v>5136</v>
      </c>
      <c r="N1281" t="s">
        <v>4091</v>
      </c>
      <c r="O1281" s="14">
        <v>44287</v>
      </c>
      <c r="P1281" s="14">
        <v>44287</v>
      </c>
      <c r="Q1281" s="22" t="s">
        <v>27</v>
      </c>
      <c r="R1281" s="22" t="s">
        <v>5215</v>
      </c>
      <c r="S1281" s="24"/>
      <c r="T1281" s="22">
        <v>44334</v>
      </c>
      <c r="U1281" t="s">
        <v>5982</v>
      </c>
      <c r="V1281" t="s">
        <v>5982</v>
      </c>
      <c r="W1281" t="s">
        <v>129</v>
      </c>
      <c r="X1281" t="b">
        <f>Tabla1[[#This Row],[PLAN CONSUMO 31/10]]=Tabla1[[#This Row],[PLAN_CONSUMO]]</f>
        <v>1</v>
      </c>
      <c r="Y1281" t="s">
        <v>9027</v>
      </c>
      <c r="Z1281" t="b">
        <f>Tabla1[[#This Row],[DESCRIPCION_U20002 31/10]]=Tabla1[[#This Row],[DESCRIPCION_U2000]]</f>
        <v>0</v>
      </c>
      <c r="AA1281" t="s">
        <v>8638</v>
      </c>
      <c r="AB1281" t="b">
        <f>Tabla1[[#This Row],[EJECUTIVO COMERCIAL 31/10]]=Tabla1[[#This Row],[EJECUTIVO_CORPORATE]]</f>
        <v>0</v>
      </c>
      <c r="AC1281" t="e">
        <f>VLOOKUP(Tabla1[[#This Row],[NRO_CUENTA]],[1]!Tabla3[#Data],12,0)</f>
        <v>#N/A</v>
      </c>
      <c r="AD1281" t="e">
        <f>VLOOKUP(Tabla1[[#This Row],[NRO_CUENTA]],[1]!Tabla3[#Data],17,0)</f>
        <v>#N/A</v>
      </c>
    </row>
    <row r="1282" spans="1:30" x14ac:dyDescent="0.25">
      <c r="A1282" t="s">
        <v>242</v>
      </c>
      <c r="B1282" s="1">
        <v>43640</v>
      </c>
      <c r="C1282" t="s">
        <v>129</v>
      </c>
      <c r="D1282">
        <v>34100</v>
      </c>
      <c r="E1282" s="6" t="s">
        <v>4945</v>
      </c>
      <c r="F1282" t="s">
        <v>4946</v>
      </c>
      <c r="G1282" s="6" t="s">
        <v>2247</v>
      </c>
      <c r="H1282" t="s">
        <v>40</v>
      </c>
      <c r="I1282" t="s">
        <v>23</v>
      </c>
      <c r="J1282" t="s">
        <v>1224</v>
      </c>
      <c r="K1282" t="s">
        <v>5137</v>
      </c>
      <c r="L1282" t="s">
        <v>5138</v>
      </c>
      <c r="M1282" t="s">
        <v>5139</v>
      </c>
      <c r="N1282" t="s">
        <v>4091</v>
      </c>
      <c r="O1282" s="14">
        <v>44287</v>
      </c>
      <c r="P1282" s="14">
        <v>44287</v>
      </c>
      <c r="Q1282" s="22" t="s">
        <v>27</v>
      </c>
      <c r="R1282" s="28" t="s">
        <v>5348</v>
      </c>
      <c r="S1282" s="24"/>
      <c r="T1282" s="22">
        <v>44343</v>
      </c>
      <c r="U1282" t="s">
        <v>5984</v>
      </c>
      <c r="V1282" t="s">
        <v>35</v>
      </c>
      <c r="W1282" t="s">
        <v>129</v>
      </c>
      <c r="X1282" t="b">
        <f>Tabla1[[#This Row],[PLAN CONSUMO 31/10]]=Tabla1[[#This Row],[PLAN_CONSUMO]]</f>
        <v>1</v>
      </c>
      <c r="Y1282" t="s">
        <v>35</v>
      </c>
      <c r="Z1282" t="b">
        <f>Tabla1[[#This Row],[DESCRIPCION_U20002 31/10]]=Tabla1[[#This Row],[DESCRIPCION_U2000]]</f>
        <v>0</v>
      </c>
      <c r="AA1282" t="s">
        <v>2247</v>
      </c>
      <c r="AB1282" t="b">
        <f>Tabla1[[#This Row],[EJECUTIVO COMERCIAL 31/10]]=Tabla1[[#This Row],[EJECUTIVO_CORPORATE]]</f>
        <v>1</v>
      </c>
      <c r="AC1282" t="e">
        <f>VLOOKUP(Tabla1[[#This Row],[NRO_CUENTA]],[1]!Tabla3[#Data],12,0)</f>
        <v>#N/A</v>
      </c>
      <c r="AD1282" t="e">
        <f>VLOOKUP(Tabla1[[#This Row],[NRO_CUENTA]],[1]!Tabla3[#Data],17,0)</f>
        <v>#N/A</v>
      </c>
    </row>
    <row r="1283" spans="1:30" x14ac:dyDescent="0.25">
      <c r="A1283" t="s">
        <v>88</v>
      </c>
      <c r="B1283" s="1">
        <v>43645</v>
      </c>
      <c r="C1283" t="s">
        <v>248</v>
      </c>
      <c r="D1283">
        <v>34158</v>
      </c>
      <c r="E1283" s="6" t="s">
        <v>4947</v>
      </c>
      <c r="F1283" t="s">
        <v>4948</v>
      </c>
      <c r="G1283" s="6" t="s">
        <v>4244</v>
      </c>
      <c r="H1283" t="s">
        <v>40</v>
      </c>
      <c r="I1283" t="s">
        <v>23</v>
      </c>
      <c r="J1283" t="s">
        <v>1633</v>
      </c>
      <c r="K1283" t="s">
        <v>5140</v>
      </c>
      <c r="L1283" t="s">
        <v>5141</v>
      </c>
      <c r="M1283" t="s">
        <v>5142</v>
      </c>
      <c r="N1283" t="s">
        <v>4091</v>
      </c>
      <c r="O1283" s="14">
        <v>44287</v>
      </c>
      <c r="P1283" s="14">
        <v>44287</v>
      </c>
      <c r="Q1283" s="22" t="s">
        <v>75</v>
      </c>
      <c r="R1283" s="22" t="s">
        <v>6388</v>
      </c>
      <c r="S1283" s="2" t="s">
        <v>9309</v>
      </c>
      <c r="T1283" s="22">
        <v>0</v>
      </c>
      <c r="U1283" t="s">
        <v>5989</v>
      </c>
      <c r="V1283" t="s">
        <v>35</v>
      </c>
      <c r="W1283" t="s">
        <v>248</v>
      </c>
      <c r="X1283" t="b">
        <f>Tabla1[[#This Row],[PLAN CONSUMO 31/10]]=Tabla1[[#This Row],[PLAN_CONSUMO]]</f>
        <v>1</v>
      </c>
      <c r="Y1283" t="s">
        <v>35</v>
      </c>
      <c r="Z1283" t="b">
        <f>Tabla1[[#This Row],[DESCRIPCION_U20002 31/10]]=Tabla1[[#This Row],[DESCRIPCION_U2000]]</f>
        <v>0</v>
      </c>
      <c r="AA1283" t="s">
        <v>6990</v>
      </c>
      <c r="AB1283" t="b">
        <f>Tabla1[[#This Row],[EJECUTIVO COMERCIAL 31/10]]=Tabla1[[#This Row],[EJECUTIVO_CORPORATE]]</f>
        <v>0</v>
      </c>
      <c r="AC1283" t="e">
        <f>VLOOKUP(Tabla1[[#This Row],[NRO_CUENTA]],[1]!Tabla3[#Data],12,0)</f>
        <v>#N/A</v>
      </c>
      <c r="AD1283" t="e">
        <f>VLOOKUP(Tabla1[[#This Row],[NRO_CUENTA]],[1]!Tabla3[#Data],17,0)</f>
        <v>#N/A</v>
      </c>
    </row>
    <row r="1284" spans="1:30" x14ac:dyDescent="0.25">
      <c r="A1284" t="s">
        <v>88</v>
      </c>
      <c r="B1284" s="1">
        <v>43644</v>
      </c>
      <c r="C1284" t="s">
        <v>248</v>
      </c>
      <c r="D1284">
        <v>34178</v>
      </c>
      <c r="E1284" s="6" t="s">
        <v>4949</v>
      </c>
      <c r="F1284" t="s">
        <v>4950</v>
      </c>
      <c r="G1284" s="6" t="s">
        <v>4247</v>
      </c>
      <c r="H1284" t="s">
        <v>40</v>
      </c>
      <c r="I1284" t="s">
        <v>23</v>
      </c>
      <c r="J1284" t="s">
        <v>4336</v>
      </c>
      <c r="K1284" t="s">
        <v>5143</v>
      </c>
      <c r="L1284" t="s">
        <v>5144</v>
      </c>
      <c r="M1284" t="s">
        <v>5145</v>
      </c>
      <c r="N1284" t="s">
        <v>4091</v>
      </c>
      <c r="O1284" s="14">
        <v>44287</v>
      </c>
      <c r="P1284" s="14">
        <v>44287</v>
      </c>
      <c r="Q1284" s="22" t="s">
        <v>27</v>
      </c>
      <c r="R1284" s="22"/>
      <c r="S1284" s="24"/>
      <c r="T1284" s="22">
        <v>44314</v>
      </c>
      <c r="U1284" t="s">
        <v>5982</v>
      </c>
      <c r="V1284" t="s">
        <v>35</v>
      </c>
      <c r="W1284" t="s">
        <v>364</v>
      </c>
      <c r="X1284" t="b">
        <f>Tabla1[[#This Row],[PLAN CONSUMO 31/10]]=Tabla1[[#This Row],[PLAN_CONSUMO]]</f>
        <v>0</v>
      </c>
      <c r="Y1284" t="s">
        <v>35</v>
      </c>
      <c r="Z1284" t="b">
        <f>Tabla1[[#This Row],[DESCRIPCION_U20002 31/10]]=Tabla1[[#This Row],[DESCRIPCION_U2000]]</f>
        <v>0</v>
      </c>
      <c r="AA1284" t="s">
        <v>4247</v>
      </c>
      <c r="AB1284" t="b">
        <f>Tabla1[[#This Row],[EJECUTIVO COMERCIAL 31/10]]=Tabla1[[#This Row],[EJECUTIVO_CORPORATE]]</f>
        <v>1</v>
      </c>
      <c r="AC1284" t="e">
        <f>VLOOKUP(Tabla1[[#This Row],[NRO_CUENTA]],[1]!Tabla3[#Data],12,0)</f>
        <v>#N/A</v>
      </c>
      <c r="AD1284" t="e">
        <f>VLOOKUP(Tabla1[[#This Row],[NRO_CUENTA]],[1]!Tabla3[#Data],17,0)</f>
        <v>#N/A</v>
      </c>
    </row>
    <row r="1285" spans="1:30" x14ac:dyDescent="0.25">
      <c r="A1285" t="s">
        <v>242</v>
      </c>
      <c r="B1285" s="1">
        <v>43645</v>
      </c>
      <c r="C1285" t="s">
        <v>287</v>
      </c>
      <c r="D1285">
        <v>34203</v>
      </c>
      <c r="E1285" s="6" t="s">
        <v>4951</v>
      </c>
      <c r="F1285" t="s">
        <v>4952</v>
      </c>
      <c r="G1285" s="6" t="s">
        <v>4895</v>
      </c>
      <c r="H1285" t="s">
        <v>22</v>
      </c>
      <c r="I1285" t="s">
        <v>23</v>
      </c>
      <c r="J1285" t="s">
        <v>5193</v>
      </c>
      <c r="K1285" t="s">
        <v>5146</v>
      </c>
      <c r="L1285" t="s">
        <v>5147</v>
      </c>
      <c r="M1285" t="s">
        <v>5148</v>
      </c>
      <c r="N1285" t="s">
        <v>4091</v>
      </c>
      <c r="O1285" s="14">
        <v>44287</v>
      </c>
      <c r="P1285" s="14">
        <v>44287</v>
      </c>
      <c r="Q1285" s="22" t="s">
        <v>27</v>
      </c>
      <c r="R1285" s="22" t="s">
        <v>5206</v>
      </c>
      <c r="S1285" s="24"/>
      <c r="T1285" s="22">
        <v>44307</v>
      </c>
      <c r="U1285" t="s">
        <v>5982</v>
      </c>
      <c r="V1285" t="s">
        <v>5982</v>
      </c>
      <c r="W1285" t="s">
        <v>287</v>
      </c>
      <c r="X1285" t="b">
        <f>Tabla1[[#This Row],[PLAN CONSUMO 31/10]]=Tabla1[[#This Row],[PLAN_CONSUMO]]</f>
        <v>1</v>
      </c>
      <c r="Y1285" t="s">
        <v>4952</v>
      </c>
      <c r="Z1285" t="b">
        <f>Tabla1[[#This Row],[DESCRIPCION_U20002 31/10]]=Tabla1[[#This Row],[DESCRIPCION_U2000]]</f>
        <v>1</v>
      </c>
      <c r="AA1285" t="s">
        <v>5882</v>
      </c>
      <c r="AB1285" t="b">
        <f>Tabla1[[#This Row],[EJECUTIVO COMERCIAL 31/10]]=Tabla1[[#This Row],[EJECUTIVO_CORPORATE]]</f>
        <v>0</v>
      </c>
      <c r="AC1285" t="e">
        <f>VLOOKUP(Tabla1[[#This Row],[NRO_CUENTA]],[1]!Tabla3[#Data],12,0)</f>
        <v>#N/A</v>
      </c>
      <c r="AD1285" t="e">
        <f>VLOOKUP(Tabla1[[#This Row],[NRO_CUENTA]],[1]!Tabla3[#Data],17,0)</f>
        <v>#N/A</v>
      </c>
    </row>
    <row r="1286" spans="1:30" x14ac:dyDescent="0.25">
      <c r="A1286" t="s">
        <v>242</v>
      </c>
      <c r="B1286" s="1">
        <v>43668</v>
      </c>
      <c r="C1286" t="s">
        <v>129</v>
      </c>
      <c r="D1286">
        <v>34253</v>
      </c>
      <c r="E1286" s="6" t="s">
        <v>4953</v>
      </c>
      <c r="F1286" t="s">
        <v>4954</v>
      </c>
      <c r="G1286" s="6" t="s">
        <v>2248</v>
      </c>
      <c r="H1286" t="s">
        <v>40</v>
      </c>
      <c r="I1286" t="s">
        <v>23</v>
      </c>
      <c r="J1286" t="s">
        <v>1637</v>
      </c>
      <c r="K1286" t="s">
        <v>5149</v>
      </c>
      <c r="L1286" t="s">
        <v>5150</v>
      </c>
      <c r="M1286" t="s">
        <v>5151</v>
      </c>
      <c r="N1286" t="s">
        <v>4091</v>
      </c>
      <c r="O1286" s="14">
        <v>44287</v>
      </c>
      <c r="P1286" s="14">
        <v>44287</v>
      </c>
      <c r="Q1286" s="22" t="s">
        <v>27</v>
      </c>
      <c r="R1286" s="22"/>
      <c r="S1286" s="24"/>
      <c r="T1286" s="22">
        <v>44309</v>
      </c>
      <c r="U1286" t="s">
        <v>5982</v>
      </c>
      <c r="V1286" t="s">
        <v>5982</v>
      </c>
      <c r="W1286" t="s">
        <v>129</v>
      </c>
      <c r="X1286" t="b">
        <f>Tabla1[[#This Row],[PLAN CONSUMO 31/10]]=Tabla1[[#This Row],[PLAN_CONSUMO]]</f>
        <v>1</v>
      </c>
      <c r="Y1286" t="s">
        <v>4954</v>
      </c>
      <c r="Z1286" t="b">
        <f>Tabla1[[#This Row],[DESCRIPCION_U20002 31/10]]=Tabla1[[#This Row],[DESCRIPCION_U2000]]</f>
        <v>1</v>
      </c>
      <c r="AA1286" t="s">
        <v>6745</v>
      </c>
      <c r="AB1286" t="b">
        <f>Tabla1[[#This Row],[EJECUTIVO COMERCIAL 31/10]]=Tabla1[[#This Row],[EJECUTIVO_CORPORATE]]</f>
        <v>0</v>
      </c>
      <c r="AC1286" t="e">
        <f>VLOOKUP(Tabla1[[#This Row],[NRO_CUENTA]],[1]!Tabla3[#Data],12,0)</f>
        <v>#N/A</v>
      </c>
      <c r="AD1286" t="e">
        <f>VLOOKUP(Tabla1[[#This Row],[NRO_CUENTA]],[1]!Tabla3[#Data],17,0)</f>
        <v>#N/A</v>
      </c>
    </row>
    <row r="1287" spans="1:30" ht="14.25" customHeight="1" x14ac:dyDescent="0.25">
      <c r="A1287" t="s">
        <v>88</v>
      </c>
      <c r="B1287" s="1">
        <v>44134</v>
      </c>
      <c r="C1287" t="s">
        <v>36</v>
      </c>
      <c r="D1287">
        <v>35558</v>
      </c>
      <c r="E1287" s="6" t="s">
        <v>4955</v>
      </c>
      <c r="F1287" t="s">
        <v>4956</v>
      </c>
      <c r="G1287" s="6" t="s">
        <v>1408</v>
      </c>
      <c r="H1287" t="s">
        <v>40</v>
      </c>
      <c r="I1287" t="s">
        <v>23</v>
      </c>
      <c r="J1287" t="s">
        <v>1228</v>
      </c>
      <c r="K1287" t="s">
        <v>5152</v>
      </c>
      <c r="L1287" t="s">
        <v>5153</v>
      </c>
      <c r="M1287" t="s">
        <v>5154</v>
      </c>
      <c r="N1287" t="s">
        <v>4091</v>
      </c>
      <c r="O1287" s="14">
        <v>44287</v>
      </c>
      <c r="P1287" s="14">
        <v>44287</v>
      </c>
      <c r="Q1287" s="22" t="s">
        <v>27</v>
      </c>
      <c r="R1287" s="22"/>
      <c r="S1287" s="24"/>
      <c r="T1287" s="22">
        <v>44307</v>
      </c>
      <c r="U1287" t="s">
        <v>5982</v>
      </c>
      <c r="V1287" t="s">
        <v>5982</v>
      </c>
      <c r="W1287" t="s">
        <v>469</v>
      </c>
      <c r="X1287" t="b">
        <f>Tabla1[[#This Row],[PLAN CONSUMO 31/10]]=Tabla1[[#This Row],[PLAN_CONSUMO]]</f>
        <v>0</v>
      </c>
      <c r="Y1287" t="s">
        <v>7217</v>
      </c>
      <c r="Z1287" t="b">
        <f>Tabla1[[#This Row],[DESCRIPCION_U20002 31/10]]=Tabla1[[#This Row],[DESCRIPCION_U2000]]</f>
        <v>0</v>
      </c>
      <c r="AA1287" t="s">
        <v>8638</v>
      </c>
      <c r="AB1287" t="b">
        <f>Tabla1[[#This Row],[EJECUTIVO COMERCIAL 31/10]]=Tabla1[[#This Row],[EJECUTIVO_CORPORATE]]</f>
        <v>0</v>
      </c>
      <c r="AC1287" t="e">
        <f>VLOOKUP(Tabla1[[#This Row],[NRO_CUENTA]],[1]!Tabla3[#Data],12,0)</f>
        <v>#N/A</v>
      </c>
      <c r="AD1287" t="e">
        <f>VLOOKUP(Tabla1[[#This Row],[NRO_CUENTA]],[1]!Tabla3[#Data],17,0)</f>
        <v>#N/A</v>
      </c>
    </row>
    <row r="1288" spans="1:30" ht="18" customHeight="1" x14ac:dyDescent="0.25">
      <c r="A1288" t="s">
        <v>18</v>
      </c>
      <c r="B1288" s="1">
        <v>44285</v>
      </c>
      <c r="C1288" t="s">
        <v>248</v>
      </c>
      <c r="D1288">
        <v>35838</v>
      </c>
      <c r="E1288" s="6" t="s">
        <v>1660</v>
      </c>
      <c r="F1288" t="s">
        <v>4957</v>
      </c>
      <c r="G1288" s="6" t="s">
        <v>3799</v>
      </c>
      <c r="H1288" t="s">
        <v>40</v>
      </c>
      <c r="I1288" t="s">
        <v>23</v>
      </c>
      <c r="J1288" t="s">
        <v>823</v>
      </c>
      <c r="K1288" t="s">
        <v>5155</v>
      </c>
      <c r="L1288" t="s">
        <v>5156</v>
      </c>
      <c r="M1288" t="s">
        <v>5157</v>
      </c>
      <c r="N1288" t="s">
        <v>17</v>
      </c>
      <c r="O1288" s="14">
        <v>44287</v>
      </c>
      <c r="P1288" s="14">
        <v>44287</v>
      </c>
      <c r="Q1288" s="22" t="s">
        <v>75</v>
      </c>
      <c r="R1288" s="42" t="s">
        <v>6198</v>
      </c>
      <c r="S1288" s="2" t="s">
        <v>9309</v>
      </c>
      <c r="T1288" s="22">
        <v>0</v>
      </c>
      <c r="U1288" t="s">
        <v>5984</v>
      </c>
      <c r="V1288" t="s">
        <v>5982</v>
      </c>
      <c r="W1288" t="s">
        <v>248</v>
      </c>
      <c r="X1288" t="b">
        <f>Tabla1[[#This Row],[PLAN CONSUMO 31/10]]=Tabla1[[#This Row],[PLAN_CONSUMO]]</f>
        <v>1</v>
      </c>
      <c r="Y1288" t="s">
        <v>4957</v>
      </c>
      <c r="Z1288" t="b">
        <f>Tabla1[[#This Row],[DESCRIPCION_U20002 31/10]]=Tabla1[[#This Row],[DESCRIPCION_U2000]]</f>
        <v>1</v>
      </c>
      <c r="AA1288" t="s">
        <v>3799</v>
      </c>
      <c r="AB1288" t="b">
        <f>Tabla1[[#This Row],[EJECUTIVO COMERCIAL 31/10]]=Tabla1[[#This Row],[EJECUTIVO_CORPORATE]]</f>
        <v>1</v>
      </c>
      <c r="AC1288" t="e">
        <f>VLOOKUP(Tabla1[[#This Row],[NRO_CUENTA]],[1]!Tabla3[#Data],12,0)</f>
        <v>#N/A</v>
      </c>
      <c r="AD1288" t="e">
        <f>VLOOKUP(Tabla1[[#This Row],[NRO_CUENTA]],[1]!Tabla3[#Data],17,0)</f>
        <v>#N/A</v>
      </c>
    </row>
    <row r="1289" spans="1:30" x14ac:dyDescent="0.25">
      <c r="A1289" t="s">
        <v>242</v>
      </c>
      <c r="B1289" s="1">
        <v>44226</v>
      </c>
      <c r="C1289" t="s">
        <v>36</v>
      </c>
      <c r="D1289">
        <v>35878</v>
      </c>
      <c r="E1289" s="6" t="s">
        <v>4958</v>
      </c>
      <c r="F1289" t="s">
        <v>4959</v>
      </c>
      <c r="G1289" s="6" t="s">
        <v>2247</v>
      </c>
      <c r="H1289" t="s">
        <v>40</v>
      </c>
      <c r="I1289" t="s">
        <v>23</v>
      </c>
      <c r="J1289" t="s">
        <v>1224</v>
      </c>
      <c r="K1289" t="s">
        <v>5158</v>
      </c>
      <c r="L1289" t="s">
        <v>5159</v>
      </c>
      <c r="M1289" t="s">
        <v>5160</v>
      </c>
      <c r="N1289" t="s">
        <v>17</v>
      </c>
      <c r="O1289" s="14">
        <v>44287</v>
      </c>
      <c r="P1289" s="14">
        <v>44287</v>
      </c>
      <c r="Q1289" s="22" t="s">
        <v>27</v>
      </c>
      <c r="R1289" s="22"/>
      <c r="S1289" s="24"/>
      <c r="T1289" s="22">
        <v>44328</v>
      </c>
      <c r="U1289" t="s">
        <v>5982</v>
      </c>
      <c r="V1289" t="s">
        <v>5982</v>
      </c>
      <c r="W1289" t="s">
        <v>36</v>
      </c>
      <c r="X1289" t="b">
        <f>Tabla1[[#This Row],[PLAN CONSUMO 31/10]]=Tabla1[[#This Row],[PLAN_CONSUMO]]</f>
        <v>1</v>
      </c>
      <c r="Y1289" t="s">
        <v>6989</v>
      </c>
      <c r="Z1289" t="b">
        <f>Tabla1[[#This Row],[DESCRIPCION_U20002 31/10]]=Tabla1[[#This Row],[DESCRIPCION_U2000]]</f>
        <v>0</v>
      </c>
      <c r="AA1289" t="s">
        <v>2247</v>
      </c>
      <c r="AB1289" t="b">
        <f>Tabla1[[#This Row],[EJECUTIVO COMERCIAL 31/10]]=Tabla1[[#This Row],[EJECUTIVO_CORPORATE]]</f>
        <v>1</v>
      </c>
      <c r="AC1289" t="e">
        <f>VLOOKUP(Tabla1[[#This Row],[NRO_CUENTA]],[1]!Tabla3[#Data],12,0)</f>
        <v>#N/A</v>
      </c>
      <c r="AD1289" t="e">
        <f>VLOOKUP(Tabla1[[#This Row],[NRO_CUENTA]],[1]!Tabla3[#Data],17,0)</f>
        <v>#N/A</v>
      </c>
    </row>
    <row r="1290" spans="1:30" ht="15" customHeight="1" x14ac:dyDescent="0.25">
      <c r="A1290" t="s">
        <v>18</v>
      </c>
      <c r="B1290" s="1">
        <v>44263</v>
      </c>
      <c r="C1290" t="s">
        <v>760</v>
      </c>
      <c r="D1290">
        <v>35890</v>
      </c>
      <c r="E1290" s="6" t="s">
        <v>4960</v>
      </c>
      <c r="F1290" t="s">
        <v>4961</v>
      </c>
      <c r="G1290" s="6" t="s">
        <v>3799</v>
      </c>
      <c r="H1290" t="s">
        <v>40</v>
      </c>
      <c r="I1290" t="s">
        <v>430</v>
      </c>
      <c r="J1290" t="s">
        <v>823</v>
      </c>
      <c r="K1290" t="s">
        <v>5161</v>
      </c>
      <c r="L1290" t="s">
        <v>5162</v>
      </c>
      <c r="M1290" t="s">
        <v>5163</v>
      </c>
      <c r="N1290" t="s">
        <v>17</v>
      </c>
      <c r="O1290" s="14">
        <v>44287</v>
      </c>
      <c r="P1290" s="14">
        <v>44287</v>
      </c>
      <c r="Q1290" s="22" t="s">
        <v>996</v>
      </c>
      <c r="R1290" s="22"/>
      <c r="S1290" s="24"/>
      <c r="T1290" s="22">
        <v>0</v>
      </c>
      <c r="U1290" t="s">
        <v>5982</v>
      </c>
      <c r="V1290" t="s">
        <v>35</v>
      </c>
      <c r="W1290" t="s">
        <v>760</v>
      </c>
      <c r="X1290" t="b">
        <f>Tabla1[[#This Row],[PLAN CONSUMO 31/10]]=Tabla1[[#This Row],[PLAN_CONSUMO]]</f>
        <v>1</v>
      </c>
      <c r="Y1290" t="s">
        <v>35</v>
      </c>
      <c r="Z1290" t="b">
        <f>Tabla1[[#This Row],[DESCRIPCION_U20002 31/10]]=Tabla1[[#This Row],[DESCRIPCION_U2000]]</f>
        <v>0</v>
      </c>
      <c r="AA1290" t="s">
        <v>3799</v>
      </c>
      <c r="AB1290" t="b">
        <f>Tabla1[[#This Row],[EJECUTIVO COMERCIAL 31/10]]=Tabla1[[#This Row],[EJECUTIVO_CORPORATE]]</f>
        <v>1</v>
      </c>
      <c r="AC1290" t="e">
        <f>VLOOKUP(Tabla1[[#This Row],[NRO_CUENTA]],[1]!Tabla3[#Data],12,0)</f>
        <v>#N/A</v>
      </c>
      <c r="AD1290" t="e">
        <f>VLOOKUP(Tabla1[[#This Row],[NRO_CUENTA]],[1]!Tabla3[#Data],17,0)</f>
        <v>#N/A</v>
      </c>
    </row>
    <row r="1291" spans="1:30" ht="16.5" customHeight="1" x14ac:dyDescent="0.25">
      <c r="A1291" t="s">
        <v>18</v>
      </c>
      <c r="B1291" s="1">
        <v>44253</v>
      </c>
      <c r="C1291" t="s">
        <v>248</v>
      </c>
      <c r="D1291">
        <v>35893</v>
      </c>
      <c r="E1291" s="6" t="s">
        <v>2821</v>
      </c>
      <c r="F1291" t="s">
        <v>6720</v>
      </c>
      <c r="G1291" s="6" t="s">
        <v>1765</v>
      </c>
      <c r="H1291" t="s">
        <v>40</v>
      </c>
      <c r="I1291" t="s">
        <v>23</v>
      </c>
      <c r="J1291" t="s">
        <v>745</v>
      </c>
      <c r="K1291" t="s">
        <v>5164</v>
      </c>
      <c r="L1291" t="s">
        <v>5165</v>
      </c>
      <c r="M1291" s="41" t="s">
        <v>6180</v>
      </c>
      <c r="N1291" t="s">
        <v>17</v>
      </c>
      <c r="O1291" s="14">
        <v>44287</v>
      </c>
      <c r="P1291" s="14">
        <v>44287</v>
      </c>
      <c r="Q1291" s="22" t="s">
        <v>27</v>
      </c>
      <c r="R1291" s="38" t="s">
        <v>6178</v>
      </c>
      <c r="S1291" s="24"/>
      <c r="T1291" s="22">
        <v>44584</v>
      </c>
      <c r="U1291" t="s">
        <v>5982</v>
      </c>
      <c r="V1291" t="s">
        <v>5982</v>
      </c>
      <c r="W1291" t="s">
        <v>248</v>
      </c>
      <c r="X1291" t="b">
        <f>Tabla1[[#This Row],[PLAN CONSUMO 31/10]]=Tabla1[[#This Row],[PLAN_CONSUMO]]</f>
        <v>1</v>
      </c>
      <c r="Y1291" t="s">
        <v>6720</v>
      </c>
      <c r="Z1291" t="b">
        <f>Tabla1[[#This Row],[DESCRIPCION_U20002 31/10]]=Tabla1[[#This Row],[DESCRIPCION_U2000]]</f>
        <v>1</v>
      </c>
      <c r="AA1291" t="s">
        <v>9185</v>
      </c>
      <c r="AB1291" t="b">
        <f>Tabla1[[#This Row],[EJECUTIVO COMERCIAL 31/10]]=Tabla1[[#This Row],[EJECUTIVO_CORPORATE]]</f>
        <v>0</v>
      </c>
      <c r="AC1291" t="e">
        <f>VLOOKUP(Tabla1[[#This Row],[NRO_CUENTA]],[1]!Tabla3[#Data],12,0)</f>
        <v>#N/A</v>
      </c>
      <c r="AD1291" t="e">
        <f>VLOOKUP(Tabla1[[#This Row],[NRO_CUENTA]],[1]!Tabla3[#Data],17,0)</f>
        <v>#N/A</v>
      </c>
    </row>
    <row r="1292" spans="1:30" x14ac:dyDescent="0.25">
      <c r="A1292" t="s">
        <v>242</v>
      </c>
      <c r="B1292" s="1">
        <v>44252</v>
      </c>
      <c r="C1292" t="s">
        <v>129</v>
      </c>
      <c r="D1292">
        <v>35923</v>
      </c>
      <c r="E1292" s="6" t="s">
        <v>4962</v>
      </c>
      <c r="F1292" t="s">
        <v>4963</v>
      </c>
      <c r="G1292" s="6" t="s">
        <v>4825</v>
      </c>
      <c r="H1292" t="s">
        <v>40</v>
      </c>
      <c r="I1292" t="s">
        <v>23</v>
      </c>
      <c r="J1292" t="s">
        <v>5192</v>
      </c>
      <c r="K1292" t="s">
        <v>5166</v>
      </c>
      <c r="L1292" t="s">
        <v>5167</v>
      </c>
      <c r="M1292" t="s">
        <v>5168</v>
      </c>
      <c r="N1292" t="s">
        <v>17</v>
      </c>
      <c r="O1292" s="14">
        <v>44287</v>
      </c>
      <c r="P1292" s="14">
        <v>44287</v>
      </c>
      <c r="Q1292" s="22" t="s">
        <v>27</v>
      </c>
      <c r="R1292" s="22"/>
      <c r="S1292" s="24"/>
      <c r="T1292" s="22">
        <v>44328</v>
      </c>
      <c r="U1292" t="s">
        <v>5982</v>
      </c>
      <c r="V1292" t="s">
        <v>35</v>
      </c>
      <c r="W1292" t="s">
        <v>129</v>
      </c>
      <c r="X1292" t="b">
        <f>Tabla1[[#This Row],[PLAN CONSUMO 31/10]]=Tabla1[[#This Row],[PLAN_CONSUMO]]</f>
        <v>1</v>
      </c>
      <c r="Y1292" t="s">
        <v>35</v>
      </c>
      <c r="Z1292" t="b">
        <f>Tabla1[[#This Row],[DESCRIPCION_U20002 31/10]]=Tabla1[[#This Row],[DESCRIPCION_U2000]]</f>
        <v>0</v>
      </c>
      <c r="AA1292" t="s">
        <v>4825</v>
      </c>
      <c r="AB1292" t="b">
        <f>Tabla1[[#This Row],[EJECUTIVO COMERCIAL 31/10]]=Tabla1[[#This Row],[EJECUTIVO_CORPORATE]]</f>
        <v>1</v>
      </c>
      <c r="AC1292" t="e">
        <f>VLOOKUP(Tabla1[[#This Row],[NRO_CUENTA]],[1]!Tabla3[#Data],12,0)</f>
        <v>#N/A</v>
      </c>
      <c r="AD1292" t="e">
        <f>VLOOKUP(Tabla1[[#This Row],[NRO_CUENTA]],[1]!Tabla3[#Data],17,0)</f>
        <v>#N/A</v>
      </c>
    </row>
    <row r="1293" spans="1:30" x14ac:dyDescent="0.25">
      <c r="A1293" t="s">
        <v>88</v>
      </c>
      <c r="B1293" s="1">
        <v>44253</v>
      </c>
      <c r="C1293" t="s">
        <v>248</v>
      </c>
      <c r="D1293">
        <v>35932</v>
      </c>
      <c r="E1293" s="6" t="s">
        <v>4964</v>
      </c>
      <c r="F1293" t="s">
        <v>4965</v>
      </c>
      <c r="G1293" s="6" t="s">
        <v>1429</v>
      </c>
      <c r="H1293" t="s">
        <v>22</v>
      </c>
      <c r="I1293" t="s">
        <v>23</v>
      </c>
      <c r="J1293" t="s">
        <v>1634</v>
      </c>
      <c r="K1293" t="s">
        <v>5169</v>
      </c>
      <c r="L1293" t="s">
        <v>5170</v>
      </c>
      <c r="M1293" t="s">
        <v>5171</v>
      </c>
      <c r="N1293" t="s">
        <v>17</v>
      </c>
      <c r="O1293" s="14">
        <v>44287</v>
      </c>
      <c r="P1293" s="14">
        <v>44287</v>
      </c>
      <c r="Q1293" s="22" t="s">
        <v>27</v>
      </c>
      <c r="R1293" s="36" t="s">
        <v>6444</v>
      </c>
      <c r="S1293" s="24"/>
      <c r="T1293" s="22">
        <v>44574</v>
      </c>
      <c r="U1293" t="s">
        <v>5982</v>
      </c>
      <c r="V1293" t="s">
        <v>5982</v>
      </c>
      <c r="W1293" t="s">
        <v>76</v>
      </c>
      <c r="X1293" t="b">
        <f>Tabla1[[#This Row],[PLAN CONSUMO 31/10]]=Tabla1[[#This Row],[PLAN_CONSUMO]]</f>
        <v>0</v>
      </c>
      <c r="Y1293" t="s">
        <v>7612</v>
      </c>
      <c r="Z1293" t="b">
        <f>Tabla1[[#This Row],[DESCRIPCION_U20002 31/10]]=Tabla1[[#This Row],[DESCRIPCION_U2000]]</f>
        <v>0</v>
      </c>
      <c r="AA1293" t="s">
        <v>7446</v>
      </c>
      <c r="AB1293" t="b">
        <f>Tabla1[[#This Row],[EJECUTIVO COMERCIAL 31/10]]=Tabla1[[#This Row],[EJECUTIVO_CORPORATE]]</f>
        <v>0</v>
      </c>
      <c r="AC1293" t="e">
        <f>VLOOKUP(Tabla1[[#This Row],[NRO_CUENTA]],[1]!Tabla3[#Data],12,0)</f>
        <v>#N/A</v>
      </c>
      <c r="AD1293" t="e">
        <f>VLOOKUP(Tabla1[[#This Row],[NRO_CUENTA]],[1]!Tabla3[#Data],17,0)</f>
        <v>#N/A</v>
      </c>
    </row>
    <row r="1294" spans="1:30" x14ac:dyDescent="0.25">
      <c r="A1294" t="s">
        <v>88</v>
      </c>
      <c r="B1294" s="1">
        <v>44286</v>
      </c>
      <c r="C1294" t="s">
        <v>1251</v>
      </c>
      <c r="D1294">
        <v>35966</v>
      </c>
      <c r="E1294" s="6" t="s">
        <v>4966</v>
      </c>
      <c r="F1294" t="s">
        <v>4967</v>
      </c>
      <c r="G1294" s="6" t="s">
        <v>1769</v>
      </c>
      <c r="H1294" t="s">
        <v>22</v>
      </c>
      <c r="I1294" t="s">
        <v>23</v>
      </c>
      <c r="J1294" t="s">
        <v>1240</v>
      </c>
      <c r="K1294" t="s">
        <v>5172</v>
      </c>
      <c r="L1294" t="s">
        <v>5173</v>
      </c>
      <c r="M1294" t="s">
        <v>5174</v>
      </c>
      <c r="N1294" t="s">
        <v>17</v>
      </c>
      <c r="O1294" s="14">
        <v>44287</v>
      </c>
      <c r="P1294" s="14">
        <v>44287</v>
      </c>
      <c r="Q1294" s="22" t="s">
        <v>27</v>
      </c>
      <c r="R1294" s="22"/>
      <c r="S1294" s="24"/>
      <c r="T1294" s="22">
        <v>44316</v>
      </c>
      <c r="U1294" t="s">
        <v>5982</v>
      </c>
      <c r="V1294" t="s">
        <v>5982</v>
      </c>
      <c r="W1294" t="s">
        <v>1251</v>
      </c>
      <c r="X1294" t="b">
        <f>Tabla1[[#This Row],[PLAN CONSUMO 31/10]]=Tabla1[[#This Row],[PLAN_CONSUMO]]</f>
        <v>1</v>
      </c>
      <c r="Y1294" t="s">
        <v>4967</v>
      </c>
      <c r="Z1294" t="b">
        <f>Tabla1[[#This Row],[DESCRIPCION_U20002 31/10]]=Tabla1[[#This Row],[DESCRIPCION_U2000]]</f>
        <v>1</v>
      </c>
      <c r="AA1294" t="s">
        <v>5882</v>
      </c>
      <c r="AB1294" t="b">
        <f>Tabla1[[#This Row],[EJECUTIVO COMERCIAL 31/10]]=Tabla1[[#This Row],[EJECUTIVO_CORPORATE]]</f>
        <v>0</v>
      </c>
      <c r="AC1294" t="e">
        <f>VLOOKUP(Tabla1[[#This Row],[NRO_CUENTA]],[1]!Tabla3[#Data],12,0)</f>
        <v>#N/A</v>
      </c>
      <c r="AD1294" t="e">
        <f>VLOOKUP(Tabla1[[#This Row],[NRO_CUENTA]],[1]!Tabla3[#Data],17,0)</f>
        <v>#N/A</v>
      </c>
    </row>
    <row r="1295" spans="1:30" x14ac:dyDescent="0.25">
      <c r="A1295" t="s">
        <v>242</v>
      </c>
      <c r="B1295" s="1">
        <v>44281</v>
      </c>
      <c r="C1295" t="s">
        <v>158</v>
      </c>
      <c r="D1295">
        <v>35998</v>
      </c>
      <c r="E1295" s="6" t="s">
        <v>4968</v>
      </c>
      <c r="F1295" t="s">
        <v>4969</v>
      </c>
      <c r="G1295" s="6" t="s">
        <v>5196</v>
      </c>
      <c r="H1295" t="s">
        <v>40</v>
      </c>
      <c r="I1295" t="s">
        <v>23</v>
      </c>
      <c r="J1295" t="s">
        <v>5197</v>
      </c>
      <c r="K1295" t="s">
        <v>5175</v>
      </c>
      <c r="L1295" t="s">
        <v>5176</v>
      </c>
      <c r="M1295" t="s">
        <v>5177</v>
      </c>
      <c r="N1295" t="s">
        <v>17</v>
      </c>
      <c r="O1295" s="14">
        <v>44287</v>
      </c>
      <c r="P1295" s="14">
        <v>44287</v>
      </c>
      <c r="Q1295" s="22" t="s">
        <v>27</v>
      </c>
      <c r="R1295" s="22"/>
      <c r="S1295" s="24"/>
      <c r="T1295" s="22">
        <v>44327</v>
      </c>
      <c r="U1295" t="s">
        <v>5982</v>
      </c>
      <c r="V1295" t="s">
        <v>5982</v>
      </c>
      <c r="W1295" t="s">
        <v>158</v>
      </c>
      <c r="X1295" t="b">
        <f>Tabla1[[#This Row],[PLAN CONSUMO 31/10]]=Tabla1[[#This Row],[PLAN_CONSUMO]]</f>
        <v>1</v>
      </c>
      <c r="Y1295" t="s">
        <v>4969</v>
      </c>
      <c r="Z1295" t="b">
        <f>Tabla1[[#This Row],[DESCRIPCION_U20002 31/10]]=Tabla1[[#This Row],[DESCRIPCION_U2000]]</f>
        <v>1</v>
      </c>
      <c r="AA1295" t="s">
        <v>6155</v>
      </c>
      <c r="AB1295" t="b">
        <f>Tabla1[[#This Row],[EJECUTIVO COMERCIAL 31/10]]=Tabla1[[#This Row],[EJECUTIVO_CORPORATE]]</f>
        <v>0</v>
      </c>
      <c r="AC1295" t="e">
        <f>VLOOKUP(Tabla1[[#This Row],[NRO_CUENTA]],[1]!Tabla3[#Data],12,0)</f>
        <v>#N/A</v>
      </c>
      <c r="AD1295" t="e">
        <f>VLOOKUP(Tabla1[[#This Row],[NRO_CUENTA]],[1]!Tabla3[#Data],17,0)</f>
        <v>#N/A</v>
      </c>
    </row>
    <row r="1296" spans="1:30" x14ac:dyDescent="0.25">
      <c r="A1296" t="s">
        <v>88</v>
      </c>
      <c r="B1296" s="1">
        <v>44270</v>
      </c>
      <c r="C1296" t="s">
        <v>248</v>
      </c>
      <c r="D1296">
        <v>35999</v>
      </c>
      <c r="E1296" s="6" t="s">
        <v>4970</v>
      </c>
      <c r="F1296" t="s">
        <v>4971</v>
      </c>
      <c r="G1296" s="6" t="s">
        <v>1830</v>
      </c>
      <c r="H1296" t="s">
        <v>40</v>
      </c>
      <c r="I1296" t="s">
        <v>23</v>
      </c>
      <c r="J1296" t="s">
        <v>1842</v>
      </c>
      <c r="K1296" t="s">
        <v>5178</v>
      </c>
      <c r="L1296" t="s">
        <v>5179</v>
      </c>
      <c r="M1296" t="s">
        <v>5180</v>
      </c>
      <c r="N1296" t="s">
        <v>17</v>
      </c>
      <c r="O1296" s="14">
        <v>44287</v>
      </c>
      <c r="P1296" s="14">
        <v>44287</v>
      </c>
      <c r="Q1296" s="22" t="s">
        <v>27</v>
      </c>
      <c r="R1296" s="22"/>
      <c r="S1296" s="24"/>
      <c r="T1296" s="22">
        <v>44323</v>
      </c>
      <c r="U1296" t="s">
        <v>5982</v>
      </c>
      <c r="V1296" t="s">
        <v>5982</v>
      </c>
      <c r="W1296" t="s">
        <v>248</v>
      </c>
      <c r="X1296" t="b">
        <f>Tabla1[[#This Row],[PLAN CONSUMO 31/10]]=Tabla1[[#This Row],[PLAN_CONSUMO]]</f>
        <v>1</v>
      </c>
      <c r="Y1296" t="s">
        <v>8529</v>
      </c>
      <c r="Z1296" t="b">
        <f>Tabla1[[#This Row],[DESCRIPCION_U20002 31/10]]=Tabla1[[#This Row],[DESCRIPCION_U2000]]</f>
        <v>0</v>
      </c>
      <c r="AA1296" t="s">
        <v>1830</v>
      </c>
      <c r="AB1296" t="b">
        <f>Tabla1[[#This Row],[EJECUTIVO COMERCIAL 31/10]]=Tabla1[[#This Row],[EJECUTIVO_CORPORATE]]</f>
        <v>1</v>
      </c>
      <c r="AC1296" t="e">
        <f>VLOOKUP(Tabla1[[#This Row],[NRO_CUENTA]],[1]!Tabla3[#Data],12,0)</f>
        <v>#N/A</v>
      </c>
      <c r="AD1296" t="e">
        <f>VLOOKUP(Tabla1[[#This Row],[NRO_CUENTA]],[1]!Tabla3[#Data],17,0)</f>
        <v>#N/A</v>
      </c>
    </row>
    <row r="1297" spans="1:30" x14ac:dyDescent="0.25">
      <c r="A1297" t="s">
        <v>35</v>
      </c>
      <c r="B1297" s="1">
        <v>44286</v>
      </c>
      <c r="C1297" t="s">
        <v>248</v>
      </c>
      <c r="D1297">
        <v>36051</v>
      </c>
      <c r="E1297" s="6" t="s">
        <v>4972</v>
      </c>
      <c r="F1297" t="s">
        <v>4973</v>
      </c>
      <c r="G1297" s="6" t="s">
        <v>5198</v>
      </c>
      <c r="H1297" t="s">
        <v>40</v>
      </c>
      <c r="I1297" t="s">
        <v>23</v>
      </c>
      <c r="J1297" t="s">
        <v>1225</v>
      </c>
      <c r="K1297" t="s">
        <v>5181</v>
      </c>
      <c r="L1297" t="s">
        <v>5182</v>
      </c>
      <c r="M1297" t="s">
        <v>5183</v>
      </c>
      <c r="N1297" t="s">
        <v>17</v>
      </c>
      <c r="O1297" s="14">
        <v>44287</v>
      </c>
      <c r="P1297" s="14">
        <v>44287</v>
      </c>
      <c r="Q1297" s="22" t="s">
        <v>27</v>
      </c>
      <c r="R1297" s="22"/>
      <c r="S1297" s="24"/>
      <c r="T1297" s="22">
        <v>44345</v>
      </c>
      <c r="U1297" t="s">
        <v>5982</v>
      </c>
      <c r="V1297" t="s">
        <v>5982</v>
      </c>
      <c r="W1297" t="s">
        <v>248</v>
      </c>
      <c r="X1297" t="b">
        <f>Tabla1[[#This Row],[PLAN CONSUMO 31/10]]=Tabla1[[#This Row],[PLAN_CONSUMO]]</f>
        <v>1</v>
      </c>
      <c r="Y1297" t="s">
        <v>4973</v>
      </c>
      <c r="Z1297" t="b">
        <f>Tabla1[[#This Row],[DESCRIPCION_U20002 31/10]]=Tabla1[[#This Row],[DESCRIPCION_U2000]]</f>
        <v>1</v>
      </c>
      <c r="AA1297" t="s">
        <v>1820</v>
      </c>
      <c r="AB1297" t="b">
        <f>Tabla1[[#This Row],[EJECUTIVO COMERCIAL 31/10]]=Tabla1[[#This Row],[EJECUTIVO_CORPORATE]]</f>
        <v>0</v>
      </c>
      <c r="AC1297" t="e">
        <f>VLOOKUP(Tabla1[[#This Row],[NRO_CUENTA]],[1]!Tabla3[#Data],12,0)</f>
        <v>#N/A</v>
      </c>
      <c r="AD1297" t="e">
        <f>VLOOKUP(Tabla1[[#This Row],[NRO_CUENTA]],[1]!Tabla3[#Data],17,0)</f>
        <v>#N/A</v>
      </c>
    </row>
    <row r="1298" spans="1:30" x14ac:dyDescent="0.25">
      <c r="A1298" t="s">
        <v>35</v>
      </c>
      <c r="B1298" s="1">
        <v>44286</v>
      </c>
      <c r="C1298" t="s">
        <v>1381</v>
      </c>
      <c r="D1298">
        <v>36052</v>
      </c>
      <c r="E1298" s="6" t="s">
        <v>4974</v>
      </c>
      <c r="F1298" t="s">
        <v>4975</v>
      </c>
      <c r="G1298" s="6" t="s">
        <v>1415</v>
      </c>
      <c r="H1298" t="s">
        <v>40</v>
      </c>
      <c r="I1298" t="s">
        <v>23</v>
      </c>
      <c r="J1298" t="s">
        <v>1635</v>
      </c>
      <c r="K1298" t="s">
        <v>5184</v>
      </c>
      <c r="L1298" t="s">
        <v>5185</v>
      </c>
      <c r="M1298" t="s">
        <v>5186</v>
      </c>
      <c r="N1298" t="s">
        <v>17</v>
      </c>
      <c r="O1298" s="14">
        <v>44287</v>
      </c>
      <c r="P1298" s="14">
        <v>44287</v>
      </c>
      <c r="Q1298" s="22" t="s">
        <v>75</v>
      </c>
      <c r="R1298" s="56" t="s">
        <v>7119</v>
      </c>
      <c r="S1298" s="2" t="s">
        <v>4837</v>
      </c>
      <c r="T1298" s="22">
        <v>0</v>
      </c>
      <c r="U1298" t="s">
        <v>5989</v>
      </c>
      <c r="V1298" t="s">
        <v>35</v>
      </c>
      <c r="W1298" t="s">
        <v>1381</v>
      </c>
      <c r="X1298" t="b">
        <f>Tabla1[[#This Row],[PLAN CONSUMO 31/10]]=Tabla1[[#This Row],[PLAN_CONSUMO]]</f>
        <v>1</v>
      </c>
      <c r="Y1298" t="s">
        <v>35</v>
      </c>
      <c r="Z1298" t="b">
        <f>Tabla1[[#This Row],[DESCRIPCION_U20002 31/10]]=Tabla1[[#This Row],[DESCRIPCION_U2000]]</f>
        <v>0</v>
      </c>
      <c r="AA1298" t="s">
        <v>5882</v>
      </c>
      <c r="AB1298" t="b">
        <f>Tabla1[[#This Row],[EJECUTIVO COMERCIAL 31/10]]=Tabla1[[#This Row],[EJECUTIVO_CORPORATE]]</f>
        <v>0</v>
      </c>
      <c r="AC1298" t="e">
        <f>VLOOKUP(Tabla1[[#This Row],[NRO_CUENTA]],[1]!Tabla3[#Data],12,0)</f>
        <v>#N/A</v>
      </c>
      <c r="AD1298" t="e">
        <f>VLOOKUP(Tabla1[[#This Row],[NRO_CUENTA]],[1]!Tabla3[#Data],17,0)</f>
        <v>#N/A</v>
      </c>
    </row>
    <row r="1299" spans="1:30" x14ac:dyDescent="0.25">
      <c r="A1299" t="s">
        <v>322</v>
      </c>
      <c r="B1299" s="1">
        <v>44285</v>
      </c>
      <c r="C1299" t="s">
        <v>158</v>
      </c>
      <c r="D1299">
        <v>36054</v>
      </c>
      <c r="E1299" s="6" t="s">
        <v>4976</v>
      </c>
      <c r="F1299" t="s">
        <v>4977</v>
      </c>
      <c r="G1299" s="6" t="s">
        <v>4978</v>
      </c>
      <c r="H1299" t="s">
        <v>40</v>
      </c>
      <c r="I1299" t="s">
        <v>430</v>
      </c>
      <c r="J1299" t="s">
        <v>5199</v>
      </c>
      <c r="K1299" t="s">
        <v>5187</v>
      </c>
      <c r="L1299" t="s">
        <v>5188</v>
      </c>
      <c r="M1299" t="s">
        <v>5189</v>
      </c>
      <c r="N1299" t="s">
        <v>17</v>
      </c>
      <c r="O1299" s="14">
        <v>44287</v>
      </c>
      <c r="P1299" s="14">
        <v>44287</v>
      </c>
      <c r="Q1299" s="22" t="s">
        <v>75</v>
      </c>
      <c r="R1299" s="22"/>
      <c r="S1299" s="2" t="s">
        <v>9309</v>
      </c>
      <c r="T1299" s="22">
        <v>0</v>
      </c>
      <c r="U1299" t="s">
        <v>5984</v>
      </c>
      <c r="V1299" t="s">
        <v>35</v>
      </c>
      <c r="W1299" t="s">
        <v>1381</v>
      </c>
      <c r="X1299" t="b">
        <f>Tabla1[[#This Row],[PLAN CONSUMO 31/10]]=Tabla1[[#This Row],[PLAN_CONSUMO]]</f>
        <v>0</v>
      </c>
      <c r="Y1299" t="s">
        <v>35</v>
      </c>
      <c r="Z1299" t="b">
        <f>Tabla1[[#This Row],[DESCRIPCION_U20002 31/10]]=Tabla1[[#This Row],[DESCRIPCION_U2000]]</f>
        <v>0</v>
      </c>
      <c r="AA1299" t="s">
        <v>1830</v>
      </c>
      <c r="AB1299" t="b">
        <f>Tabla1[[#This Row],[EJECUTIVO COMERCIAL 31/10]]=Tabla1[[#This Row],[EJECUTIVO_CORPORATE]]</f>
        <v>0</v>
      </c>
      <c r="AC1299" t="e">
        <f>VLOOKUP(Tabla1[[#This Row],[NRO_CUENTA]],[1]!Tabla3[#Data],12,0)</f>
        <v>#N/A</v>
      </c>
      <c r="AD1299" t="e">
        <f>VLOOKUP(Tabla1[[#This Row],[NRO_CUENTA]],[1]!Tabla3[#Data],17,0)</f>
        <v>#N/A</v>
      </c>
    </row>
    <row r="1300" spans="1:30" x14ac:dyDescent="0.25">
      <c r="A1300" t="s">
        <v>18</v>
      </c>
      <c r="B1300" s="1">
        <v>43769</v>
      </c>
      <c r="C1300" t="s">
        <v>3999</v>
      </c>
      <c r="D1300">
        <v>34551</v>
      </c>
      <c r="E1300" s="6" t="s">
        <v>277</v>
      </c>
      <c r="F1300" t="s">
        <v>4805</v>
      </c>
      <c r="G1300" s="6" t="s">
        <v>1404</v>
      </c>
      <c r="H1300" t="s">
        <v>31</v>
      </c>
      <c r="I1300" t="s">
        <v>23</v>
      </c>
      <c r="J1300" t="s">
        <v>1233</v>
      </c>
      <c r="K1300" t="s">
        <v>4806</v>
      </c>
      <c r="L1300" t="s">
        <v>280</v>
      </c>
      <c r="M1300" t="s">
        <v>4807</v>
      </c>
      <c r="N1300" t="s">
        <v>594</v>
      </c>
      <c r="O1300" s="14">
        <v>44256</v>
      </c>
      <c r="P1300" s="14">
        <v>44256</v>
      </c>
      <c r="Q1300" s="22" t="s">
        <v>1878</v>
      </c>
      <c r="R1300" s="22" t="s">
        <v>5203</v>
      </c>
      <c r="S1300" s="24"/>
      <c r="T1300" s="29">
        <v>44309</v>
      </c>
      <c r="U1300" t="s">
        <v>5984</v>
      </c>
      <c r="V1300" t="s">
        <v>35</v>
      </c>
      <c r="W1300" t="s">
        <v>94</v>
      </c>
      <c r="X1300" t="b">
        <f>Tabla1[[#This Row],[PLAN CONSUMO 31/10]]=Tabla1[[#This Row],[PLAN_CONSUMO]]</f>
        <v>0</v>
      </c>
      <c r="Y1300" t="s">
        <v>35</v>
      </c>
      <c r="Z1300" t="b">
        <f>Tabla1[[#This Row],[DESCRIPCION_U20002 31/10]]=Tabla1[[#This Row],[DESCRIPCION_U2000]]</f>
        <v>0</v>
      </c>
      <c r="AA1300" t="s">
        <v>7110</v>
      </c>
      <c r="AB1300" t="b">
        <f>Tabla1[[#This Row],[EJECUTIVO COMERCIAL 31/10]]=Tabla1[[#This Row],[EJECUTIVO_CORPORATE]]</f>
        <v>0</v>
      </c>
      <c r="AC1300" t="e">
        <f>VLOOKUP(Tabla1[[#This Row],[NRO_CUENTA]],[1]!Tabla3[#Data],12,0)</f>
        <v>#N/A</v>
      </c>
      <c r="AD1300" t="e">
        <f>VLOOKUP(Tabla1[[#This Row],[NRO_CUENTA]],[1]!Tabla3[#Data],17,0)</f>
        <v>#N/A</v>
      </c>
    </row>
    <row r="1301" spans="1:30" x14ac:dyDescent="0.25">
      <c r="A1301" t="s">
        <v>88</v>
      </c>
      <c r="B1301" s="1">
        <v>42312</v>
      </c>
      <c r="C1301" t="s">
        <v>960</v>
      </c>
      <c r="D1301">
        <v>29769</v>
      </c>
      <c r="E1301" s="6" t="s">
        <v>4279</v>
      </c>
      <c r="F1301" t="s">
        <v>4280</v>
      </c>
      <c r="G1301" s="6" t="s">
        <v>1435</v>
      </c>
      <c r="H1301" t="s">
        <v>40</v>
      </c>
      <c r="I1301" t="s">
        <v>23</v>
      </c>
      <c r="J1301" t="s">
        <v>1223</v>
      </c>
      <c r="K1301" t="s">
        <v>4369</v>
      </c>
      <c r="L1301" t="s">
        <v>4370</v>
      </c>
      <c r="M1301" t="s">
        <v>4371</v>
      </c>
      <c r="N1301" t="s">
        <v>4091</v>
      </c>
      <c r="O1301" s="14">
        <v>44287</v>
      </c>
      <c r="P1301" s="14">
        <v>44287</v>
      </c>
      <c r="Q1301" s="22" t="s">
        <v>1878</v>
      </c>
      <c r="R1301" s="22" t="s">
        <v>5216</v>
      </c>
      <c r="S1301" s="24"/>
      <c r="T1301" s="29">
        <v>44561</v>
      </c>
      <c r="U1301" t="s">
        <v>5982</v>
      </c>
      <c r="V1301" t="s">
        <v>5982</v>
      </c>
      <c r="W1301" t="s">
        <v>118</v>
      </c>
      <c r="X1301" t="b">
        <f>Tabla1[[#This Row],[PLAN CONSUMO 31/10]]=Tabla1[[#This Row],[PLAN_CONSUMO]]</f>
        <v>0</v>
      </c>
      <c r="Y1301" t="s">
        <v>6137</v>
      </c>
      <c r="Z1301" t="b">
        <f>Tabla1[[#This Row],[DESCRIPCION_U20002 31/10]]=Tabla1[[#This Row],[DESCRIPCION_U2000]]</f>
        <v>0</v>
      </c>
      <c r="AA1301" t="s">
        <v>7474</v>
      </c>
      <c r="AB1301" t="b">
        <f>Tabla1[[#This Row],[EJECUTIVO COMERCIAL 31/10]]=Tabla1[[#This Row],[EJECUTIVO_CORPORATE]]</f>
        <v>0</v>
      </c>
      <c r="AC1301" t="e">
        <f>VLOOKUP(Tabla1[[#This Row],[NRO_CUENTA]],[1]!Tabla3[#Data],12,0)</f>
        <v>#N/A</v>
      </c>
      <c r="AD1301" t="e">
        <f>VLOOKUP(Tabla1[[#This Row],[NRO_CUENTA]],[1]!Tabla3[#Data],17,0)</f>
        <v>#N/A</v>
      </c>
    </row>
    <row r="1302" spans="1:30" x14ac:dyDescent="0.25">
      <c r="A1302" t="s">
        <v>88</v>
      </c>
      <c r="B1302" s="1">
        <v>43069</v>
      </c>
      <c r="C1302" t="s">
        <v>28</v>
      </c>
      <c r="D1302">
        <v>31563</v>
      </c>
      <c r="E1302" s="6" t="s">
        <v>4924</v>
      </c>
      <c r="F1302" t="s">
        <v>5561</v>
      </c>
      <c r="G1302" s="6" t="s">
        <v>4824</v>
      </c>
      <c r="H1302" t="s">
        <v>22</v>
      </c>
      <c r="I1302" t="s">
        <v>23</v>
      </c>
      <c r="J1302" t="s">
        <v>5194</v>
      </c>
      <c r="K1302" t="s">
        <v>5562</v>
      </c>
      <c r="L1302" t="s">
        <v>5563</v>
      </c>
      <c r="M1302" t="s">
        <v>5564</v>
      </c>
      <c r="N1302" t="s">
        <v>4091</v>
      </c>
      <c r="O1302" s="14">
        <v>44317</v>
      </c>
      <c r="P1302" s="14">
        <v>44317</v>
      </c>
      <c r="Q1302" s="22" t="s">
        <v>27</v>
      </c>
      <c r="R1302" s="22" t="s">
        <v>5565</v>
      </c>
      <c r="S1302" s="24"/>
      <c r="T1302" s="22">
        <v>44349</v>
      </c>
      <c r="U1302" t="s">
        <v>5982</v>
      </c>
      <c r="V1302" t="s">
        <v>5982</v>
      </c>
      <c r="W1302" t="s">
        <v>28</v>
      </c>
      <c r="X1302" t="b">
        <f>Tabla1[[#This Row],[PLAN CONSUMO 31/10]]=Tabla1[[#This Row],[PLAN_CONSUMO]]</f>
        <v>1</v>
      </c>
      <c r="Y1302" t="s">
        <v>7659</v>
      </c>
      <c r="Z1302" t="b">
        <f>Tabla1[[#This Row],[DESCRIPCION_U20002 31/10]]=Tabla1[[#This Row],[DESCRIPCION_U2000]]</f>
        <v>0</v>
      </c>
      <c r="AA1302" t="s">
        <v>7474</v>
      </c>
      <c r="AB1302" t="b">
        <f>Tabla1[[#This Row],[EJECUTIVO COMERCIAL 31/10]]=Tabla1[[#This Row],[EJECUTIVO_CORPORATE]]</f>
        <v>0</v>
      </c>
      <c r="AC1302" t="e">
        <f>VLOOKUP(Tabla1[[#This Row],[NRO_CUENTA]],[1]!Tabla3[#Data],12,0)</f>
        <v>#N/A</v>
      </c>
      <c r="AD1302" t="e">
        <f>VLOOKUP(Tabla1[[#This Row],[NRO_CUENTA]],[1]!Tabla3[#Data],17,0)</f>
        <v>#N/A</v>
      </c>
    </row>
    <row r="1303" spans="1:30" x14ac:dyDescent="0.25">
      <c r="A1303" t="s">
        <v>88</v>
      </c>
      <c r="B1303" s="1">
        <v>42550</v>
      </c>
      <c r="C1303" t="s">
        <v>28</v>
      </c>
      <c r="D1303">
        <v>30177</v>
      </c>
      <c r="E1303" s="6" t="s">
        <v>4843</v>
      </c>
      <c r="F1303" t="s">
        <v>5270</v>
      </c>
      <c r="G1303" s="6" t="s">
        <v>1429</v>
      </c>
      <c r="H1303" t="s">
        <v>40</v>
      </c>
      <c r="I1303" t="s">
        <v>23</v>
      </c>
      <c r="J1303" t="s">
        <v>1232</v>
      </c>
      <c r="K1303" t="s">
        <v>5355</v>
      </c>
      <c r="L1303" t="s">
        <v>5356</v>
      </c>
      <c r="M1303" t="s">
        <v>5357</v>
      </c>
      <c r="N1303" t="s">
        <v>4091</v>
      </c>
      <c r="O1303" s="14">
        <v>44317</v>
      </c>
      <c r="P1303" s="14">
        <v>44348</v>
      </c>
      <c r="Q1303" s="22" t="s">
        <v>27</v>
      </c>
      <c r="R1303" s="38" t="s">
        <v>6445</v>
      </c>
      <c r="S1303" s="24"/>
      <c r="T1303" s="22">
        <v>44544</v>
      </c>
      <c r="U1303" t="s">
        <v>5984</v>
      </c>
      <c r="V1303" t="s">
        <v>35</v>
      </c>
      <c r="W1303" t="s">
        <v>28</v>
      </c>
      <c r="X1303" t="b">
        <f>Tabla1[[#This Row],[PLAN CONSUMO 31/10]]=Tabla1[[#This Row],[PLAN_CONSUMO]]</f>
        <v>1</v>
      </c>
      <c r="Y1303" t="s">
        <v>35</v>
      </c>
      <c r="Z1303" t="b">
        <f>Tabla1[[#This Row],[DESCRIPCION_U20002 31/10]]=Tabla1[[#This Row],[DESCRIPCION_U2000]]</f>
        <v>0</v>
      </c>
      <c r="AA1303" t="s">
        <v>7446</v>
      </c>
      <c r="AB1303" t="b">
        <f>Tabla1[[#This Row],[EJECUTIVO COMERCIAL 31/10]]=Tabla1[[#This Row],[EJECUTIVO_CORPORATE]]</f>
        <v>0</v>
      </c>
      <c r="AC1303" t="e">
        <f>VLOOKUP(Tabla1[[#This Row],[NRO_CUENTA]],[1]!Tabla3[#Data],12,0)</f>
        <v>#N/A</v>
      </c>
      <c r="AD1303" t="e">
        <f>VLOOKUP(Tabla1[[#This Row],[NRO_CUENTA]],[1]!Tabla3[#Data],17,0)</f>
        <v>#N/A</v>
      </c>
    </row>
    <row r="1304" spans="1:30" x14ac:dyDescent="0.25">
      <c r="A1304" t="s">
        <v>242</v>
      </c>
      <c r="B1304" s="1">
        <v>42691</v>
      </c>
      <c r="C1304" t="s">
        <v>28</v>
      </c>
      <c r="D1304">
        <v>30544</v>
      </c>
      <c r="E1304" s="6" t="s">
        <v>5217</v>
      </c>
      <c r="F1304" t="s">
        <v>5271</v>
      </c>
      <c r="G1304" s="6" t="s">
        <v>2246</v>
      </c>
      <c r="H1304" t="s">
        <v>22</v>
      </c>
      <c r="I1304" t="s">
        <v>23</v>
      </c>
      <c r="J1304" t="s">
        <v>1237</v>
      </c>
      <c r="K1304" t="s">
        <v>5358</v>
      </c>
      <c r="L1304" t="s">
        <v>5359</v>
      </c>
      <c r="M1304" t="s">
        <v>5360</v>
      </c>
      <c r="N1304" t="s">
        <v>4091</v>
      </c>
      <c r="O1304" s="14">
        <v>44317</v>
      </c>
      <c r="P1304" s="14">
        <v>44348</v>
      </c>
      <c r="Q1304" s="22" t="s">
        <v>75</v>
      </c>
      <c r="R1304" s="36" t="s">
        <v>5968</v>
      </c>
      <c r="S1304" s="25" t="s">
        <v>1018</v>
      </c>
      <c r="T1304" s="22">
        <v>0</v>
      </c>
      <c r="U1304" t="s">
        <v>5982</v>
      </c>
      <c r="V1304" t="s">
        <v>5982</v>
      </c>
      <c r="W1304" t="s">
        <v>158</v>
      </c>
      <c r="X1304" t="b">
        <f>Tabla1[[#This Row],[PLAN CONSUMO 31/10]]=Tabla1[[#This Row],[PLAN_CONSUMO]]</f>
        <v>0</v>
      </c>
      <c r="Y1304" t="s">
        <v>7976</v>
      </c>
      <c r="Z1304" t="b">
        <f>Tabla1[[#This Row],[DESCRIPCION_U20002 31/10]]=Tabla1[[#This Row],[DESCRIPCION_U2000]]</f>
        <v>0</v>
      </c>
      <c r="AA1304" t="s">
        <v>7449</v>
      </c>
      <c r="AB1304" t="b">
        <f>Tabla1[[#This Row],[EJECUTIVO COMERCIAL 31/10]]=Tabla1[[#This Row],[EJECUTIVO_CORPORATE]]</f>
        <v>0</v>
      </c>
      <c r="AC1304" t="e">
        <f>VLOOKUP(Tabla1[[#This Row],[NRO_CUENTA]],[1]!Tabla3[#Data],12,0)</f>
        <v>#N/A</v>
      </c>
      <c r="AD1304" t="e">
        <f>VLOOKUP(Tabla1[[#This Row],[NRO_CUENTA]],[1]!Tabla3[#Data],17,0)</f>
        <v>#N/A</v>
      </c>
    </row>
    <row r="1305" spans="1:30" ht="15" customHeight="1" x14ac:dyDescent="0.25">
      <c r="A1305" t="s">
        <v>88</v>
      </c>
      <c r="B1305" s="1">
        <v>42733</v>
      </c>
      <c r="C1305" t="s">
        <v>427</v>
      </c>
      <c r="D1305">
        <v>30732</v>
      </c>
      <c r="E1305" s="6" t="s">
        <v>4306</v>
      </c>
      <c r="F1305" t="s">
        <v>5272</v>
      </c>
      <c r="G1305" s="6" t="s">
        <v>4249</v>
      </c>
      <c r="H1305" t="s">
        <v>40</v>
      </c>
      <c r="I1305" t="s">
        <v>23</v>
      </c>
      <c r="J1305" t="s">
        <v>4335</v>
      </c>
      <c r="K1305" t="s">
        <v>4414</v>
      </c>
      <c r="L1305">
        <v>0</v>
      </c>
      <c r="M1305" t="s">
        <v>5361</v>
      </c>
      <c r="N1305" t="s">
        <v>4091</v>
      </c>
      <c r="O1305" s="14">
        <v>44317</v>
      </c>
      <c r="P1305" s="14">
        <v>44348</v>
      </c>
      <c r="Q1305" s="22" t="s">
        <v>27</v>
      </c>
      <c r="R1305" s="22"/>
      <c r="S1305" s="24"/>
      <c r="T1305" s="22">
        <v>44389</v>
      </c>
      <c r="U1305" t="s">
        <v>5984</v>
      </c>
      <c r="V1305" t="s">
        <v>35</v>
      </c>
      <c r="W1305" t="s">
        <v>6497</v>
      </c>
      <c r="X1305" t="b">
        <f>Tabla1[[#This Row],[PLAN CONSUMO 31/10]]=Tabla1[[#This Row],[PLAN_CONSUMO]]</f>
        <v>0</v>
      </c>
      <c r="Y1305" t="s">
        <v>35</v>
      </c>
      <c r="Z1305" t="b">
        <f>Tabla1[[#This Row],[DESCRIPCION_U20002 31/10]]=Tabla1[[#This Row],[DESCRIPCION_U2000]]</f>
        <v>0</v>
      </c>
      <c r="AA1305" t="s">
        <v>4249</v>
      </c>
      <c r="AB1305" t="b">
        <f>Tabla1[[#This Row],[EJECUTIVO COMERCIAL 31/10]]=Tabla1[[#This Row],[EJECUTIVO_CORPORATE]]</f>
        <v>1</v>
      </c>
      <c r="AC1305" t="e">
        <f>VLOOKUP(Tabla1[[#This Row],[NRO_CUENTA]],[1]!Tabla3[#Data],12,0)</f>
        <v>#N/A</v>
      </c>
      <c r="AD1305" t="e">
        <f>VLOOKUP(Tabla1[[#This Row],[NRO_CUENTA]],[1]!Tabla3[#Data],17,0)</f>
        <v>#N/A</v>
      </c>
    </row>
    <row r="1306" spans="1:30" x14ac:dyDescent="0.25">
      <c r="A1306" t="s">
        <v>18</v>
      </c>
      <c r="B1306" s="1">
        <v>43039</v>
      </c>
      <c r="C1306" t="s">
        <v>76</v>
      </c>
      <c r="D1306">
        <v>31448</v>
      </c>
      <c r="E1306" s="6" t="s">
        <v>5218</v>
      </c>
      <c r="F1306" s="37" t="s">
        <v>5273</v>
      </c>
      <c r="G1306" s="6" t="s">
        <v>1765</v>
      </c>
      <c r="H1306" t="s">
        <v>40</v>
      </c>
      <c r="I1306" t="s">
        <v>23</v>
      </c>
      <c r="J1306" t="s">
        <v>745</v>
      </c>
      <c r="K1306" t="s">
        <v>2933</v>
      </c>
      <c r="L1306" t="s">
        <v>5362</v>
      </c>
      <c r="M1306" t="s">
        <v>5363</v>
      </c>
      <c r="N1306" t="s">
        <v>4091</v>
      </c>
      <c r="O1306" s="14">
        <v>44317</v>
      </c>
      <c r="P1306" s="14">
        <v>44348</v>
      </c>
      <c r="Q1306" s="32" t="s">
        <v>6171</v>
      </c>
      <c r="R1306" s="22" t="s">
        <v>5969</v>
      </c>
      <c r="S1306" s="24"/>
      <c r="T1306" s="22">
        <v>44429</v>
      </c>
      <c r="U1306" t="s">
        <v>5982</v>
      </c>
      <c r="V1306" t="s">
        <v>5982</v>
      </c>
      <c r="W1306" t="s">
        <v>76</v>
      </c>
      <c r="X1306" t="b">
        <f>Tabla1[[#This Row],[PLAN CONSUMO 31/10]]=Tabla1[[#This Row],[PLAN_CONSUMO]]</f>
        <v>1</v>
      </c>
      <c r="Y1306" t="s">
        <v>5273</v>
      </c>
      <c r="Z1306" t="b">
        <f>Tabla1[[#This Row],[DESCRIPCION_U20002 31/10]]=Tabla1[[#This Row],[DESCRIPCION_U2000]]</f>
        <v>1</v>
      </c>
      <c r="AA1306" t="s">
        <v>3799</v>
      </c>
      <c r="AB1306" t="b">
        <f>Tabla1[[#This Row],[EJECUTIVO COMERCIAL 31/10]]=Tabla1[[#This Row],[EJECUTIVO_CORPORATE]]</f>
        <v>0</v>
      </c>
      <c r="AC1306" t="e">
        <f>VLOOKUP(Tabla1[[#This Row],[NRO_CUENTA]],[1]!Tabla3[#Data],12,0)</f>
        <v>#N/A</v>
      </c>
      <c r="AD1306" t="e">
        <f>VLOOKUP(Tabla1[[#This Row],[NRO_CUENTA]],[1]!Tabla3[#Data],17,0)</f>
        <v>#N/A</v>
      </c>
    </row>
    <row r="1307" spans="1:30" x14ac:dyDescent="0.25">
      <c r="A1307" t="s">
        <v>88</v>
      </c>
      <c r="B1307" s="1">
        <v>43039</v>
      </c>
      <c r="C1307" t="s">
        <v>28</v>
      </c>
      <c r="D1307">
        <v>31487</v>
      </c>
      <c r="E1307" s="6" t="s">
        <v>5219</v>
      </c>
      <c r="F1307" t="s">
        <v>5274</v>
      </c>
      <c r="G1307" s="6" t="s">
        <v>1426</v>
      </c>
      <c r="H1307" t="s">
        <v>22</v>
      </c>
      <c r="I1307" t="s">
        <v>23</v>
      </c>
      <c r="J1307" t="s">
        <v>1222</v>
      </c>
      <c r="K1307" t="s">
        <v>5364</v>
      </c>
      <c r="L1307" t="s">
        <v>5365</v>
      </c>
      <c r="M1307" t="s">
        <v>5366</v>
      </c>
      <c r="N1307" t="s">
        <v>4091</v>
      </c>
      <c r="O1307" s="14">
        <v>44317</v>
      </c>
      <c r="P1307" s="14">
        <v>44348</v>
      </c>
      <c r="Q1307" s="22" t="s">
        <v>27</v>
      </c>
      <c r="R1307" s="32" t="s">
        <v>5970</v>
      </c>
      <c r="S1307" s="24"/>
      <c r="T1307" s="22">
        <v>44431</v>
      </c>
      <c r="U1307" t="s">
        <v>5989</v>
      </c>
      <c r="V1307" t="s">
        <v>35</v>
      </c>
      <c r="W1307" t="s">
        <v>28</v>
      </c>
      <c r="X1307" t="b">
        <f>Tabla1[[#This Row],[PLAN CONSUMO 31/10]]=Tabla1[[#This Row],[PLAN_CONSUMO]]</f>
        <v>1</v>
      </c>
      <c r="Y1307" t="s">
        <v>35</v>
      </c>
      <c r="Z1307" t="b">
        <f>Tabla1[[#This Row],[DESCRIPCION_U20002 31/10]]=Tabla1[[#This Row],[DESCRIPCION_U2000]]</f>
        <v>0</v>
      </c>
      <c r="AA1307" t="s">
        <v>1426</v>
      </c>
      <c r="AB1307" t="b">
        <f>Tabla1[[#This Row],[EJECUTIVO COMERCIAL 31/10]]=Tabla1[[#This Row],[EJECUTIVO_CORPORATE]]</f>
        <v>1</v>
      </c>
      <c r="AC1307" t="e">
        <f>VLOOKUP(Tabla1[[#This Row],[NRO_CUENTA]],[1]!Tabla3[#Data],12,0)</f>
        <v>#N/A</v>
      </c>
      <c r="AD1307" t="e">
        <f>VLOOKUP(Tabla1[[#This Row],[NRO_CUENTA]],[1]!Tabla3[#Data],17,0)</f>
        <v>#N/A</v>
      </c>
    </row>
    <row r="1308" spans="1:30" ht="15" customHeight="1" x14ac:dyDescent="0.25">
      <c r="A1308" t="s">
        <v>88</v>
      </c>
      <c r="B1308" s="1">
        <v>43039</v>
      </c>
      <c r="C1308" t="s">
        <v>427</v>
      </c>
      <c r="D1308">
        <v>31512</v>
      </c>
      <c r="E1308" s="6" t="s">
        <v>5220</v>
      </c>
      <c r="F1308" t="s">
        <v>5275</v>
      </c>
      <c r="G1308" s="6" t="s">
        <v>4249</v>
      </c>
      <c r="H1308" t="s">
        <v>22</v>
      </c>
      <c r="I1308" t="s">
        <v>23</v>
      </c>
      <c r="J1308" t="s">
        <v>4335</v>
      </c>
      <c r="K1308" t="s">
        <v>5367</v>
      </c>
      <c r="L1308" t="s">
        <v>5368</v>
      </c>
      <c r="M1308" t="s">
        <v>5369</v>
      </c>
      <c r="N1308" t="s">
        <v>4091</v>
      </c>
      <c r="O1308" s="14">
        <v>44317</v>
      </c>
      <c r="P1308" s="14">
        <v>44348</v>
      </c>
      <c r="Q1308" s="22" t="s">
        <v>27</v>
      </c>
      <c r="R1308" s="22"/>
      <c r="S1308" s="24"/>
      <c r="T1308" s="22">
        <v>44356</v>
      </c>
      <c r="U1308" t="s">
        <v>5982</v>
      </c>
      <c r="V1308" t="s">
        <v>5982</v>
      </c>
      <c r="W1308" t="s">
        <v>6497</v>
      </c>
      <c r="X1308" t="b">
        <f>Tabla1[[#This Row],[PLAN CONSUMO 31/10]]=Tabla1[[#This Row],[PLAN_CONSUMO]]</f>
        <v>0</v>
      </c>
      <c r="Y1308" t="s">
        <v>6721</v>
      </c>
      <c r="Z1308" t="b">
        <f>Tabla1[[#This Row],[DESCRIPCION_U20002 31/10]]=Tabla1[[#This Row],[DESCRIPCION_U2000]]</f>
        <v>0</v>
      </c>
      <c r="AA1308" t="s">
        <v>4249</v>
      </c>
      <c r="AB1308" t="b">
        <f>Tabla1[[#This Row],[EJECUTIVO COMERCIAL 31/10]]=Tabla1[[#This Row],[EJECUTIVO_CORPORATE]]</f>
        <v>1</v>
      </c>
      <c r="AC1308" t="e">
        <f>VLOOKUP(Tabla1[[#This Row],[NRO_CUENTA]],[1]!Tabla3[#Data],12,0)</f>
        <v>#N/A</v>
      </c>
      <c r="AD1308" t="e">
        <f>VLOOKUP(Tabla1[[#This Row],[NRO_CUENTA]],[1]!Tabla3[#Data],17,0)</f>
        <v>#N/A</v>
      </c>
    </row>
    <row r="1309" spans="1:30" ht="15" customHeight="1" x14ac:dyDescent="0.25">
      <c r="A1309" t="s">
        <v>242</v>
      </c>
      <c r="B1309" s="1">
        <v>43069</v>
      </c>
      <c r="C1309" t="s">
        <v>427</v>
      </c>
      <c r="D1309">
        <v>31642</v>
      </c>
      <c r="E1309" s="6" t="s">
        <v>5221</v>
      </c>
      <c r="F1309" t="s">
        <v>6749</v>
      </c>
      <c r="G1309" s="6" t="s">
        <v>4246</v>
      </c>
      <c r="H1309" t="s">
        <v>40</v>
      </c>
      <c r="I1309" t="s">
        <v>23</v>
      </c>
      <c r="J1309" t="s">
        <v>5191</v>
      </c>
      <c r="K1309" t="s">
        <v>5370</v>
      </c>
      <c r="L1309" t="s">
        <v>5371</v>
      </c>
      <c r="M1309" t="s">
        <v>6751</v>
      </c>
      <c r="N1309" t="s">
        <v>4091</v>
      </c>
      <c r="O1309" s="14">
        <v>44317</v>
      </c>
      <c r="P1309" s="14">
        <v>44348</v>
      </c>
      <c r="Q1309" s="22" t="s">
        <v>27</v>
      </c>
      <c r="R1309" s="39" t="s">
        <v>6752</v>
      </c>
      <c r="S1309" s="24"/>
      <c r="T1309" s="22">
        <v>44546</v>
      </c>
      <c r="U1309" t="s">
        <v>5982</v>
      </c>
      <c r="V1309" t="s">
        <v>5982</v>
      </c>
      <c r="W1309" t="s">
        <v>28</v>
      </c>
      <c r="X1309" t="b">
        <f>Tabla1[[#This Row],[PLAN CONSUMO 31/10]]=Tabla1[[#This Row],[PLAN_CONSUMO]]</f>
        <v>0</v>
      </c>
      <c r="Y1309" t="s">
        <v>6929</v>
      </c>
      <c r="Z1309" t="b">
        <f>Tabla1[[#This Row],[DESCRIPCION_U20002 31/10]]=Tabla1[[#This Row],[DESCRIPCION_U2000]]</f>
        <v>0</v>
      </c>
      <c r="AA1309" t="s">
        <v>2244</v>
      </c>
      <c r="AB1309" t="b">
        <f>Tabla1[[#This Row],[EJECUTIVO COMERCIAL 31/10]]=Tabla1[[#This Row],[EJECUTIVO_CORPORATE]]</f>
        <v>0</v>
      </c>
      <c r="AC1309" t="e">
        <f>VLOOKUP(Tabla1[[#This Row],[NRO_CUENTA]],[1]!Tabla3[#Data],12,0)</f>
        <v>#N/A</v>
      </c>
      <c r="AD1309" t="e">
        <f>VLOOKUP(Tabla1[[#This Row],[NRO_CUENTA]],[1]!Tabla3[#Data],17,0)</f>
        <v>#N/A</v>
      </c>
    </row>
    <row r="1310" spans="1:30" x14ac:dyDescent="0.25">
      <c r="A1310" t="s">
        <v>88</v>
      </c>
      <c r="B1310" s="1">
        <v>43099</v>
      </c>
      <c r="C1310" t="s">
        <v>427</v>
      </c>
      <c r="D1310">
        <v>31661</v>
      </c>
      <c r="E1310" s="6" t="s">
        <v>3820</v>
      </c>
      <c r="F1310" t="s">
        <v>6768</v>
      </c>
      <c r="G1310" s="6" t="s">
        <v>1413</v>
      </c>
      <c r="H1310" t="s">
        <v>22</v>
      </c>
      <c r="I1310" t="s">
        <v>23</v>
      </c>
      <c r="J1310" t="s">
        <v>757</v>
      </c>
      <c r="K1310" t="s">
        <v>5372</v>
      </c>
      <c r="L1310" t="s">
        <v>5373</v>
      </c>
      <c r="M1310" t="s">
        <v>5374</v>
      </c>
      <c r="N1310" t="s">
        <v>4091</v>
      </c>
      <c r="O1310" s="14">
        <v>44317</v>
      </c>
      <c r="P1310" s="14">
        <v>44348</v>
      </c>
      <c r="Q1310" s="22" t="s">
        <v>27</v>
      </c>
      <c r="R1310" s="38" t="s">
        <v>6603</v>
      </c>
      <c r="S1310" s="24"/>
      <c r="T1310" s="22">
        <v>44538</v>
      </c>
      <c r="U1310" t="s">
        <v>5984</v>
      </c>
      <c r="V1310" t="s">
        <v>35</v>
      </c>
      <c r="W1310" t="s">
        <v>28</v>
      </c>
      <c r="X1310" t="b">
        <f>Tabla1[[#This Row],[PLAN CONSUMO 31/10]]=Tabla1[[#This Row],[PLAN_CONSUMO]]</f>
        <v>0</v>
      </c>
      <c r="Y1310" t="s">
        <v>35</v>
      </c>
      <c r="Z1310" t="b">
        <f>Tabla1[[#This Row],[DESCRIPCION_U20002 31/10]]=Tabla1[[#This Row],[DESCRIPCION_U2000]]</f>
        <v>0</v>
      </c>
      <c r="AA1310" t="s">
        <v>8926</v>
      </c>
      <c r="AB1310" t="b">
        <f>Tabla1[[#This Row],[EJECUTIVO COMERCIAL 31/10]]=Tabla1[[#This Row],[EJECUTIVO_CORPORATE]]</f>
        <v>0</v>
      </c>
      <c r="AC1310" t="e">
        <f>VLOOKUP(Tabla1[[#This Row],[NRO_CUENTA]],[1]!Tabla3[#Data],12,0)</f>
        <v>#N/A</v>
      </c>
      <c r="AD1310" t="e">
        <f>VLOOKUP(Tabla1[[#This Row],[NRO_CUENTA]],[1]!Tabla3[#Data],17,0)</f>
        <v>#N/A</v>
      </c>
    </row>
    <row r="1311" spans="1:30" x14ac:dyDescent="0.25">
      <c r="A1311" t="s">
        <v>88</v>
      </c>
      <c r="B1311" s="1">
        <v>43091</v>
      </c>
      <c r="C1311" t="s">
        <v>427</v>
      </c>
      <c r="D1311">
        <v>31669</v>
      </c>
      <c r="E1311" s="6" t="s">
        <v>5222</v>
      </c>
      <c r="F1311" t="s">
        <v>5276</v>
      </c>
      <c r="G1311" s="6" t="s">
        <v>1415</v>
      </c>
      <c r="H1311" t="s">
        <v>22</v>
      </c>
      <c r="I1311" t="s">
        <v>23</v>
      </c>
      <c r="J1311" t="s">
        <v>1635</v>
      </c>
      <c r="K1311" t="s">
        <v>5375</v>
      </c>
      <c r="L1311" t="s">
        <v>5376</v>
      </c>
      <c r="M1311" t="s">
        <v>5377</v>
      </c>
      <c r="N1311" t="s">
        <v>4091</v>
      </c>
      <c r="O1311" s="14">
        <v>44317</v>
      </c>
      <c r="P1311" s="14">
        <v>44348</v>
      </c>
      <c r="Q1311" s="22" t="s">
        <v>27</v>
      </c>
      <c r="R1311" s="22"/>
      <c r="S1311" s="24"/>
      <c r="T1311" s="22">
        <v>44373</v>
      </c>
      <c r="U1311" t="s">
        <v>5989</v>
      </c>
      <c r="V1311" t="s">
        <v>35</v>
      </c>
      <c r="W1311" t="s">
        <v>6497</v>
      </c>
      <c r="X1311" t="b">
        <f>Tabla1[[#This Row],[PLAN CONSUMO 31/10]]=Tabla1[[#This Row],[PLAN_CONSUMO]]</f>
        <v>0</v>
      </c>
      <c r="Y1311" t="s">
        <v>35</v>
      </c>
      <c r="Z1311" t="b">
        <f>Tabla1[[#This Row],[DESCRIPCION_U20002 31/10]]=Tabla1[[#This Row],[DESCRIPCION_U2000]]</f>
        <v>0</v>
      </c>
      <c r="AA1311" t="s">
        <v>5882</v>
      </c>
      <c r="AB1311" t="b">
        <f>Tabla1[[#This Row],[EJECUTIVO COMERCIAL 31/10]]=Tabla1[[#This Row],[EJECUTIVO_CORPORATE]]</f>
        <v>0</v>
      </c>
      <c r="AC1311" t="e">
        <f>VLOOKUP(Tabla1[[#This Row],[NRO_CUENTA]],[1]!Tabla3[#Data],12,0)</f>
        <v>#N/A</v>
      </c>
      <c r="AD1311" t="e">
        <f>VLOOKUP(Tabla1[[#This Row],[NRO_CUENTA]],[1]!Tabla3[#Data],17,0)</f>
        <v>#N/A</v>
      </c>
    </row>
    <row r="1312" spans="1:30" x14ac:dyDescent="0.25">
      <c r="A1312" t="s">
        <v>88</v>
      </c>
      <c r="B1312" s="1">
        <v>43091</v>
      </c>
      <c r="C1312" t="s">
        <v>427</v>
      </c>
      <c r="D1312">
        <v>31670</v>
      </c>
      <c r="E1312" s="6" t="s">
        <v>5222</v>
      </c>
      <c r="F1312" t="s">
        <v>5277</v>
      </c>
      <c r="G1312" s="6" t="s">
        <v>1415</v>
      </c>
      <c r="H1312" t="s">
        <v>22</v>
      </c>
      <c r="I1312" t="s">
        <v>23</v>
      </c>
      <c r="J1312" t="s">
        <v>1635</v>
      </c>
      <c r="K1312" t="s">
        <v>5378</v>
      </c>
      <c r="L1312" t="s">
        <v>5379</v>
      </c>
      <c r="M1312" t="s">
        <v>5377</v>
      </c>
      <c r="N1312" t="s">
        <v>4091</v>
      </c>
      <c r="O1312" s="14">
        <v>44317</v>
      </c>
      <c r="P1312" s="14">
        <v>44348</v>
      </c>
      <c r="Q1312" s="22" t="s">
        <v>27</v>
      </c>
      <c r="R1312" s="22"/>
      <c r="S1312" s="24"/>
      <c r="T1312" s="22">
        <v>44366</v>
      </c>
      <c r="U1312" t="s">
        <v>5989</v>
      </c>
      <c r="V1312" t="s">
        <v>35</v>
      </c>
      <c r="W1312" t="s">
        <v>6497</v>
      </c>
      <c r="X1312" t="b">
        <f>Tabla1[[#This Row],[PLAN CONSUMO 31/10]]=Tabla1[[#This Row],[PLAN_CONSUMO]]</f>
        <v>0</v>
      </c>
      <c r="Y1312" t="s">
        <v>35</v>
      </c>
      <c r="Z1312" t="b">
        <f>Tabla1[[#This Row],[DESCRIPCION_U20002 31/10]]=Tabla1[[#This Row],[DESCRIPCION_U2000]]</f>
        <v>0</v>
      </c>
      <c r="AA1312" t="s">
        <v>5882</v>
      </c>
      <c r="AB1312" t="b">
        <f>Tabla1[[#This Row],[EJECUTIVO COMERCIAL 31/10]]=Tabla1[[#This Row],[EJECUTIVO_CORPORATE]]</f>
        <v>0</v>
      </c>
      <c r="AC1312" t="e">
        <f>VLOOKUP(Tabla1[[#This Row],[NRO_CUENTA]],[1]!Tabla3[#Data],12,0)</f>
        <v>#N/A</v>
      </c>
      <c r="AD1312" t="e">
        <f>VLOOKUP(Tabla1[[#This Row],[NRO_CUENTA]],[1]!Tabla3[#Data],17,0)</f>
        <v>#N/A</v>
      </c>
    </row>
    <row r="1313" spans="1:30" ht="15" customHeight="1" x14ac:dyDescent="0.25">
      <c r="A1313" t="s">
        <v>88</v>
      </c>
      <c r="B1313" s="1">
        <v>43091</v>
      </c>
      <c r="C1313" t="s">
        <v>427</v>
      </c>
      <c r="D1313">
        <v>31671</v>
      </c>
      <c r="E1313" s="6" t="s">
        <v>5222</v>
      </c>
      <c r="F1313" t="s">
        <v>5278</v>
      </c>
      <c r="G1313" s="6" t="s">
        <v>1415</v>
      </c>
      <c r="H1313" t="s">
        <v>40</v>
      </c>
      <c r="I1313" t="s">
        <v>23</v>
      </c>
      <c r="J1313" t="s">
        <v>1635</v>
      </c>
      <c r="K1313" t="s">
        <v>5380</v>
      </c>
      <c r="L1313" t="s">
        <v>5381</v>
      </c>
      <c r="M1313" t="s">
        <v>5377</v>
      </c>
      <c r="N1313" t="s">
        <v>4091</v>
      </c>
      <c r="O1313" s="14">
        <v>44317</v>
      </c>
      <c r="P1313" s="14">
        <v>44348</v>
      </c>
      <c r="Q1313" s="22" t="s">
        <v>27</v>
      </c>
      <c r="R1313" s="22" t="s">
        <v>5971</v>
      </c>
      <c r="S1313" s="24"/>
      <c r="T1313" s="22">
        <v>44406</v>
      </c>
      <c r="U1313" t="s">
        <v>5989</v>
      </c>
      <c r="V1313" t="s">
        <v>35</v>
      </c>
      <c r="W1313" t="s">
        <v>6497</v>
      </c>
      <c r="X1313" t="b">
        <f>Tabla1[[#This Row],[PLAN CONSUMO 31/10]]=Tabla1[[#This Row],[PLAN_CONSUMO]]</f>
        <v>0</v>
      </c>
      <c r="Y1313" t="s">
        <v>35</v>
      </c>
      <c r="Z1313" t="b">
        <f>Tabla1[[#This Row],[DESCRIPCION_U20002 31/10]]=Tabla1[[#This Row],[DESCRIPCION_U2000]]</f>
        <v>0</v>
      </c>
      <c r="AA1313" t="s">
        <v>5882</v>
      </c>
      <c r="AB1313" t="b">
        <f>Tabla1[[#This Row],[EJECUTIVO COMERCIAL 31/10]]=Tabla1[[#This Row],[EJECUTIVO_CORPORATE]]</f>
        <v>0</v>
      </c>
      <c r="AC1313" t="e">
        <f>VLOOKUP(Tabla1[[#This Row],[NRO_CUENTA]],[1]!Tabla3[#Data],12,0)</f>
        <v>#N/A</v>
      </c>
      <c r="AD1313" t="e">
        <f>VLOOKUP(Tabla1[[#This Row],[NRO_CUENTA]],[1]!Tabla3[#Data],17,0)</f>
        <v>#N/A</v>
      </c>
    </row>
    <row r="1314" spans="1:30" x14ac:dyDescent="0.25">
      <c r="A1314" t="s">
        <v>88</v>
      </c>
      <c r="B1314" s="1">
        <v>43099</v>
      </c>
      <c r="C1314" t="s">
        <v>427</v>
      </c>
      <c r="D1314">
        <v>31688</v>
      </c>
      <c r="E1314" s="6" t="s">
        <v>3820</v>
      </c>
      <c r="F1314" t="s">
        <v>6770</v>
      </c>
      <c r="G1314" s="6" t="s">
        <v>1413</v>
      </c>
      <c r="H1314" t="s">
        <v>40</v>
      </c>
      <c r="I1314" t="s">
        <v>23</v>
      </c>
      <c r="J1314" t="s">
        <v>757</v>
      </c>
      <c r="K1314" t="s">
        <v>5382</v>
      </c>
      <c r="L1314" t="s">
        <v>5383</v>
      </c>
      <c r="M1314" t="s">
        <v>5374</v>
      </c>
      <c r="N1314" t="s">
        <v>4091</v>
      </c>
      <c r="O1314" s="14">
        <v>44317</v>
      </c>
      <c r="P1314" s="14">
        <v>44348</v>
      </c>
      <c r="Q1314" s="22" t="s">
        <v>27</v>
      </c>
      <c r="R1314" s="38" t="s">
        <v>6462</v>
      </c>
      <c r="S1314" s="24"/>
      <c r="T1314" s="22">
        <v>44532</v>
      </c>
      <c r="U1314" t="s">
        <v>5982</v>
      </c>
      <c r="V1314" t="s">
        <v>5982</v>
      </c>
      <c r="W1314" t="s">
        <v>36</v>
      </c>
      <c r="X1314" t="b">
        <f>Tabla1[[#This Row],[PLAN CONSUMO 31/10]]=Tabla1[[#This Row],[PLAN_CONSUMO]]</f>
        <v>0</v>
      </c>
      <c r="Y1314" t="s">
        <v>8581</v>
      </c>
      <c r="Z1314" t="b">
        <f>Tabla1[[#This Row],[DESCRIPCION_U20002 31/10]]=Tabla1[[#This Row],[DESCRIPCION_U2000]]</f>
        <v>0</v>
      </c>
      <c r="AA1314" t="s">
        <v>8926</v>
      </c>
      <c r="AB1314" t="b">
        <f>Tabla1[[#This Row],[EJECUTIVO COMERCIAL 31/10]]=Tabla1[[#This Row],[EJECUTIVO_CORPORATE]]</f>
        <v>0</v>
      </c>
      <c r="AC1314" t="e">
        <f>VLOOKUP(Tabla1[[#This Row],[NRO_CUENTA]],[1]!Tabla3[#Data],12,0)</f>
        <v>#N/A</v>
      </c>
      <c r="AD1314" t="e">
        <f>VLOOKUP(Tabla1[[#This Row],[NRO_CUENTA]],[1]!Tabla3[#Data],17,0)</f>
        <v>#N/A</v>
      </c>
    </row>
    <row r="1315" spans="1:30" x14ac:dyDescent="0.25">
      <c r="A1315" t="s">
        <v>88</v>
      </c>
      <c r="B1315" s="1">
        <v>43099</v>
      </c>
      <c r="C1315" t="s">
        <v>427</v>
      </c>
      <c r="D1315">
        <v>31715</v>
      </c>
      <c r="E1315" s="6" t="s">
        <v>5223</v>
      </c>
      <c r="F1315" t="s">
        <v>5279</v>
      </c>
      <c r="G1315" s="6" t="s">
        <v>4249</v>
      </c>
      <c r="H1315" t="s">
        <v>40</v>
      </c>
      <c r="I1315" t="s">
        <v>23</v>
      </c>
      <c r="J1315" t="s">
        <v>4335</v>
      </c>
      <c r="K1315" t="s">
        <v>5384</v>
      </c>
      <c r="L1315" t="s">
        <v>5385</v>
      </c>
      <c r="M1315" t="s">
        <v>5386</v>
      </c>
      <c r="N1315" t="s">
        <v>4091</v>
      </c>
      <c r="O1315" s="14">
        <v>44317</v>
      </c>
      <c r="P1315" s="14">
        <v>44348</v>
      </c>
      <c r="Q1315" s="22" t="s">
        <v>27</v>
      </c>
      <c r="R1315" s="22" t="s">
        <v>5964</v>
      </c>
      <c r="S1315" s="24"/>
      <c r="T1315" s="22">
        <v>44469</v>
      </c>
      <c r="U1315" t="s">
        <v>5982</v>
      </c>
      <c r="V1315" t="s">
        <v>5982</v>
      </c>
      <c r="W1315" t="s">
        <v>6497</v>
      </c>
      <c r="X1315" t="b">
        <f>Tabla1[[#This Row],[PLAN CONSUMO 31/10]]=Tabla1[[#This Row],[PLAN_CONSUMO]]</f>
        <v>0</v>
      </c>
      <c r="Y1315" t="s">
        <v>6722</v>
      </c>
      <c r="Z1315" t="b">
        <f>Tabla1[[#This Row],[DESCRIPCION_U20002 31/10]]=Tabla1[[#This Row],[DESCRIPCION_U2000]]</f>
        <v>0</v>
      </c>
      <c r="AA1315" t="s">
        <v>4249</v>
      </c>
      <c r="AB1315" t="b">
        <f>Tabla1[[#This Row],[EJECUTIVO COMERCIAL 31/10]]=Tabla1[[#This Row],[EJECUTIVO_CORPORATE]]</f>
        <v>1</v>
      </c>
      <c r="AC1315" t="e">
        <f>VLOOKUP(Tabla1[[#This Row],[NRO_CUENTA]],[1]!Tabla3[#Data],12,0)</f>
        <v>#N/A</v>
      </c>
      <c r="AD1315" t="e">
        <f>VLOOKUP(Tabla1[[#This Row],[NRO_CUENTA]],[1]!Tabla3[#Data],17,0)</f>
        <v>#N/A</v>
      </c>
    </row>
    <row r="1316" spans="1:30" x14ac:dyDescent="0.25">
      <c r="A1316" t="s">
        <v>88</v>
      </c>
      <c r="B1316" s="1">
        <v>43098</v>
      </c>
      <c r="C1316" t="s">
        <v>427</v>
      </c>
      <c r="D1316">
        <v>31755</v>
      </c>
      <c r="E1316" s="6" t="s">
        <v>5224</v>
      </c>
      <c r="F1316" t="s">
        <v>6599</v>
      </c>
      <c r="G1316" s="6" t="s">
        <v>1413</v>
      </c>
      <c r="H1316" t="s">
        <v>22</v>
      </c>
      <c r="I1316" t="s">
        <v>23</v>
      </c>
      <c r="J1316" t="s">
        <v>757</v>
      </c>
      <c r="K1316" t="s">
        <v>5387</v>
      </c>
      <c r="L1316" t="s">
        <v>5388</v>
      </c>
      <c r="M1316" t="s">
        <v>123</v>
      </c>
      <c r="N1316" t="s">
        <v>4091</v>
      </c>
      <c r="O1316" s="14">
        <v>44317</v>
      </c>
      <c r="P1316" s="14">
        <v>44348</v>
      </c>
      <c r="Q1316" s="22" t="s">
        <v>27</v>
      </c>
      <c r="R1316" s="22" t="s">
        <v>5972</v>
      </c>
      <c r="S1316" s="24"/>
      <c r="T1316" s="22">
        <v>44564</v>
      </c>
      <c r="U1316" t="s">
        <v>5989</v>
      </c>
      <c r="V1316" t="s">
        <v>35</v>
      </c>
      <c r="W1316" t="s">
        <v>28</v>
      </c>
      <c r="X1316" t="b">
        <f>Tabla1[[#This Row],[PLAN CONSUMO 31/10]]=Tabla1[[#This Row],[PLAN_CONSUMO]]</f>
        <v>0</v>
      </c>
      <c r="Y1316" t="s">
        <v>35</v>
      </c>
      <c r="Z1316" t="b">
        <f>Tabla1[[#This Row],[DESCRIPCION_U20002 31/10]]=Tabla1[[#This Row],[DESCRIPCION_U2000]]</f>
        <v>0</v>
      </c>
      <c r="AA1316" t="s">
        <v>8926</v>
      </c>
      <c r="AB1316" t="b">
        <f>Tabla1[[#This Row],[EJECUTIVO COMERCIAL 31/10]]=Tabla1[[#This Row],[EJECUTIVO_CORPORATE]]</f>
        <v>0</v>
      </c>
      <c r="AC1316" t="e">
        <f>VLOOKUP(Tabla1[[#This Row],[NRO_CUENTA]],[1]!Tabla3[#Data],12,0)</f>
        <v>#N/A</v>
      </c>
      <c r="AD1316" t="e">
        <f>VLOOKUP(Tabla1[[#This Row],[NRO_CUENTA]],[1]!Tabla3[#Data],17,0)</f>
        <v>#N/A</v>
      </c>
    </row>
    <row r="1317" spans="1:30" x14ac:dyDescent="0.25">
      <c r="A1317" t="s">
        <v>88</v>
      </c>
      <c r="B1317" s="1">
        <v>43098</v>
      </c>
      <c r="C1317" t="s">
        <v>28</v>
      </c>
      <c r="D1317">
        <v>31763</v>
      </c>
      <c r="E1317" s="6" t="s">
        <v>5225</v>
      </c>
      <c r="F1317" t="s">
        <v>5280</v>
      </c>
      <c r="G1317" s="6" t="s">
        <v>4249</v>
      </c>
      <c r="H1317" t="s">
        <v>22</v>
      </c>
      <c r="I1317" t="s">
        <v>23</v>
      </c>
      <c r="J1317" t="s">
        <v>4335</v>
      </c>
      <c r="K1317" t="s">
        <v>5389</v>
      </c>
      <c r="L1317" t="s">
        <v>5390</v>
      </c>
      <c r="M1317" t="s">
        <v>5391</v>
      </c>
      <c r="N1317" t="s">
        <v>4091</v>
      </c>
      <c r="O1317" s="14">
        <v>44317</v>
      </c>
      <c r="P1317" s="14">
        <v>44348</v>
      </c>
      <c r="Q1317" s="22" t="s">
        <v>27</v>
      </c>
      <c r="R1317" s="22"/>
      <c r="S1317" s="24"/>
      <c r="T1317" s="22">
        <v>44361</v>
      </c>
      <c r="U1317" t="s">
        <v>5984</v>
      </c>
      <c r="V1317" t="s">
        <v>5984</v>
      </c>
      <c r="W1317" t="s">
        <v>28</v>
      </c>
      <c r="X1317" t="b">
        <f>Tabla1[[#This Row],[PLAN CONSUMO 31/10]]=Tabla1[[#This Row],[PLAN_CONSUMO]]</f>
        <v>1</v>
      </c>
      <c r="Y1317" t="s">
        <v>9468</v>
      </c>
      <c r="Z1317" t="b">
        <f>Tabla1[[#This Row],[DESCRIPCION_U20002 31/10]]=Tabla1[[#This Row],[DESCRIPCION_U2000]]</f>
        <v>0</v>
      </c>
      <c r="AA1317" t="s">
        <v>7474</v>
      </c>
      <c r="AB1317" t="b">
        <f>Tabla1[[#This Row],[EJECUTIVO COMERCIAL 31/10]]=Tabla1[[#This Row],[EJECUTIVO_CORPORATE]]</f>
        <v>0</v>
      </c>
      <c r="AC1317" t="e">
        <f>VLOOKUP(Tabla1[[#This Row],[NRO_CUENTA]],[1]!Tabla3[#Data],12,0)</f>
        <v>#N/A</v>
      </c>
      <c r="AD1317" t="e">
        <f>VLOOKUP(Tabla1[[#This Row],[NRO_CUENTA]],[1]!Tabla3[#Data],17,0)</f>
        <v>#N/A</v>
      </c>
    </row>
    <row r="1318" spans="1:30" x14ac:dyDescent="0.25">
      <c r="A1318" t="s">
        <v>88</v>
      </c>
      <c r="B1318" s="1">
        <v>43124</v>
      </c>
      <c r="C1318" t="s">
        <v>6497</v>
      </c>
      <c r="D1318">
        <v>31787</v>
      </c>
      <c r="E1318" s="6" t="s">
        <v>5224</v>
      </c>
      <c r="F1318" t="s">
        <v>6723</v>
      </c>
      <c r="G1318" s="6" t="s">
        <v>1413</v>
      </c>
      <c r="H1318" t="s">
        <v>40</v>
      </c>
      <c r="I1318" t="s">
        <v>23</v>
      </c>
      <c r="J1318" t="s">
        <v>757</v>
      </c>
      <c r="K1318" t="s">
        <v>5392</v>
      </c>
      <c r="L1318" t="s">
        <v>5393</v>
      </c>
      <c r="M1318" t="s">
        <v>7050</v>
      </c>
      <c r="N1318" t="s">
        <v>4091</v>
      </c>
      <c r="O1318" s="14">
        <v>44317</v>
      </c>
      <c r="P1318" s="14">
        <v>44348</v>
      </c>
      <c r="Q1318" s="22" t="s">
        <v>75</v>
      </c>
      <c r="R1318" s="22" t="s">
        <v>7245</v>
      </c>
      <c r="S1318" s="2" t="s">
        <v>9309</v>
      </c>
      <c r="T1318" s="22">
        <v>0</v>
      </c>
      <c r="U1318" t="s">
        <v>5989</v>
      </c>
      <c r="V1318" t="s">
        <v>35</v>
      </c>
      <c r="W1318" t="s">
        <v>28</v>
      </c>
      <c r="X1318" t="b">
        <f>Tabla1[[#This Row],[PLAN CONSUMO 31/10]]=Tabla1[[#This Row],[PLAN_CONSUMO]]</f>
        <v>0</v>
      </c>
      <c r="Y1318" t="s">
        <v>35</v>
      </c>
      <c r="Z1318" t="b">
        <f>Tabla1[[#This Row],[DESCRIPCION_U20002 31/10]]=Tabla1[[#This Row],[DESCRIPCION_U2000]]</f>
        <v>0</v>
      </c>
      <c r="AA1318" t="s">
        <v>8926</v>
      </c>
      <c r="AB1318" t="b">
        <f>Tabla1[[#This Row],[EJECUTIVO COMERCIAL 31/10]]=Tabla1[[#This Row],[EJECUTIVO_CORPORATE]]</f>
        <v>0</v>
      </c>
      <c r="AC1318" t="e">
        <f>VLOOKUP(Tabla1[[#This Row],[NRO_CUENTA]],[1]!Tabla3[#Data],12,0)</f>
        <v>#N/A</v>
      </c>
      <c r="AD1318" t="e">
        <f>VLOOKUP(Tabla1[[#This Row],[NRO_CUENTA]],[1]!Tabla3[#Data],17,0)</f>
        <v>#N/A</v>
      </c>
    </row>
    <row r="1319" spans="1:30" x14ac:dyDescent="0.25">
      <c r="A1319" t="s">
        <v>88</v>
      </c>
      <c r="B1319" s="1">
        <v>43098</v>
      </c>
      <c r="C1319" t="s">
        <v>28</v>
      </c>
      <c r="D1319">
        <v>31812</v>
      </c>
      <c r="E1319" s="6" t="s">
        <v>5225</v>
      </c>
      <c r="F1319" s="37" t="s">
        <v>6753</v>
      </c>
      <c r="G1319" s="6" t="s">
        <v>4249</v>
      </c>
      <c r="H1319" t="s">
        <v>40</v>
      </c>
      <c r="I1319" t="s">
        <v>23</v>
      </c>
      <c r="J1319" t="s">
        <v>4335</v>
      </c>
      <c r="K1319" t="s">
        <v>5394</v>
      </c>
      <c r="L1319" t="s">
        <v>5395</v>
      </c>
      <c r="M1319" t="s">
        <v>6179</v>
      </c>
      <c r="N1319" t="s">
        <v>4091</v>
      </c>
      <c r="O1319" s="14">
        <v>44317</v>
      </c>
      <c r="P1319" s="14">
        <v>44348</v>
      </c>
      <c r="Q1319" s="22" t="s">
        <v>27</v>
      </c>
      <c r="R1319" s="38" t="s">
        <v>6754</v>
      </c>
      <c r="S1319" s="24"/>
      <c r="T1319" s="22">
        <v>44547</v>
      </c>
      <c r="U1319" t="s">
        <v>5982</v>
      </c>
      <c r="V1319" t="s">
        <v>5982</v>
      </c>
      <c r="W1319" t="s">
        <v>28</v>
      </c>
      <c r="X1319" t="b">
        <f>Tabla1[[#This Row],[PLAN CONSUMO 31/10]]=Tabla1[[#This Row],[PLAN_CONSUMO]]</f>
        <v>1</v>
      </c>
      <c r="Y1319" t="s">
        <v>6753</v>
      </c>
      <c r="Z1319" t="b">
        <f>Tabla1[[#This Row],[DESCRIPCION_U20002 31/10]]=Tabla1[[#This Row],[DESCRIPCION_U2000]]</f>
        <v>1</v>
      </c>
      <c r="AA1319" t="s">
        <v>7474</v>
      </c>
      <c r="AB1319" t="b">
        <f>Tabla1[[#This Row],[EJECUTIVO COMERCIAL 31/10]]=Tabla1[[#This Row],[EJECUTIVO_CORPORATE]]</f>
        <v>0</v>
      </c>
      <c r="AC1319" t="e">
        <f>VLOOKUP(Tabla1[[#This Row],[NRO_CUENTA]],[1]!Tabla3[#Data],12,0)</f>
        <v>#N/A</v>
      </c>
      <c r="AD1319" t="e">
        <f>VLOOKUP(Tabla1[[#This Row],[NRO_CUENTA]],[1]!Tabla3[#Data],17,0)</f>
        <v>#N/A</v>
      </c>
    </row>
    <row r="1320" spans="1:30" x14ac:dyDescent="0.25">
      <c r="A1320" t="s">
        <v>88</v>
      </c>
      <c r="B1320" s="1">
        <v>43158</v>
      </c>
      <c r="C1320" t="s">
        <v>129</v>
      </c>
      <c r="D1320">
        <v>31925</v>
      </c>
      <c r="E1320" s="6" t="s">
        <v>5226</v>
      </c>
      <c r="F1320" t="s">
        <v>5281</v>
      </c>
      <c r="G1320" s="6" t="s">
        <v>1830</v>
      </c>
      <c r="H1320" t="s">
        <v>40</v>
      </c>
      <c r="I1320" t="s">
        <v>23</v>
      </c>
      <c r="J1320" t="s">
        <v>1842</v>
      </c>
      <c r="K1320" t="s">
        <v>5396</v>
      </c>
      <c r="L1320" t="s">
        <v>5397</v>
      </c>
      <c r="M1320" t="s">
        <v>5398</v>
      </c>
      <c r="N1320" t="s">
        <v>4091</v>
      </c>
      <c r="O1320" s="14">
        <v>44317</v>
      </c>
      <c r="P1320" s="14">
        <v>44348</v>
      </c>
      <c r="Q1320" s="22" t="s">
        <v>27</v>
      </c>
      <c r="R1320" s="22"/>
      <c r="S1320" s="24"/>
      <c r="T1320" s="22">
        <v>44363</v>
      </c>
      <c r="U1320" t="s">
        <v>5982</v>
      </c>
      <c r="V1320" t="s">
        <v>5982</v>
      </c>
      <c r="W1320" t="s">
        <v>129</v>
      </c>
      <c r="X1320" t="b">
        <f>Tabla1[[#This Row],[PLAN CONSUMO 31/10]]=Tabla1[[#This Row],[PLAN_CONSUMO]]</f>
        <v>1</v>
      </c>
      <c r="Y1320" t="s">
        <v>6143</v>
      </c>
      <c r="Z1320" t="b">
        <f>Tabla1[[#This Row],[DESCRIPCION_U20002 31/10]]=Tabla1[[#This Row],[DESCRIPCION_U2000]]</f>
        <v>0</v>
      </c>
      <c r="AA1320" t="s">
        <v>1830</v>
      </c>
      <c r="AB1320" t="b">
        <f>Tabla1[[#This Row],[EJECUTIVO COMERCIAL 31/10]]=Tabla1[[#This Row],[EJECUTIVO_CORPORATE]]</f>
        <v>1</v>
      </c>
      <c r="AC1320" t="e">
        <f>VLOOKUP(Tabla1[[#This Row],[NRO_CUENTA]],[1]!Tabla3[#Data],12,0)</f>
        <v>#N/A</v>
      </c>
      <c r="AD1320" t="e">
        <f>VLOOKUP(Tabla1[[#This Row],[NRO_CUENTA]],[1]!Tabla3[#Data],17,0)</f>
        <v>#N/A</v>
      </c>
    </row>
    <row r="1321" spans="1:30" x14ac:dyDescent="0.25">
      <c r="A1321" t="s">
        <v>88</v>
      </c>
      <c r="B1321" s="1">
        <v>43175</v>
      </c>
      <c r="C1321" t="s">
        <v>427</v>
      </c>
      <c r="D1321">
        <v>32087</v>
      </c>
      <c r="E1321" s="6" t="s">
        <v>5227</v>
      </c>
      <c r="F1321" t="s">
        <v>5282</v>
      </c>
      <c r="G1321" s="6" t="s">
        <v>4249</v>
      </c>
      <c r="H1321" t="s">
        <v>40</v>
      </c>
      <c r="I1321" t="s">
        <v>23</v>
      </c>
      <c r="J1321" t="s">
        <v>4335</v>
      </c>
      <c r="K1321" t="s">
        <v>5399</v>
      </c>
      <c r="L1321" t="s">
        <v>5400</v>
      </c>
      <c r="M1321" t="s">
        <v>5401</v>
      </c>
      <c r="N1321" t="s">
        <v>4091</v>
      </c>
      <c r="O1321" s="14">
        <v>44317</v>
      </c>
      <c r="P1321" s="14">
        <v>44348</v>
      </c>
      <c r="Q1321" s="22" t="s">
        <v>27</v>
      </c>
      <c r="R1321" s="22"/>
      <c r="S1321" s="24"/>
      <c r="T1321" s="22">
        <v>44361</v>
      </c>
      <c r="U1321" t="s">
        <v>5982</v>
      </c>
      <c r="V1321" t="s">
        <v>5982</v>
      </c>
      <c r="W1321" t="s">
        <v>6497</v>
      </c>
      <c r="X1321" t="b">
        <f>Tabla1[[#This Row],[PLAN CONSUMO 31/10]]=Tabla1[[#This Row],[PLAN_CONSUMO]]</f>
        <v>0</v>
      </c>
      <c r="Y1321" t="s">
        <v>6724</v>
      </c>
      <c r="Z1321" t="b">
        <f>Tabla1[[#This Row],[DESCRIPCION_U20002 31/10]]=Tabla1[[#This Row],[DESCRIPCION_U2000]]</f>
        <v>0</v>
      </c>
      <c r="AA1321" t="s">
        <v>4249</v>
      </c>
      <c r="AB1321" t="b">
        <f>Tabla1[[#This Row],[EJECUTIVO COMERCIAL 31/10]]=Tabla1[[#This Row],[EJECUTIVO_CORPORATE]]</f>
        <v>1</v>
      </c>
      <c r="AC1321" t="e">
        <f>VLOOKUP(Tabla1[[#This Row],[NRO_CUENTA]],[1]!Tabla3[#Data],12,0)</f>
        <v>#N/A</v>
      </c>
      <c r="AD1321" t="e">
        <f>VLOOKUP(Tabla1[[#This Row],[NRO_CUENTA]],[1]!Tabla3[#Data],17,0)</f>
        <v>#N/A</v>
      </c>
    </row>
    <row r="1322" spans="1:30" x14ac:dyDescent="0.25">
      <c r="A1322" t="s">
        <v>242</v>
      </c>
      <c r="B1322" s="1">
        <v>43217</v>
      </c>
      <c r="C1322" t="s">
        <v>427</v>
      </c>
      <c r="D1322">
        <v>32203</v>
      </c>
      <c r="E1322" s="6" t="s">
        <v>5228</v>
      </c>
      <c r="F1322" t="s">
        <v>5283</v>
      </c>
      <c r="G1322" s="6" t="s">
        <v>4251</v>
      </c>
      <c r="H1322" t="s">
        <v>22</v>
      </c>
      <c r="I1322" t="s">
        <v>23</v>
      </c>
      <c r="J1322" t="s">
        <v>5346</v>
      </c>
      <c r="K1322" t="s">
        <v>5402</v>
      </c>
      <c r="L1322" t="s">
        <v>5403</v>
      </c>
      <c r="M1322" t="s">
        <v>6175</v>
      </c>
      <c r="N1322" t="s">
        <v>4091</v>
      </c>
      <c r="O1322" s="14">
        <v>44317</v>
      </c>
      <c r="P1322" s="14">
        <v>44348</v>
      </c>
      <c r="Q1322" s="22" t="s">
        <v>75</v>
      </c>
      <c r="R1322" s="38" t="s">
        <v>6389</v>
      </c>
      <c r="S1322" s="2" t="s">
        <v>9309</v>
      </c>
      <c r="T1322" s="22">
        <v>0</v>
      </c>
      <c r="U1322" t="s">
        <v>5984</v>
      </c>
      <c r="V1322" t="s">
        <v>35</v>
      </c>
      <c r="W1322" t="s">
        <v>6497</v>
      </c>
      <c r="X1322" t="b">
        <f>Tabla1[[#This Row],[PLAN CONSUMO 31/10]]=Tabla1[[#This Row],[PLAN_CONSUMO]]</f>
        <v>0</v>
      </c>
      <c r="Y1322" t="s">
        <v>35</v>
      </c>
      <c r="Z1322" t="b">
        <f>Tabla1[[#This Row],[DESCRIPCION_U20002 31/10]]=Tabla1[[#This Row],[DESCRIPCION_U2000]]</f>
        <v>0</v>
      </c>
      <c r="AA1322" t="s">
        <v>9033</v>
      </c>
      <c r="AB1322" t="b">
        <f>Tabla1[[#This Row],[EJECUTIVO COMERCIAL 31/10]]=Tabla1[[#This Row],[EJECUTIVO_CORPORATE]]</f>
        <v>0</v>
      </c>
      <c r="AC1322" t="e">
        <f>VLOOKUP(Tabla1[[#This Row],[NRO_CUENTA]],[1]!Tabla3[#Data],12,0)</f>
        <v>#N/A</v>
      </c>
      <c r="AD1322" t="e">
        <f>VLOOKUP(Tabla1[[#This Row],[NRO_CUENTA]],[1]!Tabla3[#Data],17,0)</f>
        <v>#N/A</v>
      </c>
    </row>
    <row r="1323" spans="1:30" x14ac:dyDescent="0.25">
      <c r="A1323" t="s">
        <v>242</v>
      </c>
      <c r="B1323" s="1">
        <v>43196</v>
      </c>
      <c r="C1323" t="s">
        <v>427</v>
      </c>
      <c r="D1323">
        <v>32227</v>
      </c>
      <c r="E1323" s="6" t="s">
        <v>5229</v>
      </c>
      <c r="F1323" t="s">
        <v>5284</v>
      </c>
      <c r="G1323" s="6" t="s">
        <v>4253</v>
      </c>
      <c r="H1323" t="s">
        <v>22</v>
      </c>
      <c r="I1323" t="s">
        <v>23</v>
      </c>
      <c r="J1323" t="s">
        <v>5351</v>
      </c>
      <c r="K1323" t="s">
        <v>5404</v>
      </c>
      <c r="L1323" t="s">
        <v>5405</v>
      </c>
      <c r="M1323" t="s">
        <v>5406</v>
      </c>
      <c r="N1323" t="s">
        <v>4091</v>
      </c>
      <c r="O1323" s="14">
        <v>44317</v>
      </c>
      <c r="P1323" s="14">
        <v>44348</v>
      </c>
      <c r="Q1323" s="22" t="s">
        <v>27</v>
      </c>
      <c r="R1323" s="22"/>
      <c r="S1323" s="24"/>
      <c r="T1323" s="22">
        <v>44403</v>
      </c>
      <c r="U1323" t="s">
        <v>5982</v>
      </c>
      <c r="V1323" t="s">
        <v>5982</v>
      </c>
      <c r="W1323" t="s">
        <v>6497</v>
      </c>
      <c r="X1323" t="b">
        <f>Tabla1[[#This Row],[PLAN CONSUMO 31/10]]=Tabla1[[#This Row],[PLAN_CONSUMO]]</f>
        <v>0</v>
      </c>
      <c r="Y1323" t="s">
        <v>6725</v>
      </c>
      <c r="Z1323" t="b">
        <f>Tabla1[[#This Row],[DESCRIPCION_U20002 31/10]]=Tabla1[[#This Row],[DESCRIPCION_U2000]]</f>
        <v>0</v>
      </c>
      <c r="AA1323" t="s">
        <v>2244</v>
      </c>
      <c r="AB1323" t="b">
        <f>Tabla1[[#This Row],[EJECUTIVO COMERCIAL 31/10]]=Tabla1[[#This Row],[EJECUTIVO_CORPORATE]]</f>
        <v>0</v>
      </c>
      <c r="AC1323" t="e">
        <f>VLOOKUP(Tabla1[[#This Row],[NRO_CUENTA]],[1]!Tabla3[#Data],12,0)</f>
        <v>#N/A</v>
      </c>
      <c r="AD1323" t="e">
        <f>VLOOKUP(Tabla1[[#This Row],[NRO_CUENTA]],[1]!Tabla3[#Data],17,0)</f>
        <v>#N/A</v>
      </c>
    </row>
    <row r="1324" spans="1:30" x14ac:dyDescent="0.25">
      <c r="A1324" t="s">
        <v>88</v>
      </c>
      <c r="B1324" s="1">
        <v>43214</v>
      </c>
      <c r="C1324" t="s">
        <v>28</v>
      </c>
      <c r="D1324">
        <v>32279</v>
      </c>
      <c r="E1324" s="6" t="s">
        <v>5230</v>
      </c>
      <c r="F1324" t="s">
        <v>5285</v>
      </c>
      <c r="G1324" s="6" t="s">
        <v>4824</v>
      </c>
      <c r="H1324" t="s">
        <v>40</v>
      </c>
      <c r="I1324" t="s">
        <v>23</v>
      </c>
      <c r="J1324" t="s">
        <v>5194</v>
      </c>
      <c r="K1324" t="s">
        <v>5407</v>
      </c>
      <c r="L1324" t="s">
        <v>5408</v>
      </c>
      <c r="M1324" t="s">
        <v>5409</v>
      </c>
      <c r="N1324" t="s">
        <v>4091</v>
      </c>
      <c r="O1324" s="14">
        <v>44317</v>
      </c>
      <c r="P1324" s="14">
        <v>44348</v>
      </c>
      <c r="Q1324" s="22" t="s">
        <v>27</v>
      </c>
      <c r="R1324" s="22"/>
      <c r="S1324" s="24"/>
      <c r="T1324" s="22">
        <v>44361</v>
      </c>
      <c r="U1324" t="s">
        <v>5984</v>
      </c>
      <c r="V1324" t="s">
        <v>35</v>
      </c>
      <c r="W1324" t="s">
        <v>28</v>
      </c>
      <c r="X1324" t="b">
        <f>Tabla1[[#This Row],[PLAN CONSUMO 31/10]]=Tabla1[[#This Row],[PLAN_CONSUMO]]</f>
        <v>1</v>
      </c>
      <c r="Y1324" t="s">
        <v>35</v>
      </c>
      <c r="Z1324" t="b">
        <f>Tabla1[[#This Row],[DESCRIPCION_U20002 31/10]]=Tabla1[[#This Row],[DESCRIPCION_U2000]]</f>
        <v>0</v>
      </c>
      <c r="AA1324" t="s">
        <v>7474</v>
      </c>
      <c r="AB1324" t="b">
        <f>Tabla1[[#This Row],[EJECUTIVO COMERCIAL 31/10]]=Tabla1[[#This Row],[EJECUTIVO_CORPORATE]]</f>
        <v>0</v>
      </c>
      <c r="AC1324" t="e">
        <f>VLOOKUP(Tabla1[[#This Row],[NRO_CUENTA]],[1]!Tabla3[#Data],12,0)</f>
        <v>#N/A</v>
      </c>
      <c r="AD1324" t="e">
        <f>VLOOKUP(Tabla1[[#This Row],[NRO_CUENTA]],[1]!Tabla3[#Data],17,0)</f>
        <v>#N/A</v>
      </c>
    </row>
    <row r="1325" spans="1:30" x14ac:dyDescent="0.25">
      <c r="A1325" t="s">
        <v>242</v>
      </c>
      <c r="B1325" s="1">
        <v>43220</v>
      </c>
      <c r="C1325" t="s">
        <v>427</v>
      </c>
      <c r="D1325">
        <v>32285</v>
      </c>
      <c r="E1325" s="6" t="s">
        <v>5231</v>
      </c>
      <c r="F1325" t="s">
        <v>5286</v>
      </c>
      <c r="G1325" s="6" t="s">
        <v>2252</v>
      </c>
      <c r="H1325" t="s">
        <v>22</v>
      </c>
      <c r="I1325" t="s">
        <v>23</v>
      </c>
      <c r="J1325" t="s">
        <v>2336</v>
      </c>
      <c r="K1325" t="s">
        <v>5410</v>
      </c>
      <c r="L1325" t="s">
        <v>5411</v>
      </c>
      <c r="M1325" t="s">
        <v>5386</v>
      </c>
      <c r="N1325" t="s">
        <v>4091</v>
      </c>
      <c r="O1325" s="14">
        <v>44317</v>
      </c>
      <c r="P1325" s="14">
        <v>44348</v>
      </c>
      <c r="Q1325" s="22" t="s">
        <v>27</v>
      </c>
      <c r="R1325" s="22" t="s">
        <v>5973</v>
      </c>
      <c r="S1325" s="24"/>
      <c r="T1325" s="22">
        <v>44447</v>
      </c>
      <c r="U1325" t="s">
        <v>5984</v>
      </c>
      <c r="V1325" t="s">
        <v>5984</v>
      </c>
      <c r="W1325" t="s">
        <v>6497</v>
      </c>
      <c r="X1325" t="b">
        <f>Tabla1[[#This Row],[PLAN CONSUMO 31/10]]=Tabla1[[#This Row],[PLAN_CONSUMO]]</f>
        <v>0</v>
      </c>
      <c r="Y1325" t="s">
        <v>9469</v>
      </c>
      <c r="Z1325" t="b">
        <f>Tabla1[[#This Row],[DESCRIPCION_U20002 31/10]]=Tabla1[[#This Row],[DESCRIPCION_U2000]]</f>
        <v>0</v>
      </c>
      <c r="AA1325" t="s">
        <v>2252</v>
      </c>
      <c r="AB1325" t="b">
        <f>Tabla1[[#This Row],[EJECUTIVO COMERCIAL 31/10]]=Tabla1[[#This Row],[EJECUTIVO_CORPORATE]]</f>
        <v>1</v>
      </c>
      <c r="AC1325" t="e">
        <f>VLOOKUP(Tabla1[[#This Row],[NRO_CUENTA]],[1]!Tabla3[#Data],12,0)</f>
        <v>#N/A</v>
      </c>
      <c r="AD1325" t="e">
        <f>VLOOKUP(Tabla1[[#This Row],[NRO_CUENTA]],[1]!Tabla3[#Data],17,0)</f>
        <v>#N/A</v>
      </c>
    </row>
    <row r="1326" spans="1:30" x14ac:dyDescent="0.25">
      <c r="A1326" t="s">
        <v>88</v>
      </c>
      <c r="B1326" s="1">
        <v>43250</v>
      </c>
      <c r="C1326" t="s">
        <v>28</v>
      </c>
      <c r="D1326">
        <v>32440</v>
      </c>
      <c r="E1326" s="6" t="s">
        <v>5232</v>
      </c>
      <c r="F1326" t="s">
        <v>5287</v>
      </c>
      <c r="G1326" s="6" t="s">
        <v>4249</v>
      </c>
      <c r="H1326" t="s">
        <v>40</v>
      </c>
      <c r="I1326" t="s">
        <v>23</v>
      </c>
      <c r="J1326" t="s">
        <v>4335</v>
      </c>
      <c r="K1326" t="s">
        <v>5412</v>
      </c>
      <c r="L1326" t="s">
        <v>5413</v>
      </c>
      <c r="M1326" t="s">
        <v>5414</v>
      </c>
      <c r="N1326" t="s">
        <v>4091</v>
      </c>
      <c r="O1326" s="14">
        <v>44317</v>
      </c>
      <c r="P1326" s="14">
        <v>44348</v>
      </c>
      <c r="Q1326" s="22" t="s">
        <v>27</v>
      </c>
      <c r="R1326" s="22"/>
      <c r="S1326" s="24"/>
      <c r="T1326" s="22">
        <v>44371</v>
      </c>
      <c r="U1326" t="s">
        <v>5982</v>
      </c>
      <c r="V1326" t="s">
        <v>5982</v>
      </c>
      <c r="W1326" t="s">
        <v>28</v>
      </c>
      <c r="X1326" t="b">
        <f>Tabla1[[#This Row],[PLAN CONSUMO 31/10]]=Tabla1[[#This Row],[PLAN_CONSUMO]]</f>
        <v>1</v>
      </c>
      <c r="Y1326" t="s">
        <v>5287</v>
      </c>
      <c r="Z1326" t="b">
        <f>Tabla1[[#This Row],[DESCRIPCION_U20002 31/10]]=Tabla1[[#This Row],[DESCRIPCION_U2000]]</f>
        <v>1</v>
      </c>
      <c r="AA1326" t="s">
        <v>4249</v>
      </c>
      <c r="AB1326" t="b">
        <f>Tabla1[[#This Row],[EJECUTIVO COMERCIAL 31/10]]=Tabla1[[#This Row],[EJECUTIVO_CORPORATE]]</f>
        <v>1</v>
      </c>
      <c r="AC1326" t="e">
        <f>VLOOKUP(Tabla1[[#This Row],[NRO_CUENTA]],[1]!Tabla3[#Data],12,0)</f>
        <v>#N/A</v>
      </c>
      <c r="AD1326" t="e">
        <f>VLOOKUP(Tabla1[[#This Row],[NRO_CUENTA]],[1]!Tabla3[#Data],17,0)</f>
        <v>#N/A</v>
      </c>
    </row>
    <row r="1327" spans="1:30" x14ac:dyDescent="0.25">
      <c r="A1327" t="s">
        <v>242</v>
      </c>
      <c r="B1327" s="1">
        <v>43250</v>
      </c>
      <c r="C1327" t="s">
        <v>427</v>
      </c>
      <c r="D1327">
        <v>32454</v>
      </c>
      <c r="E1327" s="6" t="s">
        <v>5233</v>
      </c>
      <c r="F1327" t="s">
        <v>5288</v>
      </c>
      <c r="G1327" s="6" t="s">
        <v>4245</v>
      </c>
      <c r="H1327" t="s">
        <v>40</v>
      </c>
      <c r="I1327" t="s">
        <v>23</v>
      </c>
      <c r="J1327" t="s">
        <v>4661</v>
      </c>
      <c r="K1327" t="s">
        <v>5415</v>
      </c>
      <c r="L1327" t="s">
        <v>5416</v>
      </c>
      <c r="M1327" t="s">
        <v>5417</v>
      </c>
      <c r="N1327" t="s">
        <v>4091</v>
      </c>
      <c r="O1327" s="14">
        <v>44317</v>
      </c>
      <c r="P1327" s="14">
        <v>44348</v>
      </c>
      <c r="Q1327" s="22" t="s">
        <v>27</v>
      </c>
      <c r="R1327" s="22"/>
      <c r="S1327" s="24"/>
      <c r="T1327" s="22">
        <v>44371</v>
      </c>
      <c r="U1327" t="s">
        <v>5982</v>
      </c>
      <c r="V1327" t="s">
        <v>5982</v>
      </c>
      <c r="W1327" t="s">
        <v>6497</v>
      </c>
      <c r="X1327" t="b">
        <f>Tabla1[[#This Row],[PLAN CONSUMO 31/10]]=Tabla1[[#This Row],[PLAN_CONSUMO]]</f>
        <v>0</v>
      </c>
      <c r="Y1327" t="s">
        <v>6726</v>
      </c>
      <c r="Z1327" t="b">
        <f>Tabla1[[#This Row],[DESCRIPCION_U20002 31/10]]=Tabla1[[#This Row],[DESCRIPCION_U2000]]</f>
        <v>0</v>
      </c>
      <c r="AA1327" t="s">
        <v>8638</v>
      </c>
      <c r="AB1327" t="b">
        <f>Tabla1[[#This Row],[EJECUTIVO COMERCIAL 31/10]]=Tabla1[[#This Row],[EJECUTIVO_CORPORATE]]</f>
        <v>0</v>
      </c>
      <c r="AC1327" t="e">
        <f>VLOOKUP(Tabla1[[#This Row],[NRO_CUENTA]],[1]!Tabla3[#Data],12,0)</f>
        <v>#N/A</v>
      </c>
      <c r="AD1327" t="e">
        <f>VLOOKUP(Tabla1[[#This Row],[NRO_CUENTA]],[1]!Tabla3[#Data],17,0)</f>
        <v>#N/A</v>
      </c>
    </row>
    <row r="1328" spans="1:30" x14ac:dyDescent="0.25">
      <c r="A1328" t="s">
        <v>88</v>
      </c>
      <c r="B1328" s="1">
        <v>43251</v>
      </c>
      <c r="C1328" t="s">
        <v>427</v>
      </c>
      <c r="D1328">
        <v>32464</v>
      </c>
      <c r="E1328" s="6" t="s">
        <v>5234</v>
      </c>
      <c r="F1328" t="s">
        <v>5289</v>
      </c>
      <c r="G1328" s="6" t="s">
        <v>1408</v>
      </c>
      <c r="H1328" t="s">
        <v>40</v>
      </c>
      <c r="I1328" t="s">
        <v>23</v>
      </c>
      <c r="J1328" t="s">
        <v>1228</v>
      </c>
      <c r="K1328" t="s">
        <v>5418</v>
      </c>
      <c r="L1328" t="s">
        <v>5419</v>
      </c>
      <c r="M1328" t="s">
        <v>5420</v>
      </c>
      <c r="N1328" t="s">
        <v>4091</v>
      </c>
      <c r="O1328" s="14">
        <v>44317</v>
      </c>
      <c r="P1328" s="14">
        <v>44348</v>
      </c>
      <c r="Q1328" s="22" t="s">
        <v>27</v>
      </c>
      <c r="R1328" s="22"/>
      <c r="S1328" s="24"/>
      <c r="T1328" s="22">
        <v>44371</v>
      </c>
      <c r="U1328" t="s">
        <v>5982</v>
      </c>
      <c r="V1328" t="s">
        <v>5982</v>
      </c>
      <c r="W1328" t="s">
        <v>28</v>
      </c>
      <c r="X1328" t="b">
        <f>Tabla1[[#This Row],[PLAN CONSUMO 31/10]]=Tabla1[[#This Row],[PLAN_CONSUMO]]</f>
        <v>0</v>
      </c>
      <c r="Y1328" t="s">
        <v>6144</v>
      </c>
      <c r="Z1328" t="b">
        <f>Tabla1[[#This Row],[DESCRIPCION_U20002 31/10]]=Tabla1[[#This Row],[DESCRIPCION_U2000]]</f>
        <v>0</v>
      </c>
      <c r="AA1328" t="s">
        <v>8638</v>
      </c>
      <c r="AB1328" t="b">
        <f>Tabla1[[#This Row],[EJECUTIVO COMERCIAL 31/10]]=Tabla1[[#This Row],[EJECUTIVO_CORPORATE]]</f>
        <v>0</v>
      </c>
      <c r="AC1328" t="e">
        <f>VLOOKUP(Tabla1[[#This Row],[NRO_CUENTA]],[1]!Tabla3[#Data],12,0)</f>
        <v>#N/A</v>
      </c>
      <c r="AD1328" t="e">
        <f>VLOOKUP(Tabla1[[#This Row],[NRO_CUENTA]],[1]!Tabla3[#Data],17,0)</f>
        <v>#N/A</v>
      </c>
    </row>
    <row r="1329" spans="1:30" x14ac:dyDescent="0.25">
      <c r="A1329" t="s">
        <v>88</v>
      </c>
      <c r="B1329" s="1">
        <v>43281</v>
      </c>
      <c r="C1329" t="s">
        <v>427</v>
      </c>
      <c r="D1329">
        <v>32512</v>
      </c>
      <c r="E1329" s="6" t="s">
        <v>5235</v>
      </c>
      <c r="F1329" t="s">
        <v>5290</v>
      </c>
      <c r="G1329" s="6" t="s">
        <v>1408</v>
      </c>
      <c r="H1329" t="s">
        <v>40</v>
      </c>
      <c r="I1329" t="s">
        <v>23</v>
      </c>
      <c r="J1329" t="s">
        <v>1228</v>
      </c>
      <c r="K1329" t="s">
        <v>5421</v>
      </c>
      <c r="L1329" t="s">
        <v>5422</v>
      </c>
      <c r="M1329" t="s">
        <v>6201</v>
      </c>
      <c r="N1329" t="s">
        <v>4091</v>
      </c>
      <c r="O1329" s="14">
        <v>44317</v>
      </c>
      <c r="P1329" s="14">
        <v>44348</v>
      </c>
      <c r="Q1329" s="22" t="s">
        <v>27</v>
      </c>
      <c r="R1329" s="38" t="s">
        <v>6202</v>
      </c>
      <c r="S1329" s="24"/>
      <c r="T1329" s="22">
        <v>44529</v>
      </c>
      <c r="U1329" t="s">
        <v>5982</v>
      </c>
      <c r="V1329" t="s">
        <v>5982</v>
      </c>
      <c r="W1329" t="s">
        <v>6497</v>
      </c>
      <c r="X1329" t="b">
        <f>Tabla1[[#This Row],[PLAN CONSUMO 31/10]]=Tabla1[[#This Row],[PLAN_CONSUMO]]</f>
        <v>0</v>
      </c>
      <c r="Y1329" t="s">
        <v>7106</v>
      </c>
      <c r="Z1329" t="b">
        <f>Tabla1[[#This Row],[DESCRIPCION_U20002 31/10]]=Tabla1[[#This Row],[DESCRIPCION_U2000]]</f>
        <v>0</v>
      </c>
      <c r="AA1329" t="s">
        <v>8638</v>
      </c>
      <c r="AB1329" t="b">
        <f>Tabla1[[#This Row],[EJECUTIVO COMERCIAL 31/10]]=Tabla1[[#This Row],[EJECUTIVO_CORPORATE]]</f>
        <v>0</v>
      </c>
      <c r="AC1329" t="e">
        <f>VLOOKUP(Tabla1[[#This Row],[NRO_CUENTA]],[1]!Tabla3[#Data],12,0)</f>
        <v>#N/A</v>
      </c>
      <c r="AD1329" t="e">
        <f>VLOOKUP(Tabla1[[#This Row],[NRO_CUENTA]],[1]!Tabla3[#Data],17,0)</f>
        <v>#N/A</v>
      </c>
    </row>
    <row r="1330" spans="1:30" ht="14.25" customHeight="1" x14ac:dyDescent="0.25">
      <c r="A1330" t="s">
        <v>242</v>
      </c>
      <c r="B1330" s="1">
        <v>43276</v>
      </c>
      <c r="C1330" t="s">
        <v>427</v>
      </c>
      <c r="D1330">
        <v>32538</v>
      </c>
      <c r="E1330" s="6" t="s">
        <v>5236</v>
      </c>
      <c r="F1330" t="s">
        <v>5291</v>
      </c>
      <c r="G1330" s="6" t="s">
        <v>4253</v>
      </c>
      <c r="H1330" t="s">
        <v>40</v>
      </c>
      <c r="I1330" t="s">
        <v>23</v>
      </c>
      <c r="J1330" t="s">
        <v>5351</v>
      </c>
      <c r="K1330" t="s">
        <v>5423</v>
      </c>
      <c r="L1330" t="s">
        <v>5424</v>
      </c>
      <c r="M1330" t="s">
        <v>5425</v>
      </c>
      <c r="N1330" t="s">
        <v>4091</v>
      </c>
      <c r="O1330" s="14">
        <v>44317</v>
      </c>
      <c r="P1330" s="14">
        <v>44348</v>
      </c>
      <c r="Q1330" s="22" t="s">
        <v>27</v>
      </c>
      <c r="R1330" s="22"/>
      <c r="S1330" s="24"/>
      <c r="T1330" s="22">
        <v>44371</v>
      </c>
      <c r="U1330" t="s">
        <v>5990</v>
      </c>
      <c r="V1330" t="s">
        <v>5984</v>
      </c>
      <c r="W1330" t="s">
        <v>28</v>
      </c>
      <c r="X1330" t="b">
        <f>Tabla1[[#This Row],[PLAN CONSUMO 31/10]]=Tabla1[[#This Row],[PLAN_CONSUMO]]</f>
        <v>0</v>
      </c>
      <c r="Y1330" t="s">
        <v>9470</v>
      </c>
      <c r="Z1330" t="b">
        <f>Tabla1[[#This Row],[DESCRIPCION_U20002 31/10]]=Tabla1[[#This Row],[DESCRIPCION_U2000]]</f>
        <v>0</v>
      </c>
      <c r="AA1330" t="s">
        <v>4253</v>
      </c>
      <c r="AB1330" t="b">
        <f>Tabla1[[#This Row],[EJECUTIVO COMERCIAL 31/10]]=Tabla1[[#This Row],[EJECUTIVO_CORPORATE]]</f>
        <v>1</v>
      </c>
      <c r="AC1330" t="e">
        <f>VLOOKUP(Tabla1[[#This Row],[NRO_CUENTA]],[1]!Tabla3[#Data],12,0)</f>
        <v>#N/A</v>
      </c>
      <c r="AD1330" t="e">
        <f>VLOOKUP(Tabla1[[#This Row],[NRO_CUENTA]],[1]!Tabla3[#Data],17,0)</f>
        <v>#N/A</v>
      </c>
    </row>
    <row r="1331" spans="1:30" x14ac:dyDescent="0.25">
      <c r="A1331" t="s">
        <v>242</v>
      </c>
      <c r="B1331" s="1">
        <v>43312</v>
      </c>
      <c r="C1331" t="s">
        <v>427</v>
      </c>
      <c r="D1331">
        <v>32690</v>
      </c>
      <c r="E1331" s="6" t="s">
        <v>5237</v>
      </c>
      <c r="F1331" t="s">
        <v>5292</v>
      </c>
      <c r="G1331" s="6" t="s">
        <v>3843</v>
      </c>
      <c r="H1331" t="s">
        <v>22</v>
      </c>
      <c r="I1331" t="s">
        <v>23</v>
      </c>
      <c r="J1331" t="s">
        <v>1844</v>
      </c>
      <c r="K1331" t="s">
        <v>5426</v>
      </c>
      <c r="L1331" t="s">
        <v>5427</v>
      </c>
      <c r="M1331" t="s">
        <v>5428</v>
      </c>
      <c r="N1331" t="s">
        <v>4091</v>
      </c>
      <c r="O1331" s="14">
        <v>44317</v>
      </c>
      <c r="P1331" s="14">
        <v>44348</v>
      </c>
      <c r="Q1331" s="22" t="s">
        <v>27</v>
      </c>
      <c r="R1331" s="22"/>
      <c r="S1331" s="24"/>
      <c r="T1331" s="22">
        <v>44390</v>
      </c>
      <c r="U1331" t="s">
        <v>5984</v>
      </c>
      <c r="V1331" t="s">
        <v>5984</v>
      </c>
      <c r="W1331" t="s">
        <v>6497</v>
      </c>
      <c r="X1331" t="b">
        <f>Tabla1[[#This Row],[PLAN CONSUMO 31/10]]=Tabla1[[#This Row],[PLAN_CONSUMO]]</f>
        <v>0</v>
      </c>
      <c r="Y1331" t="s">
        <v>9175</v>
      </c>
      <c r="Z1331" t="b">
        <f>Tabla1[[#This Row],[DESCRIPCION_U20002 31/10]]=Tabla1[[#This Row],[DESCRIPCION_U2000]]</f>
        <v>0</v>
      </c>
      <c r="AA1331" t="s">
        <v>3843</v>
      </c>
      <c r="AB1331" t="b">
        <f>Tabla1[[#This Row],[EJECUTIVO COMERCIAL 31/10]]=Tabla1[[#This Row],[EJECUTIVO_CORPORATE]]</f>
        <v>1</v>
      </c>
      <c r="AC1331" t="e">
        <f>VLOOKUP(Tabla1[[#This Row],[NRO_CUENTA]],[1]!Tabla3[#Data],12,0)</f>
        <v>#N/A</v>
      </c>
      <c r="AD1331" t="e">
        <f>VLOOKUP(Tabla1[[#This Row],[NRO_CUENTA]],[1]!Tabla3[#Data],17,0)</f>
        <v>#N/A</v>
      </c>
    </row>
    <row r="1332" spans="1:30" x14ac:dyDescent="0.25">
      <c r="A1332" t="s">
        <v>88</v>
      </c>
      <c r="B1332" s="1">
        <v>43342</v>
      </c>
      <c r="C1332" t="s">
        <v>28</v>
      </c>
      <c r="D1332">
        <v>32692</v>
      </c>
      <c r="E1332" s="6" t="s">
        <v>5238</v>
      </c>
      <c r="F1332" t="s">
        <v>5293</v>
      </c>
      <c r="G1332" s="6" t="s">
        <v>1435</v>
      </c>
      <c r="H1332" t="s">
        <v>22</v>
      </c>
      <c r="I1332" t="s">
        <v>23</v>
      </c>
      <c r="J1332" t="s">
        <v>1223</v>
      </c>
      <c r="K1332" t="s">
        <v>5429</v>
      </c>
      <c r="L1332" t="s">
        <v>5430</v>
      </c>
      <c r="M1332" t="s">
        <v>5431</v>
      </c>
      <c r="N1332" t="s">
        <v>4091</v>
      </c>
      <c r="O1332" s="14">
        <v>44317</v>
      </c>
      <c r="P1332" s="14">
        <v>44348</v>
      </c>
      <c r="Q1332" s="22" t="s">
        <v>27</v>
      </c>
      <c r="R1332" s="22"/>
      <c r="S1332" s="24"/>
      <c r="T1332" s="22">
        <v>44357</v>
      </c>
      <c r="U1332" t="s">
        <v>5982</v>
      </c>
      <c r="V1332" t="s">
        <v>5982</v>
      </c>
      <c r="W1332" t="s">
        <v>28</v>
      </c>
      <c r="X1332" t="b">
        <f>Tabla1[[#This Row],[PLAN CONSUMO 31/10]]=Tabla1[[#This Row],[PLAN_CONSUMO]]</f>
        <v>1</v>
      </c>
      <c r="Y1332" t="s">
        <v>5293</v>
      </c>
      <c r="Z1332" t="b">
        <f>Tabla1[[#This Row],[DESCRIPCION_U20002 31/10]]=Tabla1[[#This Row],[DESCRIPCION_U2000]]</f>
        <v>1</v>
      </c>
      <c r="AA1332" t="s">
        <v>1435</v>
      </c>
      <c r="AB1332" t="b">
        <f>Tabla1[[#This Row],[EJECUTIVO COMERCIAL 31/10]]=Tabla1[[#This Row],[EJECUTIVO_CORPORATE]]</f>
        <v>1</v>
      </c>
      <c r="AC1332" t="e">
        <f>VLOOKUP(Tabla1[[#This Row],[NRO_CUENTA]],[1]!Tabla3[#Data],12,0)</f>
        <v>#N/A</v>
      </c>
      <c r="AD1332" t="e">
        <f>VLOOKUP(Tabla1[[#This Row],[NRO_CUENTA]],[1]!Tabla3[#Data],17,0)</f>
        <v>#N/A</v>
      </c>
    </row>
    <row r="1333" spans="1:30" x14ac:dyDescent="0.25">
      <c r="A1333" t="s">
        <v>88</v>
      </c>
      <c r="B1333" s="1">
        <v>43312</v>
      </c>
      <c r="C1333" t="s">
        <v>28</v>
      </c>
      <c r="D1333">
        <v>32698</v>
      </c>
      <c r="E1333" s="6" t="s">
        <v>5239</v>
      </c>
      <c r="F1333" t="s">
        <v>5294</v>
      </c>
      <c r="G1333" s="6" t="s">
        <v>4244</v>
      </c>
      <c r="H1333" t="s">
        <v>40</v>
      </c>
      <c r="I1333" t="s">
        <v>23</v>
      </c>
      <c r="J1333" t="s">
        <v>1633</v>
      </c>
      <c r="K1333" t="s">
        <v>5432</v>
      </c>
      <c r="L1333" t="s">
        <v>5433</v>
      </c>
      <c r="M1333" t="s">
        <v>5434</v>
      </c>
      <c r="N1333" t="s">
        <v>4091</v>
      </c>
      <c r="O1333" s="14">
        <v>44317</v>
      </c>
      <c r="P1333" s="14">
        <v>44348</v>
      </c>
      <c r="Q1333" s="22" t="s">
        <v>27</v>
      </c>
      <c r="R1333" s="22"/>
      <c r="S1333" s="24"/>
      <c r="T1333" s="22">
        <v>44372</v>
      </c>
      <c r="U1333" t="s">
        <v>5984</v>
      </c>
      <c r="V1333" t="s">
        <v>35</v>
      </c>
      <c r="W1333" t="s">
        <v>28</v>
      </c>
      <c r="X1333" t="b">
        <f>Tabla1[[#This Row],[PLAN CONSUMO 31/10]]=Tabla1[[#This Row],[PLAN_CONSUMO]]</f>
        <v>1</v>
      </c>
      <c r="Y1333" t="s">
        <v>35</v>
      </c>
      <c r="Z1333" t="b">
        <f>Tabla1[[#This Row],[DESCRIPCION_U20002 31/10]]=Tabla1[[#This Row],[DESCRIPCION_U2000]]</f>
        <v>0</v>
      </c>
      <c r="AA1333" t="s">
        <v>1435</v>
      </c>
      <c r="AB1333" t="b">
        <f>Tabla1[[#This Row],[EJECUTIVO COMERCIAL 31/10]]=Tabla1[[#This Row],[EJECUTIVO_CORPORATE]]</f>
        <v>0</v>
      </c>
      <c r="AC1333" t="e">
        <f>VLOOKUP(Tabla1[[#This Row],[NRO_CUENTA]],[1]!Tabla3[#Data],12,0)</f>
        <v>#N/A</v>
      </c>
      <c r="AD1333" t="e">
        <f>VLOOKUP(Tabla1[[#This Row],[NRO_CUENTA]],[1]!Tabla3[#Data],17,0)</f>
        <v>#N/A</v>
      </c>
    </row>
    <row r="1334" spans="1:30" x14ac:dyDescent="0.25">
      <c r="A1334" t="s">
        <v>88</v>
      </c>
      <c r="B1334" s="1">
        <v>43312</v>
      </c>
      <c r="C1334" t="s">
        <v>28</v>
      </c>
      <c r="D1334">
        <v>32699</v>
      </c>
      <c r="E1334" s="6" t="s">
        <v>5239</v>
      </c>
      <c r="F1334" t="s">
        <v>5295</v>
      </c>
      <c r="G1334" s="6" t="s">
        <v>4244</v>
      </c>
      <c r="H1334" t="s">
        <v>22</v>
      </c>
      <c r="I1334" t="s">
        <v>23</v>
      </c>
      <c r="J1334" t="s">
        <v>1633</v>
      </c>
      <c r="K1334" t="s">
        <v>5435</v>
      </c>
      <c r="L1334" t="s">
        <v>5436</v>
      </c>
      <c r="M1334" t="s">
        <v>5437</v>
      </c>
      <c r="N1334" t="s">
        <v>4091</v>
      </c>
      <c r="O1334" s="14">
        <v>44317</v>
      </c>
      <c r="P1334" s="14">
        <v>44348</v>
      </c>
      <c r="Q1334" s="22" t="s">
        <v>27</v>
      </c>
      <c r="R1334" s="22" t="s">
        <v>5974</v>
      </c>
      <c r="S1334" s="24"/>
      <c r="T1334" s="22">
        <v>44407</v>
      </c>
      <c r="U1334" t="s">
        <v>5984</v>
      </c>
      <c r="V1334" t="s">
        <v>5984</v>
      </c>
      <c r="W1334" t="s">
        <v>28</v>
      </c>
      <c r="X1334" t="b">
        <f>Tabla1[[#This Row],[PLAN CONSUMO 31/10]]=Tabla1[[#This Row],[PLAN_CONSUMO]]</f>
        <v>1</v>
      </c>
      <c r="Y1334" t="s">
        <v>9028</v>
      </c>
      <c r="Z1334" t="b">
        <f>Tabla1[[#This Row],[DESCRIPCION_U20002 31/10]]=Tabla1[[#This Row],[DESCRIPCION_U2000]]</f>
        <v>0</v>
      </c>
      <c r="AA1334" t="s">
        <v>1435</v>
      </c>
      <c r="AB1334" t="b">
        <f>Tabla1[[#This Row],[EJECUTIVO COMERCIAL 31/10]]=Tabla1[[#This Row],[EJECUTIVO_CORPORATE]]</f>
        <v>0</v>
      </c>
      <c r="AC1334" t="e">
        <f>VLOOKUP(Tabla1[[#This Row],[NRO_CUENTA]],[1]!Tabla3[#Data],12,0)</f>
        <v>#N/A</v>
      </c>
      <c r="AD1334" t="e">
        <f>VLOOKUP(Tabla1[[#This Row],[NRO_CUENTA]],[1]!Tabla3[#Data],17,0)</f>
        <v>#N/A</v>
      </c>
    </row>
    <row r="1335" spans="1:30" x14ac:dyDescent="0.25">
      <c r="A1335" t="s">
        <v>88</v>
      </c>
      <c r="B1335" s="1">
        <v>43312</v>
      </c>
      <c r="C1335" t="s">
        <v>28</v>
      </c>
      <c r="D1335">
        <v>32721</v>
      </c>
      <c r="E1335" s="6" t="s">
        <v>183</v>
      </c>
      <c r="F1335" t="s">
        <v>5296</v>
      </c>
      <c r="G1335" s="6" t="s">
        <v>1413</v>
      </c>
      <c r="H1335" t="s">
        <v>22</v>
      </c>
      <c r="I1335" t="s">
        <v>23</v>
      </c>
      <c r="J1335" t="s">
        <v>757</v>
      </c>
      <c r="K1335" t="s">
        <v>5438</v>
      </c>
      <c r="L1335" t="s">
        <v>5439</v>
      </c>
      <c r="M1335" t="s">
        <v>5440</v>
      </c>
      <c r="N1335" t="s">
        <v>4091</v>
      </c>
      <c r="O1335" s="14">
        <v>44317</v>
      </c>
      <c r="P1335" s="14">
        <v>44348</v>
      </c>
      <c r="Q1335" s="22" t="s">
        <v>27</v>
      </c>
      <c r="R1335" s="22"/>
      <c r="S1335" s="24"/>
      <c r="T1335" s="22">
        <v>44364</v>
      </c>
      <c r="U1335" t="s">
        <v>5982</v>
      </c>
      <c r="V1335" t="s">
        <v>5982</v>
      </c>
      <c r="W1335" t="s">
        <v>287</v>
      </c>
      <c r="X1335" t="b">
        <f>Tabla1[[#This Row],[PLAN CONSUMO 31/10]]=Tabla1[[#This Row],[PLAN_CONSUMO]]</f>
        <v>0</v>
      </c>
      <c r="Y1335" t="s">
        <v>8530</v>
      </c>
      <c r="Z1335" t="b">
        <f>Tabla1[[#This Row],[DESCRIPCION_U20002 31/10]]=Tabla1[[#This Row],[DESCRIPCION_U2000]]</f>
        <v>0</v>
      </c>
      <c r="AA1335" t="s">
        <v>7474</v>
      </c>
      <c r="AB1335" t="b">
        <f>Tabla1[[#This Row],[EJECUTIVO COMERCIAL 31/10]]=Tabla1[[#This Row],[EJECUTIVO_CORPORATE]]</f>
        <v>0</v>
      </c>
      <c r="AC1335" t="e">
        <f>VLOOKUP(Tabla1[[#This Row],[NRO_CUENTA]],[1]!Tabla3[#Data],12,0)</f>
        <v>#N/A</v>
      </c>
      <c r="AD1335" t="e">
        <f>VLOOKUP(Tabla1[[#This Row],[NRO_CUENTA]],[1]!Tabla3[#Data],17,0)</f>
        <v>#N/A</v>
      </c>
    </row>
    <row r="1336" spans="1:30" x14ac:dyDescent="0.25">
      <c r="A1336" t="s">
        <v>88</v>
      </c>
      <c r="B1336" s="1">
        <v>43342</v>
      </c>
      <c r="C1336" t="s">
        <v>427</v>
      </c>
      <c r="D1336">
        <v>32780</v>
      </c>
      <c r="E1336" s="6" t="s">
        <v>5240</v>
      </c>
      <c r="F1336" t="s">
        <v>6456</v>
      </c>
      <c r="G1336" s="6" t="s">
        <v>1826</v>
      </c>
      <c r="H1336" t="s">
        <v>40</v>
      </c>
      <c r="I1336" t="s">
        <v>23</v>
      </c>
      <c r="J1336" t="s">
        <v>1241</v>
      </c>
      <c r="K1336" t="s">
        <v>5441</v>
      </c>
      <c r="L1336" t="s">
        <v>5442</v>
      </c>
      <c r="M1336" t="s">
        <v>5443</v>
      </c>
      <c r="N1336" t="s">
        <v>4091</v>
      </c>
      <c r="O1336" s="14">
        <v>44317</v>
      </c>
      <c r="P1336" s="14">
        <v>44348</v>
      </c>
      <c r="Q1336" s="22" t="s">
        <v>27</v>
      </c>
      <c r="R1336" s="38" t="s">
        <v>5975</v>
      </c>
      <c r="S1336" s="24"/>
      <c r="T1336" s="22">
        <v>44505</v>
      </c>
      <c r="U1336" t="s">
        <v>5982</v>
      </c>
      <c r="V1336" t="s">
        <v>5982</v>
      </c>
      <c r="W1336" t="s">
        <v>6497</v>
      </c>
      <c r="X1336" t="b">
        <f>Tabla1[[#This Row],[PLAN CONSUMO 31/10]]=Tabla1[[#This Row],[PLAN_CONSUMO]]</f>
        <v>0</v>
      </c>
      <c r="Y1336" t="s">
        <v>6456</v>
      </c>
      <c r="Z1336" t="b">
        <f>Tabla1[[#This Row],[DESCRIPCION_U20002 31/10]]=Tabla1[[#This Row],[DESCRIPCION_U2000]]</f>
        <v>1</v>
      </c>
      <c r="AA1336" t="s">
        <v>4247</v>
      </c>
      <c r="AB1336" t="b">
        <f>Tabla1[[#This Row],[EJECUTIVO COMERCIAL 31/10]]=Tabla1[[#This Row],[EJECUTIVO_CORPORATE]]</f>
        <v>0</v>
      </c>
      <c r="AC1336" t="e">
        <f>VLOOKUP(Tabla1[[#This Row],[NRO_CUENTA]],[1]!Tabla3[#Data],12,0)</f>
        <v>#N/A</v>
      </c>
      <c r="AD1336" t="e">
        <f>VLOOKUP(Tabla1[[#This Row],[NRO_CUENTA]],[1]!Tabla3[#Data],17,0)</f>
        <v>#N/A</v>
      </c>
    </row>
    <row r="1337" spans="1:30" x14ac:dyDescent="0.25">
      <c r="A1337" t="s">
        <v>88</v>
      </c>
      <c r="B1337" s="1">
        <v>43357</v>
      </c>
      <c r="C1337" t="s">
        <v>28</v>
      </c>
      <c r="D1337">
        <v>32892</v>
      </c>
      <c r="E1337" s="6" t="s">
        <v>5241</v>
      </c>
      <c r="F1337" t="s">
        <v>5297</v>
      </c>
      <c r="G1337" s="6" t="s">
        <v>1415</v>
      </c>
      <c r="H1337" t="s">
        <v>22</v>
      </c>
      <c r="I1337" t="s">
        <v>23</v>
      </c>
      <c r="J1337" t="s">
        <v>1635</v>
      </c>
      <c r="K1337" t="s">
        <v>5444</v>
      </c>
      <c r="L1337" t="s">
        <v>5445</v>
      </c>
      <c r="M1337" t="s">
        <v>5446</v>
      </c>
      <c r="N1337" t="s">
        <v>4091</v>
      </c>
      <c r="O1337" s="14">
        <v>44317</v>
      </c>
      <c r="P1337" s="14">
        <v>44348</v>
      </c>
      <c r="Q1337" s="22" t="s">
        <v>27</v>
      </c>
      <c r="R1337" s="22" t="s">
        <v>5976</v>
      </c>
      <c r="S1337" s="24"/>
      <c r="T1337" s="22">
        <v>44410</v>
      </c>
      <c r="U1337" t="s">
        <v>5982</v>
      </c>
      <c r="V1337" t="s">
        <v>5982</v>
      </c>
      <c r="W1337" t="s">
        <v>364</v>
      </c>
      <c r="X1337" t="b">
        <f>Tabla1[[#This Row],[PLAN CONSUMO 31/10]]=Tabla1[[#This Row],[PLAN_CONSUMO]]</f>
        <v>0</v>
      </c>
      <c r="Y1337" t="s">
        <v>9176</v>
      </c>
      <c r="Z1337" t="b">
        <f>Tabla1[[#This Row],[DESCRIPCION_U20002 31/10]]=Tabla1[[#This Row],[DESCRIPCION_U2000]]</f>
        <v>0</v>
      </c>
      <c r="AA1337" t="s">
        <v>5882</v>
      </c>
      <c r="AB1337" t="b">
        <f>Tabla1[[#This Row],[EJECUTIVO COMERCIAL 31/10]]=Tabla1[[#This Row],[EJECUTIVO_CORPORATE]]</f>
        <v>0</v>
      </c>
      <c r="AC1337" t="e">
        <f>VLOOKUP(Tabla1[[#This Row],[NRO_CUENTA]],[1]!Tabla3[#Data],12,0)</f>
        <v>#N/A</v>
      </c>
      <c r="AD1337" t="e">
        <f>VLOOKUP(Tabla1[[#This Row],[NRO_CUENTA]],[1]!Tabla3[#Data],17,0)</f>
        <v>#N/A</v>
      </c>
    </row>
    <row r="1338" spans="1:30" x14ac:dyDescent="0.25">
      <c r="A1338" t="s">
        <v>88</v>
      </c>
      <c r="B1338" s="1">
        <v>43371</v>
      </c>
      <c r="C1338" t="s">
        <v>427</v>
      </c>
      <c r="D1338">
        <v>32942</v>
      </c>
      <c r="E1338" s="6" t="s">
        <v>5242</v>
      </c>
      <c r="F1338" t="s">
        <v>5298</v>
      </c>
      <c r="G1338" s="6" t="s">
        <v>1830</v>
      </c>
      <c r="H1338" t="s">
        <v>40</v>
      </c>
      <c r="I1338" t="s">
        <v>23</v>
      </c>
      <c r="J1338" t="s">
        <v>1842</v>
      </c>
      <c r="K1338" t="s">
        <v>5447</v>
      </c>
      <c r="L1338" t="s">
        <v>5448</v>
      </c>
      <c r="M1338" t="s">
        <v>5449</v>
      </c>
      <c r="N1338" t="s">
        <v>4091</v>
      </c>
      <c r="O1338" s="14">
        <v>44317</v>
      </c>
      <c r="P1338" s="14">
        <v>44348</v>
      </c>
      <c r="Q1338" s="22" t="s">
        <v>27</v>
      </c>
      <c r="R1338" s="22" t="s">
        <v>5971</v>
      </c>
      <c r="S1338" s="24"/>
      <c r="T1338" s="22">
        <v>44407</v>
      </c>
      <c r="U1338" t="s">
        <v>5982</v>
      </c>
      <c r="V1338" t="s">
        <v>5982</v>
      </c>
      <c r="W1338" t="s">
        <v>6497</v>
      </c>
      <c r="X1338" t="b">
        <f>Tabla1[[#This Row],[PLAN CONSUMO 31/10]]=Tabla1[[#This Row],[PLAN_CONSUMO]]</f>
        <v>0</v>
      </c>
      <c r="Y1338" t="s">
        <v>5298</v>
      </c>
      <c r="Z1338" t="b">
        <f>Tabla1[[#This Row],[DESCRIPCION_U20002 31/10]]=Tabla1[[#This Row],[DESCRIPCION_U2000]]</f>
        <v>1</v>
      </c>
      <c r="AA1338" t="s">
        <v>1830</v>
      </c>
      <c r="AB1338" t="b">
        <f>Tabla1[[#This Row],[EJECUTIVO COMERCIAL 31/10]]=Tabla1[[#This Row],[EJECUTIVO_CORPORATE]]</f>
        <v>1</v>
      </c>
      <c r="AC1338" t="e">
        <f>VLOOKUP(Tabla1[[#This Row],[NRO_CUENTA]],[1]!Tabla3[#Data],12,0)</f>
        <v>#N/A</v>
      </c>
      <c r="AD1338" t="e">
        <f>VLOOKUP(Tabla1[[#This Row],[NRO_CUENTA]],[1]!Tabla3[#Data],17,0)</f>
        <v>#N/A</v>
      </c>
    </row>
    <row r="1339" spans="1:30" ht="15" customHeight="1" x14ac:dyDescent="0.25">
      <c r="A1339" t="s">
        <v>88</v>
      </c>
      <c r="B1339" s="1">
        <v>43382</v>
      </c>
      <c r="C1339" t="s">
        <v>427</v>
      </c>
      <c r="D1339">
        <v>33009</v>
      </c>
      <c r="E1339" s="6" t="s">
        <v>5243</v>
      </c>
      <c r="F1339" t="s">
        <v>5299</v>
      </c>
      <c r="G1339" s="6" t="s">
        <v>1429</v>
      </c>
      <c r="H1339" t="s">
        <v>40</v>
      </c>
      <c r="I1339" t="s">
        <v>23</v>
      </c>
      <c r="J1339" t="s">
        <v>1634</v>
      </c>
      <c r="K1339" t="s">
        <v>5450</v>
      </c>
      <c r="L1339" t="s">
        <v>5451</v>
      </c>
      <c r="M1339" t="s">
        <v>5452</v>
      </c>
      <c r="N1339" t="s">
        <v>4091</v>
      </c>
      <c r="O1339" s="14">
        <v>44317</v>
      </c>
      <c r="P1339" s="14">
        <v>44348</v>
      </c>
      <c r="Q1339" s="22" t="s">
        <v>27</v>
      </c>
      <c r="R1339" s="22" t="s">
        <v>5977</v>
      </c>
      <c r="S1339" s="24"/>
      <c r="T1339" s="22">
        <v>44410</v>
      </c>
      <c r="U1339" t="s">
        <v>5982</v>
      </c>
      <c r="V1339" t="s">
        <v>5982</v>
      </c>
      <c r="W1339" t="s">
        <v>287</v>
      </c>
      <c r="X1339" t="b">
        <f>Tabla1[[#This Row],[PLAN CONSUMO 31/10]]=Tabla1[[#This Row],[PLAN_CONSUMO]]</f>
        <v>0</v>
      </c>
      <c r="Y1339" t="s">
        <v>7107</v>
      </c>
      <c r="Z1339" t="b">
        <f>Tabla1[[#This Row],[DESCRIPCION_U20002 31/10]]=Tabla1[[#This Row],[DESCRIPCION_U2000]]</f>
        <v>0</v>
      </c>
      <c r="AA1339" t="s">
        <v>5882</v>
      </c>
      <c r="AB1339" t="b">
        <f>Tabla1[[#This Row],[EJECUTIVO COMERCIAL 31/10]]=Tabla1[[#This Row],[EJECUTIVO_CORPORATE]]</f>
        <v>0</v>
      </c>
      <c r="AC1339" t="e">
        <f>VLOOKUP(Tabla1[[#This Row],[NRO_CUENTA]],[1]!Tabla3[#Data],12,0)</f>
        <v>#N/A</v>
      </c>
      <c r="AD1339" t="e">
        <f>VLOOKUP(Tabla1[[#This Row],[NRO_CUENTA]],[1]!Tabla3[#Data],17,0)</f>
        <v>#N/A</v>
      </c>
    </row>
    <row r="1340" spans="1:30" x14ac:dyDescent="0.25">
      <c r="A1340" t="s">
        <v>88</v>
      </c>
      <c r="B1340" s="1">
        <v>43388</v>
      </c>
      <c r="C1340" t="s">
        <v>364</v>
      </c>
      <c r="D1340">
        <v>33038</v>
      </c>
      <c r="E1340" s="6" t="s">
        <v>5244</v>
      </c>
      <c r="F1340" t="s">
        <v>5300</v>
      </c>
      <c r="G1340" s="6" t="s">
        <v>1429</v>
      </c>
      <c r="H1340" t="s">
        <v>22</v>
      </c>
      <c r="I1340" t="s">
        <v>23</v>
      </c>
      <c r="J1340" t="s">
        <v>1634</v>
      </c>
      <c r="K1340" t="s">
        <v>5453</v>
      </c>
      <c r="L1340" t="s">
        <v>5454</v>
      </c>
      <c r="M1340" t="s">
        <v>5455</v>
      </c>
      <c r="N1340" t="s">
        <v>4091</v>
      </c>
      <c r="O1340" s="14">
        <v>44317</v>
      </c>
      <c r="P1340" s="14">
        <v>44348</v>
      </c>
      <c r="Q1340" s="22" t="s">
        <v>27</v>
      </c>
      <c r="R1340" s="22"/>
      <c r="S1340" s="24"/>
      <c r="T1340" s="22">
        <v>44375</v>
      </c>
      <c r="U1340" t="s">
        <v>5982</v>
      </c>
      <c r="V1340" t="s">
        <v>5982</v>
      </c>
      <c r="W1340" t="s">
        <v>118</v>
      </c>
      <c r="X1340" t="b">
        <f>Tabla1[[#This Row],[PLAN CONSUMO 31/10]]=Tabla1[[#This Row],[PLAN_CONSUMO]]</f>
        <v>0</v>
      </c>
      <c r="Y1340" t="s">
        <v>8879</v>
      </c>
      <c r="Z1340" t="b">
        <f>Tabla1[[#This Row],[DESCRIPCION_U20002 31/10]]=Tabla1[[#This Row],[DESCRIPCION_U2000]]</f>
        <v>0</v>
      </c>
      <c r="AA1340" t="s">
        <v>1426</v>
      </c>
      <c r="AB1340" t="b">
        <f>Tabla1[[#This Row],[EJECUTIVO COMERCIAL 31/10]]=Tabla1[[#This Row],[EJECUTIVO_CORPORATE]]</f>
        <v>0</v>
      </c>
      <c r="AC1340" t="e">
        <f>VLOOKUP(Tabla1[[#This Row],[NRO_CUENTA]],[1]!Tabla3[#Data],12,0)</f>
        <v>#N/A</v>
      </c>
      <c r="AD1340" t="e">
        <f>VLOOKUP(Tabla1[[#This Row],[NRO_CUENTA]],[1]!Tabla3[#Data],17,0)</f>
        <v>#N/A</v>
      </c>
    </row>
    <row r="1341" spans="1:30" x14ac:dyDescent="0.25">
      <c r="A1341" t="s">
        <v>88</v>
      </c>
      <c r="B1341" s="1">
        <v>43399</v>
      </c>
      <c r="C1341" t="s">
        <v>28</v>
      </c>
      <c r="D1341">
        <v>33042</v>
      </c>
      <c r="E1341" s="6" t="s">
        <v>5245</v>
      </c>
      <c r="F1341" t="s">
        <v>5301</v>
      </c>
      <c r="G1341" s="6" t="s">
        <v>1426</v>
      </c>
      <c r="H1341" t="s">
        <v>22</v>
      </c>
      <c r="I1341" t="s">
        <v>23</v>
      </c>
      <c r="J1341" t="s">
        <v>1222</v>
      </c>
      <c r="K1341" t="s">
        <v>5456</v>
      </c>
      <c r="L1341" t="s">
        <v>5457</v>
      </c>
      <c r="M1341" t="s">
        <v>5458</v>
      </c>
      <c r="N1341" t="s">
        <v>4091</v>
      </c>
      <c r="O1341" s="14">
        <v>44317</v>
      </c>
      <c r="P1341" s="14">
        <v>44348</v>
      </c>
      <c r="Q1341" s="22" t="s">
        <v>75</v>
      </c>
      <c r="R1341" s="32" t="s">
        <v>5978</v>
      </c>
      <c r="S1341" s="2" t="s">
        <v>9309</v>
      </c>
      <c r="T1341" s="22">
        <v>0</v>
      </c>
      <c r="U1341" t="s">
        <v>5982</v>
      </c>
      <c r="V1341" t="s">
        <v>5982</v>
      </c>
      <c r="W1341" t="s">
        <v>28</v>
      </c>
      <c r="X1341" t="b">
        <f>Tabla1[[#This Row],[PLAN CONSUMO 31/10]]=Tabla1[[#This Row],[PLAN_CONSUMO]]</f>
        <v>1</v>
      </c>
      <c r="Y1341" t="s">
        <v>5301</v>
      </c>
      <c r="Z1341" t="b">
        <f>Tabla1[[#This Row],[DESCRIPCION_U20002 31/10]]=Tabla1[[#This Row],[DESCRIPCION_U2000]]</f>
        <v>1</v>
      </c>
      <c r="AA1341" t="s">
        <v>7448</v>
      </c>
      <c r="AB1341" t="b">
        <f>Tabla1[[#This Row],[EJECUTIVO COMERCIAL 31/10]]=Tabla1[[#This Row],[EJECUTIVO_CORPORATE]]</f>
        <v>0</v>
      </c>
      <c r="AC1341" t="e">
        <f>VLOOKUP(Tabla1[[#This Row],[NRO_CUENTA]],[1]!Tabla3[#Data],12,0)</f>
        <v>#N/A</v>
      </c>
      <c r="AD1341" t="e">
        <f>VLOOKUP(Tabla1[[#This Row],[NRO_CUENTA]],[1]!Tabla3[#Data],17,0)</f>
        <v>#N/A</v>
      </c>
    </row>
    <row r="1342" spans="1:30" x14ac:dyDescent="0.25">
      <c r="A1342" t="s">
        <v>88</v>
      </c>
      <c r="B1342" s="1">
        <v>43404</v>
      </c>
      <c r="C1342" t="s">
        <v>427</v>
      </c>
      <c r="D1342">
        <v>33092</v>
      </c>
      <c r="E1342" s="6" t="s">
        <v>5246</v>
      </c>
      <c r="F1342" t="s">
        <v>5302</v>
      </c>
      <c r="G1342" s="6" t="s">
        <v>4247</v>
      </c>
      <c r="H1342" t="s">
        <v>40</v>
      </c>
      <c r="I1342" t="s">
        <v>23</v>
      </c>
      <c r="J1342" t="s">
        <v>4336</v>
      </c>
      <c r="K1342" t="s">
        <v>5459</v>
      </c>
      <c r="L1342" t="s">
        <v>5460</v>
      </c>
      <c r="M1342" t="s">
        <v>5461</v>
      </c>
      <c r="N1342" t="s">
        <v>4091</v>
      </c>
      <c r="O1342" s="14">
        <v>44317</v>
      </c>
      <c r="P1342" s="14">
        <v>44348</v>
      </c>
      <c r="Q1342" s="22" t="s">
        <v>27</v>
      </c>
      <c r="R1342" s="22"/>
      <c r="S1342" s="24"/>
      <c r="T1342" s="22">
        <v>44357</v>
      </c>
      <c r="U1342" t="s">
        <v>5982</v>
      </c>
      <c r="V1342" t="s">
        <v>5982</v>
      </c>
      <c r="W1342" t="s">
        <v>6497</v>
      </c>
      <c r="X1342" t="b">
        <f>Tabla1[[#This Row],[PLAN CONSUMO 31/10]]=Tabla1[[#This Row],[PLAN_CONSUMO]]</f>
        <v>0</v>
      </c>
      <c r="Y1342" t="s">
        <v>6727</v>
      </c>
      <c r="Z1342" t="b">
        <f>Tabla1[[#This Row],[DESCRIPCION_U20002 31/10]]=Tabla1[[#This Row],[DESCRIPCION_U2000]]</f>
        <v>0</v>
      </c>
      <c r="AA1342" t="s">
        <v>4247</v>
      </c>
      <c r="AB1342" t="b">
        <f>Tabla1[[#This Row],[EJECUTIVO COMERCIAL 31/10]]=Tabla1[[#This Row],[EJECUTIVO_CORPORATE]]</f>
        <v>1</v>
      </c>
      <c r="AC1342" t="e">
        <f>VLOOKUP(Tabla1[[#This Row],[NRO_CUENTA]],[1]!Tabla3[#Data],12,0)</f>
        <v>#N/A</v>
      </c>
      <c r="AD1342" t="e">
        <f>VLOOKUP(Tabla1[[#This Row],[NRO_CUENTA]],[1]!Tabla3[#Data],17,0)</f>
        <v>#N/A</v>
      </c>
    </row>
    <row r="1343" spans="1:30" x14ac:dyDescent="0.25">
      <c r="A1343" t="s">
        <v>242</v>
      </c>
      <c r="B1343" s="1">
        <v>43404</v>
      </c>
      <c r="C1343" t="s">
        <v>427</v>
      </c>
      <c r="D1343">
        <v>33178</v>
      </c>
      <c r="E1343" s="6" t="s">
        <v>5247</v>
      </c>
      <c r="F1343" t="s">
        <v>5303</v>
      </c>
      <c r="G1343" s="6" t="s">
        <v>4250</v>
      </c>
      <c r="H1343" t="s">
        <v>40</v>
      </c>
      <c r="I1343" t="s">
        <v>23</v>
      </c>
      <c r="J1343" t="s">
        <v>5190</v>
      </c>
      <c r="K1343" t="s">
        <v>5462</v>
      </c>
      <c r="L1343" t="s">
        <v>5463</v>
      </c>
      <c r="M1343" t="s">
        <v>5464</v>
      </c>
      <c r="N1343" t="s">
        <v>4091</v>
      </c>
      <c r="O1343" s="14">
        <v>44317</v>
      </c>
      <c r="P1343" s="14">
        <v>44348</v>
      </c>
      <c r="Q1343" s="22" t="s">
        <v>27</v>
      </c>
      <c r="R1343" s="22"/>
      <c r="S1343" s="24"/>
      <c r="T1343" s="22">
        <v>44356</v>
      </c>
      <c r="U1343" t="s">
        <v>5982</v>
      </c>
      <c r="V1343" t="s">
        <v>5982</v>
      </c>
      <c r="W1343" t="s">
        <v>6497</v>
      </c>
      <c r="X1343" t="b">
        <f>Tabla1[[#This Row],[PLAN CONSUMO 31/10]]=Tabla1[[#This Row],[PLAN_CONSUMO]]</f>
        <v>0</v>
      </c>
      <c r="Y1343" t="s">
        <v>6728</v>
      </c>
      <c r="Z1343" t="b">
        <f>Tabla1[[#This Row],[DESCRIPCION_U20002 31/10]]=Tabla1[[#This Row],[DESCRIPCION_U2000]]</f>
        <v>0</v>
      </c>
      <c r="AA1343" t="s">
        <v>4250</v>
      </c>
      <c r="AB1343" t="b">
        <f>Tabla1[[#This Row],[EJECUTIVO COMERCIAL 31/10]]=Tabla1[[#This Row],[EJECUTIVO_CORPORATE]]</f>
        <v>1</v>
      </c>
      <c r="AC1343" t="e">
        <f>VLOOKUP(Tabla1[[#This Row],[NRO_CUENTA]],[1]!Tabla3[#Data],12,0)</f>
        <v>#N/A</v>
      </c>
      <c r="AD1343" t="e">
        <f>VLOOKUP(Tabla1[[#This Row],[NRO_CUENTA]],[1]!Tabla3[#Data],17,0)</f>
        <v>#N/A</v>
      </c>
    </row>
    <row r="1344" spans="1:30" x14ac:dyDescent="0.25">
      <c r="A1344" t="s">
        <v>88</v>
      </c>
      <c r="B1344" s="1">
        <v>43460</v>
      </c>
      <c r="C1344" t="s">
        <v>28</v>
      </c>
      <c r="D1344">
        <v>33290</v>
      </c>
      <c r="E1344" s="6" t="s">
        <v>1416</v>
      </c>
      <c r="F1344" t="s">
        <v>5304</v>
      </c>
      <c r="G1344" s="6" t="s">
        <v>1413</v>
      </c>
      <c r="H1344" t="s">
        <v>40</v>
      </c>
      <c r="I1344" t="s">
        <v>23</v>
      </c>
      <c r="J1344" t="s">
        <v>757</v>
      </c>
      <c r="K1344" t="s">
        <v>5465</v>
      </c>
      <c r="L1344" t="s">
        <v>5466</v>
      </c>
      <c r="M1344" t="s">
        <v>5467</v>
      </c>
      <c r="N1344" t="s">
        <v>4091</v>
      </c>
      <c r="O1344" s="14">
        <v>44317</v>
      </c>
      <c r="P1344" s="14">
        <v>44348</v>
      </c>
      <c r="Q1344" s="22" t="s">
        <v>75</v>
      </c>
      <c r="R1344" s="22" t="s">
        <v>6421</v>
      </c>
      <c r="S1344" s="1" t="s">
        <v>9308</v>
      </c>
      <c r="T1344" s="22">
        <v>0</v>
      </c>
      <c r="U1344" t="s">
        <v>5982</v>
      </c>
      <c r="V1344" t="s">
        <v>5982</v>
      </c>
      <c r="W1344" t="s">
        <v>28</v>
      </c>
      <c r="X1344" t="b">
        <f>Tabla1[[#This Row],[PLAN CONSUMO 31/10]]=Tabla1[[#This Row],[PLAN_CONSUMO]]</f>
        <v>1</v>
      </c>
      <c r="Y1344" t="s">
        <v>5304</v>
      </c>
      <c r="Z1344" t="b">
        <f>Tabla1[[#This Row],[DESCRIPCION_U20002 31/10]]=Tabla1[[#This Row],[DESCRIPCION_U2000]]</f>
        <v>1</v>
      </c>
      <c r="AA1344" t="s">
        <v>8926</v>
      </c>
      <c r="AB1344" t="b">
        <f>Tabla1[[#This Row],[EJECUTIVO COMERCIAL 31/10]]=Tabla1[[#This Row],[EJECUTIVO_CORPORATE]]</f>
        <v>0</v>
      </c>
      <c r="AC1344" t="e">
        <f>VLOOKUP(Tabla1[[#This Row],[NRO_CUENTA]],[1]!Tabla3[#Data],12,0)</f>
        <v>#N/A</v>
      </c>
      <c r="AD1344" t="e">
        <f>VLOOKUP(Tabla1[[#This Row],[NRO_CUENTA]],[1]!Tabla3[#Data],17,0)</f>
        <v>#N/A</v>
      </c>
    </row>
    <row r="1345" spans="1:30" x14ac:dyDescent="0.25">
      <c r="A1345" t="s">
        <v>88</v>
      </c>
      <c r="B1345" s="1">
        <v>43460</v>
      </c>
      <c r="C1345" t="s">
        <v>28</v>
      </c>
      <c r="D1345">
        <v>33291</v>
      </c>
      <c r="E1345" s="6" t="s">
        <v>1416</v>
      </c>
      <c r="F1345" t="s">
        <v>5305</v>
      </c>
      <c r="G1345" s="6" t="s">
        <v>1413</v>
      </c>
      <c r="H1345" t="s">
        <v>40</v>
      </c>
      <c r="I1345" t="s">
        <v>23</v>
      </c>
      <c r="J1345" t="s">
        <v>757</v>
      </c>
      <c r="K1345" t="s">
        <v>5468</v>
      </c>
      <c r="L1345" t="s">
        <v>5469</v>
      </c>
      <c r="M1345" t="s">
        <v>5467</v>
      </c>
      <c r="N1345" t="s">
        <v>4091</v>
      </c>
      <c r="O1345" s="14">
        <v>44317</v>
      </c>
      <c r="P1345" s="14">
        <v>44348</v>
      </c>
      <c r="Q1345" s="22" t="s">
        <v>27</v>
      </c>
      <c r="R1345" s="22"/>
      <c r="S1345" s="24"/>
      <c r="T1345" s="22">
        <v>44373</v>
      </c>
      <c r="U1345" t="s">
        <v>5982</v>
      </c>
      <c r="V1345" t="s">
        <v>5982</v>
      </c>
      <c r="W1345" t="s">
        <v>28</v>
      </c>
      <c r="X1345" t="b">
        <f>Tabla1[[#This Row],[PLAN CONSUMO 31/10]]=Tabla1[[#This Row],[PLAN_CONSUMO]]</f>
        <v>1</v>
      </c>
      <c r="Y1345" t="s">
        <v>5305</v>
      </c>
      <c r="Z1345" t="b">
        <f>Tabla1[[#This Row],[DESCRIPCION_U20002 31/10]]=Tabla1[[#This Row],[DESCRIPCION_U2000]]</f>
        <v>1</v>
      </c>
      <c r="AA1345" t="s">
        <v>8926</v>
      </c>
      <c r="AB1345" t="b">
        <f>Tabla1[[#This Row],[EJECUTIVO COMERCIAL 31/10]]=Tabla1[[#This Row],[EJECUTIVO_CORPORATE]]</f>
        <v>0</v>
      </c>
      <c r="AC1345" t="e">
        <f>VLOOKUP(Tabla1[[#This Row],[NRO_CUENTA]],[1]!Tabla3[#Data],12,0)</f>
        <v>#N/A</v>
      </c>
      <c r="AD1345" t="e">
        <f>VLOOKUP(Tabla1[[#This Row],[NRO_CUENTA]],[1]!Tabla3[#Data],17,0)</f>
        <v>#N/A</v>
      </c>
    </row>
    <row r="1346" spans="1:30" x14ac:dyDescent="0.25">
      <c r="A1346" t="s">
        <v>88</v>
      </c>
      <c r="B1346" s="1">
        <v>43494</v>
      </c>
      <c r="C1346" t="s">
        <v>28</v>
      </c>
      <c r="D1346">
        <v>33452</v>
      </c>
      <c r="E1346" s="6" t="s">
        <v>4542</v>
      </c>
      <c r="F1346" t="s">
        <v>5306</v>
      </c>
      <c r="G1346" s="6" t="s">
        <v>4824</v>
      </c>
      <c r="H1346" t="s">
        <v>40</v>
      </c>
      <c r="I1346" t="s">
        <v>23</v>
      </c>
      <c r="J1346" t="s">
        <v>5194</v>
      </c>
      <c r="K1346" t="s">
        <v>5470</v>
      </c>
      <c r="L1346" t="s">
        <v>5471</v>
      </c>
      <c r="M1346" t="s">
        <v>5472</v>
      </c>
      <c r="N1346" t="s">
        <v>4091</v>
      </c>
      <c r="O1346" s="14">
        <v>44317</v>
      </c>
      <c r="P1346" s="14">
        <v>44348</v>
      </c>
      <c r="Q1346" s="22" t="s">
        <v>27</v>
      </c>
      <c r="R1346" s="22"/>
      <c r="S1346" s="24"/>
      <c r="T1346" s="22">
        <v>44364</v>
      </c>
      <c r="U1346" t="s">
        <v>5982</v>
      </c>
      <c r="V1346" t="s">
        <v>5982</v>
      </c>
      <c r="W1346" t="s">
        <v>129</v>
      </c>
      <c r="X1346" t="b">
        <f>Tabla1[[#This Row],[PLAN CONSUMO 31/10]]=Tabla1[[#This Row],[PLAN_CONSUMO]]</f>
        <v>0</v>
      </c>
      <c r="Y1346" t="s">
        <v>7977</v>
      </c>
      <c r="Z1346" t="b">
        <f>Tabla1[[#This Row],[DESCRIPCION_U20002 31/10]]=Tabla1[[#This Row],[DESCRIPCION_U2000]]</f>
        <v>0</v>
      </c>
      <c r="AA1346" t="s">
        <v>7474</v>
      </c>
      <c r="AB1346" t="b">
        <f>Tabla1[[#This Row],[EJECUTIVO COMERCIAL 31/10]]=Tabla1[[#This Row],[EJECUTIVO_CORPORATE]]</f>
        <v>0</v>
      </c>
      <c r="AC1346" t="e">
        <f>VLOOKUP(Tabla1[[#This Row],[NRO_CUENTA]],[1]!Tabla3[#Data],12,0)</f>
        <v>#N/A</v>
      </c>
      <c r="AD1346" t="e">
        <f>VLOOKUP(Tabla1[[#This Row],[NRO_CUENTA]],[1]!Tabla3[#Data],17,0)</f>
        <v>#N/A</v>
      </c>
    </row>
    <row r="1347" spans="1:30" x14ac:dyDescent="0.25">
      <c r="A1347" t="s">
        <v>242</v>
      </c>
      <c r="B1347" s="1">
        <v>43481</v>
      </c>
      <c r="C1347" t="s">
        <v>28</v>
      </c>
      <c r="D1347">
        <v>33459</v>
      </c>
      <c r="E1347" s="6" t="s">
        <v>5248</v>
      </c>
      <c r="F1347" t="s">
        <v>5307</v>
      </c>
      <c r="G1347" s="6" t="s">
        <v>4250</v>
      </c>
      <c r="H1347" t="s">
        <v>40</v>
      </c>
      <c r="I1347" t="s">
        <v>23</v>
      </c>
      <c r="J1347" t="s">
        <v>5190</v>
      </c>
      <c r="K1347" t="s">
        <v>5473</v>
      </c>
      <c r="L1347" t="s">
        <v>5474</v>
      </c>
      <c r="M1347" t="s">
        <v>5386</v>
      </c>
      <c r="N1347" t="s">
        <v>4091</v>
      </c>
      <c r="O1347" s="14">
        <v>44317</v>
      </c>
      <c r="P1347" s="14">
        <v>44348</v>
      </c>
      <c r="Q1347" s="22" t="s">
        <v>27</v>
      </c>
      <c r="R1347" s="22"/>
      <c r="S1347" s="24"/>
      <c r="T1347" s="22">
        <v>44361</v>
      </c>
      <c r="U1347" t="s">
        <v>5984</v>
      </c>
      <c r="V1347" t="s">
        <v>5982</v>
      </c>
      <c r="W1347" t="s">
        <v>28</v>
      </c>
      <c r="X1347" t="b">
        <f>Tabla1[[#This Row],[PLAN CONSUMO 31/10]]=Tabla1[[#This Row],[PLAN_CONSUMO]]</f>
        <v>1</v>
      </c>
      <c r="Y1347" t="s">
        <v>5307</v>
      </c>
      <c r="Z1347" t="b">
        <f>Tabla1[[#This Row],[DESCRIPCION_U20002 31/10]]=Tabla1[[#This Row],[DESCRIPCION_U2000]]</f>
        <v>1</v>
      </c>
      <c r="AA1347" t="s">
        <v>4250</v>
      </c>
      <c r="AB1347" t="b">
        <f>Tabla1[[#This Row],[EJECUTIVO COMERCIAL 31/10]]=Tabla1[[#This Row],[EJECUTIVO_CORPORATE]]</f>
        <v>1</v>
      </c>
      <c r="AC1347" t="e">
        <f>VLOOKUP(Tabla1[[#This Row],[NRO_CUENTA]],[1]!Tabla3[#Data],12,0)</f>
        <v>#N/A</v>
      </c>
      <c r="AD1347" t="e">
        <f>VLOOKUP(Tabla1[[#This Row],[NRO_CUENTA]],[1]!Tabla3[#Data],17,0)</f>
        <v>#N/A</v>
      </c>
    </row>
    <row r="1348" spans="1:30" x14ac:dyDescent="0.25">
      <c r="A1348" t="s">
        <v>88</v>
      </c>
      <c r="B1348" s="1">
        <v>43490</v>
      </c>
      <c r="C1348" t="s">
        <v>28</v>
      </c>
      <c r="D1348">
        <v>33479</v>
      </c>
      <c r="E1348" s="6" t="s">
        <v>4922</v>
      </c>
      <c r="F1348" t="s">
        <v>5308</v>
      </c>
      <c r="G1348" s="6" t="s">
        <v>1429</v>
      </c>
      <c r="H1348" t="s">
        <v>22</v>
      </c>
      <c r="I1348" t="s">
        <v>23</v>
      </c>
      <c r="J1348" t="s">
        <v>1634</v>
      </c>
      <c r="K1348" t="s">
        <v>5475</v>
      </c>
      <c r="L1348" t="s">
        <v>5476</v>
      </c>
      <c r="M1348" t="s">
        <v>5103</v>
      </c>
      <c r="N1348" t="s">
        <v>4091</v>
      </c>
      <c r="O1348" s="14">
        <v>44317</v>
      </c>
      <c r="P1348" s="14">
        <v>44348</v>
      </c>
      <c r="Q1348" s="22" t="s">
        <v>27</v>
      </c>
      <c r="R1348" s="22"/>
      <c r="S1348" s="24"/>
      <c r="T1348" s="22">
        <v>44337</v>
      </c>
      <c r="U1348" t="s">
        <v>5982</v>
      </c>
      <c r="V1348" t="s">
        <v>5982</v>
      </c>
      <c r="W1348" t="s">
        <v>28</v>
      </c>
      <c r="X1348" t="b">
        <f>Tabla1[[#This Row],[PLAN CONSUMO 31/10]]=Tabla1[[#This Row],[PLAN_CONSUMO]]</f>
        <v>1</v>
      </c>
      <c r="Y1348" t="s">
        <v>5308</v>
      </c>
      <c r="Z1348" t="b">
        <f>Tabla1[[#This Row],[DESCRIPCION_U20002 31/10]]=Tabla1[[#This Row],[DESCRIPCION_U2000]]</f>
        <v>1</v>
      </c>
      <c r="AA1348" t="s">
        <v>5882</v>
      </c>
      <c r="AB1348" t="b">
        <f>Tabla1[[#This Row],[EJECUTIVO COMERCIAL 31/10]]=Tabla1[[#This Row],[EJECUTIVO_CORPORATE]]</f>
        <v>0</v>
      </c>
      <c r="AC1348" t="e">
        <f>VLOOKUP(Tabla1[[#This Row],[NRO_CUENTA]],[1]!Tabla3[#Data],12,0)</f>
        <v>#N/A</v>
      </c>
      <c r="AD1348" t="e">
        <f>VLOOKUP(Tabla1[[#This Row],[NRO_CUENTA]],[1]!Tabla3[#Data],17,0)</f>
        <v>#N/A</v>
      </c>
    </row>
    <row r="1349" spans="1:30" x14ac:dyDescent="0.25">
      <c r="A1349" t="s">
        <v>88</v>
      </c>
      <c r="B1349" s="1">
        <v>43496</v>
      </c>
      <c r="C1349" t="s">
        <v>28</v>
      </c>
      <c r="D1349">
        <v>33486</v>
      </c>
      <c r="E1349" s="6" t="s">
        <v>249</v>
      </c>
      <c r="F1349" t="s">
        <v>5309</v>
      </c>
      <c r="G1349" s="6" t="s">
        <v>1422</v>
      </c>
      <c r="H1349" t="s">
        <v>22</v>
      </c>
      <c r="I1349" t="s">
        <v>23</v>
      </c>
      <c r="J1349" t="s">
        <v>1232</v>
      </c>
      <c r="K1349" t="s">
        <v>5477</v>
      </c>
      <c r="L1349" t="s">
        <v>5478</v>
      </c>
      <c r="M1349" t="s">
        <v>5479</v>
      </c>
      <c r="N1349" t="s">
        <v>4091</v>
      </c>
      <c r="O1349" s="14">
        <v>44317</v>
      </c>
      <c r="P1349" s="14">
        <v>44348</v>
      </c>
      <c r="Q1349" s="22" t="s">
        <v>27</v>
      </c>
      <c r="R1349" s="22"/>
      <c r="S1349" s="24"/>
      <c r="T1349" s="22">
        <v>44354</v>
      </c>
      <c r="U1349" t="s">
        <v>5982</v>
      </c>
      <c r="V1349" t="s">
        <v>5982</v>
      </c>
      <c r="W1349" t="s">
        <v>28</v>
      </c>
      <c r="X1349" t="b">
        <f>Tabla1[[#This Row],[PLAN CONSUMO 31/10]]=Tabla1[[#This Row],[PLAN_CONSUMO]]</f>
        <v>1</v>
      </c>
      <c r="Y1349" t="s">
        <v>5309</v>
      </c>
      <c r="Z1349" t="b">
        <f>Tabla1[[#This Row],[DESCRIPCION_U20002 31/10]]=Tabla1[[#This Row],[DESCRIPCION_U2000]]</f>
        <v>1</v>
      </c>
      <c r="AA1349" t="s">
        <v>1426</v>
      </c>
      <c r="AB1349" t="b">
        <f>Tabla1[[#This Row],[EJECUTIVO COMERCIAL 31/10]]=Tabla1[[#This Row],[EJECUTIVO_CORPORATE]]</f>
        <v>0</v>
      </c>
      <c r="AC1349" t="e">
        <f>VLOOKUP(Tabla1[[#This Row],[NRO_CUENTA]],[1]!Tabla3[#Data],12,0)</f>
        <v>#N/A</v>
      </c>
      <c r="AD1349" t="e">
        <f>VLOOKUP(Tabla1[[#This Row],[NRO_CUENTA]],[1]!Tabla3[#Data],17,0)</f>
        <v>#N/A</v>
      </c>
    </row>
    <row r="1350" spans="1:30" x14ac:dyDescent="0.25">
      <c r="A1350" t="s">
        <v>242</v>
      </c>
      <c r="B1350" s="1">
        <v>43496</v>
      </c>
      <c r="C1350" t="s">
        <v>28</v>
      </c>
      <c r="D1350">
        <v>33512</v>
      </c>
      <c r="E1350" s="6" t="s">
        <v>5249</v>
      </c>
      <c r="F1350" t="s">
        <v>5310</v>
      </c>
      <c r="G1350" s="6" t="s">
        <v>2246</v>
      </c>
      <c r="H1350" t="s">
        <v>22</v>
      </c>
      <c r="I1350" t="s">
        <v>23</v>
      </c>
      <c r="J1350" t="s">
        <v>1237</v>
      </c>
      <c r="K1350" t="s">
        <v>5480</v>
      </c>
      <c r="L1350" t="s">
        <v>5481</v>
      </c>
      <c r="M1350" t="s">
        <v>5482</v>
      </c>
      <c r="N1350" t="s">
        <v>4091</v>
      </c>
      <c r="O1350" s="14">
        <v>44317</v>
      </c>
      <c r="P1350" s="14">
        <v>44348</v>
      </c>
      <c r="Q1350" s="22" t="s">
        <v>27</v>
      </c>
      <c r="R1350" s="22" t="s">
        <v>5979</v>
      </c>
      <c r="S1350" s="24"/>
      <c r="T1350" s="22">
        <v>44380</v>
      </c>
      <c r="U1350" t="s">
        <v>5984</v>
      </c>
      <c r="V1350" t="s">
        <v>35</v>
      </c>
      <c r="W1350" t="s">
        <v>28</v>
      </c>
      <c r="X1350" t="b">
        <f>Tabla1[[#This Row],[PLAN CONSUMO 31/10]]=Tabla1[[#This Row],[PLAN_CONSUMO]]</f>
        <v>1</v>
      </c>
      <c r="Y1350" t="s">
        <v>35</v>
      </c>
      <c r="Z1350" t="b">
        <f>Tabla1[[#This Row],[DESCRIPCION_U20002 31/10]]=Tabla1[[#This Row],[DESCRIPCION_U2000]]</f>
        <v>0</v>
      </c>
      <c r="AA1350" t="s">
        <v>6153</v>
      </c>
      <c r="AB1350" t="b">
        <f>Tabla1[[#This Row],[EJECUTIVO COMERCIAL 31/10]]=Tabla1[[#This Row],[EJECUTIVO_CORPORATE]]</f>
        <v>0</v>
      </c>
      <c r="AC1350" t="e">
        <f>VLOOKUP(Tabla1[[#This Row],[NRO_CUENTA]],[1]!Tabla3[#Data],12,0)</f>
        <v>#N/A</v>
      </c>
      <c r="AD1350" t="e">
        <f>VLOOKUP(Tabla1[[#This Row],[NRO_CUENTA]],[1]!Tabla3[#Data],17,0)</f>
        <v>#N/A</v>
      </c>
    </row>
    <row r="1351" spans="1:30" x14ac:dyDescent="0.25">
      <c r="A1351" t="s">
        <v>88</v>
      </c>
      <c r="B1351" s="1">
        <v>43517</v>
      </c>
      <c r="C1351" t="s">
        <v>28</v>
      </c>
      <c r="D1351">
        <v>33532</v>
      </c>
      <c r="E1351" s="6" t="s">
        <v>5250</v>
      </c>
      <c r="F1351" t="s">
        <v>5311</v>
      </c>
      <c r="G1351" s="6" t="s">
        <v>4249</v>
      </c>
      <c r="H1351" t="s">
        <v>40</v>
      </c>
      <c r="I1351" t="s">
        <v>23</v>
      </c>
      <c r="J1351" t="s">
        <v>4335</v>
      </c>
      <c r="K1351" t="s">
        <v>5483</v>
      </c>
      <c r="L1351" t="s">
        <v>5484</v>
      </c>
      <c r="M1351" t="s">
        <v>5485</v>
      </c>
      <c r="N1351" t="s">
        <v>4091</v>
      </c>
      <c r="O1351" s="14">
        <v>44317</v>
      </c>
      <c r="P1351" s="14">
        <v>44348</v>
      </c>
      <c r="Q1351" s="22" t="s">
        <v>27</v>
      </c>
      <c r="R1351" s="22"/>
      <c r="S1351" s="24"/>
      <c r="T1351" s="22">
        <v>44356</v>
      </c>
      <c r="U1351" t="s">
        <v>5982</v>
      </c>
      <c r="V1351" t="s">
        <v>5982</v>
      </c>
      <c r="W1351" t="s">
        <v>469</v>
      </c>
      <c r="X1351" t="b">
        <f>Tabla1[[#This Row],[PLAN CONSUMO 31/10]]=Tabla1[[#This Row],[PLAN_CONSUMO]]</f>
        <v>0</v>
      </c>
      <c r="Y1351" t="s">
        <v>8293</v>
      </c>
      <c r="Z1351" t="b">
        <f>Tabla1[[#This Row],[DESCRIPCION_U20002 31/10]]=Tabla1[[#This Row],[DESCRIPCION_U2000]]</f>
        <v>0</v>
      </c>
      <c r="AA1351" t="s">
        <v>4247</v>
      </c>
      <c r="AB1351" t="b">
        <f>Tabla1[[#This Row],[EJECUTIVO COMERCIAL 31/10]]=Tabla1[[#This Row],[EJECUTIVO_CORPORATE]]</f>
        <v>0</v>
      </c>
      <c r="AC1351" t="e">
        <f>VLOOKUP(Tabla1[[#This Row],[NRO_CUENTA]],[1]!Tabla3[#Data],12,0)</f>
        <v>#N/A</v>
      </c>
      <c r="AD1351" t="e">
        <f>VLOOKUP(Tabla1[[#This Row],[NRO_CUENTA]],[1]!Tabla3[#Data],17,0)</f>
        <v>#N/A</v>
      </c>
    </row>
    <row r="1352" spans="1:30" x14ac:dyDescent="0.25">
      <c r="A1352" t="s">
        <v>88</v>
      </c>
      <c r="B1352" s="1">
        <v>43524</v>
      </c>
      <c r="C1352" t="s">
        <v>28</v>
      </c>
      <c r="D1352">
        <v>33646</v>
      </c>
      <c r="E1352" s="6" t="s">
        <v>5251</v>
      </c>
      <c r="F1352" t="s">
        <v>5312</v>
      </c>
      <c r="G1352" s="6" t="s">
        <v>1422</v>
      </c>
      <c r="H1352" t="s">
        <v>22</v>
      </c>
      <c r="I1352" t="s">
        <v>23</v>
      </c>
      <c r="J1352" t="s">
        <v>1232</v>
      </c>
      <c r="K1352" t="s">
        <v>5486</v>
      </c>
      <c r="L1352" t="s">
        <v>5487</v>
      </c>
      <c r="M1352" t="s">
        <v>5488</v>
      </c>
      <c r="N1352" t="s">
        <v>4091</v>
      </c>
      <c r="O1352" s="14">
        <v>44317</v>
      </c>
      <c r="P1352" s="14">
        <v>44348</v>
      </c>
      <c r="Q1352" s="22" t="s">
        <v>27</v>
      </c>
      <c r="R1352" s="22"/>
      <c r="S1352" s="24"/>
      <c r="T1352" s="22">
        <v>44361</v>
      </c>
      <c r="U1352" t="s">
        <v>5982</v>
      </c>
      <c r="V1352" t="s">
        <v>5982</v>
      </c>
      <c r="W1352" t="s">
        <v>28</v>
      </c>
      <c r="X1352" t="b">
        <f>Tabla1[[#This Row],[PLAN CONSUMO 31/10]]=Tabla1[[#This Row],[PLAN_CONSUMO]]</f>
        <v>1</v>
      </c>
      <c r="Y1352" t="s">
        <v>5312</v>
      </c>
      <c r="Z1352" t="b">
        <f>Tabla1[[#This Row],[DESCRIPCION_U20002 31/10]]=Tabla1[[#This Row],[DESCRIPCION_U2000]]</f>
        <v>1</v>
      </c>
      <c r="AA1352" t="s">
        <v>5882</v>
      </c>
      <c r="AB1352" t="b">
        <f>Tabla1[[#This Row],[EJECUTIVO COMERCIAL 31/10]]=Tabla1[[#This Row],[EJECUTIVO_CORPORATE]]</f>
        <v>0</v>
      </c>
      <c r="AC1352" t="e">
        <f>VLOOKUP(Tabla1[[#This Row],[NRO_CUENTA]],[1]!Tabla3[#Data],12,0)</f>
        <v>#N/A</v>
      </c>
      <c r="AD1352" t="e">
        <f>VLOOKUP(Tabla1[[#This Row],[NRO_CUENTA]],[1]!Tabla3[#Data],17,0)</f>
        <v>#N/A</v>
      </c>
    </row>
    <row r="1353" spans="1:30" x14ac:dyDescent="0.25">
      <c r="A1353" t="s">
        <v>242</v>
      </c>
      <c r="B1353" s="1">
        <v>43554</v>
      </c>
      <c r="C1353" t="s">
        <v>28</v>
      </c>
      <c r="D1353">
        <v>33790</v>
      </c>
      <c r="E1353" s="6" t="s">
        <v>5252</v>
      </c>
      <c r="F1353" t="s">
        <v>5313</v>
      </c>
      <c r="G1353" s="6" t="s">
        <v>5340</v>
      </c>
      <c r="H1353" t="s">
        <v>40</v>
      </c>
      <c r="I1353" t="s">
        <v>23</v>
      </c>
      <c r="J1353" t="s">
        <v>5352</v>
      </c>
      <c r="K1353" t="s">
        <v>5489</v>
      </c>
      <c r="L1353" t="s">
        <v>5490</v>
      </c>
      <c r="M1353" t="s">
        <v>5491</v>
      </c>
      <c r="N1353" t="s">
        <v>4091</v>
      </c>
      <c r="O1353" s="14">
        <v>44317</v>
      </c>
      <c r="P1353" s="14">
        <v>44348</v>
      </c>
      <c r="Q1353" s="22" t="s">
        <v>75</v>
      </c>
      <c r="R1353" s="47" t="s">
        <v>6464</v>
      </c>
      <c r="S1353" s="2" t="s">
        <v>4837</v>
      </c>
      <c r="T1353" s="22">
        <v>0</v>
      </c>
      <c r="U1353" t="s">
        <v>5984</v>
      </c>
      <c r="V1353" t="s">
        <v>35</v>
      </c>
      <c r="W1353" t="s">
        <v>28</v>
      </c>
      <c r="X1353" t="b">
        <f>Tabla1[[#This Row],[PLAN CONSUMO 31/10]]=Tabla1[[#This Row],[PLAN_CONSUMO]]</f>
        <v>1</v>
      </c>
      <c r="Y1353" t="s">
        <v>35</v>
      </c>
      <c r="Z1353" t="b">
        <f>Tabla1[[#This Row],[DESCRIPCION_U20002 31/10]]=Tabla1[[#This Row],[DESCRIPCION_U2000]]</f>
        <v>0</v>
      </c>
      <c r="AA1353" t="s">
        <v>5340</v>
      </c>
      <c r="AB1353" t="b">
        <f>Tabla1[[#This Row],[EJECUTIVO COMERCIAL 31/10]]=Tabla1[[#This Row],[EJECUTIVO_CORPORATE]]</f>
        <v>1</v>
      </c>
      <c r="AC1353" t="e">
        <f>VLOOKUP(Tabla1[[#This Row],[NRO_CUENTA]],[1]!Tabla3[#Data],12,0)</f>
        <v>#N/A</v>
      </c>
      <c r="AD1353" t="e">
        <f>VLOOKUP(Tabla1[[#This Row],[NRO_CUENTA]],[1]!Tabla3[#Data],17,0)</f>
        <v>#N/A</v>
      </c>
    </row>
    <row r="1354" spans="1:30" x14ac:dyDescent="0.25">
      <c r="A1354" t="s">
        <v>242</v>
      </c>
      <c r="B1354" s="1">
        <v>43564</v>
      </c>
      <c r="C1354" t="s">
        <v>28</v>
      </c>
      <c r="D1354">
        <v>33833</v>
      </c>
      <c r="E1354" s="6" t="s">
        <v>5253</v>
      </c>
      <c r="F1354" t="s">
        <v>5314</v>
      </c>
      <c r="G1354" s="6" t="s">
        <v>5341</v>
      </c>
      <c r="H1354" t="s">
        <v>22</v>
      </c>
      <c r="I1354" t="s">
        <v>23</v>
      </c>
      <c r="J1354" t="s">
        <v>5353</v>
      </c>
      <c r="K1354" t="s">
        <v>5492</v>
      </c>
      <c r="L1354" t="s">
        <v>5493</v>
      </c>
      <c r="M1354" t="s">
        <v>5494</v>
      </c>
      <c r="N1354" t="s">
        <v>4091</v>
      </c>
      <c r="O1354" s="14">
        <v>44317</v>
      </c>
      <c r="P1354" s="14">
        <v>44348</v>
      </c>
      <c r="Q1354" s="22" t="s">
        <v>27</v>
      </c>
      <c r="R1354" s="22" t="s">
        <v>6463</v>
      </c>
      <c r="S1354" s="24"/>
      <c r="T1354" s="22">
        <v>44547</v>
      </c>
      <c r="U1354" t="s">
        <v>5982</v>
      </c>
      <c r="V1354" t="s">
        <v>5982</v>
      </c>
      <c r="W1354" t="s">
        <v>28</v>
      </c>
      <c r="X1354" t="b">
        <f>Tabla1[[#This Row],[PLAN CONSUMO 31/10]]=Tabla1[[#This Row],[PLAN_CONSUMO]]</f>
        <v>1</v>
      </c>
      <c r="Y1354" t="s">
        <v>5314</v>
      </c>
      <c r="Z1354" t="b">
        <f>Tabla1[[#This Row],[DESCRIPCION_U20002 31/10]]=Tabla1[[#This Row],[DESCRIPCION_U2000]]</f>
        <v>1</v>
      </c>
      <c r="AA1354" t="s">
        <v>7448</v>
      </c>
      <c r="AB1354" t="b">
        <f>Tabla1[[#This Row],[EJECUTIVO COMERCIAL 31/10]]=Tabla1[[#This Row],[EJECUTIVO_CORPORATE]]</f>
        <v>0</v>
      </c>
      <c r="AC1354" t="e">
        <f>VLOOKUP(Tabla1[[#This Row],[NRO_CUENTA]],[1]!Tabla3[#Data],12,0)</f>
        <v>#N/A</v>
      </c>
      <c r="AD1354" t="e">
        <f>VLOOKUP(Tabla1[[#This Row],[NRO_CUENTA]],[1]!Tabla3[#Data],17,0)</f>
        <v>#N/A</v>
      </c>
    </row>
    <row r="1355" spans="1:30" x14ac:dyDescent="0.25">
      <c r="A1355" t="s">
        <v>242</v>
      </c>
      <c r="B1355" s="1">
        <v>43585</v>
      </c>
      <c r="C1355" t="s">
        <v>28</v>
      </c>
      <c r="D1355">
        <v>33870</v>
      </c>
      <c r="E1355" s="6" t="s">
        <v>5254</v>
      </c>
      <c r="F1355" t="s">
        <v>5315</v>
      </c>
      <c r="G1355" s="6" t="s">
        <v>4825</v>
      </c>
      <c r="H1355" t="s">
        <v>40</v>
      </c>
      <c r="I1355" t="s">
        <v>23</v>
      </c>
      <c r="J1355" t="s">
        <v>5192</v>
      </c>
      <c r="K1355" t="s">
        <v>5495</v>
      </c>
      <c r="L1355" t="s">
        <v>5496</v>
      </c>
      <c r="M1355" t="s">
        <v>5497</v>
      </c>
      <c r="N1355" t="s">
        <v>4091</v>
      </c>
      <c r="O1355" s="14">
        <v>44317</v>
      </c>
      <c r="P1355" s="14">
        <v>44348</v>
      </c>
      <c r="Q1355" s="22" t="s">
        <v>27</v>
      </c>
      <c r="R1355" s="22"/>
      <c r="S1355" s="24"/>
      <c r="T1355" s="22">
        <v>44364</v>
      </c>
      <c r="U1355" t="s">
        <v>5984</v>
      </c>
      <c r="V1355" t="s">
        <v>35</v>
      </c>
      <c r="W1355" t="s">
        <v>28</v>
      </c>
      <c r="X1355" t="b">
        <f>Tabla1[[#This Row],[PLAN CONSUMO 31/10]]=Tabla1[[#This Row],[PLAN_CONSUMO]]</f>
        <v>1</v>
      </c>
      <c r="Y1355" t="s">
        <v>35</v>
      </c>
      <c r="Z1355" t="b">
        <f>Tabla1[[#This Row],[DESCRIPCION_U20002 31/10]]=Tabla1[[#This Row],[DESCRIPCION_U2000]]</f>
        <v>0</v>
      </c>
      <c r="AA1355" t="s">
        <v>7447</v>
      </c>
      <c r="AB1355" t="b">
        <f>Tabla1[[#This Row],[EJECUTIVO COMERCIAL 31/10]]=Tabla1[[#This Row],[EJECUTIVO_CORPORATE]]</f>
        <v>0</v>
      </c>
      <c r="AC1355" t="e">
        <f>VLOOKUP(Tabla1[[#This Row],[NRO_CUENTA]],[1]!Tabla3[#Data],12,0)</f>
        <v>#N/A</v>
      </c>
      <c r="AD1355" t="e">
        <f>VLOOKUP(Tabla1[[#This Row],[NRO_CUENTA]],[1]!Tabla3[#Data],17,0)</f>
        <v>#N/A</v>
      </c>
    </row>
    <row r="1356" spans="1:30" x14ac:dyDescent="0.25">
      <c r="A1356" t="s">
        <v>88</v>
      </c>
      <c r="B1356" s="1">
        <v>43614</v>
      </c>
      <c r="C1356" t="s">
        <v>28</v>
      </c>
      <c r="D1356">
        <v>33955</v>
      </c>
      <c r="E1356" s="6" t="s">
        <v>5255</v>
      </c>
      <c r="F1356" t="s">
        <v>5316</v>
      </c>
      <c r="G1356" s="6" t="s">
        <v>1408</v>
      </c>
      <c r="H1356" t="s">
        <v>40</v>
      </c>
      <c r="I1356" t="s">
        <v>23</v>
      </c>
      <c r="J1356" t="s">
        <v>1228</v>
      </c>
      <c r="K1356" t="s">
        <v>5498</v>
      </c>
      <c r="L1356" t="s">
        <v>5499</v>
      </c>
      <c r="M1356" t="s">
        <v>5500</v>
      </c>
      <c r="N1356" t="s">
        <v>4091</v>
      </c>
      <c r="O1356" s="14">
        <v>44317</v>
      </c>
      <c r="P1356" s="14">
        <v>44348</v>
      </c>
      <c r="Q1356" s="22" t="s">
        <v>27</v>
      </c>
      <c r="R1356" s="22"/>
      <c r="S1356" s="24"/>
      <c r="T1356" s="22">
        <v>44364</v>
      </c>
      <c r="U1356" t="s">
        <v>5982</v>
      </c>
      <c r="V1356" t="s">
        <v>5982</v>
      </c>
      <c r="W1356" t="s">
        <v>28</v>
      </c>
      <c r="X1356" t="b">
        <f>Tabla1[[#This Row],[PLAN CONSUMO 31/10]]=Tabla1[[#This Row],[PLAN_CONSUMO]]</f>
        <v>1</v>
      </c>
      <c r="Y1356" t="s">
        <v>5316</v>
      </c>
      <c r="Z1356" t="b">
        <f>Tabla1[[#This Row],[DESCRIPCION_U20002 31/10]]=Tabla1[[#This Row],[DESCRIPCION_U2000]]</f>
        <v>1</v>
      </c>
      <c r="AA1356" t="s">
        <v>8638</v>
      </c>
      <c r="AB1356" t="b">
        <f>Tabla1[[#This Row],[EJECUTIVO COMERCIAL 31/10]]=Tabla1[[#This Row],[EJECUTIVO_CORPORATE]]</f>
        <v>0</v>
      </c>
      <c r="AC1356" t="e">
        <f>VLOOKUP(Tabla1[[#This Row],[NRO_CUENTA]],[1]!Tabla3[#Data],12,0)</f>
        <v>#N/A</v>
      </c>
      <c r="AD1356" t="e">
        <f>VLOOKUP(Tabla1[[#This Row],[NRO_CUENTA]],[1]!Tabla3[#Data],17,0)</f>
        <v>#N/A</v>
      </c>
    </row>
    <row r="1357" spans="1:30" x14ac:dyDescent="0.25">
      <c r="A1357" t="s">
        <v>88</v>
      </c>
      <c r="B1357" s="1">
        <v>43643</v>
      </c>
      <c r="C1357" t="s">
        <v>28</v>
      </c>
      <c r="D1357">
        <v>34183</v>
      </c>
      <c r="E1357" s="6" t="s">
        <v>5256</v>
      </c>
      <c r="F1357" t="s">
        <v>5317</v>
      </c>
      <c r="G1357" s="6" t="s">
        <v>1422</v>
      </c>
      <c r="H1357" t="s">
        <v>22</v>
      </c>
      <c r="I1357" t="s">
        <v>23</v>
      </c>
      <c r="J1357" t="s">
        <v>1232</v>
      </c>
      <c r="K1357" t="s">
        <v>5501</v>
      </c>
      <c r="L1357" t="s">
        <v>5502</v>
      </c>
      <c r="M1357" t="s">
        <v>5503</v>
      </c>
      <c r="N1357" t="s">
        <v>4091</v>
      </c>
      <c r="O1357" s="14">
        <v>44317</v>
      </c>
      <c r="P1357" s="14">
        <v>44348</v>
      </c>
      <c r="Q1357" s="22" t="s">
        <v>27</v>
      </c>
      <c r="R1357" s="22"/>
      <c r="S1357" s="24"/>
      <c r="T1357" s="22">
        <v>44372</v>
      </c>
      <c r="U1357" t="s">
        <v>5982</v>
      </c>
      <c r="V1357" t="s">
        <v>5982</v>
      </c>
      <c r="W1357" t="s">
        <v>299</v>
      </c>
      <c r="X1357" t="b">
        <f>Tabla1[[#This Row],[PLAN CONSUMO 31/10]]=Tabla1[[#This Row],[PLAN_CONSUMO]]</f>
        <v>0</v>
      </c>
      <c r="Y1357" t="s">
        <v>7108</v>
      </c>
      <c r="Z1357" t="b">
        <f>Tabla1[[#This Row],[DESCRIPCION_U20002 31/10]]=Tabla1[[#This Row],[DESCRIPCION_U2000]]</f>
        <v>0</v>
      </c>
      <c r="AA1357" t="s">
        <v>5882</v>
      </c>
      <c r="AB1357" t="b">
        <f>Tabla1[[#This Row],[EJECUTIVO COMERCIAL 31/10]]=Tabla1[[#This Row],[EJECUTIVO_CORPORATE]]</f>
        <v>0</v>
      </c>
      <c r="AC1357" t="e">
        <f>VLOOKUP(Tabla1[[#This Row],[NRO_CUENTA]],[1]!Tabla3[#Data],12,0)</f>
        <v>#N/A</v>
      </c>
      <c r="AD1357" t="e">
        <f>VLOOKUP(Tabla1[[#This Row],[NRO_CUENTA]],[1]!Tabla3[#Data],17,0)</f>
        <v>#N/A</v>
      </c>
    </row>
    <row r="1358" spans="1:30" x14ac:dyDescent="0.25">
      <c r="A1358" t="s">
        <v>88</v>
      </c>
      <c r="B1358" s="1">
        <v>43645</v>
      </c>
      <c r="C1358" t="s">
        <v>28</v>
      </c>
      <c r="D1358">
        <v>34194</v>
      </c>
      <c r="E1358" s="6" t="s">
        <v>5257</v>
      </c>
      <c r="F1358" t="s">
        <v>5318</v>
      </c>
      <c r="G1358" s="6" t="s">
        <v>4824</v>
      </c>
      <c r="H1358" t="s">
        <v>40</v>
      </c>
      <c r="I1358" t="s">
        <v>23</v>
      </c>
      <c r="J1358" t="s">
        <v>5194</v>
      </c>
      <c r="K1358" t="s">
        <v>5504</v>
      </c>
      <c r="L1358" t="s">
        <v>5505</v>
      </c>
      <c r="M1358" t="s">
        <v>5506</v>
      </c>
      <c r="N1358" t="s">
        <v>4091</v>
      </c>
      <c r="O1358" s="14">
        <v>44317</v>
      </c>
      <c r="P1358" s="14">
        <v>44348</v>
      </c>
      <c r="Q1358" s="22" t="s">
        <v>27</v>
      </c>
      <c r="R1358" s="22"/>
      <c r="S1358" s="24"/>
      <c r="T1358" s="22">
        <v>44362</v>
      </c>
      <c r="U1358" t="s">
        <v>5982</v>
      </c>
      <c r="V1358" t="s">
        <v>5982</v>
      </c>
      <c r="W1358" t="s">
        <v>28</v>
      </c>
      <c r="X1358" t="b">
        <f>Tabla1[[#This Row],[PLAN CONSUMO 31/10]]=Tabla1[[#This Row],[PLAN_CONSUMO]]</f>
        <v>1</v>
      </c>
      <c r="Y1358" t="s">
        <v>8880</v>
      </c>
      <c r="Z1358" t="b">
        <f>Tabla1[[#This Row],[DESCRIPCION_U20002 31/10]]=Tabla1[[#This Row],[DESCRIPCION_U2000]]</f>
        <v>0</v>
      </c>
      <c r="AA1358" t="s">
        <v>4247</v>
      </c>
      <c r="AB1358" t="b">
        <f>Tabla1[[#This Row],[EJECUTIVO COMERCIAL 31/10]]=Tabla1[[#This Row],[EJECUTIVO_CORPORATE]]</f>
        <v>0</v>
      </c>
      <c r="AC1358" t="e">
        <f>VLOOKUP(Tabla1[[#This Row],[NRO_CUENTA]],[1]!Tabla3[#Data],12,0)</f>
        <v>#N/A</v>
      </c>
      <c r="AD1358" t="e">
        <f>VLOOKUP(Tabla1[[#This Row],[NRO_CUENTA]],[1]!Tabla3[#Data],17,0)</f>
        <v>#N/A</v>
      </c>
    </row>
    <row r="1359" spans="1:30" x14ac:dyDescent="0.25">
      <c r="A1359" t="s">
        <v>88</v>
      </c>
      <c r="B1359" s="1">
        <v>43861</v>
      </c>
      <c r="C1359" t="s">
        <v>28</v>
      </c>
      <c r="D1359">
        <v>35054</v>
      </c>
      <c r="E1359" s="6" t="s">
        <v>5258</v>
      </c>
      <c r="F1359" t="s">
        <v>5319</v>
      </c>
      <c r="G1359" s="6" t="s">
        <v>1435</v>
      </c>
      <c r="H1359" t="s">
        <v>40</v>
      </c>
      <c r="I1359" t="s">
        <v>23</v>
      </c>
      <c r="J1359" t="s">
        <v>1223</v>
      </c>
      <c r="K1359" t="s">
        <v>5507</v>
      </c>
      <c r="L1359" t="s">
        <v>5508</v>
      </c>
      <c r="M1359" t="s">
        <v>5509</v>
      </c>
      <c r="N1359" t="s">
        <v>4091</v>
      </c>
      <c r="O1359" s="14">
        <v>44317</v>
      </c>
      <c r="P1359" s="14">
        <v>44348</v>
      </c>
      <c r="Q1359" s="22" t="s">
        <v>27</v>
      </c>
      <c r="R1359" s="22"/>
      <c r="S1359" s="24"/>
      <c r="T1359" s="22">
        <v>44356</v>
      </c>
      <c r="U1359" t="s">
        <v>5982</v>
      </c>
      <c r="V1359" t="s">
        <v>5982</v>
      </c>
      <c r="W1359" t="s">
        <v>158</v>
      </c>
      <c r="X1359" t="b">
        <f>Tabla1[[#This Row],[PLAN CONSUMO 31/10]]=Tabla1[[#This Row],[PLAN_CONSUMO]]</f>
        <v>0</v>
      </c>
      <c r="Y1359" t="s">
        <v>8294</v>
      </c>
      <c r="Z1359" t="b">
        <f>Tabla1[[#This Row],[DESCRIPCION_U20002 31/10]]=Tabla1[[#This Row],[DESCRIPCION_U2000]]</f>
        <v>0</v>
      </c>
      <c r="AA1359" t="s">
        <v>1435</v>
      </c>
      <c r="AB1359" t="b">
        <f>Tabla1[[#This Row],[EJECUTIVO COMERCIAL 31/10]]=Tabla1[[#This Row],[EJECUTIVO_CORPORATE]]</f>
        <v>1</v>
      </c>
      <c r="AC1359" t="e">
        <f>VLOOKUP(Tabla1[[#This Row],[NRO_CUENTA]],[1]!Tabla3[#Data],12,0)</f>
        <v>#N/A</v>
      </c>
      <c r="AD1359" t="e">
        <f>VLOOKUP(Tabla1[[#This Row],[NRO_CUENTA]],[1]!Tabla3[#Data],17,0)</f>
        <v>#N/A</v>
      </c>
    </row>
    <row r="1360" spans="1:30" x14ac:dyDescent="0.25">
      <c r="A1360" t="s">
        <v>322</v>
      </c>
      <c r="B1360" s="1">
        <v>44223</v>
      </c>
      <c r="C1360" t="s">
        <v>28</v>
      </c>
      <c r="D1360">
        <v>35846</v>
      </c>
      <c r="E1360" s="6" t="s">
        <v>5259</v>
      </c>
      <c r="F1360" t="s">
        <v>5320</v>
      </c>
      <c r="G1360" s="6" t="s">
        <v>2247</v>
      </c>
      <c r="H1360" t="s">
        <v>40</v>
      </c>
      <c r="I1360" t="s">
        <v>430</v>
      </c>
      <c r="J1360" t="s">
        <v>1224</v>
      </c>
      <c r="K1360" t="s">
        <v>5510</v>
      </c>
      <c r="L1360" t="s">
        <v>5511</v>
      </c>
      <c r="M1360" t="s">
        <v>5512</v>
      </c>
      <c r="N1360" t="s">
        <v>4091</v>
      </c>
      <c r="O1360" s="14">
        <v>44317</v>
      </c>
      <c r="P1360" s="14">
        <v>44348</v>
      </c>
      <c r="Q1360" s="22" t="s">
        <v>996</v>
      </c>
      <c r="R1360" s="22"/>
      <c r="S1360" s="24"/>
      <c r="T1360" s="22">
        <v>0</v>
      </c>
      <c r="U1360" t="s">
        <v>5982</v>
      </c>
      <c r="V1360" t="s">
        <v>35</v>
      </c>
      <c r="W1360" t="s">
        <v>28</v>
      </c>
      <c r="X1360" t="b">
        <f>Tabla1[[#This Row],[PLAN CONSUMO 31/10]]=Tabla1[[#This Row],[PLAN_CONSUMO]]</f>
        <v>1</v>
      </c>
      <c r="Y1360" t="s">
        <v>35</v>
      </c>
      <c r="Z1360" t="b">
        <f>Tabla1[[#This Row],[DESCRIPCION_U20002 31/10]]=Tabla1[[#This Row],[DESCRIPCION_U2000]]</f>
        <v>0</v>
      </c>
      <c r="AA1360" t="s">
        <v>2247</v>
      </c>
      <c r="AB1360" t="b">
        <f>Tabla1[[#This Row],[EJECUTIVO COMERCIAL 31/10]]=Tabla1[[#This Row],[EJECUTIVO_CORPORATE]]</f>
        <v>1</v>
      </c>
      <c r="AC1360" t="e">
        <f>VLOOKUP(Tabla1[[#This Row],[NRO_CUENTA]],[1]!Tabla3[#Data],12,0)</f>
        <v>#N/A</v>
      </c>
      <c r="AD1360" t="e">
        <f>VLOOKUP(Tabla1[[#This Row],[NRO_CUENTA]],[1]!Tabla3[#Data],17,0)</f>
        <v>#N/A</v>
      </c>
    </row>
    <row r="1361" spans="1:30" x14ac:dyDescent="0.25">
      <c r="A1361" t="s">
        <v>88</v>
      </c>
      <c r="B1361" s="1">
        <v>44230</v>
      </c>
      <c r="C1361" t="s">
        <v>28</v>
      </c>
      <c r="D1361">
        <v>35881</v>
      </c>
      <c r="E1361" s="6" t="s">
        <v>5260</v>
      </c>
      <c r="F1361" t="s">
        <v>5321</v>
      </c>
      <c r="G1361" s="6" t="s">
        <v>1830</v>
      </c>
      <c r="H1361" t="s">
        <v>40</v>
      </c>
      <c r="I1361" t="s">
        <v>23</v>
      </c>
      <c r="J1361" t="s">
        <v>1842</v>
      </c>
      <c r="K1361" t="s">
        <v>5513</v>
      </c>
      <c r="L1361" t="s">
        <v>5514</v>
      </c>
      <c r="M1361" t="s">
        <v>5515</v>
      </c>
      <c r="N1361" t="s">
        <v>4091</v>
      </c>
      <c r="O1361" s="14">
        <v>44317</v>
      </c>
      <c r="P1361" s="14">
        <v>44348</v>
      </c>
      <c r="Q1361" s="22" t="s">
        <v>27</v>
      </c>
      <c r="R1361" s="22"/>
      <c r="S1361" s="24"/>
      <c r="T1361" s="22">
        <v>44363</v>
      </c>
      <c r="U1361" t="s">
        <v>5984</v>
      </c>
      <c r="V1361" t="s">
        <v>5982</v>
      </c>
      <c r="W1361" t="s">
        <v>28</v>
      </c>
      <c r="X1361" t="b">
        <f>Tabla1[[#This Row],[PLAN CONSUMO 31/10]]=Tabla1[[#This Row],[PLAN_CONSUMO]]</f>
        <v>1</v>
      </c>
      <c r="Y1361" t="s">
        <v>6729</v>
      </c>
      <c r="Z1361" t="b">
        <f>Tabla1[[#This Row],[DESCRIPCION_U20002 31/10]]=Tabla1[[#This Row],[DESCRIPCION_U2000]]</f>
        <v>0</v>
      </c>
      <c r="AA1361" t="s">
        <v>1830</v>
      </c>
      <c r="AB1361" t="b">
        <f>Tabla1[[#This Row],[EJECUTIVO COMERCIAL 31/10]]=Tabla1[[#This Row],[EJECUTIVO_CORPORATE]]</f>
        <v>1</v>
      </c>
      <c r="AC1361" t="e">
        <f>VLOOKUP(Tabla1[[#This Row],[NRO_CUENTA]],[1]!Tabla3[#Data],12,0)</f>
        <v>#N/A</v>
      </c>
      <c r="AD1361" t="e">
        <f>VLOOKUP(Tabla1[[#This Row],[NRO_CUENTA]],[1]!Tabla3[#Data],17,0)</f>
        <v>#N/A</v>
      </c>
    </row>
    <row r="1362" spans="1:30" x14ac:dyDescent="0.25">
      <c r="A1362" t="s">
        <v>88</v>
      </c>
      <c r="B1362" s="1">
        <v>44235</v>
      </c>
      <c r="C1362" t="s">
        <v>28</v>
      </c>
      <c r="D1362">
        <v>35888</v>
      </c>
      <c r="E1362" s="6" t="s">
        <v>5261</v>
      </c>
      <c r="F1362" t="s">
        <v>5322</v>
      </c>
      <c r="G1362" s="6" t="s">
        <v>4824</v>
      </c>
      <c r="H1362" t="s">
        <v>40</v>
      </c>
      <c r="I1362" t="s">
        <v>23</v>
      </c>
      <c r="J1362" t="s">
        <v>5194</v>
      </c>
      <c r="K1362" t="s">
        <v>5516</v>
      </c>
      <c r="L1362" t="s">
        <v>5517</v>
      </c>
      <c r="M1362" t="s">
        <v>5518</v>
      </c>
      <c r="N1362" t="s">
        <v>4091</v>
      </c>
      <c r="O1362" s="14">
        <v>44317</v>
      </c>
      <c r="P1362" s="14">
        <v>44348</v>
      </c>
      <c r="Q1362" s="22" t="s">
        <v>27</v>
      </c>
      <c r="R1362" s="22"/>
      <c r="S1362" s="24"/>
      <c r="T1362" s="22">
        <v>44354</v>
      </c>
      <c r="U1362" t="s">
        <v>5982</v>
      </c>
      <c r="V1362" t="s">
        <v>5982</v>
      </c>
      <c r="W1362" t="s">
        <v>28</v>
      </c>
      <c r="X1362" t="b">
        <f>Tabla1[[#This Row],[PLAN CONSUMO 31/10]]=Tabla1[[#This Row],[PLAN_CONSUMO]]</f>
        <v>1</v>
      </c>
      <c r="Y1362" t="s">
        <v>5322</v>
      </c>
      <c r="Z1362" t="b">
        <f>Tabla1[[#This Row],[DESCRIPCION_U20002 31/10]]=Tabla1[[#This Row],[DESCRIPCION_U2000]]</f>
        <v>1</v>
      </c>
      <c r="AA1362" t="s">
        <v>7474</v>
      </c>
      <c r="AB1362" t="b">
        <f>Tabla1[[#This Row],[EJECUTIVO COMERCIAL 31/10]]=Tabla1[[#This Row],[EJECUTIVO_CORPORATE]]</f>
        <v>0</v>
      </c>
      <c r="AC1362" t="e">
        <f>VLOOKUP(Tabla1[[#This Row],[NRO_CUENTA]],[1]!Tabla3[#Data],12,0)</f>
        <v>#N/A</v>
      </c>
      <c r="AD1362" t="e">
        <f>VLOOKUP(Tabla1[[#This Row],[NRO_CUENTA]],[1]!Tabla3[#Data],17,0)</f>
        <v>#N/A</v>
      </c>
    </row>
    <row r="1363" spans="1:30" x14ac:dyDescent="0.25">
      <c r="A1363" t="s">
        <v>18</v>
      </c>
      <c r="B1363" s="1">
        <v>44254</v>
      </c>
      <c r="C1363" t="s">
        <v>28</v>
      </c>
      <c r="D1363">
        <v>35914</v>
      </c>
      <c r="E1363" s="6" t="s">
        <v>5262</v>
      </c>
      <c r="F1363" t="s">
        <v>5323</v>
      </c>
      <c r="G1363" s="6" t="s">
        <v>2240</v>
      </c>
      <c r="H1363" t="s">
        <v>22</v>
      </c>
      <c r="I1363" t="s">
        <v>23</v>
      </c>
      <c r="J1363" t="s">
        <v>2337</v>
      </c>
      <c r="K1363" t="s">
        <v>5519</v>
      </c>
      <c r="L1363" t="s">
        <v>5520</v>
      </c>
      <c r="M1363" t="s">
        <v>5521</v>
      </c>
      <c r="N1363" t="s">
        <v>4091</v>
      </c>
      <c r="O1363" s="14">
        <v>44317</v>
      </c>
      <c r="P1363" s="14">
        <v>44348</v>
      </c>
      <c r="Q1363" s="22" t="s">
        <v>27</v>
      </c>
      <c r="R1363" s="22"/>
      <c r="S1363" s="24"/>
      <c r="T1363" s="22">
        <v>44370</v>
      </c>
      <c r="U1363" t="s">
        <v>5982</v>
      </c>
      <c r="V1363" t="s">
        <v>35</v>
      </c>
      <c r="W1363" t="s">
        <v>364</v>
      </c>
      <c r="X1363" t="b">
        <f>Tabla1[[#This Row],[PLAN CONSUMO 31/10]]=Tabla1[[#This Row],[PLAN_CONSUMO]]</f>
        <v>0</v>
      </c>
      <c r="Y1363" t="s">
        <v>35</v>
      </c>
      <c r="Z1363" t="b">
        <f>Tabla1[[#This Row],[DESCRIPCION_U20002 31/10]]=Tabla1[[#This Row],[DESCRIPCION_U2000]]</f>
        <v>0</v>
      </c>
      <c r="AA1363" t="s">
        <v>5882</v>
      </c>
      <c r="AB1363" t="b">
        <f>Tabla1[[#This Row],[EJECUTIVO COMERCIAL 31/10]]=Tabla1[[#This Row],[EJECUTIVO_CORPORATE]]</f>
        <v>0</v>
      </c>
      <c r="AC1363" t="e">
        <f>VLOOKUP(Tabla1[[#This Row],[NRO_CUENTA]],[1]!Tabla3[#Data],12,0)</f>
        <v>#N/A</v>
      </c>
      <c r="AD1363" t="e">
        <f>VLOOKUP(Tabla1[[#This Row],[NRO_CUENTA]],[1]!Tabla3[#Data],17,0)</f>
        <v>#N/A</v>
      </c>
    </row>
    <row r="1364" spans="1:30" x14ac:dyDescent="0.25">
      <c r="A1364" t="s">
        <v>242</v>
      </c>
      <c r="B1364" s="1">
        <v>44253</v>
      </c>
      <c r="C1364" t="s">
        <v>28</v>
      </c>
      <c r="D1364">
        <v>35937</v>
      </c>
      <c r="E1364" s="6" t="s">
        <v>4613</v>
      </c>
      <c r="F1364" t="s">
        <v>5324</v>
      </c>
      <c r="G1364" s="6" t="s">
        <v>4826</v>
      </c>
      <c r="H1364" t="s">
        <v>40</v>
      </c>
      <c r="I1364" t="s">
        <v>23</v>
      </c>
      <c r="J1364" t="s">
        <v>5201</v>
      </c>
      <c r="K1364" t="s">
        <v>5522</v>
      </c>
      <c r="L1364" t="s">
        <v>5523</v>
      </c>
      <c r="M1364" t="s">
        <v>4686</v>
      </c>
      <c r="N1364" t="s">
        <v>4091</v>
      </c>
      <c r="O1364" s="14">
        <v>44317</v>
      </c>
      <c r="P1364" s="14">
        <v>44348</v>
      </c>
      <c r="Q1364" s="22" t="s">
        <v>27</v>
      </c>
      <c r="R1364" s="22"/>
      <c r="S1364" s="24"/>
      <c r="T1364" s="22">
        <v>44435</v>
      </c>
      <c r="U1364" t="s">
        <v>5982</v>
      </c>
      <c r="V1364" t="s">
        <v>5982</v>
      </c>
      <c r="W1364" t="s">
        <v>28</v>
      </c>
      <c r="X1364" t="b">
        <f>Tabla1[[#This Row],[PLAN CONSUMO 31/10]]=Tabla1[[#This Row],[PLAN_CONSUMO]]</f>
        <v>1</v>
      </c>
      <c r="Y1364" t="s">
        <v>5324</v>
      </c>
      <c r="Z1364" t="b">
        <f>Tabla1[[#This Row],[DESCRIPCION_U20002 31/10]]=Tabla1[[#This Row],[DESCRIPCION_U2000]]</f>
        <v>1</v>
      </c>
      <c r="AA1364" t="s">
        <v>6990</v>
      </c>
      <c r="AB1364" t="b">
        <f>Tabla1[[#This Row],[EJECUTIVO COMERCIAL 31/10]]=Tabla1[[#This Row],[EJECUTIVO_CORPORATE]]</f>
        <v>0</v>
      </c>
      <c r="AC1364" t="e">
        <f>VLOOKUP(Tabla1[[#This Row],[NRO_CUENTA]],[1]!Tabla3[#Data],12,0)</f>
        <v>#N/A</v>
      </c>
      <c r="AD1364" t="e">
        <f>VLOOKUP(Tabla1[[#This Row],[NRO_CUENTA]],[1]!Tabla3[#Data],17,0)</f>
        <v>#N/A</v>
      </c>
    </row>
    <row r="1365" spans="1:30" x14ac:dyDescent="0.25">
      <c r="A1365" t="s">
        <v>242</v>
      </c>
      <c r="B1365" s="1">
        <v>44253</v>
      </c>
      <c r="C1365" t="s">
        <v>28</v>
      </c>
      <c r="D1365">
        <v>35938</v>
      </c>
      <c r="E1365" s="6" t="s">
        <v>4613</v>
      </c>
      <c r="F1365" t="s">
        <v>5325</v>
      </c>
      <c r="G1365" s="6" t="s">
        <v>4826</v>
      </c>
      <c r="H1365" t="s">
        <v>40</v>
      </c>
      <c r="I1365" t="s">
        <v>23</v>
      </c>
      <c r="J1365" t="s">
        <v>5201</v>
      </c>
      <c r="K1365" t="s">
        <v>5524</v>
      </c>
      <c r="L1365" t="s">
        <v>5525</v>
      </c>
      <c r="M1365" t="s">
        <v>4686</v>
      </c>
      <c r="N1365" t="s">
        <v>4091</v>
      </c>
      <c r="O1365" s="14">
        <v>44317</v>
      </c>
      <c r="P1365" s="14">
        <v>44348</v>
      </c>
      <c r="Q1365" s="22" t="s">
        <v>27</v>
      </c>
      <c r="R1365" s="22"/>
      <c r="S1365" s="24"/>
      <c r="T1365" s="22">
        <v>44435</v>
      </c>
      <c r="U1365" t="s">
        <v>5982</v>
      </c>
      <c r="V1365" t="s">
        <v>5982</v>
      </c>
      <c r="W1365" t="s">
        <v>28</v>
      </c>
      <c r="X1365" t="b">
        <f>Tabla1[[#This Row],[PLAN CONSUMO 31/10]]=Tabla1[[#This Row],[PLAN_CONSUMO]]</f>
        <v>1</v>
      </c>
      <c r="Y1365" t="s">
        <v>5325</v>
      </c>
      <c r="Z1365" t="b">
        <f>Tabla1[[#This Row],[DESCRIPCION_U20002 31/10]]=Tabla1[[#This Row],[DESCRIPCION_U2000]]</f>
        <v>1</v>
      </c>
      <c r="AA1365" t="s">
        <v>6990</v>
      </c>
      <c r="AB1365" t="b">
        <f>Tabla1[[#This Row],[EJECUTIVO COMERCIAL 31/10]]=Tabla1[[#This Row],[EJECUTIVO_CORPORATE]]</f>
        <v>0</v>
      </c>
      <c r="AC1365" t="e">
        <f>VLOOKUP(Tabla1[[#This Row],[NRO_CUENTA]],[1]!Tabla3[#Data],12,0)</f>
        <v>#N/A</v>
      </c>
      <c r="AD1365" t="e">
        <f>VLOOKUP(Tabla1[[#This Row],[NRO_CUENTA]],[1]!Tabla3[#Data],17,0)</f>
        <v>#N/A</v>
      </c>
    </row>
    <row r="1366" spans="1:30" x14ac:dyDescent="0.25">
      <c r="A1366" t="s">
        <v>242</v>
      </c>
      <c r="B1366" s="1">
        <v>44273</v>
      </c>
      <c r="C1366" t="s">
        <v>28</v>
      </c>
      <c r="D1366">
        <v>36009</v>
      </c>
      <c r="E1366" s="6" t="s">
        <v>5263</v>
      </c>
      <c r="F1366" t="s">
        <v>5326</v>
      </c>
      <c r="G1366" s="6" t="s">
        <v>5342</v>
      </c>
      <c r="H1366" t="s">
        <v>40</v>
      </c>
      <c r="I1366" t="s">
        <v>23</v>
      </c>
      <c r="J1366" t="s">
        <v>5354</v>
      </c>
      <c r="K1366" t="s">
        <v>5526</v>
      </c>
      <c r="L1366" t="s">
        <v>5527</v>
      </c>
      <c r="M1366" t="s">
        <v>5528</v>
      </c>
      <c r="N1366" t="s">
        <v>4091</v>
      </c>
      <c r="O1366" s="14">
        <v>44317</v>
      </c>
      <c r="P1366" s="14">
        <v>44348</v>
      </c>
      <c r="Q1366" s="22" t="s">
        <v>27</v>
      </c>
      <c r="R1366" s="22"/>
      <c r="S1366" s="24"/>
      <c r="T1366" s="22">
        <v>44376</v>
      </c>
      <c r="U1366" t="s">
        <v>5982</v>
      </c>
      <c r="V1366" t="s">
        <v>5982</v>
      </c>
      <c r="W1366" t="s">
        <v>28</v>
      </c>
      <c r="X1366" t="b">
        <f>Tabla1[[#This Row],[PLAN CONSUMO 31/10]]=Tabla1[[#This Row],[PLAN_CONSUMO]]</f>
        <v>1</v>
      </c>
      <c r="Y1366" t="s">
        <v>5326</v>
      </c>
      <c r="Z1366" t="b">
        <f>Tabla1[[#This Row],[DESCRIPCION_U20002 31/10]]=Tabla1[[#This Row],[DESCRIPCION_U2000]]</f>
        <v>1</v>
      </c>
      <c r="AA1366" t="s">
        <v>2244</v>
      </c>
      <c r="AB1366" t="b">
        <f>Tabla1[[#This Row],[EJECUTIVO COMERCIAL 31/10]]=Tabla1[[#This Row],[EJECUTIVO_CORPORATE]]</f>
        <v>0</v>
      </c>
      <c r="AC1366" t="e">
        <f>VLOOKUP(Tabla1[[#This Row],[NRO_CUENTA]],[1]!Tabla3[#Data],12,0)</f>
        <v>#N/A</v>
      </c>
      <c r="AD1366" t="e">
        <f>VLOOKUP(Tabla1[[#This Row],[NRO_CUENTA]],[1]!Tabla3[#Data],17,0)</f>
        <v>#N/A</v>
      </c>
    </row>
    <row r="1367" spans="1:30" x14ac:dyDescent="0.25">
      <c r="A1367" t="s">
        <v>88</v>
      </c>
      <c r="B1367" s="1">
        <v>44286</v>
      </c>
      <c r="C1367" t="s">
        <v>28</v>
      </c>
      <c r="D1367">
        <v>36012</v>
      </c>
      <c r="E1367" s="6" t="s">
        <v>5264</v>
      </c>
      <c r="F1367" t="s">
        <v>5327</v>
      </c>
      <c r="G1367" s="6" t="s">
        <v>4247</v>
      </c>
      <c r="H1367" t="s">
        <v>40</v>
      </c>
      <c r="I1367" t="s">
        <v>23</v>
      </c>
      <c r="J1367" t="s">
        <v>4336</v>
      </c>
      <c r="K1367" t="s">
        <v>5529</v>
      </c>
      <c r="L1367" t="s">
        <v>5530</v>
      </c>
      <c r="M1367" t="s">
        <v>5531</v>
      </c>
      <c r="N1367" t="s">
        <v>4091</v>
      </c>
      <c r="O1367" s="14">
        <v>44317</v>
      </c>
      <c r="P1367" s="14">
        <v>44348</v>
      </c>
      <c r="Q1367" s="22" t="s">
        <v>27</v>
      </c>
      <c r="R1367" s="22"/>
      <c r="S1367" s="24"/>
      <c r="T1367" s="22">
        <v>44355</v>
      </c>
      <c r="U1367" t="s">
        <v>5982</v>
      </c>
      <c r="V1367" t="s">
        <v>5982</v>
      </c>
      <c r="W1367" t="s">
        <v>28</v>
      </c>
      <c r="X1367" t="b">
        <f>Tabla1[[#This Row],[PLAN CONSUMO 31/10]]=Tabla1[[#This Row],[PLAN_CONSUMO]]</f>
        <v>1</v>
      </c>
      <c r="Y1367" t="s">
        <v>5327</v>
      </c>
      <c r="Z1367" t="b">
        <f>Tabla1[[#This Row],[DESCRIPCION_U20002 31/10]]=Tabla1[[#This Row],[DESCRIPCION_U2000]]</f>
        <v>1</v>
      </c>
      <c r="AA1367" t="s">
        <v>4247</v>
      </c>
      <c r="AB1367" t="b">
        <f>Tabla1[[#This Row],[EJECUTIVO COMERCIAL 31/10]]=Tabla1[[#This Row],[EJECUTIVO_CORPORATE]]</f>
        <v>1</v>
      </c>
      <c r="AC1367" t="e">
        <f>VLOOKUP(Tabla1[[#This Row],[NRO_CUENTA]],[1]!Tabla3[#Data],12,0)</f>
        <v>#N/A</v>
      </c>
      <c r="AD1367" t="e">
        <f>VLOOKUP(Tabla1[[#This Row],[NRO_CUENTA]],[1]!Tabla3[#Data],17,0)</f>
        <v>#N/A</v>
      </c>
    </row>
    <row r="1368" spans="1:30" x14ac:dyDescent="0.25">
      <c r="A1368" t="s">
        <v>88</v>
      </c>
      <c r="B1368" s="1">
        <v>44286</v>
      </c>
      <c r="C1368" t="s">
        <v>28</v>
      </c>
      <c r="D1368">
        <v>36014</v>
      </c>
      <c r="E1368" s="6" t="s">
        <v>2927</v>
      </c>
      <c r="F1368" t="s">
        <v>5328</v>
      </c>
      <c r="G1368" t="s">
        <v>5731</v>
      </c>
      <c r="H1368" t="s">
        <v>22</v>
      </c>
      <c r="I1368" t="s">
        <v>23</v>
      </c>
      <c r="J1368" t="s">
        <v>6181</v>
      </c>
      <c r="K1368" t="s">
        <v>5532</v>
      </c>
      <c r="L1368" t="s">
        <v>5533</v>
      </c>
      <c r="M1368" t="s">
        <v>7003</v>
      </c>
      <c r="N1368" t="s">
        <v>4091</v>
      </c>
      <c r="O1368" s="14">
        <v>44317</v>
      </c>
      <c r="P1368" s="14">
        <v>44348</v>
      </c>
      <c r="Q1368" s="22" t="s">
        <v>27</v>
      </c>
      <c r="R1368" s="36" t="s">
        <v>7620</v>
      </c>
      <c r="S1368" s="24"/>
      <c r="T1368" s="22">
        <v>44825</v>
      </c>
      <c r="U1368" t="s">
        <v>5984</v>
      </c>
      <c r="V1368" t="s">
        <v>5982</v>
      </c>
      <c r="W1368" t="s">
        <v>28</v>
      </c>
      <c r="X1368" t="b">
        <f>Tabla1[[#This Row],[PLAN CONSUMO 31/10]]=Tabla1[[#This Row],[PLAN_CONSUMO]]</f>
        <v>1</v>
      </c>
      <c r="Y1368" t="s">
        <v>8295</v>
      </c>
      <c r="Z1368" t="b">
        <f>Tabla1[[#This Row],[DESCRIPCION_U20002 31/10]]=Tabla1[[#This Row],[DESCRIPCION_U2000]]</f>
        <v>0</v>
      </c>
      <c r="AA1368" t="s">
        <v>5731</v>
      </c>
      <c r="AB1368" t="b">
        <f>Tabla1[[#This Row],[EJECUTIVO COMERCIAL 31/10]]=Tabla1[[#This Row],[EJECUTIVO_CORPORATE]]</f>
        <v>1</v>
      </c>
      <c r="AC1368" t="e">
        <f>VLOOKUP(Tabla1[[#This Row],[NRO_CUENTA]],[1]!Tabla3[#Data],12,0)</f>
        <v>#N/A</v>
      </c>
      <c r="AD1368" t="e">
        <f>VLOOKUP(Tabla1[[#This Row],[NRO_CUENTA]],[1]!Tabla3[#Data],17,0)</f>
        <v>#N/A</v>
      </c>
    </row>
    <row r="1369" spans="1:30" x14ac:dyDescent="0.25">
      <c r="A1369" t="s">
        <v>88</v>
      </c>
      <c r="B1369" s="1">
        <v>44284</v>
      </c>
      <c r="C1369" t="s">
        <v>28</v>
      </c>
      <c r="D1369">
        <v>36045</v>
      </c>
      <c r="E1369" s="6" t="s">
        <v>1411</v>
      </c>
      <c r="F1369" t="s">
        <v>5329</v>
      </c>
      <c r="G1369" s="6" t="s">
        <v>1413</v>
      </c>
      <c r="H1369" t="s">
        <v>40</v>
      </c>
      <c r="I1369" t="s">
        <v>23</v>
      </c>
      <c r="J1369" t="s">
        <v>757</v>
      </c>
      <c r="K1369" t="s">
        <v>5534</v>
      </c>
      <c r="L1369" t="s">
        <v>5535</v>
      </c>
      <c r="M1369" t="s">
        <v>2288</v>
      </c>
      <c r="N1369" t="s">
        <v>4091</v>
      </c>
      <c r="O1369" s="14">
        <v>44317</v>
      </c>
      <c r="P1369" s="14">
        <v>44348</v>
      </c>
      <c r="Q1369" s="22" t="s">
        <v>75</v>
      </c>
      <c r="R1369" s="22" t="s">
        <v>6461</v>
      </c>
      <c r="S1369" s="25" t="s">
        <v>1018</v>
      </c>
      <c r="T1369" s="22">
        <v>0</v>
      </c>
      <c r="U1369" t="e">
        <v>#N/A</v>
      </c>
      <c r="V1369" t="e">
        <v>#N/A</v>
      </c>
      <c r="W1369" t="e">
        <v>#N/A</v>
      </c>
      <c r="X1369" t="e">
        <f>Tabla1[[#This Row],[PLAN CONSUMO 31/10]]=Tabla1[[#This Row],[PLAN_CONSUMO]]</f>
        <v>#N/A</v>
      </c>
      <c r="Y1369" t="e">
        <v>#N/A</v>
      </c>
      <c r="Z1369" t="e">
        <f>Tabla1[[#This Row],[DESCRIPCION_U20002 31/10]]=Tabla1[[#This Row],[DESCRIPCION_U2000]]</f>
        <v>#N/A</v>
      </c>
      <c r="AA1369" t="e">
        <v>#N/A</v>
      </c>
      <c r="AB1369" t="e">
        <f>Tabla1[[#This Row],[EJECUTIVO COMERCIAL 31/10]]=Tabla1[[#This Row],[EJECUTIVO_CORPORATE]]</f>
        <v>#N/A</v>
      </c>
      <c r="AC1369" t="e">
        <f>VLOOKUP(Tabla1[[#This Row],[NRO_CUENTA]],[1]!Tabla3[#Data],12,0)</f>
        <v>#N/A</v>
      </c>
      <c r="AD1369" t="e">
        <f>VLOOKUP(Tabla1[[#This Row],[NRO_CUENTA]],[1]!Tabla3[#Data],17,0)</f>
        <v>#N/A</v>
      </c>
    </row>
    <row r="1370" spans="1:30" x14ac:dyDescent="0.25">
      <c r="A1370" t="s">
        <v>18</v>
      </c>
      <c r="B1370" s="1">
        <v>44284</v>
      </c>
      <c r="C1370" t="s">
        <v>28</v>
      </c>
      <c r="D1370">
        <v>36053</v>
      </c>
      <c r="E1370" s="6" t="s">
        <v>5265</v>
      </c>
      <c r="F1370" t="s">
        <v>5330</v>
      </c>
      <c r="G1370" s="6" t="s">
        <v>1837</v>
      </c>
      <c r="H1370" t="s">
        <v>22</v>
      </c>
      <c r="I1370" t="s">
        <v>23</v>
      </c>
      <c r="J1370" t="s">
        <v>939</v>
      </c>
      <c r="K1370" t="s">
        <v>5536</v>
      </c>
      <c r="L1370" t="s">
        <v>5537</v>
      </c>
      <c r="M1370" t="s">
        <v>5538</v>
      </c>
      <c r="N1370" t="s">
        <v>4091</v>
      </c>
      <c r="O1370" s="14">
        <v>44317</v>
      </c>
      <c r="P1370" s="14">
        <v>44348</v>
      </c>
      <c r="Q1370" s="22" t="s">
        <v>75</v>
      </c>
      <c r="R1370" s="36" t="s">
        <v>6449</v>
      </c>
      <c r="S1370" s="2" t="s">
        <v>4837</v>
      </c>
      <c r="T1370" s="22">
        <v>0</v>
      </c>
      <c r="U1370" t="s">
        <v>5982</v>
      </c>
      <c r="V1370" t="s">
        <v>5982</v>
      </c>
      <c r="W1370" t="s">
        <v>28</v>
      </c>
      <c r="X1370" t="b">
        <f>Tabla1[[#This Row],[PLAN CONSUMO 31/10]]=Tabla1[[#This Row],[PLAN_CONSUMO]]</f>
        <v>1</v>
      </c>
      <c r="Y1370" t="s">
        <v>5330</v>
      </c>
      <c r="Z1370" t="b">
        <f>Tabla1[[#This Row],[DESCRIPCION_U20002 31/10]]=Tabla1[[#This Row],[DESCRIPCION_U2000]]</f>
        <v>1</v>
      </c>
      <c r="AA1370" t="s">
        <v>7448</v>
      </c>
      <c r="AB1370" t="b">
        <f>Tabla1[[#This Row],[EJECUTIVO COMERCIAL 31/10]]=Tabla1[[#This Row],[EJECUTIVO_CORPORATE]]</f>
        <v>0</v>
      </c>
      <c r="AC1370" t="e">
        <f>VLOOKUP(Tabla1[[#This Row],[NRO_CUENTA]],[1]!Tabla3[#Data],12,0)</f>
        <v>#N/A</v>
      </c>
      <c r="AD1370" t="e">
        <f>VLOOKUP(Tabla1[[#This Row],[NRO_CUENTA]],[1]!Tabla3[#Data],17,0)</f>
        <v>#N/A</v>
      </c>
    </row>
    <row r="1371" spans="1:30" x14ac:dyDescent="0.25">
      <c r="A1371" t="s">
        <v>88</v>
      </c>
      <c r="B1371" s="1">
        <v>44286</v>
      </c>
      <c r="C1371" t="s">
        <v>28</v>
      </c>
      <c r="D1371">
        <v>36055</v>
      </c>
      <c r="E1371" s="6" t="s">
        <v>3752</v>
      </c>
      <c r="F1371" t="s">
        <v>5331</v>
      </c>
      <c r="G1371" s="6" t="s">
        <v>1408</v>
      </c>
      <c r="H1371" t="s">
        <v>22</v>
      </c>
      <c r="I1371" t="s">
        <v>23</v>
      </c>
      <c r="J1371" t="s">
        <v>1228</v>
      </c>
      <c r="K1371" t="s">
        <v>5539</v>
      </c>
      <c r="L1371" t="s">
        <v>5540</v>
      </c>
      <c r="M1371" t="s">
        <v>5541</v>
      </c>
      <c r="N1371" t="s">
        <v>4091</v>
      </c>
      <c r="O1371" s="14">
        <v>44317</v>
      </c>
      <c r="P1371" s="14">
        <v>44348</v>
      </c>
      <c r="Q1371" s="22" t="s">
        <v>27</v>
      </c>
      <c r="R1371" s="22" t="s">
        <v>5980</v>
      </c>
      <c r="S1371" s="24"/>
      <c r="T1371" s="22">
        <v>44474</v>
      </c>
      <c r="U1371" t="s">
        <v>5982</v>
      </c>
      <c r="V1371" t="s">
        <v>5982</v>
      </c>
      <c r="W1371" t="s">
        <v>28</v>
      </c>
      <c r="X1371" t="b">
        <f>Tabla1[[#This Row],[PLAN CONSUMO 31/10]]=Tabla1[[#This Row],[PLAN_CONSUMO]]</f>
        <v>1</v>
      </c>
      <c r="Y1371" t="s">
        <v>5331</v>
      </c>
      <c r="Z1371" t="b">
        <f>Tabla1[[#This Row],[DESCRIPCION_U20002 31/10]]=Tabla1[[#This Row],[DESCRIPCION_U2000]]</f>
        <v>1</v>
      </c>
      <c r="AA1371" t="s">
        <v>8638</v>
      </c>
      <c r="AB1371" t="b">
        <f>Tabla1[[#This Row],[EJECUTIVO COMERCIAL 31/10]]=Tabla1[[#This Row],[EJECUTIVO_CORPORATE]]</f>
        <v>0</v>
      </c>
      <c r="AC1371" t="e">
        <f>VLOOKUP(Tabla1[[#This Row],[NRO_CUENTA]],[1]!Tabla3[#Data],12,0)</f>
        <v>#N/A</v>
      </c>
      <c r="AD1371" t="e">
        <f>VLOOKUP(Tabla1[[#This Row],[NRO_CUENTA]],[1]!Tabla3[#Data],17,0)</f>
        <v>#N/A</v>
      </c>
    </row>
    <row r="1372" spans="1:30" ht="15" customHeight="1" x14ac:dyDescent="0.25">
      <c r="A1372" t="s">
        <v>88</v>
      </c>
      <c r="B1372" s="1">
        <v>44286</v>
      </c>
      <c r="C1372" t="s">
        <v>28</v>
      </c>
      <c r="D1372">
        <v>36056</v>
      </c>
      <c r="E1372" s="6" t="s">
        <v>3752</v>
      </c>
      <c r="F1372" t="s">
        <v>5332</v>
      </c>
      <c r="G1372" s="6" t="s">
        <v>1408</v>
      </c>
      <c r="H1372" t="s">
        <v>40</v>
      </c>
      <c r="I1372" t="s">
        <v>23</v>
      </c>
      <c r="J1372" t="s">
        <v>1228</v>
      </c>
      <c r="K1372" t="s">
        <v>5542</v>
      </c>
      <c r="L1372" t="s">
        <v>5543</v>
      </c>
      <c r="M1372" t="s">
        <v>5541</v>
      </c>
      <c r="N1372" t="s">
        <v>4091</v>
      </c>
      <c r="O1372" s="14">
        <v>44317</v>
      </c>
      <c r="P1372" s="14">
        <v>44348</v>
      </c>
      <c r="Q1372" s="22" t="s">
        <v>27</v>
      </c>
      <c r="R1372" s="38" t="s">
        <v>5981</v>
      </c>
      <c r="S1372" s="24"/>
      <c r="T1372" s="22">
        <v>44504</v>
      </c>
      <c r="U1372" t="s">
        <v>5982</v>
      </c>
      <c r="V1372" t="s">
        <v>5982</v>
      </c>
      <c r="W1372" t="s">
        <v>287</v>
      </c>
      <c r="X1372" t="b">
        <f>Tabla1[[#This Row],[PLAN CONSUMO 31/10]]=Tabla1[[#This Row],[PLAN_CONSUMO]]</f>
        <v>0</v>
      </c>
      <c r="Y1372" t="s">
        <v>5332</v>
      </c>
      <c r="Z1372" t="b">
        <f>Tabla1[[#This Row],[DESCRIPCION_U20002 31/10]]=Tabla1[[#This Row],[DESCRIPCION_U2000]]</f>
        <v>1</v>
      </c>
      <c r="AA1372" t="s">
        <v>8638</v>
      </c>
      <c r="AB1372" t="b">
        <f>Tabla1[[#This Row],[EJECUTIVO COMERCIAL 31/10]]=Tabla1[[#This Row],[EJECUTIVO_CORPORATE]]</f>
        <v>0</v>
      </c>
      <c r="AC1372" t="e">
        <f>VLOOKUP(Tabla1[[#This Row],[NRO_CUENTA]],[1]!Tabla3[#Data],12,0)</f>
        <v>#N/A</v>
      </c>
      <c r="AD1372" t="e">
        <f>VLOOKUP(Tabla1[[#This Row],[NRO_CUENTA]],[1]!Tabla3[#Data],17,0)</f>
        <v>#N/A</v>
      </c>
    </row>
    <row r="1373" spans="1:30" ht="16.5" customHeight="1" x14ac:dyDescent="0.25">
      <c r="A1373" t="s">
        <v>18</v>
      </c>
      <c r="B1373" s="1">
        <v>44286</v>
      </c>
      <c r="C1373" t="s">
        <v>28</v>
      </c>
      <c r="D1373">
        <v>36059</v>
      </c>
      <c r="E1373" s="6" t="s">
        <v>5266</v>
      </c>
      <c r="F1373" t="s">
        <v>6145</v>
      </c>
      <c r="G1373" s="6" t="s">
        <v>2240</v>
      </c>
      <c r="H1373" t="s">
        <v>22</v>
      </c>
      <c r="I1373" t="s">
        <v>23</v>
      </c>
      <c r="J1373" t="s">
        <v>2337</v>
      </c>
      <c r="K1373" t="s">
        <v>5544</v>
      </c>
      <c r="L1373" t="s">
        <v>5545</v>
      </c>
      <c r="M1373" t="s">
        <v>5546</v>
      </c>
      <c r="N1373" t="s">
        <v>4091</v>
      </c>
      <c r="O1373" s="14">
        <v>44317</v>
      </c>
      <c r="P1373" s="14">
        <v>44348</v>
      </c>
      <c r="Q1373" s="22" t="s">
        <v>27</v>
      </c>
      <c r="R1373" s="31" t="s">
        <v>6173</v>
      </c>
      <c r="S1373" s="24"/>
      <c r="T1373" s="22">
        <v>44457</v>
      </c>
      <c r="U1373" t="s">
        <v>5982</v>
      </c>
      <c r="V1373" t="s">
        <v>5982</v>
      </c>
      <c r="W1373" t="s">
        <v>36</v>
      </c>
      <c r="X1373" t="b">
        <f>Tabla1[[#This Row],[PLAN CONSUMO 31/10]]=Tabla1[[#This Row],[PLAN_CONSUMO]]</f>
        <v>0</v>
      </c>
      <c r="Y1373" t="s">
        <v>8881</v>
      </c>
      <c r="Z1373" t="b">
        <f>Tabla1[[#This Row],[DESCRIPCION_U20002 31/10]]=Tabla1[[#This Row],[DESCRIPCION_U2000]]</f>
        <v>0</v>
      </c>
      <c r="AA1373" t="s">
        <v>7373</v>
      </c>
      <c r="AB1373" t="b">
        <f>Tabla1[[#This Row],[EJECUTIVO COMERCIAL 31/10]]=Tabla1[[#This Row],[EJECUTIVO_CORPORATE]]</f>
        <v>0</v>
      </c>
      <c r="AC1373" t="e">
        <f>VLOOKUP(Tabla1[[#This Row],[NRO_CUENTA]],[1]!Tabla3[#Data],12,0)</f>
        <v>#N/A</v>
      </c>
      <c r="AD1373" t="e">
        <f>VLOOKUP(Tabla1[[#This Row],[NRO_CUENTA]],[1]!Tabla3[#Data],17,0)</f>
        <v>#N/A</v>
      </c>
    </row>
    <row r="1374" spans="1:30" x14ac:dyDescent="0.25">
      <c r="A1374" t="s">
        <v>18</v>
      </c>
      <c r="B1374" s="1">
        <v>44286</v>
      </c>
      <c r="C1374" t="s">
        <v>28</v>
      </c>
      <c r="D1374">
        <v>36061</v>
      </c>
      <c r="E1374" s="6" t="s">
        <v>5266</v>
      </c>
      <c r="F1374" t="s">
        <v>5333</v>
      </c>
      <c r="G1374" s="6" t="s">
        <v>2240</v>
      </c>
      <c r="H1374" t="s">
        <v>40</v>
      </c>
      <c r="I1374" t="s">
        <v>23</v>
      </c>
      <c r="J1374" t="s">
        <v>2337</v>
      </c>
      <c r="K1374" t="s">
        <v>5547</v>
      </c>
      <c r="L1374" t="s">
        <v>5548</v>
      </c>
      <c r="M1374" t="s">
        <v>5546</v>
      </c>
      <c r="N1374" t="s">
        <v>4091</v>
      </c>
      <c r="O1374" s="14">
        <v>44317</v>
      </c>
      <c r="P1374" s="14">
        <v>44348</v>
      </c>
      <c r="Q1374" s="22" t="s">
        <v>75</v>
      </c>
      <c r="R1374" s="38" t="s">
        <v>6199</v>
      </c>
      <c r="S1374" s="24" t="s">
        <v>1019</v>
      </c>
      <c r="T1374" s="22">
        <v>0</v>
      </c>
      <c r="U1374" t="s">
        <v>5984</v>
      </c>
      <c r="V1374" t="s">
        <v>35</v>
      </c>
      <c r="W1374" t="s">
        <v>28</v>
      </c>
      <c r="X1374" t="b">
        <f>Tabla1[[#This Row],[PLAN CONSUMO 31/10]]=Tabla1[[#This Row],[PLAN_CONSUMO]]</f>
        <v>1</v>
      </c>
      <c r="Y1374" t="s">
        <v>35</v>
      </c>
      <c r="Z1374" t="b">
        <f>Tabla1[[#This Row],[DESCRIPCION_U20002 31/10]]=Tabla1[[#This Row],[DESCRIPCION_U2000]]</f>
        <v>0</v>
      </c>
      <c r="AA1374" t="s">
        <v>7373</v>
      </c>
      <c r="AB1374" t="b">
        <f>Tabla1[[#This Row],[EJECUTIVO COMERCIAL 31/10]]=Tabla1[[#This Row],[EJECUTIVO_CORPORATE]]</f>
        <v>0</v>
      </c>
      <c r="AC1374" t="e">
        <f>VLOOKUP(Tabla1[[#This Row],[NRO_CUENTA]],[1]!Tabla3[#Data],12,0)</f>
        <v>#N/A</v>
      </c>
      <c r="AD1374" t="e">
        <f>VLOOKUP(Tabla1[[#This Row],[NRO_CUENTA]],[1]!Tabla3[#Data],17,0)</f>
        <v>#N/A</v>
      </c>
    </row>
    <row r="1375" spans="1:30" x14ac:dyDescent="0.25">
      <c r="A1375" t="s">
        <v>88</v>
      </c>
      <c r="B1375" s="1">
        <v>44286</v>
      </c>
      <c r="C1375" t="s">
        <v>28</v>
      </c>
      <c r="D1375">
        <v>36064</v>
      </c>
      <c r="E1375" s="6" t="s">
        <v>5267</v>
      </c>
      <c r="F1375" t="s">
        <v>5334</v>
      </c>
      <c r="G1375" s="6" t="s">
        <v>4247</v>
      </c>
      <c r="H1375" t="s">
        <v>22</v>
      </c>
      <c r="I1375" t="s">
        <v>23</v>
      </c>
      <c r="J1375" t="s">
        <v>4336</v>
      </c>
      <c r="K1375" t="s">
        <v>5549</v>
      </c>
      <c r="L1375" t="s">
        <v>5550</v>
      </c>
      <c r="M1375" t="s">
        <v>6602</v>
      </c>
      <c r="N1375" t="s">
        <v>4091</v>
      </c>
      <c r="O1375" s="14">
        <v>44317</v>
      </c>
      <c r="P1375" s="14">
        <v>44348</v>
      </c>
      <c r="Q1375" s="22" t="s">
        <v>27</v>
      </c>
      <c r="R1375" s="36" t="s">
        <v>6601</v>
      </c>
      <c r="S1375" s="24"/>
      <c r="T1375" s="22">
        <v>44531</v>
      </c>
      <c r="U1375" t="s">
        <v>5982</v>
      </c>
      <c r="V1375" t="s">
        <v>5982</v>
      </c>
      <c r="W1375" t="s">
        <v>28</v>
      </c>
      <c r="X1375" t="b">
        <f>Tabla1[[#This Row],[PLAN CONSUMO 31/10]]=Tabla1[[#This Row],[PLAN_CONSUMO]]</f>
        <v>1</v>
      </c>
      <c r="Y1375" t="s">
        <v>5334</v>
      </c>
      <c r="Z1375" t="b">
        <f>Tabla1[[#This Row],[DESCRIPCION_U20002 31/10]]=Tabla1[[#This Row],[DESCRIPCION_U2000]]</f>
        <v>1</v>
      </c>
      <c r="AA1375" t="s">
        <v>4247</v>
      </c>
      <c r="AB1375" t="b">
        <f>Tabla1[[#This Row],[EJECUTIVO COMERCIAL 31/10]]=Tabla1[[#This Row],[EJECUTIVO_CORPORATE]]</f>
        <v>1</v>
      </c>
      <c r="AC1375" t="e">
        <f>VLOOKUP(Tabla1[[#This Row],[NRO_CUENTA]],[1]!Tabla3[#Data],12,0)</f>
        <v>#N/A</v>
      </c>
      <c r="AD1375" t="e">
        <f>VLOOKUP(Tabla1[[#This Row],[NRO_CUENTA]],[1]!Tabla3[#Data],17,0)</f>
        <v>#N/A</v>
      </c>
    </row>
    <row r="1376" spans="1:30" x14ac:dyDescent="0.25">
      <c r="A1376" t="s">
        <v>88</v>
      </c>
      <c r="B1376" s="1">
        <v>44286</v>
      </c>
      <c r="C1376" t="s">
        <v>469</v>
      </c>
      <c r="D1376">
        <v>36065</v>
      </c>
      <c r="E1376" s="6" t="s">
        <v>5267</v>
      </c>
      <c r="F1376" t="s">
        <v>5335</v>
      </c>
      <c r="G1376" s="6" t="s">
        <v>4247</v>
      </c>
      <c r="H1376" t="s">
        <v>40</v>
      </c>
      <c r="I1376" t="s">
        <v>23</v>
      </c>
      <c r="J1376" t="s">
        <v>4336</v>
      </c>
      <c r="K1376" t="s">
        <v>5551</v>
      </c>
      <c r="L1376" t="s">
        <v>5552</v>
      </c>
      <c r="M1376" t="s">
        <v>4765</v>
      </c>
      <c r="N1376" t="s">
        <v>4091</v>
      </c>
      <c r="O1376" s="14">
        <v>44317</v>
      </c>
      <c r="P1376" s="14">
        <v>44348</v>
      </c>
      <c r="Q1376" s="22" t="s">
        <v>27</v>
      </c>
      <c r="R1376" s="22" t="s">
        <v>5975</v>
      </c>
      <c r="S1376" s="24"/>
      <c r="T1376" s="22">
        <v>44531</v>
      </c>
      <c r="U1376" t="s">
        <v>5982</v>
      </c>
      <c r="V1376" t="s">
        <v>5982</v>
      </c>
      <c r="W1376" t="s">
        <v>469</v>
      </c>
      <c r="X1376" t="b">
        <f>Tabla1[[#This Row],[PLAN CONSUMO 31/10]]=Tabla1[[#This Row],[PLAN_CONSUMO]]</f>
        <v>1</v>
      </c>
      <c r="Y1376" t="s">
        <v>5335</v>
      </c>
      <c r="Z1376" t="b">
        <f>Tabla1[[#This Row],[DESCRIPCION_U20002 31/10]]=Tabla1[[#This Row],[DESCRIPCION_U2000]]</f>
        <v>1</v>
      </c>
      <c r="AA1376" t="s">
        <v>4247</v>
      </c>
      <c r="AB1376" t="b">
        <f>Tabla1[[#This Row],[EJECUTIVO COMERCIAL 31/10]]=Tabla1[[#This Row],[EJECUTIVO_CORPORATE]]</f>
        <v>1</v>
      </c>
      <c r="AC1376" t="e">
        <f>VLOOKUP(Tabla1[[#This Row],[NRO_CUENTA]],[1]!Tabla3[#Data],12,0)</f>
        <v>#N/A</v>
      </c>
      <c r="AD1376" t="e">
        <f>VLOOKUP(Tabla1[[#This Row],[NRO_CUENTA]],[1]!Tabla3[#Data],17,0)</f>
        <v>#N/A</v>
      </c>
    </row>
    <row r="1377" spans="1:30" x14ac:dyDescent="0.25">
      <c r="A1377" t="s">
        <v>88</v>
      </c>
      <c r="B1377" s="1">
        <v>44291</v>
      </c>
      <c r="C1377" t="s">
        <v>76</v>
      </c>
      <c r="D1377">
        <v>36075</v>
      </c>
      <c r="E1377" s="6" t="s">
        <v>5268</v>
      </c>
      <c r="F1377" t="s">
        <v>5336</v>
      </c>
      <c r="G1377" s="6" t="s">
        <v>1426</v>
      </c>
      <c r="H1377" t="s">
        <v>22</v>
      </c>
      <c r="I1377" t="s">
        <v>23</v>
      </c>
      <c r="J1377" t="s">
        <v>1222</v>
      </c>
      <c r="K1377" t="s">
        <v>5553</v>
      </c>
      <c r="L1377">
        <v>0</v>
      </c>
      <c r="M1377" t="s">
        <v>5554</v>
      </c>
      <c r="N1377" t="s">
        <v>17</v>
      </c>
      <c r="O1377" s="14">
        <v>44317</v>
      </c>
      <c r="P1377" s="14">
        <v>44348</v>
      </c>
      <c r="Q1377" s="22" t="s">
        <v>27</v>
      </c>
      <c r="R1377" s="22"/>
      <c r="S1377" s="24"/>
      <c r="T1377" s="22">
        <v>44407</v>
      </c>
      <c r="U1377" t="s">
        <v>5989</v>
      </c>
      <c r="V1377" t="s">
        <v>35</v>
      </c>
      <c r="W1377" t="s">
        <v>76</v>
      </c>
      <c r="X1377" t="b">
        <f>Tabla1[[#This Row],[PLAN CONSUMO 31/10]]=Tabla1[[#This Row],[PLAN_CONSUMO]]</f>
        <v>1</v>
      </c>
      <c r="Y1377" t="s">
        <v>35</v>
      </c>
      <c r="Z1377" t="b">
        <f>Tabla1[[#This Row],[DESCRIPCION_U20002 31/10]]=Tabla1[[#This Row],[DESCRIPCION_U2000]]</f>
        <v>0</v>
      </c>
      <c r="AA1377" t="s">
        <v>1426</v>
      </c>
      <c r="AB1377" t="b">
        <f>Tabla1[[#This Row],[EJECUTIVO COMERCIAL 31/10]]=Tabla1[[#This Row],[EJECUTIVO_CORPORATE]]</f>
        <v>1</v>
      </c>
      <c r="AC1377" t="e">
        <f>VLOOKUP(Tabla1[[#This Row],[NRO_CUENTA]],[1]!Tabla3[#Data],12,0)</f>
        <v>#N/A</v>
      </c>
      <c r="AD1377" t="e">
        <f>VLOOKUP(Tabla1[[#This Row],[NRO_CUENTA]],[1]!Tabla3[#Data],17,0)</f>
        <v>#N/A</v>
      </c>
    </row>
    <row r="1378" spans="1:30" x14ac:dyDescent="0.25">
      <c r="A1378" t="s">
        <v>88</v>
      </c>
      <c r="B1378" s="1">
        <v>44291</v>
      </c>
      <c r="C1378" t="s">
        <v>263</v>
      </c>
      <c r="D1378">
        <v>36079</v>
      </c>
      <c r="E1378" s="6" t="s">
        <v>5268</v>
      </c>
      <c r="F1378" t="s">
        <v>5337</v>
      </c>
      <c r="G1378" s="6" t="s">
        <v>1426</v>
      </c>
      <c r="H1378" t="s">
        <v>40</v>
      </c>
      <c r="I1378" t="s">
        <v>23</v>
      </c>
      <c r="J1378" t="s">
        <v>1222</v>
      </c>
      <c r="K1378" t="s">
        <v>5555</v>
      </c>
      <c r="L1378">
        <v>0</v>
      </c>
      <c r="M1378" t="s">
        <v>5554</v>
      </c>
      <c r="N1378" t="s">
        <v>17</v>
      </c>
      <c r="O1378" s="14">
        <v>44317</v>
      </c>
      <c r="P1378" s="14">
        <v>44348</v>
      </c>
      <c r="Q1378" s="22" t="s">
        <v>75</v>
      </c>
      <c r="R1378" s="22" t="s">
        <v>7039</v>
      </c>
      <c r="S1378" s="2" t="s">
        <v>9309</v>
      </c>
      <c r="T1378" s="22">
        <v>0</v>
      </c>
      <c r="U1378" t="s">
        <v>5989</v>
      </c>
      <c r="V1378" t="s">
        <v>35</v>
      </c>
      <c r="W1378" t="s">
        <v>5993</v>
      </c>
      <c r="X1378" t="b">
        <f>Tabla1[[#This Row],[PLAN CONSUMO 31/10]]=Tabla1[[#This Row],[PLAN_CONSUMO]]</f>
        <v>0</v>
      </c>
      <c r="Y1378" t="s">
        <v>35</v>
      </c>
      <c r="Z1378" t="b">
        <f>Tabla1[[#This Row],[DESCRIPCION_U20002 31/10]]=Tabla1[[#This Row],[DESCRIPCION_U2000]]</f>
        <v>0</v>
      </c>
      <c r="AA1378" t="s">
        <v>1426</v>
      </c>
      <c r="AB1378" t="b">
        <f>Tabla1[[#This Row],[EJECUTIVO COMERCIAL 31/10]]=Tabla1[[#This Row],[EJECUTIVO_CORPORATE]]</f>
        <v>1</v>
      </c>
      <c r="AC1378" t="e">
        <f>VLOOKUP(Tabla1[[#This Row],[NRO_CUENTA]],[1]!Tabla3[#Data],12,0)</f>
        <v>#N/A</v>
      </c>
      <c r="AD1378" t="e">
        <f>VLOOKUP(Tabla1[[#This Row],[NRO_CUENTA]],[1]!Tabla3[#Data],17,0)</f>
        <v>#N/A</v>
      </c>
    </row>
    <row r="1379" spans="1:30" x14ac:dyDescent="0.25">
      <c r="A1379" t="s">
        <v>18</v>
      </c>
      <c r="B1379" s="1">
        <v>44316</v>
      </c>
      <c r="C1379" t="s">
        <v>28</v>
      </c>
      <c r="D1379">
        <v>36114</v>
      </c>
      <c r="E1379" s="6" t="s">
        <v>3800</v>
      </c>
      <c r="F1379" t="s">
        <v>5338</v>
      </c>
      <c r="G1379" s="6" t="s">
        <v>1765</v>
      </c>
      <c r="H1379" t="s">
        <v>40</v>
      </c>
      <c r="I1379" t="s">
        <v>23</v>
      </c>
      <c r="J1379" t="s">
        <v>745</v>
      </c>
      <c r="K1379" t="s">
        <v>5556</v>
      </c>
      <c r="L1379" t="s">
        <v>3860</v>
      </c>
      <c r="M1379" t="s">
        <v>3861</v>
      </c>
      <c r="N1379" t="s">
        <v>17</v>
      </c>
      <c r="O1379" s="14">
        <v>44317</v>
      </c>
      <c r="P1379" s="14">
        <v>44348</v>
      </c>
      <c r="Q1379" s="22" t="s">
        <v>27</v>
      </c>
      <c r="R1379" s="22"/>
      <c r="S1379" s="24"/>
      <c r="T1379" s="22">
        <v>44391</v>
      </c>
      <c r="U1379" t="s">
        <v>5984</v>
      </c>
      <c r="V1379" t="s">
        <v>35</v>
      </c>
      <c r="W1379" t="s">
        <v>469</v>
      </c>
      <c r="X1379" t="b">
        <f>Tabla1[[#This Row],[PLAN CONSUMO 31/10]]=Tabla1[[#This Row],[PLAN_CONSUMO]]</f>
        <v>0</v>
      </c>
      <c r="Y1379" t="s">
        <v>35</v>
      </c>
      <c r="Z1379" t="b">
        <f>Tabla1[[#This Row],[DESCRIPCION_U20002 31/10]]=Tabla1[[#This Row],[DESCRIPCION_U2000]]</f>
        <v>0</v>
      </c>
      <c r="AA1379" t="s">
        <v>9185</v>
      </c>
      <c r="AB1379" t="b">
        <f>Tabla1[[#This Row],[EJECUTIVO COMERCIAL 31/10]]=Tabla1[[#This Row],[EJECUTIVO_CORPORATE]]</f>
        <v>0</v>
      </c>
      <c r="AC1379" t="e">
        <f>VLOOKUP(Tabla1[[#This Row],[NRO_CUENTA]],[1]!Tabla3[#Data],12,0)</f>
        <v>#N/A</v>
      </c>
      <c r="AD1379" t="e">
        <f>VLOOKUP(Tabla1[[#This Row],[NRO_CUENTA]],[1]!Tabla3[#Data],17,0)</f>
        <v>#N/A</v>
      </c>
    </row>
    <row r="1380" spans="1:30" x14ac:dyDescent="0.25">
      <c r="A1380" t="s">
        <v>88</v>
      </c>
      <c r="B1380" s="1">
        <v>44316</v>
      </c>
      <c r="C1380" t="s">
        <v>287</v>
      </c>
      <c r="D1380">
        <v>36154</v>
      </c>
      <c r="E1380" s="6" t="s">
        <v>5269</v>
      </c>
      <c r="F1380" t="s">
        <v>5339</v>
      </c>
      <c r="G1380" s="6" t="s">
        <v>4249</v>
      </c>
      <c r="H1380" t="s">
        <v>40</v>
      </c>
      <c r="I1380" t="s">
        <v>23</v>
      </c>
      <c r="J1380" t="s">
        <v>4335</v>
      </c>
      <c r="K1380" t="s">
        <v>5557</v>
      </c>
      <c r="L1380" t="s">
        <v>5558</v>
      </c>
      <c r="M1380" t="s">
        <v>5559</v>
      </c>
      <c r="N1380" t="s">
        <v>17</v>
      </c>
      <c r="O1380" s="14">
        <v>44317</v>
      </c>
      <c r="P1380" s="14">
        <v>44348</v>
      </c>
      <c r="Q1380" s="22" t="s">
        <v>75</v>
      </c>
      <c r="R1380" s="22" t="s">
        <v>6168</v>
      </c>
      <c r="S1380" s="2" t="s">
        <v>9309</v>
      </c>
      <c r="T1380" s="22">
        <v>0</v>
      </c>
      <c r="U1380" t="s">
        <v>5984</v>
      </c>
      <c r="V1380" t="s">
        <v>35</v>
      </c>
      <c r="W1380" t="s">
        <v>287</v>
      </c>
      <c r="X1380" t="b">
        <f>Tabla1[[#This Row],[PLAN CONSUMO 31/10]]=Tabla1[[#This Row],[PLAN_CONSUMO]]</f>
        <v>1</v>
      </c>
      <c r="Y1380" t="s">
        <v>35</v>
      </c>
      <c r="Z1380" t="b">
        <f>Tabla1[[#This Row],[DESCRIPCION_U20002 31/10]]=Tabla1[[#This Row],[DESCRIPCION_U2000]]</f>
        <v>0</v>
      </c>
      <c r="AA1380" t="s">
        <v>4249</v>
      </c>
      <c r="AB1380" t="b">
        <f>Tabla1[[#This Row],[EJECUTIVO COMERCIAL 31/10]]=Tabla1[[#This Row],[EJECUTIVO_CORPORATE]]</f>
        <v>1</v>
      </c>
      <c r="AC1380" t="e">
        <f>VLOOKUP(Tabla1[[#This Row],[NRO_CUENTA]],[1]!Tabla3[#Data],12,0)</f>
        <v>#N/A</v>
      </c>
      <c r="AD1380" t="e">
        <f>VLOOKUP(Tabla1[[#This Row],[NRO_CUENTA]],[1]!Tabla3[#Data],17,0)</f>
        <v>#N/A</v>
      </c>
    </row>
    <row r="1381" spans="1:30" x14ac:dyDescent="0.25">
      <c r="A1381" t="s">
        <v>88</v>
      </c>
      <c r="B1381" s="1">
        <v>43069</v>
      </c>
      <c r="C1381" t="s">
        <v>28</v>
      </c>
      <c r="D1381">
        <v>31562</v>
      </c>
      <c r="E1381" s="6" t="s">
        <v>4924</v>
      </c>
      <c r="F1381" t="s">
        <v>5568</v>
      </c>
      <c r="G1381" s="6" t="s">
        <v>4824</v>
      </c>
      <c r="H1381" t="s">
        <v>31</v>
      </c>
      <c r="I1381" t="s">
        <v>23</v>
      </c>
      <c r="J1381" t="s">
        <v>5194</v>
      </c>
      <c r="K1381" t="s">
        <v>5570</v>
      </c>
      <c r="L1381" t="s">
        <v>5571</v>
      </c>
      <c r="M1381" t="s">
        <v>5569</v>
      </c>
      <c r="N1381" t="s">
        <v>4091</v>
      </c>
      <c r="O1381" s="14">
        <v>44317</v>
      </c>
      <c r="P1381" s="14">
        <v>44348</v>
      </c>
      <c r="Q1381" s="22" t="s">
        <v>27</v>
      </c>
      <c r="R1381" s="22" t="s">
        <v>5572</v>
      </c>
      <c r="S1381" s="24"/>
      <c r="T1381" s="22">
        <v>44782</v>
      </c>
      <c r="U1381" t="s">
        <v>5982</v>
      </c>
      <c r="V1381" t="s">
        <v>5982</v>
      </c>
      <c r="W1381" t="s">
        <v>28</v>
      </c>
      <c r="X1381" t="b">
        <f>Tabla1[[#This Row],[PLAN CONSUMO 31/10]]=Tabla1[[#This Row],[PLAN_CONSUMO]]</f>
        <v>1</v>
      </c>
      <c r="Y1381" t="s">
        <v>7345</v>
      </c>
      <c r="Z1381" t="b">
        <f>Tabla1[[#This Row],[DESCRIPCION_U20002 31/10]]=Tabla1[[#This Row],[DESCRIPCION_U2000]]</f>
        <v>0</v>
      </c>
      <c r="AA1381" t="s">
        <v>7474</v>
      </c>
      <c r="AB1381" t="b">
        <f>Tabla1[[#This Row],[EJECUTIVO COMERCIAL 31/10]]=Tabla1[[#This Row],[EJECUTIVO_CORPORATE]]</f>
        <v>0</v>
      </c>
      <c r="AC1381" t="e">
        <f>VLOOKUP(Tabla1[[#This Row],[NRO_CUENTA]],[1]!Tabla3[#Data],12,0)</f>
        <v>#N/A</v>
      </c>
      <c r="AD1381" t="e">
        <f>VLOOKUP(Tabla1[[#This Row],[NRO_CUENTA]],[1]!Tabla3[#Data],17,0)</f>
        <v>#N/A</v>
      </c>
    </row>
    <row r="1382" spans="1:30" x14ac:dyDescent="0.25">
      <c r="A1382" t="s">
        <v>18</v>
      </c>
      <c r="B1382" s="1">
        <v>44272</v>
      </c>
      <c r="C1382" t="s">
        <v>3998</v>
      </c>
      <c r="D1382">
        <v>36021</v>
      </c>
      <c r="E1382" s="6" t="s">
        <v>1909</v>
      </c>
      <c r="F1382" t="s">
        <v>4816</v>
      </c>
      <c r="G1382" s="6" t="s">
        <v>1400</v>
      </c>
      <c r="H1382" t="s">
        <v>40</v>
      </c>
      <c r="I1382" t="s">
        <v>23</v>
      </c>
      <c r="J1382" t="s">
        <v>714</v>
      </c>
      <c r="K1382" t="s">
        <v>4817</v>
      </c>
      <c r="L1382" t="s">
        <v>4818</v>
      </c>
      <c r="M1382" t="s">
        <v>4819</v>
      </c>
      <c r="N1382" t="s">
        <v>594</v>
      </c>
      <c r="O1382" s="14">
        <v>44256</v>
      </c>
      <c r="P1382" s="14">
        <v>44287</v>
      </c>
      <c r="Q1382" s="22" t="s">
        <v>1878</v>
      </c>
      <c r="R1382" s="22" t="s">
        <v>5576</v>
      </c>
      <c r="S1382" s="24"/>
      <c r="T1382" s="29">
        <v>44347</v>
      </c>
      <c r="U1382" t="s">
        <v>5982</v>
      </c>
      <c r="V1382" t="s">
        <v>5982</v>
      </c>
      <c r="W1382" t="s">
        <v>94</v>
      </c>
      <c r="X1382" t="b">
        <f>Tabla1[[#This Row],[PLAN CONSUMO 31/10]]=Tabla1[[#This Row],[PLAN_CONSUMO]]</f>
        <v>0</v>
      </c>
      <c r="Y1382" t="s">
        <v>4816</v>
      </c>
      <c r="Z1382" t="b">
        <f>Tabla1[[#This Row],[DESCRIPCION_U20002 31/10]]=Tabla1[[#This Row],[DESCRIPCION_U2000]]</f>
        <v>1</v>
      </c>
      <c r="AA1382" t="s">
        <v>6743</v>
      </c>
      <c r="AB1382" t="b">
        <f>Tabla1[[#This Row],[EJECUTIVO COMERCIAL 31/10]]=Tabla1[[#This Row],[EJECUTIVO_CORPORATE]]</f>
        <v>0</v>
      </c>
      <c r="AC1382" t="e">
        <f>VLOOKUP(Tabla1[[#This Row],[NRO_CUENTA]],[1]!Tabla3[#Data],12,0)</f>
        <v>#N/A</v>
      </c>
      <c r="AD1382" t="e">
        <f>VLOOKUP(Tabla1[[#This Row],[NRO_CUENTA]],[1]!Tabla3[#Data],17,0)</f>
        <v>#N/A</v>
      </c>
    </row>
    <row r="1383" spans="1:30" x14ac:dyDescent="0.25">
      <c r="A1383" t="s">
        <v>88</v>
      </c>
      <c r="B1383" s="1">
        <v>43088</v>
      </c>
      <c r="C1383" t="s">
        <v>287</v>
      </c>
      <c r="D1383">
        <v>31716</v>
      </c>
      <c r="E1383" s="6" t="s">
        <v>4880</v>
      </c>
      <c r="F1383" t="s">
        <v>4881</v>
      </c>
      <c r="G1383" s="6" t="s">
        <v>1830</v>
      </c>
      <c r="H1383" t="s">
        <v>40</v>
      </c>
      <c r="I1383" t="s">
        <v>23</v>
      </c>
      <c r="J1383" t="s">
        <v>1842</v>
      </c>
      <c r="K1383" t="s">
        <v>5034</v>
      </c>
      <c r="L1383" t="s">
        <v>5035</v>
      </c>
      <c r="M1383" t="s">
        <v>5036</v>
      </c>
      <c r="N1383" t="s">
        <v>4091</v>
      </c>
      <c r="O1383" s="14">
        <v>44287</v>
      </c>
      <c r="P1383" s="14">
        <v>44287</v>
      </c>
      <c r="Q1383" s="22" t="s">
        <v>1878</v>
      </c>
      <c r="R1383" s="22" t="s">
        <v>5575</v>
      </c>
      <c r="S1383" s="24"/>
      <c r="T1383" s="29">
        <v>44571</v>
      </c>
      <c r="U1383" t="s">
        <v>5982</v>
      </c>
      <c r="V1383" t="s">
        <v>5982</v>
      </c>
      <c r="W1383" t="s">
        <v>36</v>
      </c>
      <c r="X1383" t="b">
        <f>Tabla1[[#This Row],[PLAN CONSUMO 31/10]]=Tabla1[[#This Row],[PLAN_CONSUMO]]</f>
        <v>0</v>
      </c>
      <c r="Y1383" t="s">
        <v>8527</v>
      </c>
      <c r="Z1383" t="b">
        <f>Tabla1[[#This Row],[DESCRIPCION_U20002 31/10]]=Tabla1[[#This Row],[DESCRIPCION_U2000]]</f>
        <v>0</v>
      </c>
      <c r="AA1383" t="s">
        <v>1830</v>
      </c>
      <c r="AB1383" t="b">
        <f>Tabla1[[#This Row],[EJECUTIVO COMERCIAL 31/10]]=Tabla1[[#This Row],[EJECUTIVO_CORPORATE]]</f>
        <v>1</v>
      </c>
      <c r="AC1383" t="e">
        <f>VLOOKUP(Tabla1[[#This Row],[NRO_CUENTA]],[1]!Tabla3[#Data],12,0)</f>
        <v>#N/A</v>
      </c>
      <c r="AD1383" t="e">
        <f>VLOOKUP(Tabla1[[#This Row],[NRO_CUENTA]],[1]!Tabla3[#Data],17,0)</f>
        <v>#N/A</v>
      </c>
    </row>
    <row r="1384" spans="1:30" x14ac:dyDescent="0.25">
      <c r="A1384" t="s">
        <v>1382</v>
      </c>
      <c r="B1384" s="1">
        <v>42128</v>
      </c>
      <c r="C1384" t="s">
        <v>364</v>
      </c>
      <c r="D1384">
        <v>29602</v>
      </c>
      <c r="E1384" s="6" t="s">
        <v>5588</v>
      </c>
      <c r="F1384" t="s">
        <v>5589</v>
      </c>
      <c r="G1384" s="6" t="s">
        <v>5584</v>
      </c>
      <c r="H1384" t="s">
        <v>40</v>
      </c>
      <c r="I1384" t="s">
        <v>23</v>
      </c>
      <c r="J1384" t="s">
        <v>5585</v>
      </c>
      <c r="K1384" t="s">
        <v>5590</v>
      </c>
      <c r="L1384" t="s">
        <v>2925</v>
      </c>
      <c r="M1384" t="s">
        <v>5591</v>
      </c>
      <c r="N1384" t="s">
        <v>4091</v>
      </c>
      <c r="O1384" s="14">
        <v>44348</v>
      </c>
      <c r="P1384" s="14">
        <v>44409</v>
      </c>
      <c r="Q1384" s="22" t="s">
        <v>27</v>
      </c>
      <c r="R1384" s="22"/>
      <c r="S1384" s="24"/>
      <c r="T1384" s="22">
        <v>44425</v>
      </c>
      <c r="U1384" t="s">
        <v>5984</v>
      </c>
      <c r="V1384" t="s">
        <v>35</v>
      </c>
      <c r="W1384" t="s">
        <v>364</v>
      </c>
      <c r="X1384" t="b">
        <f>Tabla1[[#This Row],[PLAN CONSUMO 31/10]]=Tabla1[[#This Row],[PLAN_CONSUMO]]</f>
        <v>1</v>
      </c>
      <c r="Y1384" t="s">
        <v>35</v>
      </c>
      <c r="Z1384" t="b">
        <f>Tabla1[[#This Row],[DESCRIPCION_U20002 31/10]]=Tabla1[[#This Row],[DESCRIPCION_U2000]]</f>
        <v>0</v>
      </c>
      <c r="AA1384" t="s">
        <v>7475</v>
      </c>
      <c r="AB1384" t="b">
        <f>Tabla1[[#This Row],[EJECUTIVO COMERCIAL 31/10]]=Tabla1[[#This Row],[EJECUTIVO_CORPORATE]]</f>
        <v>0</v>
      </c>
      <c r="AC1384" t="e">
        <f>VLOOKUP(Tabla1[[#This Row],[NRO_CUENTA]],[1]!Tabla3[#Data],12,0)</f>
        <v>#N/A</v>
      </c>
      <c r="AD1384" t="e">
        <f>VLOOKUP(Tabla1[[#This Row],[NRO_CUENTA]],[1]!Tabla3[#Data],17,0)</f>
        <v>#N/A</v>
      </c>
    </row>
    <row r="1385" spans="1:30" x14ac:dyDescent="0.25">
      <c r="A1385" t="s">
        <v>1382</v>
      </c>
      <c r="B1385" s="1">
        <v>42278</v>
      </c>
      <c r="C1385" t="s">
        <v>1047</v>
      </c>
      <c r="D1385">
        <v>29650</v>
      </c>
      <c r="E1385" s="6" t="s">
        <v>1762</v>
      </c>
      <c r="F1385" t="s">
        <v>5592</v>
      </c>
      <c r="G1385" s="6" t="s">
        <v>5584</v>
      </c>
      <c r="H1385" t="s">
        <v>40</v>
      </c>
      <c r="I1385" t="s">
        <v>23</v>
      </c>
      <c r="J1385" t="s">
        <v>5585</v>
      </c>
      <c r="K1385" t="s">
        <v>5593</v>
      </c>
      <c r="L1385" t="s">
        <v>5594</v>
      </c>
      <c r="M1385" t="s">
        <v>5595</v>
      </c>
      <c r="N1385" t="s">
        <v>4091</v>
      </c>
      <c r="O1385" s="14">
        <v>44348</v>
      </c>
      <c r="P1385" s="14">
        <v>44409</v>
      </c>
      <c r="Q1385" s="22" t="s">
        <v>27</v>
      </c>
      <c r="R1385" s="22"/>
      <c r="S1385" s="24"/>
      <c r="T1385" s="22">
        <v>44427</v>
      </c>
      <c r="U1385" t="s">
        <v>5982</v>
      </c>
      <c r="V1385" t="s">
        <v>5982</v>
      </c>
      <c r="W1385" t="s">
        <v>5996</v>
      </c>
      <c r="X1385" t="b">
        <f>Tabla1[[#This Row],[PLAN CONSUMO 31/10]]=Tabla1[[#This Row],[PLAN_CONSUMO]]</f>
        <v>0</v>
      </c>
      <c r="Y1385" t="s">
        <v>6730</v>
      </c>
      <c r="Z1385" t="b">
        <f>Tabla1[[#This Row],[DESCRIPCION_U20002 31/10]]=Tabla1[[#This Row],[DESCRIPCION_U2000]]</f>
        <v>0</v>
      </c>
      <c r="AA1385" t="s">
        <v>7475</v>
      </c>
      <c r="AB1385" t="b">
        <f>Tabla1[[#This Row],[EJECUTIVO COMERCIAL 31/10]]=Tabla1[[#This Row],[EJECUTIVO_CORPORATE]]</f>
        <v>0</v>
      </c>
      <c r="AC1385" t="e">
        <f>VLOOKUP(Tabla1[[#This Row],[NRO_CUENTA]],[1]!Tabla3[#Data],12,0)</f>
        <v>#N/A</v>
      </c>
      <c r="AD1385" t="e">
        <f>VLOOKUP(Tabla1[[#This Row],[NRO_CUENTA]],[1]!Tabla3[#Data],17,0)</f>
        <v>#N/A</v>
      </c>
    </row>
    <row r="1386" spans="1:30" x14ac:dyDescent="0.25">
      <c r="A1386" t="s">
        <v>1382</v>
      </c>
      <c r="B1386" s="1">
        <v>42524</v>
      </c>
      <c r="C1386" t="s">
        <v>263</v>
      </c>
      <c r="D1386">
        <v>30165</v>
      </c>
      <c r="E1386" s="6" t="s">
        <v>5596</v>
      </c>
      <c r="F1386" t="s">
        <v>5597</v>
      </c>
      <c r="G1386" s="6" t="s">
        <v>5584</v>
      </c>
      <c r="H1386" t="s">
        <v>22</v>
      </c>
      <c r="I1386" t="s">
        <v>23</v>
      </c>
      <c r="J1386" t="s">
        <v>5585</v>
      </c>
      <c r="K1386" t="s">
        <v>5598</v>
      </c>
      <c r="L1386" t="s">
        <v>5599</v>
      </c>
      <c r="M1386" t="s">
        <v>5600</v>
      </c>
      <c r="N1386" t="s">
        <v>4091</v>
      </c>
      <c r="O1386" s="14">
        <v>44348</v>
      </c>
      <c r="P1386" s="14">
        <v>44409</v>
      </c>
      <c r="Q1386" s="22" t="s">
        <v>27</v>
      </c>
      <c r="R1386" s="22" t="s">
        <v>5601</v>
      </c>
      <c r="S1386" s="24"/>
      <c r="T1386" s="22">
        <v>44426</v>
      </c>
      <c r="U1386" t="s">
        <v>5982</v>
      </c>
      <c r="V1386" t="s">
        <v>35</v>
      </c>
      <c r="W1386" t="s">
        <v>5993</v>
      </c>
      <c r="X1386" t="b">
        <f>Tabla1[[#This Row],[PLAN CONSUMO 31/10]]=Tabla1[[#This Row],[PLAN_CONSUMO]]</f>
        <v>0</v>
      </c>
      <c r="Y1386" t="s">
        <v>35</v>
      </c>
      <c r="Z1386" t="b">
        <f>Tabla1[[#This Row],[DESCRIPCION_U20002 31/10]]=Tabla1[[#This Row],[DESCRIPCION_U2000]]</f>
        <v>0</v>
      </c>
      <c r="AA1386" t="s">
        <v>7475</v>
      </c>
      <c r="AB1386" t="b">
        <f>Tabla1[[#This Row],[EJECUTIVO COMERCIAL 31/10]]=Tabla1[[#This Row],[EJECUTIVO_CORPORATE]]</f>
        <v>0</v>
      </c>
      <c r="AC1386" t="e">
        <f>VLOOKUP(Tabla1[[#This Row],[NRO_CUENTA]],[1]!Tabla3[#Data],12,0)</f>
        <v>#N/A</v>
      </c>
      <c r="AD1386" t="e">
        <f>VLOOKUP(Tabla1[[#This Row],[NRO_CUENTA]],[1]!Tabla3[#Data],17,0)</f>
        <v>#N/A</v>
      </c>
    </row>
    <row r="1387" spans="1:30" x14ac:dyDescent="0.25">
      <c r="A1387" t="s">
        <v>88</v>
      </c>
      <c r="B1387" s="1">
        <v>42884</v>
      </c>
      <c r="C1387" t="s">
        <v>493</v>
      </c>
      <c r="D1387">
        <v>31118</v>
      </c>
      <c r="E1387" s="6" t="s">
        <v>4579</v>
      </c>
      <c r="F1387" t="s">
        <v>5602</v>
      </c>
      <c r="G1387" s="6" t="s">
        <v>4244</v>
      </c>
      <c r="H1387" t="s">
        <v>40</v>
      </c>
      <c r="I1387" t="s">
        <v>23</v>
      </c>
      <c r="J1387" t="s">
        <v>1633</v>
      </c>
      <c r="K1387" t="s">
        <v>5603</v>
      </c>
      <c r="L1387" t="s">
        <v>5604</v>
      </c>
      <c r="M1387" t="s">
        <v>5605</v>
      </c>
      <c r="N1387" t="s">
        <v>4091</v>
      </c>
      <c r="O1387" s="14">
        <v>44348</v>
      </c>
      <c r="P1387" s="14">
        <v>44409</v>
      </c>
      <c r="Q1387" s="22" t="s">
        <v>27</v>
      </c>
      <c r="R1387" s="22"/>
      <c r="S1387" s="24"/>
      <c r="T1387" s="22">
        <v>44421</v>
      </c>
      <c r="U1387" t="s">
        <v>5982</v>
      </c>
      <c r="V1387" t="s">
        <v>5982</v>
      </c>
      <c r="W1387" t="s">
        <v>5997</v>
      </c>
      <c r="X1387" t="b">
        <f>Tabla1[[#This Row],[PLAN CONSUMO 31/10]]=Tabla1[[#This Row],[PLAN_CONSUMO]]</f>
        <v>0</v>
      </c>
      <c r="Y1387" t="s">
        <v>6376</v>
      </c>
      <c r="Z1387" t="b">
        <f>Tabla1[[#This Row],[DESCRIPCION_U20002 31/10]]=Tabla1[[#This Row],[DESCRIPCION_U2000]]</f>
        <v>0</v>
      </c>
      <c r="AA1387" t="s">
        <v>6990</v>
      </c>
      <c r="AB1387" t="b">
        <f>Tabla1[[#This Row],[EJECUTIVO COMERCIAL 31/10]]=Tabla1[[#This Row],[EJECUTIVO_CORPORATE]]</f>
        <v>0</v>
      </c>
      <c r="AC1387" t="e">
        <f>VLOOKUP(Tabla1[[#This Row],[NRO_CUENTA]],[1]!Tabla3[#Data],12,0)</f>
        <v>#N/A</v>
      </c>
      <c r="AD1387" t="e">
        <f>VLOOKUP(Tabla1[[#This Row],[NRO_CUENTA]],[1]!Tabla3[#Data],17,0)</f>
        <v>#N/A</v>
      </c>
    </row>
    <row r="1388" spans="1:30" x14ac:dyDescent="0.25">
      <c r="A1388" t="s">
        <v>242</v>
      </c>
      <c r="B1388" s="1">
        <v>43166</v>
      </c>
      <c r="C1388" t="s">
        <v>19</v>
      </c>
      <c r="D1388">
        <v>32027</v>
      </c>
      <c r="E1388" s="6" t="s">
        <v>5606</v>
      </c>
      <c r="F1388" t="s">
        <v>5607</v>
      </c>
      <c r="G1388" s="6" t="s">
        <v>4246</v>
      </c>
      <c r="H1388" t="s">
        <v>40</v>
      </c>
      <c r="I1388" t="s">
        <v>430</v>
      </c>
      <c r="J1388" t="s">
        <v>5585</v>
      </c>
      <c r="K1388" t="s">
        <v>5608</v>
      </c>
      <c r="L1388" t="s">
        <v>5609</v>
      </c>
      <c r="M1388" t="s">
        <v>4771</v>
      </c>
      <c r="N1388" t="s">
        <v>4091</v>
      </c>
      <c r="O1388" s="14">
        <v>44348</v>
      </c>
      <c r="P1388" s="14">
        <v>44409</v>
      </c>
      <c r="Q1388" s="21" t="s">
        <v>75</v>
      </c>
      <c r="R1388" s="22"/>
      <c r="S1388" s="30" t="s">
        <v>1019</v>
      </c>
      <c r="T1388" s="22">
        <v>0</v>
      </c>
      <c r="U1388" t="s">
        <v>5990</v>
      </c>
      <c r="V1388" t="s">
        <v>35</v>
      </c>
      <c r="W1388" t="s">
        <v>28</v>
      </c>
      <c r="X1388" t="b">
        <f>Tabla1[[#This Row],[PLAN CONSUMO 31/10]]=Tabla1[[#This Row],[PLAN_CONSUMO]]</f>
        <v>0</v>
      </c>
      <c r="Y1388" t="s">
        <v>35</v>
      </c>
      <c r="Z1388" t="b">
        <f>Tabla1[[#This Row],[DESCRIPCION_U20002 31/10]]=Tabla1[[#This Row],[DESCRIPCION_U2000]]</f>
        <v>0</v>
      </c>
      <c r="AA1388" t="s">
        <v>4246</v>
      </c>
      <c r="AB1388" t="b">
        <f>Tabla1[[#This Row],[EJECUTIVO COMERCIAL 31/10]]=Tabla1[[#This Row],[EJECUTIVO_CORPORATE]]</f>
        <v>1</v>
      </c>
      <c r="AC1388" t="e">
        <f>VLOOKUP(Tabla1[[#This Row],[NRO_CUENTA]],[1]!Tabla3[#Data],12,0)</f>
        <v>#N/A</v>
      </c>
      <c r="AD1388" t="e">
        <f>VLOOKUP(Tabla1[[#This Row],[NRO_CUENTA]],[1]!Tabla3[#Data],17,0)</f>
        <v>#N/A</v>
      </c>
    </row>
    <row r="1389" spans="1:30" x14ac:dyDescent="0.25">
      <c r="A1389" t="s">
        <v>88</v>
      </c>
      <c r="B1389" s="1">
        <v>43178</v>
      </c>
      <c r="C1389" t="s">
        <v>1048</v>
      </c>
      <c r="D1389">
        <v>32083</v>
      </c>
      <c r="E1389" s="6" t="s">
        <v>5610</v>
      </c>
      <c r="F1389" t="s">
        <v>5611</v>
      </c>
      <c r="G1389" s="6" t="s">
        <v>4248</v>
      </c>
      <c r="H1389" t="s">
        <v>40</v>
      </c>
      <c r="I1389" t="s">
        <v>23</v>
      </c>
      <c r="J1389" t="s">
        <v>1638</v>
      </c>
      <c r="K1389" t="s">
        <v>5612</v>
      </c>
      <c r="L1389" t="s">
        <v>5613</v>
      </c>
      <c r="M1389" t="s">
        <v>5614</v>
      </c>
      <c r="N1389" t="s">
        <v>4091</v>
      </c>
      <c r="O1389" s="14">
        <v>44348</v>
      </c>
      <c r="P1389" s="14">
        <v>44409</v>
      </c>
      <c r="Q1389" s="22" t="s">
        <v>27</v>
      </c>
      <c r="R1389" s="22"/>
      <c r="S1389" s="24"/>
      <c r="T1389" s="22">
        <v>44428</v>
      </c>
      <c r="U1389" t="s">
        <v>5982</v>
      </c>
      <c r="V1389" t="s">
        <v>5982</v>
      </c>
      <c r="W1389" t="s">
        <v>28</v>
      </c>
      <c r="X1389" t="b">
        <f>Tabla1[[#This Row],[PLAN CONSUMO 31/10]]=Tabla1[[#This Row],[PLAN_CONSUMO]]</f>
        <v>0</v>
      </c>
      <c r="Y1389" t="s">
        <v>6731</v>
      </c>
      <c r="Z1389" t="b">
        <f>Tabla1[[#This Row],[DESCRIPCION_U20002 31/10]]=Tabla1[[#This Row],[DESCRIPCION_U2000]]</f>
        <v>0</v>
      </c>
      <c r="AA1389" t="s">
        <v>4247</v>
      </c>
      <c r="AB1389" t="b">
        <f>Tabla1[[#This Row],[EJECUTIVO COMERCIAL 31/10]]=Tabla1[[#This Row],[EJECUTIVO_CORPORATE]]</f>
        <v>0</v>
      </c>
      <c r="AC1389" t="e">
        <f>VLOOKUP(Tabla1[[#This Row],[NRO_CUENTA]],[1]!Tabla3[#Data],12,0)</f>
        <v>#N/A</v>
      </c>
      <c r="AD1389" t="e">
        <f>VLOOKUP(Tabla1[[#This Row],[NRO_CUENTA]],[1]!Tabla3[#Data],17,0)</f>
        <v>#N/A</v>
      </c>
    </row>
    <row r="1390" spans="1:30" x14ac:dyDescent="0.25">
      <c r="A1390" t="s">
        <v>88</v>
      </c>
      <c r="B1390" s="1">
        <v>43281</v>
      </c>
      <c r="C1390" t="s">
        <v>2814</v>
      </c>
      <c r="D1390">
        <v>32603</v>
      </c>
      <c r="E1390" s="6" t="s">
        <v>5615</v>
      </c>
      <c r="F1390" t="s">
        <v>5616</v>
      </c>
      <c r="G1390" s="6" t="s">
        <v>1413</v>
      </c>
      <c r="H1390" t="s">
        <v>40</v>
      </c>
      <c r="I1390" t="s">
        <v>23</v>
      </c>
      <c r="J1390" t="s">
        <v>757</v>
      </c>
      <c r="K1390" t="s">
        <v>5617</v>
      </c>
      <c r="L1390" t="s">
        <v>5618</v>
      </c>
      <c r="M1390" t="s">
        <v>5619</v>
      </c>
      <c r="N1390" t="s">
        <v>4091</v>
      </c>
      <c r="O1390" s="14">
        <v>44348</v>
      </c>
      <c r="P1390" s="14">
        <v>44409</v>
      </c>
      <c r="Q1390" s="22" t="s">
        <v>27</v>
      </c>
      <c r="R1390" s="22"/>
      <c r="S1390" s="24"/>
      <c r="T1390" s="22">
        <v>44432</v>
      </c>
      <c r="U1390" t="s">
        <v>5982</v>
      </c>
      <c r="V1390" t="s">
        <v>5982</v>
      </c>
      <c r="W1390" t="s">
        <v>6592</v>
      </c>
      <c r="X1390" t="b">
        <f>Tabla1[[#This Row],[PLAN CONSUMO 31/10]]=Tabla1[[#This Row],[PLAN_CONSUMO]]</f>
        <v>0</v>
      </c>
      <c r="Y1390" t="s">
        <v>6732</v>
      </c>
      <c r="Z1390" t="b">
        <f>Tabla1[[#This Row],[DESCRIPCION_U20002 31/10]]=Tabla1[[#This Row],[DESCRIPCION_U2000]]</f>
        <v>0</v>
      </c>
      <c r="AA1390" t="s">
        <v>8926</v>
      </c>
      <c r="AB1390" t="b">
        <f>Tabla1[[#This Row],[EJECUTIVO COMERCIAL 31/10]]=Tabla1[[#This Row],[EJECUTIVO_CORPORATE]]</f>
        <v>0</v>
      </c>
      <c r="AC1390" t="e">
        <f>VLOOKUP(Tabla1[[#This Row],[NRO_CUENTA]],[1]!Tabla3[#Data],12,0)</f>
        <v>#N/A</v>
      </c>
      <c r="AD1390" t="e">
        <f>VLOOKUP(Tabla1[[#This Row],[NRO_CUENTA]],[1]!Tabla3[#Data],17,0)</f>
        <v>#N/A</v>
      </c>
    </row>
    <row r="1391" spans="1:30" x14ac:dyDescent="0.25">
      <c r="A1391" t="s">
        <v>88</v>
      </c>
      <c r="B1391" s="1">
        <v>43390</v>
      </c>
      <c r="C1391" t="s">
        <v>469</v>
      </c>
      <c r="D1391">
        <v>33061</v>
      </c>
      <c r="E1391" s="6" t="s">
        <v>2262</v>
      </c>
      <c r="F1391" s="37" t="s">
        <v>5620</v>
      </c>
      <c r="G1391" s="6" t="s">
        <v>1426</v>
      </c>
      <c r="H1391" t="s">
        <v>22</v>
      </c>
      <c r="I1391" t="s">
        <v>23</v>
      </c>
      <c r="J1391" t="s">
        <v>1222</v>
      </c>
      <c r="K1391" t="s">
        <v>5621</v>
      </c>
      <c r="L1391" t="s">
        <v>5622</v>
      </c>
      <c r="M1391" t="s">
        <v>5623</v>
      </c>
      <c r="N1391" t="s">
        <v>4091</v>
      </c>
      <c r="O1391" s="14">
        <v>44348</v>
      </c>
      <c r="P1391" s="14">
        <v>44409</v>
      </c>
      <c r="Q1391" s="22" t="s">
        <v>27</v>
      </c>
      <c r="R1391" s="22" t="s">
        <v>5624</v>
      </c>
      <c r="S1391" s="24"/>
      <c r="T1391" s="22">
        <v>44424</v>
      </c>
      <c r="U1391" t="s">
        <v>5982</v>
      </c>
      <c r="V1391" t="s">
        <v>5982</v>
      </c>
      <c r="W1391" t="s">
        <v>469</v>
      </c>
      <c r="X1391" t="b">
        <f>Tabla1[[#This Row],[PLAN CONSUMO 31/10]]=Tabla1[[#This Row],[PLAN_CONSUMO]]</f>
        <v>1</v>
      </c>
      <c r="Y1391" t="s">
        <v>5620</v>
      </c>
      <c r="Z1391" t="b">
        <f>Tabla1[[#This Row],[DESCRIPCION_U20002 31/10]]=Tabla1[[#This Row],[DESCRIPCION_U2000]]</f>
        <v>1</v>
      </c>
      <c r="AA1391" t="s">
        <v>7446</v>
      </c>
      <c r="AB1391" t="b">
        <f>Tabla1[[#This Row],[EJECUTIVO COMERCIAL 31/10]]=Tabla1[[#This Row],[EJECUTIVO_CORPORATE]]</f>
        <v>0</v>
      </c>
      <c r="AC1391" t="e">
        <f>VLOOKUP(Tabla1[[#This Row],[NRO_CUENTA]],[1]!Tabla3[#Data],12,0)</f>
        <v>#N/A</v>
      </c>
      <c r="AD1391" t="e">
        <f>VLOOKUP(Tabla1[[#This Row],[NRO_CUENTA]],[1]!Tabla3[#Data],17,0)</f>
        <v>#N/A</v>
      </c>
    </row>
    <row r="1392" spans="1:30" x14ac:dyDescent="0.25">
      <c r="A1392" t="s">
        <v>242</v>
      </c>
      <c r="B1392" s="1">
        <v>43496</v>
      </c>
      <c r="C1392" t="s">
        <v>364</v>
      </c>
      <c r="D1392">
        <v>33472</v>
      </c>
      <c r="E1392" s="6" t="s">
        <v>5625</v>
      </c>
      <c r="F1392" t="s">
        <v>5626</v>
      </c>
      <c r="G1392" s="6" t="s">
        <v>4246</v>
      </c>
      <c r="H1392" t="s">
        <v>40</v>
      </c>
      <c r="I1392" t="s">
        <v>23</v>
      </c>
      <c r="J1392" t="s">
        <v>5191</v>
      </c>
      <c r="K1392" t="s">
        <v>5627</v>
      </c>
      <c r="L1392">
        <v>0</v>
      </c>
      <c r="M1392" t="s">
        <v>5628</v>
      </c>
      <c r="N1392" t="s">
        <v>4091</v>
      </c>
      <c r="O1392" s="14">
        <v>44348</v>
      </c>
      <c r="P1392" s="14">
        <v>44409</v>
      </c>
      <c r="Q1392" s="22" t="s">
        <v>27</v>
      </c>
      <c r="R1392" s="22"/>
      <c r="S1392" s="24"/>
      <c r="T1392" s="22">
        <v>44433</v>
      </c>
      <c r="U1392" t="s">
        <v>5990</v>
      </c>
      <c r="V1392" t="s">
        <v>5984</v>
      </c>
      <c r="W1392" t="s">
        <v>28</v>
      </c>
      <c r="X1392" t="b">
        <f>Tabla1[[#This Row],[PLAN CONSUMO 31/10]]=Tabla1[[#This Row],[PLAN_CONSUMO]]</f>
        <v>0</v>
      </c>
      <c r="Y1392" t="s">
        <v>7441</v>
      </c>
      <c r="Z1392" t="b">
        <f>Tabla1[[#This Row],[DESCRIPCION_U20002 31/10]]=Tabla1[[#This Row],[DESCRIPCION_U2000]]</f>
        <v>0</v>
      </c>
      <c r="AA1392" t="s">
        <v>4246</v>
      </c>
      <c r="AB1392" t="b">
        <f>Tabla1[[#This Row],[EJECUTIVO COMERCIAL 31/10]]=Tabla1[[#This Row],[EJECUTIVO_CORPORATE]]</f>
        <v>1</v>
      </c>
      <c r="AC1392" t="e">
        <f>VLOOKUP(Tabla1[[#This Row],[NRO_CUENTA]],[1]!Tabla3[#Data],12,0)</f>
        <v>#N/A</v>
      </c>
      <c r="AD1392" t="e">
        <f>VLOOKUP(Tabla1[[#This Row],[NRO_CUENTA]],[1]!Tabla3[#Data],17,0)</f>
        <v>#N/A</v>
      </c>
    </row>
    <row r="1393" spans="1:30" x14ac:dyDescent="0.25">
      <c r="A1393" t="s">
        <v>1382</v>
      </c>
      <c r="B1393" s="1">
        <v>43614</v>
      </c>
      <c r="C1393" t="s">
        <v>323</v>
      </c>
      <c r="D1393">
        <v>33925</v>
      </c>
      <c r="E1393" s="6" t="s">
        <v>5629</v>
      </c>
      <c r="F1393" t="s">
        <v>5630</v>
      </c>
      <c r="G1393" s="6" t="s">
        <v>5584</v>
      </c>
      <c r="H1393" t="s">
        <v>40</v>
      </c>
      <c r="I1393" t="s">
        <v>23</v>
      </c>
      <c r="J1393" t="s">
        <v>5585</v>
      </c>
      <c r="K1393" t="s">
        <v>5631</v>
      </c>
      <c r="L1393" t="s">
        <v>5632</v>
      </c>
      <c r="M1393" t="s">
        <v>5633</v>
      </c>
      <c r="N1393" t="s">
        <v>4091</v>
      </c>
      <c r="O1393" s="14">
        <v>44348</v>
      </c>
      <c r="P1393" s="14">
        <v>44409</v>
      </c>
      <c r="Q1393" s="22" t="s">
        <v>27</v>
      </c>
      <c r="R1393" s="22"/>
      <c r="S1393" s="24"/>
      <c r="T1393" s="22">
        <v>44466</v>
      </c>
      <c r="U1393" t="s">
        <v>5984</v>
      </c>
      <c r="V1393" t="s">
        <v>35</v>
      </c>
      <c r="W1393" t="s">
        <v>323</v>
      </c>
      <c r="X1393" t="b">
        <f>Tabla1[[#This Row],[PLAN CONSUMO 31/10]]=Tabla1[[#This Row],[PLAN_CONSUMO]]</f>
        <v>1</v>
      </c>
      <c r="Y1393" t="s">
        <v>35</v>
      </c>
      <c r="Z1393" t="b">
        <f>Tabla1[[#This Row],[DESCRIPCION_U20002 31/10]]=Tabla1[[#This Row],[DESCRIPCION_U2000]]</f>
        <v>0</v>
      </c>
      <c r="AA1393" t="s">
        <v>7475</v>
      </c>
      <c r="AB1393" t="b">
        <f>Tabla1[[#This Row],[EJECUTIVO COMERCIAL 31/10]]=Tabla1[[#This Row],[EJECUTIVO_CORPORATE]]</f>
        <v>0</v>
      </c>
      <c r="AC1393" t="e">
        <f>VLOOKUP(Tabla1[[#This Row],[NRO_CUENTA]],[1]!Tabla3[#Data],12,0)</f>
        <v>#N/A</v>
      </c>
      <c r="AD1393" t="e">
        <f>VLOOKUP(Tabla1[[#This Row],[NRO_CUENTA]],[1]!Tabla3[#Data],17,0)</f>
        <v>#N/A</v>
      </c>
    </row>
    <row r="1394" spans="1:30" x14ac:dyDescent="0.25">
      <c r="A1394" t="s">
        <v>88</v>
      </c>
      <c r="B1394" s="1">
        <v>44229</v>
      </c>
      <c r="C1394" t="s">
        <v>364</v>
      </c>
      <c r="D1394">
        <v>35885</v>
      </c>
      <c r="E1394" s="6" t="s">
        <v>4608</v>
      </c>
      <c r="F1394" t="s">
        <v>5634</v>
      </c>
      <c r="G1394" s="6" t="s">
        <v>1426</v>
      </c>
      <c r="H1394" t="s">
        <v>40</v>
      </c>
      <c r="I1394" t="s">
        <v>23</v>
      </c>
      <c r="J1394" t="s">
        <v>1222</v>
      </c>
      <c r="K1394" t="s">
        <v>5635</v>
      </c>
      <c r="L1394" t="s">
        <v>5636</v>
      </c>
      <c r="M1394" t="s">
        <v>4678</v>
      </c>
      <c r="N1394" t="s">
        <v>4091</v>
      </c>
      <c r="O1394" s="14">
        <v>44348</v>
      </c>
      <c r="P1394" s="14">
        <v>44409</v>
      </c>
      <c r="Q1394" s="22" t="s">
        <v>27</v>
      </c>
      <c r="R1394" s="22" t="s">
        <v>5647</v>
      </c>
      <c r="S1394" s="24"/>
      <c r="T1394" s="22">
        <v>44531</v>
      </c>
      <c r="U1394" t="s">
        <v>5982</v>
      </c>
      <c r="V1394" t="s">
        <v>5982</v>
      </c>
      <c r="W1394" t="s">
        <v>364</v>
      </c>
      <c r="X1394" t="b">
        <f>Tabla1[[#This Row],[PLAN CONSUMO 31/10]]=Tabla1[[#This Row],[PLAN_CONSUMO]]</f>
        <v>1</v>
      </c>
      <c r="Y1394" t="s">
        <v>7442</v>
      </c>
      <c r="Z1394" t="b">
        <f>Tabla1[[#This Row],[DESCRIPCION_U20002 31/10]]=Tabla1[[#This Row],[DESCRIPCION_U2000]]</f>
        <v>0</v>
      </c>
      <c r="AA1394" t="s">
        <v>8737</v>
      </c>
      <c r="AB1394" t="b">
        <f>Tabla1[[#This Row],[EJECUTIVO COMERCIAL 31/10]]=Tabla1[[#This Row],[EJECUTIVO_CORPORATE]]</f>
        <v>0</v>
      </c>
      <c r="AC1394" t="e">
        <f>VLOOKUP(Tabla1[[#This Row],[NRO_CUENTA]],[1]!Tabla3[#Data],12,0)</f>
        <v>#N/A</v>
      </c>
      <c r="AD1394" t="e">
        <f>VLOOKUP(Tabla1[[#This Row],[NRO_CUENTA]],[1]!Tabla3[#Data],17,0)</f>
        <v>#N/A</v>
      </c>
    </row>
    <row r="1395" spans="1:30" x14ac:dyDescent="0.25">
      <c r="A1395" t="s">
        <v>18</v>
      </c>
      <c r="B1395" s="1">
        <v>44377</v>
      </c>
      <c r="C1395" t="s">
        <v>118</v>
      </c>
      <c r="D1395">
        <v>36352</v>
      </c>
      <c r="E1395" s="6" t="s">
        <v>1095</v>
      </c>
      <c r="F1395" t="s">
        <v>5637</v>
      </c>
      <c r="G1395" s="6" t="s">
        <v>1837</v>
      </c>
      <c r="H1395" t="s">
        <v>22</v>
      </c>
      <c r="I1395" t="s">
        <v>23</v>
      </c>
      <c r="J1395" t="s">
        <v>939</v>
      </c>
      <c r="K1395" t="s">
        <v>5638</v>
      </c>
      <c r="L1395" t="s">
        <v>5639</v>
      </c>
      <c r="M1395" t="s">
        <v>5640</v>
      </c>
      <c r="N1395" t="s">
        <v>17</v>
      </c>
      <c r="O1395" s="14">
        <v>44348</v>
      </c>
      <c r="P1395" s="14">
        <v>44409</v>
      </c>
      <c r="Q1395" s="22" t="s">
        <v>27</v>
      </c>
      <c r="R1395" s="22"/>
      <c r="S1395" s="24"/>
      <c r="T1395" s="22">
        <v>44426</v>
      </c>
      <c r="U1395" t="s">
        <v>5982</v>
      </c>
      <c r="V1395" t="s">
        <v>5982</v>
      </c>
      <c r="W1395" t="s">
        <v>118</v>
      </c>
      <c r="X1395" t="b">
        <f>Tabla1[[#This Row],[PLAN CONSUMO 31/10]]=Tabla1[[#This Row],[PLAN_CONSUMO]]</f>
        <v>1</v>
      </c>
      <c r="Y1395" t="s">
        <v>5637</v>
      </c>
      <c r="Z1395" t="b">
        <f>Tabla1[[#This Row],[DESCRIPCION_U20002 31/10]]=Tabla1[[#This Row],[DESCRIPCION_U2000]]</f>
        <v>1</v>
      </c>
      <c r="AA1395" t="s">
        <v>8891</v>
      </c>
      <c r="AB1395" t="b">
        <f>Tabla1[[#This Row],[EJECUTIVO COMERCIAL 31/10]]=Tabla1[[#This Row],[EJECUTIVO_CORPORATE]]</f>
        <v>0</v>
      </c>
      <c r="AC1395" t="e">
        <f>VLOOKUP(Tabla1[[#This Row],[NRO_CUENTA]],[1]!Tabla3[#Data],12,0)</f>
        <v>#N/A</v>
      </c>
      <c r="AD1395" t="e">
        <f>VLOOKUP(Tabla1[[#This Row],[NRO_CUENTA]],[1]!Tabla3[#Data],17,0)</f>
        <v>#N/A</v>
      </c>
    </row>
    <row r="1396" spans="1:30" x14ac:dyDescent="0.25">
      <c r="A1396" t="s">
        <v>18</v>
      </c>
      <c r="B1396" s="1">
        <v>44377</v>
      </c>
      <c r="C1396" t="s">
        <v>557</v>
      </c>
      <c r="D1396">
        <v>36355</v>
      </c>
      <c r="E1396" s="6" t="s">
        <v>1095</v>
      </c>
      <c r="F1396" t="s">
        <v>5641</v>
      </c>
      <c r="G1396" s="6" t="s">
        <v>1837</v>
      </c>
      <c r="H1396" t="s">
        <v>22</v>
      </c>
      <c r="I1396" t="s">
        <v>23</v>
      </c>
      <c r="J1396" t="s">
        <v>939</v>
      </c>
      <c r="K1396" t="s">
        <v>5638</v>
      </c>
      <c r="L1396" t="s">
        <v>5639</v>
      </c>
      <c r="M1396" t="s">
        <v>5640</v>
      </c>
      <c r="N1396" t="s">
        <v>17</v>
      </c>
      <c r="O1396" s="14">
        <v>44348</v>
      </c>
      <c r="P1396" s="14">
        <v>44409</v>
      </c>
      <c r="Q1396" s="22" t="s">
        <v>27</v>
      </c>
      <c r="R1396" s="22"/>
      <c r="S1396" s="24"/>
      <c r="T1396" s="22">
        <v>44426</v>
      </c>
      <c r="U1396" t="s">
        <v>5982</v>
      </c>
      <c r="V1396" t="s">
        <v>5982</v>
      </c>
      <c r="W1396" t="s">
        <v>557</v>
      </c>
      <c r="X1396" t="b">
        <f>Tabla1[[#This Row],[PLAN CONSUMO 31/10]]=Tabla1[[#This Row],[PLAN_CONSUMO]]</f>
        <v>1</v>
      </c>
      <c r="Y1396" t="s">
        <v>5641</v>
      </c>
      <c r="Z1396" t="b">
        <f>Tabla1[[#This Row],[DESCRIPCION_U20002 31/10]]=Tabla1[[#This Row],[DESCRIPCION_U2000]]</f>
        <v>1</v>
      </c>
      <c r="AA1396" t="s">
        <v>8891</v>
      </c>
      <c r="AB1396" t="b">
        <f>Tabla1[[#This Row],[EJECUTIVO COMERCIAL 31/10]]=Tabla1[[#This Row],[EJECUTIVO_CORPORATE]]</f>
        <v>0</v>
      </c>
      <c r="AC1396" t="e">
        <f>VLOOKUP(Tabla1[[#This Row],[NRO_CUENTA]],[1]!Tabla3[#Data],12,0)</f>
        <v>#N/A</v>
      </c>
      <c r="AD1396" t="e">
        <f>VLOOKUP(Tabla1[[#This Row],[NRO_CUENTA]],[1]!Tabla3[#Data],17,0)</f>
        <v>#N/A</v>
      </c>
    </row>
    <row r="1397" spans="1:30" ht="15" customHeight="1" x14ac:dyDescent="0.25">
      <c r="A1397" t="s">
        <v>88</v>
      </c>
      <c r="B1397" s="1">
        <v>44377</v>
      </c>
      <c r="C1397" t="s">
        <v>469</v>
      </c>
      <c r="D1397">
        <v>36367</v>
      </c>
      <c r="E1397" s="6" t="s">
        <v>5642</v>
      </c>
      <c r="F1397" t="s">
        <v>5643</v>
      </c>
      <c r="G1397" s="6" t="s">
        <v>1429</v>
      </c>
      <c r="H1397" t="s">
        <v>22</v>
      </c>
      <c r="I1397" t="s">
        <v>23</v>
      </c>
      <c r="J1397" t="s">
        <v>1634</v>
      </c>
      <c r="K1397" t="s">
        <v>5644</v>
      </c>
      <c r="L1397" t="s">
        <v>5645</v>
      </c>
      <c r="M1397" t="s">
        <v>5646</v>
      </c>
      <c r="N1397" t="s">
        <v>17</v>
      </c>
      <c r="O1397" s="14">
        <v>44348</v>
      </c>
      <c r="P1397" s="14">
        <v>44409</v>
      </c>
      <c r="Q1397" s="22" t="s">
        <v>27</v>
      </c>
      <c r="R1397" s="22" t="s">
        <v>6446</v>
      </c>
      <c r="S1397" s="24"/>
      <c r="T1397" s="22">
        <v>44477</v>
      </c>
      <c r="U1397" t="s">
        <v>5982</v>
      </c>
      <c r="V1397" t="s">
        <v>5982</v>
      </c>
      <c r="W1397" t="s">
        <v>469</v>
      </c>
      <c r="X1397" t="b">
        <f>Tabla1[[#This Row],[PLAN CONSUMO 31/10]]=Tabla1[[#This Row],[PLAN_CONSUMO]]</f>
        <v>1</v>
      </c>
      <c r="Y1397" t="s">
        <v>9471</v>
      </c>
      <c r="Z1397" t="b">
        <f>Tabla1[[#This Row],[DESCRIPCION_U20002 31/10]]=Tabla1[[#This Row],[DESCRIPCION_U2000]]</f>
        <v>0</v>
      </c>
      <c r="AA1397" t="s">
        <v>7446</v>
      </c>
      <c r="AB1397" t="b">
        <f>Tabla1[[#This Row],[EJECUTIVO COMERCIAL 31/10]]=Tabla1[[#This Row],[EJECUTIVO_CORPORATE]]</f>
        <v>0</v>
      </c>
      <c r="AC1397" t="e">
        <f>VLOOKUP(Tabla1[[#This Row],[NRO_CUENTA]],[1]!Tabla3[#Data],12,0)</f>
        <v>#N/A</v>
      </c>
      <c r="AD1397" t="e">
        <f>VLOOKUP(Tabla1[[#This Row],[NRO_CUENTA]],[1]!Tabla3[#Data],17,0)</f>
        <v>#N/A</v>
      </c>
    </row>
    <row r="1398" spans="1:30" ht="15" customHeight="1" x14ac:dyDescent="0.25">
      <c r="A1398" s="90" t="s">
        <v>18</v>
      </c>
      <c r="B1398" s="1">
        <v>42524</v>
      </c>
      <c r="C1398" t="s">
        <v>82</v>
      </c>
      <c r="D1398">
        <v>30171</v>
      </c>
      <c r="E1398" s="6" t="s">
        <v>4049</v>
      </c>
      <c r="F1398" t="s">
        <v>5648</v>
      </c>
      <c r="G1398" s="20" t="s">
        <v>1765</v>
      </c>
      <c r="H1398" t="s">
        <v>40</v>
      </c>
      <c r="I1398" t="s">
        <v>23</v>
      </c>
      <c r="J1398" t="s">
        <v>745</v>
      </c>
      <c r="K1398" t="s">
        <v>5649</v>
      </c>
      <c r="L1398" t="s">
        <v>5650</v>
      </c>
      <c r="M1398" t="s">
        <v>4172</v>
      </c>
      <c r="N1398" t="s">
        <v>4091</v>
      </c>
      <c r="O1398" s="14">
        <v>44378</v>
      </c>
      <c r="P1398" s="14">
        <v>44409</v>
      </c>
      <c r="Q1398" s="22" t="s">
        <v>27</v>
      </c>
      <c r="R1398" s="22"/>
      <c r="S1398" s="24"/>
      <c r="T1398" s="22">
        <v>44427</v>
      </c>
      <c r="U1398" t="s">
        <v>5984</v>
      </c>
      <c r="V1398" t="s">
        <v>35</v>
      </c>
      <c r="W1398" t="s">
        <v>5991</v>
      </c>
      <c r="X1398" t="b">
        <f>Tabla1[[#This Row],[PLAN CONSUMO 31/10]]=Tabla1[[#This Row],[PLAN_CONSUMO]]</f>
        <v>0</v>
      </c>
      <c r="Y1398" t="s">
        <v>35</v>
      </c>
      <c r="Z1398" t="b">
        <f>Tabla1[[#This Row],[DESCRIPCION_U20002 31/10]]=Tabla1[[#This Row],[DESCRIPCION_U2000]]</f>
        <v>0</v>
      </c>
      <c r="AA1398" t="s">
        <v>1820</v>
      </c>
      <c r="AB1398" t="b">
        <f>Tabla1[[#This Row],[EJECUTIVO COMERCIAL 31/10]]=Tabla1[[#This Row],[EJECUTIVO_CORPORATE]]</f>
        <v>0</v>
      </c>
      <c r="AC1398" t="e">
        <f>VLOOKUP(Tabla1[[#This Row],[NRO_CUENTA]],[1]!Tabla3[#Data],12,0)</f>
        <v>#N/A</v>
      </c>
      <c r="AD1398" t="e">
        <f>VLOOKUP(Tabla1[[#This Row],[NRO_CUENTA]],[1]!Tabla3[#Data],17,0)</f>
        <v>#N/A</v>
      </c>
    </row>
    <row r="1399" spans="1:30" x14ac:dyDescent="0.25">
      <c r="A1399" t="s">
        <v>88</v>
      </c>
      <c r="B1399" s="1">
        <v>43039</v>
      </c>
      <c r="C1399" t="s">
        <v>158</v>
      </c>
      <c r="D1399">
        <v>31510</v>
      </c>
      <c r="E1399" s="6" t="s">
        <v>5220</v>
      </c>
      <c r="F1399" t="s">
        <v>6733</v>
      </c>
      <c r="G1399" s="6" t="s">
        <v>4249</v>
      </c>
      <c r="H1399" t="s">
        <v>40</v>
      </c>
      <c r="I1399" t="s">
        <v>23</v>
      </c>
      <c r="J1399" t="s">
        <v>4335</v>
      </c>
      <c r="K1399" t="s">
        <v>5651</v>
      </c>
      <c r="L1399" t="s">
        <v>5652</v>
      </c>
      <c r="M1399" t="s">
        <v>5369</v>
      </c>
      <c r="N1399" t="s">
        <v>4091</v>
      </c>
      <c r="O1399" s="14">
        <v>44378</v>
      </c>
      <c r="P1399" s="14">
        <v>44409</v>
      </c>
      <c r="Q1399" s="22" t="s">
        <v>27</v>
      </c>
      <c r="R1399" s="22" t="s">
        <v>5647</v>
      </c>
      <c r="S1399" s="24"/>
      <c r="T1399" s="22">
        <v>44596</v>
      </c>
      <c r="U1399" t="s">
        <v>5982</v>
      </c>
      <c r="V1399" t="s">
        <v>5982</v>
      </c>
      <c r="W1399" t="s">
        <v>1872</v>
      </c>
      <c r="X1399" t="b">
        <f>Tabla1[[#This Row],[PLAN CONSUMO 31/10]]=Tabla1[[#This Row],[PLAN_CONSUMO]]</f>
        <v>0</v>
      </c>
      <c r="Y1399" t="s">
        <v>9029</v>
      </c>
      <c r="Z1399" t="b">
        <f>Tabla1[[#This Row],[DESCRIPCION_U20002 31/10]]=Tabla1[[#This Row],[DESCRIPCION_U2000]]</f>
        <v>0</v>
      </c>
      <c r="AA1399" t="s">
        <v>4249</v>
      </c>
      <c r="AB1399" t="b">
        <f>Tabla1[[#This Row],[EJECUTIVO COMERCIAL 31/10]]=Tabla1[[#This Row],[EJECUTIVO_CORPORATE]]</f>
        <v>1</v>
      </c>
      <c r="AC1399" t="e">
        <f>VLOOKUP(Tabla1[[#This Row],[NRO_CUENTA]],[1]!Tabla3[#Data],12,0)</f>
        <v>#N/A</v>
      </c>
      <c r="AD1399" t="e">
        <f>VLOOKUP(Tabla1[[#This Row],[NRO_CUENTA]],[1]!Tabla3[#Data],17,0)</f>
        <v>#N/A</v>
      </c>
    </row>
    <row r="1400" spans="1:30" x14ac:dyDescent="0.25">
      <c r="A1400" t="s">
        <v>88</v>
      </c>
      <c r="B1400" s="1">
        <v>43220</v>
      </c>
      <c r="C1400" t="s">
        <v>414</v>
      </c>
      <c r="D1400">
        <v>32278</v>
      </c>
      <c r="E1400" s="6" t="s">
        <v>5653</v>
      </c>
      <c r="F1400" t="s">
        <v>6146</v>
      </c>
      <c r="G1400" s="6" t="s">
        <v>1830</v>
      </c>
      <c r="H1400" t="s">
        <v>40</v>
      </c>
      <c r="I1400" t="s">
        <v>23</v>
      </c>
      <c r="J1400" t="s">
        <v>1842</v>
      </c>
      <c r="K1400" t="s">
        <v>5654</v>
      </c>
      <c r="L1400" t="s">
        <v>5655</v>
      </c>
      <c r="M1400" t="s">
        <v>7010</v>
      </c>
      <c r="N1400" t="s">
        <v>4091</v>
      </c>
      <c r="O1400" s="14">
        <v>44378</v>
      </c>
      <c r="P1400" s="14">
        <v>44409</v>
      </c>
      <c r="Q1400" s="22" t="s">
        <v>27</v>
      </c>
      <c r="R1400" s="68" t="s">
        <v>7051</v>
      </c>
      <c r="S1400" s="24"/>
      <c r="T1400" s="22">
        <v>44684</v>
      </c>
      <c r="U1400" t="s">
        <v>5982</v>
      </c>
      <c r="V1400" t="s">
        <v>5982</v>
      </c>
      <c r="W1400" t="s">
        <v>414</v>
      </c>
      <c r="X1400" t="b">
        <f>Tabla1[[#This Row],[PLAN CONSUMO 31/10]]=Tabla1[[#This Row],[PLAN_CONSUMO]]</f>
        <v>1</v>
      </c>
      <c r="Y1400" t="s">
        <v>6146</v>
      </c>
      <c r="Z1400" t="b">
        <f>Tabla1[[#This Row],[DESCRIPCION_U20002 31/10]]=Tabla1[[#This Row],[DESCRIPCION_U2000]]</f>
        <v>1</v>
      </c>
      <c r="AA1400" t="s">
        <v>1830</v>
      </c>
      <c r="AB1400" t="b">
        <f>Tabla1[[#This Row],[EJECUTIVO COMERCIAL 31/10]]=Tabla1[[#This Row],[EJECUTIVO_CORPORATE]]</f>
        <v>1</v>
      </c>
      <c r="AC1400" t="e">
        <f>VLOOKUP(Tabla1[[#This Row],[NRO_CUENTA]],[1]!Tabla3[#Data],12,0)</f>
        <v>#N/A</v>
      </c>
      <c r="AD1400" t="e">
        <f>VLOOKUP(Tabla1[[#This Row],[NRO_CUENTA]],[1]!Tabla3[#Data],17,0)</f>
        <v>#N/A</v>
      </c>
    </row>
    <row r="1401" spans="1:30" x14ac:dyDescent="0.25">
      <c r="A1401" t="s">
        <v>88</v>
      </c>
      <c r="B1401" s="1">
        <v>43342</v>
      </c>
      <c r="C1401" t="s">
        <v>158</v>
      </c>
      <c r="D1401">
        <v>32586</v>
      </c>
      <c r="E1401" s="6" t="s">
        <v>5238</v>
      </c>
      <c r="F1401" t="s">
        <v>5656</v>
      </c>
      <c r="G1401" s="6" t="s">
        <v>1435</v>
      </c>
      <c r="H1401" t="s">
        <v>40</v>
      </c>
      <c r="I1401" t="s">
        <v>23</v>
      </c>
      <c r="J1401" t="s">
        <v>1223</v>
      </c>
      <c r="K1401" t="s">
        <v>5657</v>
      </c>
      <c r="L1401" t="s">
        <v>3646</v>
      </c>
      <c r="M1401" t="s">
        <v>5658</v>
      </c>
      <c r="N1401" t="s">
        <v>4091</v>
      </c>
      <c r="O1401" s="14">
        <v>44378</v>
      </c>
      <c r="P1401" s="14">
        <v>44409</v>
      </c>
      <c r="Q1401" s="22" t="s">
        <v>27</v>
      </c>
      <c r="R1401" s="22"/>
      <c r="S1401" s="24"/>
      <c r="T1401" s="22">
        <v>44428</v>
      </c>
      <c r="U1401" t="s">
        <v>5982</v>
      </c>
      <c r="V1401" t="s">
        <v>5982</v>
      </c>
      <c r="W1401" t="s">
        <v>158</v>
      </c>
      <c r="X1401" t="b">
        <f>Tabla1[[#This Row],[PLAN CONSUMO 31/10]]=Tabla1[[#This Row],[PLAN_CONSUMO]]</f>
        <v>1</v>
      </c>
      <c r="Y1401" t="s">
        <v>6147</v>
      </c>
      <c r="Z1401" t="b">
        <f>Tabla1[[#This Row],[DESCRIPCION_U20002 31/10]]=Tabla1[[#This Row],[DESCRIPCION_U2000]]</f>
        <v>0</v>
      </c>
      <c r="AA1401" t="s">
        <v>1435</v>
      </c>
      <c r="AB1401" t="b">
        <f>Tabla1[[#This Row],[EJECUTIVO COMERCIAL 31/10]]=Tabla1[[#This Row],[EJECUTIVO_CORPORATE]]</f>
        <v>1</v>
      </c>
      <c r="AC1401" t="e">
        <f>VLOOKUP(Tabla1[[#This Row],[NRO_CUENTA]],[1]!Tabla3[#Data],12,0)</f>
        <v>#N/A</v>
      </c>
      <c r="AD1401" t="e">
        <f>VLOOKUP(Tabla1[[#This Row],[NRO_CUENTA]],[1]!Tabla3[#Data],17,0)</f>
        <v>#N/A</v>
      </c>
    </row>
    <row r="1402" spans="1:30" x14ac:dyDescent="0.25">
      <c r="A1402" t="s">
        <v>88</v>
      </c>
      <c r="B1402" s="1">
        <v>44335</v>
      </c>
      <c r="C1402" t="s">
        <v>158</v>
      </c>
      <c r="D1402">
        <v>36026</v>
      </c>
      <c r="E1402" s="6" t="s">
        <v>5659</v>
      </c>
      <c r="F1402" t="s">
        <v>5660</v>
      </c>
      <c r="G1402" s="6" t="s">
        <v>4826</v>
      </c>
      <c r="H1402" t="s">
        <v>40</v>
      </c>
      <c r="I1402" t="s">
        <v>23</v>
      </c>
      <c r="J1402" t="s">
        <v>5201</v>
      </c>
      <c r="K1402" t="s">
        <v>5661</v>
      </c>
      <c r="L1402" t="s">
        <v>5662</v>
      </c>
      <c r="M1402" t="s">
        <v>5663</v>
      </c>
      <c r="N1402" t="s">
        <v>17</v>
      </c>
      <c r="O1402" s="14">
        <v>44378</v>
      </c>
      <c r="P1402" s="14">
        <v>44409</v>
      </c>
      <c r="Q1402" s="22" t="s">
        <v>27</v>
      </c>
      <c r="R1402" s="22"/>
      <c r="S1402" s="24"/>
      <c r="T1402" s="22">
        <v>44429</v>
      </c>
      <c r="U1402" t="s">
        <v>5982</v>
      </c>
      <c r="V1402" t="s">
        <v>5982</v>
      </c>
      <c r="W1402" t="s">
        <v>158</v>
      </c>
      <c r="X1402" t="b">
        <f>Tabla1[[#This Row],[PLAN CONSUMO 31/10]]=Tabla1[[#This Row],[PLAN_CONSUMO]]</f>
        <v>1</v>
      </c>
      <c r="Y1402" t="s">
        <v>5660</v>
      </c>
      <c r="Z1402" t="b">
        <f>Tabla1[[#This Row],[DESCRIPCION_U20002 31/10]]=Tabla1[[#This Row],[DESCRIPCION_U2000]]</f>
        <v>1</v>
      </c>
      <c r="AA1402" t="s">
        <v>6990</v>
      </c>
      <c r="AB1402" t="b">
        <f>Tabla1[[#This Row],[EJECUTIVO COMERCIAL 31/10]]=Tabla1[[#This Row],[EJECUTIVO_CORPORATE]]</f>
        <v>0</v>
      </c>
      <c r="AC1402" t="e">
        <f>VLOOKUP(Tabla1[[#This Row],[NRO_CUENTA]],[1]!Tabla3[#Data],12,0)</f>
        <v>#N/A</v>
      </c>
      <c r="AD1402" t="e">
        <f>VLOOKUP(Tabla1[[#This Row],[NRO_CUENTA]],[1]!Tabla3[#Data],17,0)</f>
        <v>#N/A</v>
      </c>
    </row>
    <row r="1403" spans="1:30" x14ac:dyDescent="0.25">
      <c r="A1403" t="s">
        <v>322</v>
      </c>
      <c r="B1403" s="1">
        <v>44382</v>
      </c>
      <c r="C1403" t="s">
        <v>118</v>
      </c>
      <c r="D1403">
        <v>36339</v>
      </c>
      <c r="E1403" s="6" t="s">
        <v>5664</v>
      </c>
      <c r="F1403" t="s">
        <v>5665</v>
      </c>
      <c r="G1403" s="6" t="s">
        <v>5666</v>
      </c>
      <c r="H1403" t="s">
        <v>40</v>
      </c>
      <c r="I1403" t="s">
        <v>23</v>
      </c>
      <c r="J1403" t="s">
        <v>5667</v>
      </c>
      <c r="K1403" t="s">
        <v>5668</v>
      </c>
      <c r="L1403" t="s">
        <v>5669</v>
      </c>
      <c r="M1403" t="s">
        <v>5670</v>
      </c>
      <c r="N1403" t="s">
        <v>17</v>
      </c>
      <c r="O1403" s="14">
        <v>44378</v>
      </c>
      <c r="P1403" s="14">
        <v>44409</v>
      </c>
      <c r="Q1403" s="22" t="s">
        <v>75</v>
      </c>
      <c r="R1403" s="22" t="s">
        <v>7011</v>
      </c>
      <c r="S1403" s="2" t="s">
        <v>9309</v>
      </c>
      <c r="T1403" s="22">
        <v>0</v>
      </c>
      <c r="U1403" t="s">
        <v>5990</v>
      </c>
      <c r="V1403" t="s">
        <v>35</v>
      </c>
      <c r="W1403" t="s">
        <v>118</v>
      </c>
      <c r="X1403" t="b">
        <f>Tabla1[[#This Row],[PLAN CONSUMO 31/10]]=Tabla1[[#This Row],[PLAN_CONSUMO]]</f>
        <v>1</v>
      </c>
      <c r="Y1403" t="s">
        <v>35</v>
      </c>
      <c r="Z1403" t="b">
        <f>Tabla1[[#This Row],[DESCRIPCION_U20002 31/10]]=Tabla1[[#This Row],[DESCRIPCION_U2000]]</f>
        <v>0</v>
      </c>
      <c r="AA1403" t="s">
        <v>5666</v>
      </c>
      <c r="AB1403" t="b">
        <f>Tabla1[[#This Row],[EJECUTIVO COMERCIAL 31/10]]=Tabla1[[#This Row],[EJECUTIVO_CORPORATE]]</f>
        <v>1</v>
      </c>
      <c r="AC1403" t="e">
        <f>VLOOKUP(Tabla1[[#This Row],[NRO_CUENTA]],[1]!Tabla3[#Data],12,0)</f>
        <v>#N/A</v>
      </c>
      <c r="AD1403" t="e">
        <f>VLOOKUP(Tabla1[[#This Row],[NRO_CUENTA]],[1]!Tabla3[#Data],17,0)</f>
        <v>#N/A</v>
      </c>
    </row>
    <row r="1404" spans="1:30" x14ac:dyDescent="0.25">
      <c r="A1404" t="s">
        <v>18</v>
      </c>
      <c r="B1404" s="1">
        <v>44384</v>
      </c>
      <c r="C1404" t="s">
        <v>323</v>
      </c>
      <c r="D1404">
        <v>36363</v>
      </c>
      <c r="E1404" s="6" t="s">
        <v>1088</v>
      </c>
      <c r="F1404" t="s">
        <v>5674</v>
      </c>
      <c r="G1404" s="6" t="s">
        <v>2240</v>
      </c>
      <c r="H1404" t="s">
        <v>22</v>
      </c>
      <c r="I1404" t="s">
        <v>23</v>
      </c>
      <c r="J1404" t="s">
        <v>2337</v>
      </c>
      <c r="K1404" t="s">
        <v>5675</v>
      </c>
      <c r="L1404" t="s">
        <v>5676</v>
      </c>
      <c r="M1404" t="s">
        <v>5677</v>
      </c>
      <c r="N1404" t="s">
        <v>17</v>
      </c>
      <c r="O1404" s="14">
        <v>44378</v>
      </c>
      <c r="P1404" s="14">
        <v>44409</v>
      </c>
      <c r="Q1404" s="22" t="s">
        <v>27</v>
      </c>
      <c r="R1404" s="22"/>
      <c r="S1404" s="24"/>
      <c r="T1404" s="22">
        <v>44428</v>
      </c>
      <c r="U1404" t="s">
        <v>5982</v>
      </c>
      <c r="V1404" t="s">
        <v>5982</v>
      </c>
      <c r="W1404" t="s">
        <v>323</v>
      </c>
      <c r="X1404" t="b">
        <f>Tabla1[[#This Row],[PLAN CONSUMO 31/10]]=Tabla1[[#This Row],[PLAN_CONSUMO]]</f>
        <v>1</v>
      </c>
      <c r="Y1404" t="s">
        <v>5674</v>
      </c>
      <c r="Z1404" t="b">
        <f>Tabla1[[#This Row],[DESCRIPCION_U20002 31/10]]=Tabla1[[#This Row],[DESCRIPCION_U2000]]</f>
        <v>1</v>
      </c>
      <c r="AA1404" t="s">
        <v>7373</v>
      </c>
      <c r="AB1404" t="b">
        <f>Tabla1[[#This Row],[EJECUTIVO COMERCIAL 31/10]]=Tabla1[[#This Row],[EJECUTIVO_CORPORATE]]</f>
        <v>0</v>
      </c>
      <c r="AC1404" t="str">
        <f>VLOOKUP(Tabla1[[#This Row],[NRO_CUENTA]],[1]!Tabla3[#Data],12,0)</f>
        <v>Realizada</v>
      </c>
      <c r="AD1404" t="e">
        <f>VLOOKUP(Tabla1[[#This Row],[NRO_CUENTA]],[1]!Tabla3[#Data],17,0)</f>
        <v>#REF!</v>
      </c>
    </row>
    <row r="1405" spans="1:30" x14ac:dyDescent="0.25">
      <c r="A1405" t="s">
        <v>18</v>
      </c>
      <c r="B1405" s="1">
        <v>44400</v>
      </c>
      <c r="C1405" t="s">
        <v>323</v>
      </c>
      <c r="D1405">
        <v>36462</v>
      </c>
      <c r="E1405" s="6" t="s">
        <v>1088</v>
      </c>
      <c r="F1405" t="s">
        <v>5678</v>
      </c>
      <c r="G1405" s="6" t="s">
        <v>2240</v>
      </c>
      <c r="H1405" t="s">
        <v>40</v>
      </c>
      <c r="I1405" t="s">
        <v>23</v>
      </c>
      <c r="J1405" t="s">
        <v>2337</v>
      </c>
      <c r="K1405" t="s">
        <v>5679</v>
      </c>
      <c r="L1405" t="s">
        <v>5680</v>
      </c>
      <c r="M1405" t="s">
        <v>1171</v>
      </c>
      <c r="N1405" t="s">
        <v>17</v>
      </c>
      <c r="O1405" s="14">
        <v>44378</v>
      </c>
      <c r="P1405" s="14">
        <v>44409</v>
      </c>
      <c r="Q1405" s="22" t="s">
        <v>27</v>
      </c>
      <c r="R1405" s="22"/>
      <c r="S1405" s="24"/>
      <c r="T1405" s="22">
        <v>44435</v>
      </c>
      <c r="U1405" t="s">
        <v>5982</v>
      </c>
      <c r="V1405" t="s">
        <v>5982</v>
      </c>
      <c r="W1405" t="s">
        <v>323</v>
      </c>
      <c r="X1405" t="b">
        <f>Tabla1[[#This Row],[PLAN CONSUMO 31/10]]=Tabla1[[#This Row],[PLAN_CONSUMO]]</f>
        <v>1</v>
      </c>
      <c r="Y1405" t="s">
        <v>5678</v>
      </c>
      <c r="Z1405" t="b">
        <f>Tabla1[[#This Row],[DESCRIPCION_U20002 31/10]]=Tabla1[[#This Row],[DESCRIPCION_U2000]]</f>
        <v>1</v>
      </c>
      <c r="AA1405" t="s">
        <v>7373</v>
      </c>
      <c r="AB1405" t="b">
        <f>Tabla1[[#This Row],[EJECUTIVO COMERCIAL 31/10]]=Tabla1[[#This Row],[EJECUTIVO_CORPORATE]]</f>
        <v>0</v>
      </c>
      <c r="AC1405" t="str">
        <f>VLOOKUP(Tabla1[[#This Row],[NRO_CUENTA]],[1]!Tabla3[#Data],12,0)</f>
        <v>Realizada recertificacion</v>
      </c>
      <c r="AD1405" t="e">
        <f>VLOOKUP(Tabla1[[#This Row],[NRO_CUENTA]],[1]!Tabla3[#Data],17,0)</f>
        <v>#REF!</v>
      </c>
    </row>
    <row r="1406" spans="1:30" x14ac:dyDescent="0.25">
      <c r="A1406" t="s">
        <v>88</v>
      </c>
      <c r="B1406" s="1">
        <v>42108</v>
      </c>
      <c r="C1406" t="s">
        <v>76</v>
      </c>
      <c r="D1406">
        <v>29503</v>
      </c>
      <c r="E1406" s="6" t="s">
        <v>4848</v>
      </c>
      <c r="F1406" t="s">
        <v>5681</v>
      </c>
      <c r="G1406" s="6" t="s">
        <v>4249</v>
      </c>
      <c r="H1406" t="s">
        <v>40</v>
      </c>
      <c r="I1406" t="s">
        <v>23</v>
      </c>
      <c r="J1406" t="s">
        <v>963</v>
      </c>
      <c r="K1406" t="s">
        <v>5682</v>
      </c>
      <c r="L1406" t="s">
        <v>5683</v>
      </c>
      <c r="M1406" t="s">
        <v>5684</v>
      </c>
      <c r="N1406" t="s">
        <v>4091</v>
      </c>
      <c r="O1406" s="14">
        <v>44378</v>
      </c>
      <c r="P1406" s="14">
        <v>44409</v>
      </c>
      <c r="Q1406" s="22" t="s">
        <v>27</v>
      </c>
      <c r="R1406" s="22"/>
      <c r="S1406" s="24"/>
      <c r="T1406" s="22">
        <v>44470</v>
      </c>
      <c r="U1406" t="s">
        <v>5982</v>
      </c>
      <c r="V1406" t="s">
        <v>35</v>
      </c>
      <c r="W1406" t="s">
        <v>364</v>
      </c>
      <c r="X1406" t="b">
        <f>Tabla1[[#This Row],[PLAN CONSUMO 31/10]]=Tabla1[[#This Row],[PLAN_CONSUMO]]</f>
        <v>0</v>
      </c>
      <c r="Y1406" t="s">
        <v>35</v>
      </c>
      <c r="Z1406" t="b">
        <f>Tabla1[[#This Row],[DESCRIPCION_U20002 31/10]]=Tabla1[[#This Row],[DESCRIPCION_U2000]]</f>
        <v>0</v>
      </c>
      <c r="AA1406" t="s">
        <v>4249</v>
      </c>
      <c r="AB1406" t="b">
        <f>Tabla1[[#This Row],[EJECUTIVO COMERCIAL 31/10]]=Tabla1[[#This Row],[EJECUTIVO_CORPORATE]]</f>
        <v>1</v>
      </c>
      <c r="AC1406" t="e">
        <f>VLOOKUP(Tabla1[[#This Row],[NRO_CUENTA]],[1]!Tabla3[#Data],12,0)</f>
        <v>#N/A</v>
      </c>
      <c r="AD1406" t="e">
        <f>VLOOKUP(Tabla1[[#This Row],[NRO_CUENTA]],[1]!Tabla3[#Data],17,0)</f>
        <v>#N/A</v>
      </c>
    </row>
    <row r="1407" spans="1:30" ht="15" customHeight="1" x14ac:dyDescent="0.25">
      <c r="A1407" t="s">
        <v>88</v>
      </c>
      <c r="B1407" s="1">
        <v>42248</v>
      </c>
      <c r="C1407" t="s">
        <v>28</v>
      </c>
      <c r="D1407">
        <v>29714</v>
      </c>
      <c r="E1407" s="6" t="s">
        <v>20</v>
      </c>
      <c r="F1407" t="s">
        <v>6734</v>
      </c>
      <c r="G1407" s="6" t="s">
        <v>5685</v>
      </c>
      <c r="H1407" t="s">
        <v>40</v>
      </c>
      <c r="I1407" t="s">
        <v>23</v>
      </c>
      <c r="J1407" t="s">
        <v>5686</v>
      </c>
      <c r="K1407" t="s">
        <v>5687</v>
      </c>
      <c r="L1407" t="s">
        <v>5688</v>
      </c>
      <c r="M1407" t="s">
        <v>6755</v>
      </c>
      <c r="N1407" t="s">
        <v>4091</v>
      </c>
      <c r="O1407" s="14">
        <v>44378</v>
      </c>
      <c r="P1407" s="14">
        <v>44409</v>
      </c>
      <c r="Q1407" s="22" t="s">
        <v>27</v>
      </c>
      <c r="R1407" s="22" t="s">
        <v>6756</v>
      </c>
      <c r="S1407" s="24"/>
      <c r="T1407" s="22">
        <v>44586</v>
      </c>
      <c r="U1407" t="s">
        <v>5982</v>
      </c>
      <c r="V1407" t="s">
        <v>5982</v>
      </c>
      <c r="W1407" t="s">
        <v>28</v>
      </c>
      <c r="X1407" t="b">
        <f>Tabla1[[#This Row],[PLAN CONSUMO 31/10]]=Tabla1[[#This Row],[PLAN_CONSUMO]]</f>
        <v>1</v>
      </c>
      <c r="Y1407" t="s">
        <v>9472</v>
      </c>
      <c r="Z1407" t="b">
        <f>Tabla1[[#This Row],[DESCRIPCION_U20002 31/10]]=Tabla1[[#This Row],[DESCRIPCION_U2000]]</f>
        <v>0</v>
      </c>
      <c r="AA1407" t="s">
        <v>5882</v>
      </c>
      <c r="AB1407" t="b">
        <f>Tabla1[[#This Row],[EJECUTIVO COMERCIAL 31/10]]=Tabla1[[#This Row],[EJECUTIVO_CORPORATE]]</f>
        <v>0</v>
      </c>
      <c r="AC1407" t="e">
        <f>VLOOKUP(Tabla1[[#This Row],[NRO_CUENTA]],[1]!Tabla3[#Data],12,0)</f>
        <v>#N/A</v>
      </c>
      <c r="AD1407" t="e">
        <f>VLOOKUP(Tabla1[[#This Row],[NRO_CUENTA]],[1]!Tabla3[#Data],17,0)</f>
        <v>#N/A</v>
      </c>
    </row>
    <row r="1408" spans="1:30" x14ac:dyDescent="0.25">
      <c r="A1408" t="s">
        <v>88</v>
      </c>
      <c r="B1408" s="1">
        <v>42557</v>
      </c>
      <c r="C1408" t="s">
        <v>28</v>
      </c>
      <c r="D1408">
        <v>30218</v>
      </c>
      <c r="E1408" s="6" t="s">
        <v>5689</v>
      </c>
      <c r="F1408" t="s">
        <v>5690</v>
      </c>
      <c r="G1408" s="6" t="s">
        <v>4247</v>
      </c>
      <c r="H1408" t="s">
        <v>40</v>
      </c>
      <c r="I1408" t="s">
        <v>23</v>
      </c>
      <c r="J1408" t="s">
        <v>1231</v>
      </c>
      <c r="K1408" t="s">
        <v>5691</v>
      </c>
      <c r="L1408" t="s">
        <v>5692</v>
      </c>
      <c r="M1408" t="s">
        <v>5693</v>
      </c>
      <c r="N1408" t="s">
        <v>4091</v>
      </c>
      <c r="O1408" s="14">
        <v>44378</v>
      </c>
      <c r="P1408" s="14">
        <v>44409</v>
      </c>
      <c r="Q1408" s="22" t="s">
        <v>27</v>
      </c>
      <c r="R1408" s="22"/>
      <c r="S1408" s="24"/>
      <c r="T1408" s="22">
        <v>44439</v>
      </c>
      <c r="U1408" t="s">
        <v>5982</v>
      </c>
      <c r="V1408" t="s">
        <v>35</v>
      </c>
      <c r="W1408" t="s">
        <v>28</v>
      </c>
      <c r="X1408" t="b">
        <f>Tabla1[[#This Row],[PLAN CONSUMO 31/10]]=Tabla1[[#This Row],[PLAN_CONSUMO]]</f>
        <v>1</v>
      </c>
      <c r="Y1408" t="s">
        <v>35</v>
      </c>
      <c r="Z1408" t="b">
        <f>Tabla1[[#This Row],[DESCRIPCION_U20002 31/10]]=Tabla1[[#This Row],[DESCRIPCION_U2000]]</f>
        <v>0</v>
      </c>
      <c r="AA1408" t="s">
        <v>4247</v>
      </c>
      <c r="AB1408" t="b">
        <f>Tabla1[[#This Row],[EJECUTIVO COMERCIAL 31/10]]=Tabla1[[#This Row],[EJECUTIVO_CORPORATE]]</f>
        <v>1</v>
      </c>
      <c r="AC1408" t="e">
        <f>VLOOKUP(Tabla1[[#This Row],[NRO_CUENTA]],[1]!Tabla3[#Data],12,0)</f>
        <v>#N/A</v>
      </c>
      <c r="AD1408" t="e">
        <f>VLOOKUP(Tabla1[[#This Row],[NRO_CUENTA]],[1]!Tabla3[#Data],17,0)</f>
        <v>#N/A</v>
      </c>
    </row>
    <row r="1409" spans="1:30" x14ac:dyDescent="0.25">
      <c r="A1409" t="s">
        <v>88</v>
      </c>
      <c r="B1409" s="1">
        <v>42570</v>
      </c>
      <c r="C1409" t="s">
        <v>76</v>
      </c>
      <c r="D1409">
        <v>30263</v>
      </c>
      <c r="E1409" s="6" t="s">
        <v>5694</v>
      </c>
      <c r="F1409" t="s">
        <v>6148</v>
      </c>
      <c r="G1409" s="6" t="s">
        <v>1435</v>
      </c>
      <c r="H1409" t="s">
        <v>40</v>
      </c>
      <c r="I1409" t="s">
        <v>23</v>
      </c>
      <c r="J1409" t="s">
        <v>1223</v>
      </c>
      <c r="K1409" t="s">
        <v>5695</v>
      </c>
      <c r="L1409">
        <v>0</v>
      </c>
      <c r="M1409" t="s">
        <v>6426</v>
      </c>
      <c r="N1409" t="s">
        <v>4091</v>
      </c>
      <c r="O1409" s="14">
        <v>44378</v>
      </c>
      <c r="P1409" s="14">
        <v>44409</v>
      </c>
      <c r="Q1409" s="22" t="s">
        <v>27</v>
      </c>
      <c r="R1409" s="22" t="s">
        <v>6460</v>
      </c>
      <c r="S1409" s="24"/>
      <c r="T1409" s="22">
        <v>44610</v>
      </c>
      <c r="U1409" t="s">
        <v>5982</v>
      </c>
      <c r="V1409" t="s">
        <v>5982</v>
      </c>
      <c r="W1409" t="s">
        <v>76</v>
      </c>
      <c r="X1409" t="b">
        <f>Tabla1[[#This Row],[PLAN CONSUMO 31/10]]=Tabla1[[#This Row],[PLAN_CONSUMO]]</f>
        <v>1</v>
      </c>
      <c r="Y1409" t="s">
        <v>7829</v>
      </c>
      <c r="Z1409" t="b">
        <f>Tabla1[[#This Row],[DESCRIPCION_U20002 31/10]]=Tabla1[[#This Row],[DESCRIPCION_U2000]]</f>
        <v>0</v>
      </c>
      <c r="AA1409" t="s">
        <v>1435</v>
      </c>
      <c r="AB1409" t="b">
        <f>Tabla1[[#This Row],[EJECUTIVO COMERCIAL 31/10]]=Tabla1[[#This Row],[EJECUTIVO_CORPORATE]]</f>
        <v>1</v>
      </c>
      <c r="AC1409" t="e">
        <f>VLOOKUP(Tabla1[[#This Row],[NRO_CUENTA]],[1]!Tabla3[#Data],12,0)</f>
        <v>#N/A</v>
      </c>
      <c r="AD1409" t="e">
        <f>VLOOKUP(Tabla1[[#This Row],[NRO_CUENTA]],[1]!Tabla3[#Data],17,0)</f>
        <v>#N/A</v>
      </c>
    </row>
    <row r="1410" spans="1:30" x14ac:dyDescent="0.25">
      <c r="A1410" t="s">
        <v>88</v>
      </c>
      <c r="B1410" s="1">
        <v>42697</v>
      </c>
      <c r="C1410" t="s">
        <v>248</v>
      </c>
      <c r="D1410">
        <v>30560</v>
      </c>
      <c r="E1410" s="6" t="s">
        <v>515</v>
      </c>
      <c r="F1410" t="s">
        <v>5696</v>
      </c>
      <c r="G1410" s="6" t="s">
        <v>4824</v>
      </c>
      <c r="H1410" t="s">
        <v>40</v>
      </c>
      <c r="I1410" t="s">
        <v>23</v>
      </c>
      <c r="J1410" t="s">
        <v>1637</v>
      </c>
      <c r="K1410" t="s">
        <v>5697</v>
      </c>
      <c r="L1410" t="s">
        <v>5698</v>
      </c>
      <c r="M1410" t="s">
        <v>5699</v>
      </c>
      <c r="N1410" t="s">
        <v>4091</v>
      </c>
      <c r="O1410" s="14">
        <v>44378</v>
      </c>
      <c r="P1410" s="14">
        <v>44409</v>
      </c>
      <c r="Q1410" s="22" t="s">
        <v>27</v>
      </c>
      <c r="R1410" s="38"/>
      <c r="S1410" s="24"/>
      <c r="T1410" s="22">
        <v>44525</v>
      </c>
      <c r="U1410" t="s">
        <v>5982</v>
      </c>
      <c r="V1410" t="s">
        <v>35</v>
      </c>
      <c r="W1410" t="s">
        <v>248</v>
      </c>
      <c r="X1410" t="b">
        <f>Tabla1[[#This Row],[PLAN CONSUMO 31/10]]=Tabla1[[#This Row],[PLAN_CONSUMO]]</f>
        <v>1</v>
      </c>
      <c r="Y1410" t="s">
        <v>35</v>
      </c>
      <c r="Z1410" t="b">
        <f>Tabla1[[#This Row],[DESCRIPCION_U20002 31/10]]=Tabla1[[#This Row],[DESCRIPCION_U2000]]</f>
        <v>0</v>
      </c>
      <c r="AA1410" t="s">
        <v>7474</v>
      </c>
      <c r="AB1410" t="b">
        <f>Tabla1[[#This Row],[EJECUTIVO COMERCIAL 31/10]]=Tabla1[[#This Row],[EJECUTIVO_CORPORATE]]</f>
        <v>0</v>
      </c>
      <c r="AC1410" t="e">
        <f>VLOOKUP(Tabla1[[#This Row],[NRO_CUENTA]],[1]!Tabla3[#Data],12,0)</f>
        <v>#N/A</v>
      </c>
      <c r="AD1410" t="e">
        <f>VLOOKUP(Tabla1[[#This Row],[NRO_CUENTA]],[1]!Tabla3[#Data],17,0)</f>
        <v>#N/A</v>
      </c>
    </row>
    <row r="1411" spans="1:30" x14ac:dyDescent="0.25">
      <c r="A1411" t="s">
        <v>18</v>
      </c>
      <c r="B1411" s="1">
        <v>42885</v>
      </c>
      <c r="C1411" t="s">
        <v>28</v>
      </c>
      <c r="D1411">
        <v>31076</v>
      </c>
      <c r="E1411" s="6" t="s">
        <v>5700</v>
      </c>
      <c r="F1411" t="s">
        <v>5701</v>
      </c>
      <c r="G1411" s="6" t="s">
        <v>1760</v>
      </c>
      <c r="H1411" t="s">
        <v>40</v>
      </c>
      <c r="I1411" t="s">
        <v>23</v>
      </c>
      <c r="J1411" t="s">
        <v>1231</v>
      </c>
      <c r="K1411" t="s">
        <v>5702</v>
      </c>
      <c r="L1411" t="s">
        <v>5703</v>
      </c>
      <c r="M1411" t="s">
        <v>5704</v>
      </c>
      <c r="N1411" t="s">
        <v>4091</v>
      </c>
      <c r="O1411" s="14">
        <v>44378</v>
      </c>
      <c r="P1411" s="14">
        <v>44409</v>
      </c>
      <c r="Q1411" s="22" t="s">
        <v>27</v>
      </c>
      <c r="R1411" s="22"/>
      <c r="S1411" s="24"/>
      <c r="T1411" s="22">
        <v>44460</v>
      </c>
      <c r="U1411" t="s">
        <v>5982</v>
      </c>
      <c r="V1411" t="s">
        <v>5982</v>
      </c>
      <c r="W1411" t="s">
        <v>28</v>
      </c>
      <c r="X1411" t="b">
        <f>Tabla1[[#This Row],[PLAN CONSUMO 31/10]]=Tabla1[[#This Row],[PLAN_CONSUMO]]</f>
        <v>1</v>
      </c>
      <c r="Y1411" t="s">
        <v>7830</v>
      </c>
      <c r="Z1411" t="b">
        <f>Tabla1[[#This Row],[DESCRIPCION_U20002 31/10]]=Tabla1[[#This Row],[DESCRIPCION_U2000]]</f>
        <v>0</v>
      </c>
      <c r="AA1411" t="s">
        <v>1760</v>
      </c>
      <c r="AB1411" t="b">
        <f>Tabla1[[#This Row],[EJECUTIVO COMERCIAL 31/10]]=Tabla1[[#This Row],[EJECUTIVO_CORPORATE]]</f>
        <v>1</v>
      </c>
      <c r="AC1411" t="e">
        <f>VLOOKUP(Tabla1[[#This Row],[NRO_CUENTA]],[1]!Tabla3[#Data],12,0)</f>
        <v>#N/A</v>
      </c>
      <c r="AD1411" t="e">
        <f>VLOOKUP(Tabla1[[#This Row],[NRO_CUENTA]],[1]!Tabla3[#Data],17,0)</f>
        <v>#N/A</v>
      </c>
    </row>
    <row r="1412" spans="1:30" x14ac:dyDescent="0.25">
      <c r="A1412" t="s">
        <v>18</v>
      </c>
      <c r="B1412" s="1">
        <v>42927</v>
      </c>
      <c r="C1412" t="s">
        <v>760</v>
      </c>
      <c r="D1412">
        <v>31214</v>
      </c>
      <c r="E1412" s="6" t="s">
        <v>5705</v>
      </c>
      <c r="F1412" t="s">
        <v>5706</v>
      </c>
      <c r="G1412" s="6" t="s">
        <v>4620</v>
      </c>
      <c r="H1412" t="s">
        <v>40</v>
      </c>
      <c r="I1412" t="s">
        <v>23</v>
      </c>
      <c r="J1412" t="s">
        <v>1633</v>
      </c>
      <c r="K1412" t="s">
        <v>5707</v>
      </c>
      <c r="L1412" t="s">
        <v>5708</v>
      </c>
      <c r="M1412" t="s">
        <v>5709</v>
      </c>
      <c r="N1412" t="s">
        <v>4091</v>
      </c>
      <c r="O1412" s="14">
        <v>44378</v>
      </c>
      <c r="P1412" s="14">
        <v>44409</v>
      </c>
      <c r="Q1412" s="22" t="s">
        <v>27</v>
      </c>
      <c r="R1412" s="22"/>
      <c r="S1412" s="24"/>
      <c r="T1412" s="22">
        <v>44439</v>
      </c>
      <c r="U1412" t="s">
        <v>5982</v>
      </c>
      <c r="V1412" t="s">
        <v>5982</v>
      </c>
      <c r="W1412" t="s">
        <v>760</v>
      </c>
      <c r="X1412" t="b">
        <f>Tabla1[[#This Row],[PLAN CONSUMO 31/10]]=Tabla1[[#This Row],[PLAN_CONSUMO]]</f>
        <v>1</v>
      </c>
      <c r="Y1412" t="s">
        <v>6377</v>
      </c>
      <c r="Z1412" t="b">
        <f>Tabla1[[#This Row],[DESCRIPCION_U20002 31/10]]=Tabla1[[#This Row],[DESCRIPCION_U2000]]</f>
        <v>0</v>
      </c>
      <c r="AA1412" t="s">
        <v>9185</v>
      </c>
      <c r="AB1412" t="b">
        <f>Tabla1[[#This Row],[EJECUTIVO COMERCIAL 31/10]]=Tabla1[[#This Row],[EJECUTIVO_CORPORATE]]</f>
        <v>0</v>
      </c>
      <c r="AC1412" t="e">
        <f>VLOOKUP(Tabla1[[#This Row],[NRO_CUENTA]],[1]!Tabla3[#Data],12,0)</f>
        <v>#N/A</v>
      </c>
      <c r="AD1412" t="e">
        <f>VLOOKUP(Tabla1[[#This Row],[NRO_CUENTA]],[1]!Tabla3[#Data],17,0)</f>
        <v>#N/A</v>
      </c>
    </row>
    <row r="1413" spans="1:30" x14ac:dyDescent="0.25">
      <c r="A1413" t="s">
        <v>88</v>
      </c>
      <c r="B1413" s="1">
        <v>42943</v>
      </c>
      <c r="C1413" t="s">
        <v>76</v>
      </c>
      <c r="D1413">
        <v>31256</v>
      </c>
      <c r="E1413" s="6" t="s">
        <v>5710</v>
      </c>
      <c r="F1413" t="s">
        <v>5711</v>
      </c>
      <c r="G1413" s="6" t="s">
        <v>4244</v>
      </c>
      <c r="H1413" t="s">
        <v>40</v>
      </c>
      <c r="I1413" t="s">
        <v>23</v>
      </c>
      <c r="J1413" t="s">
        <v>1224</v>
      </c>
      <c r="K1413" t="s">
        <v>5712</v>
      </c>
      <c r="L1413" t="s">
        <v>5713</v>
      </c>
      <c r="M1413" t="s">
        <v>5714</v>
      </c>
      <c r="N1413" t="s">
        <v>4091</v>
      </c>
      <c r="O1413" s="14">
        <v>44378</v>
      </c>
      <c r="P1413" s="14">
        <v>44409</v>
      </c>
      <c r="Q1413" s="22" t="s">
        <v>27</v>
      </c>
      <c r="R1413" s="22"/>
      <c r="S1413" s="24"/>
      <c r="T1413" s="22">
        <v>44459</v>
      </c>
      <c r="U1413" t="s">
        <v>5982</v>
      </c>
      <c r="V1413" t="s">
        <v>5982</v>
      </c>
      <c r="W1413" t="s">
        <v>76</v>
      </c>
      <c r="X1413" t="b">
        <f>Tabla1[[#This Row],[PLAN CONSUMO 31/10]]=Tabla1[[#This Row],[PLAN_CONSUMO]]</f>
        <v>1</v>
      </c>
      <c r="Y1413" t="s">
        <v>6735</v>
      </c>
      <c r="Z1413" t="b">
        <f>Tabla1[[#This Row],[DESCRIPCION_U20002 31/10]]=Tabla1[[#This Row],[DESCRIPCION_U2000]]</f>
        <v>0</v>
      </c>
      <c r="AA1413" t="s">
        <v>5731</v>
      </c>
      <c r="AB1413" t="b">
        <f>Tabla1[[#This Row],[EJECUTIVO COMERCIAL 31/10]]=Tabla1[[#This Row],[EJECUTIVO_CORPORATE]]</f>
        <v>0</v>
      </c>
      <c r="AC1413" t="e">
        <f>VLOOKUP(Tabla1[[#This Row],[NRO_CUENTA]],[1]!Tabla3[#Data],12,0)</f>
        <v>#N/A</v>
      </c>
      <c r="AD1413" t="e">
        <f>VLOOKUP(Tabla1[[#This Row],[NRO_CUENTA]],[1]!Tabla3[#Data],17,0)</f>
        <v>#N/A</v>
      </c>
    </row>
    <row r="1414" spans="1:30" x14ac:dyDescent="0.25">
      <c r="A1414" t="s">
        <v>88</v>
      </c>
      <c r="B1414" s="1">
        <v>43159</v>
      </c>
      <c r="C1414" t="s">
        <v>427</v>
      </c>
      <c r="D1414">
        <v>31993</v>
      </c>
      <c r="E1414" s="6" t="s">
        <v>5715</v>
      </c>
      <c r="F1414" t="s">
        <v>6161</v>
      </c>
      <c r="G1414" s="6" t="s">
        <v>1435</v>
      </c>
      <c r="H1414" t="s">
        <v>40</v>
      </c>
      <c r="I1414" t="s">
        <v>23</v>
      </c>
      <c r="J1414" t="s">
        <v>1223</v>
      </c>
      <c r="K1414" t="s">
        <v>5716</v>
      </c>
      <c r="L1414" t="s">
        <v>5717</v>
      </c>
      <c r="M1414" t="s">
        <v>5718</v>
      </c>
      <c r="N1414" t="s">
        <v>4091</v>
      </c>
      <c r="O1414" s="14">
        <v>44378</v>
      </c>
      <c r="P1414" s="14">
        <v>44409</v>
      </c>
      <c r="Q1414" s="22" t="s">
        <v>27</v>
      </c>
      <c r="R1414" s="22" t="s">
        <v>5647</v>
      </c>
      <c r="S1414" s="24"/>
      <c r="T1414" s="22">
        <v>44551</v>
      </c>
      <c r="U1414" t="s">
        <v>5982</v>
      </c>
      <c r="V1414" t="s">
        <v>5982</v>
      </c>
      <c r="W1414" t="s">
        <v>6497</v>
      </c>
      <c r="X1414" t="b">
        <f>Tabla1[[#This Row],[PLAN CONSUMO 31/10]]=Tabla1[[#This Row],[PLAN_CONSUMO]]</f>
        <v>0</v>
      </c>
      <c r="Y1414" t="s">
        <v>6161</v>
      </c>
      <c r="Z1414" t="b">
        <f>Tabla1[[#This Row],[DESCRIPCION_U20002 31/10]]=Tabla1[[#This Row],[DESCRIPCION_U2000]]</f>
        <v>1</v>
      </c>
      <c r="AA1414" t="s">
        <v>1435</v>
      </c>
      <c r="AB1414" t="b">
        <f>Tabla1[[#This Row],[EJECUTIVO COMERCIAL 31/10]]=Tabla1[[#This Row],[EJECUTIVO_CORPORATE]]</f>
        <v>1</v>
      </c>
      <c r="AC1414" t="e">
        <f>VLOOKUP(Tabla1[[#This Row],[NRO_CUENTA]],[1]!Tabla3[#Data],12,0)</f>
        <v>#N/A</v>
      </c>
      <c r="AD1414" t="e">
        <f>VLOOKUP(Tabla1[[#This Row],[NRO_CUENTA]],[1]!Tabla3[#Data],17,0)</f>
        <v>#N/A</v>
      </c>
    </row>
    <row r="1415" spans="1:30" x14ac:dyDescent="0.25">
      <c r="A1415" t="s">
        <v>88</v>
      </c>
      <c r="B1415" s="1">
        <v>43182</v>
      </c>
      <c r="C1415" t="s">
        <v>28</v>
      </c>
      <c r="D1415" s="37">
        <v>32099</v>
      </c>
      <c r="E1415" s="6" t="s">
        <v>4918</v>
      </c>
      <c r="F1415" t="s">
        <v>6160</v>
      </c>
      <c r="G1415" s="6" t="s">
        <v>1413</v>
      </c>
      <c r="H1415" t="s">
        <v>40</v>
      </c>
      <c r="I1415" t="s">
        <v>23</v>
      </c>
      <c r="J1415" t="s">
        <v>757</v>
      </c>
      <c r="K1415" t="s">
        <v>5719</v>
      </c>
      <c r="L1415" t="s">
        <v>5720</v>
      </c>
      <c r="M1415" t="s">
        <v>5721</v>
      </c>
      <c r="N1415" t="s">
        <v>4091</v>
      </c>
      <c r="O1415" s="14">
        <v>44378</v>
      </c>
      <c r="P1415" s="14">
        <v>44409</v>
      </c>
      <c r="Q1415" s="22" t="s">
        <v>27</v>
      </c>
      <c r="R1415" s="22"/>
      <c r="S1415" s="24"/>
      <c r="T1415" s="22">
        <v>44467</v>
      </c>
      <c r="U1415" t="s">
        <v>5982</v>
      </c>
      <c r="V1415" t="s">
        <v>5982</v>
      </c>
      <c r="W1415" t="s">
        <v>28</v>
      </c>
      <c r="X1415" t="b">
        <f>Tabla1[[#This Row],[PLAN CONSUMO 31/10]]=Tabla1[[#This Row],[PLAN_CONSUMO]]</f>
        <v>1</v>
      </c>
      <c r="Y1415" t="s">
        <v>6160</v>
      </c>
      <c r="Z1415" t="b">
        <f>Tabla1[[#This Row],[DESCRIPCION_U20002 31/10]]=Tabla1[[#This Row],[DESCRIPCION_U2000]]</f>
        <v>1</v>
      </c>
      <c r="AA1415" t="s">
        <v>8926</v>
      </c>
      <c r="AB1415" t="b">
        <f>Tabla1[[#This Row],[EJECUTIVO COMERCIAL 31/10]]=Tabla1[[#This Row],[EJECUTIVO_CORPORATE]]</f>
        <v>0</v>
      </c>
      <c r="AC1415" t="e">
        <f>VLOOKUP(Tabla1[[#This Row],[NRO_CUENTA]],[1]!Tabla3[#Data],12,0)</f>
        <v>#N/A</v>
      </c>
      <c r="AD1415" t="e">
        <f>VLOOKUP(Tabla1[[#This Row],[NRO_CUENTA]],[1]!Tabla3[#Data],17,0)</f>
        <v>#N/A</v>
      </c>
    </row>
    <row r="1416" spans="1:30" x14ac:dyDescent="0.25">
      <c r="A1416" t="s">
        <v>188</v>
      </c>
      <c r="B1416" s="1">
        <v>43199</v>
      </c>
      <c r="C1416" t="s">
        <v>427</v>
      </c>
      <c r="D1416">
        <v>32152</v>
      </c>
      <c r="E1416" s="6" t="s">
        <v>5722</v>
      </c>
      <c r="F1416" t="s">
        <v>5723</v>
      </c>
      <c r="G1416" s="6" t="s">
        <v>4243</v>
      </c>
      <c r="H1416" t="s">
        <v>40</v>
      </c>
      <c r="I1416" t="s">
        <v>23</v>
      </c>
      <c r="J1416" t="s">
        <v>1843</v>
      </c>
      <c r="K1416" t="s">
        <v>5724</v>
      </c>
      <c r="L1416" t="s">
        <v>5725</v>
      </c>
      <c r="M1416" t="s">
        <v>5726</v>
      </c>
      <c r="N1416" t="s">
        <v>4091</v>
      </c>
      <c r="O1416" s="14">
        <v>44378</v>
      </c>
      <c r="P1416" s="14">
        <v>44409</v>
      </c>
      <c r="Q1416" s="22" t="s">
        <v>27</v>
      </c>
      <c r="R1416" s="22"/>
      <c r="S1416" s="24"/>
      <c r="T1416" s="22">
        <v>44455</v>
      </c>
      <c r="U1416" t="s">
        <v>5982</v>
      </c>
      <c r="V1416" t="s">
        <v>5982</v>
      </c>
      <c r="W1416" t="s">
        <v>6497</v>
      </c>
      <c r="X1416" t="b">
        <f>Tabla1[[#This Row],[PLAN CONSUMO 31/10]]=Tabla1[[#This Row],[PLAN_CONSUMO]]</f>
        <v>0</v>
      </c>
      <c r="Y1416" t="s">
        <v>6736</v>
      </c>
      <c r="Z1416" t="b">
        <f>Tabla1[[#This Row],[DESCRIPCION_U20002 31/10]]=Tabla1[[#This Row],[DESCRIPCION_U2000]]</f>
        <v>0</v>
      </c>
      <c r="AA1416" t="s">
        <v>1754</v>
      </c>
      <c r="AB1416" t="b">
        <f>Tabla1[[#This Row],[EJECUTIVO COMERCIAL 31/10]]=Tabla1[[#This Row],[EJECUTIVO_CORPORATE]]</f>
        <v>0</v>
      </c>
      <c r="AC1416" t="e">
        <f>VLOOKUP(Tabla1[[#This Row],[NRO_CUENTA]],[1]!Tabla3[#Data],12,0)</f>
        <v>#N/A</v>
      </c>
      <c r="AD1416" t="e">
        <f>VLOOKUP(Tabla1[[#This Row],[NRO_CUENTA]],[1]!Tabla3[#Data],17,0)</f>
        <v>#N/A</v>
      </c>
    </row>
    <row r="1417" spans="1:30" x14ac:dyDescent="0.25">
      <c r="A1417" t="s">
        <v>88</v>
      </c>
      <c r="B1417" s="1">
        <v>43343</v>
      </c>
      <c r="C1417" t="s">
        <v>427</v>
      </c>
      <c r="D1417">
        <v>32849</v>
      </c>
      <c r="E1417" s="6" t="s">
        <v>5729</v>
      </c>
      <c r="F1417" t="s">
        <v>5730</v>
      </c>
      <c r="G1417" s="6" t="s">
        <v>5731</v>
      </c>
      <c r="H1417" t="s">
        <v>40</v>
      </c>
      <c r="I1417" t="s">
        <v>23</v>
      </c>
      <c r="J1417" t="s">
        <v>1223</v>
      </c>
      <c r="K1417" t="s">
        <v>5732</v>
      </c>
      <c r="L1417" t="s">
        <v>5733</v>
      </c>
      <c r="M1417" t="s">
        <v>5734</v>
      </c>
      <c r="N1417" t="s">
        <v>4091</v>
      </c>
      <c r="O1417" s="14">
        <v>44378</v>
      </c>
      <c r="P1417" s="14">
        <v>44409</v>
      </c>
      <c r="Q1417" s="22" t="s">
        <v>27</v>
      </c>
      <c r="R1417" s="22"/>
      <c r="S1417" s="24"/>
      <c r="T1417" s="22">
        <v>44469</v>
      </c>
      <c r="U1417" t="s">
        <v>5982</v>
      </c>
      <c r="V1417" t="s">
        <v>5982</v>
      </c>
      <c r="W1417" t="s">
        <v>6497</v>
      </c>
      <c r="X1417" t="b">
        <f>Tabla1[[#This Row],[PLAN CONSUMO 31/10]]=Tabla1[[#This Row],[PLAN_CONSUMO]]</f>
        <v>0</v>
      </c>
      <c r="Y1417" t="s">
        <v>6737</v>
      </c>
      <c r="Z1417" t="b">
        <f>Tabla1[[#This Row],[DESCRIPCION_U20002 31/10]]=Tabla1[[#This Row],[DESCRIPCION_U2000]]</f>
        <v>0</v>
      </c>
      <c r="AA1417" t="s">
        <v>5731</v>
      </c>
      <c r="AB1417" t="b">
        <f>Tabla1[[#This Row],[EJECUTIVO COMERCIAL 31/10]]=Tabla1[[#This Row],[EJECUTIVO_CORPORATE]]</f>
        <v>1</v>
      </c>
      <c r="AC1417" t="e">
        <f>VLOOKUP(Tabla1[[#This Row],[NRO_CUENTA]],[1]!Tabla3[#Data],12,0)</f>
        <v>#N/A</v>
      </c>
      <c r="AD1417" t="e">
        <f>VLOOKUP(Tabla1[[#This Row],[NRO_CUENTA]],[1]!Tabla3[#Data],17,0)</f>
        <v>#N/A</v>
      </c>
    </row>
    <row r="1418" spans="1:30" x14ac:dyDescent="0.25">
      <c r="A1418" t="s">
        <v>88</v>
      </c>
      <c r="B1418" s="1">
        <v>43524</v>
      </c>
      <c r="C1418" t="s">
        <v>28</v>
      </c>
      <c r="D1418">
        <v>33643</v>
      </c>
      <c r="E1418" s="6" t="s">
        <v>5735</v>
      </c>
      <c r="F1418" t="s">
        <v>5736</v>
      </c>
      <c r="G1418" s="6" t="s">
        <v>1413</v>
      </c>
      <c r="H1418" t="s">
        <v>40</v>
      </c>
      <c r="I1418" t="s">
        <v>23</v>
      </c>
      <c r="J1418" t="s">
        <v>757</v>
      </c>
      <c r="K1418" t="s">
        <v>5737</v>
      </c>
      <c r="L1418" t="s">
        <v>5738</v>
      </c>
      <c r="M1418" t="s">
        <v>5739</v>
      </c>
      <c r="N1418" t="s">
        <v>4091</v>
      </c>
      <c r="O1418" s="14">
        <v>44378</v>
      </c>
      <c r="P1418" s="14">
        <v>44409</v>
      </c>
      <c r="Q1418" s="22" t="s">
        <v>27</v>
      </c>
      <c r="R1418" s="22"/>
      <c r="S1418" s="24"/>
      <c r="T1418" s="22">
        <v>44439</v>
      </c>
      <c r="U1418" t="s">
        <v>5982</v>
      </c>
      <c r="V1418" t="s">
        <v>5982</v>
      </c>
      <c r="W1418" t="s">
        <v>28</v>
      </c>
      <c r="X1418" t="b">
        <f>Tabla1[[#This Row],[PLAN CONSUMO 31/10]]=Tabla1[[#This Row],[PLAN_CONSUMO]]</f>
        <v>1</v>
      </c>
      <c r="Y1418" t="s">
        <v>7443</v>
      </c>
      <c r="Z1418" t="b">
        <f>Tabla1[[#This Row],[DESCRIPCION_U20002 31/10]]=Tabla1[[#This Row],[DESCRIPCION_U2000]]</f>
        <v>0</v>
      </c>
      <c r="AA1418" t="s">
        <v>8926</v>
      </c>
      <c r="AB1418" t="b">
        <f>Tabla1[[#This Row],[EJECUTIVO COMERCIAL 31/10]]=Tabla1[[#This Row],[EJECUTIVO_CORPORATE]]</f>
        <v>0</v>
      </c>
      <c r="AC1418" t="e">
        <f>VLOOKUP(Tabla1[[#This Row],[NRO_CUENTA]],[1]!Tabla3[#Data],12,0)</f>
        <v>#N/A</v>
      </c>
      <c r="AD1418" t="e">
        <f>VLOOKUP(Tabla1[[#This Row],[NRO_CUENTA]],[1]!Tabla3[#Data],17,0)</f>
        <v>#N/A</v>
      </c>
    </row>
    <row r="1419" spans="1:30" x14ac:dyDescent="0.25">
      <c r="A1419" t="s">
        <v>88</v>
      </c>
      <c r="B1419" s="1">
        <v>43524</v>
      </c>
      <c r="C1419" t="s">
        <v>28</v>
      </c>
      <c r="D1419">
        <v>33644</v>
      </c>
      <c r="E1419" s="6" t="s">
        <v>5735</v>
      </c>
      <c r="F1419" t="s">
        <v>5740</v>
      </c>
      <c r="G1419" s="6" t="s">
        <v>1413</v>
      </c>
      <c r="H1419" t="s">
        <v>40</v>
      </c>
      <c r="I1419" t="s">
        <v>23</v>
      </c>
      <c r="J1419" t="s">
        <v>757</v>
      </c>
      <c r="K1419" t="s">
        <v>5741</v>
      </c>
      <c r="L1419" t="s">
        <v>5742</v>
      </c>
      <c r="M1419" t="s">
        <v>5739</v>
      </c>
      <c r="N1419" t="s">
        <v>4091</v>
      </c>
      <c r="O1419" s="14">
        <v>44378</v>
      </c>
      <c r="P1419" s="14">
        <v>44409</v>
      </c>
      <c r="Q1419" s="22" t="s">
        <v>27</v>
      </c>
      <c r="R1419" s="22"/>
      <c r="S1419" s="24"/>
      <c r="T1419" s="22">
        <v>44439</v>
      </c>
      <c r="U1419" t="s">
        <v>5982</v>
      </c>
      <c r="V1419" t="s">
        <v>5982</v>
      </c>
      <c r="W1419" t="s">
        <v>28</v>
      </c>
      <c r="X1419" t="b">
        <f>Tabla1[[#This Row],[PLAN CONSUMO 31/10]]=Tabla1[[#This Row],[PLAN_CONSUMO]]</f>
        <v>1</v>
      </c>
      <c r="Y1419" t="s">
        <v>7444</v>
      </c>
      <c r="Z1419" t="b">
        <f>Tabla1[[#This Row],[DESCRIPCION_U20002 31/10]]=Tabla1[[#This Row],[DESCRIPCION_U2000]]</f>
        <v>0</v>
      </c>
      <c r="AA1419" t="s">
        <v>8926</v>
      </c>
      <c r="AB1419" t="b">
        <f>Tabla1[[#This Row],[EJECUTIVO COMERCIAL 31/10]]=Tabla1[[#This Row],[EJECUTIVO_CORPORATE]]</f>
        <v>0</v>
      </c>
      <c r="AC1419" t="e">
        <f>VLOOKUP(Tabla1[[#This Row],[NRO_CUENTA]],[1]!Tabla3[#Data],12,0)</f>
        <v>#N/A</v>
      </c>
      <c r="AD1419" t="e">
        <f>VLOOKUP(Tabla1[[#This Row],[NRO_CUENTA]],[1]!Tabla3[#Data],17,0)</f>
        <v>#N/A</v>
      </c>
    </row>
    <row r="1420" spans="1:30" x14ac:dyDescent="0.25">
      <c r="A1420" t="s">
        <v>88</v>
      </c>
      <c r="B1420" s="1">
        <v>42821</v>
      </c>
      <c r="C1420" t="s">
        <v>248</v>
      </c>
      <c r="D1420">
        <v>30897</v>
      </c>
      <c r="E1420" s="6" t="s">
        <v>309</v>
      </c>
      <c r="F1420" t="s">
        <v>6149</v>
      </c>
      <c r="G1420" s="6" t="s">
        <v>1408</v>
      </c>
      <c r="H1420" t="s">
        <v>22</v>
      </c>
      <c r="I1420" t="s">
        <v>23</v>
      </c>
      <c r="J1420" t="s">
        <v>1228</v>
      </c>
      <c r="K1420" t="s">
        <v>5743</v>
      </c>
      <c r="L1420" t="s">
        <v>5744</v>
      </c>
      <c r="M1420" t="s">
        <v>6759</v>
      </c>
      <c r="N1420" t="s">
        <v>4091</v>
      </c>
      <c r="O1420" s="14">
        <v>44378</v>
      </c>
      <c r="P1420" s="14">
        <v>44409</v>
      </c>
      <c r="Q1420" s="22" t="s">
        <v>27</v>
      </c>
      <c r="R1420" s="22" t="s">
        <v>6758</v>
      </c>
      <c r="S1420" s="24"/>
      <c r="T1420" s="22">
        <v>44566</v>
      </c>
      <c r="U1420" t="s">
        <v>5982</v>
      </c>
      <c r="V1420" t="s">
        <v>5982</v>
      </c>
      <c r="W1420" t="s">
        <v>248</v>
      </c>
      <c r="X1420" t="b">
        <f>Tabla1[[#This Row],[PLAN CONSUMO 31/10]]=Tabla1[[#This Row],[PLAN_CONSUMO]]</f>
        <v>1</v>
      </c>
      <c r="Y1420" t="s">
        <v>6149</v>
      </c>
      <c r="Z1420" t="b">
        <f>Tabla1[[#This Row],[DESCRIPCION_U20002 31/10]]=Tabla1[[#This Row],[DESCRIPCION_U2000]]</f>
        <v>1</v>
      </c>
      <c r="AA1420" t="s">
        <v>8638</v>
      </c>
      <c r="AB1420" t="b">
        <f>Tabla1[[#This Row],[EJECUTIVO COMERCIAL 31/10]]=Tabla1[[#This Row],[EJECUTIVO_CORPORATE]]</f>
        <v>0</v>
      </c>
      <c r="AC1420" t="e">
        <f>VLOOKUP(Tabla1[[#This Row],[NRO_CUENTA]],[1]!Tabla3[#Data],12,0)</f>
        <v>#N/A</v>
      </c>
      <c r="AD1420" t="e">
        <f>VLOOKUP(Tabla1[[#This Row],[NRO_CUENTA]],[1]!Tabla3[#Data],17,0)</f>
        <v>#N/A</v>
      </c>
    </row>
    <row r="1421" spans="1:30" x14ac:dyDescent="0.25">
      <c r="A1421" t="s">
        <v>242</v>
      </c>
      <c r="B1421" s="1">
        <v>43327</v>
      </c>
      <c r="C1421" t="s">
        <v>287</v>
      </c>
      <c r="D1421">
        <v>32760</v>
      </c>
      <c r="E1421" s="6" t="s">
        <v>5745</v>
      </c>
      <c r="F1421" t="s">
        <v>5746</v>
      </c>
      <c r="G1421" s="6" t="s">
        <v>4895</v>
      </c>
      <c r="H1421" t="s">
        <v>22</v>
      </c>
      <c r="I1421" t="s">
        <v>23</v>
      </c>
      <c r="J1421" s="34" t="s">
        <v>5193</v>
      </c>
      <c r="K1421" t="s">
        <v>5747</v>
      </c>
      <c r="L1421" t="s">
        <v>5748</v>
      </c>
      <c r="M1421" t="s">
        <v>6167</v>
      </c>
      <c r="N1421" t="s">
        <v>4091</v>
      </c>
      <c r="O1421" s="14">
        <v>44378</v>
      </c>
      <c r="P1421" s="14">
        <v>44409</v>
      </c>
      <c r="Q1421" s="22" t="s">
        <v>27</v>
      </c>
      <c r="R1421" s="22" t="s">
        <v>6166</v>
      </c>
      <c r="S1421" s="24"/>
      <c r="T1421" s="22">
        <v>44476</v>
      </c>
      <c r="U1421" t="s">
        <v>5982</v>
      </c>
      <c r="V1421" t="s">
        <v>35</v>
      </c>
      <c r="W1421" t="s">
        <v>287</v>
      </c>
      <c r="X1421" t="b">
        <f>Tabla1[[#This Row],[PLAN CONSUMO 31/10]]=Tabla1[[#This Row],[PLAN_CONSUMO]]</f>
        <v>1</v>
      </c>
      <c r="Y1421" t="s">
        <v>35</v>
      </c>
      <c r="Z1421" t="b">
        <f>Tabla1[[#This Row],[DESCRIPCION_U20002 31/10]]=Tabla1[[#This Row],[DESCRIPCION_U2000]]</f>
        <v>0</v>
      </c>
      <c r="AA1421" t="s">
        <v>4895</v>
      </c>
      <c r="AB1421" t="b">
        <f>Tabla1[[#This Row],[EJECUTIVO COMERCIAL 31/10]]=Tabla1[[#This Row],[EJECUTIVO_CORPORATE]]</f>
        <v>1</v>
      </c>
      <c r="AC1421" t="e">
        <f>VLOOKUP(Tabla1[[#This Row],[NRO_CUENTA]],[1]!Tabla3[#Data],12,0)</f>
        <v>#N/A</v>
      </c>
      <c r="AD1421" t="e">
        <f>VLOOKUP(Tabla1[[#This Row],[NRO_CUENTA]],[1]!Tabla3[#Data],17,0)</f>
        <v>#N/A</v>
      </c>
    </row>
    <row r="1422" spans="1:30" x14ac:dyDescent="0.25">
      <c r="A1422" t="s">
        <v>88</v>
      </c>
      <c r="B1422" s="1">
        <v>43357</v>
      </c>
      <c r="C1422" t="s">
        <v>28</v>
      </c>
      <c r="D1422">
        <v>32891</v>
      </c>
      <c r="E1422" s="6" t="s">
        <v>5241</v>
      </c>
      <c r="F1422" t="s">
        <v>5749</v>
      </c>
      <c r="G1422" s="6" t="s">
        <v>5685</v>
      </c>
      <c r="H1422" t="s">
        <v>22</v>
      </c>
      <c r="I1422" t="s">
        <v>23</v>
      </c>
      <c r="J1422" t="s">
        <v>5686</v>
      </c>
      <c r="K1422" t="s">
        <v>5750</v>
      </c>
      <c r="L1422" t="s">
        <v>5751</v>
      </c>
      <c r="M1422" t="s">
        <v>5446</v>
      </c>
      <c r="N1422" t="s">
        <v>594</v>
      </c>
      <c r="O1422" s="14">
        <v>44378</v>
      </c>
      <c r="P1422" s="14">
        <v>44409</v>
      </c>
      <c r="Q1422" s="22" t="s">
        <v>27</v>
      </c>
      <c r="R1422" s="22" t="s">
        <v>5752</v>
      </c>
      <c r="S1422" s="24"/>
      <c r="T1422" s="22">
        <v>44411</v>
      </c>
      <c r="U1422" t="s">
        <v>5982</v>
      </c>
      <c r="V1422" t="s">
        <v>5982</v>
      </c>
      <c r="W1422" t="s">
        <v>364</v>
      </c>
      <c r="X1422" t="b">
        <f>Tabla1[[#This Row],[PLAN CONSUMO 31/10]]=Tabla1[[#This Row],[PLAN_CONSUMO]]</f>
        <v>0</v>
      </c>
      <c r="Y1422" t="s">
        <v>9177</v>
      </c>
      <c r="Z1422" t="b">
        <f>Tabla1[[#This Row],[DESCRIPCION_U20002 31/10]]=Tabla1[[#This Row],[DESCRIPCION_U2000]]</f>
        <v>0</v>
      </c>
      <c r="AA1422" t="s">
        <v>5882</v>
      </c>
      <c r="AB1422" t="b">
        <f>Tabla1[[#This Row],[EJECUTIVO COMERCIAL 31/10]]=Tabla1[[#This Row],[EJECUTIVO_CORPORATE]]</f>
        <v>0</v>
      </c>
      <c r="AC1422" t="e">
        <f>VLOOKUP(Tabla1[[#This Row],[NRO_CUENTA]],[1]!Tabla3[#Data],12,0)</f>
        <v>#N/A</v>
      </c>
      <c r="AD1422" t="e">
        <f>VLOOKUP(Tabla1[[#This Row],[NRO_CUENTA]],[1]!Tabla3[#Data],17,0)</f>
        <v>#N/A</v>
      </c>
    </row>
    <row r="1423" spans="1:30" x14ac:dyDescent="0.25">
      <c r="A1423" t="s">
        <v>18</v>
      </c>
      <c r="B1423" s="1">
        <v>43524</v>
      </c>
      <c r="C1423" t="s">
        <v>248</v>
      </c>
      <c r="D1423">
        <v>33668</v>
      </c>
      <c r="E1423" s="6" t="s">
        <v>352</v>
      </c>
      <c r="F1423" t="s">
        <v>5753</v>
      </c>
      <c r="G1423" s="6" t="s">
        <v>1765</v>
      </c>
      <c r="H1423" t="s">
        <v>22</v>
      </c>
      <c r="I1423" t="s">
        <v>23</v>
      </c>
      <c r="J1423" t="s">
        <v>745</v>
      </c>
      <c r="K1423" t="s">
        <v>5754</v>
      </c>
      <c r="L1423" t="s">
        <v>5755</v>
      </c>
      <c r="M1423" t="s">
        <v>4114</v>
      </c>
      <c r="N1423" t="s">
        <v>4091</v>
      </c>
      <c r="O1423" s="14">
        <v>44378</v>
      </c>
      <c r="P1423" s="14">
        <v>44409</v>
      </c>
      <c r="Q1423" s="22" t="s">
        <v>75</v>
      </c>
      <c r="R1423" s="22" t="s">
        <v>5756</v>
      </c>
      <c r="S1423" s="25" t="s">
        <v>1018</v>
      </c>
      <c r="T1423" s="22">
        <v>0</v>
      </c>
      <c r="U1423" t="s">
        <v>5982</v>
      </c>
      <c r="V1423" t="s">
        <v>35</v>
      </c>
      <c r="W1423" t="s">
        <v>248</v>
      </c>
      <c r="X1423" t="b">
        <f>Tabla1[[#This Row],[PLAN CONSUMO 31/10]]=Tabla1[[#This Row],[PLAN_CONSUMO]]</f>
        <v>1</v>
      </c>
      <c r="Y1423" t="s">
        <v>35</v>
      </c>
      <c r="Z1423" t="b">
        <f>Tabla1[[#This Row],[DESCRIPCION_U20002 31/10]]=Tabla1[[#This Row],[DESCRIPCION_U2000]]</f>
        <v>0</v>
      </c>
      <c r="AA1423" t="s">
        <v>9185</v>
      </c>
      <c r="AB1423" t="b">
        <f>Tabla1[[#This Row],[EJECUTIVO COMERCIAL 31/10]]=Tabla1[[#This Row],[EJECUTIVO_CORPORATE]]</f>
        <v>0</v>
      </c>
      <c r="AC1423" t="e">
        <f>VLOOKUP(Tabla1[[#This Row],[NRO_CUENTA]],[1]!Tabla3[#Data],12,0)</f>
        <v>#N/A</v>
      </c>
      <c r="AD1423" t="e">
        <f>VLOOKUP(Tabla1[[#This Row],[NRO_CUENTA]],[1]!Tabla3[#Data],17,0)</f>
        <v>#N/A</v>
      </c>
    </row>
    <row r="1424" spans="1:30" x14ac:dyDescent="0.25">
      <c r="A1424" t="s">
        <v>242</v>
      </c>
      <c r="B1424" s="1">
        <v>43585</v>
      </c>
      <c r="C1424" t="s">
        <v>28</v>
      </c>
      <c r="D1424">
        <v>33835</v>
      </c>
      <c r="E1424" s="6" t="s">
        <v>5758</v>
      </c>
      <c r="F1424" t="s">
        <v>6150</v>
      </c>
      <c r="G1424" s="6" t="s">
        <v>2250</v>
      </c>
      <c r="H1424" t="s">
        <v>22</v>
      </c>
      <c r="I1424" t="s">
        <v>23</v>
      </c>
      <c r="J1424" t="s">
        <v>1233</v>
      </c>
      <c r="K1424" t="s">
        <v>5759</v>
      </c>
      <c r="L1424" t="s">
        <v>5760</v>
      </c>
      <c r="M1424" t="s">
        <v>5761</v>
      </c>
      <c r="N1424" t="s">
        <v>4091</v>
      </c>
      <c r="O1424" s="14">
        <v>44378</v>
      </c>
      <c r="P1424" s="14">
        <v>44409</v>
      </c>
      <c r="Q1424" s="22" t="s">
        <v>27</v>
      </c>
      <c r="R1424" s="22"/>
      <c r="S1424" s="24"/>
      <c r="T1424" s="22">
        <v>44584</v>
      </c>
      <c r="U1424" t="s">
        <v>5982</v>
      </c>
      <c r="V1424" t="s">
        <v>5982</v>
      </c>
      <c r="W1424" t="s">
        <v>28</v>
      </c>
      <c r="X1424" t="b">
        <f>Tabla1[[#This Row],[PLAN CONSUMO 31/10]]=Tabla1[[#This Row],[PLAN_CONSUMO]]</f>
        <v>1</v>
      </c>
      <c r="Y1424" t="s">
        <v>6150</v>
      </c>
      <c r="Z1424" t="b">
        <f>Tabla1[[#This Row],[DESCRIPCION_U20002 31/10]]=Tabla1[[#This Row],[DESCRIPCION_U2000]]</f>
        <v>1</v>
      </c>
      <c r="AA1424" t="s">
        <v>9033</v>
      </c>
      <c r="AB1424" t="b">
        <f>Tabla1[[#This Row],[EJECUTIVO COMERCIAL 31/10]]=Tabla1[[#This Row],[EJECUTIVO_CORPORATE]]</f>
        <v>0</v>
      </c>
      <c r="AC1424" t="e">
        <f>VLOOKUP(Tabla1[[#This Row],[NRO_CUENTA]],[1]!Tabla3[#Data],12,0)</f>
        <v>#N/A</v>
      </c>
      <c r="AD1424" t="e">
        <f>VLOOKUP(Tabla1[[#This Row],[NRO_CUENTA]],[1]!Tabla3[#Data],17,0)</f>
        <v>#N/A</v>
      </c>
    </row>
    <row r="1425" spans="1:30" x14ac:dyDescent="0.25">
      <c r="A1425" t="s">
        <v>88</v>
      </c>
      <c r="B1425" s="1">
        <v>43608</v>
      </c>
      <c r="C1425" t="s">
        <v>28</v>
      </c>
      <c r="D1425">
        <v>33892</v>
      </c>
      <c r="E1425" s="6" t="s">
        <v>4602</v>
      </c>
      <c r="F1425" t="s">
        <v>6151</v>
      </c>
      <c r="G1425" s="6" t="s">
        <v>1429</v>
      </c>
      <c r="H1425" t="s">
        <v>22</v>
      </c>
      <c r="I1425" t="s">
        <v>23</v>
      </c>
      <c r="J1425" t="s">
        <v>1634</v>
      </c>
      <c r="K1425" t="s">
        <v>5762</v>
      </c>
      <c r="L1425" t="s">
        <v>5763</v>
      </c>
      <c r="M1425" t="s">
        <v>5764</v>
      </c>
      <c r="N1425" t="s">
        <v>4091</v>
      </c>
      <c r="O1425" s="14">
        <v>44378</v>
      </c>
      <c r="P1425" s="14">
        <v>44409</v>
      </c>
      <c r="Q1425" s="22" t="s">
        <v>75</v>
      </c>
      <c r="R1425" s="36" t="s">
        <v>6612</v>
      </c>
      <c r="S1425" s="25" t="s">
        <v>1018</v>
      </c>
      <c r="T1425" s="22">
        <v>0</v>
      </c>
      <c r="U1425" t="s">
        <v>5982</v>
      </c>
      <c r="V1425" t="s">
        <v>5982</v>
      </c>
      <c r="W1425" t="s">
        <v>118</v>
      </c>
      <c r="X1425" t="b">
        <f>Tabla1[[#This Row],[PLAN CONSUMO 31/10]]=Tabla1[[#This Row],[PLAN_CONSUMO]]</f>
        <v>0</v>
      </c>
      <c r="Y1425" t="s">
        <v>9178</v>
      </c>
      <c r="Z1425" t="b">
        <f>Tabla1[[#This Row],[DESCRIPCION_U20002 31/10]]=Tabla1[[#This Row],[DESCRIPCION_U2000]]</f>
        <v>0</v>
      </c>
      <c r="AA1425" t="s">
        <v>7446</v>
      </c>
      <c r="AB1425" t="b">
        <f>Tabla1[[#This Row],[EJECUTIVO COMERCIAL 31/10]]=Tabla1[[#This Row],[EJECUTIVO_CORPORATE]]</f>
        <v>0</v>
      </c>
      <c r="AC1425" t="e">
        <f>VLOOKUP(Tabla1[[#This Row],[NRO_CUENTA]],[1]!Tabla3[#Data],12,0)</f>
        <v>#N/A</v>
      </c>
      <c r="AD1425" t="e">
        <f>VLOOKUP(Tabla1[[#This Row],[NRO_CUENTA]],[1]!Tabla3[#Data],17,0)</f>
        <v>#N/A</v>
      </c>
    </row>
    <row r="1426" spans="1:30" x14ac:dyDescent="0.25">
      <c r="A1426" t="s">
        <v>88</v>
      </c>
      <c r="B1426" s="1">
        <v>43615</v>
      </c>
      <c r="C1426" t="s">
        <v>36</v>
      </c>
      <c r="D1426">
        <v>33998</v>
      </c>
      <c r="E1426" s="6" t="s">
        <v>5765</v>
      </c>
      <c r="F1426" t="s">
        <v>6390</v>
      </c>
      <c r="G1426" s="6" t="s">
        <v>1769</v>
      </c>
      <c r="H1426" t="s">
        <v>22</v>
      </c>
      <c r="I1426" t="s">
        <v>23</v>
      </c>
      <c r="J1426" t="s">
        <v>1240</v>
      </c>
      <c r="K1426" t="s">
        <v>5766</v>
      </c>
      <c r="L1426" t="s">
        <v>5767</v>
      </c>
      <c r="M1426" t="s">
        <v>5768</v>
      </c>
      <c r="N1426" t="s">
        <v>4091</v>
      </c>
      <c r="O1426" s="14">
        <v>44378</v>
      </c>
      <c r="P1426" s="14">
        <v>44409</v>
      </c>
      <c r="Q1426" s="22" t="s">
        <v>27</v>
      </c>
      <c r="R1426" s="22" t="s">
        <v>5769</v>
      </c>
      <c r="S1426" s="24"/>
      <c r="T1426" s="22">
        <v>44447</v>
      </c>
      <c r="U1426" t="s">
        <v>5982</v>
      </c>
      <c r="V1426" t="s">
        <v>35</v>
      </c>
      <c r="W1426" t="s">
        <v>469</v>
      </c>
      <c r="X1426" t="b">
        <f>Tabla1[[#This Row],[PLAN CONSUMO 31/10]]=Tabla1[[#This Row],[PLAN_CONSUMO]]</f>
        <v>0</v>
      </c>
      <c r="Y1426" t="s">
        <v>35</v>
      </c>
      <c r="Z1426" t="b">
        <f>Tabla1[[#This Row],[DESCRIPCION_U20002 31/10]]=Tabla1[[#This Row],[DESCRIPCION_U2000]]</f>
        <v>0</v>
      </c>
      <c r="AA1426" t="s">
        <v>1426</v>
      </c>
      <c r="AB1426" t="b">
        <f>Tabla1[[#This Row],[EJECUTIVO COMERCIAL 31/10]]=Tabla1[[#This Row],[EJECUTIVO_CORPORATE]]</f>
        <v>0</v>
      </c>
      <c r="AC1426" t="e">
        <f>VLOOKUP(Tabla1[[#This Row],[NRO_CUENTA]],[1]!Tabla3[#Data],12,0)</f>
        <v>#N/A</v>
      </c>
      <c r="AD1426" t="e">
        <f>VLOOKUP(Tabla1[[#This Row],[NRO_CUENTA]],[1]!Tabla3[#Data],17,0)</f>
        <v>#N/A</v>
      </c>
    </row>
    <row r="1427" spans="1:30" x14ac:dyDescent="0.25">
      <c r="A1427" t="s">
        <v>242</v>
      </c>
      <c r="B1427" s="1">
        <v>43665</v>
      </c>
      <c r="C1427" t="s">
        <v>129</v>
      </c>
      <c r="D1427">
        <v>34137</v>
      </c>
      <c r="E1427" s="6" t="s">
        <v>5770</v>
      </c>
      <c r="F1427" t="s">
        <v>5771</v>
      </c>
      <c r="G1427" s="6" t="s">
        <v>5772</v>
      </c>
      <c r="H1427" t="s">
        <v>22</v>
      </c>
      <c r="I1427" t="s">
        <v>23</v>
      </c>
      <c r="J1427" t="s">
        <v>939</v>
      </c>
      <c r="K1427" t="s">
        <v>5773</v>
      </c>
      <c r="L1427" t="s">
        <v>5774</v>
      </c>
      <c r="M1427" t="s">
        <v>5775</v>
      </c>
      <c r="N1427" t="s">
        <v>4091</v>
      </c>
      <c r="O1427" s="14">
        <v>44378</v>
      </c>
      <c r="P1427" s="14">
        <v>44409</v>
      </c>
      <c r="Q1427" s="22" t="s">
        <v>27</v>
      </c>
      <c r="R1427" s="22"/>
      <c r="S1427" s="24"/>
      <c r="T1427" s="22">
        <v>44439</v>
      </c>
      <c r="U1427" t="s">
        <v>5984</v>
      </c>
      <c r="V1427" t="s">
        <v>35</v>
      </c>
      <c r="W1427" t="s">
        <v>129</v>
      </c>
      <c r="X1427" t="b">
        <f>Tabla1[[#This Row],[PLAN CONSUMO 31/10]]=Tabla1[[#This Row],[PLAN_CONSUMO]]</f>
        <v>1</v>
      </c>
      <c r="Y1427" t="s">
        <v>35</v>
      </c>
      <c r="Z1427" t="b">
        <f>Tabla1[[#This Row],[DESCRIPCION_U20002 31/10]]=Tabla1[[#This Row],[DESCRIPCION_U2000]]</f>
        <v>0</v>
      </c>
      <c r="AA1427" t="s">
        <v>7447</v>
      </c>
      <c r="AB1427" t="b">
        <f>Tabla1[[#This Row],[EJECUTIVO COMERCIAL 31/10]]=Tabla1[[#This Row],[EJECUTIVO_CORPORATE]]</f>
        <v>0</v>
      </c>
      <c r="AC1427" t="e">
        <f>VLOOKUP(Tabla1[[#This Row],[NRO_CUENTA]],[1]!Tabla3[#Data],12,0)</f>
        <v>#N/A</v>
      </c>
      <c r="AD1427" t="e">
        <f>VLOOKUP(Tabla1[[#This Row],[NRO_CUENTA]],[1]!Tabla3[#Data],17,0)</f>
        <v>#N/A</v>
      </c>
    </row>
    <row r="1428" spans="1:30" x14ac:dyDescent="0.25">
      <c r="A1428" t="s">
        <v>242</v>
      </c>
      <c r="B1428" s="1">
        <v>43644</v>
      </c>
      <c r="C1428" t="s">
        <v>129</v>
      </c>
      <c r="D1428">
        <v>34169</v>
      </c>
      <c r="E1428" s="6" t="s">
        <v>5776</v>
      </c>
      <c r="F1428" t="s">
        <v>6391</v>
      </c>
      <c r="G1428" s="6" t="s">
        <v>2250</v>
      </c>
      <c r="H1428" t="s">
        <v>22</v>
      </c>
      <c r="I1428" t="s">
        <v>23</v>
      </c>
      <c r="J1428" t="s">
        <v>1233</v>
      </c>
      <c r="K1428" t="s">
        <v>6197</v>
      </c>
      <c r="L1428" t="s">
        <v>5777</v>
      </c>
      <c r="M1428" t="s">
        <v>5778</v>
      </c>
      <c r="N1428" t="s">
        <v>4091</v>
      </c>
      <c r="O1428" s="14">
        <v>44378</v>
      </c>
      <c r="P1428" s="14">
        <v>44409</v>
      </c>
      <c r="Q1428" s="22" t="s">
        <v>27</v>
      </c>
      <c r="R1428" s="22" t="s">
        <v>5779</v>
      </c>
      <c r="S1428" s="24"/>
      <c r="T1428" s="22">
        <v>44445</v>
      </c>
      <c r="U1428" t="s">
        <v>5984</v>
      </c>
      <c r="V1428" t="s">
        <v>35</v>
      </c>
      <c r="W1428" t="s">
        <v>129</v>
      </c>
      <c r="X1428" t="b">
        <f>Tabla1[[#This Row],[PLAN CONSUMO 31/10]]=Tabla1[[#This Row],[PLAN_CONSUMO]]</f>
        <v>1</v>
      </c>
      <c r="Y1428" t="s">
        <v>35</v>
      </c>
      <c r="Z1428" t="b">
        <f>Tabla1[[#This Row],[DESCRIPCION_U20002 31/10]]=Tabla1[[#This Row],[DESCRIPCION_U2000]]</f>
        <v>0</v>
      </c>
      <c r="AA1428" t="s">
        <v>7554</v>
      </c>
      <c r="AB1428" t="b">
        <f>Tabla1[[#This Row],[EJECUTIVO COMERCIAL 31/10]]=Tabla1[[#This Row],[EJECUTIVO_CORPORATE]]</f>
        <v>0</v>
      </c>
      <c r="AC1428" t="e">
        <f>VLOOKUP(Tabla1[[#This Row],[NRO_CUENTA]],[1]!Tabla3[#Data],12,0)</f>
        <v>#N/A</v>
      </c>
      <c r="AD1428" t="e">
        <f>VLOOKUP(Tabla1[[#This Row],[NRO_CUENTA]],[1]!Tabla3[#Data],17,0)</f>
        <v>#N/A</v>
      </c>
    </row>
    <row r="1429" spans="1:30" x14ac:dyDescent="0.25">
      <c r="A1429" t="s">
        <v>88</v>
      </c>
      <c r="B1429" s="1">
        <v>43832</v>
      </c>
      <c r="C1429" t="s">
        <v>28</v>
      </c>
      <c r="D1429">
        <v>34950</v>
      </c>
      <c r="E1429" s="6" t="s">
        <v>65</v>
      </c>
      <c r="F1429" t="s">
        <v>5780</v>
      </c>
      <c r="G1429" s="6" t="s">
        <v>1435</v>
      </c>
      <c r="H1429" t="s">
        <v>22</v>
      </c>
      <c r="I1429" t="s">
        <v>23</v>
      </c>
      <c r="J1429" t="s">
        <v>1223</v>
      </c>
      <c r="K1429" t="s">
        <v>5781</v>
      </c>
      <c r="L1429" t="s">
        <v>5782</v>
      </c>
      <c r="M1429" t="s">
        <v>6589</v>
      </c>
      <c r="N1429" t="s">
        <v>4091</v>
      </c>
      <c r="O1429" s="14">
        <v>44378</v>
      </c>
      <c r="P1429" s="14">
        <v>44409</v>
      </c>
      <c r="Q1429" s="22" t="s">
        <v>27</v>
      </c>
      <c r="R1429" s="38" t="s">
        <v>6174</v>
      </c>
      <c r="S1429" s="24"/>
      <c r="T1429" s="22">
        <v>44518</v>
      </c>
      <c r="U1429" t="s">
        <v>5982</v>
      </c>
      <c r="V1429" t="s">
        <v>35</v>
      </c>
      <c r="W1429" t="s">
        <v>28</v>
      </c>
      <c r="X1429" t="b">
        <f>Tabla1[[#This Row],[PLAN CONSUMO 31/10]]=Tabla1[[#This Row],[PLAN_CONSUMO]]</f>
        <v>1</v>
      </c>
      <c r="Y1429" t="s">
        <v>35</v>
      </c>
      <c r="Z1429" t="b">
        <f>Tabla1[[#This Row],[DESCRIPCION_U20002 31/10]]=Tabla1[[#This Row],[DESCRIPCION_U2000]]</f>
        <v>0</v>
      </c>
      <c r="AA1429" t="s">
        <v>1435</v>
      </c>
      <c r="AB1429" t="b">
        <f>Tabla1[[#This Row],[EJECUTIVO COMERCIAL 31/10]]=Tabla1[[#This Row],[EJECUTIVO_CORPORATE]]</f>
        <v>1</v>
      </c>
      <c r="AC1429" t="e">
        <f>VLOOKUP(Tabla1[[#This Row],[NRO_CUENTA]],[1]!Tabla3[#Data],12,0)</f>
        <v>#N/A</v>
      </c>
      <c r="AD1429" t="e">
        <f>VLOOKUP(Tabla1[[#This Row],[NRO_CUENTA]],[1]!Tabla3[#Data],17,0)</f>
        <v>#N/A</v>
      </c>
    </row>
    <row r="1430" spans="1:30" x14ac:dyDescent="0.25">
      <c r="A1430" t="s">
        <v>88</v>
      </c>
      <c r="B1430" s="1">
        <v>43861</v>
      </c>
      <c r="C1430" t="s">
        <v>129</v>
      </c>
      <c r="D1430">
        <v>35034</v>
      </c>
      <c r="E1430" s="6" t="s">
        <v>1414</v>
      </c>
      <c r="F1430" t="s">
        <v>6392</v>
      </c>
      <c r="G1430" s="6" t="s">
        <v>5685</v>
      </c>
      <c r="H1430" t="s">
        <v>22</v>
      </c>
      <c r="I1430" t="s">
        <v>23</v>
      </c>
      <c r="J1430" t="s">
        <v>5686</v>
      </c>
      <c r="K1430" t="s">
        <v>5783</v>
      </c>
      <c r="L1430" t="s">
        <v>5784</v>
      </c>
      <c r="M1430" t="s">
        <v>5785</v>
      </c>
      <c r="N1430" t="s">
        <v>4091</v>
      </c>
      <c r="O1430" s="14">
        <v>44378</v>
      </c>
      <c r="P1430" s="14">
        <v>44409</v>
      </c>
      <c r="Q1430" s="22" t="s">
        <v>27</v>
      </c>
      <c r="R1430" s="22"/>
      <c r="S1430" s="24"/>
      <c r="T1430" s="22">
        <v>44446</v>
      </c>
      <c r="U1430" t="s">
        <v>5982</v>
      </c>
      <c r="V1430" t="s">
        <v>35</v>
      </c>
      <c r="W1430" t="s">
        <v>28</v>
      </c>
      <c r="X1430" t="b">
        <f>Tabla1[[#This Row],[PLAN CONSUMO 31/10]]=Tabla1[[#This Row],[PLAN_CONSUMO]]</f>
        <v>0</v>
      </c>
      <c r="Y1430" t="s">
        <v>35</v>
      </c>
      <c r="Z1430" t="b">
        <f>Tabla1[[#This Row],[DESCRIPCION_U20002 31/10]]=Tabla1[[#This Row],[DESCRIPCION_U2000]]</f>
        <v>0</v>
      </c>
      <c r="AA1430" t="s">
        <v>5882</v>
      </c>
      <c r="AB1430" t="b">
        <f>Tabla1[[#This Row],[EJECUTIVO COMERCIAL 31/10]]=Tabla1[[#This Row],[EJECUTIVO_CORPORATE]]</f>
        <v>0</v>
      </c>
      <c r="AC1430" t="e">
        <f>VLOOKUP(Tabla1[[#This Row],[NRO_CUENTA]],[1]!Tabla3[#Data],12,0)</f>
        <v>#N/A</v>
      </c>
      <c r="AD1430" t="e">
        <f>VLOOKUP(Tabla1[[#This Row],[NRO_CUENTA]],[1]!Tabla3[#Data],17,0)</f>
        <v>#N/A</v>
      </c>
    </row>
    <row r="1431" spans="1:30" x14ac:dyDescent="0.25">
      <c r="A1431" t="s">
        <v>18</v>
      </c>
      <c r="B1431" s="1">
        <v>43039</v>
      </c>
      <c r="C1431" t="s">
        <v>5786</v>
      </c>
      <c r="D1431">
        <v>31448</v>
      </c>
      <c r="E1431" s="6" t="s">
        <v>5218</v>
      </c>
      <c r="F1431" t="s">
        <v>5787</v>
      </c>
      <c r="G1431" s="6" t="s">
        <v>1765</v>
      </c>
      <c r="H1431" t="s">
        <v>40</v>
      </c>
      <c r="I1431" t="s">
        <v>23</v>
      </c>
      <c r="J1431" t="s">
        <v>745</v>
      </c>
      <c r="K1431" t="s">
        <v>2933</v>
      </c>
      <c r="L1431" t="s">
        <v>5362</v>
      </c>
      <c r="M1431" t="s">
        <v>5363</v>
      </c>
      <c r="N1431" t="s">
        <v>594</v>
      </c>
      <c r="O1431" s="14">
        <v>44378</v>
      </c>
      <c r="P1431" s="14">
        <v>44409</v>
      </c>
      <c r="Q1431" s="22" t="s">
        <v>27</v>
      </c>
      <c r="R1431" s="22" t="s">
        <v>5788</v>
      </c>
      <c r="S1431" s="24"/>
      <c r="T1431" s="22">
        <v>44429</v>
      </c>
      <c r="U1431" t="s">
        <v>5982</v>
      </c>
      <c r="V1431" t="s">
        <v>5982</v>
      </c>
      <c r="W1431" t="s">
        <v>76</v>
      </c>
      <c r="X1431" t="b">
        <f>Tabla1[[#This Row],[PLAN CONSUMO 31/10]]=Tabla1[[#This Row],[PLAN_CONSUMO]]</f>
        <v>0</v>
      </c>
      <c r="Y1431" t="s">
        <v>5273</v>
      </c>
      <c r="Z1431" t="b">
        <f>Tabla1[[#This Row],[DESCRIPCION_U20002 31/10]]=Tabla1[[#This Row],[DESCRIPCION_U2000]]</f>
        <v>0</v>
      </c>
      <c r="AA1431" t="s">
        <v>3799</v>
      </c>
      <c r="AB1431" t="b">
        <f>Tabla1[[#This Row],[EJECUTIVO COMERCIAL 31/10]]=Tabla1[[#This Row],[EJECUTIVO_CORPORATE]]</f>
        <v>0</v>
      </c>
      <c r="AC1431" t="e">
        <f>VLOOKUP(Tabla1[[#This Row],[NRO_CUENTA]],[1]!Tabla3[#Data],12,0)</f>
        <v>#N/A</v>
      </c>
      <c r="AD1431" t="e">
        <f>VLOOKUP(Tabla1[[#This Row],[NRO_CUENTA]],[1]!Tabla3[#Data],17,0)</f>
        <v>#N/A</v>
      </c>
    </row>
    <row r="1432" spans="1:30" x14ac:dyDescent="0.25">
      <c r="A1432" t="s">
        <v>18</v>
      </c>
      <c r="B1432" s="1">
        <v>43220</v>
      </c>
      <c r="C1432" t="s">
        <v>76</v>
      </c>
      <c r="D1432">
        <v>32338</v>
      </c>
      <c r="E1432" s="6" t="s">
        <v>4061</v>
      </c>
      <c r="F1432" t="s">
        <v>5789</v>
      </c>
      <c r="G1432" s="6" t="s">
        <v>1389</v>
      </c>
      <c r="H1432" t="s">
        <v>40</v>
      </c>
      <c r="I1432" t="s">
        <v>23</v>
      </c>
      <c r="J1432" t="s">
        <v>832</v>
      </c>
      <c r="K1432" t="s">
        <v>5790</v>
      </c>
      <c r="L1432" t="s">
        <v>5791</v>
      </c>
      <c r="M1432" t="s">
        <v>4196</v>
      </c>
      <c r="N1432" t="s">
        <v>4091</v>
      </c>
      <c r="O1432" s="14">
        <v>44409</v>
      </c>
      <c r="P1432" s="14">
        <v>44440</v>
      </c>
      <c r="Q1432" s="22" t="s">
        <v>27</v>
      </c>
      <c r="R1432" s="1"/>
      <c r="S1432" s="2"/>
      <c r="T1432" s="1">
        <v>44468</v>
      </c>
      <c r="U1432" t="s">
        <v>5982</v>
      </c>
      <c r="V1432" t="s">
        <v>35</v>
      </c>
      <c r="W1432" t="s">
        <v>76</v>
      </c>
      <c r="X1432" t="b">
        <f>Tabla1[[#This Row],[PLAN CONSUMO 31/10]]=Tabla1[[#This Row],[PLAN_CONSUMO]]</f>
        <v>1</v>
      </c>
      <c r="Y1432" t="s">
        <v>35</v>
      </c>
      <c r="Z1432" t="b">
        <f>Tabla1[[#This Row],[DESCRIPCION_U20002 31/10]]=Tabla1[[#This Row],[DESCRIPCION_U2000]]</f>
        <v>0</v>
      </c>
      <c r="AA1432" t="s">
        <v>8737</v>
      </c>
      <c r="AB1432" t="b">
        <f>Tabla1[[#This Row],[EJECUTIVO COMERCIAL 31/10]]=Tabla1[[#This Row],[EJECUTIVO_CORPORATE]]</f>
        <v>0</v>
      </c>
      <c r="AC1432" t="e">
        <f>VLOOKUP(Tabla1[[#This Row],[NRO_CUENTA]],[1]!Tabla3[#Data],12,0)</f>
        <v>#N/A</v>
      </c>
      <c r="AD1432" t="e">
        <f>VLOOKUP(Tabla1[[#This Row],[NRO_CUENTA]],[1]!Tabla3[#Data],17,0)</f>
        <v>#N/A</v>
      </c>
    </row>
    <row r="1433" spans="1:30" x14ac:dyDescent="0.25">
      <c r="A1433" t="s">
        <v>88</v>
      </c>
      <c r="B1433" s="1">
        <v>43250</v>
      </c>
      <c r="C1433" t="s">
        <v>129</v>
      </c>
      <c r="D1433">
        <v>32417</v>
      </c>
      <c r="E1433" s="6" t="s">
        <v>5792</v>
      </c>
      <c r="F1433" t="s">
        <v>5793</v>
      </c>
      <c r="G1433" s="6" t="s">
        <v>4244</v>
      </c>
      <c r="H1433" t="s">
        <v>40</v>
      </c>
      <c r="I1433" t="s">
        <v>23</v>
      </c>
      <c r="J1433" t="s">
        <v>1633</v>
      </c>
      <c r="K1433" t="s">
        <v>5794</v>
      </c>
      <c r="L1433" t="s">
        <v>2813</v>
      </c>
      <c r="M1433" t="s">
        <v>5795</v>
      </c>
      <c r="N1433" t="s">
        <v>4091</v>
      </c>
      <c r="O1433" s="14">
        <v>44409</v>
      </c>
      <c r="P1433" s="14">
        <v>44440</v>
      </c>
      <c r="Q1433" s="22" t="s">
        <v>27</v>
      </c>
      <c r="R1433" s="1"/>
      <c r="S1433" s="2"/>
      <c r="T1433" s="1">
        <v>44469</v>
      </c>
      <c r="U1433" t="s">
        <v>5982</v>
      </c>
      <c r="V1433" t="s">
        <v>5982</v>
      </c>
      <c r="W1433" t="s">
        <v>129</v>
      </c>
      <c r="X1433" t="b">
        <f>Tabla1[[#This Row],[PLAN CONSUMO 31/10]]=Tabla1[[#This Row],[PLAN_CONSUMO]]</f>
        <v>1</v>
      </c>
      <c r="Y1433" t="s">
        <v>5793</v>
      </c>
      <c r="Z1433" t="b">
        <f>Tabla1[[#This Row],[DESCRIPCION_U20002 31/10]]=Tabla1[[#This Row],[DESCRIPCION_U2000]]</f>
        <v>1</v>
      </c>
      <c r="AA1433" t="s">
        <v>6990</v>
      </c>
      <c r="AB1433" t="b">
        <f>Tabla1[[#This Row],[EJECUTIVO COMERCIAL 31/10]]=Tabla1[[#This Row],[EJECUTIVO_CORPORATE]]</f>
        <v>0</v>
      </c>
      <c r="AC1433" t="e">
        <f>VLOOKUP(Tabla1[[#This Row],[NRO_CUENTA]],[1]!Tabla3[#Data],12,0)</f>
        <v>#N/A</v>
      </c>
      <c r="AD1433" t="e">
        <f>VLOOKUP(Tabla1[[#This Row],[NRO_CUENTA]],[1]!Tabla3[#Data],17,0)</f>
        <v>#N/A</v>
      </c>
    </row>
    <row r="1434" spans="1:30" x14ac:dyDescent="0.25">
      <c r="A1434" t="s">
        <v>18</v>
      </c>
      <c r="B1434" s="1">
        <v>43308</v>
      </c>
      <c r="C1434" t="s">
        <v>248</v>
      </c>
      <c r="D1434">
        <v>32695</v>
      </c>
      <c r="E1434" s="6" t="s">
        <v>352</v>
      </c>
      <c r="F1434" t="s">
        <v>5796</v>
      </c>
      <c r="G1434" s="6" t="s">
        <v>1765</v>
      </c>
      <c r="H1434" t="s">
        <v>40</v>
      </c>
      <c r="I1434" t="s">
        <v>23</v>
      </c>
      <c r="J1434" t="s">
        <v>745</v>
      </c>
      <c r="K1434" t="s">
        <v>5727</v>
      </c>
      <c r="L1434" t="s">
        <v>5728</v>
      </c>
      <c r="M1434" t="s">
        <v>4114</v>
      </c>
      <c r="N1434" t="s">
        <v>4091</v>
      </c>
      <c r="O1434" s="14">
        <v>44409</v>
      </c>
      <c r="P1434" s="14">
        <v>44440</v>
      </c>
      <c r="Q1434" s="22" t="s">
        <v>27</v>
      </c>
      <c r="R1434" s="1"/>
      <c r="S1434" s="2"/>
      <c r="T1434" s="1">
        <v>44456</v>
      </c>
      <c r="U1434" t="s">
        <v>5982</v>
      </c>
      <c r="V1434" t="s">
        <v>5982</v>
      </c>
      <c r="W1434" t="s">
        <v>248</v>
      </c>
      <c r="X1434" t="b">
        <f>Tabla1[[#This Row],[PLAN CONSUMO 31/10]]=Tabla1[[#This Row],[PLAN_CONSUMO]]</f>
        <v>1</v>
      </c>
      <c r="Y1434" t="s">
        <v>5796</v>
      </c>
      <c r="Z1434" t="b">
        <f>Tabla1[[#This Row],[DESCRIPCION_U20002 31/10]]=Tabla1[[#This Row],[DESCRIPCION_U2000]]</f>
        <v>1</v>
      </c>
      <c r="AA1434" t="s">
        <v>9185</v>
      </c>
      <c r="AB1434" t="b">
        <f>Tabla1[[#This Row],[EJECUTIVO COMERCIAL 31/10]]=Tabla1[[#This Row],[EJECUTIVO_CORPORATE]]</f>
        <v>0</v>
      </c>
      <c r="AC1434" t="e">
        <f>VLOOKUP(Tabla1[[#This Row],[NRO_CUENTA]],[1]!Tabla3[#Data],12,0)</f>
        <v>#N/A</v>
      </c>
      <c r="AD1434" t="e">
        <f>VLOOKUP(Tabla1[[#This Row],[NRO_CUENTA]],[1]!Tabla3[#Data],17,0)</f>
        <v>#N/A</v>
      </c>
    </row>
    <row r="1435" spans="1:30" x14ac:dyDescent="0.25">
      <c r="A1435" t="s">
        <v>18</v>
      </c>
      <c r="B1435" s="1">
        <v>43430</v>
      </c>
      <c r="C1435" t="s">
        <v>129</v>
      </c>
      <c r="D1435">
        <v>33088</v>
      </c>
      <c r="E1435" s="6" t="s">
        <v>5797</v>
      </c>
      <c r="F1435" t="s">
        <v>5798</v>
      </c>
      <c r="G1435" s="6" t="s">
        <v>4620</v>
      </c>
      <c r="H1435" t="s">
        <v>40</v>
      </c>
      <c r="I1435" t="s">
        <v>23</v>
      </c>
      <c r="J1435" t="s">
        <v>1225</v>
      </c>
      <c r="K1435" t="s">
        <v>5799</v>
      </c>
      <c r="L1435" t="s">
        <v>5800</v>
      </c>
      <c r="M1435" t="s">
        <v>6761</v>
      </c>
      <c r="N1435" t="s">
        <v>4091</v>
      </c>
      <c r="O1435" s="14">
        <v>44409</v>
      </c>
      <c r="P1435" s="14">
        <v>44440</v>
      </c>
      <c r="Q1435" s="22" t="s">
        <v>27</v>
      </c>
      <c r="R1435" s="1" t="s">
        <v>6762</v>
      </c>
      <c r="S1435" s="2"/>
      <c r="T1435" s="1">
        <v>44631</v>
      </c>
      <c r="U1435" t="s">
        <v>5982</v>
      </c>
      <c r="V1435" t="s">
        <v>5982</v>
      </c>
      <c r="W1435" t="s">
        <v>287</v>
      </c>
      <c r="X1435" t="b">
        <f>Tabla1[[#This Row],[PLAN CONSUMO 31/10]]=Tabla1[[#This Row],[PLAN_CONSUMO]]</f>
        <v>0</v>
      </c>
      <c r="Y1435" t="s">
        <v>7445</v>
      </c>
      <c r="Z1435" t="b">
        <f>Tabla1[[#This Row],[DESCRIPCION_U20002 31/10]]=Tabla1[[#This Row],[DESCRIPCION_U2000]]</f>
        <v>0</v>
      </c>
      <c r="AA1435" t="s">
        <v>9185</v>
      </c>
      <c r="AB1435" t="b">
        <f>Tabla1[[#This Row],[EJECUTIVO COMERCIAL 31/10]]=Tabla1[[#This Row],[EJECUTIVO_CORPORATE]]</f>
        <v>0</v>
      </c>
      <c r="AC1435" t="e">
        <f>VLOOKUP(Tabla1[[#This Row],[NRO_CUENTA]],[1]!Tabla3[#Data],12,0)</f>
        <v>#N/A</v>
      </c>
      <c r="AD1435" t="e">
        <f>VLOOKUP(Tabla1[[#This Row],[NRO_CUENTA]],[1]!Tabla3[#Data],17,0)</f>
        <v>#N/A</v>
      </c>
    </row>
    <row r="1436" spans="1:30" x14ac:dyDescent="0.25">
      <c r="A1436" t="s">
        <v>88</v>
      </c>
      <c r="B1436" s="1">
        <v>43861</v>
      </c>
      <c r="C1436" t="s">
        <v>36</v>
      </c>
      <c r="D1436">
        <v>35067</v>
      </c>
      <c r="E1436" s="6" t="s">
        <v>5801</v>
      </c>
      <c r="F1436" s="37" t="s">
        <v>5802</v>
      </c>
      <c r="G1436" s="6" t="s">
        <v>4247</v>
      </c>
      <c r="H1436" t="s">
        <v>40</v>
      </c>
      <c r="I1436" t="s">
        <v>23</v>
      </c>
      <c r="J1436" t="s">
        <v>4336</v>
      </c>
      <c r="K1436" t="s">
        <v>5803</v>
      </c>
      <c r="L1436" t="s">
        <v>5804</v>
      </c>
      <c r="M1436" t="s">
        <v>5805</v>
      </c>
      <c r="N1436" t="s">
        <v>4091</v>
      </c>
      <c r="O1436" s="14">
        <v>44409</v>
      </c>
      <c r="P1436" s="14">
        <v>44440</v>
      </c>
      <c r="Q1436" s="22" t="s">
        <v>27</v>
      </c>
      <c r="R1436" s="1" t="s">
        <v>6172</v>
      </c>
      <c r="S1436" s="2"/>
      <c r="T1436" s="1">
        <v>44455</v>
      </c>
      <c r="U1436" t="s">
        <v>5984</v>
      </c>
      <c r="V1436" t="s">
        <v>35</v>
      </c>
      <c r="W1436" t="s">
        <v>36</v>
      </c>
      <c r="X1436" t="b">
        <f>Tabla1[[#This Row],[PLAN CONSUMO 31/10]]=Tabla1[[#This Row],[PLAN_CONSUMO]]</f>
        <v>1</v>
      </c>
      <c r="Y1436" t="s">
        <v>35</v>
      </c>
      <c r="Z1436" t="b">
        <f>Tabla1[[#This Row],[DESCRIPCION_U20002 31/10]]=Tabla1[[#This Row],[DESCRIPCION_U2000]]</f>
        <v>0</v>
      </c>
      <c r="AA1436" t="s">
        <v>4247</v>
      </c>
      <c r="AB1436" t="b">
        <f>Tabla1[[#This Row],[EJECUTIVO COMERCIAL 31/10]]=Tabla1[[#This Row],[EJECUTIVO_CORPORATE]]</f>
        <v>1</v>
      </c>
      <c r="AC1436" t="e">
        <f>VLOOKUP(Tabla1[[#This Row],[NRO_CUENTA]],[1]!Tabla3[#Data],12,0)</f>
        <v>#N/A</v>
      </c>
      <c r="AD1436" t="e">
        <f>VLOOKUP(Tabla1[[#This Row],[NRO_CUENTA]],[1]!Tabla3[#Data],17,0)</f>
        <v>#N/A</v>
      </c>
    </row>
    <row r="1437" spans="1:30" x14ac:dyDescent="0.25">
      <c r="A1437" t="s">
        <v>88</v>
      </c>
      <c r="B1437" s="1">
        <v>43980</v>
      </c>
      <c r="C1437" t="s">
        <v>129</v>
      </c>
      <c r="D1437">
        <v>35337</v>
      </c>
      <c r="E1437" s="6" t="s">
        <v>470</v>
      </c>
      <c r="F1437" t="s">
        <v>5806</v>
      </c>
      <c r="G1437" s="6" t="s">
        <v>1408</v>
      </c>
      <c r="H1437" t="s">
        <v>40</v>
      </c>
      <c r="I1437" t="s">
        <v>23</v>
      </c>
      <c r="J1437" t="s">
        <v>1228</v>
      </c>
      <c r="K1437" t="s">
        <v>5807</v>
      </c>
      <c r="L1437" t="s">
        <v>5808</v>
      </c>
      <c r="M1437" t="s">
        <v>474</v>
      </c>
      <c r="N1437" t="s">
        <v>4091</v>
      </c>
      <c r="O1437" s="14">
        <v>44409</v>
      </c>
      <c r="P1437" s="14">
        <v>44440</v>
      </c>
      <c r="Q1437" s="22" t="s">
        <v>27</v>
      </c>
      <c r="R1437" s="1"/>
      <c r="S1437" s="2"/>
      <c r="T1437" s="1">
        <v>44457</v>
      </c>
      <c r="U1437" t="s">
        <v>5982</v>
      </c>
      <c r="V1437" t="s">
        <v>5982</v>
      </c>
      <c r="W1437" t="s">
        <v>129</v>
      </c>
      <c r="X1437" t="b">
        <f>Tabla1[[#This Row],[PLAN CONSUMO 31/10]]=Tabla1[[#This Row],[PLAN_CONSUMO]]</f>
        <v>1</v>
      </c>
      <c r="Y1437" t="s">
        <v>5806</v>
      </c>
      <c r="Z1437" t="b">
        <f>Tabla1[[#This Row],[DESCRIPCION_U20002 31/10]]=Tabla1[[#This Row],[DESCRIPCION_U2000]]</f>
        <v>1</v>
      </c>
      <c r="AA1437" t="s">
        <v>8638</v>
      </c>
      <c r="AB1437" t="b">
        <f>Tabla1[[#This Row],[EJECUTIVO COMERCIAL 31/10]]=Tabla1[[#This Row],[EJECUTIVO_CORPORATE]]</f>
        <v>0</v>
      </c>
      <c r="AC1437" t="e">
        <f>VLOOKUP(Tabla1[[#This Row],[NRO_CUENTA]],[1]!Tabla3[#Data],12,0)</f>
        <v>#N/A</v>
      </c>
      <c r="AD1437" t="e">
        <f>VLOOKUP(Tabla1[[#This Row],[NRO_CUENTA]],[1]!Tabla3[#Data],17,0)</f>
        <v>#N/A</v>
      </c>
    </row>
    <row r="1438" spans="1:30" x14ac:dyDescent="0.25">
      <c r="A1438" t="s">
        <v>242</v>
      </c>
      <c r="B1438" s="1">
        <v>44085</v>
      </c>
      <c r="C1438" t="s">
        <v>287</v>
      </c>
      <c r="D1438">
        <v>35485</v>
      </c>
      <c r="E1438" s="6" t="s">
        <v>5809</v>
      </c>
      <c r="F1438" t="s">
        <v>5810</v>
      </c>
      <c r="G1438" s="6" t="s">
        <v>4248</v>
      </c>
      <c r="H1438" t="s">
        <v>40</v>
      </c>
      <c r="I1438" t="s">
        <v>23</v>
      </c>
      <c r="J1438" t="s">
        <v>1638</v>
      </c>
      <c r="K1438" t="s">
        <v>5811</v>
      </c>
      <c r="L1438" t="s">
        <v>5812</v>
      </c>
      <c r="M1438" t="s">
        <v>5813</v>
      </c>
      <c r="N1438" t="s">
        <v>4091</v>
      </c>
      <c r="O1438" s="14">
        <v>44409</v>
      </c>
      <c r="P1438" s="14">
        <v>44440</v>
      </c>
      <c r="Q1438" s="22" t="s">
        <v>27</v>
      </c>
      <c r="R1438" s="1"/>
      <c r="S1438" s="2"/>
      <c r="T1438" s="1">
        <v>44461</v>
      </c>
      <c r="U1438" t="s">
        <v>5982</v>
      </c>
      <c r="V1438" t="s">
        <v>35</v>
      </c>
      <c r="W1438" t="s">
        <v>158</v>
      </c>
      <c r="X1438" t="b">
        <f>Tabla1[[#This Row],[PLAN CONSUMO 31/10]]=Tabla1[[#This Row],[PLAN_CONSUMO]]</f>
        <v>0</v>
      </c>
      <c r="Y1438" t="s">
        <v>35</v>
      </c>
      <c r="Z1438" t="b">
        <f>Tabla1[[#This Row],[DESCRIPCION_U20002 31/10]]=Tabla1[[#This Row],[DESCRIPCION_U2000]]</f>
        <v>0</v>
      </c>
      <c r="AA1438" t="s">
        <v>7474</v>
      </c>
      <c r="AB1438" t="b">
        <f>Tabla1[[#This Row],[EJECUTIVO COMERCIAL 31/10]]=Tabla1[[#This Row],[EJECUTIVO_CORPORATE]]</f>
        <v>0</v>
      </c>
      <c r="AC1438" t="e">
        <f>VLOOKUP(Tabla1[[#This Row],[NRO_CUENTA]],[1]!Tabla3[#Data],12,0)</f>
        <v>#N/A</v>
      </c>
      <c r="AD1438" t="e">
        <f>VLOOKUP(Tabla1[[#This Row],[NRO_CUENTA]],[1]!Tabla3[#Data],17,0)</f>
        <v>#N/A</v>
      </c>
    </row>
    <row r="1439" spans="1:30" x14ac:dyDescent="0.25">
      <c r="A1439" t="s">
        <v>88</v>
      </c>
      <c r="B1439" s="1">
        <v>44333</v>
      </c>
      <c r="C1439" t="s">
        <v>36</v>
      </c>
      <c r="D1439">
        <v>35949</v>
      </c>
      <c r="E1439" s="6" t="s">
        <v>5814</v>
      </c>
      <c r="F1439" t="s">
        <v>5815</v>
      </c>
      <c r="G1439" s="6" t="s">
        <v>1830</v>
      </c>
      <c r="H1439" t="s">
        <v>40</v>
      </c>
      <c r="I1439" t="s">
        <v>23</v>
      </c>
      <c r="J1439" t="s">
        <v>1842</v>
      </c>
      <c r="K1439" t="s">
        <v>5816</v>
      </c>
      <c r="L1439" t="s">
        <v>5817</v>
      </c>
      <c r="M1439" t="s">
        <v>5818</v>
      </c>
      <c r="N1439" t="s">
        <v>4091</v>
      </c>
      <c r="O1439" s="14">
        <v>44409</v>
      </c>
      <c r="P1439" s="14">
        <v>44440</v>
      </c>
      <c r="Q1439" s="22" t="s">
        <v>27</v>
      </c>
      <c r="R1439" s="1"/>
      <c r="S1439" s="2"/>
      <c r="T1439" s="1">
        <v>44468</v>
      </c>
      <c r="U1439" t="s">
        <v>5982</v>
      </c>
      <c r="V1439" t="s">
        <v>35</v>
      </c>
      <c r="W1439" t="s">
        <v>36</v>
      </c>
      <c r="X1439" t="b">
        <f>Tabla1[[#This Row],[PLAN CONSUMO 31/10]]=Tabla1[[#This Row],[PLAN_CONSUMO]]</f>
        <v>1</v>
      </c>
      <c r="Y1439" t="s">
        <v>35</v>
      </c>
      <c r="Z1439" t="b">
        <f>Tabla1[[#This Row],[DESCRIPCION_U20002 31/10]]=Tabla1[[#This Row],[DESCRIPCION_U2000]]</f>
        <v>0</v>
      </c>
      <c r="AA1439" t="s">
        <v>1830</v>
      </c>
      <c r="AB1439" t="b">
        <f>Tabla1[[#This Row],[EJECUTIVO COMERCIAL 31/10]]=Tabla1[[#This Row],[EJECUTIVO_CORPORATE]]</f>
        <v>1</v>
      </c>
      <c r="AC1439" t="e">
        <f>VLOOKUP(Tabla1[[#This Row],[NRO_CUENTA]],[1]!Tabla3[#Data],12,0)</f>
        <v>#N/A</v>
      </c>
      <c r="AD1439" t="e">
        <f>VLOOKUP(Tabla1[[#This Row],[NRO_CUENTA]],[1]!Tabla3[#Data],17,0)</f>
        <v>#N/A</v>
      </c>
    </row>
    <row r="1440" spans="1:30" x14ac:dyDescent="0.25">
      <c r="A1440" t="s">
        <v>88</v>
      </c>
      <c r="B1440" s="1">
        <v>44316</v>
      </c>
      <c r="C1440" t="s">
        <v>129</v>
      </c>
      <c r="D1440">
        <v>36177</v>
      </c>
      <c r="E1440" s="6" t="s">
        <v>5819</v>
      </c>
      <c r="F1440" t="s">
        <v>5820</v>
      </c>
      <c r="G1440" s="6" t="s">
        <v>1404</v>
      </c>
      <c r="H1440" t="s">
        <v>40</v>
      </c>
      <c r="I1440" t="s">
        <v>23</v>
      </c>
      <c r="J1440" t="s">
        <v>1233</v>
      </c>
      <c r="K1440" t="s">
        <v>5821</v>
      </c>
      <c r="L1440" t="s">
        <v>5822</v>
      </c>
      <c r="M1440" t="s">
        <v>5823</v>
      </c>
      <c r="N1440" t="s">
        <v>4091</v>
      </c>
      <c r="O1440" s="14">
        <v>44409</v>
      </c>
      <c r="P1440" s="14">
        <v>44440</v>
      </c>
      <c r="Q1440" s="22" t="s">
        <v>27</v>
      </c>
      <c r="R1440" s="1"/>
      <c r="S1440" s="2"/>
      <c r="T1440" s="1">
        <v>44529</v>
      </c>
      <c r="U1440" t="s">
        <v>5982</v>
      </c>
      <c r="V1440" t="s">
        <v>5982</v>
      </c>
      <c r="W1440" t="s">
        <v>129</v>
      </c>
      <c r="X1440" t="b">
        <f>Tabla1[[#This Row],[PLAN CONSUMO 31/10]]=Tabla1[[#This Row],[PLAN_CONSUMO]]</f>
        <v>1</v>
      </c>
      <c r="Y1440" t="s">
        <v>5820</v>
      </c>
      <c r="Z1440" t="b">
        <f>Tabla1[[#This Row],[DESCRIPCION_U20002 31/10]]=Tabla1[[#This Row],[DESCRIPCION_U2000]]</f>
        <v>1</v>
      </c>
      <c r="AA1440" t="s">
        <v>7110</v>
      </c>
      <c r="AB1440" t="b">
        <f>Tabla1[[#This Row],[EJECUTIVO COMERCIAL 31/10]]=Tabla1[[#This Row],[EJECUTIVO_CORPORATE]]</f>
        <v>0</v>
      </c>
      <c r="AC1440" t="e">
        <f>VLOOKUP(Tabla1[[#This Row],[NRO_CUENTA]],[1]!Tabla3[#Data],12,0)</f>
        <v>#N/A</v>
      </c>
      <c r="AD1440" t="e">
        <f>VLOOKUP(Tabla1[[#This Row],[NRO_CUENTA]],[1]!Tabla3[#Data],17,0)</f>
        <v>#N/A</v>
      </c>
    </row>
    <row r="1441" spans="1:30" x14ac:dyDescent="0.25">
      <c r="A1441" t="s">
        <v>88</v>
      </c>
      <c r="B1441" s="1">
        <v>44316</v>
      </c>
      <c r="C1441" t="s">
        <v>248</v>
      </c>
      <c r="D1441">
        <v>36188</v>
      </c>
      <c r="E1441" s="6" t="s">
        <v>5824</v>
      </c>
      <c r="F1441" t="s">
        <v>5825</v>
      </c>
      <c r="G1441" s="6" t="s">
        <v>1413</v>
      </c>
      <c r="H1441" t="s">
        <v>40</v>
      </c>
      <c r="I1441" t="s">
        <v>23</v>
      </c>
      <c r="J1441" t="s">
        <v>757</v>
      </c>
      <c r="K1441" t="s">
        <v>5826</v>
      </c>
      <c r="L1441" t="s">
        <v>5827</v>
      </c>
      <c r="M1441" t="s">
        <v>5828</v>
      </c>
      <c r="N1441" t="s">
        <v>4091</v>
      </c>
      <c r="O1441" s="14">
        <v>44409</v>
      </c>
      <c r="P1441" s="14">
        <v>44440</v>
      </c>
      <c r="Q1441" s="22" t="s">
        <v>27</v>
      </c>
      <c r="R1441" s="1"/>
      <c r="S1441" s="2"/>
      <c r="T1441" s="1">
        <v>44461</v>
      </c>
      <c r="U1441" t="s">
        <v>5982</v>
      </c>
      <c r="V1441" t="s">
        <v>35</v>
      </c>
      <c r="W1441" t="s">
        <v>248</v>
      </c>
      <c r="X1441" t="b">
        <f>Tabla1[[#This Row],[PLAN CONSUMO 31/10]]=Tabla1[[#This Row],[PLAN_CONSUMO]]</f>
        <v>1</v>
      </c>
      <c r="Y1441" t="s">
        <v>35</v>
      </c>
      <c r="Z1441" t="b">
        <f>Tabla1[[#This Row],[DESCRIPCION_U20002 31/10]]=Tabla1[[#This Row],[DESCRIPCION_U2000]]</f>
        <v>0</v>
      </c>
      <c r="AA1441" t="s">
        <v>8926</v>
      </c>
      <c r="AB1441" t="b">
        <f>Tabla1[[#This Row],[EJECUTIVO COMERCIAL 31/10]]=Tabla1[[#This Row],[EJECUTIVO_CORPORATE]]</f>
        <v>0</v>
      </c>
      <c r="AC1441" t="e">
        <f>VLOOKUP(Tabla1[[#This Row],[NRO_CUENTA]],[1]!Tabla3[#Data],12,0)</f>
        <v>#N/A</v>
      </c>
      <c r="AD1441" t="e">
        <f>VLOOKUP(Tabla1[[#This Row],[NRO_CUENTA]],[1]!Tabla3[#Data],17,0)</f>
        <v>#N/A</v>
      </c>
    </row>
    <row r="1442" spans="1:30" x14ac:dyDescent="0.25">
      <c r="A1442" t="s">
        <v>18</v>
      </c>
      <c r="B1442" s="1">
        <v>44347</v>
      </c>
      <c r="C1442" t="s">
        <v>287</v>
      </c>
      <c r="D1442">
        <v>36249</v>
      </c>
      <c r="E1442" s="6" t="s">
        <v>5829</v>
      </c>
      <c r="F1442" t="s">
        <v>5830</v>
      </c>
      <c r="G1442" s="6" t="s">
        <v>1765</v>
      </c>
      <c r="H1442" t="s">
        <v>40</v>
      </c>
      <c r="I1442" t="s">
        <v>23</v>
      </c>
      <c r="J1442" t="s">
        <v>745</v>
      </c>
      <c r="K1442" t="s">
        <v>5831</v>
      </c>
      <c r="L1442" t="s">
        <v>5832</v>
      </c>
      <c r="M1442" t="s">
        <v>5833</v>
      </c>
      <c r="N1442" t="s">
        <v>4091</v>
      </c>
      <c r="O1442" s="14">
        <v>44409</v>
      </c>
      <c r="P1442" s="14">
        <v>44440</v>
      </c>
      <c r="Q1442" s="22" t="s">
        <v>27</v>
      </c>
      <c r="R1442" s="1"/>
      <c r="S1442" s="2"/>
      <c r="T1442" s="1">
        <v>44557</v>
      </c>
      <c r="U1442" t="s">
        <v>5984</v>
      </c>
      <c r="V1442" t="s">
        <v>5982</v>
      </c>
      <c r="W1442" t="s">
        <v>287</v>
      </c>
      <c r="X1442" t="b">
        <f>Tabla1[[#This Row],[PLAN CONSUMO 31/10]]=Tabla1[[#This Row],[PLAN_CONSUMO]]</f>
        <v>1</v>
      </c>
      <c r="Y1442" t="s">
        <v>8531</v>
      </c>
      <c r="Z1442" t="b">
        <f>Tabla1[[#This Row],[DESCRIPCION_U20002 31/10]]=Tabla1[[#This Row],[DESCRIPCION_U2000]]</f>
        <v>0</v>
      </c>
      <c r="AA1442" t="s">
        <v>9185</v>
      </c>
      <c r="AB1442" t="b">
        <f>Tabla1[[#This Row],[EJECUTIVO COMERCIAL 31/10]]=Tabla1[[#This Row],[EJECUTIVO_CORPORATE]]</f>
        <v>0</v>
      </c>
      <c r="AC1442" t="e">
        <f>VLOOKUP(Tabla1[[#This Row],[NRO_CUENTA]],[1]!Tabla3[#Data],12,0)</f>
        <v>#N/A</v>
      </c>
      <c r="AD1442" t="e">
        <f>VLOOKUP(Tabla1[[#This Row],[NRO_CUENTA]],[1]!Tabla3[#Data],17,0)</f>
        <v>#N/A</v>
      </c>
    </row>
    <row r="1443" spans="1:30" x14ac:dyDescent="0.25">
      <c r="A1443" t="s">
        <v>242</v>
      </c>
      <c r="B1443" s="1">
        <v>44344</v>
      </c>
      <c r="C1443" t="s">
        <v>248</v>
      </c>
      <c r="D1443">
        <v>36287</v>
      </c>
      <c r="E1443" s="6" t="s">
        <v>5834</v>
      </c>
      <c r="F1443" t="s">
        <v>5835</v>
      </c>
      <c r="G1443" s="6" t="s">
        <v>2247</v>
      </c>
      <c r="H1443" t="s">
        <v>40</v>
      </c>
      <c r="I1443" t="s">
        <v>23</v>
      </c>
      <c r="J1443" t="s">
        <v>1224</v>
      </c>
      <c r="K1443" t="s">
        <v>5836</v>
      </c>
      <c r="L1443" t="s">
        <v>5837</v>
      </c>
      <c r="M1443" t="s">
        <v>5838</v>
      </c>
      <c r="N1443" t="s">
        <v>4091</v>
      </c>
      <c r="O1443" s="14">
        <v>44409</v>
      </c>
      <c r="P1443" s="14">
        <v>44440</v>
      </c>
      <c r="Q1443" s="22" t="s">
        <v>27</v>
      </c>
      <c r="R1443" s="1"/>
      <c r="S1443" s="2"/>
      <c r="T1443" s="1">
        <v>44468</v>
      </c>
      <c r="U1443" t="s">
        <v>5982</v>
      </c>
      <c r="V1443" t="s">
        <v>5982</v>
      </c>
      <c r="W1443" t="s">
        <v>248</v>
      </c>
      <c r="X1443" t="b">
        <f>Tabla1[[#This Row],[PLAN CONSUMO 31/10]]=Tabla1[[#This Row],[PLAN_CONSUMO]]</f>
        <v>1</v>
      </c>
      <c r="Y1443" t="s">
        <v>5835</v>
      </c>
      <c r="Z1443" t="b">
        <f>Tabla1[[#This Row],[DESCRIPCION_U20002 31/10]]=Tabla1[[#This Row],[DESCRIPCION_U2000]]</f>
        <v>1</v>
      </c>
      <c r="AA1443" t="s">
        <v>2247</v>
      </c>
      <c r="AB1443" t="b">
        <f>Tabla1[[#This Row],[EJECUTIVO COMERCIAL 31/10]]=Tabla1[[#This Row],[EJECUTIVO_CORPORATE]]</f>
        <v>1</v>
      </c>
      <c r="AC1443" t="e">
        <f>VLOOKUP(Tabla1[[#This Row],[NRO_CUENTA]],[1]!Tabla3[#Data],12,0)</f>
        <v>#N/A</v>
      </c>
      <c r="AD1443" t="e">
        <f>VLOOKUP(Tabla1[[#This Row],[NRO_CUENTA]],[1]!Tabla3[#Data],17,0)</f>
        <v>#N/A</v>
      </c>
    </row>
    <row r="1444" spans="1:30" x14ac:dyDescent="0.25">
      <c r="A1444" t="s">
        <v>88</v>
      </c>
      <c r="B1444" s="1">
        <v>44403</v>
      </c>
      <c r="C1444" t="s">
        <v>36</v>
      </c>
      <c r="D1444">
        <v>36357</v>
      </c>
      <c r="E1444" s="6" t="s">
        <v>477</v>
      </c>
      <c r="F1444" t="s">
        <v>5839</v>
      </c>
      <c r="G1444" s="6" t="s">
        <v>1408</v>
      </c>
      <c r="H1444" t="s">
        <v>40</v>
      </c>
      <c r="I1444" t="s">
        <v>23</v>
      </c>
      <c r="J1444" t="s">
        <v>1228</v>
      </c>
      <c r="K1444" t="s">
        <v>5840</v>
      </c>
      <c r="L1444">
        <v>0</v>
      </c>
      <c r="M1444" t="s">
        <v>5841</v>
      </c>
      <c r="N1444" t="s">
        <v>4091</v>
      </c>
      <c r="O1444" s="14">
        <v>44409</v>
      </c>
      <c r="P1444" s="14">
        <v>44440</v>
      </c>
      <c r="Q1444" s="22" t="s">
        <v>27</v>
      </c>
      <c r="R1444" s="1"/>
      <c r="S1444" s="2"/>
      <c r="T1444" s="1">
        <v>44529</v>
      </c>
      <c r="U1444" t="s">
        <v>5982</v>
      </c>
      <c r="V1444" t="s">
        <v>5982</v>
      </c>
      <c r="W1444" t="s">
        <v>36</v>
      </c>
      <c r="X1444" t="b">
        <f>Tabla1[[#This Row],[PLAN CONSUMO 31/10]]=Tabla1[[#This Row],[PLAN_CONSUMO]]</f>
        <v>1</v>
      </c>
      <c r="Y1444" t="s">
        <v>5839</v>
      </c>
      <c r="Z1444" t="b">
        <f>Tabla1[[#This Row],[DESCRIPCION_U20002 31/10]]=Tabla1[[#This Row],[DESCRIPCION_U2000]]</f>
        <v>1</v>
      </c>
      <c r="AA1444" t="s">
        <v>8638</v>
      </c>
      <c r="AB1444" t="b">
        <f>Tabla1[[#This Row],[EJECUTIVO COMERCIAL 31/10]]=Tabla1[[#This Row],[EJECUTIVO_CORPORATE]]</f>
        <v>0</v>
      </c>
      <c r="AC1444" t="e">
        <f>VLOOKUP(Tabla1[[#This Row],[NRO_CUENTA]],[1]!Tabla3[#Data],12,0)</f>
        <v>#N/A</v>
      </c>
      <c r="AD1444" t="e">
        <f>VLOOKUP(Tabla1[[#This Row],[NRO_CUENTA]],[1]!Tabla3[#Data],17,0)</f>
        <v>#N/A</v>
      </c>
    </row>
    <row r="1445" spans="1:30" x14ac:dyDescent="0.25">
      <c r="A1445" t="s">
        <v>322</v>
      </c>
      <c r="B1445" s="1">
        <v>44383</v>
      </c>
      <c r="C1445" t="s">
        <v>129</v>
      </c>
      <c r="D1445">
        <v>36373</v>
      </c>
      <c r="E1445" s="6" t="s">
        <v>5842</v>
      </c>
      <c r="F1445" t="s">
        <v>5843</v>
      </c>
      <c r="G1445" s="6" t="s">
        <v>5844</v>
      </c>
      <c r="H1445" t="s">
        <v>40</v>
      </c>
      <c r="I1445" t="s">
        <v>23</v>
      </c>
      <c r="J1445" t="s">
        <v>5845</v>
      </c>
      <c r="K1445" t="s">
        <v>5846</v>
      </c>
      <c r="L1445" t="s">
        <v>5847</v>
      </c>
      <c r="M1445" t="s">
        <v>5848</v>
      </c>
      <c r="N1445" t="s">
        <v>4091</v>
      </c>
      <c r="O1445" s="14">
        <v>44409</v>
      </c>
      <c r="P1445" s="14">
        <v>44440</v>
      </c>
      <c r="Q1445" s="22" t="s">
        <v>27</v>
      </c>
      <c r="R1445" s="1"/>
      <c r="S1445" s="2"/>
      <c r="T1445" s="1">
        <v>44455</v>
      </c>
      <c r="U1445" t="s">
        <v>5982</v>
      </c>
      <c r="V1445" t="s">
        <v>5982</v>
      </c>
      <c r="W1445" t="s">
        <v>129</v>
      </c>
      <c r="X1445" t="b">
        <f>Tabla1[[#This Row],[PLAN CONSUMO 31/10]]=Tabla1[[#This Row],[PLAN_CONSUMO]]</f>
        <v>1</v>
      </c>
      <c r="Y1445" t="s">
        <v>5843</v>
      </c>
      <c r="Z1445" t="b">
        <f>Tabla1[[#This Row],[DESCRIPCION_U20002 31/10]]=Tabla1[[#This Row],[DESCRIPCION_U2000]]</f>
        <v>1</v>
      </c>
      <c r="AA1445" t="s">
        <v>9483</v>
      </c>
      <c r="AB1445" t="b">
        <f>Tabla1[[#This Row],[EJECUTIVO COMERCIAL 31/10]]=Tabla1[[#This Row],[EJECUTIVO_CORPORATE]]</f>
        <v>0</v>
      </c>
      <c r="AC1445" t="e">
        <f>VLOOKUP(Tabla1[[#This Row],[NRO_CUENTA]],[1]!Tabla3[#Data],12,0)</f>
        <v>#N/A</v>
      </c>
      <c r="AD1445" t="e">
        <f>VLOOKUP(Tabla1[[#This Row],[NRO_CUENTA]],[1]!Tabla3[#Data],17,0)</f>
        <v>#N/A</v>
      </c>
    </row>
    <row r="1446" spans="1:30" x14ac:dyDescent="0.25">
      <c r="A1446" t="s">
        <v>242</v>
      </c>
      <c r="B1446" s="1">
        <v>44408</v>
      </c>
      <c r="C1446" t="s">
        <v>129</v>
      </c>
      <c r="D1446">
        <v>36479</v>
      </c>
      <c r="E1446" s="6" t="s">
        <v>5849</v>
      </c>
      <c r="F1446" t="s">
        <v>5850</v>
      </c>
      <c r="G1446" s="6" t="s">
        <v>5851</v>
      </c>
      <c r="H1446" t="s">
        <v>40</v>
      </c>
      <c r="I1446" t="s">
        <v>23</v>
      </c>
      <c r="J1446" t="s">
        <v>5852</v>
      </c>
      <c r="K1446" t="s">
        <v>5853</v>
      </c>
      <c r="L1446" t="s">
        <v>5854</v>
      </c>
      <c r="M1446" t="s">
        <v>5855</v>
      </c>
      <c r="N1446" t="s">
        <v>4091</v>
      </c>
      <c r="O1446" s="14">
        <v>44409</v>
      </c>
      <c r="P1446" s="14">
        <v>44440</v>
      </c>
      <c r="Q1446" s="22" t="s">
        <v>27</v>
      </c>
      <c r="R1446" s="1"/>
      <c r="S1446" s="2"/>
      <c r="T1446" s="1">
        <v>44469</v>
      </c>
      <c r="U1446" t="s">
        <v>5984</v>
      </c>
      <c r="V1446" t="s">
        <v>5982</v>
      </c>
      <c r="W1446" t="s">
        <v>129</v>
      </c>
      <c r="X1446" t="b">
        <f>Tabla1[[#This Row],[PLAN CONSUMO 31/10]]=Tabla1[[#This Row],[PLAN_CONSUMO]]</f>
        <v>1</v>
      </c>
      <c r="Y1446" t="s">
        <v>5850</v>
      </c>
      <c r="Z1446" t="b">
        <f>Tabla1[[#This Row],[DESCRIPCION_U20002 31/10]]=Tabla1[[#This Row],[DESCRIPCION_U2000]]</f>
        <v>1</v>
      </c>
      <c r="AA1446" t="s">
        <v>9034</v>
      </c>
      <c r="AB1446" t="b">
        <f>Tabla1[[#This Row],[EJECUTIVO COMERCIAL 31/10]]=Tabla1[[#This Row],[EJECUTIVO_CORPORATE]]</f>
        <v>0</v>
      </c>
      <c r="AC1446" t="e">
        <f>VLOOKUP(Tabla1[[#This Row],[NRO_CUENTA]],[1]!Tabla3[#Data],12,0)</f>
        <v>#N/A</v>
      </c>
      <c r="AD1446" t="e">
        <f>VLOOKUP(Tabla1[[#This Row],[NRO_CUENTA]],[1]!Tabla3[#Data],17,0)</f>
        <v>#N/A</v>
      </c>
    </row>
    <row r="1447" spans="1:30" x14ac:dyDescent="0.25">
      <c r="A1447" t="s">
        <v>242</v>
      </c>
      <c r="B1447" s="1">
        <v>44408</v>
      </c>
      <c r="C1447" t="s">
        <v>129</v>
      </c>
      <c r="D1447">
        <v>36489</v>
      </c>
      <c r="E1447" s="6" t="s">
        <v>5856</v>
      </c>
      <c r="F1447" t="s">
        <v>5857</v>
      </c>
      <c r="G1447" s="6" t="s">
        <v>2247</v>
      </c>
      <c r="H1447" t="s">
        <v>40</v>
      </c>
      <c r="I1447" t="s">
        <v>23</v>
      </c>
      <c r="J1447" t="s">
        <v>1224</v>
      </c>
      <c r="K1447" t="s">
        <v>5858</v>
      </c>
      <c r="L1447" t="s">
        <v>5859</v>
      </c>
      <c r="M1447" t="s">
        <v>5860</v>
      </c>
      <c r="N1447" t="s">
        <v>4091</v>
      </c>
      <c r="O1447" s="14">
        <v>44409</v>
      </c>
      <c r="P1447" s="14">
        <v>44440</v>
      </c>
      <c r="Q1447" s="22" t="s">
        <v>27</v>
      </c>
      <c r="R1447" s="1"/>
      <c r="S1447" s="2"/>
      <c r="T1447" s="1">
        <v>44460</v>
      </c>
      <c r="U1447" t="s">
        <v>5982</v>
      </c>
      <c r="V1447" t="s">
        <v>35</v>
      </c>
      <c r="W1447" t="s">
        <v>129</v>
      </c>
      <c r="X1447" t="b">
        <f>Tabla1[[#This Row],[PLAN CONSUMO 31/10]]=Tabla1[[#This Row],[PLAN_CONSUMO]]</f>
        <v>1</v>
      </c>
      <c r="Y1447" t="s">
        <v>35</v>
      </c>
      <c r="Z1447" t="b">
        <f>Tabla1[[#This Row],[DESCRIPCION_U20002 31/10]]=Tabla1[[#This Row],[DESCRIPCION_U2000]]</f>
        <v>0</v>
      </c>
      <c r="AA1447" t="s">
        <v>2247</v>
      </c>
      <c r="AB1447" t="b">
        <f>Tabla1[[#This Row],[EJECUTIVO COMERCIAL 31/10]]=Tabla1[[#This Row],[EJECUTIVO_CORPORATE]]</f>
        <v>1</v>
      </c>
      <c r="AC1447" t="e">
        <f>VLOOKUP(Tabla1[[#This Row],[NRO_CUENTA]],[1]!Tabla3[#Data],12,0)</f>
        <v>#N/A</v>
      </c>
      <c r="AD1447" t="e">
        <f>VLOOKUP(Tabla1[[#This Row],[NRO_CUENTA]],[1]!Tabla3[#Data],17,0)</f>
        <v>#N/A</v>
      </c>
    </row>
    <row r="1448" spans="1:30" x14ac:dyDescent="0.25">
      <c r="A1448" t="s">
        <v>88</v>
      </c>
      <c r="B1448" s="1">
        <v>44438</v>
      </c>
      <c r="C1448" t="s">
        <v>36</v>
      </c>
      <c r="D1448">
        <v>36516</v>
      </c>
      <c r="E1448" s="6" t="s">
        <v>5861</v>
      </c>
      <c r="F1448" t="s">
        <v>5862</v>
      </c>
      <c r="G1448" s="6" t="s">
        <v>4824</v>
      </c>
      <c r="H1448" t="s">
        <v>40</v>
      </c>
      <c r="I1448" t="s">
        <v>23</v>
      </c>
      <c r="J1448" t="s">
        <v>5194</v>
      </c>
      <c r="K1448" t="s">
        <v>5863</v>
      </c>
      <c r="L1448" t="s">
        <v>5864</v>
      </c>
      <c r="M1448" t="s">
        <v>5865</v>
      </c>
      <c r="N1448" t="s">
        <v>17</v>
      </c>
      <c r="O1448" s="14">
        <v>44409</v>
      </c>
      <c r="P1448" s="14">
        <v>44440</v>
      </c>
      <c r="Q1448" s="22" t="s">
        <v>27</v>
      </c>
      <c r="R1448" s="1"/>
      <c r="S1448" s="2"/>
      <c r="T1448" s="1">
        <v>44454</v>
      </c>
      <c r="U1448" t="s">
        <v>5984</v>
      </c>
      <c r="V1448" t="s">
        <v>35</v>
      </c>
      <c r="W1448" t="s">
        <v>36</v>
      </c>
      <c r="X1448" t="b">
        <f>Tabla1[[#This Row],[PLAN CONSUMO 31/10]]=Tabla1[[#This Row],[PLAN_CONSUMO]]</f>
        <v>1</v>
      </c>
      <c r="Y1448" t="s">
        <v>35</v>
      </c>
      <c r="Z1448" t="b">
        <f>Tabla1[[#This Row],[DESCRIPCION_U20002 31/10]]=Tabla1[[#This Row],[DESCRIPCION_U2000]]</f>
        <v>0</v>
      </c>
      <c r="AA1448" t="s">
        <v>1830</v>
      </c>
      <c r="AB1448" t="b">
        <f>Tabla1[[#This Row],[EJECUTIVO COMERCIAL 31/10]]=Tabla1[[#This Row],[EJECUTIVO_CORPORATE]]</f>
        <v>0</v>
      </c>
      <c r="AC1448" t="e">
        <f>VLOOKUP(Tabla1[[#This Row],[NRO_CUENTA]],[1]!Tabla3[#Data],12,0)</f>
        <v>#N/A</v>
      </c>
      <c r="AD1448" t="e">
        <f>VLOOKUP(Tabla1[[#This Row],[NRO_CUENTA]],[1]!Tabla3[#Data],17,0)</f>
        <v>#N/A</v>
      </c>
    </row>
    <row r="1449" spans="1:30" x14ac:dyDescent="0.25">
      <c r="A1449" t="s">
        <v>35</v>
      </c>
      <c r="B1449" s="1">
        <v>44438</v>
      </c>
      <c r="C1449" t="s">
        <v>248</v>
      </c>
      <c r="D1449">
        <v>36534</v>
      </c>
      <c r="E1449" s="6" t="s">
        <v>5866</v>
      </c>
      <c r="F1449" t="s">
        <v>5867</v>
      </c>
      <c r="G1449" s="33" t="s">
        <v>6158</v>
      </c>
      <c r="H1449" t="s">
        <v>40</v>
      </c>
      <c r="I1449" t="s">
        <v>23</v>
      </c>
      <c r="J1449" t="s">
        <v>5351</v>
      </c>
      <c r="K1449" t="s">
        <v>5868</v>
      </c>
      <c r="L1449" t="s">
        <v>5869</v>
      </c>
      <c r="M1449" t="s">
        <v>5870</v>
      </c>
      <c r="N1449" t="s">
        <v>17</v>
      </c>
      <c r="O1449" s="14">
        <v>44409</v>
      </c>
      <c r="P1449" s="14">
        <v>44440</v>
      </c>
      <c r="Q1449" s="1" t="s">
        <v>75</v>
      </c>
      <c r="R1449" s="1" t="s">
        <v>6611</v>
      </c>
      <c r="S1449" s="2" t="s">
        <v>4837</v>
      </c>
      <c r="T1449" s="1">
        <v>0</v>
      </c>
      <c r="U1449" t="s">
        <v>5982</v>
      </c>
      <c r="V1449" t="s">
        <v>5982</v>
      </c>
      <c r="W1449" t="s">
        <v>248</v>
      </c>
      <c r="X1449" t="b">
        <f>Tabla1[[#This Row],[PLAN CONSUMO 31/10]]=Tabla1[[#This Row],[PLAN_CONSUMO]]</f>
        <v>1</v>
      </c>
      <c r="Y1449" t="s">
        <v>5867</v>
      </c>
      <c r="Z1449" t="b">
        <f>Tabla1[[#This Row],[DESCRIPCION_U20002 31/10]]=Tabla1[[#This Row],[DESCRIPCION_U2000]]</f>
        <v>1</v>
      </c>
      <c r="AA1449" t="s">
        <v>4253</v>
      </c>
      <c r="AB1449" t="b">
        <f>Tabla1[[#This Row],[EJECUTIVO COMERCIAL 31/10]]=Tabla1[[#This Row],[EJECUTIVO_CORPORATE]]</f>
        <v>0</v>
      </c>
      <c r="AC1449" t="e">
        <f>VLOOKUP(Tabla1[[#This Row],[NRO_CUENTA]],[1]!Tabla3[#Data],12,0)</f>
        <v>#N/A</v>
      </c>
      <c r="AD1449" t="e">
        <f>VLOOKUP(Tabla1[[#This Row],[NRO_CUENTA]],[1]!Tabla3[#Data],17,0)</f>
        <v>#N/A</v>
      </c>
    </row>
    <row r="1450" spans="1:30" x14ac:dyDescent="0.25">
      <c r="A1450" t="s">
        <v>242</v>
      </c>
      <c r="B1450" s="1">
        <v>44438</v>
      </c>
      <c r="C1450" t="s">
        <v>76</v>
      </c>
      <c r="D1450">
        <v>36543</v>
      </c>
      <c r="E1450" s="6" t="s">
        <v>5871</v>
      </c>
      <c r="F1450" t="s">
        <v>5872</v>
      </c>
      <c r="G1450" s="6" t="s">
        <v>4978</v>
      </c>
      <c r="H1450" t="s">
        <v>40</v>
      </c>
      <c r="I1450" t="s">
        <v>23</v>
      </c>
      <c r="J1450" t="s">
        <v>5199</v>
      </c>
      <c r="K1450" t="s">
        <v>5873</v>
      </c>
      <c r="L1450" t="s">
        <v>5874</v>
      </c>
      <c r="M1450" t="s">
        <v>5875</v>
      </c>
      <c r="N1450" t="s">
        <v>17</v>
      </c>
      <c r="O1450" s="14">
        <v>44409</v>
      </c>
      <c r="P1450" s="14">
        <v>44440</v>
      </c>
      <c r="Q1450" s="22" t="s">
        <v>27</v>
      </c>
      <c r="R1450" s="1"/>
      <c r="S1450" s="2"/>
      <c r="T1450" s="1">
        <v>44496</v>
      </c>
      <c r="U1450" t="s">
        <v>5982</v>
      </c>
      <c r="V1450" t="s">
        <v>5982</v>
      </c>
      <c r="W1450" t="s">
        <v>76</v>
      </c>
      <c r="X1450" t="b">
        <f>Tabla1[[#This Row],[PLAN CONSUMO 31/10]]=Tabla1[[#This Row],[PLAN_CONSUMO]]</f>
        <v>1</v>
      </c>
      <c r="Y1450" t="s">
        <v>5872</v>
      </c>
      <c r="Z1450" t="b">
        <f>Tabla1[[#This Row],[DESCRIPCION_U20002 31/10]]=Tabla1[[#This Row],[DESCRIPCION_U2000]]</f>
        <v>1</v>
      </c>
      <c r="AA1450" t="s">
        <v>1830</v>
      </c>
      <c r="AB1450" t="b">
        <f>Tabla1[[#This Row],[EJECUTIVO COMERCIAL 31/10]]=Tabla1[[#This Row],[EJECUTIVO_CORPORATE]]</f>
        <v>0</v>
      </c>
      <c r="AC1450" t="e">
        <f>VLOOKUP(Tabla1[[#This Row],[NRO_CUENTA]],[1]!Tabla3[#Data],12,0)</f>
        <v>#N/A</v>
      </c>
      <c r="AD1450" t="e">
        <f>VLOOKUP(Tabla1[[#This Row],[NRO_CUENTA]],[1]!Tabla3[#Data],17,0)</f>
        <v>#N/A</v>
      </c>
    </row>
    <row r="1451" spans="1:30" x14ac:dyDescent="0.25">
      <c r="A1451" t="s">
        <v>88</v>
      </c>
      <c r="B1451" s="1">
        <v>44334</v>
      </c>
      <c r="C1451" t="s">
        <v>287</v>
      </c>
      <c r="D1451">
        <v>36138</v>
      </c>
      <c r="E1451" s="6" t="s">
        <v>4608</v>
      </c>
      <c r="F1451" t="s">
        <v>5876</v>
      </c>
      <c r="G1451" s="6" t="s">
        <v>1426</v>
      </c>
      <c r="H1451" t="s">
        <v>22</v>
      </c>
      <c r="I1451" t="s">
        <v>23</v>
      </c>
      <c r="J1451" t="s">
        <v>1222</v>
      </c>
      <c r="K1451" t="s">
        <v>5877</v>
      </c>
      <c r="L1451" t="s">
        <v>4677</v>
      </c>
      <c r="M1451" t="s">
        <v>5878</v>
      </c>
      <c r="N1451" t="s">
        <v>4091</v>
      </c>
      <c r="O1451" s="14">
        <v>44409</v>
      </c>
      <c r="P1451" s="14">
        <v>44440</v>
      </c>
      <c r="Q1451" s="22" t="s">
        <v>27</v>
      </c>
      <c r="R1451" s="1"/>
      <c r="S1451" s="2"/>
      <c r="T1451" s="1">
        <v>44456</v>
      </c>
      <c r="U1451" t="s">
        <v>5982</v>
      </c>
      <c r="V1451" t="s">
        <v>5982</v>
      </c>
      <c r="W1451" t="s">
        <v>287</v>
      </c>
      <c r="X1451" t="b">
        <f>Tabla1[[#This Row],[PLAN CONSUMO 31/10]]=Tabla1[[#This Row],[PLAN_CONSUMO]]</f>
        <v>1</v>
      </c>
      <c r="Y1451" t="s">
        <v>5876</v>
      </c>
      <c r="Z1451" t="b">
        <f>Tabla1[[#This Row],[DESCRIPCION_U20002 31/10]]=Tabla1[[#This Row],[DESCRIPCION_U2000]]</f>
        <v>1</v>
      </c>
      <c r="AA1451" t="s">
        <v>8737</v>
      </c>
      <c r="AB1451" t="b">
        <f>Tabla1[[#This Row],[EJECUTIVO COMERCIAL 31/10]]=Tabla1[[#This Row],[EJECUTIVO_CORPORATE]]</f>
        <v>0</v>
      </c>
      <c r="AC1451" t="e">
        <f>VLOOKUP(Tabla1[[#This Row],[NRO_CUENTA]],[1]!Tabla3[#Data],12,0)</f>
        <v>#N/A</v>
      </c>
      <c r="AD1451" t="e">
        <f>VLOOKUP(Tabla1[[#This Row],[NRO_CUENTA]],[1]!Tabla3[#Data],17,0)</f>
        <v>#N/A</v>
      </c>
    </row>
    <row r="1452" spans="1:30" x14ac:dyDescent="0.25">
      <c r="A1452" t="s">
        <v>18</v>
      </c>
      <c r="B1452" s="1">
        <v>44315</v>
      </c>
      <c r="C1452" t="s">
        <v>76</v>
      </c>
      <c r="D1452">
        <v>36157</v>
      </c>
      <c r="E1452" s="6" t="s">
        <v>1095</v>
      </c>
      <c r="F1452" t="s">
        <v>5879</v>
      </c>
      <c r="G1452" s="6" t="s">
        <v>1837</v>
      </c>
      <c r="H1452" t="s">
        <v>22</v>
      </c>
      <c r="I1452" t="s">
        <v>23</v>
      </c>
      <c r="J1452" t="s">
        <v>939</v>
      </c>
      <c r="K1452" t="s">
        <v>5880</v>
      </c>
      <c r="L1452" t="s">
        <v>2073</v>
      </c>
      <c r="M1452" t="s">
        <v>2071</v>
      </c>
      <c r="N1452" t="s">
        <v>4091</v>
      </c>
      <c r="O1452" s="14">
        <v>44409</v>
      </c>
      <c r="P1452" s="14">
        <v>44440</v>
      </c>
      <c r="Q1452" s="22" t="s">
        <v>27</v>
      </c>
      <c r="R1452" s="1" t="s">
        <v>6189</v>
      </c>
      <c r="S1452" s="2"/>
      <c r="T1452" s="1">
        <v>44471</v>
      </c>
      <c r="U1452" t="s">
        <v>5982</v>
      </c>
      <c r="V1452" t="s">
        <v>5982</v>
      </c>
      <c r="W1452" t="s">
        <v>76</v>
      </c>
      <c r="X1452" t="b">
        <f>Tabla1[[#This Row],[PLAN CONSUMO 31/10]]=Tabla1[[#This Row],[PLAN_CONSUMO]]</f>
        <v>1</v>
      </c>
      <c r="Y1452" t="s">
        <v>5879</v>
      </c>
      <c r="Z1452" t="b">
        <f>Tabla1[[#This Row],[DESCRIPCION_U20002 31/10]]=Tabla1[[#This Row],[DESCRIPCION_U2000]]</f>
        <v>1</v>
      </c>
      <c r="AA1452" t="s">
        <v>8891</v>
      </c>
      <c r="AB1452" t="b">
        <f>Tabla1[[#This Row],[EJECUTIVO COMERCIAL 31/10]]=Tabla1[[#This Row],[EJECUTIVO_CORPORATE]]</f>
        <v>0</v>
      </c>
      <c r="AC1452" t="e">
        <f>VLOOKUP(Tabla1[[#This Row],[NRO_CUENTA]],[1]!Tabla3[#Data],12,0)</f>
        <v>#N/A</v>
      </c>
      <c r="AD1452" t="e">
        <f>VLOOKUP(Tabla1[[#This Row],[NRO_CUENTA]],[1]!Tabla3[#Data],17,0)</f>
        <v>#N/A</v>
      </c>
    </row>
    <row r="1453" spans="1:30" x14ac:dyDescent="0.25">
      <c r="A1453" t="s">
        <v>88</v>
      </c>
      <c r="B1453" s="1">
        <v>44334</v>
      </c>
      <c r="C1453" t="s">
        <v>248</v>
      </c>
      <c r="D1453">
        <v>36245</v>
      </c>
      <c r="E1453" s="6" t="s">
        <v>5241</v>
      </c>
      <c r="F1453" t="s">
        <v>5881</v>
      </c>
      <c r="G1453" s="6" t="s">
        <v>5882</v>
      </c>
      <c r="H1453" t="s">
        <v>22</v>
      </c>
      <c r="I1453" t="s">
        <v>23</v>
      </c>
      <c r="J1453" t="s">
        <v>5686</v>
      </c>
      <c r="K1453" t="s">
        <v>5883</v>
      </c>
      <c r="L1453" t="s">
        <v>5884</v>
      </c>
      <c r="M1453" t="s">
        <v>5885</v>
      </c>
      <c r="N1453" t="s">
        <v>4091</v>
      </c>
      <c r="O1453" s="14">
        <v>44409</v>
      </c>
      <c r="P1453" s="14">
        <v>44440</v>
      </c>
      <c r="Q1453" s="22" t="s">
        <v>27</v>
      </c>
      <c r="R1453" s="1"/>
      <c r="S1453" s="2"/>
      <c r="T1453" s="1">
        <v>44455</v>
      </c>
      <c r="U1453" t="s">
        <v>5982</v>
      </c>
      <c r="V1453" t="s">
        <v>5982</v>
      </c>
      <c r="W1453" t="s">
        <v>364</v>
      </c>
      <c r="X1453" t="b">
        <f>Tabla1[[#This Row],[PLAN CONSUMO 31/10]]=Tabla1[[#This Row],[PLAN_CONSUMO]]</f>
        <v>0</v>
      </c>
      <c r="Y1453" t="s">
        <v>9179</v>
      </c>
      <c r="Z1453" t="b">
        <f>Tabla1[[#This Row],[DESCRIPCION_U20002 31/10]]=Tabla1[[#This Row],[DESCRIPCION_U2000]]</f>
        <v>0</v>
      </c>
      <c r="AA1453" t="s">
        <v>5882</v>
      </c>
      <c r="AB1453" t="b">
        <f>Tabla1[[#This Row],[EJECUTIVO COMERCIAL 31/10]]=Tabla1[[#This Row],[EJECUTIVO_CORPORATE]]</f>
        <v>1</v>
      </c>
      <c r="AC1453" t="e">
        <f>VLOOKUP(Tabla1[[#This Row],[NRO_CUENTA]],[1]!Tabla3[#Data],12,0)</f>
        <v>#N/A</v>
      </c>
      <c r="AD1453" t="e">
        <f>VLOOKUP(Tabla1[[#This Row],[NRO_CUENTA]],[1]!Tabla3[#Data],17,0)</f>
        <v>#N/A</v>
      </c>
    </row>
    <row r="1454" spans="1:30" x14ac:dyDescent="0.25">
      <c r="A1454" t="s">
        <v>88</v>
      </c>
      <c r="B1454" s="1">
        <v>44365</v>
      </c>
      <c r="C1454" t="s">
        <v>28</v>
      </c>
      <c r="D1454">
        <v>36266</v>
      </c>
      <c r="E1454" s="6" t="s">
        <v>300</v>
      </c>
      <c r="F1454" t="s">
        <v>5886</v>
      </c>
      <c r="G1454" s="6" t="s">
        <v>1426</v>
      </c>
      <c r="H1454" t="s">
        <v>22</v>
      </c>
      <c r="I1454" t="s">
        <v>23</v>
      </c>
      <c r="J1454" t="s">
        <v>1222</v>
      </c>
      <c r="K1454" t="s">
        <v>5887</v>
      </c>
      <c r="L1454" t="s">
        <v>302</v>
      </c>
      <c r="M1454" t="s">
        <v>303</v>
      </c>
      <c r="N1454" t="s">
        <v>4091</v>
      </c>
      <c r="O1454" s="14">
        <v>44409</v>
      </c>
      <c r="P1454" s="14">
        <v>44440</v>
      </c>
      <c r="Q1454" s="22" t="s">
        <v>27</v>
      </c>
      <c r="R1454" s="1" t="s">
        <v>6466</v>
      </c>
      <c r="S1454" s="2"/>
      <c r="T1454" s="1">
        <v>44509</v>
      </c>
      <c r="U1454" t="s">
        <v>5984</v>
      </c>
      <c r="V1454" t="s">
        <v>35</v>
      </c>
      <c r="W1454" t="s">
        <v>28</v>
      </c>
      <c r="X1454" t="b">
        <f>Tabla1[[#This Row],[PLAN CONSUMO 31/10]]=Tabla1[[#This Row],[PLAN_CONSUMO]]</f>
        <v>1</v>
      </c>
      <c r="Y1454" t="s">
        <v>35</v>
      </c>
      <c r="Z1454" t="b">
        <f>Tabla1[[#This Row],[DESCRIPCION_U20002 31/10]]=Tabla1[[#This Row],[DESCRIPCION_U2000]]</f>
        <v>0</v>
      </c>
      <c r="AA1454" t="s">
        <v>1426</v>
      </c>
      <c r="AB1454" t="b">
        <f>Tabla1[[#This Row],[EJECUTIVO COMERCIAL 31/10]]=Tabla1[[#This Row],[EJECUTIVO_CORPORATE]]</f>
        <v>1</v>
      </c>
      <c r="AC1454" t="e">
        <f>VLOOKUP(Tabla1[[#This Row],[NRO_CUENTA]],[1]!Tabla3[#Data],12,0)</f>
        <v>#N/A</v>
      </c>
      <c r="AD1454" t="e">
        <f>VLOOKUP(Tabla1[[#This Row],[NRO_CUENTA]],[1]!Tabla3[#Data],17,0)</f>
        <v>#N/A</v>
      </c>
    </row>
    <row r="1455" spans="1:30" x14ac:dyDescent="0.25">
      <c r="A1455" t="s">
        <v>242</v>
      </c>
      <c r="B1455" s="1">
        <v>44379</v>
      </c>
      <c r="C1455" t="s">
        <v>28</v>
      </c>
      <c r="D1455">
        <v>36300</v>
      </c>
      <c r="E1455" s="6" t="s">
        <v>5888</v>
      </c>
      <c r="F1455" t="s">
        <v>5889</v>
      </c>
      <c r="G1455" s="6" t="s">
        <v>5890</v>
      </c>
      <c r="H1455" t="s">
        <v>22</v>
      </c>
      <c r="I1455" t="s">
        <v>23</v>
      </c>
      <c r="J1455" t="s">
        <v>5891</v>
      </c>
      <c r="K1455" t="s">
        <v>5892</v>
      </c>
      <c r="L1455" t="s">
        <v>5893</v>
      </c>
      <c r="M1455" t="s">
        <v>5894</v>
      </c>
      <c r="N1455" t="s">
        <v>4091</v>
      </c>
      <c r="O1455" s="14">
        <v>44409</v>
      </c>
      <c r="P1455" s="14">
        <v>44440</v>
      </c>
      <c r="Q1455" s="22" t="s">
        <v>27</v>
      </c>
      <c r="R1455" s="1"/>
      <c r="S1455" s="2"/>
      <c r="T1455" s="1">
        <v>44467</v>
      </c>
      <c r="U1455" t="s">
        <v>5984</v>
      </c>
      <c r="V1455" t="s">
        <v>35</v>
      </c>
      <c r="W1455" t="s">
        <v>28</v>
      </c>
      <c r="X1455" t="b">
        <f>Tabla1[[#This Row],[PLAN CONSUMO 31/10]]=Tabla1[[#This Row],[PLAN_CONSUMO]]</f>
        <v>1</v>
      </c>
      <c r="Y1455" t="s">
        <v>35</v>
      </c>
      <c r="Z1455" t="b">
        <f>Tabla1[[#This Row],[DESCRIPCION_U20002 31/10]]=Tabla1[[#This Row],[DESCRIPCION_U2000]]</f>
        <v>0</v>
      </c>
      <c r="AA1455" t="s">
        <v>7447</v>
      </c>
      <c r="AB1455" t="b">
        <f>Tabla1[[#This Row],[EJECUTIVO COMERCIAL 31/10]]=Tabla1[[#This Row],[EJECUTIVO_CORPORATE]]</f>
        <v>0</v>
      </c>
      <c r="AC1455" t="e">
        <f>VLOOKUP(Tabla1[[#This Row],[NRO_CUENTA]],[1]!Tabla3[#Data],12,0)</f>
        <v>#N/A</v>
      </c>
      <c r="AD1455" t="e">
        <f>VLOOKUP(Tabla1[[#This Row],[NRO_CUENTA]],[1]!Tabla3[#Data],17,0)</f>
        <v>#N/A</v>
      </c>
    </row>
    <row r="1456" spans="1:30" x14ac:dyDescent="0.25">
      <c r="A1456" t="s">
        <v>18</v>
      </c>
      <c r="B1456" s="1">
        <v>44347</v>
      </c>
      <c r="C1456" t="s">
        <v>28</v>
      </c>
      <c r="D1456">
        <v>36313</v>
      </c>
      <c r="E1456" s="6" t="s">
        <v>4018</v>
      </c>
      <c r="F1456" t="s">
        <v>5895</v>
      </c>
      <c r="G1456" s="6" t="s">
        <v>3799</v>
      </c>
      <c r="H1456" t="s">
        <v>22</v>
      </c>
      <c r="I1456" t="s">
        <v>23</v>
      </c>
      <c r="J1456" t="s">
        <v>823</v>
      </c>
      <c r="K1456" t="s">
        <v>5896</v>
      </c>
      <c r="L1456" t="s">
        <v>5897</v>
      </c>
      <c r="M1456" t="s">
        <v>5898</v>
      </c>
      <c r="N1456" t="s">
        <v>4091</v>
      </c>
      <c r="O1456" s="14">
        <v>44409</v>
      </c>
      <c r="P1456" s="14">
        <v>44440</v>
      </c>
      <c r="Q1456" s="22" t="s">
        <v>27</v>
      </c>
      <c r="R1456" s="1" t="s">
        <v>6467</v>
      </c>
      <c r="S1456" s="2"/>
      <c r="T1456" s="1">
        <v>44504</v>
      </c>
      <c r="U1456" t="s">
        <v>5982</v>
      </c>
      <c r="V1456" t="s">
        <v>5982</v>
      </c>
      <c r="W1456" t="s">
        <v>248</v>
      </c>
      <c r="X1456" t="b">
        <f>Tabla1[[#This Row],[PLAN CONSUMO 31/10]]=Tabla1[[#This Row],[PLAN_CONSUMO]]</f>
        <v>0</v>
      </c>
      <c r="Y1456" t="s">
        <v>6600</v>
      </c>
      <c r="Z1456" t="b">
        <f>Tabla1[[#This Row],[DESCRIPCION_U20002 31/10]]=Tabla1[[#This Row],[DESCRIPCION_U2000]]</f>
        <v>0</v>
      </c>
      <c r="AA1456" t="s">
        <v>3799</v>
      </c>
      <c r="AB1456" t="b">
        <f>Tabla1[[#This Row],[EJECUTIVO COMERCIAL 31/10]]=Tabla1[[#This Row],[EJECUTIVO_CORPORATE]]</f>
        <v>1</v>
      </c>
      <c r="AC1456" t="e">
        <f>VLOOKUP(Tabla1[[#This Row],[NRO_CUENTA]],[1]!Tabla3[#Data],12,0)</f>
        <v>#N/A</v>
      </c>
      <c r="AD1456" t="e">
        <f>VLOOKUP(Tabla1[[#This Row],[NRO_CUENTA]],[1]!Tabla3[#Data],17,0)</f>
        <v>#N/A</v>
      </c>
    </row>
    <row r="1457" spans="1:30" x14ac:dyDescent="0.25">
      <c r="A1457" t="s">
        <v>18</v>
      </c>
      <c r="B1457" s="1">
        <v>44347</v>
      </c>
      <c r="C1457" t="s">
        <v>248</v>
      </c>
      <c r="D1457">
        <v>36315</v>
      </c>
      <c r="E1457" s="6" t="s">
        <v>1107</v>
      </c>
      <c r="F1457" t="s">
        <v>5899</v>
      </c>
      <c r="G1457" s="6" t="s">
        <v>2240</v>
      </c>
      <c r="H1457" t="s">
        <v>22</v>
      </c>
      <c r="I1457" t="s">
        <v>23</v>
      </c>
      <c r="J1457" t="s">
        <v>2337</v>
      </c>
      <c r="K1457" t="s">
        <v>1211</v>
      </c>
      <c r="L1457" t="s">
        <v>5900</v>
      </c>
      <c r="M1457" t="s">
        <v>5901</v>
      </c>
      <c r="N1457" t="s">
        <v>4091</v>
      </c>
      <c r="O1457" s="14">
        <v>44409</v>
      </c>
      <c r="P1457" s="14">
        <v>44440</v>
      </c>
      <c r="Q1457" s="22" t="s">
        <v>27</v>
      </c>
      <c r="R1457" s="1"/>
      <c r="S1457" s="2"/>
      <c r="T1457" s="1">
        <v>44463</v>
      </c>
      <c r="U1457" t="s">
        <v>5982</v>
      </c>
      <c r="V1457" t="s">
        <v>5982</v>
      </c>
      <c r="W1457" t="s">
        <v>248</v>
      </c>
      <c r="X1457" t="b">
        <f>Tabla1[[#This Row],[PLAN CONSUMO 31/10]]=Tabla1[[#This Row],[PLAN_CONSUMO]]</f>
        <v>1</v>
      </c>
      <c r="Y1457" t="s">
        <v>5899</v>
      </c>
      <c r="Z1457" t="b">
        <f>Tabla1[[#This Row],[DESCRIPCION_U20002 31/10]]=Tabla1[[#This Row],[DESCRIPCION_U2000]]</f>
        <v>1</v>
      </c>
      <c r="AA1457" t="s">
        <v>8737</v>
      </c>
      <c r="AB1457" t="b">
        <f>Tabla1[[#This Row],[EJECUTIVO COMERCIAL 31/10]]=Tabla1[[#This Row],[EJECUTIVO_CORPORATE]]</f>
        <v>0</v>
      </c>
      <c r="AC1457" t="e">
        <f>VLOOKUP(Tabla1[[#This Row],[NRO_CUENTA]],[1]!Tabla3[#Data],12,0)</f>
        <v>#N/A</v>
      </c>
      <c r="AD1457" t="e">
        <f>VLOOKUP(Tabla1[[#This Row],[NRO_CUENTA]],[1]!Tabla3[#Data],17,0)</f>
        <v>#N/A</v>
      </c>
    </row>
    <row r="1458" spans="1:30" x14ac:dyDescent="0.25">
      <c r="A1458" t="s">
        <v>88</v>
      </c>
      <c r="B1458" s="1">
        <v>44362</v>
      </c>
      <c r="C1458" t="s">
        <v>28</v>
      </c>
      <c r="D1458">
        <v>36321</v>
      </c>
      <c r="E1458" s="6" t="s">
        <v>5902</v>
      </c>
      <c r="F1458" t="s">
        <v>5903</v>
      </c>
      <c r="G1458" s="6" t="s">
        <v>5882</v>
      </c>
      <c r="H1458" t="s">
        <v>22</v>
      </c>
      <c r="I1458" t="s">
        <v>23</v>
      </c>
      <c r="J1458" t="s">
        <v>5686</v>
      </c>
      <c r="K1458" t="s">
        <v>5904</v>
      </c>
      <c r="L1458" t="s">
        <v>5905</v>
      </c>
      <c r="M1458" t="s">
        <v>5906</v>
      </c>
      <c r="N1458" t="s">
        <v>4091</v>
      </c>
      <c r="O1458" s="14">
        <v>44409</v>
      </c>
      <c r="P1458" s="14">
        <v>44440</v>
      </c>
      <c r="Q1458" s="1" t="s">
        <v>75</v>
      </c>
      <c r="R1458" s="1" t="s">
        <v>7013</v>
      </c>
      <c r="S1458" s="25" t="s">
        <v>1018</v>
      </c>
      <c r="T1458" s="1">
        <v>0</v>
      </c>
      <c r="U1458" t="s">
        <v>5982</v>
      </c>
      <c r="V1458" t="s">
        <v>5982</v>
      </c>
      <c r="W1458" t="s">
        <v>129</v>
      </c>
      <c r="X1458" t="b">
        <f>Tabla1[[#This Row],[PLAN CONSUMO 31/10]]=Tabla1[[#This Row],[PLAN_CONSUMO]]</f>
        <v>0</v>
      </c>
      <c r="Y1458" t="s">
        <v>8532</v>
      </c>
      <c r="Z1458" t="b">
        <f>Tabla1[[#This Row],[DESCRIPCION_U20002 31/10]]=Tabla1[[#This Row],[DESCRIPCION_U2000]]</f>
        <v>0</v>
      </c>
      <c r="AA1458" t="s">
        <v>7446</v>
      </c>
      <c r="AB1458" t="b">
        <f>Tabla1[[#This Row],[EJECUTIVO COMERCIAL 31/10]]=Tabla1[[#This Row],[EJECUTIVO_CORPORATE]]</f>
        <v>0</v>
      </c>
      <c r="AC1458" t="e">
        <f>VLOOKUP(Tabla1[[#This Row],[NRO_CUENTA]],[1]!Tabla3[#Data],12,0)</f>
        <v>#N/A</v>
      </c>
      <c r="AD1458" t="e">
        <f>VLOOKUP(Tabla1[[#This Row],[NRO_CUENTA]],[1]!Tabla3[#Data],17,0)</f>
        <v>#N/A</v>
      </c>
    </row>
    <row r="1459" spans="1:30" x14ac:dyDescent="0.25">
      <c r="A1459" t="s">
        <v>88</v>
      </c>
      <c r="B1459" s="1">
        <v>44377</v>
      </c>
      <c r="C1459" t="s">
        <v>28</v>
      </c>
      <c r="D1459">
        <v>36329</v>
      </c>
      <c r="E1459" s="6" t="s">
        <v>5907</v>
      </c>
      <c r="F1459" t="s">
        <v>5908</v>
      </c>
      <c r="G1459" s="6" t="s">
        <v>1429</v>
      </c>
      <c r="H1459" t="s">
        <v>22</v>
      </c>
      <c r="I1459" t="s">
        <v>23</v>
      </c>
      <c r="J1459" t="s">
        <v>1634</v>
      </c>
      <c r="K1459" t="s">
        <v>5909</v>
      </c>
      <c r="L1459" t="s">
        <v>5910</v>
      </c>
      <c r="M1459" t="s">
        <v>5911</v>
      </c>
      <c r="N1459" t="s">
        <v>4091</v>
      </c>
      <c r="O1459" s="14">
        <v>44409</v>
      </c>
      <c r="P1459" s="14">
        <v>44440</v>
      </c>
      <c r="Q1459" s="22" t="s">
        <v>27</v>
      </c>
      <c r="R1459" s="1" t="s">
        <v>6447</v>
      </c>
      <c r="S1459" s="2"/>
      <c r="T1459" s="1">
        <v>44484</v>
      </c>
      <c r="U1459" t="s">
        <v>5982</v>
      </c>
      <c r="V1459" t="s">
        <v>5982</v>
      </c>
      <c r="W1459" t="s">
        <v>28</v>
      </c>
      <c r="X1459" t="b">
        <f>Tabla1[[#This Row],[PLAN CONSUMO 31/10]]=Tabla1[[#This Row],[PLAN_CONSUMO]]</f>
        <v>1</v>
      </c>
      <c r="Y1459" t="s">
        <v>5908</v>
      </c>
      <c r="Z1459" t="b">
        <f>Tabla1[[#This Row],[DESCRIPCION_U20002 31/10]]=Tabla1[[#This Row],[DESCRIPCION_U2000]]</f>
        <v>1</v>
      </c>
      <c r="AA1459" t="s">
        <v>7446</v>
      </c>
      <c r="AB1459" t="b">
        <f>Tabla1[[#This Row],[EJECUTIVO COMERCIAL 31/10]]=Tabla1[[#This Row],[EJECUTIVO_CORPORATE]]</f>
        <v>0</v>
      </c>
      <c r="AC1459" t="e">
        <f>VLOOKUP(Tabla1[[#This Row],[NRO_CUENTA]],[1]!Tabla3[#Data],12,0)</f>
        <v>#N/A</v>
      </c>
      <c r="AD1459" t="e">
        <f>VLOOKUP(Tabla1[[#This Row],[NRO_CUENTA]],[1]!Tabla3[#Data],17,0)</f>
        <v>#N/A</v>
      </c>
    </row>
    <row r="1460" spans="1:30" x14ac:dyDescent="0.25">
      <c r="A1460" t="s">
        <v>88</v>
      </c>
      <c r="B1460" s="1">
        <v>44406</v>
      </c>
      <c r="C1460" t="s">
        <v>28</v>
      </c>
      <c r="D1460">
        <v>36430</v>
      </c>
      <c r="E1460" s="6" t="s">
        <v>5912</v>
      </c>
      <c r="F1460" t="s">
        <v>5913</v>
      </c>
      <c r="G1460" s="6" t="s">
        <v>1769</v>
      </c>
      <c r="H1460" t="s">
        <v>22</v>
      </c>
      <c r="I1460" t="s">
        <v>23</v>
      </c>
      <c r="J1460" t="s">
        <v>1240</v>
      </c>
      <c r="K1460" t="s">
        <v>5914</v>
      </c>
      <c r="L1460" t="s">
        <v>5915</v>
      </c>
      <c r="M1460" t="s">
        <v>5916</v>
      </c>
      <c r="N1460" t="s">
        <v>4091</v>
      </c>
      <c r="O1460" s="14">
        <v>44409</v>
      </c>
      <c r="P1460" s="14">
        <v>44440</v>
      </c>
      <c r="Q1460" s="22" t="s">
        <v>27</v>
      </c>
      <c r="R1460" s="1"/>
      <c r="S1460" s="2"/>
      <c r="T1460" s="1">
        <v>44466</v>
      </c>
      <c r="U1460" t="s">
        <v>5982</v>
      </c>
      <c r="V1460" t="s">
        <v>5982</v>
      </c>
      <c r="W1460" t="s">
        <v>28</v>
      </c>
      <c r="X1460" t="b">
        <f>Tabla1[[#This Row],[PLAN CONSUMO 31/10]]=Tabla1[[#This Row],[PLAN_CONSUMO]]</f>
        <v>1</v>
      </c>
      <c r="Y1460" t="s">
        <v>5913</v>
      </c>
      <c r="Z1460" t="b">
        <f>Tabla1[[#This Row],[DESCRIPCION_U20002 31/10]]=Tabla1[[#This Row],[DESCRIPCION_U2000]]</f>
        <v>1</v>
      </c>
      <c r="AA1460" t="s">
        <v>7446</v>
      </c>
      <c r="AB1460" t="b">
        <f>Tabla1[[#This Row],[EJECUTIVO COMERCIAL 31/10]]=Tabla1[[#This Row],[EJECUTIVO_CORPORATE]]</f>
        <v>0</v>
      </c>
      <c r="AC1460" t="e">
        <f>VLOOKUP(Tabla1[[#This Row],[NRO_CUENTA]],[1]!Tabla3[#Data],12,0)</f>
        <v>#N/A</v>
      </c>
      <c r="AD1460" t="e">
        <f>VLOOKUP(Tabla1[[#This Row],[NRO_CUENTA]],[1]!Tabla3[#Data],17,0)</f>
        <v>#N/A</v>
      </c>
    </row>
    <row r="1461" spans="1:30" x14ac:dyDescent="0.25">
      <c r="A1461" t="s">
        <v>88</v>
      </c>
      <c r="B1461" s="1">
        <v>44407</v>
      </c>
      <c r="C1461" t="s">
        <v>129</v>
      </c>
      <c r="D1461">
        <v>36474</v>
      </c>
      <c r="E1461" s="6" t="s">
        <v>3464</v>
      </c>
      <c r="F1461" t="s">
        <v>5917</v>
      </c>
      <c r="G1461" s="6" t="s">
        <v>1429</v>
      </c>
      <c r="H1461" t="s">
        <v>22</v>
      </c>
      <c r="I1461" t="s">
        <v>23</v>
      </c>
      <c r="J1461" t="s">
        <v>1634</v>
      </c>
      <c r="K1461" t="s">
        <v>5918</v>
      </c>
      <c r="L1461" t="s">
        <v>5919</v>
      </c>
      <c r="M1461" t="s">
        <v>5920</v>
      </c>
      <c r="N1461" t="s">
        <v>4091</v>
      </c>
      <c r="O1461" s="14">
        <v>44409</v>
      </c>
      <c r="P1461" s="14">
        <v>44440</v>
      </c>
      <c r="Q1461" s="22" t="s">
        <v>27</v>
      </c>
      <c r="R1461" s="1" t="s">
        <v>6470</v>
      </c>
      <c r="S1461" s="2"/>
      <c r="T1461" s="1">
        <v>44509</v>
      </c>
      <c r="U1461" t="s">
        <v>5982</v>
      </c>
      <c r="V1461" t="s">
        <v>5982</v>
      </c>
      <c r="W1461" t="s">
        <v>129</v>
      </c>
      <c r="X1461" t="b">
        <f>Tabla1[[#This Row],[PLAN CONSUMO 31/10]]=Tabla1[[#This Row],[PLAN_CONSUMO]]</f>
        <v>1</v>
      </c>
      <c r="Y1461" t="s">
        <v>5917</v>
      </c>
      <c r="Z1461" t="b">
        <f>Tabla1[[#This Row],[DESCRIPCION_U20002 31/10]]=Tabla1[[#This Row],[DESCRIPCION_U2000]]</f>
        <v>1</v>
      </c>
      <c r="AA1461" t="s">
        <v>1426</v>
      </c>
      <c r="AB1461" t="b">
        <f>Tabla1[[#This Row],[EJECUTIVO COMERCIAL 31/10]]=Tabla1[[#This Row],[EJECUTIVO_CORPORATE]]</f>
        <v>0</v>
      </c>
      <c r="AC1461" t="e">
        <f>VLOOKUP(Tabla1[[#This Row],[NRO_CUENTA]],[1]!Tabla3[#Data],12,0)</f>
        <v>#N/A</v>
      </c>
      <c r="AD1461" t="e">
        <f>VLOOKUP(Tabla1[[#This Row],[NRO_CUENTA]],[1]!Tabla3[#Data],17,0)</f>
        <v>#N/A</v>
      </c>
    </row>
    <row r="1462" spans="1:30" x14ac:dyDescent="0.25">
      <c r="A1462" t="s">
        <v>88</v>
      </c>
      <c r="B1462" s="1">
        <v>44438</v>
      </c>
      <c r="C1462" t="s">
        <v>287</v>
      </c>
      <c r="D1462">
        <v>36494</v>
      </c>
      <c r="E1462" s="6" t="s">
        <v>5921</v>
      </c>
      <c r="F1462" t="s">
        <v>5922</v>
      </c>
      <c r="G1462" s="6" t="s">
        <v>1429</v>
      </c>
      <c r="H1462" t="s">
        <v>22</v>
      </c>
      <c r="I1462" t="s">
        <v>23</v>
      </c>
      <c r="J1462" t="s">
        <v>1634</v>
      </c>
      <c r="K1462" t="s">
        <v>5923</v>
      </c>
      <c r="L1462" t="s">
        <v>5924</v>
      </c>
      <c r="M1462" t="s">
        <v>6162</v>
      </c>
      <c r="N1462" t="s">
        <v>17</v>
      </c>
      <c r="O1462" s="14">
        <v>44409</v>
      </c>
      <c r="P1462" s="14">
        <v>44440</v>
      </c>
      <c r="Q1462" s="22" t="s">
        <v>27</v>
      </c>
      <c r="R1462" s="1" t="s">
        <v>6448</v>
      </c>
      <c r="S1462" s="2"/>
      <c r="T1462" s="1">
        <v>44489</v>
      </c>
      <c r="U1462" t="s">
        <v>5982</v>
      </c>
      <c r="V1462" t="s">
        <v>5982</v>
      </c>
      <c r="W1462" t="s">
        <v>287</v>
      </c>
      <c r="X1462" t="b">
        <f>Tabla1[[#This Row],[PLAN CONSUMO 31/10]]=Tabla1[[#This Row],[PLAN_CONSUMO]]</f>
        <v>1</v>
      </c>
      <c r="Y1462" t="s">
        <v>5922</v>
      </c>
      <c r="Z1462" t="b">
        <f>Tabla1[[#This Row],[DESCRIPCION_U20002 31/10]]=Tabla1[[#This Row],[DESCRIPCION_U2000]]</f>
        <v>1</v>
      </c>
      <c r="AA1462" t="s">
        <v>7446</v>
      </c>
      <c r="AB1462" t="b">
        <f>Tabla1[[#This Row],[EJECUTIVO COMERCIAL 31/10]]=Tabla1[[#This Row],[EJECUTIVO_CORPORATE]]</f>
        <v>0</v>
      </c>
      <c r="AC1462" t="e">
        <f>VLOOKUP(Tabla1[[#This Row],[NRO_CUENTA]],[1]!Tabla3[#Data],12,0)</f>
        <v>#N/A</v>
      </c>
      <c r="AD1462" t="e">
        <f>VLOOKUP(Tabla1[[#This Row],[NRO_CUENTA]],[1]!Tabla3[#Data],17,0)</f>
        <v>#N/A</v>
      </c>
    </row>
    <row r="1463" spans="1:30" x14ac:dyDescent="0.25">
      <c r="A1463" t="s">
        <v>88</v>
      </c>
      <c r="B1463" s="1">
        <v>44438</v>
      </c>
      <c r="C1463" t="s">
        <v>248</v>
      </c>
      <c r="D1463">
        <v>36500</v>
      </c>
      <c r="E1463" s="6" t="s">
        <v>5925</v>
      </c>
      <c r="F1463" t="s">
        <v>5926</v>
      </c>
      <c r="G1463" s="6" t="s">
        <v>1769</v>
      </c>
      <c r="H1463" t="s">
        <v>22</v>
      </c>
      <c r="I1463" t="s">
        <v>23</v>
      </c>
      <c r="J1463" t="s">
        <v>1240</v>
      </c>
      <c r="K1463" t="s">
        <v>5927</v>
      </c>
      <c r="L1463" t="s">
        <v>5928</v>
      </c>
      <c r="M1463" t="s">
        <v>5929</v>
      </c>
      <c r="N1463" t="s">
        <v>17</v>
      </c>
      <c r="O1463" s="14">
        <v>44409</v>
      </c>
      <c r="P1463" s="14">
        <v>44440</v>
      </c>
      <c r="Q1463" s="22" t="s">
        <v>27</v>
      </c>
      <c r="R1463" s="1"/>
      <c r="S1463" s="2"/>
      <c r="T1463" s="1">
        <v>44468</v>
      </c>
      <c r="U1463" t="s">
        <v>5982</v>
      </c>
      <c r="V1463" t="s">
        <v>5982</v>
      </c>
      <c r="W1463" t="s">
        <v>248</v>
      </c>
      <c r="X1463" t="b">
        <f>Tabla1[[#This Row],[PLAN CONSUMO 31/10]]=Tabla1[[#This Row],[PLAN_CONSUMO]]</f>
        <v>1</v>
      </c>
      <c r="Y1463" t="s">
        <v>5926</v>
      </c>
      <c r="Z1463" t="b">
        <f>Tabla1[[#This Row],[DESCRIPCION_U20002 31/10]]=Tabla1[[#This Row],[DESCRIPCION_U2000]]</f>
        <v>1</v>
      </c>
      <c r="AA1463" t="s">
        <v>7446</v>
      </c>
      <c r="AB1463" t="b">
        <f>Tabla1[[#This Row],[EJECUTIVO COMERCIAL 31/10]]=Tabla1[[#This Row],[EJECUTIVO_CORPORATE]]</f>
        <v>0</v>
      </c>
      <c r="AC1463" t="e">
        <f>VLOOKUP(Tabla1[[#This Row],[NRO_CUENTA]],[1]!Tabla3[#Data],12,0)</f>
        <v>#N/A</v>
      </c>
      <c r="AD1463" t="e">
        <f>VLOOKUP(Tabla1[[#This Row],[NRO_CUENTA]],[1]!Tabla3[#Data],17,0)</f>
        <v>#N/A</v>
      </c>
    </row>
    <row r="1464" spans="1:30" x14ac:dyDescent="0.25">
      <c r="A1464" t="s">
        <v>1382</v>
      </c>
      <c r="B1464" s="1">
        <v>44434</v>
      </c>
      <c r="C1464" t="s">
        <v>118</v>
      </c>
      <c r="D1464">
        <v>36542</v>
      </c>
      <c r="E1464" s="6" t="s">
        <v>5930</v>
      </c>
      <c r="F1464" t="s">
        <v>5931</v>
      </c>
      <c r="G1464" s="6" t="s">
        <v>2240</v>
      </c>
      <c r="H1464" t="s">
        <v>22</v>
      </c>
      <c r="I1464" t="s">
        <v>23</v>
      </c>
      <c r="J1464" t="s">
        <v>2337</v>
      </c>
      <c r="K1464" t="s">
        <v>5932</v>
      </c>
      <c r="L1464" t="s">
        <v>5933</v>
      </c>
      <c r="M1464" t="s">
        <v>5934</v>
      </c>
      <c r="N1464" t="s">
        <v>17</v>
      </c>
      <c r="O1464" s="14">
        <v>44409</v>
      </c>
      <c r="P1464" s="14">
        <v>44440</v>
      </c>
      <c r="Q1464" s="22" t="s">
        <v>27</v>
      </c>
      <c r="R1464" s="1" t="s">
        <v>6468</v>
      </c>
      <c r="S1464" s="2"/>
      <c r="T1464" s="1">
        <v>44524</v>
      </c>
      <c r="U1464" t="s">
        <v>5982</v>
      </c>
      <c r="V1464" t="s">
        <v>5982</v>
      </c>
      <c r="W1464" t="s">
        <v>118</v>
      </c>
      <c r="X1464" t="b">
        <f>Tabla1[[#This Row],[PLAN CONSUMO 31/10]]=Tabla1[[#This Row],[PLAN_CONSUMO]]</f>
        <v>1</v>
      </c>
      <c r="Y1464" t="s">
        <v>5931</v>
      </c>
      <c r="Z1464" t="b">
        <f>Tabla1[[#This Row],[DESCRIPCION_U20002 31/10]]=Tabla1[[#This Row],[DESCRIPCION_U2000]]</f>
        <v>1</v>
      </c>
      <c r="AA1464" t="s">
        <v>8891</v>
      </c>
      <c r="AB1464" t="b">
        <f>Tabla1[[#This Row],[EJECUTIVO COMERCIAL 31/10]]=Tabla1[[#This Row],[EJECUTIVO_CORPORATE]]</f>
        <v>0</v>
      </c>
      <c r="AC1464" t="e">
        <f>VLOOKUP(Tabla1[[#This Row],[NRO_CUENTA]],[1]!Tabla3[#Data],12,0)</f>
        <v>#N/A</v>
      </c>
      <c r="AD1464" t="e">
        <f>VLOOKUP(Tabla1[[#This Row],[NRO_CUENTA]],[1]!Tabla3[#Data],17,0)</f>
        <v>#N/A</v>
      </c>
    </row>
    <row r="1465" spans="1:30" x14ac:dyDescent="0.25">
      <c r="A1465" t="s">
        <v>322</v>
      </c>
      <c r="B1465" s="1">
        <v>44439</v>
      </c>
      <c r="C1465" t="s">
        <v>248</v>
      </c>
      <c r="D1465">
        <v>36551</v>
      </c>
      <c r="E1465" s="6" t="s">
        <v>5935</v>
      </c>
      <c r="F1465" t="s">
        <v>5936</v>
      </c>
      <c r="G1465" s="6" t="s">
        <v>6157</v>
      </c>
      <c r="H1465" t="s">
        <v>22</v>
      </c>
      <c r="I1465" t="s">
        <v>23</v>
      </c>
      <c r="J1465" t="s">
        <v>4663</v>
      </c>
      <c r="K1465" t="s">
        <v>5937</v>
      </c>
      <c r="L1465" t="s">
        <v>5938</v>
      </c>
      <c r="M1465" t="s">
        <v>5939</v>
      </c>
      <c r="N1465" t="s">
        <v>17</v>
      </c>
      <c r="O1465" s="14">
        <v>44409</v>
      </c>
      <c r="P1465" s="14">
        <v>44440</v>
      </c>
      <c r="Q1465" s="22" t="s">
        <v>27</v>
      </c>
      <c r="R1465" s="1"/>
      <c r="S1465" s="2"/>
      <c r="T1465" s="1">
        <v>44453</v>
      </c>
      <c r="U1465" t="s">
        <v>5982</v>
      </c>
      <c r="V1465" t="s">
        <v>5982</v>
      </c>
      <c r="W1465" t="s">
        <v>248</v>
      </c>
      <c r="X1465" t="b">
        <f>Tabla1[[#This Row],[PLAN CONSUMO 31/10]]=Tabla1[[#This Row],[PLAN_CONSUMO]]</f>
        <v>1</v>
      </c>
      <c r="Y1465" t="s">
        <v>5936</v>
      </c>
      <c r="Z1465" t="b">
        <f>Tabla1[[#This Row],[DESCRIPCION_U20002 31/10]]=Tabla1[[#This Row],[DESCRIPCION_U2000]]</f>
        <v>1</v>
      </c>
      <c r="AA1465" t="s">
        <v>9033</v>
      </c>
      <c r="AB1465" t="b">
        <f>Tabla1[[#This Row],[EJECUTIVO COMERCIAL 31/10]]=Tabla1[[#This Row],[EJECUTIVO_CORPORATE]]</f>
        <v>0</v>
      </c>
      <c r="AC1465" t="e">
        <f>VLOOKUP(Tabla1[[#This Row],[NRO_CUENTA]],[1]!Tabla3[#Data],12,0)</f>
        <v>#N/A</v>
      </c>
      <c r="AD1465" t="e">
        <f>VLOOKUP(Tabla1[[#This Row],[NRO_CUENTA]],[1]!Tabla3[#Data],17,0)</f>
        <v>#N/A</v>
      </c>
    </row>
    <row r="1466" spans="1:30" x14ac:dyDescent="0.25">
      <c r="A1466" t="s">
        <v>88</v>
      </c>
      <c r="B1466" s="1">
        <v>43861</v>
      </c>
      <c r="C1466" t="s">
        <v>36</v>
      </c>
      <c r="D1466">
        <v>35067</v>
      </c>
      <c r="E1466" s="6" t="s">
        <v>5801</v>
      </c>
      <c r="F1466" s="37" t="s">
        <v>5802</v>
      </c>
      <c r="G1466" s="6" t="s">
        <v>4247</v>
      </c>
      <c r="H1466" t="s">
        <v>40</v>
      </c>
      <c r="I1466" t="s">
        <v>23</v>
      </c>
      <c r="J1466" t="s">
        <v>4336</v>
      </c>
      <c r="K1466" t="s">
        <v>5803</v>
      </c>
      <c r="L1466" t="s">
        <v>5804</v>
      </c>
      <c r="M1466" t="s">
        <v>5805</v>
      </c>
      <c r="N1466" t="s">
        <v>594</v>
      </c>
      <c r="O1466" s="14">
        <v>44440</v>
      </c>
      <c r="P1466" s="14">
        <v>44440</v>
      </c>
      <c r="Q1466" s="1" t="s">
        <v>1878</v>
      </c>
      <c r="R1466" s="1"/>
      <c r="S1466" s="2"/>
      <c r="T1466" s="50">
        <v>44460</v>
      </c>
      <c r="U1466" t="s">
        <v>5984</v>
      </c>
      <c r="V1466" t="s">
        <v>35</v>
      </c>
      <c r="W1466" t="s">
        <v>36</v>
      </c>
      <c r="X1466" t="b">
        <f>Tabla1[[#This Row],[PLAN CONSUMO 31/10]]=Tabla1[[#This Row],[PLAN_CONSUMO]]</f>
        <v>1</v>
      </c>
      <c r="Y1466" t="s">
        <v>35</v>
      </c>
      <c r="Z1466" t="b">
        <f>Tabla1[[#This Row],[DESCRIPCION_U20002 31/10]]=Tabla1[[#This Row],[DESCRIPCION_U2000]]</f>
        <v>0</v>
      </c>
      <c r="AA1466" t="s">
        <v>4247</v>
      </c>
      <c r="AB1466" t="b">
        <f>Tabla1[[#This Row],[EJECUTIVO COMERCIAL 31/10]]=Tabla1[[#This Row],[EJECUTIVO_CORPORATE]]</f>
        <v>1</v>
      </c>
      <c r="AC1466" t="e">
        <f>VLOOKUP(Tabla1[[#This Row],[NRO_CUENTA]],[1]!Tabla3[#Data],12,0)</f>
        <v>#N/A</v>
      </c>
      <c r="AD1466" t="e">
        <f>VLOOKUP(Tabla1[[#This Row],[NRO_CUENTA]],[1]!Tabla3[#Data],17,0)</f>
        <v>#N/A</v>
      </c>
    </row>
    <row r="1467" spans="1:30" x14ac:dyDescent="0.25">
      <c r="A1467" t="s">
        <v>88</v>
      </c>
      <c r="B1467" s="1">
        <v>44316</v>
      </c>
      <c r="C1467" t="s">
        <v>28</v>
      </c>
      <c r="D1467">
        <v>36189</v>
      </c>
      <c r="E1467" s="6" t="s">
        <v>5824</v>
      </c>
      <c r="F1467" t="s">
        <v>6393</v>
      </c>
      <c r="G1467" s="6" t="s">
        <v>1413</v>
      </c>
      <c r="H1467" t="s">
        <v>40</v>
      </c>
      <c r="I1467" t="s">
        <v>23</v>
      </c>
      <c r="J1467" t="s">
        <v>757</v>
      </c>
      <c r="K1467" t="s">
        <v>5826</v>
      </c>
      <c r="L1467" t="s">
        <v>5827</v>
      </c>
      <c r="M1467" t="s">
        <v>5828</v>
      </c>
      <c r="N1467" t="s">
        <v>594</v>
      </c>
      <c r="O1467" s="14">
        <v>44440</v>
      </c>
      <c r="P1467" s="14">
        <v>44440</v>
      </c>
      <c r="Q1467" s="22" t="s">
        <v>27</v>
      </c>
      <c r="R1467" s="1"/>
      <c r="S1467" s="2"/>
      <c r="T1467" s="1">
        <v>44461</v>
      </c>
      <c r="U1467" t="s">
        <v>5982</v>
      </c>
      <c r="V1467" t="s">
        <v>35</v>
      </c>
      <c r="W1467" t="s">
        <v>28</v>
      </c>
      <c r="X1467" t="b">
        <f>Tabla1[[#This Row],[PLAN CONSUMO 31/10]]=Tabla1[[#This Row],[PLAN_CONSUMO]]</f>
        <v>1</v>
      </c>
      <c r="Y1467" t="s">
        <v>35</v>
      </c>
      <c r="Z1467" t="b">
        <f>Tabla1[[#This Row],[DESCRIPCION_U20002 31/10]]=Tabla1[[#This Row],[DESCRIPCION_U2000]]</f>
        <v>0</v>
      </c>
      <c r="AA1467" t="s">
        <v>8926</v>
      </c>
      <c r="AB1467" t="b">
        <f>Tabla1[[#This Row],[EJECUTIVO COMERCIAL 31/10]]=Tabla1[[#This Row],[EJECUTIVO_CORPORATE]]</f>
        <v>0</v>
      </c>
      <c r="AC1467" t="e">
        <f>VLOOKUP(Tabla1[[#This Row],[NRO_CUENTA]],[1]!Tabla3[#Data],12,0)</f>
        <v>#N/A</v>
      </c>
      <c r="AD1467" t="e">
        <f>VLOOKUP(Tabla1[[#This Row],[NRO_CUENTA]],[1]!Tabla3[#Data],17,0)</f>
        <v>#N/A</v>
      </c>
    </row>
    <row r="1468" spans="1:30" x14ac:dyDescent="0.25">
      <c r="A1468" t="s">
        <v>88</v>
      </c>
      <c r="B1468" s="1">
        <v>44135</v>
      </c>
      <c r="C1468" t="s">
        <v>469</v>
      </c>
      <c r="D1468">
        <v>35611</v>
      </c>
      <c r="E1468" s="6" t="s">
        <v>3469</v>
      </c>
      <c r="F1468" t="s">
        <v>6124</v>
      </c>
      <c r="G1468" s="6" t="s">
        <v>1426</v>
      </c>
      <c r="H1468" t="s">
        <v>22</v>
      </c>
      <c r="I1468" t="s">
        <v>23</v>
      </c>
      <c r="J1468" t="s">
        <v>1222</v>
      </c>
      <c r="K1468" t="s">
        <v>3527</v>
      </c>
      <c r="L1468" t="s">
        <v>3528</v>
      </c>
      <c r="M1468" t="s">
        <v>3529</v>
      </c>
      <c r="N1468" t="s">
        <v>594</v>
      </c>
      <c r="O1468" s="14">
        <v>44440</v>
      </c>
      <c r="P1468" s="14">
        <v>44440</v>
      </c>
      <c r="Q1468" s="1" t="s">
        <v>1878</v>
      </c>
      <c r="R1468" s="1"/>
      <c r="S1468" s="2"/>
      <c r="T1468" s="50">
        <v>44461</v>
      </c>
      <c r="U1468" t="s">
        <v>5982</v>
      </c>
      <c r="V1468" t="s">
        <v>5982</v>
      </c>
      <c r="W1468" t="s">
        <v>469</v>
      </c>
      <c r="X1468" t="b">
        <f>Tabla1[[#This Row],[PLAN CONSUMO 31/10]]=Tabla1[[#This Row],[PLAN_CONSUMO]]</f>
        <v>1</v>
      </c>
      <c r="Y1468" t="s">
        <v>6124</v>
      </c>
      <c r="Z1468" t="b">
        <f>Tabla1[[#This Row],[DESCRIPCION_U20002 31/10]]=Tabla1[[#This Row],[DESCRIPCION_U2000]]</f>
        <v>1</v>
      </c>
      <c r="AA1468" t="s">
        <v>1426</v>
      </c>
      <c r="AB1468" t="b">
        <f>Tabla1[[#This Row],[EJECUTIVO COMERCIAL 31/10]]=Tabla1[[#This Row],[EJECUTIVO_CORPORATE]]</f>
        <v>1</v>
      </c>
      <c r="AC1468" t="e">
        <f>VLOOKUP(Tabla1[[#This Row],[NRO_CUENTA]],[1]!Tabla3[#Data],12,0)</f>
        <v>#N/A</v>
      </c>
      <c r="AD1468" t="e">
        <f>VLOOKUP(Tabla1[[#This Row],[NRO_CUENTA]],[1]!Tabla3[#Data],17,0)</f>
        <v>#N/A</v>
      </c>
    </row>
    <row r="1469" spans="1:30" x14ac:dyDescent="0.25">
      <c r="A1469" t="s">
        <v>88</v>
      </c>
      <c r="B1469" s="1">
        <v>44461</v>
      </c>
      <c r="C1469" t="s">
        <v>4659</v>
      </c>
      <c r="D1469">
        <v>36605</v>
      </c>
      <c r="E1469" s="6" t="s">
        <v>6190</v>
      </c>
      <c r="F1469" t="s">
        <v>6191</v>
      </c>
      <c r="G1469" s="6" t="s">
        <v>6195</v>
      </c>
      <c r="H1469" t="s">
        <v>22</v>
      </c>
      <c r="I1469" t="s">
        <v>23</v>
      </c>
      <c r="J1469" s="34" t="s">
        <v>6196</v>
      </c>
      <c r="K1469" t="s">
        <v>6203</v>
      </c>
      <c r="L1469">
        <v>0</v>
      </c>
      <c r="M1469" t="s">
        <v>6192</v>
      </c>
      <c r="N1469" t="s">
        <v>594</v>
      </c>
      <c r="O1469" s="14">
        <v>44440</v>
      </c>
      <c r="P1469" s="14">
        <v>44440</v>
      </c>
      <c r="Q1469" s="22" t="s">
        <v>27</v>
      </c>
      <c r="R1469" s="1"/>
      <c r="S1469" s="2"/>
      <c r="T1469" s="1">
        <v>44462</v>
      </c>
      <c r="U1469" t="s">
        <v>5982</v>
      </c>
      <c r="V1469" t="s">
        <v>35</v>
      </c>
      <c r="W1469" t="s">
        <v>4659</v>
      </c>
      <c r="X1469" t="b">
        <f>Tabla1[[#This Row],[PLAN CONSUMO 31/10]]=Tabla1[[#This Row],[PLAN_CONSUMO]]</f>
        <v>1</v>
      </c>
      <c r="Y1469" t="s">
        <v>35</v>
      </c>
      <c r="Z1469" t="b">
        <f>Tabla1[[#This Row],[DESCRIPCION_U20002 31/10]]=Tabla1[[#This Row],[DESCRIPCION_U2000]]</f>
        <v>0</v>
      </c>
      <c r="AA1469" t="s">
        <v>1426</v>
      </c>
      <c r="AB1469" t="b">
        <f>Tabla1[[#This Row],[EJECUTIVO COMERCIAL 31/10]]=Tabla1[[#This Row],[EJECUTIVO_CORPORATE]]</f>
        <v>0</v>
      </c>
      <c r="AC1469" t="e">
        <f>VLOOKUP(Tabla1[[#This Row],[NRO_CUENTA]],[1]!Tabla3[#Data],12,0)</f>
        <v>#N/A</v>
      </c>
      <c r="AD1469" t="e">
        <f>VLOOKUP(Tabla1[[#This Row],[NRO_CUENTA]],[1]!Tabla3[#Data],17,0)</f>
        <v>#N/A</v>
      </c>
    </row>
    <row r="1470" spans="1:30" x14ac:dyDescent="0.25">
      <c r="A1470" t="s">
        <v>88</v>
      </c>
      <c r="B1470" s="1">
        <v>43250</v>
      </c>
      <c r="C1470" t="s">
        <v>129</v>
      </c>
      <c r="D1470">
        <v>32417</v>
      </c>
      <c r="E1470" s="6" t="s">
        <v>5792</v>
      </c>
      <c r="F1470" t="s">
        <v>5793</v>
      </c>
      <c r="G1470" s="6" t="s">
        <v>4244</v>
      </c>
      <c r="H1470" t="s">
        <v>40</v>
      </c>
      <c r="I1470" t="s">
        <v>23</v>
      </c>
      <c r="J1470" t="s">
        <v>1633</v>
      </c>
      <c r="K1470" t="s">
        <v>5794</v>
      </c>
      <c r="L1470" t="s">
        <v>2813</v>
      </c>
      <c r="M1470" t="s">
        <v>5795</v>
      </c>
      <c r="N1470" t="s">
        <v>4091</v>
      </c>
      <c r="O1470" s="14">
        <v>44440</v>
      </c>
      <c r="P1470" s="14">
        <v>44440</v>
      </c>
      <c r="Q1470" s="1" t="s">
        <v>1878</v>
      </c>
      <c r="R1470" s="1" t="s">
        <v>6205</v>
      </c>
      <c r="S1470" s="2"/>
      <c r="T1470" s="50">
        <v>44482</v>
      </c>
      <c r="U1470" t="s">
        <v>5982</v>
      </c>
      <c r="V1470" t="s">
        <v>5982</v>
      </c>
      <c r="W1470" t="s">
        <v>129</v>
      </c>
      <c r="X1470" t="b">
        <f>Tabla1[[#This Row],[PLAN CONSUMO 31/10]]=Tabla1[[#This Row],[PLAN_CONSUMO]]</f>
        <v>1</v>
      </c>
      <c r="Y1470" t="s">
        <v>5793</v>
      </c>
      <c r="Z1470" t="b">
        <f>Tabla1[[#This Row],[DESCRIPCION_U20002 31/10]]=Tabla1[[#This Row],[DESCRIPCION_U2000]]</f>
        <v>1</v>
      </c>
      <c r="AA1470" t="s">
        <v>6990</v>
      </c>
      <c r="AB1470" t="b">
        <f>Tabla1[[#This Row],[EJECUTIVO COMERCIAL 31/10]]=Tabla1[[#This Row],[EJECUTIVO_CORPORATE]]</f>
        <v>0</v>
      </c>
      <c r="AC1470" t="e">
        <f>VLOOKUP(Tabla1[[#This Row],[NRO_CUENTA]],[1]!Tabla3[#Data],12,0)</f>
        <v>#N/A</v>
      </c>
      <c r="AD1470" t="e">
        <f>VLOOKUP(Tabla1[[#This Row],[NRO_CUENTA]],[1]!Tabla3[#Data],17,0)</f>
        <v>#N/A</v>
      </c>
    </row>
    <row r="1471" spans="1:30" x14ac:dyDescent="0.25">
      <c r="A1471" t="s">
        <v>88</v>
      </c>
      <c r="B1471" s="1">
        <v>43098</v>
      </c>
      <c r="C1471" t="s">
        <v>427</v>
      </c>
      <c r="D1471">
        <v>31813</v>
      </c>
      <c r="E1471" s="6" t="s">
        <v>6206</v>
      </c>
      <c r="F1471" t="s">
        <v>6207</v>
      </c>
      <c r="G1471" s="6" t="s">
        <v>5731</v>
      </c>
      <c r="H1471" t="s">
        <v>40</v>
      </c>
      <c r="I1471" t="s">
        <v>23</v>
      </c>
      <c r="J1471" t="s">
        <v>6181</v>
      </c>
      <c r="K1471" t="s">
        <v>6222</v>
      </c>
      <c r="L1471" t="s">
        <v>6223</v>
      </c>
      <c r="M1471" t="s">
        <v>6224</v>
      </c>
      <c r="N1471" t="s">
        <v>4091</v>
      </c>
      <c r="O1471" s="14">
        <v>44440</v>
      </c>
      <c r="P1471" s="14">
        <v>44470</v>
      </c>
      <c r="Q1471" s="22" t="s">
        <v>27</v>
      </c>
      <c r="R1471" s="1"/>
      <c r="S1471" s="2"/>
      <c r="T1471" s="1">
        <v>44489</v>
      </c>
      <c r="U1471" t="s">
        <v>5984</v>
      </c>
      <c r="V1471" t="s">
        <v>35</v>
      </c>
      <c r="W1471" t="s">
        <v>6497</v>
      </c>
      <c r="X1471" t="b">
        <f>Tabla1[[#This Row],[PLAN CONSUMO 31/10]]=Tabla1[[#This Row],[PLAN_CONSUMO]]</f>
        <v>0</v>
      </c>
      <c r="Y1471" t="s">
        <v>35</v>
      </c>
      <c r="Z1471" t="b">
        <f>Tabla1[[#This Row],[DESCRIPCION_U20002 31/10]]=Tabla1[[#This Row],[DESCRIPCION_U2000]]</f>
        <v>0</v>
      </c>
      <c r="AA1471" t="s">
        <v>5731</v>
      </c>
      <c r="AB1471" t="b">
        <f>Tabla1[[#This Row],[EJECUTIVO COMERCIAL 31/10]]=Tabla1[[#This Row],[EJECUTIVO_CORPORATE]]</f>
        <v>1</v>
      </c>
      <c r="AC1471" t="e">
        <f>VLOOKUP(Tabla1[[#This Row],[NRO_CUENTA]],[1]!Tabla3[#Data],12,0)</f>
        <v>#N/A</v>
      </c>
      <c r="AD1471" t="e">
        <f>VLOOKUP(Tabla1[[#This Row],[NRO_CUENTA]],[1]!Tabla3[#Data],17,0)</f>
        <v>#N/A</v>
      </c>
    </row>
    <row r="1472" spans="1:30" x14ac:dyDescent="0.25">
      <c r="A1472" t="s">
        <v>242</v>
      </c>
      <c r="B1472" s="1">
        <v>43217</v>
      </c>
      <c r="C1472" t="s">
        <v>28</v>
      </c>
      <c r="D1472">
        <v>32320</v>
      </c>
      <c r="E1472" s="6" t="s">
        <v>6208</v>
      </c>
      <c r="F1472" t="s">
        <v>6209</v>
      </c>
      <c r="G1472" s="6" t="s">
        <v>4246</v>
      </c>
      <c r="H1472" t="s">
        <v>40</v>
      </c>
      <c r="I1472" t="s">
        <v>23</v>
      </c>
      <c r="J1472" t="s">
        <v>5191</v>
      </c>
      <c r="K1472" t="s">
        <v>6225</v>
      </c>
      <c r="L1472" t="s">
        <v>6226</v>
      </c>
      <c r="M1472" t="s">
        <v>4406</v>
      </c>
      <c r="N1472" t="s">
        <v>4091</v>
      </c>
      <c r="O1472" s="14">
        <v>44440</v>
      </c>
      <c r="P1472" s="14">
        <v>44470</v>
      </c>
      <c r="Q1472" s="22" t="s">
        <v>27</v>
      </c>
      <c r="R1472" s="1"/>
      <c r="S1472" s="2"/>
      <c r="T1472" s="1">
        <v>44484</v>
      </c>
      <c r="U1472" t="s">
        <v>5982</v>
      </c>
      <c r="V1472" t="s">
        <v>5982</v>
      </c>
      <c r="W1472" t="s">
        <v>28</v>
      </c>
      <c r="X1472" t="b">
        <f>Tabla1[[#This Row],[PLAN CONSUMO 31/10]]=Tabla1[[#This Row],[PLAN_CONSUMO]]</f>
        <v>1</v>
      </c>
      <c r="Y1472" t="s">
        <v>6209</v>
      </c>
      <c r="Z1472" t="b">
        <f>Tabla1[[#This Row],[DESCRIPCION_U20002 31/10]]=Tabla1[[#This Row],[DESCRIPCION_U2000]]</f>
        <v>1</v>
      </c>
      <c r="AA1472" t="s">
        <v>4246</v>
      </c>
      <c r="AB1472" t="b">
        <f>Tabla1[[#This Row],[EJECUTIVO COMERCIAL 31/10]]=Tabla1[[#This Row],[EJECUTIVO_CORPORATE]]</f>
        <v>1</v>
      </c>
      <c r="AC1472" t="e">
        <f>VLOOKUP(Tabla1[[#This Row],[NRO_CUENTA]],[1]!Tabla3[#Data],12,0)</f>
        <v>#N/A</v>
      </c>
      <c r="AD1472" t="e">
        <f>VLOOKUP(Tabla1[[#This Row],[NRO_CUENTA]],[1]!Tabla3[#Data],17,0)</f>
        <v>#N/A</v>
      </c>
    </row>
    <row r="1473" spans="1:30" x14ac:dyDescent="0.25">
      <c r="A1473" t="s">
        <v>242</v>
      </c>
      <c r="B1473" s="1">
        <v>43524</v>
      </c>
      <c r="C1473" t="s">
        <v>28</v>
      </c>
      <c r="D1473">
        <v>33559</v>
      </c>
      <c r="E1473" s="6" t="s">
        <v>6210</v>
      </c>
      <c r="F1473" t="s">
        <v>6211</v>
      </c>
      <c r="G1473" s="6" t="s">
        <v>6420</v>
      </c>
      <c r="H1473" t="s">
        <v>40</v>
      </c>
      <c r="I1473" t="s">
        <v>23</v>
      </c>
      <c r="J1473" s="34" t="s">
        <v>6419</v>
      </c>
      <c r="K1473" t="s">
        <v>6227</v>
      </c>
      <c r="L1473" t="s">
        <v>6228</v>
      </c>
      <c r="M1473" t="s">
        <v>6417</v>
      </c>
      <c r="N1473" t="s">
        <v>4091</v>
      </c>
      <c r="O1473" s="14">
        <v>44440</v>
      </c>
      <c r="P1473" s="14">
        <v>44470</v>
      </c>
      <c r="Q1473" s="22" t="s">
        <v>27</v>
      </c>
      <c r="R1473" s="1" t="s">
        <v>6418</v>
      </c>
      <c r="S1473" s="2"/>
      <c r="T1473" s="1">
        <v>44483</v>
      </c>
      <c r="U1473" t="s">
        <v>5982</v>
      </c>
      <c r="V1473" t="s">
        <v>5982</v>
      </c>
      <c r="W1473" t="s">
        <v>28</v>
      </c>
      <c r="X1473" t="b">
        <f>Tabla1[[#This Row],[PLAN CONSUMO 31/10]]=Tabla1[[#This Row],[PLAN_CONSUMO]]</f>
        <v>1</v>
      </c>
      <c r="Y1473" t="s">
        <v>6211</v>
      </c>
      <c r="Z1473" t="b">
        <f>Tabla1[[#This Row],[DESCRIPCION_U20002 31/10]]=Tabla1[[#This Row],[DESCRIPCION_U2000]]</f>
        <v>1</v>
      </c>
      <c r="AA1473" t="s">
        <v>7450</v>
      </c>
      <c r="AB1473" t="b">
        <f>Tabla1[[#This Row],[EJECUTIVO COMERCIAL 31/10]]=Tabla1[[#This Row],[EJECUTIVO_CORPORATE]]</f>
        <v>0</v>
      </c>
      <c r="AC1473" t="e">
        <f>VLOOKUP(Tabla1[[#This Row],[NRO_CUENTA]],[1]!Tabla3[#Data],12,0)</f>
        <v>#N/A</v>
      </c>
      <c r="AD1473" t="e">
        <f>VLOOKUP(Tabla1[[#This Row],[NRO_CUENTA]],[1]!Tabla3[#Data],17,0)</f>
        <v>#N/A</v>
      </c>
    </row>
    <row r="1474" spans="1:30" x14ac:dyDescent="0.25">
      <c r="A1474" t="s">
        <v>242</v>
      </c>
      <c r="B1474" s="1">
        <v>43584</v>
      </c>
      <c r="C1474" t="s">
        <v>28</v>
      </c>
      <c r="D1474">
        <v>33862</v>
      </c>
      <c r="E1474" s="6" t="s">
        <v>6212</v>
      </c>
      <c r="F1474" t="s">
        <v>6213</v>
      </c>
      <c r="G1474" s="6" t="s">
        <v>4826</v>
      </c>
      <c r="H1474" t="s">
        <v>40</v>
      </c>
      <c r="I1474" t="s">
        <v>23</v>
      </c>
      <c r="J1474" s="34" t="s">
        <v>5201</v>
      </c>
      <c r="K1474" t="s">
        <v>6229</v>
      </c>
      <c r="L1474" t="s">
        <v>6230</v>
      </c>
      <c r="M1474" t="s">
        <v>6231</v>
      </c>
      <c r="N1474" t="s">
        <v>4091</v>
      </c>
      <c r="O1474" s="14">
        <v>44440</v>
      </c>
      <c r="P1474" s="14">
        <v>44470</v>
      </c>
      <c r="Q1474" s="22" t="s">
        <v>27</v>
      </c>
      <c r="R1474" s="1"/>
      <c r="S1474" s="2"/>
      <c r="T1474" s="1">
        <v>44484</v>
      </c>
      <c r="U1474" t="s">
        <v>5982</v>
      </c>
      <c r="V1474" t="s">
        <v>5982</v>
      </c>
      <c r="W1474" t="s">
        <v>28</v>
      </c>
      <c r="X1474" t="b">
        <f>Tabla1[[#This Row],[PLAN CONSUMO 31/10]]=Tabla1[[#This Row],[PLAN_CONSUMO]]</f>
        <v>1</v>
      </c>
      <c r="Y1474" t="s">
        <v>6213</v>
      </c>
      <c r="Z1474" t="b">
        <f>Tabla1[[#This Row],[DESCRIPCION_U20002 31/10]]=Tabla1[[#This Row],[DESCRIPCION_U2000]]</f>
        <v>1</v>
      </c>
      <c r="AA1474" t="s">
        <v>7614</v>
      </c>
      <c r="AB1474" t="b">
        <f>Tabla1[[#This Row],[EJECUTIVO COMERCIAL 31/10]]=Tabla1[[#This Row],[EJECUTIVO_CORPORATE]]</f>
        <v>0</v>
      </c>
      <c r="AC1474" t="e">
        <f>VLOOKUP(Tabla1[[#This Row],[NRO_CUENTA]],[1]!Tabla3[#Data],12,0)</f>
        <v>#N/A</v>
      </c>
      <c r="AD1474" t="e">
        <f>VLOOKUP(Tabla1[[#This Row],[NRO_CUENTA]],[1]!Tabla3[#Data],17,0)</f>
        <v>#N/A</v>
      </c>
    </row>
    <row r="1475" spans="1:30" x14ac:dyDescent="0.25">
      <c r="A1475" t="s">
        <v>88</v>
      </c>
      <c r="B1475" s="1">
        <v>44285</v>
      </c>
      <c r="C1475" t="s">
        <v>28</v>
      </c>
      <c r="D1475">
        <v>36019</v>
      </c>
      <c r="E1475" s="6" t="s">
        <v>6214</v>
      </c>
      <c r="F1475" t="s">
        <v>6215</v>
      </c>
      <c r="G1475" s="6" t="s">
        <v>5731</v>
      </c>
      <c r="H1475" t="s">
        <v>40</v>
      </c>
      <c r="I1475" t="s">
        <v>23</v>
      </c>
      <c r="J1475" t="s">
        <v>6181</v>
      </c>
      <c r="K1475" t="s">
        <v>6232</v>
      </c>
      <c r="L1475" t="s">
        <v>6233</v>
      </c>
      <c r="M1475" t="s">
        <v>6234</v>
      </c>
      <c r="N1475" t="s">
        <v>4091</v>
      </c>
      <c r="O1475" s="14">
        <v>44440</v>
      </c>
      <c r="P1475" s="14">
        <v>44470</v>
      </c>
      <c r="Q1475" s="1" t="s">
        <v>75</v>
      </c>
      <c r="R1475" s="1" t="s">
        <v>7116</v>
      </c>
      <c r="S1475" s="2" t="s">
        <v>2239</v>
      </c>
      <c r="T1475" s="1">
        <v>0</v>
      </c>
      <c r="U1475" t="s">
        <v>5982</v>
      </c>
      <c r="V1475" t="s">
        <v>5982</v>
      </c>
      <c r="W1475" t="s">
        <v>28</v>
      </c>
      <c r="X1475" t="b">
        <f>Tabla1[[#This Row],[PLAN CONSUMO 31/10]]=Tabla1[[#This Row],[PLAN_CONSUMO]]</f>
        <v>1</v>
      </c>
      <c r="Y1475" t="s">
        <v>6215</v>
      </c>
      <c r="Z1475" t="b">
        <f>Tabla1[[#This Row],[DESCRIPCION_U20002 31/10]]=Tabla1[[#This Row],[DESCRIPCION_U2000]]</f>
        <v>1</v>
      </c>
      <c r="AA1475" t="s">
        <v>6990</v>
      </c>
      <c r="AB1475" t="b">
        <f>Tabla1[[#This Row],[EJECUTIVO COMERCIAL 31/10]]=Tabla1[[#This Row],[EJECUTIVO_CORPORATE]]</f>
        <v>0</v>
      </c>
      <c r="AC1475" t="e">
        <f>VLOOKUP(Tabla1[[#This Row],[NRO_CUENTA]],[1]!Tabla3[#Data],12,0)</f>
        <v>#N/A</v>
      </c>
      <c r="AD1475" t="e">
        <f>VLOOKUP(Tabla1[[#This Row],[NRO_CUENTA]],[1]!Tabla3[#Data],17,0)</f>
        <v>#N/A</v>
      </c>
    </row>
    <row r="1476" spans="1:30" x14ac:dyDescent="0.25">
      <c r="A1476" t="s">
        <v>88</v>
      </c>
      <c r="B1476" s="1">
        <v>44316</v>
      </c>
      <c r="C1476" t="s">
        <v>28</v>
      </c>
      <c r="D1476">
        <v>36155</v>
      </c>
      <c r="E1476" s="6" t="s">
        <v>6216</v>
      </c>
      <c r="F1476" t="s">
        <v>6217</v>
      </c>
      <c r="G1476" s="6" t="s">
        <v>5731</v>
      </c>
      <c r="H1476" t="s">
        <v>40</v>
      </c>
      <c r="I1476" t="s">
        <v>23</v>
      </c>
      <c r="J1476" t="s">
        <v>6181</v>
      </c>
      <c r="K1476" t="s">
        <v>6235</v>
      </c>
      <c r="L1476" t="s">
        <v>6236</v>
      </c>
      <c r="M1476" t="s">
        <v>6237</v>
      </c>
      <c r="N1476" t="s">
        <v>4091</v>
      </c>
      <c r="O1476" s="14">
        <v>44440</v>
      </c>
      <c r="P1476" s="14">
        <v>44470</v>
      </c>
      <c r="Q1476" s="22" t="s">
        <v>27</v>
      </c>
      <c r="R1476" s="1"/>
      <c r="S1476" s="2"/>
      <c r="T1476" s="1">
        <v>44483</v>
      </c>
      <c r="U1476" t="s">
        <v>5982</v>
      </c>
      <c r="V1476" t="s">
        <v>5982</v>
      </c>
      <c r="W1476" t="s">
        <v>28</v>
      </c>
      <c r="X1476" t="b">
        <f>Tabla1[[#This Row],[PLAN CONSUMO 31/10]]=Tabla1[[#This Row],[PLAN_CONSUMO]]</f>
        <v>1</v>
      </c>
      <c r="Y1476" t="s">
        <v>6217</v>
      </c>
      <c r="Z1476" t="b">
        <f>Tabla1[[#This Row],[DESCRIPCION_U20002 31/10]]=Tabla1[[#This Row],[DESCRIPCION_U2000]]</f>
        <v>1</v>
      </c>
      <c r="AA1476" t="s">
        <v>5731</v>
      </c>
      <c r="AB1476" t="b">
        <f>Tabla1[[#This Row],[EJECUTIVO COMERCIAL 31/10]]=Tabla1[[#This Row],[EJECUTIVO_CORPORATE]]</f>
        <v>1</v>
      </c>
      <c r="AC1476" t="e">
        <f>VLOOKUP(Tabla1[[#This Row],[NRO_CUENTA]],[1]!Tabla3[#Data],12,0)</f>
        <v>#N/A</v>
      </c>
      <c r="AD1476" t="e">
        <f>VLOOKUP(Tabla1[[#This Row],[NRO_CUENTA]],[1]!Tabla3[#Data],17,0)</f>
        <v>#N/A</v>
      </c>
    </row>
    <row r="1477" spans="1:30" x14ac:dyDescent="0.25">
      <c r="A1477" t="s">
        <v>88</v>
      </c>
      <c r="B1477" s="1">
        <v>44408</v>
      </c>
      <c r="C1477" t="s">
        <v>28</v>
      </c>
      <c r="D1477">
        <v>36444</v>
      </c>
      <c r="E1477" s="6" t="s">
        <v>6218</v>
      </c>
      <c r="F1477" t="s">
        <v>6219</v>
      </c>
      <c r="G1477" s="6" t="s">
        <v>4247</v>
      </c>
      <c r="H1477" t="s">
        <v>40</v>
      </c>
      <c r="I1477" t="s">
        <v>23</v>
      </c>
      <c r="J1477" t="s">
        <v>4336</v>
      </c>
      <c r="K1477" t="s">
        <v>6238</v>
      </c>
      <c r="L1477" t="s">
        <v>6239</v>
      </c>
      <c r="M1477" t="s">
        <v>6424</v>
      </c>
      <c r="N1477" t="s">
        <v>4091</v>
      </c>
      <c r="O1477" s="14">
        <v>44440</v>
      </c>
      <c r="P1477" s="14">
        <v>44470</v>
      </c>
      <c r="Q1477" s="22" t="s">
        <v>27</v>
      </c>
      <c r="R1477" s="1" t="s">
        <v>6425</v>
      </c>
      <c r="S1477" s="2"/>
      <c r="T1477" s="1">
        <v>44498</v>
      </c>
      <c r="U1477" t="s">
        <v>5982</v>
      </c>
      <c r="V1477" t="s">
        <v>5982</v>
      </c>
      <c r="W1477" t="s">
        <v>28</v>
      </c>
      <c r="X1477" t="b">
        <f>Tabla1[[#This Row],[PLAN CONSUMO 31/10]]=Tabla1[[#This Row],[PLAN_CONSUMO]]</f>
        <v>1</v>
      </c>
      <c r="Y1477" t="s">
        <v>6219</v>
      </c>
      <c r="Z1477" t="b">
        <f>Tabla1[[#This Row],[DESCRIPCION_U20002 31/10]]=Tabla1[[#This Row],[DESCRIPCION_U2000]]</f>
        <v>1</v>
      </c>
      <c r="AA1477" t="s">
        <v>4247</v>
      </c>
      <c r="AB1477" t="b">
        <f>Tabla1[[#This Row],[EJECUTIVO COMERCIAL 31/10]]=Tabla1[[#This Row],[EJECUTIVO_CORPORATE]]</f>
        <v>1</v>
      </c>
      <c r="AC1477" t="e">
        <f>VLOOKUP(Tabla1[[#This Row],[NRO_CUENTA]],[1]!Tabla3[#Data],12,0)</f>
        <v>#N/A</v>
      </c>
      <c r="AD1477" t="e">
        <f>VLOOKUP(Tabla1[[#This Row],[NRO_CUENTA]],[1]!Tabla3[#Data],17,0)</f>
        <v>#N/A</v>
      </c>
    </row>
    <row r="1478" spans="1:30" x14ac:dyDescent="0.25">
      <c r="A1478" t="s">
        <v>242</v>
      </c>
      <c r="B1478" s="1">
        <v>44434</v>
      </c>
      <c r="C1478" t="s">
        <v>28</v>
      </c>
      <c r="D1478">
        <v>36517</v>
      </c>
      <c r="E1478" s="6" t="s">
        <v>6220</v>
      </c>
      <c r="F1478" t="s">
        <v>6221</v>
      </c>
      <c r="G1478" s="6" t="s">
        <v>2247</v>
      </c>
      <c r="H1478" t="s">
        <v>40</v>
      </c>
      <c r="I1478" t="s">
        <v>23</v>
      </c>
      <c r="J1478" t="s">
        <v>1224</v>
      </c>
      <c r="K1478" t="s">
        <v>6240</v>
      </c>
      <c r="L1478" t="s">
        <v>6241</v>
      </c>
      <c r="M1478" t="s">
        <v>6242</v>
      </c>
      <c r="N1478" t="s">
        <v>4091</v>
      </c>
      <c r="O1478" s="14">
        <v>44440</v>
      </c>
      <c r="P1478" s="14">
        <v>44470</v>
      </c>
      <c r="Q1478" s="22" t="s">
        <v>27</v>
      </c>
      <c r="R1478" s="1"/>
      <c r="S1478" s="2"/>
      <c r="T1478" s="1">
        <v>44484</v>
      </c>
      <c r="U1478" t="s">
        <v>5982</v>
      </c>
      <c r="V1478" t="s">
        <v>35</v>
      </c>
      <c r="W1478" t="s">
        <v>28</v>
      </c>
      <c r="X1478" t="b">
        <f>Tabla1[[#This Row],[PLAN CONSUMO 31/10]]=Tabla1[[#This Row],[PLAN_CONSUMO]]</f>
        <v>1</v>
      </c>
      <c r="Y1478" t="s">
        <v>35</v>
      </c>
      <c r="Z1478" t="b">
        <f>Tabla1[[#This Row],[DESCRIPCION_U20002 31/10]]=Tabla1[[#This Row],[DESCRIPCION_U2000]]</f>
        <v>0</v>
      </c>
      <c r="AA1478" t="s">
        <v>2247</v>
      </c>
      <c r="AB1478" t="b">
        <f>Tabla1[[#This Row],[EJECUTIVO COMERCIAL 31/10]]=Tabla1[[#This Row],[EJECUTIVO_CORPORATE]]</f>
        <v>1</v>
      </c>
      <c r="AC1478" t="e">
        <f>VLOOKUP(Tabla1[[#This Row],[NRO_CUENTA]],[1]!Tabla3[#Data],12,0)</f>
        <v>#N/A</v>
      </c>
      <c r="AD1478" t="e">
        <f>VLOOKUP(Tabla1[[#This Row],[NRO_CUENTA]],[1]!Tabla3[#Data],17,0)</f>
        <v>#N/A</v>
      </c>
    </row>
    <row r="1479" spans="1:30" x14ac:dyDescent="0.25">
      <c r="A1479" t="s">
        <v>88</v>
      </c>
      <c r="B1479" s="1">
        <v>43089</v>
      </c>
      <c r="C1479" t="s">
        <v>28</v>
      </c>
      <c r="D1479">
        <v>31602</v>
      </c>
      <c r="E1479" s="6" t="s">
        <v>6243</v>
      </c>
      <c r="F1479" t="s">
        <v>6394</v>
      </c>
      <c r="G1479" s="6" t="s">
        <v>4244</v>
      </c>
      <c r="H1479" t="s">
        <v>40</v>
      </c>
      <c r="I1479" t="s">
        <v>23</v>
      </c>
      <c r="J1479" t="s">
        <v>1633</v>
      </c>
      <c r="K1479" t="s">
        <v>6255</v>
      </c>
      <c r="L1479" t="s">
        <v>6256</v>
      </c>
      <c r="M1479" t="s">
        <v>6257</v>
      </c>
      <c r="N1479" t="s">
        <v>4091</v>
      </c>
      <c r="O1479" s="14">
        <v>44440</v>
      </c>
      <c r="P1479" s="14">
        <v>44470</v>
      </c>
      <c r="Q1479" s="22" t="s">
        <v>27</v>
      </c>
      <c r="R1479" s="1"/>
      <c r="S1479" s="2"/>
      <c r="T1479" s="1">
        <v>44487</v>
      </c>
      <c r="U1479" t="s">
        <v>5982</v>
      </c>
      <c r="V1479" t="s">
        <v>5982</v>
      </c>
      <c r="W1479" t="s">
        <v>28</v>
      </c>
      <c r="X1479" t="b">
        <f>Tabla1[[#This Row],[PLAN CONSUMO 31/10]]=Tabla1[[#This Row],[PLAN_CONSUMO]]</f>
        <v>1</v>
      </c>
      <c r="Y1479" t="s">
        <v>6394</v>
      </c>
      <c r="Z1479" t="b">
        <f>Tabla1[[#This Row],[DESCRIPCION_U20002 31/10]]=Tabla1[[#This Row],[DESCRIPCION_U2000]]</f>
        <v>1</v>
      </c>
      <c r="AA1479" t="s">
        <v>6990</v>
      </c>
      <c r="AB1479" t="b">
        <f>Tabla1[[#This Row],[EJECUTIVO COMERCIAL 31/10]]=Tabla1[[#This Row],[EJECUTIVO_CORPORATE]]</f>
        <v>0</v>
      </c>
      <c r="AC1479" t="e">
        <f>VLOOKUP(Tabla1[[#This Row],[NRO_CUENTA]],[1]!Tabla3[#Data],12,0)</f>
        <v>#N/A</v>
      </c>
      <c r="AD1479" t="e">
        <f>VLOOKUP(Tabla1[[#This Row],[NRO_CUENTA]],[1]!Tabla3[#Data],17,0)</f>
        <v>#N/A</v>
      </c>
    </row>
    <row r="1480" spans="1:30" x14ac:dyDescent="0.25">
      <c r="A1480" t="s">
        <v>88</v>
      </c>
      <c r="B1480" s="1">
        <v>43099</v>
      </c>
      <c r="C1480" t="s">
        <v>427</v>
      </c>
      <c r="D1480">
        <v>31794</v>
      </c>
      <c r="E1480" s="6" t="s">
        <v>6244</v>
      </c>
      <c r="F1480" t="s">
        <v>6395</v>
      </c>
      <c r="G1480" s="6" t="s">
        <v>5731</v>
      </c>
      <c r="H1480" t="s">
        <v>40</v>
      </c>
      <c r="I1480" t="s">
        <v>23</v>
      </c>
      <c r="J1480" t="s">
        <v>6181</v>
      </c>
      <c r="K1480" t="s">
        <v>5090</v>
      </c>
      <c r="L1480" t="s">
        <v>5091</v>
      </c>
      <c r="M1480" t="s">
        <v>6258</v>
      </c>
      <c r="N1480" t="s">
        <v>4091</v>
      </c>
      <c r="O1480" s="14">
        <v>44440</v>
      </c>
      <c r="P1480" s="14">
        <v>44470</v>
      </c>
      <c r="Q1480" s="22" t="s">
        <v>27</v>
      </c>
      <c r="R1480" s="1"/>
      <c r="S1480" s="2"/>
      <c r="T1480" s="1">
        <v>44483</v>
      </c>
      <c r="U1480" t="s">
        <v>5982</v>
      </c>
      <c r="V1480" t="s">
        <v>5982</v>
      </c>
      <c r="W1480" t="s">
        <v>36</v>
      </c>
      <c r="X1480" t="b">
        <f>Tabla1[[#This Row],[PLAN CONSUMO 31/10]]=Tabla1[[#This Row],[PLAN_CONSUMO]]</f>
        <v>0</v>
      </c>
      <c r="Y1480" t="s">
        <v>9284</v>
      </c>
      <c r="Z1480" t="b">
        <f>Tabla1[[#This Row],[DESCRIPCION_U20002 31/10]]=Tabla1[[#This Row],[DESCRIPCION_U2000]]</f>
        <v>0</v>
      </c>
      <c r="AA1480" t="s">
        <v>5731</v>
      </c>
      <c r="AB1480" t="b">
        <f>Tabla1[[#This Row],[EJECUTIVO COMERCIAL 31/10]]=Tabla1[[#This Row],[EJECUTIVO_CORPORATE]]</f>
        <v>1</v>
      </c>
      <c r="AC1480" t="e">
        <f>VLOOKUP(Tabla1[[#This Row],[NRO_CUENTA]],[1]!Tabla3[#Data],12,0)</f>
        <v>#N/A</v>
      </c>
      <c r="AD1480" t="e">
        <f>VLOOKUP(Tabla1[[#This Row],[NRO_CUENTA]],[1]!Tabla3[#Data],17,0)</f>
        <v>#N/A</v>
      </c>
    </row>
    <row r="1481" spans="1:30" x14ac:dyDescent="0.25">
      <c r="A1481" t="s">
        <v>88</v>
      </c>
      <c r="B1481" s="1">
        <v>43159</v>
      </c>
      <c r="C1481" t="s">
        <v>427</v>
      </c>
      <c r="D1481">
        <v>31991</v>
      </c>
      <c r="E1481" s="6" t="s">
        <v>6245</v>
      </c>
      <c r="F1481" t="s">
        <v>6396</v>
      </c>
      <c r="G1481" s="6" t="s">
        <v>1408</v>
      </c>
      <c r="H1481" t="s">
        <v>40</v>
      </c>
      <c r="I1481" t="s">
        <v>23</v>
      </c>
      <c r="J1481" t="s">
        <v>1228</v>
      </c>
      <c r="K1481" t="s">
        <v>6259</v>
      </c>
      <c r="L1481" t="s">
        <v>6260</v>
      </c>
      <c r="M1481" t="s">
        <v>6261</v>
      </c>
      <c r="N1481" t="s">
        <v>4091</v>
      </c>
      <c r="O1481" s="14">
        <v>44440</v>
      </c>
      <c r="P1481" s="14">
        <v>44470</v>
      </c>
      <c r="Q1481" s="22" t="s">
        <v>27</v>
      </c>
      <c r="R1481" s="1"/>
      <c r="S1481" s="2"/>
      <c r="T1481" s="1">
        <v>44484</v>
      </c>
      <c r="U1481" t="s">
        <v>5982</v>
      </c>
      <c r="V1481" t="s">
        <v>5982</v>
      </c>
      <c r="W1481" t="s">
        <v>28</v>
      </c>
      <c r="X1481" t="b">
        <f>Tabla1[[#This Row],[PLAN CONSUMO 31/10]]=Tabla1[[#This Row],[PLAN_CONSUMO]]</f>
        <v>0</v>
      </c>
      <c r="Y1481" t="s">
        <v>7613</v>
      </c>
      <c r="Z1481" t="b">
        <f>Tabla1[[#This Row],[DESCRIPCION_U20002 31/10]]=Tabla1[[#This Row],[DESCRIPCION_U2000]]</f>
        <v>0</v>
      </c>
      <c r="AA1481" t="s">
        <v>8638</v>
      </c>
      <c r="AB1481" t="b">
        <f>Tabla1[[#This Row],[EJECUTIVO COMERCIAL 31/10]]=Tabla1[[#This Row],[EJECUTIVO_CORPORATE]]</f>
        <v>0</v>
      </c>
      <c r="AC1481" t="e">
        <f>VLOOKUP(Tabla1[[#This Row],[NRO_CUENTA]],[1]!Tabla3[#Data],12,0)</f>
        <v>#N/A</v>
      </c>
      <c r="AD1481" t="e">
        <f>VLOOKUP(Tabla1[[#This Row],[NRO_CUENTA]],[1]!Tabla3[#Data],17,0)</f>
        <v>#N/A</v>
      </c>
    </row>
    <row r="1482" spans="1:30" x14ac:dyDescent="0.25">
      <c r="A1482" t="s">
        <v>242</v>
      </c>
      <c r="B1482" s="1">
        <v>43220</v>
      </c>
      <c r="C1482" t="s">
        <v>427</v>
      </c>
      <c r="D1482">
        <v>32256</v>
      </c>
      <c r="E1482" s="6" t="s">
        <v>6246</v>
      </c>
      <c r="F1482" t="s">
        <v>6397</v>
      </c>
      <c r="G1482" s="6" t="s">
        <v>4253</v>
      </c>
      <c r="H1482" t="s">
        <v>40</v>
      </c>
      <c r="I1482" t="s">
        <v>23</v>
      </c>
      <c r="J1482" t="s">
        <v>5351</v>
      </c>
      <c r="K1482" t="s">
        <v>5069</v>
      </c>
      <c r="L1482" t="s">
        <v>6262</v>
      </c>
      <c r="M1482" t="s">
        <v>6263</v>
      </c>
      <c r="N1482" t="s">
        <v>4091</v>
      </c>
      <c r="O1482" s="14">
        <v>44440</v>
      </c>
      <c r="P1482" s="14">
        <v>44470</v>
      </c>
      <c r="Q1482" s="22" t="s">
        <v>27</v>
      </c>
      <c r="R1482" s="1" t="s">
        <v>6457</v>
      </c>
      <c r="S1482" s="2"/>
      <c r="T1482" s="1">
        <v>44504</v>
      </c>
      <c r="U1482" t="s">
        <v>5982</v>
      </c>
      <c r="V1482" t="s">
        <v>5982</v>
      </c>
      <c r="W1482" t="s">
        <v>6497</v>
      </c>
      <c r="X1482" t="b">
        <f>Tabla1[[#This Row],[PLAN CONSUMO 31/10]]=Tabla1[[#This Row],[PLAN_CONSUMO]]</f>
        <v>0</v>
      </c>
      <c r="Y1482" t="s">
        <v>6930</v>
      </c>
      <c r="Z1482" t="b">
        <f>Tabla1[[#This Row],[DESCRIPCION_U20002 31/10]]=Tabla1[[#This Row],[DESCRIPCION_U2000]]</f>
        <v>0</v>
      </c>
      <c r="AA1482" t="s">
        <v>4253</v>
      </c>
      <c r="AB1482" t="b">
        <f>Tabla1[[#This Row],[EJECUTIVO COMERCIAL 31/10]]=Tabla1[[#This Row],[EJECUTIVO_CORPORATE]]</f>
        <v>1</v>
      </c>
      <c r="AC1482" t="e">
        <f>VLOOKUP(Tabla1[[#This Row],[NRO_CUENTA]],[1]!Tabla3[#Data],12,0)</f>
        <v>#N/A</v>
      </c>
      <c r="AD1482" t="e">
        <f>VLOOKUP(Tabla1[[#This Row],[NRO_CUENTA]],[1]!Tabla3[#Data],17,0)</f>
        <v>#N/A</v>
      </c>
    </row>
    <row r="1483" spans="1:30" x14ac:dyDescent="0.25">
      <c r="A1483" t="s">
        <v>88</v>
      </c>
      <c r="B1483" s="1">
        <v>43388</v>
      </c>
      <c r="C1483" t="s">
        <v>28</v>
      </c>
      <c r="D1483">
        <v>33081</v>
      </c>
      <c r="E1483" s="6" t="s">
        <v>6247</v>
      </c>
      <c r="F1483" t="s">
        <v>6398</v>
      </c>
      <c r="G1483" s="6" t="s">
        <v>4244</v>
      </c>
      <c r="H1483" t="s">
        <v>40</v>
      </c>
      <c r="I1483" t="s">
        <v>23</v>
      </c>
      <c r="J1483" t="s">
        <v>1633</v>
      </c>
      <c r="K1483" t="s">
        <v>6264</v>
      </c>
      <c r="L1483" t="s">
        <v>6265</v>
      </c>
      <c r="M1483" t="s">
        <v>6266</v>
      </c>
      <c r="N1483" t="s">
        <v>4091</v>
      </c>
      <c r="O1483" s="14">
        <v>44440</v>
      </c>
      <c r="P1483" s="14">
        <v>44470</v>
      </c>
      <c r="Q1483" s="22" t="s">
        <v>27</v>
      </c>
      <c r="R1483" s="1" t="s">
        <v>6460</v>
      </c>
      <c r="S1483" s="2"/>
      <c r="T1483" s="1">
        <v>44686</v>
      </c>
      <c r="U1483" t="s">
        <v>5982</v>
      </c>
      <c r="V1483" t="s">
        <v>35</v>
      </c>
      <c r="W1483" t="s">
        <v>28</v>
      </c>
      <c r="X1483" t="b">
        <f>Tabla1[[#This Row],[PLAN CONSUMO 31/10]]=Tabla1[[#This Row],[PLAN_CONSUMO]]</f>
        <v>1</v>
      </c>
      <c r="Y1483" t="s">
        <v>35</v>
      </c>
      <c r="Z1483" t="b">
        <f>Tabla1[[#This Row],[DESCRIPCION_U20002 31/10]]=Tabla1[[#This Row],[DESCRIPCION_U2000]]</f>
        <v>0</v>
      </c>
      <c r="AA1483" t="s">
        <v>8638</v>
      </c>
      <c r="AB1483" t="b">
        <f>Tabla1[[#This Row],[EJECUTIVO COMERCIAL 31/10]]=Tabla1[[#This Row],[EJECUTIVO_CORPORATE]]</f>
        <v>0</v>
      </c>
      <c r="AC1483" t="e">
        <f>VLOOKUP(Tabla1[[#This Row],[NRO_CUENTA]],[1]!Tabla3[#Data],12,0)</f>
        <v>#N/A</v>
      </c>
      <c r="AD1483" t="e">
        <f>VLOOKUP(Tabla1[[#This Row],[NRO_CUENTA]],[1]!Tabla3[#Data],17,0)</f>
        <v>#N/A</v>
      </c>
    </row>
    <row r="1484" spans="1:30" x14ac:dyDescent="0.25">
      <c r="A1484" t="s">
        <v>88</v>
      </c>
      <c r="B1484" s="1">
        <v>43434</v>
      </c>
      <c r="C1484" t="s">
        <v>427</v>
      </c>
      <c r="D1484">
        <v>33306</v>
      </c>
      <c r="E1484" s="6" t="s">
        <v>6248</v>
      </c>
      <c r="F1484" t="s">
        <v>6399</v>
      </c>
      <c r="G1484" s="6" t="s">
        <v>4247</v>
      </c>
      <c r="H1484" t="s">
        <v>40</v>
      </c>
      <c r="I1484" t="s">
        <v>23</v>
      </c>
      <c r="J1484" t="s">
        <v>4336</v>
      </c>
      <c r="K1484" t="s">
        <v>6267</v>
      </c>
      <c r="L1484" t="s">
        <v>6268</v>
      </c>
      <c r="M1484" t="s">
        <v>6269</v>
      </c>
      <c r="N1484" t="s">
        <v>4091</v>
      </c>
      <c r="O1484" s="14">
        <v>44440</v>
      </c>
      <c r="P1484" s="14">
        <v>44470</v>
      </c>
      <c r="Q1484" s="22" t="s">
        <v>27</v>
      </c>
      <c r="R1484" s="1"/>
      <c r="S1484" s="2"/>
      <c r="T1484" s="1">
        <v>44495</v>
      </c>
      <c r="U1484" t="s">
        <v>5982</v>
      </c>
      <c r="V1484" t="s">
        <v>35</v>
      </c>
      <c r="W1484" t="s">
        <v>6497</v>
      </c>
      <c r="X1484" t="b">
        <f>Tabla1[[#This Row],[PLAN CONSUMO 31/10]]=Tabla1[[#This Row],[PLAN_CONSUMO]]</f>
        <v>0</v>
      </c>
      <c r="Y1484" t="s">
        <v>35</v>
      </c>
      <c r="Z1484" t="b">
        <f>Tabla1[[#This Row],[DESCRIPCION_U20002 31/10]]=Tabla1[[#This Row],[DESCRIPCION_U2000]]</f>
        <v>0</v>
      </c>
      <c r="AA1484" t="s">
        <v>4247</v>
      </c>
      <c r="AB1484" t="b">
        <f>Tabla1[[#This Row],[EJECUTIVO COMERCIAL 31/10]]=Tabla1[[#This Row],[EJECUTIVO_CORPORATE]]</f>
        <v>1</v>
      </c>
      <c r="AC1484" t="e">
        <f>VLOOKUP(Tabla1[[#This Row],[NRO_CUENTA]],[1]!Tabla3[#Data],12,0)</f>
        <v>#N/A</v>
      </c>
      <c r="AD1484" t="e">
        <f>VLOOKUP(Tabla1[[#This Row],[NRO_CUENTA]],[1]!Tabla3[#Data],17,0)</f>
        <v>#N/A</v>
      </c>
    </row>
    <row r="1485" spans="1:30" x14ac:dyDescent="0.25">
      <c r="A1485" t="s">
        <v>88</v>
      </c>
      <c r="B1485" s="1">
        <v>43495</v>
      </c>
      <c r="C1485" t="s">
        <v>28</v>
      </c>
      <c r="D1485">
        <v>33464</v>
      </c>
      <c r="E1485" s="6" t="s">
        <v>6249</v>
      </c>
      <c r="F1485" t="s">
        <v>6400</v>
      </c>
      <c r="G1485" s="6" t="s">
        <v>1830</v>
      </c>
      <c r="H1485" t="s">
        <v>40</v>
      </c>
      <c r="I1485" t="s">
        <v>23</v>
      </c>
      <c r="J1485" t="s">
        <v>1842</v>
      </c>
      <c r="K1485" t="s">
        <v>6270</v>
      </c>
      <c r="L1485" t="s">
        <v>6271</v>
      </c>
      <c r="M1485" t="s">
        <v>6760</v>
      </c>
      <c r="N1485" t="s">
        <v>4091</v>
      </c>
      <c r="O1485" s="14">
        <v>44440</v>
      </c>
      <c r="P1485" s="14">
        <v>44470</v>
      </c>
      <c r="Q1485" s="22" t="s">
        <v>27</v>
      </c>
      <c r="R1485" s="1" t="s">
        <v>6757</v>
      </c>
      <c r="S1485" s="2"/>
      <c r="T1485" s="1">
        <v>44552</v>
      </c>
      <c r="U1485" t="s">
        <v>5982</v>
      </c>
      <c r="V1485" t="s">
        <v>5982</v>
      </c>
      <c r="W1485" t="s">
        <v>28</v>
      </c>
      <c r="X1485" t="b">
        <f>Tabla1[[#This Row],[PLAN CONSUMO 31/10]]=Tabla1[[#This Row],[PLAN_CONSUMO]]</f>
        <v>1</v>
      </c>
      <c r="Y1485" t="s">
        <v>6400</v>
      </c>
      <c r="Z1485" t="b">
        <f>Tabla1[[#This Row],[DESCRIPCION_U20002 31/10]]=Tabla1[[#This Row],[DESCRIPCION_U2000]]</f>
        <v>1</v>
      </c>
      <c r="AA1485" t="s">
        <v>1830</v>
      </c>
      <c r="AB1485" t="b">
        <f>Tabla1[[#This Row],[EJECUTIVO COMERCIAL 31/10]]=Tabla1[[#This Row],[EJECUTIVO_CORPORATE]]</f>
        <v>1</v>
      </c>
      <c r="AC1485" t="e">
        <f>VLOOKUP(Tabla1[[#This Row],[NRO_CUENTA]],[1]!Tabla3[#Data],12,0)</f>
        <v>#N/A</v>
      </c>
      <c r="AD1485" t="e">
        <f>VLOOKUP(Tabla1[[#This Row],[NRO_CUENTA]],[1]!Tabla3[#Data],17,0)</f>
        <v>#N/A</v>
      </c>
    </row>
    <row r="1486" spans="1:30" x14ac:dyDescent="0.25">
      <c r="A1486" t="s">
        <v>88</v>
      </c>
      <c r="B1486" s="1">
        <v>43861</v>
      </c>
      <c r="C1486" t="s">
        <v>28</v>
      </c>
      <c r="D1486">
        <v>35045</v>
      </c>
      <c r="E1486" s="6" t="s">
        <v>6250</v>
      </c>
      <c r="F1486" t="s">
        <v>6401</v>
      </c>
      <c r="G1486" s="6" t="s">
        <v>4824</v>
      </c>
      <c r="H1486" t="s">
        <v>40</v>
      </c>
      <c r="I1486" t="s">
        <v>23</v>
      </c>
      <c r="J1486" t="s">
        <v>5194</v>
      </c>
      <c r="K1486" t="s">
        <v>6272</v>
      </c>
      <c r="L1486" t="s">
        <v>6273</v>
      </c>
      <c r="M1486" t="s">
        <v>6274</v>
      </c>
      <c r="N1486" t="s">
        <v>4091</v>
      </c>
      <c r="O1486" s="14">
        <v>44440</v>
      </c>
      <c r="P1486" s="14">
        <v>44470</v>
      </c>
      <c r="Q1486" s="22" t="s">
        <v>27</v>
      </c>
      <c r="R1486" s="1"/>
      <c r="S1486" s="2"/>
      <c r="T1486" s="1">
        <v>44490</v>
      </c>
      <c r="U1486" t="s">
        <v>5982</v>
      </c>
      <c r="V1486" t="s">
        <v>35</v>
      </c>
      <c r="W1486" t="s">
        <v>287</v>
      </c>
      <c r="X1486" t="b">
        <f>Tabla1[[#This Row],[PLAN CONSUMO 31/10]]=Tabla1[[#This Row],[PLAN_CONSUMO]]</f>
        <v>0</v>
      </c>
      <c r="Y1486" t="s">
        <v>35</v>
      </c>
      <c r="Z1486" t="b">
        <f>Tabla1[[#This Row],[DESCRIPCION_U20002 31/10]]=Tabla1[[#This Row],[DESCRIPCION_U2000]]</f>
        <v>0</v>
      </c>
      <c r="AA1486" t="s">
        <v>7474</v>
      </c>
      <c r="AB1486" t="b">
        <f>Tabla1[[#This Row],[EJECUTIVO COMERCIAL 31/10]]=Tabla1[[#This Row],[EJECUTIVO_CORPORATE]]</f>
        <v>0</v>
      </c>
      <c r="AC1486" t="e">
        <f>VLOOKUP(Tabla1[[#This Row],[NRO_CUENTA]],[1]!Tabla3[#Data],12,0)</f>
        <v>#N/A</v>
      </c>
      <c r="AD1486" t="e">
        <f>VLOOKUP(Tabla1[[#This Row],[NRO_CUENTA]],[1]!Tabla3[#Data],17,0)</f>
        <v>#N/A</v>
      </c>
    </row>
    <row r="1487" spans="1:30" x14ac:dyDescent="0.25">
      <c r="A1487" t="s">
        <v>88</v>
      </c>
      <c r="B1487" s="1">
        <v>44085</v>
      </c>
      <c r="C1487" t="s">
        <v>28</v>
      </c>
      <c r="D1487">
        <v>35500</v>
      </c>
      <c r="E1487" s="6" t="s">
        <v>6251</v>
      </c>
      <c r="F1487" t="s">
        <v>6402</v>
      </c>
      <c r="G1487" t="s">
        <v>1413</v>
      </c>
      <c r="H1487" t="s">
        <v>40</v>
      </c>
      <c r="I1487" t="s">
        <v>23</v>
      </c>
      <c r="J1487" s="34" t="s">
        <v>757</v>
      </c>
      <c r="K1487" t="s">
        <v>6275</v>
      </c>
      <c r="L1487" t="s">
        <v>6276</v>
      </c>
      <c r="M1487" t="s">
        <v>7006</v>
      </c>
      <c r="N1487" t="s">
        <v>4091</v>
      </c>
      <c r="O1487" s="14">
        <v>44440</v>
      </c>
      <c r="P1487" s="14">
        <v>44470</v>
      </c>
      <c r="Q1487" s="22" t="s">
        <v>27</v>
      </c>
      <c r="R1487" s="38" t="s">
        <v>7007</v>
      </c>
      <c r="S1487" s="2"/>
      <c r="T1487" s="1">
        <v>44613</v>
      </c>
      <c r="U1487" t="s">
        <v>5982</v>
      </c>
      <c r="V1487" t="s">
        <v>35</v>
      </c>
      <c r="W1487" t="s">
        <v>28</v>
      </c>
      <c r="X1487" t="b">
        <f>Tabla1[[#This Row],[PLAN CONSUMO 31/10]]=Tabla1[[#This Row],[PLAN_CONSUMO]]</f>
        <v>1</v>
      </c>
      <c r="Y1487" t="s">
        <v>35</v>
      </c>
      <c r="Z1487" t="b">
        <f>Tabla1[[#This Row],[DESCRIPCION_U20002 31/10]]=Tabla1[[#This Row],[DESCRIPCION_U2000]]</f>
        <v>0</v>
      </c>
      <c r="AA1487" t="s">
        <v>8926</v>
      </c>
      <c r="AB1487" t="b">
        <f>Tabla1[[#This Row],[EJECUTIVO COMERCIAL 31/10]]=Tabla1[[#This Row],[EJECUTIVO_CORPORATE]]</f>
        <v>0</v>
      </c>
      <c r="AC1487" t="e">
        <f>VLOOKUP(Tabla1[[#This Row],[NRO_CUENTA]],[1]!Tabla3[#Data],12,0)</f>
        <v>#N/A</v>
      </c>
      <c r="AD1487" t="e">
        <f>VLOOKUP(Tabla1[[#This Row],[NRO_CUENTA]],[1]!Tabla3[#Data],17,0)</f>
        <v>#N/A</v>
      </c>
    </row>
    <row r="1488" spans="1:30" x14ac:dyDescent="0.25">
      <c r="A1488" t="s">
        <v>88</v>
      </c>
      <c r="B1488" s="1">
        <v>44253</v>
      </c>
      <c r="C1488" t="s">
        <v>36</v>
      </c>
      <c r="D1488">
        <v>35892</v>
      </c>
      <c r="E1488" s="6" t="s">
        <v>6252</v>
      </c>
      <c r="F1488" t="s">
        <v>6403</v>
      </c>
      <c r="G1488" s="6" t="s">
        <v>1435</v>
      </c>
      <c r="H1488" t="s">
        <v>40</v>
      </c>
      <c r="I1488" t="s">
        <v>23</v>
      </c>
      <c r="J1488" s="45" t="s">
        <v>1223</v>
      </c>
      <c r="K1488" t="s">
        <v>6277</v>
      </c>
      <c r="L1488" t="s">
        <v>6278</v>
      </c>
      <c r="M1488" t="s">
        <v>3937</v>
      </c>
      <c r="N1488" t="s">
        <v>4091</v>
      </c>
      <c r="O1488" s="14">
        <v>44440</v>
      </c>
      <c r="P1488" s="14">
        <v>44470</v>
      </c>
      <c r="Q1488" s="22" t="s">
        <v>27</v>
      </c>
      <c r="R1488" s="1" t="s">
        <v>6459</v>
      </c>
      <c r="S1488" s="2"/>
      <c r="T1488" s="1">
        <v>44526</v>
      </c>
      <c r="U1488" t="s">
        <v>5982</v>
      </c>
      <c r="V1488" t="s">
        <v>35</v>
      </c>
      <c r="W1488" t="s">
        <v>1381</v>
      </c>
      <c r="X1488" t="b">
        <f>Tabla1[[#This Row],[PLAN CONSUMO 31/10]]=Tabla1[[#This Row],[PLAN_CONSUMO]]</f>
        <v>0</v>
      </c>
      <c r="Y1488" t="s">
        <v>35</v>
      </c>
      <c r="Z1488" t="b">
        <f>Tabla1[[#This Row],[DESCRIPCION_U20002 31/10]]=Tabla1[[#This Row],[DESCRIPCION_U2000]]</f>
        <v>0</v>
      </c>
      <c r="AA1488" t="s">
        <v>1435</v>
      </c>
      <c r="AB1488" t="b">
        <f>Tabla1[[#This Row],[EJECUTIVO COMERCIAL 31/10]]=Tabla1[[#This Row],[EJECUTIVO_CORPORATE]]</f>
        <v>1</v>
      </c>
      <c r="AC1488" t="e">
        <f>VLOOKUP(Tabla1[[#This Row],[NRO_CUENTA]],[1]!Tabla3[#Data],12,0)</f>
        <v>#N/A</v>
      </c>
      <c r="AD1488" t="e">
        <f>VLOOKUP(Tabla1[[#This Row],[NRO_CUENTA]],[1]!Tabla3[#Data],17,0)</f>
        <v>#N/A</v>
      </c>
    </row>
    <row r="1489" spans="1:30" x14ac:dyDescent="0.25">
      <c r="A1489" t="s">
        <v>88</v>
      </c>
      <c r="B1489" s="1">
        <v>44253</v>
      </c>
      <c r="C1489" t="s">
        <v>28</v>
      </c>
      <c r="D1489">
        <v>35928</v>
      </c>
      <c r="E1489" s="6" t="s">
        <v>6253</v>
      </c>
      <c r="F1489" t="s">
        <v>6404</v>
      </c>
      <c r="G1489" s="6" t="s">
        <v>2244</v>
      </c>
      <c r="H1489" t="s">
        <v>40</v>
      </c>
      <c r="I1489" t="s">
        <v>23</v>
      </c>
      <c r="J1489" s="34" t="s">
        <v>2335</v>
      </c>
      <c r="K1489" t="s">
        <v>6279</v>
      </c>
      <c r="L1489" t="s">
        <v>6280</v>
      </c>
      <c r="M1489" t="s">
        <v>6281</v>
      </c>
      <c r="N1489" t="s">
        <v>4091</v>
      </c>
      <c r="O1489" s="14">
        <v>44440</v>
      </c>
      <c r="P1489" s="14">
        <v>44470</v>
      </c>
      <c r="Q1489" s="22" t="s">
        <v>27</v>
      </c>
      <c r="R1489" s="1"/>
      <c r="S1489" s="2"/>
      <c r="T1489" s="1">
        <v>44499</v>
      </c>
      <c r="U1489" t="s">
        <v>5982</v>
      </c>
      <c r="V1489" t="s">
        <v>35</v>
      </c>
      <c r="W1489" t="s">
        <v>287</v>
      </c>
      <c r="X1489" t="b">
        <f>Tabla1[[#This Row],[PLAN CONSUMO 31/10]]=Tabla1[[#This Row],[PLAN_CONSUMO]]</f>
        <v>0</v>
      </c>
      <c r="Y1489" t="s">
        <v>35</v>
      </c>
      <c r="Z1489" t="b">
        <f>Tabla1[[#This Row],[DESCRIPCION_U20002 31/10]]=Tabla1[[#This Row],[DESCRIPCION_U2000]]</f>
        <v>0</v>
      </c>
      <c r="AA1489" t="s">
        <v>7474</v>
      </c>
      <c r="AB1489" t="b">
        <f>Tabla1[[#This Row],[EJECUTIVO COMERCIAL 31/10]]=Tabla1[[#This Row],[EJECUTIVO_CORPORATE]]</f>
        <v>0</v>
      </c>
      <c r="AC1489" t="e">
        <f>VLOOKUP(Tabla1[[#This Row],[NRO_CUENTA]],[1]!Tabla3[#Data],12,0)</f>
        <v>#N/A</v>
      </c>
      <c r="AD1489" t="e">
        <f>VLOOKUP(Tabla1[[#This Row],[NRO_CUENTA]],[1]!Tabla3[#Data],17,0)</f>
        <v>#N/A</v>
      </c>
    </row>
    <row r="1490" spans="1:30" x14ac:dyDescent="0.25">
      <c r="A1490" t="s">
        <v>88</v>
      </c>
      <c r="B1490" s="1">
        <v>44255</v>
      </c>
      <c r="C1490" t="s">
        <v>248</v>
      </c>
      <c r="D1490">
        <v>35929</v>
      </c>
      <c r="E1490" s="6" t="s">
        <v>6254</v>
      </c>
      <c r="F1490" t="s">
        <v>6415</v>
      </c>
      <c r="G1490" s="6" t="s">
        <v>4244</v>
      </c>
      <c r="H1490" t="s">
        <v>40</v>
      </c>
      <c r="I1490" t="s">
        <v>23</v>
      </c>
      <c r="J1490" s="45" t="s">
        <v>1633</v>
      </c>
      <c r="K1490" t="s">
        <v>6282</v>
      </c>
      <c r="L1490" t="s">
        <v>6283</v>
      </c>
      <c r="M1490" t="s">
        <v>6284</v>
      </c>
      <c r="N1490" t="s">
        <v>4091</v>
      </c>
      <c r="O1490" s="14">
        <v>44440</v>
      </c>
      <c r="P1490" s="14">
        <v>44470</v>
      </c>
      <c r="Q1490" s="22" t="s">
        <v>27</v>
      </c>
      <c r="R1490" s="1"/>
      <c r="S1490" s="2"/>
      <c r="T1490" s="1">
        <v>44488</v>
      </c>
      <c r="U1490" t="s">
        <v>5982</v>
      </c>
      <c r="V1490" t="s">
        <v>35</v>
      </c>
      <c r="W1490" t="s">
        <v>248</v>
      </c>
      <c r="X1490" t="b">
        <f>Tabla1[[#This Row],[PLAN CONSUMO 31/10]]=Tabla1[[#This Row],[PLAN_CONSUMO]]</f>
        <v>1</v>
      </c>
      <c r="Y1490" t="s">
        <v>35</v>
      </c>
      <c r="Z1490" t="b">
        <f>Tabla1[[#This Row],[DESCRIPCION_U20002 31/10]]=Tabla1[[#This Row],[DESCRIPCION_U2000]]</f>
        <v>0</v>
      </c>
      <c r="AA1490" t="s">
        <v>6990</v>
      </c>
      <c r="AB1490" t="b">
        <f>Tabla1[[#This Row],[EJECUTIVO COMERCIAL 31/10]]=Tabla1[[#This Row],[EJECUTIVO_CORPORATE]]</f>
        <v>0</v>
      </c>
      <c r="AC1490" t="e">
        <f>VLOOKUP(Tabla1[[#This Row],[NRO_CUENTA]],[1]!Tabla3[#Data],12,0)</f>
        <v>#N/A</v>
      </c>
      <c r="AD1490" t="e">
        <f>VLOOKUP(Tabla1[[#This Row],[NRO_CUENTA]],[1]!Tabla3[#Data],17,0)</f>
        <v>#N/A</v>
      </c>
    </row>
    <row r="1491" spans="1:30" x14ac:dyDescent="0.25">
      <c r="A1491" t="s">
        <v>242</v>
      </c>
      <c r="B1491" s="1">
        <v>44316</v>
      </c>
      <c r="C1491" t="s">
        <v>28</v>
      </c>
      <c r="D1491">
        <v>36196</v>
      </c>
      <c r="E1491" s="6" t="s">
        <v>6285</v>
      </c>
      <c r="F1491" t="s">
        <v>6405</v>
      </c>
      <c r="G1491" s="6" t="s">
        <v>2244</v>
      </c>
      <c r="H1491" t="s">
        <v>40</v>
      </c>
      <c r="I1491" t="s">
        <v>23</v>
      </c>
      <c r="J1491" s="34" t="s">
        <v>2335</v>
      </c>
      <c r="K1491" t="s">
        <v>6287</v>
      </c>
      <c r="L1491" t="s">
        <v>6288</v>
      </c>
      <c r="M1491" t="s">
        <v>6289</v>
      </c>
      <c r="N1491" t="s">
        <v>4091</v>
      </c>
      <c r="O1491" s="14">
        <v>44440</v>
      </c>
      <c r="P1491" s="14">
        <v>44470</v>
      </c>
      <c r="Q1491" s="22" t="s">
        <v>27</v>
      </c>
      <c r="R1491" s="1"/>
      <c r="S1491" s="2"/>
      <c r="T1491" s="1">
        <v>44488</v>
      </c>
      <c r="U1491" t="s">
        <v>5982</v>
      </c>
      <c r="V1491" t="s">
        <v>35</v>
      </c>
      <c r="W1491" t="s">
        <v>28</v>
      </c>
      <c r="X1491" t="b">
        <f>Tabla1[[#This Row],[PLAN CONSUMO 31/10]]=Tabla1[[#This Row],[PLAN_CONSUMO]]</f>
        <v>1</v>
      </c>
      <c r="Y1491" t="s">
        <v>35</v>
      </c>
      <c r="Z1491" t="b">
        <f>Tabla1[[#This Row],[DESCRIPCION_U20002 31/10]]=Tabla1[[#This Row],[DESCRIPCION_U2000]]</f>
        <v>0</v>
      </c>
      <c r="AA1491" t="s">
        <v>2244</v>
      </c>
      <c r="AB1491" t="b">
        <f>Tabla1[[#This Row],[EJECUTIVO COMERCIAL 31/10]]=Tabla1[[#This Row],[EJECUTIVO_CORPORATE]]</f>
        <v>1</v>
      </c>
      <c r="AC1491" t="e">
        <f>VLOOKUP(Tabla1[[#This Row],[NRO_CUENTA]],[1]!Tabla3[#Data],12,0)</f>
        <v>#N/A</v>
      </c>
      <c r="AD1491" t="e">
        <f>VLOOKUP(Tabla1[[#This Row],[NRO_CUENTA]],[1]!Tabla3[#Data],17,0)</f>
        <v>#N/A</v>
      </c>
    </row>
    <row r="1492" spans="1:30" x14ac:dyDescent="0.25">
      <c r="A1492" t="s">
        <v>18</v>
      </c>
      <c r="B1492" s="1">
        <v>44341</v>
      </c>
      <c r="C1492" t="s">
        <v>248</v>
      </c>
      <c r="D1492">
        <v>36251</v>
      </c>
      <c r="E1492" s="6" t="s">
        <v>2487</v>
      </c>
      <c r="F1492" t="s">
        <v>6406</v>
      </c>
      <c r="G1492" s="6" t="s">
        <v>1820</v>
      </c>
      <c r="H1492" t="s">
        <v>40</v>
      </c>
      <c r="I1492" t="s">
        <v>23</v>
      </c>
      <c r="J1492" s="45" t="s">
        <v>1378</v>
      </c>
      <c r="K1492" t="s">
        <v>6290</v>
      </c>
      <c r="L1492" t="s">
        <v>6291</v>
      </c>
      <c r="M1492" t="s">
        <v>6292</v>
      </c>
      <c r="N1492" t="s">
        <v>4091</v>
      </c>
      <c r="O1492" s="14">
        <v>44440</v>
      </c>
      <c r="P1492" s="14">
        <v>44470</v>
      </c>
      <c r="Q1492" s="22" t="s">
        <v>27</v>
      </c>
      <c r="R1492" s="1" t="s">
        <v>6458</v>
      </c>
      <c r="S1492" s="2"/>
      <c r="T1492" s="1">
        <v>44506</v>
      </c>
      <c r="U1492" t="s">
        <v>5984</v>
      </c>
      <c r="V1492" t="s">
        <v>35</v>
      </c>
      <c r="W1492" t="s">
        <v>248</v>
      </c>
      <c r="X1492" t="b">
        <f>Tabla1[[#This Row],[PLAN CONSUMO 31/10]]=Tabla1[[#This Row],[PLAN_CONSUMO]]</f>
        <v>1</v>
      </c>
      <c r="Y1492" t="s">
        <v>35</v>
      </c>
      <c r="Z1492" t="b">
        <f>Tabla1[[#This Row],[DESCRIPCION_U20002 31/10]]=Tabla1[[#This Row],[DESCRIPCION_U2000]]</f>
        <v>0</v>
      </c>
      <c r="AA1492" t="s">
        <v>1820</v>
      </c>
      <c r="AB1492" t="b">
        <f>Tabla1[[#This Row],[EJECUTIVO COMERCIAL 31/10]]=Tabla1[[#This Row],[EJECUTIVO_CORPORATE]]</f>
        <v>1</v>
      </c>
      <c r="AC1492" t="e">
        <f>VLOOKUP(Tabla1[[#This Row],[NRO_CUENTA]],[1]!Tabla3[#Data],12,0)</f>
        <v>#N/A</v>
      </c>
      <c r="AD1492" t="e">
        <f>VLOOKUP(Tabla1[[#This Row],[NRO_CUENTA]],[1]!Tabla3[#Data],17,0)</f>
        <v>#N/A</v>
      </c>
    </row>
    <row r="1493" spans="1:30" x14ac:dyDescent="0.25">
      <c r="A1493" t="s">
        <v>18</v>
      </c>
      <c r="B1493" s="1">
        <v>44341</v>
      </c>
      <c r="C1493" t="s">
        <v>248</v>
      </c>
      <c r="D1493">
        <v>36252</v>
      </c>
      <c r="E1493" s="6" t="s">
        <v>2487</v>
      </c>
      <c r="F1493" t="s">
        <v>6407</v>
      </c>
      <c r="G1493" s="6" t="s">
        <v>1820</v>
      </c>
      <c r="H1493" t="s">
        <v>40</v>
      </c>
      <c r="I1493" t="s">
        <v>23</v>
      </c>
      <c r="J1493" t="s">
        <v>1378</v>
      </c>
      <c r="K1493" t="s">
        <v>6293</v>
      </c>
      <c r="L1493" t="s">
        <v>6294</v>
      </c>
      <c r="M1493" t="s">
        <v>6292</v>
      </c>
      <c r="N1493" t="s">
        <v>4091</v>
      </c>
      <c r="O1493" s="14">
        <v>44440</v>
      </c>
      <c r="P1493" s="14">
        <v>44470</v>
      </c>
      <c r="Q1493" s="22" t="s">
        <v>27</v>
      </c>
      <c r="R1493" s="1" t="s">
        <v>6458</v>
      </c>
      <c r="S1493" s="2"/>
      <c r="T1493" s="1">
        <v>44506</v>
      </c>
      <c r="U1493" t="s">
        <v>5984</v>
      </c>
      <c r="V1493" t="s">
        <v>5982</v>
      </c>
      <c r="W1493" t="s">
        <v>118</v>
      </c>
      <c r="X1493" t="b">
        <f>Tabla1[[#This Row],[PLAN CONSUMO 31/10]]=Tabla1[[#This Row],[PLAN_CONSUMO]]</f>
        <v>0</v>
      </c>
      <c r="Y1493" t="s">
        <v>7346</v>
      </c>
      <c r="Z1493" t="b">
        <f>Tabla1[[#This Row],[DESCRIPCION_U20002 31/10]]=Tabla1[[#This Row],[DESCRIPCION_U2000]]</f>
        <v>0</v>
      </c>
      <c r="AA1493" t="s">
        <v>1820</v>
      </c>
      <c r="AB1493" t="b">
        <f>Tabla1[[#This Row],[EJECUTIVO COMERCIAL 31/10]]=Tabla1[[#This Row],[EJECUTIVO_CORPORATE]]</f>
        <v>1</v>
      </c>
      <c r="AC1493" t="e">
        <f>VLOOKUP(Tabla1[[#This Row],[NRO_CUENTA]],[1]!Tabla3[#Data],12,0)</f>
        <v>#N/A</v>
      </c>
      <c r="AD1493" t="e">
        <f>VLOOKUP(Tabla1[[#This Row],[NRO_CUENTA]],[1]!Tabla3[#Data],17,0)</f>
        <v>#N/A</v>
      </c>
    </row>
    <row r="1494" spans="1:30" x14ac:dyDescent="0.25">
      <c r="A1494" t="s">
        <v>88</v>
      </c>
      <c r="B1494" s="1">
        <v>44347</v>
      </c>
      <c r="C1494" t="s">
        <v>28</v>
      </c>
      <c r="D1494">
        <v>36289</v>
      </c>
      <c r="E1494" s="6" t="s">
        <v>6286</v>
      </c>
      <c r="F1494" t="s">
        <v>6408</v>
      </c>
      <c r="G1494" s="6" t="s">
        <v>1408</v>
      </c>
      <c r="H1494" t="s">
        <v>40</v>
      </c>
      <c r="I1494" t="s">
        <v>23</v>
      </c>
      <c r="J1494" t="s">
        <v>1228</v>
      </c>
      <c r="K1494" t="s">
        <v>6295</v>
      </c>
      <c r="L1494" t="s">
        <v>6296</v>
      </c>
      <c r="M1494" t="s">
        <v>6297</v>
      </c>
      <c r="N1494" t="s">
        <v>4091</v>
      </c>
      <c r="O1494" s="14">
        <v>44440</v>
      </c>
      <c r="P1494" s="14">
        <v>44470</v>
      </c>
      <c r="Q1494" s="22" t="s">
        <v>27</v>
      </c>
      <c r="R1494" s="1"/>
      <c r="S1494" s="2"/>
      <c r="T1494" s="1">
        <v>44482</v>
      </c>
      <c r="U1494" t="s">
        <v>5982</v>
      </c>
      <c r="V1494" t="s">
        <v>5982</v>
      </c>
      <c r="W1494" t="s">
        <v>28</v>
      </c>
      <c r="X1494" t="b">
        <f>Tabla1[[#This Row],[PLAN CONSUMO 31/10]]=Tabla1[[#This Row],[PLAN_CONSUMO]]</f>
        <v>1</v>
      </c>
      <c r="Y1494" t="s">
        <v>6738</v>
      </c>
      <c r="Z1494" t="b">
        <f>Tabla1[[#This Row],[DESCRIPCION_U20002 31/10]]=Tabla1[[#This Row],[DESCRIPCION_U2000]]</f>
        <v>0</v>
      </c>
      <c r="AA1494" t="s">
        <v>8638</v>
      </c>
      <c r="AB1494" t="b">
        <f>Tabla1[[#This Row],[EJECUTIVO COMERCIAL 31/10]]=Tabla1[[#This Row],[EJECUTIVO_CORPORATE]]</f>
        <v>0</v>
      </c>
      <c r="AC1494" t="e">
        <f>VLOOKUP(Tabla1[[#This Row],[NRO_CUENTA]],[1]!Tabla3[#Data],12,0)</f>
        <v>#N/A</v>
      </c>
      <c r="AD1494" t="e">
        <f>VLOOKUP(Tabla1[[#This Row],[NRO_CUENTA]],[1]!Tabla3[#Data],17,0)</f>
        <v>#N/A</v>
      </c>
    </row>
    <row r="1495" spans="1:30" x14ac:dyDescent="0.25">
      <c r="A1495" t="s">
        <v>88</v>
      </c>
      <c r="B1495" s="1">
        <v>44347</v>
      </c>
      <c r="C1495" t="s">
        <v>28</v>
      </c>
      <c r="D1495">
        <v>36290</v>
      </c>
      <c r="E1495" s="6" t="s">
        <v>6286</v>
      </c>
      <c r="F1495" t="s">
        <v>6409</v>
      </c>
      <c r="G1495" s="6" t="s">
        <v>1408</v>
      </c>
      <c r="H1495" t="s">
        <v>40</v>
      </c>
      <c r="I1495" t="s">
        <v>23</v>
      </c>
      <c r="J1495" t="s">
        <v>1228</v>
      </c>
      <c r="K1495" t="s">
        <v>6298</v>
      </c>
      <c r="L1495" t="s">
        <v>6296</v>
      </c>
      <c r="M1495" t="s">
        <v>6299</v>
      </c>
      <c r="N1495" t="s">
        <v>4091</v>
      </c>
      <c r="O1495" s="14">
        <v>44440</v>
      </c>
      <c r="P1495" s="14">
        <v>44470</v>
      </c>
      <c r="Q1495" s="22" t="s">
        <v>27</v>
      </c>
      <c r="R1495" s="1"/>
      <c r="S1495" s="2"/>
      <c r="T1495" s="1">
        <v>44482</v>
      </c>
      <c r="U1495" t="s">
        <v>5982</v>
      </c>
      <c r="V1495" t="s">
        <v>5982</v>
      </c>
      <c r="W1495" t="s">
        <v>28</v>
      </c>
      <c r="X1495" t="b">
        <f>Tabla1[[#This Row],[PLAN CONSUMO 31/10]]=Tabla1[[#This Row],[PLAN_CONSUMO]]</f>
        <v>1</v>
      </c>
      <c r="Y1495" t="s">
        <v>6739</v>
      </c>
      <c r="Z1495" t="b">
        <f>Tabla1[[#This Row],[DESCRIPCION_U20002 31/10]]=Tabla1[[#This Row],[DESCRIPCION_U2000]]</f>
        <v>0</v>
      </c>
      <c r="AA1495" t="s">
        <v>8638</v>
      </c>
      <c r="AB1495" t="b">
        <f>Tabla1[[#This Row],[EJECUTIVO COMERCIAL 31/10]]=Tabla1[[#This Row],[EJECUTIVO_CORPORATE]]</f>
        <v>0</v>
      </c>
      <c r="AC1495" t="e">
        <f>VLOOKUP(Tabla1[[#This Row],[NRO_CUENTA]],[1]!Tabla3[#Data],12,0)</f>
        <v>#N/A</v>
      </c>
      <c r="AD1495" t="e">
        <f>VLOOKUP(Tabla1[[#This Row],[NRO_CUENTA]],[1]!Tabla3[#Data],17,0)</f>
        <v>#N/A</v>
      </c>
    </row>
    <row r="1496" spans="1:30" x14ac:dyDescent="0.25">
      <c r="A1496" t="s">
        <v>88</v>
      </c>
      <c r="B1496" s="1">
        <v>43644</v>
      </c>
      <c r="C1496" t="s">
        <v>5991</v>
      </c>
      <c r="D1496">
        <v>34190</v>
      </c>
      <c r="E1496" s="6" t="s">
        <v>6300</v>
      </c>
      <c r="F1496" t="s">
        <v>6410</v>
      </c>
      <c r="G1496" s="6" t="s">
        <v>1429</v>
      </c>
      <c r="H1496" t="s">
        <v>22</v>
      </c>
      <c r="I1496" t="s">
        <v>23</v>
      </c>
      <c r="J1496" t="s">
        <v>1634</v>
      </c>
      <c r="K1496" t="s">
        <v>6301</v>
      </c>
      <c r="L1496" t="s">
        <v>6302</v>
      </c>
      <c r="M1496" t="s">
        <v>6303</v>
      </c>
      <c r="N1496" t="s">
        <v>4091</v>
      </c>
      <c r="O1496" s="14">
        <v>44440</v>
      </c>
      <c r="P1496" s="14">
        <v>44470</v>
      </c>
      <c r="Q1496" s="22" t="s">
        <v>27</v>
      </c>
      <c r="R1496" s="1"/>
      <c r="S1496" s="2"/>
      <c r="T1496" s="1">
        <v>44497</v>
      </c>
      <c r="U1496" t="s">
        <v>5982</v>
      </c>
      <c r="V1496" t="s">
        <v>35</v>
      </c>
      <c r="W1496" t="s">
        <v>5987</v>
      </c>
      <c r="X1496" t="b">
        <f>Tabla1[[#This Row],[PLAN CONSUMO 31/10]]=Tabla1[[#This Row],[PLAN_CONSUMO]]</f>
        <v>0</v>
      </c>
      <c r="Y1496" t="s">
        <v>35</v>
      </c>
      <c r="Z1496" t="b">
        <f>Tabla1[[#This Row],[DESCRIPCION_U20002 31/10]]=Tabla1[[#This Row],[DESCRIPCION_U2000]]</f>
        <v>0</v>
      </c>
      <c r="AA1496" t="s">
        <v>7446</v>
      </c>
      <c r="AB1496" t="b">
        <f>Tabla1[[#This Row],[EJECUTIVO COMERCIAL 31/10]]=Tabla1[[#This Row],[EJECUTIVO_CORPORATE]]</f>
        <v>0</v>
      </c>
      <c r="AC1496" t="e">
        <f>VLOOKUP(Tabla1[[#This Row],[NRO_CUENTA]],[1]!Tabla3[#Data],12,0)</f>
        <v>#N/A</v>
      </c>
      <c r="AD1496" t="e">
        <f>VLOOKUP(Tabla1[[#This Row],[NRO_CUENTA]],[1]!Tabla3[#Data],17,0)</f>
        <v>#N/A</v>
      </c>
    </row>
    <row r="1497" spans="1:30" x14ac:dyDescent="0.25">
      <c r="A1497" t="s">
        <v>1382</v>
      </c>
      <c r="B1497" s="1">
        <v>42917</v>
      </c>
      <c r="C1497" t="s">
        <v>94</v>
      </c>
      <c r="D1497">
        <v>31205</v>
      </c>
      <c r="E1497" s="6" t="s">
        <v>6304</v>
      </c>
      <c r="F1497" t="s">
        <v>6305</v>
      </c>
      <c r="G1497" s="6" t="s">
        <v>5584</v>
      </c>
      <c r="H1497" t="s">
        <v>22</v>
      </c>
      <c r="I1497" t="s">
        <v>23</v>
      </c>
      <c r="J1497" s="46" t="s">
        <v>5585</v>
      </c>
      <c r="K1497" t="s">
        <v>6311</v>
      </c>
      <c r="L1497" t="s">
        <v>6312</v>
      </c>
      <c r="M1497" t="s">
        <v>6416</v>
      </c>
      <c r="N1497" t="s">
        <v>4091</v>
      </c>
      <c r="O1497" s="14">
        <v>44440</v>
      </c>
      <c r="P1497" s="14">
        <v>44470</v>
      </c>
      <c r="Q1497" s="22" t="s">
        <v>27</v>
      </c>
      <c r="R1497" s="1" t="s">
        <v>6469</v>
      </c>
      <c r="S1497" s="2"/>
      <c r="T1497" s="1">
        <v>44565</v>
      </c>
      <c r="U1497" t="s">
        <v>5982</v>
      </c>
      <c r="V1497" t="s">
        <v>5982</v>
      </c>
      <c r="W1497" t="s">
        <v>94</v>
      </c>
      <c r="X1497" t="b">
        <f>Tabla1[[#This Row],[PLAN CONSUMO 31/10]]=Tabla1[[#This Row],[PLAN_CONSUMO]]</f>
        <v>1</v>
      </c>
      <c r="Y1497" t="s">
        <v>9030</v>
      </c>
      <c r="Z1497" t="b">
        <f>Tabla1[[#This Row],[DESCRIPCION_U20002 31/10]]=Tabla1[[#This Row],[DESCRIPCION_U2000]]</f>
        <v>0</v>
      </c>
      <c r="AA1497" t="s">
        <v>7475</v>
      </c>
      <c r="AB1497" t="b">
        <f>Tabla1[[#This Row],[EJECUTIVO COMERCIAL 31/10]]=Tabla1[[#This Row],[EJECUTIVO_CORPORATE]]</f>
        <v>0</v>
      </c>
      <c r="AC1497" t="e">
        <f>VLOOKUP(Tabla1[[#This Row],[NRO_CUENTA]],[1]!Tabla3[#Data],12,0)</f>
        <v>#N/A</v>
      </c>
      <c r="AD1497" t="e">
        <f>VLOOKUP(Tabla1[[#This Row],[NRO_CUENTA]],[1]!Tabla3[#Data],17,0)</f>
        <v>#N/A</v>
      </c>
    </row>
    <row r="1498" spans="1:30" x14ac:dyDescent="0.25">
      <c r="A1498" t="s">
        <v>88</v>
      </c>
      <c r="B1498" s="1">
        <v>44161</v>
      </c>
      <c r="C1498" t="s">
        <v>94</v>
      </c>
      <c r="D1498">
        <v>35733</v>
      </c>
      <c r="E1498" s="6" t="s">
        <v>3122</v>
      </c>
      <c r="F1498" t="s">
        <v>6306</v>
      </c>
      <c r="G1498" s="6" t="s">
        <v>1429</v>
      </c>
      <c r="H1498" t="s">
        <v>22</v>
      </c>
      <c r="I1498" t="s">
        <v>23</v>
      </c>
      <c r="J1498" t="s">
        <v>1634</v>
      </c>
      <c r="K1498" t="s">
        <v>6313</v>
      </c>
      <c r="L1498">
        <v>0</v>
      </c>
      <c r="M1498" t="s">
        <v>3255</v>
      </c>
      <c r="N1498" t="s">
        <v>4091</v>
      </c>
      <c r="O1498" s="14">
        <v>44440</v>
      </c>
      <c r="P1498" s="14">
        <v>44470</v>
      </c>
      <c r="Q1498" s="22" t="s">
        <v>27</v>
      </c>
      <c r="R1498" s="1"/>
      <c r="S1498" s="2"/>
      <c r="T1498" s="1">
        <v>44494</v>
      </c>
      <c r="U1498" t="s">
        <v>5982</v>
      </c>
      <c r="V1498" t="s">
        <v>5982</v>
      </c>
      <c r="W1498" t="s">
        <v>94</v>
      </c>
      <c r="X1498" t="b">
        <f>Tabla1[[#This Row],[PLAN CONSUMO 31/10]]=Tabla1[[#This Row],[PLAN_CONSUMO]]</f>
        <v>1</v>
      </c>
      <c r="Y1498" t="s">
        <v>6306</v>
      </c>
      <c r="Z1498" t="b">
        <f>Tabla1[[#This Row],[DESCRIPCION_U20002 31/10]]=Tabla1[[#This Row],[DESCRIPCION_U2000]]</f>
        <v>1</v>
      </c>
      <c r="AA1498" t="s">
        <v>7446</v>
      </c>
      <c r="AB1498" t="b">
        <f>Tabla1[[#This Row],[EJECUTIVO COMERCIAL 31/10]]=Tabla1[[#This Row],[EJECUTIVO_CORPORATE]]</f>
        <v>0</v>
      </c>
      <c r="AC1498" t="e">
        <f>VLOOKUP(Tabla1[[#This Row],[NRO_CUENTA]],[1]!Tabla3[#Data],12,0)</f>
        <v>#N/A</v>
      </c>
      <c r="AD1498" t="e">
        <f>VLOOKUP(Tabla1[[#This Row],[NRO_CUENTA]],[1]!Tabla3[#Data],17,0)</f>
        <v>#N/A</v>
      </c>
    </row>
    <row r="1499" spans="1:30" x14ac:dyDescent="0.25">
      <c r="A1499" t="s">
        <v>88</v>
      </c>
      <c r="B1499" s="1">
        <v>44165</v>
      </c>
      <c r="C1499" t="s">
        <v>94</v>
      </c>
      <c r="D1499">
        <v>35754</v>
      </c>
      <c r="E1499" s="6" t="s">
        <v>3122</v>
      </c>
      <c r="F1499" t="s">
        <v>6307</v>
      </c>
      <c r="G1499" s="6" t="s">
        <v>1429</v>
      </c>
      <c r="H1499" t="s">
        <v>22</v>
      </c>
      <c r="I1499" t="s">
        <v>23</v>
      </c>
      <c r="J1499" t="s">
        <v>1634</v>
      </c>
      <c r="K1499" t="s">
        <v>6313</v>
      </c>
      <c r="L1499">
        <v>0</v>
      </c>
      <c r="M1499" t="s">
        <v>3255</v>
      </c>
      <c r="N1499" t="s">
        <v>4091</v>
      </c>
      <c r="O1499" s="14">
        <v>44440</v>
      </c>
      <c r="P1499" s="14">
        <v>44470</v>
      </c>
      <c r="Q1499" s="22" t="s">
        <v>27</v>
      </c>
      <c r="R1499" s="1"/>
      <c r="S1499" s="2"/>
      <c r="T1499" s="1">
        <v>44494</v>
      </c>
      <c r="U1499" t="s">
        <v>5982</v>
      </c>
      <c r="V1499" t="s">
        <v>5982</v>
      </c>
      <c r="W1499" t="s">
        <v>94</v>
      </c>
      <c r="X1499" t="b">
        <f>Tabla1[[#This Row],[PLAN CONSUMO 31/10]]=Tabla1[[#This Row],[PLAN_CONSUMO]]</f>
        <v>1</v>
      </c>
      <c r="Y1499" t="s">
        <v>6307</v>
      </c>
      <c r="Z1499" t="b">
        <f>Tabla1[[#This Row],[DESCRIPCION_U20002 31/10]]=Tabla1[[#This Row],[DESCRIPCION_U2000]]</f>
        <v>1</v>
      </c>
      <c r="AA1499" t="s">
        <v>7446</v>
      </c>
      <c r="AB1499" t="b">
        <f>Tabla1[[#This Row],[EJECUTIVO COMERCIAL 31/10]]=Tabla1[[#This Row],[EJECUTIVO_CORPORATE]]</f>
        <v>0</v>
      </c>
      <c r="AC1499" t="e">
        <f>VLOOKUP(Tabla1[[#This Row],[NRO_CUENTA]],[1]!Tabla3[#Data],12,0)</f>
        <v>#N/A</v>
      </c>
      <c r="AD1499" t="e">
        <f>VLOOKUP(Tabla1[[#This Row],[NRO_CUENTA]],[1]!Tabla3[#Data],17,0)</f>
        <v>#N/A</v>
      </c>
    </row>
    <row r="1500" spans="1:30" x14ac:dyDescent="0.25">
      <c r="A1500" t="s">
        <v>88</v>
      </c>
      <c r="B1500" s="1">
        <v>44462</v>
      </c>
      <c r="C1500" t="s">
        <v>129</v>
      </c>
      <c r="D1500">
        <v>36518</v>
      </c>
      <c r="E1500" s="6" t="s">
        <v>6308</v>
      </c>
      <c r="F1500" t="s">
        <v>6309</v>
      </c>
      <c r="G1500" s="6" t="s">
        <v>6310</v>
      </c>
      <c r="H1500" t="s">
        <v>22</v>
      </c>
      <c r="I1500" t="s">
        <v>23</v>
      </c>
      <c r="J1500" t="s">
        <v>1240</v>
      </c>
      <c r="K1500" t="s">
        <v>6314</v>
      </c>
      <c r="L1500" t="s">
        <v>6315</v>
      </c>
      <c r="M1500" t="s">
        <v>6316</v>
      </c>
      <c r="N1500" t="s">
        <v>17</v>
      </c>
      <c r="O1500" s="14">
        <v>44440</v>
      </c>
      <c r="P1500" s="14">
        <v>44470</v>
      </c>
      <c r="Q1500" s="22" t="s">
        <v>27</v>
      </c>
      <c r="R1500" s="1"/>
      <c r="S1500" s="2"/>
      <c r="T1500" s="1">
        <v>44496</v>
      </c>
      <c r="U1500" t="s">
        <v>5990</v>
      </c>
      <c r="V1500" t="s">
        <v>5984</v>
      </c>
      <c r="W1500" t="s">
        <v>129</v>
      </c>
      <c r="X1500" t="b">
        <f>Tabla1[[#This Row],[PLAN CONSUMO 31/10]]=Tabla1[[#This Row],[PLAN_CONSUMO]]</f>
        <v>1</v>
      </c>
      <c r="Y1500" t="s">
        <v>8882</v>
      </c>
      <c r="Z1500" t="b">
        <f>Tabla1[[#This Row],[DESCRIPCION_U20002 31/10]]=Tabla1[[#This Row],[DESCRIPCION_U2000]]</f>
        <v>0</v>
      </c>
      <c r="AA1500" t="s">
        <v>8511</v>
      </c>
      <c r="AB1500" t="b">
        <f>Tabla1[[#This Row],[EJECUTIVO COMERCIAL 31/10]]=Tabla1[[#This Row],[EJECUTIVO_CORPORATE]]</f>
        <v>0</v>
      </c>
      <c r="AC1500" t="e">
        <f>VLOOKUP(Tabla1[[#This Row],[NRO_CUENTA]],[1]!Tabla3[#Data],12,0)</f>
        <v>#N/A</v>
      </c>
      <c r="AD1500" t="e">
        <f>VLOOKUP(Tabla1[[#This Row],[NRO_CUENTA]],[1]!Tabla3[#Data],17,0)</f>
        <v>#N/A</v>
      </c>
    </row>
    <row r="1501" spans="1:30" x14ac:dyDescent="0.25">
      <c r="A1501" t="s">
        <v>1382</v>
      </c>
      <c r="B1501" s="1">
        <v>43861</v>
      </c>
      <c r="C1501" t="s">
        <v>94</v>
      </c>
      <c r="D1501">
        <v>35079</v>
      </c>
      <c r="E1501" s="6" t="s">
        <v>1467</v>
      </c>
      <c r="F1501" t="s">
        <v>6411</v>
      </c>
      <c r="G1501" s="6" t="s">
        <v>5584</v>
      </c>
      <c r="H1501" t="s">
        <v>22</v>
      </c>
      <c r="I1501" t="s">
        <v>23</v>
      </c>
      <c r="J1501" s="46" t="s">
        <v>5585</v>
      </c>
      <c r="K1501" t="s">
        <v>6317</v>
      </c>
      <c r="L1501" t="s">
        <v>6318</v>
      </c>
      <c r="M1501" t="s">
        <v>1622</v>
      </c>
      <c r="N1501" t="s">
        <v>4091</v>
      </c>
      <c r="O1501" s="14">
        <v>44440</v>
      </c>
      <c r="P1501" s="14">
        <v>44470</v>
      </c>
      <c r="Q1501" s="22" t="s">
        <v>27</v>
      </c>
      <c r="R1501" s="1"/>
      <c r="S1501" s="2"/>
      <c r="T1501" s="1">
        <v>44482</v>
      </c>
      <c r="U1501" t="s">
        <v>5984</v>
      </c>
      <c r="V1501" t="s">
        <v>35</v>
      </c>
      <c r="W1501" t="s">
        <v>94</v>
      </c>
      <c r="X1501" t="b">
        <f>Tabla1[[#This Row],[PLAN CONSUMO 31/10]]=Tabla1[[#This Row],[PLAN_CONSUMO]]</f>
        <v>1</v>
      </c>
      <c r="Y1501" t="s">
        <v>35</v>
      </c>
      <c r="Z1501" t="b">
        <f>Tabla1[[#This Row],[DESCRIPCION_U20002 31/10]]=Tabla1[[#This Row],[DESCRIPCION_U2000]]</f>
        <v>0</v>
      </c>
      <c r="AA1501" t="s">
        <v>7475</v>
      </c>
      <c r="AB1501" t="b">
        <f>Tabla1[[#This Row],[EJECUTIVO COMERCIAL 31/10]]=Tabla1[[#This Row],[EJECUTIVO_CORPORATE]]</f>
        <v>0</v>
      </c>
      <c r="AC1501" t="e">
        <f>VLOOKUP(Tabla1[[#This Row],[NRO_CUENTA]],[1]!Tabla3[#Data],12,0)</f>
        <v>#N/A</v>
      </c>
      <c r="AD1501" t="e">
        <f>VLOOKUP(Tabla1[[#This Row],[NRO_CUENTA]],[1]!Tabla3[#Data],17,0)</f>
        <v>#N/A</v>
      </c>
    </row>
    <row r="1502" spans="1:30" x14ac:dyDescent="0.25">
      <c r="A1502" t="s">
        <v>88</v>
      </c>
      <c r="B1502" s="1">
        <v>44335</v>
      </c>
      <c r="C1502" t="s">
        <v>28</v>
      </c>
      <c r="D1502">
        <v>36036</v>
      </c>
      <c r="E1502" s="6" t="s">
        <v>5659</v>
      </c>
      <c r="F1502" t="s">
        <v>6412</v>
      </c>
      <c r="G1502" s="6" t="s">
        <v>4826</v>
      </c>
      <c r="H1502" t="s">
        <v>22</v>
      </c>
      <c r="I1502" t="s">
        <v>23</v>
      </c>
      <c r="J1502" s="46" t="s">
        <v>5201</v>
      </c>
      <c r="K1502" t="s">
        <v>6319</v>
      </c>
      <c r="L1502" t="s">
        <v>6320</v>
      </c>
      <c r="M1502" t="s">
        <v>6422</v>
      </c>
      <c r="N1502" t="s">
        <v>4091</v>
      </c>
      <c r="O1502" s="14">
        <v>44440</v>
      </c>
      <c r="P1502" s="14">
        <v>44470</v>
      </c>
      <c r="Q1502" s="22" t="s">
        <v>27</v>
      </c>
      <c r="R1502" s="1" t="s">
        <v>6423</v>
      </c>
      <c r="S1502" s="2"/>
      <c r="T1502" s="1">
        <v>44487</v>
      </c>
      <c r="U1502" t="s">
        <v>5982</v>
      </c>
      <c r="V1502" t="s">
        <v>35</v>
      </c>
      <c r="W1502" t="s">
        <v>28</v>
      </c>
      <c r="X1502" t="b">
        <f>Tabla1[[#This Row],[PLAN CONSUMO 31/10]]=Tabla1[[#This Row],[PLAN_CONSUMO]]</f>
        <v>1</v>
      </c>
      <c r="Y1502" t="s">
        <v>35</v>
      </c>
      <c r="Z1502" t="b">
        <f>Tabla1[[#This Row],[DESCRIPCION_U20002 31/10]]=Tabla1[[#This Row],[DESCRIPCION_U2000]]</f>
        <v>0</v>
      </c>
      <c r="AA1502" t="s">
        <v>6990</v>
      </c>
      <c r="AB1502" t="b">
        <f>Tabla1[[#This Row],[EJECUTIVO COMERCIAL 31/10]]=Tabla1[[#This Row],[EJECUTIVO_CORPORATE]]</f>
        <v>0</v>
      </c>
      <c r="AC1502" t="e">
        <f>VLOOKUP(Tabla1[[#This Row],[NRO_CUENTA]],[1]!Tabla3[#Data],12,0)</f>
        <v>#N/A</v>
      </c>
      <c r="AD1502" t="e">
        <f>VLOOKUP(Tabla1[[#This Row],[NRO_CUENTA]],[1]!Tabla3[#Data],17,0)</f>
        <v>#N/A</v>
      </c>
    </row>
    <row r="1503" spans="1:30" x14ac:dyDescent="0.25">
      <c r="A1503" t="s">
        <v>18</v>
      </c>
      <c r="B1503" s="1">
        <v>44439</v>
      </c>
      <c r="C1503" t="s">
        <v>323</v>
      </c>
      <c r="D1503">
        <v>36495</v>
      </c>
      <c r="E1503" s="6" t="s">
        <v>6324</v>
      </c>
      <c r="F1503" t="s">
        <v>6414</v>
      </c>
      <c r="G1503" s="6" t="s">
        <v>1837</v>
      </c>
      <c r="H1503" t="s">
        <v>40</v>
      </c>
      <c r="I1503" t="s">
        <v>23</v>
      </c>
      <c r="J1503" t="s">
        <v>939</v>
      </c>
      <c r="K1503" t="s">
        <v>6326</v>
      </c>
      <c r="L1503" t="s">
        <v>6325</v>
      </c>
      <c r="M1503" t="s">
        <v>2325</v>
      </c>
      <c r="N1503" t="s">
        <v>4091</v>
      </c>
      <c r="O1503" s="14">
        <v>44440</v>
      </c>
      <c r="P1503" s="14">
        <v>44470</v>
      </c>
      <c r="Q1503" s="22" t="s">
        <v>27</v>
      </c>
      <c r="R1503" s="1" t="s">
        <v>6458</v>
      </c>
      <c r="S1503" s="2"/>
      <c r="T1503" s="1">
        <v>44505</v>
      </c>
      <c r="U1503" t="s">
        <v>5982</v>
      </c>
      <c r="V1503" t="s">
        <v>35</v>
      </c>
      <c r="W1503" t="s">
        <v>9442</v>
      </c>
      <c r="X1503" t="b">
        <f>Tabla1[[#This Row],[PLAN CONSUMO 31/10]]=Tabla1[[#This Row],[PLAN_CONSUMO]]</f>
        <v>0</v>
      </c>
      <c r="Y1503" t="s">
        <v>35</v>
      </c>
      <c r="Z1503" t="b">
        <f>Tabla1[[#This Row],[DESCRIPCION_U20002 31/10]]=Tabla1[[#This Row],[DESCRIPCION_U2000]]</f>
        <v>0</v>
      </c>
      <c r="AA1503" t="s">
        <v>8891</v>
      </c>
      <c r="AB1503" t="b">
        <f>Tabla1[[#This Row],[EJECUTIVO COMERCIAL 31/10]]=Tabla1[[#This Row],[EJECUTIVO_CORPORATE]]</f>
        <v>0</v>
      </c>
      <c r="AC1503" t="e">
        <f>VLOOKUP(Tabla1[[#This Row],[NRO_CUENTA]],[1]!Tabla3[#Data],12,0)</f>
        <v>#N/A</v>
      </c>
      <c r="AD1503" t="e">
        <f>VLOOKUP(Tabla1[[#This Row],[NRO_CUENTA]],[1]!Tabla3[#Data],17,0)</f>
        <v>#N/A</v>
      </c>
    </row>
    <row r="1504" spans="1:30" x14ac:dyDescent="0.25">
      <c r="A1504" t="s">
        <v>18</v>
      </c>
      <c r="B1504" s="1">
        <v>43039</v>
      </c>
      <c r="C1504" t="s">
        <v>271</v>
      </c>
      <c r="D1504">
        <v>31509</v>
      </c>
      <c r="E1504" s="6" t="s">
        <v>4298</v>
      </c>
      <c r="F1504" t="s">
        <v>6163</v>
      </c>
      <c r="G1504" s="6" t="s">
        <v>1765</v>
      </c>
      <c r="H1504" t="s">
        <v>31</v>
      </c>
      <c r="I1504" t="s">
        <v>23</v>
      </c>
      <c r="J1504" t="s">
        <v>745</v>
      </c>
      <c r="K1504" t="s">
        <v>4402</v>
      </c>
      <c r="L1504" t="s">
        <v>4403</v>
      </c>
      <c r="M1504" t="s">
        <v>4474</v>
      </c>
      <c r="N1504" t="s">
        <v>594</v>
      </c>
      <c r="O1504" s="14">
        <v>44409</v>
      </c>
      <c r="P1504" s="14">
        <v>44409</v>
      </c>
      <c r="Q1504" s="22" t="s">
        <v>1878</v>
      </c>
      <c r="R1504" s="1"/>
      <c r="S1504" s="2"/>
      <c r="T1504" s="50">
        <v>44476</v>
      </c>
      <c r="U1504" t="s">
        <v>5984</v>
      </c>
      <c r="V1504" t="s">
        <v>35</v>
      </c>
      <c r="W1504" t="s">
        <v>271</v>
      </c>
      <c r="X1504" t="b">
        <f>Tabla1[[#This Row],[PLAN CONSUMO 31/10]]=Tabla1[[#This Row],[PLAN_CONSUMO]]</f>
        <v>1</v>
      </c>
      <c r="Y1504" t="s">
        <v>35</v>
      </c>
      <c r="Z1504" t="b">
        <f>Tabla1[[#This Row],[DESCRIPCION_U20002 31/10]]=Tabla1[[#This Row],[DESCRIPCION_U2000]]</f>
        <v>0</v>
      </c>
      <c r="AA1504" t="s">
        <v>3799</v>
      </c>
      <c r="AB1504" t="b">
        <f>Tabla1[[#This Row],[EJECUTIVO COMERCIAL 31/10]]=Tabla1[[#This Row],[EJECUTIVO_CORPORATE]]</f>
        <v>0</v>
      </c>
      <c r="AC1504" t="e">
        <f>VLOOKUP(Tabla1[[#This Row],[NRO_CUENTA]],[1]!Tabla3[#Data],12,0)</f>
        <v>#N/A</v>
      </c>
      <c r="AD1504" t="e">
        <f>VLOOKUP(Tabla1[[#This Row],[NRO_CUENTA]],[1]!Tabla3[#Data],17,0)</f>
        <v>#N/A</v>
      </c>
    </row>
    <row r="1505" spans="1:30" x14ac:dyDescent="0.25">
      <c r="A1505" t="s">
        <v>88</v>
      </c>
      <c r="B1505" s="1">
        <v>44377</v>
      </c>
      <c r="C1505" t="s">
        <v>469</v>
      </c>
      <c r="D1505">
        <v>36367</v>
      </c>
      <c r="E1505" s="6" t="s">
        <v>5642</v>
      </c>
      <c r="F1505" t="s">
        <v>5643</v>
      </c>
      <c r="G1505" s="6" t="s">
        <v>1429</v>
      </c>
      <c r="H1505" t="s">
        <v>22</v>
      </c>
      <c r="I1505" t="s">
        <v>23</v>
      </c>
      <c r="J1505" t="s">
        <v>1634</v>
      </c>
      <c r="K1505" t="s">
        <v>5644</v>
      </c>
      <c r="L1505" t="s">
        <v>5645</v>
      </c>
      <c r="M1505" t="s">
        <v>5646</v>
      </c>
      <c r="N1505" t="s">
        <v>594</v>
      </c>
      <c r="O1505" s="14">
        <v>44470</v>
      </c>
      <c r="P1505" s="14">
        <v>44470</v>
      </c>
      <c r="Q1505" s="1" t="s">
        <v>1878</v>
      </c>
      <c r="R1505" s="1"/>
      <c r="S1505" s="2"/>
      <c r="T1505" s="50">
        <v>44491</v>
      </c>
      <c r="U1505" t="s">
        <v>5982</v>
      </c>
      <c r="V1505" t="s">
        <v>5982</v>
      </c>
      <c r="W1505" t="s">
        <v>469</v>
      </c>
      <c r="X1505" t="b">
        <f>Tabla1[[#This Row],[PLAN CONSUMO 31/10]]=Tabla1[[#This Row],[PLAN_CONSUMO]]</f>
        <v>1</v>
      </c>
      <c r="Y1505" t="s">
        <v>9471</v>
      </c>
      <c r="Z1505" t="b">
        <f>Tabla1[[#This Row],[DESCRIPCION_U20002 31/10]]=Tabla1[[#This Row],[DESCRIPCION_U2000]]</f>
        <v>0</v>
      </c>
      <c r="AA1505" t="s">
        <v>7446</v>
      </c>
      <c r="AB1505" t="b">
        <f>Tabla1[[#This Row],[EJECUTIVO COMERCIAL 31/10]]=Tabla1[[#This Row],[EJECUTIVO_CORPORATE]]</f>
        <v>0</v>
      </c>
      <c r="AC1505" t="e">
        <f>VLOOKUP(Tabla1[[#This Row],[NRO_CUENTA]],[1]!Tabla3[#Data],12,0)</f>
        <v>#N/A</v>
      </c>
      <c r="AD1505" t="e">
        <f>VLOOKUP(Tabla1[[#This Row],[NRO_CUENTA]],[1]!Tabla3[#Data],17,0)</f>
        <v>#N/A</v>
      </c>
    </row>
    <row r="1506" spans="1:30" x14ac:dyDescent="0.25">
      <c r="A1506" t="s">
        <v>88</v>
      </c>
      <c r="B1506" s="1">
        <v>43390</v>
      </c>
      <c r="C1506" t="s">
        <v>469</v>
      </c>
      <c r="D1506">
        <v>33061</v>
      </c>
      <c r="E1506" s="6" t="s">
        <v>2262</v>
      </c>
      <c r="F1506" t="s">
        <v>5620</v>
      </c>
      <c r="G1506" s="6" t="s">
        <v>1426</v>
      </c>
      <c r="H1506" t="s">
        <v>22</v>
      </c>
      <c r="I1506" t="s">
        <v>23</v>
      </c>
      <c r="J1506" t="s">
        <v>1222</v>
      </c>
      <c r="K1506" t="s">
        <v>5621</v>
      </c>
      <c r="L1506" t="s">
        <v>5622</v>
      </c>
      <c r="M1506" t="s">
        <v>5623</v>
      </c>
      <c r="N1506" t="s">
        <v>594</v>
      </c>
      <c r="O1506" s="14">
        <v>44409</v>
      </c>
      <c r="P1506" s="14">
        <v>44409</v>
      </c>
      <c r="Q1506" s="1" t="s">
        <v>1878</v>
      </c>
      <c r="R1506" s="1"/>
      <c r="S1506" s="2"/>
      <c r="T1506" s="50">
        <v>44475</v>
      </c>
      <c r="U1506" t="s">
        <v>5982</v>
      </c>
      <c r="V1506" t="s">
        <v>5982</v>
      </c>
      <c r="W1506" t="s">
        <v>469</v>
      </c>
      <c r="X1506" t="b">
        <f>Tabla1[[#This Row],[PLAN CONSUMO 31/10]]=Tabla1[[#This Row],[PLAN_CONSUMO]]</f>
        <v>1</v>
      </c>
      <c r="Y1506" t="s">
        <v>5620</v>
      </c>
      <c r="Z1506" t="b">
        <f>Tabla1[[#This Row],[DESCRIPCION_U20002 31/10]]=Tabla1[[#This Row],[DESCRIPCION_U2000]]</f>
        <v>1</v>
      </c>
      <c r="AA1506" t="s">
        <v>7446</v>
      </c>
      <c r="AB1506" t="b">
        <f>Tabla1[[#This Row],[EJECUTIVO COMERCIAL 31/10]]=Tabla1[[#This Row],[EJECUTIVO_CORPORATE]]</f>
        <v>0</v>
      </c>
      <c r="AC1506" t="e">
        <f>VLOOKUP(Tabla1[[#This Row],[NRO_CUENTA]],[1]!Tabla3[#Data],12,0)</f>
        <v>#N/A</v>
      </c>
      <c r="AD1506" t="e">
        <f>VLOOKUP(Tabla1[[#This Row],[NRO_CUENTA]],[1]!Tabla3[#Data],17,0)</f>
        <v>#N/A</v>
      </c>
    </row>
    <row r="1507" spans="1:30" x14ac:dyDescent="0.25">
      <c r="A1507" t="s">
        <v>18</v>
      </c>
      <c r="B1507" s="1">
        <v>43746</v>
      </c>
      <c r="C1507" t="s">
        <v>76</v>
      </c>
      <c r="D1507">
        <v>34472</v>
      </c>
      <c r="E1507" s="6" t="s">
        <v>183</v>
      </c>
      <c r="F1507" t="s">
        <v>184</v>
      </c>
      <c r="G1507" s="6" t="s">
        <v>1413</v>
      </c>
      <c r="H1507" t="s">
        <v>40</v>
      </c>
      <c r="I1507" t="s">
        <v>23</v>
      </c>
      <c r="J1507" t="s">
        <v>757</v>
      </c>
      <c r="K1507" t="s">
        <v>185</v>
      </c>
      <c r="L1507" t="s">
        <v>186</v>
      </c>
      <c r="M1507" t="s">
        <v>187</v>
      </c>
      <c r="N1507" t="s">
        <v>594</v>
      </c>
      <c r="O1507" s="14">
        <v>44470</v>
      </c>
      <c r="P1507" s="14">
        <v>44470</v>
      </c>
      <c r="Q1507" s="1" t="s">
        <v>1878</v>
      </c>
      <c r="R1507" s="1" t="s">
        <v>6455</v>
      </c>
      <c r="S1507" s="2"/>
      <c r="T1507" s="50">
        <v>44495</v>
      </c>
      <c r="U1507" t="s">
        <v>5982</v>
      </c>
      <c r="V1507" t="s">
        <v>5982</v>
      </c>
      <c r="W1507" t="s">
        <v>76</v>
      </c>
      <c r="X1507" t="b">
        <f>Tabla1[[#This Row],[PLAN CONSUMO 31/10]]=Tabla1[[#This Row],[PLAN_CONSUMO]]</f>
        <v>1</v>
      </c>
      <c r="Y1507" t="s">
        <v>6019</v>
      </c>
      <c r="Z1507" t="b">
        <f>Tabla1[[#This Row],[DESCRIPCION_U20002 31/10]]=Tabla1[[#This Row],[DESCRIPCION_U2000]]</f>
        <v>0</v>
      </c>
      <c r="AA1507" t="s">
        <v>7474</v>
      </c>
      <c r="AB1507" t="b">
        <f>Tabla1[[#This Row],[EJECUTIVO COMERCIAL 31/10]]=Tabla1[[#This Row],[EJECUTIVO_CORPORATE]]</f>
        <v>0</v>
      </c>
      <c r="AC1507" t="e">
        <f>VLOOKUP(Tabla1[[#This Row],[NRO_CUENTA]],[1]!Tabla3[#Data],12,0)</f>
        <v>#N/A</v>
      </c>
      <c r="AD1507" t="e">
        <f>VLOOKUP(Tabla1[[#This Row],[NRO_CUENTA]],[1]!Tabla3[#Data],17,0)</f>
        <v>#N/A</v>
      </c>
    </row>
    <row r="1508" spans="1:30" x14ac:dyDescent="0.25">
      <c r="A1508" t="s">
        <v>242</v>
      </c>
      <c r="B1508" s="1">
        <v>43554</v>
      </c>
      <c r="C1508" t="s">
        <v>287</v>
      </c>
      <c r="D1508">
        <v>33817</v>
      </c>
      <c r="E1508" s="6" t="s">
        <v>4939</v>
      </c>
      <c r="F1508" t="s">
        <v>4940</v>
      </c>
      <c r="G1508" s="6" t="s">
        <v>4248</v>
      </c>
      <c r="H1508" t="s">
        <v>40</v>
      </c>
      <c r="I1508" t="s">
        <v>23</v>
      </c>
      <c r="J1508" t="s">
        <v>1638</v>
      </c>
      <c r="K1508" t="s">
        <v>5128</v>
      </c>
      <c r="L1508" t="s">
        <v>5129</v>
      </c>
      <c r="M1508" t="s">
        <v>5130</v>
      </c>
      <c r="N1508" t="s">
        <v>594</v>
      </c>
      <c r="O1508" s="14">
        <v>44470</v>
      </c>
      <c r="P1508" s="14">
        <v>44470</v>
      </c>
      <c r="Q1508" s="1" t="s">
        <v>1878</v>
      </c>
      <c r="R1508" s="1"/>
      <c r="S1508" s="2"/>
      <c r="T1508" s="50">
        <v>44496</v>
      </c>
      <c r="U1508" t="s">
        <v>5982</v>
      </c>
      <c r="V1508" t="s">
        <v>5982</v>
      </c>
      <c r="W1508" t="s">
        <v>287</v>
      </c>
      <c r="X1508" t="b">
        <f>Tabla1[[#This Row],[PLAN CONSUMO 31/10]]=Tabla1[[#This Row],[PLAN_CONSUMO]]</f>
        <v>1</v>
      </c>
      <c r="Y1508" t="s">
        <v>4940</v>
      </c>
      <c r="Z1508" t="b">
        <f>Tabla1[[#This Row],[DESCRIPCION_U20002 31/10]]=Tabla1[[#This Row],[DESCRIPCION_U2000]]</f>
        <v>1</v>
      </c>
      <c r="AA1508" t="s">
        <v>6378</v>
      </c>
      <c r="AB1508" t="b">
        <f>Tabla1[[#This Row],[EJECUTIVO COMERCIAL 31/10]]=Tabla1[[#This Row],[EJECUTIVO_CORPORATE]]</f>
        <v>0</v>
      </c>
      <c r="AC1508" t="e">
        <f>VLOOKUP(Tabla1[[#This Row],[NRO_CUENTA]],[1]!Tabla3[#Data],12,0)</f>
        <v>#N/A</v>
      </c>
      <c r="AD1508" t="e">
        <f>VLOOKUP(Tabla1[[#This Row],[NRO_CUENTA]],[1]!Tabla3[#Data],17,0)</f>
        <v>#N/A</v>
      </c>
    </row>
    <row r="1509" spans="1:30" x14ac:dyDescent="0.25">
      <c r="A1509" t="s">
        <v>88</v>
      </c>
      <c r="B1509" s="1">
        <v>41760</v>
      </c>
      <c r="C1509" t="s">
        <v>94</v>
      </c>
      <c r="D1509">
        <v>28881</v>
      </c>
      <c r="E1509" s="6" t="s">
        <v>6471</v>
      </c>
      <c r="F1509" t="s">
        <v>6472</v>
      </c>
      <c r="G1509" s="6" t="s">
        <v>1413</v>
      </c>
      <c r="H1509" t="s">
        <v>40</v>
      </c>
      <c r="I1509" t="s">
        <v>23</v>
      </c>
      <c r="J1509" t="s">
        <v>757</v>
      </c>
      <c r="K1509" t="s">
        <v>6477</v>
      </c>
      <c r="L1509">
        <v>0</v>
      </c>
      <c r="M1509" t="s">
        <v>7221</v>
      </c>
      <c r="N1509" t="s">
        <v>4091</v>
      </c>
      <c r="O1509" s="14">
        <v>44470</v>
      </c>
      <c r="P1509" s="14">
        <v>44501</v>
      </c>
      <c r="Q1509" s="22" t="s">
        <v>27</v>
      </c>
      <c r="R1509" s="55" t="s">
        <v>7222</v>
      </c>
      <c r="S1509" s="2"/>
      <c r="T1509" s="1">
        <v>44739</v>
      </c>
      <c r="U1509" t="s">
        <v>5982</v>
      </c>
      <c r="V1509" t="s">
        <v>35</v>
      </c>
      <c r="W1509" t="s">
        <v>94</v>
      </c>
      <c r="X1509" t="b">
        <f>Tabla1[[#This Row],[PLAN CONSUMO 31/10]]=Tabla1[[#This Row],[PLAN_CONSUMO]]</f>
        <v>1</v>
      </c>
      <c r="Y1509" t="s">
        <v>35</v>
      </c>
      <c r="Z1509" t="b">
        <f>Tabla1[[#This Row],[DESCRIPCION_U20002 31/10]]=Tabla1[[#This Row],[DESCRIPCION_U2000]]</f>
        <v>0</v>
      </c>
      <c r="AA1509" t="s">
        <v>8926</v>
      </c>
      <c r="AB1509" t="b">
        <f>Tabla1[[#This Row],[EJECUTIVO COMERCIAL 31/10]]=Tabla1[[#This Row],[EJECUTIVO_CORPORATE]]</f>
        <v>0</v>
      </c>
      <c r="AC1509" t="e">
        <f>VLOOKUP(Tabla1[[#This Row],[NRO_CUENTA]],[1]!Tabla3[#Data],12,0)</f>
        <v>#N/A</v>
      </c>
      <c r="AD1509" t="e">
        <f>VLOOKUP(Tabla1[[#This Row],[NRO_CUENTA]],[1]!Tabla3[#Data],17,0)</f>
        <v>#N/A</v>
      </c>
    </row>
    <row r="1510" spans="1:30" x14ac:dyDescent="0.25">
      <c r="A1510" t="s">
        <v>88</v>
      </c>
      <c r="B1510" s="1">
        <v>42556</v>
      </c>
      <c r="C1510" t="s">
        <v>94</v>
      </c>
      <c r="D1510">
        <v>30241</v>
      </c>
      <c r="E1510" s="6" t="s">
        <v>6473</v>
      </c>
      <c r="F1510" t="s">
        <v>6474</v>
      </c>
      <c r="G1510" s="6" t="s">
        <v>4244</v>
      </c>
      <c r="H1510" t="s">
        <v>40</v>
      </c>
      <c r="I1510" t="s">
        <v>23</v>
      </c>
      <c r="J1510" t="s">
        <v>1633</v>
      </c>
      <c r="K1510" t="s">
        <v>6475</v>
      </c>
      <c r="L1510">
        <v>0</v>
      </c>
      <c r="M1510" t="s">
        <v>6476</v>
      </c>
      <c r="N1510" t="s">
        <v>4091</v>
      </c>
      <c r="O1510" s="14">
        <v>44470</v>
      </c>
      <c r="P1510" s="14">
        <v>44501</v>
      </c>
      <c r="Q1510" s="22" t="s">
        <v>27</v>
      </c>
      <c r="R1510" s="1"/>
      <c r="S1510" s="2"/>
      <c r="T1510" s="1">
        <v>44522</v>
      </c>
      <c r="U1510" t="s">
        <v>5982</v>
      </c>
      <c r="V1510" t="s">
        <v>5982</v>
      </c>
      <c r="W1510" t="s">
        <v>94</v>
      </c>
      <c r="X1510" t="b">
        <f>Tabla1[[#This Row],[PLAN CONSUMO 31/10]]=Tabla1[[#This Row],[PLAN_CONSUMO]]</f>
        <v>1</v>
      </c>
      <c r="Y1510" t="s">
        <v>6474</v>
      </c>
      <c r="Z1510" t="b">
        <f>Tabla1[[#This Row],[DESCRIPCION_U20002 31/10]]=Tabla1[[#This Row],[DESCRIPCION_U2000]]</f>
        <v>1</v>
      </c>
      <c r="AA1510" t="s">
        <v>6990</v>
      </c>
      <c r="AB1510" t="b">
        <f>Tabla1[[#This Row],[EJECUTIVO COMERCIAL 31/10]]=Tabla1[[#This Row],[EJECUTIVO_CORPORATE]]</f>
        <v>0</v>
      </c>
      <c r="AC1510" t="e">
        <f>VLOOKUP(Tabla1[[#This Row],[NRO_CUENTA]],[1]!Tabla3[#Data],12,0)</f>
        <v>#N/A</v>
      </c>
      <c r="AD1510" t="e">
        <f>VLOOKUP(Tabla1[[#This Row],[NRO_CUENTA]],[1]!Tabla3[#Data],17,0)</f>
        <v>#N/A</v>
      </c>
    </row>
    <row r="1511" spans="1:30" x14ac:dyDescent="0.25">
      <c r="A1511" t="s">
        <v>242</v>
      </c>
      <c r="B1511" s="1">
        <v>43496</v>
      </c>
      <c r="C1511" t="s">
        <v>28</v>
      </c>
      <c r="D1511">
        <v>33457</v>
      </c>
      <c r="E1511" s="6" t="s">
        <v>6478</v>
      </c>
      <c r="F1511" t="s">
        <v>6479</v>
      </c>
      <c r="G1511" s="6" t="s">
        <v>2247</v>
      </c>
      <c r="H1511" t="s">
        <v>40</v>
      </c>
      <c r="I1511" t="s">
        <v>23</v>
      </c>
      <c r="J1511" t="s">
        <v>1224</v>
      </c>
      <c r="K1511" t="s">
        <v>6480</v>
      </c>
      <c r="L1511" t="s">
        <v>6481</v>
      </c>
      <c r="M1511" t="s">
        <v>6482</v>
      </c>
      <c r="N1511" t="s">
        <v>4091</v>
      </c>
      <c r="O1511" s="14">
        <v>44470</v>
      </c>
      <c r="P1511" s="14">
        <v>44501</v>
      </c>
      <c r="Q1511" s="22" t="s">
        <v>27</v>
      </c>
      <c r="R1511" s="1"/>
      <c r="S1511" s="2"/>
      <c r="T1511" s="48">
        <v>44540</v>
      </c>
      <c r="U1511" t="s">
        <v>5982</v>
      </c>
      <c r="V1511" t="s">
        <v>5982</v>
      </c>
      <c r="W1511" t="s">
        <v>28</v>
      </c>
      <c r="X1511" t="b">
        <f>Tabla1[[#This Row],[PLAN CONSUMO 31/10]]=Tabla1[[#This Row],[PLAN_CONSUMO]]</f>
        <v>1</v>
      </c>
      <c r="Y1511" t="s">
        <v>6479</v>
      </c>
      <c r="Z1511" t="b">
        <f>Tabla1[[#This Row],[DESCRIPCION_U20002 31/10]]=Tabla1[[#This Row],[DESCRIPCION_U2000]]</f>
        <v>1</v>
      </c>
      <c r="AA1511" t="s">
        <v>2247</v>
      </c>
      <c r="AB1511" t="b">
        <f>Tabla1[[#This Row],[EJECUTIVO COMERCIAL 31/10]]=Tabla1[[#This Row],[EJECUTIVO_CORPORATE]]</f>
        <v>1</v>
      </c>
      <c r="AC1511" t="e">
        <f>VLOOKUP(Tabla1[[#This Row],[NRO_CUENTA]],[1]!Tabla3[#Data],12,0)</f>
        <v>#N/A</v>
      </c>
      <c r="AD1511" t="e">
        <f>VLOOKUP(Tabla1[[#This Row],[NRO_CUENTA]],[1]!Tabla3[#Data],17,0)</f>
        <v>#N/A</v>
      </c>
    </row>
    <row r="1512" spans="1:30" x14ac:dyDescent="0.25">
      <c r="A1512" s="1" t="s">
        <v>242</v>
      </c>
      <c r="B1512" s="1">
        <v>43675</v>
      </c>
      <c r="C1512" t="s">
        <v>94</v>
      </c>
      <c r="D1512">
        <v>34343</v>
      </c>
      <c r="E1512" s="6" t="s">
        <v>6483</v>
      </c>
      <c r="F1512" t="s">
        <v>6484</v>
      </c>
      <c r="G1512" s="6" t="s">
        <v>2244</v>
      </c>
      <c r="H1512" t="s">
        <v>40</v>
      </c>
      <c r="I1512" t="s">
        <v>23</v>
      </c>
      <c r="J1512" t="s">
        <v>2335</v>
      </c>
      <c r="K1512" t="s">
        <v>6485</v>
      </c>
      <c r="L1512" t="s">
        <v>6486</v>
      </c>
      <c r="M1512" t="s">
        <v>6487</v>
      </c>
      <c r="N1512" t="s">
        <v>4091</v>
      </c>
      <c r="O1512" s="14">
        <v>44470</v>
      </c>
      <c r="P1512" s="14">
        <v>44501</v>
      </c>
      <c r="Q1512" s="1" t="s">
        <v>75</v>
      </c>
      <c r="R1512" s="1" t="s">
        <v>7120</v>
      </c>
      <c r="S1512" s="2" t="s">
        <v>4837</v>
      </c>
      <c r="T1512" s="1">
        <v>0</v>
      </c>
      <c r="U1512" t="s">
        <v>5982</v>
      </c>
      <c r="V1512" t="s">
        <v>5982</v>
      </c>
      <c r="W1512" t="s">
        <v>94</v>
      </c>
      <c r="X1512" t="b">
        <f>Tabla1[[#This Row],[PLAN CONSUMO 31/10]]=Tabla1[[#This Row],[PLAN_CONSUMO]]</f>
        <v>1</v>
      </c>
      <c r="Y1512" t="s">
        <v>6484</v>
      </c>
      <c r="Z1512" t="b">
        <f>Tabla1[[#This Row],[DESCRIPCION_U20002 31/10]]=Tabla1[[#This Row],[DESCRIPCION_U2000]]</f>
        <v>1</v>
      </c>
      <c r="AA1512" t="s">
        <v>7475</v>
      </c>
      <c r="AB1512" t="b">
        <f>Tabla1[[#This Row],[EJECUTIVO COMERCIAL 31/10]]=Tabla1[[#This Row],[EJECUTIVO_CORPORATE]]</f>
        <v>0</v>
      </c>
      <c r="AC1512" t="e">
        <f>VLOOKUP(Tabla1[[#This Row],[NRO_CUENTA]],[1]!Tabla3[#Data],12,0)</f>
        <v>#N/A</v>
      </c>
      <c r="AD1512" t="e">
        <f>VLOOKUP(Tabla1[[#This Row],[NRO_CUENTA]],[1]!Tabla3[#Data],17,0)</f>
        <v>#N/A</v>
      </c>
    </row>
    <row r="1513" spans="1:30" x14ac:dyDescent="0.25">
      <c r="A1513" t="s">
        <v>18</v>
      </c>
      <c r="B1513" s="1">
        <v>44341</v>
      </c>
      <c r="C1513" t="s">
        <v>248</v>
      </c>
      <c r="D1513">
        <v>36250</v>
      </c>
      <c r="E1513" s="6" t="s">
        <v>2487</v>
      </c>
      <c r="F1513" t="s">
        <v>6488</v>
      </c>
      <c r="G1513" s="6" t="s">
        <v>1820</v>
      </c>
      <c r="H1513" t="s">
        <v>40</v>
      </c>
      <c r="I1513" t="s">
        <v>23</v>
      </c>
      <c r="J1513" t="s">
        <v>1378</v>
      </c>
      <c r="K1513" t="s">
        <v>6489</v>
      </c>
      <c r="L1513" t="s">
        <v>6490</v>
      </c>
      <c r="M1513" t="s">
        <v>6292</v>
      </c>
      <c r="N1513" t="s">
        <v>4091</v>
      </c>
      <c r="O1513" s="14">
        <v>44470</v>
      </c>
      <c r="P1513" s="14">
        <v>44501</v>
      </c>
      <c r="Q1513" s="22" t="s">
        <v>27</v>
      </c>
      <c r="R1513" s="1"/>
      <c r="S1513" s="2"/>
      <c r="T1513" s="1">
        <v>44645</v>
      </c>
      <c r="U1513" t="s">
        <v>5984</v>
      </c>
      <c r="V1513" t="s">
        <v>5982</v>
      </c>
      <c r="W1513" t="s">
        <v>248</v>
      </c>
      <c r="X1513" t="b">
        <f>Tabla1[[#This Row],[PLAN CONSUMO 31/10]]=Tabla1[[#This Row],[PLAN_CONSUMO]]</f>
        <v>1</v>
      </c>
      <c r="Y1513" t="s">
        <v>6488</v>
      </c>
      <c r="Z1513" t="b">
        <f>Tabla1[[#This Row],[DESCRIPCION_U20002 31/10]]=Tabla1[[#This Row],[DESCRIPCION_U2000]]</f>
        <v>1</v>
      </c>
      <c r="AA1513" t="s">
        <v>1820</v>
      </c>
      <c r="AB1513" t="b">
        <f>Tabla1[[#This Row],[EJECUTIVO COMERCIAL 31/10]]=Tabla1[[#This Row],[EJECUTIVO_CORPORATE]]</f>
        <v>1</v>
      </c>
      <c r="AC1513" t="e">
        <f>VLOOKUP(Tabla1[[#This Row],[NRO_CUENTA]],[1]!Tabla3[#Data],12,0)</f>
        <v>#N/A</v>
      </c>
      <c r="AD1513" t="e">
        <f>VLOOKUP(Tabla1[[#This Row],[NRO_CUENTA]],[1]!Tabla3[#Data],17,0)</f>
        <v>#N/A</v>
      </c>
    </row>
    <row r="1514" spans="1:30" x14ac:dyDescent="0.25">
      <c r="A1514" t="s">
        <v>88</v>
      </c>
      <c r="B1514" s="1">
        <v>41807</v>
      </c>
      <c r="C1514" t="s">
        <v>248</v>
      </c>
      <c r="D1514">
        <v>29144</v>
      </c>
      <c r="E1514" s="6" t="s">
        <v>6491</v>
      </c>
      <c r="F1514" t="s">
        <v>6573</v>
      </c>
      <c r="G1514" s="6" t="s">
        <v>4824</v>
      </c>
      <c r="H1514" t="s">
        <v>40</v>
      </c>
      <c r="I1514" t="s">
        <v>23</v>
      </c>
      <c r="J1514" t="s">
        <v>5194</v>
      </c>
      <c r="K1514" t="s">
        <v>6604</v>
      </c>
      <c r="L1514">
        <v>0</v>
      </c>
      <c r="M1514" t="s">
        <v>6492</v>
      </c>
      <c r="N1514" t="s">
        <v>4091</v>
      </c>
      <c r="O1514" s="14">
        <v>44470</v>
      </c>
      <c r="P1514" s="14">
        <v>44501</v>
      </c>
      <c r="Q1514" s="22" t="s">
        <v>27</v>
      </c>
      <c r="R1514" s="1"/>
      <c r="S1514" s="2"/>
      <c r="T1514" s="1">
        <v>44523</v>
      </c>
      <c r="U1514" t="s">
        <v>5982</v>
      </c>
      <c r="V1514" t="s">
        <v>5982</v>
      </c>
      <c r="W1514" t="s">
        <v>248</v>
      </c>
      <c r="X1514" t="b">
        <f>Tabla1[[#This Row],[PLAN CONSUMO 31/10]]=Tabla1[[#This Row],[PLAN_CONSUMO]]</f>
        <v>1</v>
      </c>
      <c r="Y1514" t="s">
        <v>6573</v>
      </c>
      <c r="Z1514" t="b">
        <f>Tabla1[[#This Row],[DESCRIPCION_U20002 31/10]]=Tabla1[[#This Row],[DESCRIPCION_U2000]]</f>
        <v>1</v>
      </c>
      <c r="AA1514" t="s">
        <v>7474</v>
      </c>
      <c r="AB1514" t="b">
        <f>Tabla1[[#This Row],[EJECUTIVO COMERCIAL 31/10]]=Tabla1[[#This Row],[EJECUTIVO_CORPORATE]]</f>
        <v>0</v>
      </c>
      <c r="AC1514" t="e">
        <f>VLOOKUP(Tabla1[[#This Row],[NRO_CUENTA]],[1]!Tabla3[#Data],12,0)</f>
        <v>#N/A</v>
      </c>
      <c r="AD1514" t="e">
        <f>VLOOKUP(Tabla1[[#This Row],[NRO_CUENTA]],[1]!Tabla3[#Data],17,0)</f>
        <v>#N/A</v>
      </c>
    </row>
    <row r="1515" spans="1:30" x14ac:dyDescent="0.25">
      <c r="A1515" s="1" t="s">
        <v>88</v>
      </c>
      <c r="B1515" s="1">
        <v>43008</v>
      </c>
      <c r="C1515" t="s">
        <v>248</v>
      </c>
      <c r="D1515">
        <v>31420</v>
      </c>
      <c r="E1515" s="6" t="s">
        <v>6493</v>
      </c>
      <c r="F1515" t="s">
        <v>6574</v>
      </c>
      <c r="G1515" s="6" t="s">
        <v>1830</v>
      </c>
      <c r="H1515" t="s">
        <v>40</v>
      </c>
      <c r="I1515" t="s">
        <v>23</v>
      </c>
      <c r="J1515" t="s">
        <v>1842</v>
      </c>
      <c r="K1515" t="s">
        <v>6494</v>
      </c>
      <c r="L1515" t="s">
        <v>6495</v>
      </c>
      <c r="M1515" t="s">
        <v>6496</v>
      </c>
      <c r="N1515" t="s">
        <v>4091</v>
      </c>
      <c r="O1515" s="14">
        <v>44470</v>
      </c>
      <c r="P1515" s="14">
        <v>44501</v>
      </c>
      <c r="Q1515" s="22" t="s">
        <v>27</v>
      </c>
      <c r="R1515" s="1"/>
      <c r="S1515" s="2"/>
      <c r="T1515" s="48">
        <v>44525</v>
      </c>
      <c r="U1515" t="s">
        <v>5982</v>
      </c>
      <c r="V1515" t="s">
        <v>35</v>
      </c>
      <c r="W1515" t="s">
        <v>248</v>
      </c>
      <c r="X1515" t="b">
        <f>Tabla1[[#This Row],[PLAN CONSUMO 31/10]]=Tabla1[[#This Row],[PLAN_CONSUMO]]</f>
        <v>1</v>
      </c>
      <c r="Y1515" t="s">
        <v>35</v>
      </c>
      <c r="Z1515" t="b">
        <f>Tabla1[[#This Row],[DESCRIPCION_U20002 31/10]]=Tabla1[[#This Row],[DESCRIPCION_U2000]]</f>
        <v>0</v>
      </c>
      <c r="AA1515" t="s">
        <v>1830</v>
      </c>
      <c r="AB1515" t="b">
        <f>Tabla1[[#This Row],[EJECUTIVO COMERCIAL 31/10]]=Tabla1[[#This Row],[EJECUTIVO_CORPORATE]]</f>
        <v>1</v>
      </c>
      <c r="AC1515" t="e">
        <f>VLOOKUP(Tabla1[[#This Row],[NRO_CUENTA]],[1]!Tabla3[#Data],12,0)</f>
        <v>#N/A</v>
      </c>
      <c r="AD1515" t="e">
        <f>VLOOKUP(Tabla1[[#This Row],[NRO_CUENTA]],[1]!Tabla3[#Data],17,0)</f>
        <v>#N/A</v>
      </c>
    </row>
    <row r="1516" spans="1:30" x14ac:dyDescent="0.25">
      <c r="A1516" t="s">
        <v>88</v>
      </c>
      <c r="B1516" s="1">
        <v>43403</v>
      </c>
      <c r="C1516" t="s">
        <v>6498</v>
      </c>
      <c r="D1516">
        <v>33080</v>
      </c>
      <c r="E1516" s="6" t="s">
        <v>4319</v>
      </c>
      <c r="F1516" t="s">
        <v>6575</v>
      </c>
      <c r="G1516" s="6" t="s">
        <v>1413</v>
      </c>
      <c r="H1516" t="s">
        <v>40</v>
      </c>
      <c r="I1516" t="s">
        <v>23</v>
      </c>
      <c r="J1516" t="s">
        <v>757</v>
      </c>
      <c r="K1516" t="s">
        <v>6499</v>
      </c>
      <c r="L1516" t="s">
        <v>6500</v>
      </c>
      <c r="M1516" t="s">
        <v>4435</v>
      </c>
      <c r="N1516" t="s">
        <v>4091</v>
      </c>
      <c r="O1516" s="14">
        <v>44470</v>
      </c>
      <c r="P1516" s="14">
        <v>44501</v>
      </c>
      <c r="Q1516" s="22" t="s">
        <v>27</v>
      </c>
      <c r="R1516" s="1"/>
      <c r="S1516" s="2"/>
      <c r="T1516" s="1">
        <v>44522</v>
      </c>
      <c r="U1516" t="s">
        <v>5982</v>
      </c>
      <c r="V1516" t="s">
        <v>35</v>
      </c>
      <c r="W1516" t="s">
        <v>6498</v>
      </c>
      <c r="X1516" t="b">
        <f>Tabla1[[#This Row],[PLAN CONSUMO 31/10]]=Tabla1[[#This Row],[PLAN_CONSUMO]]</f>
        <v>1</v>
      </c>
      <c r="Y1516" t="s">
        <v>35</v>
      </c>
      <c r="Z1516" t="b">
        <f>Tabla1[[#This Row],[DESCRIPCION_U20002 31/10]]=Tabla1[[#This Row],[DESCRIPCION_U2000]]</f>
        <v>0</v>
      </c>
      <c r="AA1516" t="s">
        <v>8926</v>
      </c>
      <c r="AB1516" t="b">
        <f>Tabla1[[#This Row],[EJECUTIVO COMERCIAL 31/10]]=Tabla1[[#This Row],[EJECUTIVO_CORPORATE]]</f>
        <v>0</v>
      </c>
      <c r="AC1516" t="e">
        <f>VLOOKUP(Tabla1[[#This Row],[NRO_CUENTA]],[1]!Tabla3[#Data],12,0)</f>
        <v>#N/A</v>
      </c>
      <c r="AD1516" t="e">
        <f>VLOOKUP(Tabla1[[#This Row],[NRO_CUENTA]],[1]!Tabla3[#Data],17,0)</f>
        <v>#N/A</v>
      </c>
    </row>
    <row r="1517" spans="1:30" x14ac:dyDescent="0.25">
      <c r="A1517" t="s">
        <v>242</v>
      </c>
      <c r="B1517" s="1">
        <v>44286</v>
      </c>
      <c r="C1517" t="s">
        <v>129</v>
      </c>
      <c r="D1517">
        <v>36023</v>
      </c>
      <c r="E1517" s="6" t="s">
        <v>6501</v>
      </c>
      <c r="F1517" t="s">
        <v>6576</v>
      </c>
      <c r="G1517" s="6" t="s">
        <v>6502</v>
      </c>
      <c r="H1517" t="s">
        <v>40</v>
      </c>
      <c r="I1517" t="s">
        <v>23</v>
      </c>
      <c r="J1517" t="s">
        <v>6549</v>
      </c>
      <c r="K1517" t="s">
        <v>6503</v>
      </c>
      <c r="L1517" t="s">
        <v>6504</v>
      </c>
      <c r="M1517" t="s">
        <v>6505</v>
      </c>
      <c r="N1517" t="s">
        <v>4091</v>
      </c>
      <c r="O1517" s="14">
        <v>44470</v>
      </c>
      <c r="P1517" s="14">
        <v>44501</v>
      </c>
      <c r="Q1517" s="22" t="s">
        <v>27</v>
      </c>
      <c r="R1517" s="1"/>
      <c r="S1517" s="2"/>
      <c r="T1517" s="1">
        <v>44522</v>
      </c>
      <c r="U1517" t="s">
        <v>5982</v>
      </c>
      <c r="V1517" t="s">
        <v>35</v>
      </c>
      <c r="W1517" t="s">
        <v>129</v>
      </c>
      <c r="X1517" t="b">
        <f>Tabla1[[#This Row],[PLAN CONSUMO 31/10]]=Tabla1[[#This Row],[PLAN_CONSUMO]]</f>
        <v>1</v>
      </c>
      <c r="Y1517" t="s">
        <v>35</v>
      </c>
      <c r="Z1517" t="b">
        <f>Tabla1[[#This Row],[DESCRIPCION_U20002 31/10]]=Tabla1[[#This Row],[DESCRIPCION_U2000]]</f>
        <v>0</v>
      </c>
      <c r="AA1517" t="s">
        <v>6502</v>
      </c>
      <c r="AB1517" t="b">
        <f>Tabla1[[#This Row],[EJECUTIVO COMERCIAL 31/10]]=Tabla1[[#This Row],[EJECUTIVO_CORPORATE]]</f>
        <v>1</v>
      </c>
      <c r="AC1517" t="e">
        <f>VLOOKUP(Tabla1[[#This Row],[NRO_CUENTA]],[1]!Tabla3[#Data],12,0)</f>
        <v>#N/A</v>
      </c>
      <c r="AD1517" t="e">
        <f>VLOOKUP(Tabla1[[#This Row],[NRO_CUENTA]],[1]!Tabla3[#Data],17,0)</f>
        <v>#N/A</v>
      </c>
    </row>
    <row r="1518" spans="1:30" x14ac:dyDescent="0.25">
      <c r="A1518" t="s">
        <v>18</v>
      </c>
      <c r="B1518" s="1">
        <v>44316</v>
      </c>
      <c r="C1518" t="s">
        <v>248</v>
      </c>
      <c r="D1518">
        <v>36049</v>
      </c>
      <c r="E1518" s="6" t="s">
        <v>6506</v>
      </c>
      <c r="F1518" t="s">
        <v>6577</v>
      </c>
      <c r="G1518" s="6" t="s">
        <v>1765</v>
      </c>
      <c r="H1518" t="s">
        <v>40</v>
      </c>
      <c r="I1518" t="s">
        <v>23</v>
      </c>
      <c r="J1518" t="s">
        <v>745</v>
      </c>
      <c r="K1518" t="s">
        <v>6507</v>
      </c>
      <c r="L1518" t="s">
        <v>6508</v>
      </c>
      <c r="M1518" t="s">
        <v>6509</v>
      </c>
      <c r="N1518" t="s">
        <v>4091</v>
      </c>
      <c r="O1518" s="14">
        <v>44470</v>
      </c>
      <c r="P1518" s="14">
        <v>44501</v>
      </c>
      <c r="Q1518" s="22" t="s">
        <v>27</v>
      </c>
      <c r="R1518" s="1"/>
      <c r="S1518" s="2"/>
      <c r="T1518" s="48">
        <v>44541</v>
      </c>
      <c r="U1518" t="s">
        <v>5982</v>
      </c>
      <c r="V1518" t="s">
        <v>35</v>
      </c>
      <c r="W1518" t="s">
        <v>248</v>
      </c>
      <c r="X1518" t="b">
        <f>Tabla1[[#This Row],[PLAN CONSUMO 31/10]]=Tabla1[[#This Row],[PLAN_CONSUMO]]</f>
        <v>1</v>
      </c>
      <c r="Y1518" t="s">
        <v>35</v>
      </c>
      <c r="Z1518" t="b">
        <f>Tabla1[[#This Row],[DESCRIPCION_U20002 31/10]]=Tabla1[[#This Row],[DESCRIPCION_U2000]]</f>
        <v>0</v>
      </c>
      <c r="AA1518" t="s">
        <v>4247</v>
      </c>
      <c r="AB1518" t="b">
        <f>Tabla1[[#This Row],[EJECUTIVO COMERCIAL 31/10]]=Tabla1[[#This Row],[EJECUTIVO_CORPORATE]]</f>
        <v>0</v>
      </c>
      <c r="AC1518" t="e">
        <f>VLOOKUP(Tabla1[[#This Row],[NRO_CUENTA]],[1]!Tabla3[#Data],12,0)</f>
        <v>#N/A</v>
      </c>
      <c r="AD1518" t="e">
        <f>VLOOKUP(Tabla1[[#This Row],[NRO_CUENTA]],[1]!Tabla3[#Data],17,0)</f>
        <v>#N/A</v>
      </c>
    </row>
    <row r="1519" spans="1:30" x14ac:dyDescent="0.25">
      <c r="A1519" t="s">
        <v>88</v>
      </c>
      <c r="B1519" s="1">
        <v>44377</v>
      </c>
      <c r="C1519" t="s">
        <v>28</v>
      </c>
      <c r="D1519">
        <v>36342</v>
      </c>
      <c r="E1519" s="6" t="s">
        <v>470</v>
      </c>
      <c r="F1519" t="s">
        <v>6578</v>
      </c>
      <c r="G1519" s="6" t="s">
        <v>1408</v>
      </c>
      <c r="H1519" t="s">
        <v>40</v>
      </c>
      <c r="I1519" t="s">
        <v>23</v>
      </c>
      <c r="J1519" t="s">
        <v>1228</v>
      </c>
      <c r="K1519" t="s">
        <v>6510</v>
      </c>
      <c r="L1519" t="s">
        <v>6511</v>
      </c>
      <c r="M1519" t="s">
        <v>6512</v>
      </c>
      <c r="N1519" t="s">
        <v>4091</v>
      </c>
      <c r="O1519" s="14">
        <v>44470</v>
      </c>
      <c r="P1519" s="14">
        <v>44501</v>
      </c>
      <c r="Q1519" s="22" t="s">
        <v>27</v>
      </c>
      <c r="R1519" s="1"/>
      <c r="S1519" s="2"/>
      <c r="T1519" s="48">
        <v>44614</v>
      </c>
      <c r="U1519" t="s">
        <v>5982</v>
      </c>
      <c r="V1519" t="s">
        <v>5982</v>
      </c>
      <c r="W1519" t="s">
        <v>28</v>
      </c>
      <c r="X1519" t="b">
        <f>Tabla1[[#This Row],[PLAN CONSUMO 31/10]]=Tabla1[[#This Row],[PLAN_CONSUMO]]</f>
        <v>1</v>
      </c>
      <c r="Y1519" t="s">
        <v>6578</v>
      </c>
      <c r="Z1519" t="b">
        <f>Tabla1[[#This Row],[DESCRIPCION_U20002 31/10]]=Tabla1[[#This Row],[DESCRIPCION_U2000]]</f>
        <v>1</v>
      </c>
      <c r="AA1519" t="s">
        <v>8638</v>
      </c>
      <c r="AB1519" t="b">
        <f>Tabla1[[#This Row],[EJECUTIVO COMERCIAL 31/10]]=Tabla1[[#This Row],[EJECUTIVO_CORPORATE]]</f>
        <v>0</v>
      </c>
      <c r="AC1519" t="e">
        <f>VLOOKUP(Tabla1[[#This Row],[NRO_CUENTA]],[1]!Tabla3[#Data],12,0)</f>
        <v>#N/A</v>
      </c>
      <c r="AD1519" t="e">
        <f>VLOOKUP(Tabla1[[#This Row],[NRO_CUENTA]],[1]!Tabla3[#Data],17,0)</f>
        <v>#N/A</v>
      </c>
    </row>
    <row r="1520" spans="1:30" x14ac:dyDescent="0.25">
      <c r="A1520" t="s">
        <v>88</v>
      </c>
      <c r="B1520" s="1">
        <v>44408</v>
      </c>
      <c r="C1520" t="s">
        <v>129</v>
      </c>
      <c r="D1520">
        <v>36425</v>
      </c>
      <c r="E1520" s="6" t="s">
        <v>6513</v>
      </c>
      <c r="F1520" t="s">
        <v>6579</v>
      </c>
      <c r="G1520" s="6" t="s">
        <v>1404</v>
      </c>
      <c r="H1520" t="s">
        <v>40</v>
      </c>
      <c r="I1520" t="s">
        <v>23</v>
      </c>
      <c r="J1520" t="s">
        <v>1233</v>
      </c>
      <c r="K1520" t="s">
        <v>6514</v>
      </c>
      <c r="L1520" t="s">
        <v>6515</v>
      </c>
      <c r="M1520" t="s">
        <v>6516</v>
      </c>
      <c r="N1520" t="s">
        <v>4091</v>
      </c>
      <c r="O1520" s="14">
        <v>44470</v>
      </c>
      <c r="P1520" s="14">
        <v>44501</v>
      </c>
      <c r="Q1520" s="22" t="s">
        <v>27</v>
      </c>
      <c r="R1520" s="1"/>
      <c r="S1520" s="2"/>
      <c r="T1520" s="1">
        <v>44526</v>
      </c>
      <c r="U1520" t="s">
        <v>5982</v>
      </c>
      <c r="V1520" t="s">
        <v>35</v>
      </c>
      <c r="W1520" t="s">
        <v>129</v>
      </c>
      <c r="X1520" t="b">
        <f>Tabla1[[#This Row],[PLAN CONSUMO 31/10]]=Tabla1[[#This Row],[PLAN_CONSUMO]]</f>
        <v>1</v>
      </c>
      <c r="Y1520" t="s">
        <v>35</v>
      </c>
      <c r="Z1520" t="b">
        <f>Tabla1[[#This Row],[DESCRIPCION_U20002 31/10]]=Tabla1[[#This Row],[DESCRIPCION_U2000]]</f>
        <v>0</v>
      </c>
      <c r="AA1520" t="s">
        <v>7110</v>
      </c>
      <c r="AB1520" t="b">
        <f>Tabla1[[#This Row],[EJECUTIVO COMERCIAL 31/10]]=Tabla1[[#This Row],[EJECUTIVO_CORPORATE]]</f>
        <v>0</v>
      </c>
      <c r="AC1520" t="e">
        <f>VLOOKUP(Tabla1[[#This Row],[NRO_CUENTA]],[1]!Tabla3[#Data],12,0)</f>
        <v>#N/A</v>
      </c>
      <c r="AD1520" t="e">
        <f>VLOOKUP(Tabla1[[#This Row],[NRO_CUENTA]],[1]!Tabla3[#Data],17,0)</f>
        <v>#N/A</v>
      </c>
    </row>
    <row r="1521" spans="1:31" x14ac:dyDescent="0.25">
      <c r="A1521" t="s">
        <v>88</v>
      </c>
      <c r="B1521" s="1">
        <v>44434</v>
      </c>
      <c r="C1521" t="s">
        <v>323</v>
      </c>
      <c r="D1521">
        <v>36487</v>
      </c>
      <c r="E1521" s="6" t="s">
        <v>6523</v>
      </c>
      <c r="F1521" t="s">
        <v>6580</v>
      </c>
      <c r="G1521" s="6" t="s">
        <v>4249</v>
      </c>
      <c r="H1521" t="s">
        <v>40</v>
      </c>
      <c r="I1521" t="s">
        <v>23</v>
      </c>
      <c r="J1521" t="s">
        <v>4335</v>
      </c>
      <c r="K1521" t="s">
        <v>6517</v>
      </c>
      <c r="L1521" t="s">
        <v>6518</v>
      </c>
      <c r="M1521" t="s">
        <v>6519</v>
      </c>
      <c r="N1521" t="s">
        <v>4091</v>
      </c>
      <c r="O1521" s="14">
        <v>44470</v>
      </c>
      <c r="P1521" s="14">
        <v>44501</v>
      </c>
      <c r="Q1521" s="22" t="s">
        <v>27</v>
      </c>
      <c r="R1521" s="1"/>
      <c r="S1521" s="2"/>
      <c r="T1521" s="48">
        <v>44526</v>
      </c>
      <c r="U1521" t="s">
        <v>5982</v>
      </c>
      <c r="V1521" t="s">
        <v>35</v>
      </c>
      <c r="W1521" t="s">
        <v>323</v>
      </c>
      <c r="X1521" t="b">
        <f>Tabla1[[#This Row],[PLAN CONSUMO 31/10]]=Tabla1[[#This Row],[PLAN_CONSUMO]]</f>
        <v>1</v>
      </c>
      <c r="Y1521" t="s">
        <v>35</v>
      </c>
      <c r="Z1521" t="b">
        <f>Tabla1[[#This Row],[DESCRIPCION_U20002 31/10]]=Tabla1[[#This Row],[DESCRIPCION_U2000]]</f>
        <v>0</v>
      </c>
      <c r="AA1521" t="s">
        <v>4249</v>
      </c>
      <c r="AB1521" t="b">
        <f>Tabla1[[#This Row],[EJECUTIVO COMERCIAL 31/10]]=Tabla1[[#This Row],[EJECUTIVO_CORPORATE]]</f>
        <v>1</v>
      </c>
      <c r="AC1521" t="e">
        <f>VLOOKUP(Tabla1[[#This Row],[NRO_CUENTA]],[1]!Tabla3[#Data],12,0)</f>
        <v>#N/A</v>
      </c>
      <c r="AD1521" t="e">
        <f>VLOOKUP(Tabla1[[#This Row],[NRO_CUENTA]],[1]!Tabla3[#Data],17,0)</f>
        <v>#N/A</v>
      </c>
    </row>
    <row r="1522" spans="1:31" x14ac:dyDescent="0.25">
      <c r="A1522" t="s">
        <v>88</v>
      </c>
      <c r="B1522" s="1">
        <v>44435</v>
      </c>
      <c r="C1522" t="s">
        <v>28</v>
      </c>
      <c r="D1522">
        <v>36505</v>
      </c>
      <c r="E1522" s="6" t="s">
        <v>6524</v>
      </c>
      <c r="F1522" t="s">
        <v>6581</v>
      </c>
      <c r="G1522" s="6" t="s">
        <v>6588</v>
      </c>
      <c r="H1522" t="s">
        <v>40</v>
      </c>
      <c r="I1522" t="s">
        <v>23</v>
      </c>
      <c r="J1522" s="34" t="s">
        <v>6587</v>
      </c>
      <c r="K1522" t="s">
        <v>6520</v>
      </c>
      <c r="L1522" t="s">
        <v>6521</v>
      </c>
      <c r="M1522" t="s">
        <v>6522</v>
      </c>
      <c r="N1522" t="s">
        <v>4091</v>
      </c>
      <c r="O1522" s="14">
        <v>44470</v>
      </c>
      <c r="P1522" s="14">
        <v>44501</v>
      </c>
      <c r="Q1522" s="22" t="s">
        <v>27</v>
      </c>
      <c r="R1522" s="1"/>
      <c r="S1522" s="2"/>
      <c r="T1522" s="1">
        <v>44531</v>
      </c>
      <c r="U1522" t="s">
        <v>5982</v>
      </c>
      <c r="V1522" t="s">
        <v>5982</v>
      </c>
      <c r="W1522" t="s">
        <v>28</v>
      </c>
      <c r="X1522" t="b">
        <f>Tabla1[[#This Row],[PLAN CONSUMO 31/10]]=Tabla1[[#This Row],[PLAN_CONSUMO]]</f>
        <v>1</v>
      </c>
      <c r="Y1522" t="s">
        <v>6740</v>
      </c>
      <c r="Z1522" t="b">
        <f>Tabla1[[#This Row],[DESCRIPCION_U20002 31/10]]=Tabla1[[#This Row],[DESCRIPCION_U2000]]</f>
        <v>0</v>
      </c>
      <c r="AA1522" t="s">
        <v>4247</v>
      </c>
      <c r="AB1522" t="b">
        <f>Tabla1[[#This Row],[EJECUTIVO COMERCIAL 31/10]]=Tabla1[[#This Row],[EJECUTIVO_CORPORATE]]</f>
        <v>0</v>
      </c>
      <c r="AC1522" t="e">
        <f>VLOOKUP(Tabla1[[#This Row],[NRO_CUENTA]],[1]!Tabla3[#Data],12,0)</f>
        <v>#N/A</v>
      </c>
      <c r="AD1522" t="e">
        <f>VLOOKUP(Tabla1[[#This Row],[NRO_CUENTA]],[1]!Tabla3[#Data],17,0)</f>
        <v>#N/A</v>
      </c>
    </row>
    <row r="1523" spans="1:31" x14ac:dyDescent="0.25">
      <c r="A1523" t="s">
        <v>18</v>
      </c>
      <c r="B1523" s="1">
        <v>44459</v>
      </c>
      <c r="C1523" t="s">
        <v>118</v>
      </c>
      <c r="D1523">
        <v>36521</v>
      </c>
      <c r="E1523" s="6" t="s">
        <v>6525</v>
      </c>
      <c r="F1523" t="s">
        <v>6582</v>
      </c>
      <c r="G1523" s="6" t="s">
        <v>1765</v>
      </c>
      <c r="H1523" t="s">
        <v>40</v>
      </c>
      <c r="I1523" t="s">
        <v>23</v>
      </c>
      <c r="J1523" t="s">
        <v>745</v>
      </c>
      <c r="K1523" t="s">
        <v>6526</v>
      </c>
      <c r="L1523" t="s">
        <v>6527</v>
      </c>
      <c r="M1523" t="s">
        <v>6528</v>
      </c>
      <c r="N1523" t="s">
        <v>4091</v>
      </c>
      <c r="O1523" s="14">
        <v>44470</v>
      </c>
      <c r="P1523" s="14">
        <v>44501</v>
      </c>
      <c r="Q1523" s="1" t="s">
        <v>75</v>
      </c>
      <c r="R1523" s="1"/>
      <c r="S1523" s="2" t="s">
        <v>9309</v>
      </c>
      <c r="T1523" s="1">
        <v>0</v>
      </c>
      <c r="U1523" t="s">
        <v>5984</v>
      </c>
      <c r="V1523" t="s">
        <v>35</v>
      </c>
      <c r="W1523" t="s">
        <v>118</v>
      </c>
      <c r="X1523" t="b">
        <f>Tabla1[[#This Row],[PLAN CONSUMO 31/10]]=Tabla1[[#This Row],[PLAN_CONSUMO]]</f>
        <v>1</v>
      </c>
      <c r="Y1523" t="s">
        <v>35</v>
      </c>
      <c r="Z1523" t="b">
        <f>Tabla1[[#This Row],[DESCRIPCION_U20002 31/10]]=Tabla1[[#This Row],[DESCRIPCION_U2000]]</f>
        <v>0</v>
      </c>
      <c r="AA1523" t="s">
        <v>3799</v>
      </c>
      <c r="AB1523" t="b">
        <f>Tabla1[[#This Row],[EJECUTIVO COMERCIAL 31/10]]=Tabla1[[#This Row],[EJECUTIVO_CORPORATE]]</f>
        <v>0</v>
      </c>
      <c r="AC1523" t="e">
        <f>VLOOKUP(Tabla1[[#This Row],[NRO_CUENTA]],[1]!Tabla3[#Data],12,0)</f>
        <v>#N/A</v>
      </c>
      <c r="AD1523" t="e">
        <f>VLOOKUP(Tabla1[[#This Row],[NRO_CUENTA]],[1]!Tabla3[#Data],17,0)</f>
        <v>#N/A</v>
      </c>
    </row>
    <row r="1524" spans="1:31" x14ac:dyDescent="0.25">
      <c r="A1524" t="s">
        <v>88</v>
      </c>
      <c r="B1524" s="1">
        <v>44438</v>
      </c>
      <c r="C1524" t="s">
        <v>28</v>
      </c>
      <c r="D1524">
        <v>36535</v>
      </c>
      <c r="E1524" s="6" t="s">
        <v>6529</v>
      </c>
      <c r="F1524" t="s">
        <v>6583</v>
      </c>
      <c r="G1524" s="6" t="s">
        <v>4824</v>
      </c>
      <c r="H1524" t="s">
        <v>40</v>
      </c>
      <c r="I1524" t="s">
        <v>23</v>
      </c>
      <c r="J1524" t="s">
        <v>5194</v>
      </c>
      <c r="K1524" t="s">
        <v>6530</v>
      </c>
      <c r="L1524" t="s">
        <v>6531</v>
      </c>
      <c r="M1524" t="s">
        <v>6532</v>
      </c>
      <c r="N1524" t="s">
        <v>4091</v>
      </c>
      <c r="O1524" s="14">
        <v>44470</v>
      </c>
      <c r="P1524" s="14">
        <v>44501</v>
      </c>
      <c r="Q1524" s="22" t="s">
        <v>27</v>
      </c>
      <c r="R1524" s="1"/>
      <c r="S1524" s="2"/>
      <c r="T1524" s="1">
        <v>44524</v>
      </c>
      <c r="U1524" t="s">
        <v>5982</v>
      </c>
      <c r="V1524" t="s">
        <v>5982</v>
      </c>
      <c r="W1524" t="s">
        <v>28</v>
      </c>
      <c r="X1524" t="b">
        <f>Tabla1[[#This Row],[PLAN CONSUMO 31/10]]=Tabla1[[#This Row],[PLAN_CONSUMO]]</f>
        <v>1</v>
      </c>
      <c r="Y1524" t="s">
        <v>6741</v>
      </c>
      <c r="Z1524" t="b">
        <f>Tabla1[[#This Row],[DESCRIPCION_U20002 31/10]]=Tabla1[[#This Row],[DESCRIPCION_U2000]]</f>
        <v>0</v>
      </c>
      <c r="AA1524" t="s">
        <v>7474</v>
      </c>
      <c r="AB1524" t="b">
        <f>Tabla1[[#This Row],[EJECUTIVO COMERCIAL 31/10]]=Tabla1[[#This Row],[EJECUTIVO_CORPORATE]]</f>
        <v>0</v>
      </c>
      <c r="AC1524" t="e">
        <f>VLOOKUP(Tabla1[[#This Row],[NRO_CUENTA]],[1]!Tabla3[#Data],12,0)</f>
        <v>#N/A</v>
      </c>
      <c r="AD1524" t="e">
        <f>VLOOKUP(Tabla1[[#This Row],[NRO_CUENTA]],[1]!Tabla3[#Data],17,0)</f>
        <v>#N/A</v>
      </c>
    </row>
    <row r="1525" spans="1:31" x14ac:dyDescent="0.25">
      <c r="A1525" t="s">
        <v>88</v>
      </c>
      <c r="B1525" s="1">
        <v>44439</v>
      </c>
      <c r="C1525" t="s">
        <v>364</v>
      </c>
      <c r="D1525">
        <v>36548</v>
      </c>
      <c r="E1525" s="6" t="s">
        <v>4924</v>
      </c>
      <c r="F1525" t="s">
        <v>6584</v>
      </c>
      <c r="G1525" s="6" t="s">
        <v>4824</v>
      </c>
      <c r="H1525" t="s">
        <v>40</v>
      </c>
      <c r="I1525" t="s">
        <v>23</v>
      </c>
      <c r="J1525" t="s">
        <v>5194</v>
      </c>
      <c r="K1525" t="s">
        <v>6533</v>
      </c>
      <c r="L1525" t="s">
        <v>6534</v>
      </c>
      <c r="M1525" t="s">
        <v>6535</v>
      </c>
      <c r="N1525" t="s">
        <v>4091</v>
      </c>
      <c r="O1525" s="14">
        <v>44470</v>
      </c>
      <c r="P1525" s="14">
        <v>44501</v>
      </c>
      <c r="Q1525" s="22" t="s">
        <v>27</v>
      </c>
      <c r="R1525" s="1"/>
      <c r="S1525" s="2"/>
      <c r="T1525" s="48">
        <v>44775</v>
      </c>
      <c r="U1525" t="s">
        <v>5984</v>
      </c>
      <c r="V1525" t="s">
        <v>35</v>
      </c>
      <c r="W1525" t="s">
        <v>364</v>
      </c>
      <c r="X1525" t="b">
        <f>Tabla1[[#This Row],[PLAN CONSUMO 31/10]]=Tabla1[[#This Row],[PLAN_CONSUMO]]</f>
        <v>1</v>
      </c>
      <c r="Y1525" t="s">
        <v>35</v>
      </c>
      <c r="Z1525" t="b">
        <f>Tabla1[[#This Row],[DESCRIPCION_U20002 31/10]]=Tabla1[[#This Row],[DESCRIPCION_U2000]]</f>
        <v>0</v>
      </c>
      <c r="AA1525" t="s">
        <v>7474</v>
      </c>
      <c r="AB1525" t="b">
        <f>Tabla1[[#This Row],[EJECUTIVO COMERCIAL 31/10]]=Tabla1[[#This Row],[EJECUTIVO_CORPORATE]]</f>
        <v>0</v>
      </c>
      <c r="AC1525" t="e">
        <f>VLOOKUP(Tabla1[[#This Row],[NRO_CUENTA]],[1]!Tabla3[#Data],12,0)</f>
        <v>#N/A</v>
      </c>
      <c r="AD1525" t="e">
        <f>VLOOKUP(Tabla1[[#This Row],[NRO_CUENTA]],[1]!Tabla3[#Data],17,0)</f>
        <v>#N/A</v>
      </c>
      <c r="AE1525" t="s">
        <v>7465</v>
      </c>
    </row>
    <row r="1526" spans="1:31" x14ac:dyDescent="0.25">
      <c r="A1526" t="s">
        <v>88</v>
      </c>
      <c r="B1526" s="1">
        <v>44439</v>
      </c>
      <c r="C1526" t="s">
        <v>28</v>
      </c>
      <c r="D1526">
        <v>36571</v>
      </c>
      <c r="E1526" s="6" t="s">
        <v>4843</v>
      </c>
      <c r="F1526" t="s">
        <v>6537</v>
      </c>
      <c r="G1526" s="6" t="s">
        <v>1429</v>
      </c>
      <c r="H1526" t="s">
        <v>22</v>
      </c>
      <c r="I1526" t="s">
        <v>23</v>
      </c>
      <c r="J1526" t="s">
        <v>1634</v>
      </c>
      <c r="K1526" t="s">
        <v>6551</v>
      </c>
      <c r="L1526" t="s">
        <v>1481</v>
      </c>
      <c r="M1526" t="s">
        <v>6552</v>
      </c>
      <c r="N1526" t="s">
        <v>4091</v>
      </c>
      <c r="O1526" s="14">
        <v>44470</v>
      </c>
      <c r="P1526" s="14">
        <v>44501</v>
      </c>
      <c r="Q1526" s="22" t="s">
        <v>27</v>
      </c>
      <c r="R1526" s="1"/>
      <c r="S1526" s="2"/>
      <c r="T1526" s="1">
        <v>44516</v>
      </c>
      <c r="U1526" t="s">
        <v>5984</v>
      </c>
      <c r="V1526" t="s">
        <v>35</v>
      </c>
      <c r="W1526" t="s">
        <v>28</v>
      </c>
      <c r="X1526" t="b">
        <f>Tabla1[[#This Row],[PLAN CONSUMO 31/10]]=Tabla1[[#This Row],[PLAN_CONSUMO]]</f>
        <v>1</v>
      </c>
      <c r="Y1526" t="s">
        <v>35</v>
      </c>
      <c r="Z1526" t="b">
        <f>Tabla1[[#This Row],[DESCRIPCION_U20002 31/10]]=Tabla1[[#This Row],[DESCRIPCION_U2000]]</f>
        <v>0</v>
      </c>
      <c r="AA1526" t="s">
        <v>7446</v>
      </c>
      <c r="AB1526" t="b">
        <f>Tabla1[[#This Row],[EJECUTIVO COMERCIAL 31/10]]=Tabla1[[#This Row],[EJECUTIVO_CORPORATE]]</f>
        <v>0</v>
      </c>
      <c r="AC1526" t="e">
        <f>VLOOKUP(Tabla1[[#This Row],[NRO_CUENTA]],[1]!Tabla3[#Data],12,0)</f>
        <v>#N/A</v>
      </c>
      <c r="AD1526" t="e">
        <f>VLOOKUP(Tabla1[[#This Row],[NRO_CUENTA]],[1]!Tabla3[#Data],17,0)</f>
        <v>#N/A</v>
      </c>
    </row>
    <row r="1527" spans="1:31" x14ac:dyDescent="0.25">
      <c r="A1527" t="s">
        <v>242</v>
      </c>
      <c r="B1527" s="1">
        <v>44439</v>
      </c>
      <c r="C1527" t="s">
        <v>6497</v>
      </c>
      <c r="D1527">
        <v>36572</v>
      </c>
      <c r="E1527" s="6" t="s">
        <v>6538</v>
      </c>
      <c r="F1527" t="s">
        <v>6742</v>
      </c>
      <c r="G1527" s="6" t="s">
        <v>5772</v>
      </c>
      <c r="H1527" t="s">
        <v>22</v>
      </c>
      <c r="I1527" t="s">
        <v>23</v>
      </c>
      <c r="J1527" t="s">
        <v>4840</v>
      </c>
      <c r="K1527" t="s">
        <v>6586</v>
      </c>
      <c r="L1527">
        <v>0</v>
      </c>
      <c r="M1527" t="s">
        <v>6585</v>
      </c>
      <c r="N1527" t="s">
        <v>4091</v>
      </c>
      <c r="O1527" s="14">
        <v>44470</v>
      </c>
      <c r="P1527" s="14">
        <v>44501</v>
      </c>
      <c r="Q1527" s="22" t="s">
        <v>27</v>
      </c>
      <c r="R1527" s="1" t="s">
        <v>7047</v>
      </c>
      <c r="S1527" s="2"/>
      <c r="T1527" s="1">
        <v>44664</v>
      </c>
      <c r="U1527" t="s">
        <v>5982</v>
      </c>
      <c r="V1527" t="s">
        <v>5982</v>
      </c>
      <c r="W1527" t="s">
        <v>129</v>
      </c>
      <c r="X1527" t="b">
        <f>Tabla1[[#This Row],[PLAN CONSUMO 31/10]]=Tabla1[[#This Row],[PLAN_CONSUMO]]</f>
        <v>0</v>
      </c>
      <c r="Y1527" t="s">
        <v>8883</v>
      </c>
      <c r="Z1527" t="b">
        <f>Tabla1[[#This Row],[DESCRIPCION_U20002 31/10]]=Tabla1[[#This Row],[DESCRIPCION_U2000]]</f>
        <v>0</v>
      </c>
      <c r="AA1527" t="s">
        <v>7446</v>
      </c>
      <c r="AB1527" t="b">
        <f>Tabla1[[#This Row],[EJECUTIVO COMERCIAL 31/10]]=Tabla1[[#This Row],[EJECUTIVO_CORPORATE]]</f>
        <v>0</v>
      </c>
      <c r="AC1527" t="e">
        <f>VLOOKUP(Tabla1[[#This Row],[NRO_CUENTA]],[1]!Tabla3[#Data],12,0)</f>
        <v>#N/A</v>
      </c>
      <c r="AD1527" t="e">
        <f>VLOOKUP(Tabla1[[#This Row],[NRO_CUENTA]],[1]!Tabla3[#Data],17,0)</f>
        <v>#N/A</v>
      </c>
    </row>
    <row r="1528" spans="1:31" x14ac:dyDescent="0.25">
      <c r="A1528" t="s">
        <v>18</v>
      </c>
      <c r="B1528" s="1">
        <v>44462</v>
      </c>
      <c r="C1528" t="s">
        <v>248</v>
      </c>
      <c r="D1528">
        <v>36573</v>
      </c>
      <c r="E1528" s="6" t="s">
        <v>1454</v>
      </c>
      <c r="F1528" t="s">
        <v>6539</v>
      </c>
      <c r="G1528" s="6" t="s">
        <v>1820</v>
      </c>
      <c r="H1528" t="s">
        <v>40</v>
      </c>
      <c r="I1528" t="s">
        <v>23</v>
      </c>
      <c r="J1528" t="s">
        <v>1378</v>
      </c>
      <c r="K1528" t="s">
        <v>6553</v>
      </c>
      <c r="L1528" t="s">
        <v>6554</v>
      </c>
      <c r="M1528" t="s">
        <v>6555</v>
      </c>
      <c r="N1528" t="s">
        <v>4091</v>
      </c>
      <c r="O1528" s="14">
        <v>44470</v>
      </c>
      <c r="P1528" s="14">
        <v>44501</v>
      </c>
      <c r="Q1528" s="22" t="s">
        <v>27</v>
      </c>
      <c r="R1528" s="1"/>
      <c r="S1528" s="2"/>
      <c r="T1528" s="1">
        <v>44533</v>
      </c>
      <c r="U1528" t="s">
        <v>5982</v>
      </c>
      <c r="V1528" t="s">
        <v>5982</v>
      </c>
      <c r="W1528" t="s">
        <v>248</v>
      </c>
      <c r="X1528" t="b">
        <f>Tabla1[[#This Row],[PLAN CONSUMO 31/10]]=Tabla1[[#This Row],[PLAN_CONSUMO]]</f>
        <v>1</v>
      </c>
      <c r="Y1528" t="s">
        <v>6539</v>
      </c>
      <c r="Z1528" t="b">
        <f>Tabla1[[#This Row],[DESCRIPCION_U20002 31/10]]=Tabla1[[#This Row],[DESCRIPCION_U2000]]</f>
        <v>1</v>
      </c>
      <c r="AA1528" t="s">
        <v>1820</v>
      </c>
      <c r="AB1528" t="b">
        <f>Tabla1[[#This Row],[EJECUTIVO COMERCIAL 31/10]]=Tabla1[[#This Row],[EJECUTIVO_CORPORATE]]</f>
        <v>1</v>
      </c>
      <c r="AC1528" t="e">
        <f>VLOOKUP(Tabla1[[#This Row],[NRO_CUENTA]],[1]!Tabla3[#Data],12,0)</f>
        <v>#N/A</v>
      </c>
      <c r="AD1528" t="e">
        <f>VLOOKUP(Tabla1[[#This Row],[NRO_CUENTA]],[1]!Tabla3[#Data],17,0)</f>
        <v>#N/A</v>
      </c>
    </row>
    <row r="1529" spans="1:31" x14ac:dyDescent="0.25">
      <c r="A1529" t="s">
        <v>18</v>
      </c>
      <c r="B1529" s="1">
        <v>44462</v>
      </c>
      <c r="C1529" t="s">
        <v>248</v>
      </c>
      <c r="D1529">
        <v>36574</v>
      </c>
      <c r="E1529" s="6" t="s">
        <v>1454</v>
      </c>
      <c r="F1529" t="s">
        <v>6540</v>
      </c>
      <c r="G1529" s="6" t="s">
        <v>1820</v>
      </c>
      <c r="H1529" t="s">
        <v>22</v>
      </c>
      <c r="I1529" t="s">
        <v>23</v>
      </c>
      <c r="J1529" t="s">
        <v>1378</v>
      </c>
      <c r="K1529" t="s">
        <v>6556</v>
      </c>
      <c r="L1529" t="s">
        <v>6557</v>
      </c>
      <c r="M1529" t="s">
        <v>6555</v>
      </c>
      <c r="N1529" t="s">
        <v>4091</v>
      </c>
      <c r="O1529" s="14">
        <v>44470</v>
      </c>
      <c r="P1529" s="14">
        <v>44501</v>
      </c>
      <c r="Q1529" s="22" t="s">
        <v>27</v>
      </c>
      <c r="R1529" s="1"/>
      <c r="S1529" s="2"/>
      <c r="T1529" s="1">
        <v>44523</v>
      </c>
      <c r="U1529" t="s">
        <v>5982</v>
      </c>
      <c r="V1529" t="s">
        <v>5982</v>
      </c>
      <c r="W1529" t="s">
        <v>248</v>
      </c>
      <c r="X1529" t="b">
        <f>Tabla1[[#This Row],[PLAN CONSUMO 31/10]]=Tabla1[[#This Row],[PLAN_CONSUMO]]</f>
        <v>1</v>
      </c>
      <c r="Y1529" t="s">
        <v>6540</v>
      </c>
      <c r="Z1529" t="b">
        <f>Tabla1[[#This Row],[DESCRIPCION_U20002 31/10]]=Tabla1[[#This Row],[DESCRIPCION_U2000]]</f>
        <v>1</v>
      </c>
      <c r="AA1529" t="s">
        <v>1820</v>
      </c>
      <c r="AB1529" t="b">
        <f>Tabla1[[#This Row],[EJECUTIVO COMERCIAL 31/10]]=Tabla1[[#This Row],[EJECUTIVO_CORPORATE]]</f>
        <v>1</v>
      </c>
      <c r="AC1529" t="e">
        <f>VLOOKUP(Tabla1[[#This Row],[NRO_CUENTA]],[1]!Tabla3[#Data],12,0)</f>
        <v>#N/A</v>
      </c>
      <c r="AD1529" t="e">
        <f>VLOOKUP(Tabla1[[#This Row],[NRO_CUENTA]],[1]!Tabla3[#Data],17,0)</f>
        <v>#N/A</v>
      </c>
    </row>
    <row r="1530" spans="1:31" x14ac:dyDescent="0.25">
      <c r="A1530" t="s">
        <v>18</v>
      </c>
      <c r="B1530" s="1">
        <v>44462</v>
      </c>
      <c r="C1530" t="s">
        <v>248</v>
      </c>
      <c r="D1530">
        <v>36575</v>
      </c>
      <c r="E1530" s="6" t="s">
        <v>1454</v>
      </c>
      <c r="F1530" t="s">
        <v>6541</v>
      </c>
      <c r="G1530" s="6" t="s">
        <v>1820</v>
      </c>
      <c r="H1530" t="s">
        <v>22</v>
      </c>
      <c r="I1530" t="s">
        <v>23</v>
      </c>
      <c r="J1530" t="s">
        <v>1378</v>
      </c>
      <c r="K1530" t="s">
        <v>6558</v>
      </c>
      <c r="L1530" t="s">
        <v>6559</v>
      </c>
      <c r="M1530" t="s">
        <v>6555</v>
      </c>
      <c r="N1530" t="s">
        <v>4091</v>
      </c>
      <c r="O1530" s="14">
        <v>44470</v>
      </c>
      <c r="P1530" s="14">
        <v>44501</v>
      </c>
      <c r="Q1530" s="22" t="s">
        <v>27</v>
      </c>
      <c r="R1530" s="1"/>
      <c r="S1530" s="2"/>
      <c r="T1530" s="48">
        <v>44525</v>
      </c>
      <c r="U1530" t="s">
        <v>5982</v>
      </c>
      <c r="V1530" t="s">
        <v>5982</v>
      </c>
      <c r="W1530" t="s">
        <v>248</v>
      </c>
      <c r="X1530" t="b">
        <f>Tabla1[[#This Row],[PLAN CONSUMO 31/10]]=Tabla1[[#This Row],[PLAN_CONSUMO]]</f>
        <v>1</v>
      </c>
      <c r="Y1530" t="s">
        <v>6541</v>
      </c>
      <c r="Z1530" t="b">
        <f>Tabla1[[#This Row],[DESCRIPCION_U20002 31/10]]=Tabla1[[#This Row],[DESCRIPCION_U2000]]</f>
        <v>1</v>
      </c>
      <c r="AA1530" t="s">
        <v>1820</v>
      </c>
      <c r="AB1530" t="b">
        <f>Tabla1[[#This Row],[EJECUTIVO COMERCIAL 31/10]]=Tabla1[[#This Row],[EJECUTIVO_CORPORATE]]</f>
        <v>1</v>
      </c>
      <c r="AC1530" t="e">
        <f>VLOOKUP(Tabla1[[#This Row],[NRO_CUENTA]],[1]!Tabla3[#Data],12,0)</f>
        <v>#N/A</v>
      </c>
      <c r="AD1530" t="e">
        <f>VLOOKUP(Tabla1[[#This Row],[NRO_CUENTA]],[1]!Tabla3[#Data],17,0)</f>
        <v>#N/A</v>
      </c>
    </row>
    <row r="1531" spans="1:31" x14ac:dyDescent="0.25">
      <c r="A1531" t="s">
        <v>18</v>
      </c>
      <c r="B1531" s="1">
        <v>44469</v>
      </c>
      <c r="C1531" t="s">
        <v>1381</v>
      </c>
      <c r="D1531">
        <v>36667</v>
      </c>
      <c r="E1531" s="6" t="s">
        <v>1107</v>
      </c>
      <c r="F1531" t="s">
        <v>6542</v>
      </c>
      <c r="G1531" s="6" t="s">
        <v>2240</v>
      </c>
      <c r="H1531" t="s">
        <v>22</v>
      </c>
      <c r="I1531" t="s">
        <v>23</v>
      </c>
      <c r="J1531" t="s">
        <v>2337</v>
      </c>
      <c r="K1531" t="s">
        <v>6560</v>
      </c>
      <c r="L1531" t="s">
        <v>6561</v>
      </c>
      <c r="M1531" t="s">
        <v>5901</v>
      </c>
      <c r="N1531" t="s">
        <v>4091</v>
      </c>
      <c r="O1531" s="14">
        <v>44470</v>
      </c>
      <c r="P1531" s="14">
        <v>44501</v>
      </c>
      <c r="Q1531" s="22" t="s">
        <v>27</v>
      </c>
      <c r="R1531" s="1"/>
      <c r="S1531" s="2"/>
      <c r="T1531" s="1">
        <v>44542</v>
      </c>
      <c r="U1531" t="s">
        <v>5982</v>
      </c>
      <c r="V1531" t="s">
        <v>35</v>
      </c>
      <c r="W1531" t="s">
        <v>1381</v>
      </c>
      <c r="X1531" t="b">
        <f>Tabla1[[#This Row],[PLAN CONSUMO 31/10]]=Tabla1[[#This Row],[PLAN_CONSUMO]]</f>
        <v>1</v>
      </c>
      <c r="Y1531" t="s">
        <v>35</v>
      </c>
      <c r="Z1531" t="b">
        <f>Tabla1[[#This Row],[DESCRIPCION_U20002 31/10]]=Tabla1[[#This Row],[DESCRIPCION_U2000]]</f>
        <v>0</v>
      </c>
      <c r="AA1531" t="s">
        <v>8737</v>
      </c>
      <c r="AB1531" t="b">
        <f>Tabla1[[#This Row],[EJECUTIVO COMERCIAL 31/10]]=Tabla1[[#This Row],[EJECUTIVO_CORPORATE]]</f>
        <v>0</v>
      </c>
      <c r="AC1531" t="e">
        <f>VLOOKUP(Tabla1[[#This Row],[NRO_CUENTA]],[1]!Tabla3[#Data],12,0)</f>
        <v>#N/A</v>
      </c>
      <c r="AD1531" t="e">
        <f>VLOOKUP(Tabla1[[#This Row],[NRO_CUENTA]],[1]!Tabla3[#Data],17,0)</f>
        <v>#N/A</v>
      </c>
    </row>
    <row r="1532" spans="1:31" x14ac:dyDescent="0.25">
      <c r="A1532" t="s">
        <v>88</v>
      </c>
      <c r="B1532" s="1">
        <v>44469</v>
      </c>
      <c r="C1532" t="s">
        <v>299</v>
      </c>
      <c r="D1532">
        <v>36684</v>
      </c>
      <c r="E1532" s="6" t="s">
        <v>6543</v>
      </c>
      <c r="F1532" t="s">
        <v>7352</v>
      </c>
      <c r="G1532" s="6" t="s">
        <v>1429</v>
      </c>
      <c r="H1532" t="s">
        <v>22</v>
      </c>
      <c r="I1532" t="s">
        <v>23</v>
      </c>
      <c r="J1532" t="s">
        <v>1634</v>
      </c>
      <c r="K1532" t="s">
        <v>6562</v>
      </c>
      <c r="L1532" t="s">
        <v>6563</v>
      </c>
      <c r="M1532" t="s">
        <v>6564</v>
      </c>
      <c r="N1532" t="s">
        <v>4091</v>
      </c>
      <c r="O1532" s="14">
        <v>44470</v>
      </c>
      <c r="P1532" s="14">
        <v>44501</v>
      </c>
      <c r="Q1532" s="22" t="s">
        <v>27</v>
      </c>
      <c r="R1532" s="1" t="s">
        <v>7220</v>
      </c>
      <c r="S1532" s="2"/>
      <c r="T1532" s="1">
        <v>44709</v>
      </c>
      <c r="U1532" t="s">
        <v>5982</v>
      </c>
      <c r="V1532" t="s">
        <v>5982</v>
      </c>
      <c r="W1532" t="s">
        <v>299</v>
      </c>
      <c r="X1532" t="b">
        <f>Tabla1[[#This Row],[PLAN CONSUMO 31/10]]=Tabla1[[#This Row],[PLAN_CONSUMO]]</f>
        <v>1</v>
      </c>
      <c r="Y1532" t="s">
        <v>6544</v>
      </c>
      <c r="Z1532" t="b">
        <f>Tabla1[[#This Row],[DESCRIPCION_U20002 31/10]]=Tabla1[[#This Row],[DESCRIPCION_U2000]]</f>
        <v>0</v>
      </c>
      <c r="AA1532" t="s">
        <v>7446</v>
      </c>
      <c r="AB1532" t="b">
        <f>Tabla1[[#This Row],[EJECUTIVO COMERCIAL 31/10]]=Tabla1[[#This Row],[EJECUTIVO_CORPORATE]]</f>
        <v>0</v>
      </c>
      <c r="AC1532" t="str">
        <f>VLOOKUP(Tabla1[[#This Row],[NRO_CUENTA]],[1]!Tabla3[#Data],12,0)</f>
        <v>Realizada</v>
      </c>
      <c r="AD1532" t="e">
        <f>VLOOKUP(Tabla1[[#This Row],[NRO_CUENTA]],[1]!Tabla3[#Data],17,0)</f>
        <v>#REF!</v>
      </c>
    </row>
    <row r="1533" spans="1:31" x14ac:dyDescent="0.25">
      <c r="A1533" t="s">
        <v>88</v>
      </c>
      <c r="B1533" s="1">
        <v>44469</v>
      </c>
      <c r="C1533" t="s">
        <v>299</v>
      </c>
      <c r="D1533">
        <v>36685</v>
      </c>
      <c r="E1533" s="6" t="s">
        <v>6543</v>
      </c>
      <c r="F1533" t="s">
        <v>6545</v>
      </c>
      <c r="G1533" s="6" t="s">
        <v>1429</v>
      </c>
      <c r="H1533" t="s">
        <v>22</v>
      </c>
      <c r="I1533" t="s">
        <v>23</v>
      </c>
      <c r="J1533" t="s">
        <v>1634</v>
      </c>
      <c r="K1533" t="s">
        <v>6565</v>
      </c>
      <c r="L1533" t="s">
        <v>6566</v>
      </c>
      <c r="M1533" t="s">
        <v>6564</v>
      </c>
      <c r="N1533" t="s">
        <v>4091</v>
      </c>
      <c r="O1533" s="14">
        <v>44470</v>
      </c>
      <c r="P1533" s="14">
        <v>44501</v>
      </c>
      <c r="Q1533" s="22" t="s">
        <v>27</v>
      </c>
      <c r="R1533" s="1"/>
      <c r="S1533" s="2"/>
      <c r="T1533" s="1">
        <v>44526</v>
      </c>
      <c r="U1533" t="s">
        <v>5982</v>
      </c>
      <c r="V1533" t="s">
        <v>5982</v>
      </c>
      <c r="W1533" t="s">
        <v>299</v>
      </c>
      <c r="X1533" t="b">
        <f>Tabla1[[#This Row],[PLAN CONSUMO 31/10]]=Tabla1[[#This Row],[PLAN_CONSUMO]]</f>
        <v>1</v>
      </c>
      <c r="Y1533" t="s">
        <v>6545</v>
      </c>
      <c r="Z1533" t="b">
        <f>Tabla1[[#This Row],[DESCRIPCION_U20002 31/10]]=Tabla1[[#This Row],[DESCRIPCION_U2000]]</f>
        <v>1</v>
      </c>
      <c r="AA1533" t="s">
        <v>7446</v>
      </c>
      <c r="AB1533" t="b">
        <f>Tabla1[[#This Row],[EJECUTIVO COMERCIAL 31/10]]=Tabla1[[#This Row],[EJECUTIVO_CORPORATE]]</f>
        <v>0</v>
      </c>
      <c r="AC1533" t="str">
        <f>VLOOKUP(Tabla1[[#This Row],[NRO_CUENTA]],[1]!Tabla3[#Data],12,0)</f>
        <v>Realizada</v>
      </c>
      <c r="AD1533" t="e">
        <f>VLOOKUP(Tabla1[[#This Row],[NRO_CUENTA]],[1]!Tabla3[#Data],17,0)</f>
        <v>#REF!</v>
      </c>
    </row>
    <row r="1534" spans="1:31" x14ac:dyDescent="0.25">
      <c r="A1534" t="s">
        <v>1382</v>
      </c>
      <c r="B1534" s="1">
        <v>44498</v>
      </c>
      <c r="C1534" t="s">
        <v>248</v>
      </c>
      <c r="D1534">
        <v>36967</v>
      </c>
      <c r="E1534" t="s">
        <v>2261</v>
      </c>
      <c r="F1534" t="s">
        <v>6546</v>
      </c>
      <c r="G1534" s="6" t="s">
        <v>5584</v>
      </c>
      <c r="H1534" t="s">
        <v>22</v>
      </c>
      <c r="I1534" t="s">
        <v>23</v>
      </c>
      <c r="J1534" t="s">
        <v>5585</v>
      </c>
      <c r="K1534" t="s">
        <v>6567</v>
      </c>
      <c r="L1534" t="s">
        <v>6568</v>
      </c>
      <c r="M1534" t="s">
        <v>6569</v>
      </c>
      <c r="N1534" t="s">
        <v>4091</v>
      </c>
      <c r="O1534" s="14">
        <v>44470</v>
      </c>
      <c r="P1534" s="14">
        <v>44501</v>
      </c>
      <c r="Q1534" s="1" t="s">
        <v>75</v>
      </c>
      <c r="R1534" s="1" t="s">
        <v>6609</v>
      </c>
      <c r="S1534" s="2" t="s">
        <v>4837</v>
      </c>
      <c r="T1534" s="48">
        <v>0</v>
      </c>
      <c r="U1534" t="s">
        <v>5982</v>
      </c>
      <c r="V1534" t="s">
        <v>5982</v>
      </c>
      <c r="W1534" t="s">
        <v>248</v>
      </c>
      <c r="X1534" t="b">
        <f>Tabla1[[#This Row],[PLAN CONSUMO 31/10]]=Tabla1[[#This Row],[PLAN_CONSUMO]]</f>
        <v>1</v>
      </c>
      <c r="Y1534" t="s">
        <v>6546</v>
      </c>
      <c r="Z1534" t="b">
        <f>Tabla1[[#This Row],[DESCRIPCION_U20002 31/10]]=Tabla1[[#This Row],[DESCRIPCION_U2000]]</f>
        <v>1</v>
      </c>
      <c r="AA1534" t="s">
        <v>7475</v>
      </c>
      <c r="AB1534" t="b">
        <f>Tabla1[[#This Row],[EJECUTIVO COMERCIAL 31/10]]=Tabla1[[#This Row],[EJECUTIVO_CORPORATE]]</f>
        <v>0</v>
      </c>
      <c r="AC1534" t="e">
        <f>VLOOKUP(Tabla1[[#This Row],[NRO_CUENTA]],[1]!Tabla3[#Data],12,0)</f>
        <v>#N/A</v>
      </c>
      <c r="AD1534" t="e">
        <f>VLOOKUP(Tabla1[[#This Row],[NRO_CUENTA]],[1]!Tabla3[#Data],17,0)</f>
        <v>#N/A</v>
      </c>
    </row>
    <row r="1535" spans="1:31" x14ac:dyDescent="0.25">
      <c r="A1535" t="s">
        <v>18</v>
      </c>
      <c r="B1535" s="1">
        <v>44497</v>
      </c>
      <c r="C1535" t="s">
        <v>28</v>
      </c>
      <c r="D1535">
        <v>36908</v>
      </c>
      <c r="E1535" s="6" t="s">
        <v>6547</v>
      </c>
      <c r="F1535" t="s">
        <v>6548</v>
      </c>
      <c r="G1535" s="6" t="s">
        <v>3799</v>
      </c>
      <c r="H1535" t="s">
        <v>22</v>
      </c>
      <c r="I1535" t="s">
        <v>23</v>
      </c>
      <c r="J1535" t="s">
        <v>823</v>
      </c>
      <c r="K1535" t="s">
        <v>6570</v>
      </c>
      <c r="L1535" t="s">
        <v>6571</v>
      </c>
      <c r="M1535" t="s">
        <v>6572</v>
      </c>
      <c r="N1535" t="s">
        <v>4091</v>
      </c>
      <c r="O1535" s="14">
        <v>44470</v>
      </c>
      <c r="P1535" s="14">
        <v>44501</v>
      </c>
      <c r="Q1535" s="22" t="s">
        <v>27</v>
      </c>
      <c r="R1535" s="1"/>
      <c r="S1535" s="2"/>
      <c r="T1535" s="48">
        <v>44512</v>
      </c>
      <c r="U1535" t="s">
        <v>5982</v>
      </c>
      <c r="V1535" t="s">
        <v>5982</v>
      </c>
      <c r="W1535" t="s">
        <v>28</v>
      </c>
      <c r="X1535" t="b">
        <f>Tabla1[[#This Row],[PLAN CONSUMO 31/10]]=Tabla1[[#This Row],[PLAN_CONSUMO]]</f>
        <v>1</v>
      </c>
      <c r="Y1535" t="s">
        <v>6548</v>
      </c>
      <c r="Z1535" t="b">
        <f>Tabla1[[#This Row],[DESCRIPCION_U20002 31/10]]=Tabla1[[#This Row],[DESCRIPCION_U2000]]</f>
        <v>1</v>
      </c>
      <c r="AA1535" t="s">
        <v>3799</v>
      </c>
      <c r="AB1535" t="b">
        <f>Tabla1[[#This Row],[EJECUTIVO COMERCIAL 31/10]]=Tabla1[[#This Row],[EJECUTIVO_CORPORATE]]</f>
        <v>1</v>
      </c>
      <c r="AC1535" t="e">
        <f>VLOOKUP(Tabla1[[#This Row],[NRO_CUENTA]],[1]!Tabla3[#Data],12,0)</f>
        <v>#N/A</v>
      </c>
      <c r="AD1535" t="e">
        <f>VLOOKUP(Tabla1[[#This Row],[NRO_CUENTA]],[1]!Tabla3[#Data],17,0)</f>
        <v>#N/A</v>
      </c>
    </row>
    <row r="1536" spans="1:31" x14ac:dyDescent="0.25">
      <c r="A1536" t="s">
        <v>18</v>
      </c>
      <c r="B1536" s="1">
        <v>42139</v>
      </c>
      <c r="C1536" t="s">
        <v>248</v>
      </c>
      <c r="D1536">
        <v>29579</v>
      </c>
      <c r="E1536" s="6" t="s">
        <v>83</v>
      </c>
      <c r="F1536" t="s">
        <v>6606</v>
      </c>
      <c r="G1536" s="6" t="s">
        <v>1389</v>
      </c>
      <c r="H1536" t="s">
        <v>98</v>
      </c>
      <c r="I1536" t="s">
        <v>23</v>
      </c>
      <c r="J1536" t="s">
        <v>832</v>
      </c>
      <c r="K1536" t="s">
        <v>840</v>
      </c>
      <c r="L1536" t="s">
        <v>841</v>
      </c>
      <c r="M1536" t="s">
        <v>87</v>
      </c>
      <c r="N1536" t="s">
        <v>594</v>
      </c>
      <c r="O1536" s="14">
        <v>44501</v>
      </c>
      <c r="P1536" s="14">
        <v>44531</v>
      </c>
      <c r="Q1536" s="22" t="s">
        <v>1878</v>
      </c>
      <c r="R1536" s="1"/>
      <c r="S1536" s="2"/>
      <c r="T1536" s="50">
        <v>44648</v>
      </c>
      <c r="U1536" t="s">
        <v>5982</v>
      </c>
      <c r="V1536" t="s">
        <v>35</v>
      </c>
      <c r="W1536" t="s">
        <v>248</v>
      </c>
      <c r="X1536" t="b">
        <f>Tabla1[[#This Row],[PLAN CONSUMO 31/10]]=Tabla1[[#This Row],[PLAN_CONSUMO]]</f>
        <v>1</v>
      </c>
      <c r="Y1536" t="s">
        <v>35</v>
      </c>
      <c r="Z1536" t="b">
        <f>Tabla1[[#This Row],[DESCRIPCION_U20002 31/10]]=Tabla1[[#This Row],[DESCRIPCION_U2000]]</f>
        <v>0</v>
      </c>
      <c r="AA1536" t="s">
        <v>8737</v>
      </c>
      <c r="AB1536" t="b">
        <f>Tabla1[[#This Row],[EJECUTIVO COMERCIAL 31/10]]=Tabla1[[#This Row],[EJECUTIVO_CORPORATE]]</f>
        <v>0</v>
      </c>
      <c r="AC1536" t="e">
        <f>VLOOKUP(Tabla1[[#This Row],[NRO_CUENTA]],[1]!Tabla3[#Data],12,0)</f>
        <v>#N/A</v>
      </c>
      <c r="AD1536" t="e">
        <f>VLOOKUP(Tabla1[[#This Row],[NRO_CUENTA]],[1]!Tabla3[#Data],17,0)</f>
        <v>#N/A</v>
      </c>
    </row>
    <row r="1537" spans="1:30" x14ac:dyDescent="0.25">
      <c r="A1537" t="s">
        <v>18</v>
      </c>
      <c r="B1537" s="1">
        <v>43768</v>
      </c>
      <c r="C1537" t="s">
        <v>248</v>
      </c>
      <c r="D1537">
        <v>34620</v>
      </c>
      <c r="E1537" s="6" t="s">
        <v>83</v>
      </c>
      <c r="F1537" t="s">
        <v>6607</v>
      </c>
      <c r="G1537" s="6" t="s">
        <v>1389</v>
      </c>
      <c r="H1537" t="s">
        <v>98</v>
      </c>
      <c r="I1537" t="s">
        <v>23</v>
      </c>
      <c r="J1537" t="s">
        <v>832</v>
      </c>
      <c r="K1537" t="s">
        <v>268</v>
      </c>
      <c r="M1537" t="s">
        <v>266</v>
      </c>
      <c r="N1537" t="s">
        <v>594</v>
      </c>
      <c r="O1537" s="14">
        <v>44501</v>
      </c>
      <c r="P1537" s="14">
        <v>44531</v>
      </c>
      <c r="Q1537" s="22" t="s">
        <v>1878</v>
      </c>
      <c r="R1537" s="1"/>
      <c r="S1537" s="2"/>
      <c r="T1537" s="50">
        <v>44648</v>
      </c>
      <c r="U1537" t="s">
        <v>5982</v>
      </c>
      <c r="V1537" t="s">
        <v>5982</v>
      </c>
      <c r="W1537" t="s">
        <v>248</v>
      </c>
      <c r="X1537" t="b">
        <f>Tabla1[[#This Row],[PLAN CONSUMO 31/10]]=Tabla1[[#This Row],[PLAN_CONSUMO]]</f>
        <v>1</v>
      </c>
      <c r="Y1537" t="s">
        <v>6607</v>
      </c>
      <c r="Z1537" t="b">
        <f>Tabla1[[#This Row],[DESCRIPCION_U20002 31/10]]=Tabla1[[#This Row],[DESCRIPCION_U2000]]</f>
        <v>1</v>
      </c>
      <c r="AA1537" t="s">
        <v>8737</v>
      </c>
      <c r="AB1537" t="b">
        <f>Tabla1[[#This Row],[EJECUTIVO COMERCIAL 31/10]]=Tabla1[[#This Row],[EJECUTIVO_CORPORATE]]</f>
        <v>0</v>
      </c>
      <c r="AC1537" t="e">
        <f>VLOOKUP(Tabla1[[#This Row],[NRO_CUENTA]],[1]!Tabla3[#Data],12,0)</f>
        <v>#N/A</v>
      </c>
      <c r="AD1537" t="e">
        <f>VLOOKUP(Tabla1[[#This Row],[NRO_CUENTA]],[1]!Tabla3[#Data],17,0)</f>
        <v>#N/A</v>
      </c>
    </row>
    <row r="1538" spans="1:30" x14ac:dyDescent="0.25">
      <c r="A1538" t="s">
        <v>88</v>
      </c>
      <c r="B1538" s="1">
        <v>43099</v>
      </c>
      <c r="C1538" t="s">
        <v>427</v>
      </c>
      <c r="D1538">
        <v>31688</v>
      </c>
      <c r="E1538" s="6" t="s">
        <v>3820</v>
      </c>
      <c r="F1538" t="s">
        <v>6770</v>
      </c>
      <c r="G1538" s="6" t="s">
        <v>1413</v>
      </c>
      <c r="H1538" t="s">
        <v>40</v>
      </c>
      <c r="I1538" t="s">
        <v>23</v>
      </c>
      <c r="J1538" t="s">
        <v>757</v>
      </c>
      <c r="K1538" t="s">
        <v>5382</v>
      </c>
      <c r="L1538" t="s">
        <v>5383</v>
      </c>
      <c r="M1538" t="s">
        <v>5374</v>
      </c>
      <c r="N1538" t="s">
        <v>594</v>
      </c>
      <c r="O1538" s="14">
        <v>44501</v>
      </c>
      <c r="P1538" s="14">
        <v>44531</v>
      </c>
      <c r="Q1538" s="1" t="s">
        <v>1878</v>
      </c>
      <c r="R1538" s="1"/>
      <c r="S1538" s="2"/>
      <c r="T1538" s="50">
        <v>44540</v>
      </c>
      <c r="U1538" t="s">
        <v>5982</v>
      </c>
      <c r="V1538" t="s">
        <v>5982</v>
      </c>
      <c r="W1538" t="s">
        <v>36</v>
      </c>
      <c r="X1538" t="b">
        <f>Tabla1[[#This Row],[PLAN CONSUMO 31/10]]=Tabla1[[#This Row],[PLAN_CONSUMO]]</f>
        <v>0</v>
      </c>
      <c r="Y1538" t="s">
        <v>8581</v>
      </c>
      <c r="Z1538" t="b">
        <f>Tabla1[[#This Row],[DESCRIPCION_U20002 31/10]]=Tabla1[[#This Row],[DESCRIPCION_U2000]]</f>
        <v>0</v>
      </c>
      <c r="AA1538" t="s">
        <v>8926</v>
      </c>
      <c r="AB1538" t="b">
        <f>Tabla1[[#This Row],[EJECUTIVO COMERCIAL 31/10]]=Tabla1[[#This Row],[EJECUTIVO_CORPORATE]]</f>
        <v>0</v>
      </c>
      <c r="AC1538" t="e">
        <f>VLOOKUP(Tabla1[[#This Row],[NRO_CUENTA]],[1]!Tabla3[#Data],12,0)</f>
        <v>#N/A</v>
      </c>
      <c r="AD1538" t="e">
        <f>VLOOKUP(Tabla1[[#This Row],[NRO_CUENTA]],[1]!Tabla3[#Data],17,0)</f>
        <v>#N/A</v>
      </c>
    </row>
    <row r="1539" spans="1:30" x14ac:dyDescent="0.25">
      <c r="A1539" s="1" t="s">
        <v>18</v>
      </c>
      <c r="B1539" s="1">
        <v>43069</v>
      </c>
      <c r="C1539" t="s">
        <v>94</v>
      </c>
      <c r="D1539">
        <v>31622</v>
      </c>
      <c r="E1539" s="6" t="s">
        <v>1398</v>
      </c>
      <c r="F1539" t="s">
        <v>6615</v>
      </c>
      <c r="G1539" s="6" t="s">
        <v>1389</v>
      </c>
      <c r="H1539" t="s">
        <v>40</v>
      </c>
      <c r="I1539" t="s">
        <v>23</v>
      </c>
      <c r="J1539" t="s">
        <v>832</v>
      </c>
      <c r="K1539" t="s">
        <v>6616</v>
      </c>
      <c r="L1539" t="s">
        <v>6617</v>
      </c>
      <c r="M1539" t="s">
        <v>7049</v>
      </c>
      <c r="N1539" t="s">
        <v>4091</v>
      </c>
      <c r="O1539" s="14">
        <v>44531</v>
      </c>
      <c r="P1539" s="14">
        <v>44562</v>
      </c>
      <c r="Q1539" s="22" t="s">
        <v>27</v>
      </c>
      <c r="R1539" s="1" t="s">
        <v>7048</v>
      </c>
      <c r="S1539" s="2"/>
      <c r="T1539" s="1">
        <v>44651</v>
      </c>
      <c r="U1539" t="s">
        <v>5982</v>
      </c>
      <c r="V1539" t="s">
        <v>5982</v>
      </c>
      <c r="W1539" t="s">
        <v>94</v>
      </c>
      <c r="X1539" t="b">
        <f>Tabla1[[#This Row],[PLAN CONSUMO 31/10]]=Tabla1[[#This Row],[PLAN_CONSUMO]]</f>
        <v>1</v>
      </c>
      <c r="Y1539" t="s">
        <v>6615</v>
      </c>
      <c r="Z1539" t="b">
        <f>Tabla1[[#This Row],[DESCRIPCION_U20002 31/10]]=Tabla1[[#This Row],[DESCRIPCION_U2000]]</f>
        <v>1</v>
      </c>
      <c r="AA1539" t="s">
        <v>8737</v>
      </c>
      <c r="AB1539" t="b">
        <f>Tabla1[[#This Row],[EJECUTIVO COMERCIAL 31/10]]=Tabla1[[#This Row],[EJECUTIVO_CORPORATE]]</f>
        <v>0</v>
      </c>
      <c r="AC1539" t="e">
        <f>VLOOKUP(Tabla1[[#This Row],[NRO_CUENTA]],[1]!Tabla3[#Data],12,0)</f>
        <v>#N/A</v>
      </c>
      <c r="AD1539" t="e">
        <f>VLOOKUP(Tabla1[[#This Row],[NRO_CUENTA]],[1]!Tabla3[#Data],17,0)</f>
        <v>#N/A</v>
      </c>
    </row>
    <row r="1540" spans="1:30" x14ac:dyDescent="0.25">
      <c r="A1540" t="s">
        <v>88</v>
      </c>
      <c r="B1540" s="1">
        <v>44392</v>
      </c>
      <c r="C1540" t="s">
        <v>248</v>
      </c>
      <c r="D1540">
        <v>36385</v>
      </c>
      <c r="E1540" s="6" t="s">
        <v>5824</v>
      </c>
      <c r="F1540" t="s">
        <v>6619</v>
      </c>
      <c r="G1540" s="6" t="s">
        <v>1413</v>
      </c>
      <c r="H1540" t="s">
        <v>40</v>
      </c>
      <c r="I1540" t="s">
        <v>23</v>
      </c>
      <c r="J1540" t="s">
        <v>757</v>
      </c>
      <c r="K1540" t="s">
        <v>6620</v>
      </c>
      <c r="L1540" t="s">
        <v>6621</v>
      </c>
      <c r="M1540" t="s">
        <v>6622</v>
      </c>
      <c r="N1540" t="s">
        <v>4091</v>
      </c>
      <c r="O1540" s="14">
        <v>44531</v>
      </c>
      <c r="P1540" s="14">
        <v>44562</v>
      </c>
      <c r="Q1540" s="1" t="s">
        <v>75</v>
      </c>
      <c r="R1540" s="1" t="s">
        <v>7019</v>
      </c>
      <c r="S1540" s="8" t="s">
        <v>7020</v>
      </c>
      <c r="T1540" s="1">
        <v>0</v>
      </c>
      <c r="U1540" t="s">
        <v>5982</v>
      </c>
      <c r="V1540" t="s">
        <v>5982</v>
      </c>
      <c r="W1540" t="s">
        <v>248</v>
      </c>
      <c r="X1540" t="b">
        <f>Tabla1[[#This Row],[PLAN CONSUMO 31/10]]=Tabla1[[#This Row],[PLAN_CONSUMO]]</f>
        <v>1</v>
      </c>
      <c r="Y1540" t="s">
        <v>7551</v>
      </c>
      <c r="Z1540" t="b">
        <f>Tabla1[[#This Row],[DESCRIPCION_U20002 31/10]]=Tabla1[[#This Row],[DESCRIPCION_U2000]]</f>
        <v>0</v>
      </c>
      <c r="AA1540" t="s">
        <v>8926</v>
      </c>
      <c r="AB1540" t="b">
        <f>Tabla1[[#This Row],[EJECUTIVO COMERCIAL 31/10]]=Tabla1[[#This Row],[EJECUTIVO_CORPORATE]]</f>
        <v>0</v>
      </c>
      <c r="AC1540" t="e">
        <f>VLOOKUP(Tabla1[[#This Row],[NRO_CUENTA]],[1]!Tabla3[#Data],12,0)</f>
        <v>#N/A</v>
      </c>
      <c r="AD1540" t="e">
        <f>VLOOKUP(Tabla1[[#This Row],[NRO_CUENTA]],[1]!Tabla3[#Data],17,0)</f>
        <v>#N/A</v>
      </c>
    </row>
    <row r="1541" spans="1:30" x14ac:dyDescent="0.25">
      <c r="A1541" t="s">
        <v>188</v>
      </c>
      <c r="B1541" s="1">
        <v>43314</v>
      </c>
      <c r="C1541" t="s">
        <v>94</v>
      </c>
      <c r="D1541">
        <v>32727</v>
      </c>
      <c r="E1541" s="6" t="s">
        <v>6623</v>
      </c>
      <c r="F1541" t="s">
        <v>6624</v>
      </c>
      <c r="G1541" s="6" t="s">
        <v>6379</v>
      </c>
      <c r="H1541" t="s">
        <v>22</v>
      </c>
      <c r="I1541" t="s">
        <v>23</v>
      </c>
      <c r="J1541" s="46" t="s">
        <v>6748</v>
      </c>
      <c r="K1541" t="s">
        <v>6625</v>
      </c>
      <c r="L1541" t="s">
        <v>6626</v>
      </c>
      <c r="M1541" t="s">
        <v>6932</v>
      </c>
      <c r="N1541" t="s">
        <v>4091</v>
      </c>
      <c r="O1541" s="14">
        <v>44531</v>
      </c>
      <c r="P1541" s="14">
        <v>44562</v>
      </c>
      <c r="Q1541" s="22" t="s">
        <v>27</v>
      </c>
      <c r="R1541" s="1"/>
      <c r="S1541" s="2"/>
      <c r="T1541" s="1">
        <v>44577</v>
      </c>
      <c r="U1541" t="s">
        <v>5982</v>
      </c>
      <c r="V1541" t="s">
        <v>5982</v>
      </c>
      <c r="W1541" t="s">
        <v>94</v>
      </c>
      <c r="X1541" t="b">
        <f>Tabla1[[#This Row],[PLAN CONSUMO 31/10]]=Tabla1[[#This Row],[PLAN_CONSUMO]]</f>
        <v>1</v>
      </c>
      <c r="Y1541" t="s">
        <v>6624</v>
      </c>
      <c r="Z1541" t="b">
        <f>Tabla1[[#This Row],[DESCRIPCION_U20002 31/10]]=Tabla1[[#This Row],[DESCRIPCION_U2000]]</f>
        <v>1</v>
      </c>
      <c r="AA1541" t="s">
        <v>6379</v>
      </c>
      <c r="AB1541" t="b">
        <f>Tabla1[[#This Row],[EJECUTIVO COMERCIAL 31/10]]=Tabla1[[#This Row],[EJECUTIVO_CORPORATE]]</f>
        <v>1</v>
      </c>
      <c r="AC1541" t="e">
        <f>VLOOKUP(Tabla1[[#This Row],[NRO_CUENTA]],[1]!Tabla3[#Data],12,0)</f>
        <v>#N/A</v>
      </c>
      <c r="AD1541" t="e">
        <f>VLOOKUP(Tabla1[[#This Row],[NRO_CUENTA]],[1]!Tabla3[#Data],17,0)</f>
        <v>#N/A</v>
      </c>
    </row>
    <row r="1542" spans="1:30" x14ac:dyDescent="0.25">
      <c r="A1542" t="s">
        <v>88</v>
      </c>
      <c r="B1542" s="1">
        <v>44469</v>
      </c>
      <c r="C1542" t="s">
        <v>248</v>
      </c>
      <c r="D1542">
        <v>36673</v>
      </c>
      <c r="E1542" s="6" t="s">
        <v>6772</v>
      </c>
      <c r="F1542" t="s">
        <v>6773</v>
      </c>
      <c r="G1542" s="6" t="s">
        <v>6744</v>
      </c>
      <c r="H1542" t="s">
        <v>40</v>
      </c>
      <c r="I1542" t="s">
        <v>23</v>
      </c>
      <c r="J1542" s="46" t="s">
        <v>1241</v>
      </c>
      <c r="K1542" t="s">
        <v>6822</v>
      </c>
      <c r="L1542" t="s">
        <v>6823</v>
      </c>
      <c r="M1542" t="s">
        <v>6824</v>
      </c>
      <c r="N1542" t="s">
        <v>4091</v>
      </c>
      <c r="O1542" s="14">
        <v>44531</v>
      </c>
      <c r="P1542" s="14">
        <v>44562</v>
      </c>
      <c r="Q1542" s="22" t="s">
        <v>27</v>
      </c>
      <c r="R1542" s="1"/>
      <c r="S1542" s="2"/>
      <c r="T1542" s="1">
        <v>44595</v>
      </c>
      <c r="U1542" t="s">
        <v>5982</v>
      </c>
      <c r="V1542" t="s">
        <v>5982</v>
      </c>
      <c r="W1542" t="s">
        <v>248</v>
      </c>
      <c r="X1542" t="b">
        <f>Tabla1[[#This Row],[PLAN CONSUMO 31/10]]=Tabla1[[#This Row],[PLAN_CONSUMO]]</f>
        <v>1</v>
      </c>
      <c r="Y1542" t="s">
        <v>6773</v>
      </c>
      <c r="Z1542" t="b">
        <f>Tabla1[[#This Row],[DESCRIPCION_U20002 31/10]]=Tabla1[[#This Row],[DESCRIPCION_U2000]]</f>
        <v>1</v>
      </c>
      <c r="AA1542" t="s">
        <v>6990</v>
      </c>
      <c r="AB1542" t="b">
        <f>Tabla1[[#This Row],[EJECUTIVO COMERCIAL 31/10]]=Tabla1[[#This Row],[EJECUTIVO_CORPORATE]]</f>
        <v>0</v>
      </c>
      <c r="AC1542" t="e">
        <f>VLOOKUP(Tabla1[[#This Row],[NRO_CUENTA]],[1]!Tabla3[#Data],12,0)</f>
        <v>#N/A</v>
      </c>
      <c r="AD1542" t="e">
        <f>VLOOKUP(Tabla1[[#This Row],[NRO_CUENTA]],[1]!Tabla3[#Data],17,0)</f>
        <v>#N/A</v>
      </c>
    </row>
    <row r="1543" spans="1:30" x14ac:dyDescent="0.25">
      <c r="A1543" t="s">
        <v>88</v>
      </c>
      <c r="B1543" s="1">
        <v>44466</v>
      </c>
      <c r="C1543" t="s">
        <v>129</v>
      </c>
      <c r="D1543">
        <v>36682</v>
      </c>
      <c r="E1543" s="6" t="s">
        <v>6774</v>
      </c>
      <c r="F1543" t="s">
        <v>6775</v>
      </c>
      <c r="G1543" s="6" t="s">
        <v>4249</v>
      </c>
      <c r="H1543" t="s">
        <v>40</v>
      </c>
      <c r="I1543" t="s">
        <v>23</v>
      </c>
      <c r="J1543" t="s">
        <v>4335</v>
      </c>
      <c r="K1543" t="s">
        <v>6825</v>
      </c>
      <c r="L1543" t="s">
        <v>6826</v>
      </c>
      <c r="M1543" t="s">
        <v>6827</v>
      </c>
      <c r="N1543" t="s">
        <v>17</v>
      </c>
      <c r="O1543" s="14">
        <v>44531</v>
      </c>
      <c r="P1543" s="14">
        <v>44562</v>
      </c>
      <c r="Q1543" s="22" t="s">
        <v>27</v>
      </c>
      <c r="R1543" s="1"/>
      <c r="S1543" s="2"/>
      <c r="T1543" s="1">
        <v>44610</v>
      </c>
      <c r="U1543" t="s">
        <v>5982</v>
      </c>
      <c r="V1543" t="s">
        <v>5982</v>
      </c>
      <c r="W1543" t="s">
        <v>129</v>
      </c>
      <c r="X1543" t="b">
        <f>Tabla1[[#This Row],[PLAN CONSUMO 31/10]]=Tabla1[[#This Row],[PLAN_CONSUMO]]</f>
        <v>1</v>
      </c>
      <c r="Y1543" t="s">
        <v>6775</v>
      </c>
      <c r="Z1543" t="b">
        <f>Tabla1[[#This Row],[DESCRIPCION_U20002 31/10]]=Tabla1[[#This Row],[DESCRIPCION_U2000]]</f>
        <v>1</v>
      </c>
      <c r="AA1543" t="s">
        <v>4249</v>
      </c>
      <c r="AB1543" t="b">
        <f>Tabla1[[#This Row],[EJECUTIVO COMERCIAL 31/10]]=Tabla1[[#This Row],[EJECUTIVO_CORPORATE]]</f>
        <v>1</v>
      </c>
      <c r="AC1543" t="e">
        <f>VLOOKUP(Tabla1[[#This Row],[NRO_CUENTA]],[1]!Tabla3[#Data],12,0)</f>
        <v>#N/A</v>
      </c>
      <c r="AD1543" t="e">
        <f>VLOOKUP(Tabla1[[#This Row],[NRO_CUENTA]],[1]!Tabla3[#Data],17,0)</f>
        <v>#N/A</v>
      </c>
    </row>
    <row r="1544" spans="1:30" x14ac:dyDescent="0.25">
      <c r="A1544" t="s">
        <v>88</v>
      </c>
      <c r="B1544" s="1">
        <v>44498</v>
      </c>
      <c r="C1544" t="s">
        <v>469</v>
      </c>
      <c r="D1544">
        <v>36733</v>
      </c>
      <c r="E1544" s="6" t="s">
        <v>4281</v>
      </c>
      <c r="F1544" t="s">
        <v>6776</v>
      </c>
      <c r="G1544" s="6" t="s">
        <v>1410</v>
      </c>
      <c r="H1544" t="s">
        <v>40</v>
      </c>
      <c r="I1544" t="s">
        <v>23</v>
      </c>
      <c r="J1544" t="s">
        <v>1226</v>
      </c>
      <c r="K1544" t="s">
        <v>6828</v>
      </c>
      <c r="L1544" t="s">
        <v>6829</v>
      </c>
      <c r="M1544" t="s">
        <v>6830</v>
      </c>
      <c r="N1544" t="s">
        <v>17</v>
      </c>
      <c r="O1544" s="14">
        <v>44531</v>
      </c>
      <c r="P1544" s="14">
        <v>44562</v>
      </c>
      <c r="Q1544" s="22" t="s">
        <v>27</v>
      </c>
      <c r="R1544" s="1"/>
      <c r="S1544" s="2"/>
      <c r="T1544" s="1">
        <v>44586</v>
      </c>
      <c r="U1544" t="s">
        <v>5982</v>
      </c>
      <c r="V1544" t="s">
        <v>5982</v>
      </c>
      <c r="W1544" t="s">
        <v>469</v>
      </c>
      <c r="X1544" t="b">
        <f>Tabla1[[#This Row],[PLAN CONSUMO 31/10]]=Tabla1[[#This Row],[PLAN_CONSUMO]]</f>
        <v>1</v>
      </c>
      <c r="Y1544" t="s">
        <v>6776</v>
      </c>
      <c r="Z1544" t="b">
        <f>Tabla1[[#This Row],[DESCRIPCION_U20002 31/10]]=Tabla1[[#This Row],[DESCRIPCION_U2000]]</f>
        <v>1</v>
      </c>
      <c r="AA1544" t="s">
        <v>9481</v>
      </c>
      <c r="AB1544" t="b">
        <f>Tabla1[[#This Row],[EJECUTIVO COMERCIAL 31/10]]=Tabla1[[#This Row],[EJECUTIVO_CORPORATE]]</f>
        <v>0</v>
      </c>
      <c r="AC1544" t="e">
        <f>VLOOKUP(Tabla1[[#This Row],[NRO_CUENTA]],[1]!Tabla3[#Data],12,0)</f>
        <v>#N/A</v>
      </c>
      <c r="AD1544" t="e">
        <f>VLOOKUP(Tabla1[[#This Row],[NRO_CUENTA]],[1]!Tabla3[#Data],17,0)</f>
        <v>#N/A</v>
      </c>
    </row>
    <row r="1545" spans="1:30" x14ac:dyDescent="0.25">
      <c r="A1545" t="s">
        <v>88</v>
      </c>
      <c r="B1545" s="1">
        <v>44497</v>
      </c>
      <c r="C1545" t="s">
        <v>299</v>
      </c>
      <c r="D1545">
        <v>36802</v>
      </c>
      <c r="E1545" s="6" t="s">
        <v>6777</v>
      </c>
      <c r="F1545" t="s">
        <v>6778</v>
      </c>
      <c r="G1545" s="6" t="s">
        <v>1769</v>
      </c>
      <c r="H1545" t="s">
        <v>40</v>
      </c>
      <c r="I1545" t="s">
        <v>23</v>
      </c>
      <c r="J1545" t="s">
        <v>1240</v>
      </c>
      <c r="K1545" t="s">
        <v>6831</v>
      </c>
      <c r="L1545" t="s">
        <v>6832</v>
      </c>
      <c r="M1545" t="s">
        <v>6833</v>
      </c>
      <c r="N1545" t="s">
        <v>17</v>
      </c>
      <c r="O1545" s="14">
        <v>44531</v>
      </c>
      <c r="P1545" s="14">
        <v>44562</v>
      </c>
      <c r="Q1545" s="1" t="s">
        <v>75</v>
      </c>
      <c r="R1545" s="1" t="s">
        <v>7018</v>
      </c>
      <c r="S1545" s="25" t="s">
        <v>1018</v>
      </c>
      <c r="T1545" s="1">
        <v>0</v>
      </c>
      <c r="U1545" t="s">
        <v>5982</v>
      </c>
      <c r="V1545" t="s">
        <v>5982</v>
      </c>
      <c r="W1545" t="s">
        <v>299</v>
      </c>
      <c r="X1545" t="b">
        <f>Tabla1[[#This Row],[PLAN CONSUMO 31/10]]=Tabla1[[#This Row],[PLAN_CONSUMO]]</f>
        <v>1</v>
      </c>
      <c r="Y1545" t="s">
        <v>6778</v>
      </c>
      <c r="Z1545" t="b">
        <f>Tabla1[[#This Row],[DESCRIPCION_U20002 31/10]]=Tabla1[[#This Row],[DESCRIPCION_U2000]]</f>
        <v>1</v>
      </c>
      <c r="AA1545" t="s">
        <v>7446</v>
      </c>
      <c r="AB1545" t="b">
        <f>Tabla1[[#This Row],[EJECUTIVO COMERCIAL 31/10]]=Tabla1[[#This Row],[EJECUTIVO_CORPORATE]]</f>
        <v>0</v>
      </c>
      <c r="AC1545" t="e">
        <f>VLOOKUP(Tabla1[[#This Row],[NRO_CUENTA]],[1]!Tabla3[#Data],12,0)</f>
        <v>#N/A</v>
      </c>
      <c r="AD1545" t="e">
        <f>VLOOKUP(Tabla1[[#This Row],[NRO_CUENTA]],[1]!Tabla3[#Data],17,0)</f>
        <v>#N/A</v>
      </c>
    </row>
    <row r="1546" spans="1:30" x14ac:dyDescent="0.25">
      <c r="A1546" t="s">
        <v>322</v>
      </c>
      <c r="B1546" s="1">
        <v>44483</v>
      </c>
      <c r="C1546" t="s">
        <v>129</v>
      </c>
      <c r="D1546">
        <v>36846</v>
      </c>
      <c r="E1546" s="6" t="s">
        <v>6779</v>
      </c>
      <c r="F1546" t="s">
        <v>6780</v>
      </c>
      <c r="G1546" s="6" t="s">
        <v>6781</v>
      </c>
      <c r="H1546" t="s">
        <v>40</v>
      </c>
      <c r="I1546" t="s">
        <v>23</v>
      </c>
      <c r="J1546" s="46" t="s">
        <v>6905</v>
      </c>
      <c r="K1546" t="s">
        <v>6834</v>
      </c>
      <c r="L1546" t="s">
        <v>6835</v>
      </c>
      <c r="M1546" t="s">
        <v>6836</v>
      </c>
      <c r="N1546" t="s">
        <v>17</v>
      </c>
      <c r="O1546" s="14">
        <v>44531</v>
      </c>
      <c r="P1546" s="14">
        <v>44562</v>
      </c>
      <c r="Q1546" s="22" t="s">
        <v>27</v>
      </c>
      <c r="R1546" s="1"/>
      <c r="S1546" s="2"/>
      <c r="T1546" s="1">
        <v>44603</v>
      </c>
      <c r="U1546" t="s">
        <v>5982</v>
      </c>
      <c r="V1546" t="s">
        <v>5982</v>
      </c>
      <c r="W1546" t="s">
        <v>129</v>
      </c>
      <c r="X1546" t="b">
        <f>Tabla1[[#This Row],[PLAN CONSUMO 31/10]]=Tabla1[[#This Row],[PLAN_CONSUMO]]</f>
        <v>1</v>
      </c>
      <c r="Y1546" t="s">
        <v>6780</v>
      </c>
      <c r="Z1546" t="b">
        <f>Tabla1[[#This Row],[DESCRIPCION_U20002 31/10]]=Tabla1[[#This Row],[DESCRIPCION_U2000]]</f>
        <v>1</v>
      </c>
      <c r="AA1546" t="s">
        <v>2247</v>
      </c>
      <c r="AB1546" t="b">
        <f>Tabla1[[#This Row],[EJECUTIVO COMERCIAL 31/10]]=Tabla1[[#This Row],[EJECUTIVO_CORPORATE]]</f>
        <v>0</v>
      </c>
      <c r="AC1546" t="e">
        <f>VLOOKUP(Tabla1[[#This Row],[NRO_CUENTA]],[1]!Tabla3[#Data],12,0)</f>
        <v>#N/A</v>
      </c>
      <c r="AD1546" t="e">
        <f>VLOOKUP(Tabla1[[#This Row],[NRO_CUENTA]],[1]!Tabla3[#Data],17,0)</f>
        <v>#N/A</v>
      </c>
    </row>
    <row r="1547" spans="1:30" x14ac:dyDescent="0.25">
      <c r="A1547" t="s">
        <v>18</v>
      </c>
      <c r="B1547" s="1">
        <v>44530</v>
      </c>
      <c r="C1547" t="s">
        <v>868</v>
      </c>
      <c r="D1547">
        <v>36898</v>
      </c>
      <c r="E1547" s="6" t="s">
        <v>3077</v>
      </c>
      <c r="F1547" t="s">
        <v>6784</v>
      </c>
      <c r="G1547" s="6" t="s">
        <v>1760</v>
      </c>
      <c r="H1547" t="s">
        <v>40</v>
      </c>
      <c r="I1547" t="s">
        <v>23</v>
      </c>
      <c r="J1547" t="s">
        <v>1231</v>
      </c>
      <c r="K1547" t="s">
        <v>6841</v>
      </c>
      <c r="L1547">
        <v>0</v>
      </c>
      <c r="M1547" t="s">
        <v>3163</v>
      </c>
      <c r="N1547" t="s">
        <v>17</v>
      </c>
      <c r="O1547" s="14">
        <v>44531</v>
      </c>
      <c r="P1547" s="14">
        <v>44562</v>
      </c>
      <c r="Q1547" s="22" t="s">
        <v>27</v>
      </c>
      <c r="R1547" s="1" t="s">
        <v>7246</v>
      </c>
      <c r="S1547" s="2"/>
      <c r="T1547" s="1">
        <v>44728</v>
      </c>
      <c r="U1547" t="s">
        <v>5982</v>
      </c>
      <c r="V1547" t="s">
        <v>5982</v>
      </c>
      <c r="W1547" t="s">
        <v>1251</v>
      </c>
      <c r="X1547" t="b">
        <f>Tabla1[[#This Row],[PLAN CONSUMO 31/10]]=Tabla1[[#This Row],[PLAN_CONSUMO]]</f>
        <v>0</v>
      </c>
      <c r="Y1547" t="s">
        <v>7347</v>
      </c>
      <c r="Z1547" t="b">
        <f>Tabla1[[#This Row],[DESCRIPCION_U20002 31/10]]=Tabla1[[#This Row],[DESCRIPCION_U2000]]</f>
        <v>0</v>
      </c>
      <c r="AA1547" t="s">
        <v>1760</v>
      </c>
      <c r="AB1547" t="b">
        <f>Tabla1[[#This Row],[EJECUTIVO COMERCIAL 31/10]]=Tabla1[[#This Row],[EJECUTIVO_CORPORATE]]</f>
        <v>1</v>
      </c>
      <c r="AC1547" t="e">
        <f>VLOOKUP(Tabla1[[#This Row],[NRO_CUENTA]],[1]!Tabla3[#Data],12,0)</f>
        <v>#N/A</v>
      </c>
      <c r="AD1547" t="e">
        <f>VLOOKUP(Tabla1[[#This Row],[NRO_CUENTA]],[1]!Tabla3[#Data],17,0)</f>
        <v>#N/A</v>
      </c>
    </row>
    <row r="1548" spans="1:30" x14ac:dyDescent="0.25">
      <c r="A1548" t="s">
        <v>18</v>
      </c>
      <c r="B1548" s="1">
        <v>44499</v>
      </c>
      <c r="C1548" t="s">
        <v>28</v>
      </c>
      <c r="D1548">
        <v>36902</v>
      </c>
      <c r="E1548" s="6" t="s">
        <v>1096</v>
      </c>
      <c r="F1548" t="s">
        <v>6785</v>
      </c>
      <c r="G1548" s="6" t="s">
        <v>1389</v>
      </c>
      <c r="H1548" t="s">
        <v>40</v>
      </c>
      <c r="I1548" t="s">
        <v>23</v>
      </c>
      <c r="J1548" t="s">
        <v>832</v>
      </c>
      <c r="K1548" t="s">
        <v>6842</v>
      </c>
      <c r="L1548" t="s">
        <v>6843</v>
      </c>
      <c r="M1548" t="s">
        <v>6844</v>
      </c>
      <c r="N1548" t="s">
        <v>17</v>
      </c>
      <c r="O1548" s="14">
        <v>44531</v>
      </c>
      <c r="P1548" s="14">
        <v>44562</v>
      </c>
      <c r="Q1548" s="1" t="s">
        <v>75</v>
      </c>
      <c r="R1548" s="1" t="s">
        <v>7046</v>
      </c>
      <c r="S1548" s="25" t="s">
        <v>1018</v>
      </c>
      <c r="T1548" s="1">
        <v>0</v>
      </c>
      <c r="U1548" t="s">
        <v>5982</v>
      </c>
      <c r="V1548" t="s">
        <v>5982</v>
      </c>
      <c r="W1548" t="s">
        <v>28</v>
      </c>
      <c r="X1548" t="b">
        <f>Tabla1[[#This Row],[PLAN CONSUMO 31/10]]=Tabla1[[#This Row],[PLAN_CONSUMO]]</f>
        <v>1</v>
      </c>
      <c r="Y1548" t="s">
        <v>6785</v>
      </c>
      <c r="Z1548" t="b">
        <f>Tabla1[[#This Row],[DESCRIPCION_U20002 31/10]]=Tabla1[[#This Row],[DESCRIPCION_U2000]]</f>
        <v>1</v>
      </c>
      <c r="AA1548" t="s">
        <v>8737</v>
      </c>
      <c r="AB1548" t="b">
        <f>Tabla1[[#This Row],[EJECUTIVO COMERCIAL 31/10]]=Tabla1[[#This Row],[EJECUTIVO_CORPORATE]]</f>
        <v>0</v>
      </c>
      <c r="AC1548" t="e">
        <f>VLOOKUP(Tabla1[[#This Row],[NRO_CUENTA]],[1]!Tabla3[#Data],12,0)</f>
        <v>#N/A</v>
      </c>
      <c r="AD1548" t="e">
        <f>VLOOKUP(Tabla1[[#This Row],[NRO_CUENTA]],[1]!Tabla3[#Data],17,0)</f>
        <v>#N/A</v>
      </c>
    </row>
    <row r="1549" spans="1:30" x14ac:dyDescent="0.25">
      <c r="A1549" t="s">
        <v>242</v>
      </c>
      <c r="B1549" s="1">
        <v>44497</v>
      </c>
      <c r="C1549" t="s">
        <v>248</v>
      </c>
      <c r="D1549">
        <v>36962</v>
      </c>
      <c r="E1549" s="6" t="s">
        <v>6786</v>
      </c>
      <c r="F1549" t="s">
        <v>6787</v>
      </c>
      <c r="G1549" s="6" t="s">
        <v>5666</v>
      </c>
      <c r="H1549" t="s">
        <v>40</v>
      </c>
      <c r="I1549" t="s">
        <v>23</v>
      </c>
      <c r="J1549" s="46" t="s">
        <v>5667</v>
      </c>
      <c r="K1549" t="s">
        <v>6845</v>
      </c>
      <c r="L1549" t="s">
        <v>6846</v>
      </c>
      <c r="M1549" t="s">
        <v>6847</v>
      </c>
      <c r="N1549" t="s">
        <v>17</v>
      </c>
      <c r="O1549" s="14">
        <v>44531</v>
      </c>
      <c r="P1549" s="14">
        <v>44562</v>
      </c>
      <c r="Q1549" s="22" t="s">
        <v>27</v>
      </c>
      <c r="R1549" s="1"/>
      <c r="S1549" s="2"/>
      <c r="T1549" s="1">
        <v>44592</v>
      </c>
      <c r="U1549" t="s">
        <v>5982</v>
      </c>
      <c r="V1549" t="s">
        <v>5982</v>
      </c>
      <c r="W1549" t="s">
        <v>248</v>
      </c>
      <c r="X1549" t="b">
        <f>Tabla1[[#This Row],[PLAN CONSUMO 31/10]]=Tabla1[[#This Row],[PLAN_CONSUMO]]</f>
        <v>1</v>
      </c>
      <c r="Y1549" t="s">
        <v>6787</v>
      </c>
      <c r="Z1549" t="b">
        <f>Tabla1[[#This Row],[DESCRIPCION_U20002 31/10]]=Tabla1[[#This Row],[DESCRIPCION_U2000]]</f>
        <v>1</v>
      </c>
      <c r="AA1549" t="s">
        <v>5666</v>
      </c>
      <c r="AB1549" t="b">
        <f>Tabla1[[#This Row],[EJECUTIVO COMERCIAL 31/10]]=Tabla1[[#This Row],[EJECUTIVO_CORPORATE]]</f>
        <v>1</v>
      </c>
      <c r="AC1549" t="e">
        <f>VLOOKUP(Tabla1[[#This Row],[NRO_CUENTA]],[1]!Tabla3[#Data],12,0)</f>
        <v>#N/A</v>
      </c>
      <c r="AD1549" t="e">
        <f>VLOOKUP(Tabla1[[#This Row],[NRO_CUENTA]],[1]!Tabla3[#Data],17,0)</f>
        <v>#N/A</v>
      </c>
    </row>
    <row r="1550" spans="1:30" x14ac:dyDescent="0.25">
      <c r="A1550" t="s">
        <v>18</v>
      </c>
      <c r="B1550" s="1">
        <v>44498</v>
      </c>
      <c r="C1550" t="s">
        <v>287</v>
      </c>
      <c r="D1550">
        <v>36963</v>
      </c>
      <c r="E1550" s="6" t="s">
        <v>2588</v>
      </c>
      <c r="F1550" t="s">
        <v>6788</v>
      </c>
      <c r="G1550" s="6" t="s">
        <v>1820</v>
      </c>
      <c r="H1550" t="s">
        <v>40</v>
      </c>
      <c r="I1550" t="s">
        <v>23</v>
      </c>
      <c r="J1550" t="s">
        <v>1378</v>
      </c>
      <c r="K1550" t="s">
        <v>6848</v>
      </c>
      <c r="L1550" t="s">
        <v>6849</v>
      </c>
      <c r="M1550" t="s">
        <v>6850</v>
      </c>
      <c r="N1550" t="s">
        <v>17</v>
      </c>
      <c r="O1550" s="14">
        <v>44531</v>
      </c>
      <c r="P1550" s="14">
        <v>44562</v>
      </c>
      <c r="Q1550" s="22" t="s">
        <v>27</v>
      </c>
      <c r="R1550" s="1" t="s">
        <v>7022</v>
      </c>
      <c r="S1550" s="2"/>
      <c r="T1550" s="1">
        <v>44650</v>
      </c>
      <c r="U1550" t="s">
        <v>5982</v>
      </c>
      <c r="V1550" t="s">
        <v>5982</v>
      </c>
      <c r="W1550" t="s">
        <v>287</v>
      </c>
      <c r="X1550" t="b">
        <f>Tabla1[[#This Row],[PLAN CONSUMO 31/10]]=Tabla1[[#This Row],[PLAN_CONSUMO]]</f>
        <v>1</v>
      </c>
      <c r="Y1550" t="s">
        <v>9285</v>
      </c>
      <c r="Z1550" t="b">
        <f>Tabla1[[#This Row],[DESCRIPCION_U20002 31/10]]=Tabla1[[#This Row],[DESCRIPCION_U2000]]</f>
        <v>0</v>
      </c>
      <c r="AA1550" t="s">
        <v>1820</v>
      </c>
      <c r="AB1550" t="b">
        <f>Tabla1[[#This Row],[EJECUTIVO COMERCIAL 31/10]]=Tabla1[[#This Row],[EJECUTIVO_CORPORATE]]</f>
        <v>1</v>
      </c>
      <c r="AC1550" t="e">
        <f>VLOOKUP(Tabla1[[#This Row],[NRO_CUENTA]],[1]!Tabla3[#Data],12,0)</f>
        <v>#N/A</v>
      </c>
      <c r="AD1550" t="e">
        <f>VLOOKUP(Tabla1[[#This Row],[NRO_CUENTA]],[1]!Tabla3[#Data],17,0)</f>
        <v>#N/A</v>
      </c>
    </row>
    <row r="1551" spans="1:30" x14ac:dyDescent="0.25">
      <c r="A1551" t="s">
        <v>88</v>
      </c>
      <c r="B1551" s="1">
        <v>44499</v>
      </c>
      <c r="C1551" t="s">
        <v>129</v>
      </c>
      <c r="D1551">
        <v>36969</v>
      </c>
      <c r="E1551" s="6" t="s">
        <v>6789</v>
      </c>
      <c r="F1551" t="s">
        <v>6790</v>
      </c>
      <c r="G1551" s="6" t="s">
        <v>6744</v>
      </c>
      <c r="H1551" t="s">
        <v>40</v>
      </c>
      <c r="I1551" t="s">
        <v>23</v>
      </c>
      <c r="J1551" s="46" t="s">
        <v>1241</v>
      </c>
      <c r="K1551" t="s">
        <v>6851</v>
      </c>
      <c r="L1551" t="s">
        <v>6852</v>
      </c>
      <c r="M1551" t="s">
        <v>6853</v>
      </c>
      <c r="N1551" t="s">
        <v>17</v>
      </c>
      <c r="O1551" s="14">
        <v>44531</v>
      </c>
      <c r="P1551" s="14">
        <v>44562</v>
      </c>
      <c r="Q1551" s="22" t="s">
        <v>27</v>
      </c>
      <c r="R1551" s="1"/>
      <c r="S1551" s="2"/>
      <c r="T1551" s="1">
        <v>44572</v>
      </c>
      <c r="U1551" t="s">
        <v>5982</v>
      </c>
      <c r="V1551" t="s">
        <v>5982</v>
      </c>
      <c r="W1551" t="s">
        <v>129</v>
      </c>
      <c r="X1551" t="b">
        <f>Tabla1[[#This Row],[PLAN CONSUMO 31/10]]=Tabla1[[#This Row],[PLAN_CONSUMO]]</f>
        <v>1</v>
      </c>
      <c r="Y1551" t="s">
        <v>6790</v>
      </c>
      <c r="Z1551" t="b">
        <f>Tabla1[[#This Row],[DESCRIPCION_U20002 31/10]]=Tabla1[[#This Row],[DESCRIPCION_U2000]]</f>
        <v>1</v>
      </c>
      <c r="AA1551" t="s">
        <v>6990</v>
      </c>
      <c r="AB1551" t="b">
        <f>Tabla1[[#This Row],[EJECUTIVO COMERCIAL 31/10]]=Tabla1[[#This Row],[EJECUTIVO_CORPORATE]]</f>
        <v>0</v>
      </c>
      <c r="AC1551" t="e">
        <f>VLOOKUP(Tabla1[[#This Row],[NRO_CUENTA]],[1]!Tabla3[#Data],12,0)</f>
        <v>#N/A</v>
      </c>
      <c r="AD1551" t="e">
        <f>VLOOKUP(Tabla1[[#This Row],[NRO_CUENTA]],[1]!Tabla3[#Data],17,0)</f>
        <v>#N/A</v>
      </c>
    </row>
    <row r="1552" spans="1:30" x14ac:dyDescent="0.25">
      <c r="A1552" t="s">
        <v>18</v>
      </c>
      <c r="B1552" s="1">
        <v>44498</v>
      </c>
      <c r="C1552" t="s">
        <v>760</v>
      </c>
      <c r="D1552">
        <v>36977</v>
      </c>
      <c r="E1552" s="6" t="s">
        <v>1269</v>
      </c>
      <c r="F1552" t="s">
        <v>6791</v>
      </c>
      <c r="G1552" s="6" t="s">
        <v>1837</v>
      </c>
      <c r="H1552" t="s">
        <v>40</v>
      </c>
      <c r="I1552" t="s">
        <v>23</v>
      </c>
      <c r="J1552" t="s">
        <v>939</v>
      </c>
      <c r="K1552" t="s">
        <v>6854</v>
      </c>
      <c r="L1552" t="s">
        <v>6855</v>
      </c>
      <c r="M1552" t="s">
        <v>6856</v>
      </c>
      <c r="N1552" t="s">
        <v>17</v>
      </c>
      <c r="O1552" s="14">
        <v>44531</v>
      </c>
      <c r="P1552" s="14">
        <v>44562</v>
      </c>
      <c r="Q1552" s="22" t="s">
        <v>27</v>
      </c>
      <c r="R1552" s="1"/>
      <c r="S1552" s="2"/>
      <c r="T1552" s="1">
        <v>44585</v>
      </c>
      <c r="U1552" t="s">
        <v>5982</v>
      </c>
      <c r="V1552" t="s">
        <v>5982</v>
      </c>
      <c r="W1552" t="s">
        <v>760</v>
      </c>
      <c r="X1552" t="b">
        <f>Tabla1[[#This Row],[PLAN CONSUMO 31/10]]=Tabla1[[#This Row],[PLAN_CONSUMO]]</f>
        <v>1</v>
      </c>
      <c r="Y1552" t="s">
        <v>6791</v>
      </c>
      <c r="Z1552" t="b">
        <f>Tabla1[[#This Row],[DESCRIPCION_U20002 31/10]]=Tabla1[[#This Row],[DESCRIPCION_U2000]]</f>
        <v>1</v>
      </c>
      <c r="AA1552" t="s">
        <v>8891</v>
      </c>
      <c r="AB1552" t="b">
        <f>Tabla1[[#This Row],[EJECUTIVO COMERCIAL 31/10]]=Tabla1[[#This Row],[EJECUTIVO_CORPORATE]]</f>
        <v>0</v>
      </c>
      <c r="AC1552" t="e">
        <f>VLOOKUP(Tabla1[[#This Row],[NRO_CUENTA]],[1]!Tabla3[#Data],12,0)</f>
        <v>#N/A</v>
      </c>
      <c r="AD1552" t="e">
        <f>VLOOKUP(Tabla1[[#This Row],[NRO_CUENTA]],[1]!Tabla3[#Data],17,0)</f>
        <v>#N/A</v>
      </c>
    </row>
    <row r="1553" spans="1:30" x14ac:dyDescent="0.25">
      <c r="A1553" t="s">
        <v>88</v>
      </c>
      <c r="B1553" s="1">
        <v>44499</v>
      </c>
      <c r="C1553" t="s">
        <v>36</v>
      </c>
      <c r="D1553">
        <v>36986</v>
      </c>
      <c r="E1553" s="6" t="s">
        <v>6792</v>
      </c>
      <c r="F1553" t="s">
        <v>6793</v>
      </c>
      <c r="G1553" s="6" t="s">
        <v>1408</v>
      </c>
      <c r="H1553" t="s">
        <v>40</v>
      </c>
      <c r="I1553" t="s">
        <v>23</v>
      </c>
      <c r="J1553" t="s">
        <v>1228</v>
      </c>
      <c r="K1553" t="s">
        <v>6857</v>
      </c>
      <c r="L1553" t="s">
        <v>6858</v>
      </c>
      <c r="M1553" t="s">
        <v>6859</v>
      </c>
      <c r="N1553" t="s">
        <v>17</v>
      </c>
      <c r="O1553" s="14">
        <v>44531</v>
      </c>
      <c r="P1553" s="14">
        <v>44562</v>
      </c>
      <c r="Q1553" s="22" t="s">
        <v>27</v>
      </c>
      <c r="R1553" s="1"/>
      <c r="S1553" s="2"/>
      <c r="T1553" s="1">
        <v>44592</v>
      </c>
      <c r="U1553" t="s">
        <v>5982</v>
      </c>
      <c r="V1553" t="s">
        <v>5982</v>
      </c>
      <c r="W1553" t="s">
        <v>36</v>
      </c>
      <c r="X1553" t="b">
        <f>Tabla1[[#This Row],[PLAN CONSUMO 31/10]]=Tabla1[[#This Row],[PLAN_CONSUMO]]</f>
        <v>1</v>
      </c>
      <c r="Y1553" t="s">
        <v>6793</v>
      </c>
      <c r="Z1553" t="b">
        <f>Tabla1[[#This Row],[DESCRIPCION_U20002 31/10]]=Tabla1[[#This Row],[DESCRIPCION_U2000]]</f>
        <v>1</v>
      </c>
      <c r="AA1553" t="s">
        <v>8638</v>
      </c>
      <c r="AB1553" t="b">
        <f>Tabla1[[#This Row],[EJECUTIVO COMERCIAL 31/10]]=Tabla1[[#This Row],[EJECUTIVO_CORPORATE]]</f>
        <v>0</v>
      </c>
      <c r="AC1553" t="e">
        <f>VLOOKUP(Tabla1[[#This Row],[NRO_CUENTA]],[1]!Tabla3[#Data],12,0)</f>
        <v>#N/A</v>
      </c>
      <c r="AD1553" t="e">
        <f>VLOOKUP(Tabla1[[#This Row],[NRO_CUENTA]],[1]!Tabla3[#Data],17,0)</f>
        <v>#N/A</v>
      </c>
    </row>
    <row r="1554" spans="1:30" x14ac:dyDescent="0.25">
      <c r="A1554" t="s">
        <v>88</v>
      </c>
      <c r="B1554" s="1">
        <v>44501</v>
      </c>
      <c r="C1554" t="s">
        <v>1380</v>
      </c>
      <c r="D1554">
        <v>36991</v>
      </c>
      <c r="E1554" s="6" t="s">
        <v>3124</v>
      </c>
      <c r="F1554" t="s">
        <v>6794</v>
      </c>
      <c r="G1554" s="6" t="s">
        <v>1426</v>
      </c>
      <c r="H1554" t="s">
        <v>40</v>
      </c>
      <c r="I1554" t="s">
        <v>23</v>
      </c>
      <c r="J1554" t="s">
        <v>1222</v>
      </c>
      <c r="K1554" t="s">
        <v>6860</v>
      </c>
      <c r="L1554">
        <v>0</v>
      </c>
      <c r="M1554" t="s">
        <v>6908</v>
      </c>
      <c r="N1554" t="s">
        <v>17</v>
      </c>
      <c r="O1554" s="14">
        <v>44531</v>
      </c>
      <c r="P1554" s="14">
        <v>44562</v>
      </c>
      <c r="Q1554" s="22" t="s">
        <v>27</v>
      </c>
      <c r="R1554" s="1"/>
      <c r="S1554" s="2"/>
      <c r="T1554" s="1">
        <v>44574</v>
      </c>
      <c r="U1554" t="s">
        <v>5982</v>
      </c>
      <c r="V1554" t="s">
        <v>5982</v>
      </c>
      <c r="W1554" t="s">
        <v>1380</v>
      </c>
      <c r="X1554" t="b">
        <f>Tabla1[[#This Row],[PLAN CONSUMO 31/10]]=Tabla1[[#This Row],[PLAN_CONSUMO]]</f>
        <v>1</v>
      </c>
      <c r="Y1554" t="s">
        <v>6794</v>
      </c>
      <c r="Z1554" t="b">
        <f>Tabla1[[#This Row],[DESCRIPCION_U20002 31/10]]=Tabla1[[#This Row],[DESCRIPCION_U2000]]</f>
        <v>1</v>
      </c>
      <c r="AA1554" t="s">
        <v>1426</v>
      </c>
      <c r="AB1554" t="b">
        <f>Tabla1[[#This Row],[EJECUTIVO COMERCIAL 31/10]]=Tabla1[[#This Row],[EJECUTIVO_CORPORATE]]</f>
        <v>1</v>
      </c>
      <c r="AC1554" t="e">
        <f>VLOOKUP(Tabla1[[#This Row],[NRO_CUENTA]],[1]!Tabla3[#Data],12,0)</f>
        <v>#N/A</v>
      </c>
      <c r="AD1554" t="e">
        <f>VLOOKUP(Tabla1[[#This Row],[NRO_CUENTA]],[1]!Tabla3[#Data],17,0)</f>
        <v>#N/A</v>
      </c>
    </row>
    <row r="1555" spans="1:30" x14ac:dyDescent="0.25">
      <c r="A1555" t="s">
        <v>1382</v>
      </c>
      <c r="B1555" s="1">
        <v>44526</v>
      </c>
      <c r="C1555" t="s">
        <v>248</v>
      </c>
      <c r="D1555">
        <v>37003</v>
      </c>
      <c r="E1555" s="6" t="s">
        <v>70</v>
      </c>
      <c r="F1555" t="s">
        <v>6795</v>
      </c>
      <c r="G1555" s="6" t="s">
        <v>4583</v>
      </c>
      <c r="H1555" t="s">
        <v>40</v>
      </c>
      <c r="I1555" t="s">
        <v>23</v>
      </c>
      <c r="J1555" t="s">
        <v>1230</v>
      </c>
      <c r="K1555" t="s">
        <v>6861</v>
      </c>
      <c r="L1555" t="s">
        <v>6862</v>
      </c>
      <c r="M1555" t="s">
        <v>6863</v>
      </c>
      <c r="N1555" t="s">
        <v>17</v>
      </c>
      <c r="O1555" s="14">
        <v>44531</v>
      </c>
      <c r="P1555" s="14">
        <v>44562</v>
      </c>
      <c r="Q1555" s="22" t="s">
        <v>27</v>
      </c>
      <c r="R1555" s="1"/>
      <c r="S1555" s="2"/>
      <c r="T1555" s="1">
        <v>44581</v>
      </c>
      <c r="U1555" t="s">
        <v>5982</v>
      </c>
      <c r="V1555" t="s">
        <v>5982</v>
      </c>
      <c r="W1555" t="s">
        <v>248</v>
      </c>
      <c r="X1555" t="b">
        <f>Tabla1[[#This Row],[PLAN CONSUMO 31/10]]=Tabla1[[#This Row],[PLAN_CONSUMO]]</f>
        <v>1</v>
      </c>
      <c r="Y1555" t="s">
        <v>6795</v>
      </c>
      <c r="Z1555" t="b">
        <f>Tabla1[[#This Row],[DESCRIPCION_U20002 31/10]]=Tabla1[[#This Row],[DESCRIPCION_U2000]]</f>
        <v>1</v>
      </c>
      <c r="AA1555" t="s">
        <v>7475</v>
      </c>
      <c r="AB1555" t="b">
        <f>Tabla1[[#This Row],[EJECUTIVO COMERCIAL 31/10]]=Tabla1[[#This Row],[EJECUTIVO_CORPORATE]]</f>
        <v>0</v>
      </c>
      <c r="AC1555" t="e">
        <f>VLOOKUP(Tabla1[[#This Row],[NRO_CUENTA]],[1]!Tabla3[#Data],12,0)</f>
        <v>#N/A</v>
      </c>
      <c r="AD1555" t="e">
        <f>VLOOKUP(Tabla1[[#This Row],[NRO_CUENTA]],[1]!Tabla3[#Data],17,0)</f>
        <v>#N/A</v>
      </c>
    </row>
    <row r="1556" spans="1:30" x14ac:dyDescent="0.25">
      <c r="A1556" t="s">
        <v>18</v>
      </c>
      <c r="B1556" s="1">
        <v>44530</v>
      </c>
      <c r="C1556" t="s">
        <v>76</v>
      </c>
      <c r="D1556">
        <v>37010</v>
      </c>
      <c r="E1556" s="6" t="s">
        <v>6796</v>
      </c>
      <c r="F1556" t="s">
        <v>6797</v>
      </c>
      <c r="G1556" s="6" t="s">
        <v>4620</v>
      </c>
      <c r="H1556" t="s">
        <v>40</v>
      </c>
      <c r="I1556" t="s">
        <v>23</v>
      </c>
      <c r="J1556" t="s">
        <v>1225</v>
      </c>
      <c r="K1556" t="s">
        <v>6864</v>
      </c>
      <c r="L1556" t="s">
        <v>6865</v>
      </c>
      <c r="M1556" t="s">
        <v>6866</v>
      </c>
      <c r="N1556" t="s">
        <v>17</v>
      </c>
      <c r="O1556" s="14">
        <v>44531</v>
      </c>
      <c r="P1556" s="14">
        <v>44562</v>
      </c>
      <c r="Q1556" s="22" t="s">
        <v>27</v>
      </c>
      <c r="R1556" s="1"/>
      <c r="S1556" s="2"/>
      <c r="T1556" s="1">
        <v>44590</v>
      </c>
      <c r="U1556" t="s">
        <v>5982</v>
      </c>
      <c r="V1556" t="s">
        <v>5982</v>
      </c>
      <c r="W1556" t="s">
        <v>76</v>
      </c>
      <c r="X1556" t="b">
        <f>Tabla1[[#This Row],[PLAN CONSUMO 31/10]]=Tabla1[[#This Row],[PLAN_CONSUMO]]</f>
        <v>1</v>
      </c>
      <c r="Y1556" t="s">
        <v>6797</v>
      </c>
      <c r="Z1556" t="b">
        <f>Tabla1[[#This Row],[DESCRIPCION_U20002 31/10]]=Tabla1[[#This Row],[DESCRIPCION_U2000]]</f>
        <v>1</v>
      </c>
      <c r="AA1556" t="s">
        <v>9185</v>
      </c>
      <c r="AB1556" t="b">
        <f>Tabla1[[#This Row],[EJECUTIVO COMERCIAL 31/10]]=Tabla1[[#This Row],[EJECUTIVO_CORPORATE]]</f>
        <v>0</v>
      </c>
      <c r="AC1556" t="e">
        <f>VLOOKUP(Tabla1[[#This Row],[NRO_CUENTA]],[1]!Tabla3[#Data],12,0)</f>
        <v>#N/A</v>
      </c>
      <c r="AD1556" t="e">
        <f>VLOOKUP(Tabla1[[#This Row],[NRO_CUENTA]],[1]!Tabla3[#Data],17,0)</f>
        <v>#N/A</v>
      </c>
    </row>
    <row r="1557" spans="1:30" x14ac:dyDescent="0.25">
      <c r="A1557" t="s">
        <v>88</v>
      </c>
      <c r="B1557" s="1">
        <v>44530</v>
      </c>
      <c r="C1557" t="s">
        <v>364</v>
      </c>
      <c r="D1557">
        <v>37037</v>
      </c>
      <c r="E1557" s="6" t="s">
        <v>6798</v>
      </c>
      <c r="F1557" t="s">
        <v>6799</v>
      </c>
      <c r="G1557" s="6" t="s">
        <v>6744</v>
      </c>
      <c r="H1557" t="s">
        <v>40</v>
      </c>
      <c r="I1557" t="s">
        <v>23</v>
      </c>
      <c r="J1557" t="s">
        <v>1241</v>
      </c>
      <c r="K1557" t="s">
        <v>6867</v>
      </c>
      <c r="L1557" t="s">
        <v>6868</v>
      </c>
      <c r="M1557" t="s">
        <v>6869</v>
      </c>
      <c r="N1557" t="s">
        <v>17</v>
      </c>
      <c r="O1557" s="14">
        <v>44531</v>
      </c>
      <c r="P1557" s="14">
        <v>44562</v>
      </c>
      <c r="Q1557" s="22" t="s">
        <v>27</v>
      </c>
      <c r="R1557" s="1"/>
      <c r="S1557" s="2"/>
      <c r="T1557" s="1">
        <v>44572</v>
      </c>
      <c r="U1557" t="s">
        <v>5982</v>
      </c>
      <c r="V1557" t="s">
        <v>5982</v>
      </c>
      <c r="W1557" t="s">
        <v>364</v>
      </c>
      <c r="X1557" t="b">
        <f>Tabla1[[#This Row],[PLAN CONSUMO 31/10]]=Tabla1[[#This Row],[PLAN_CONSUMO]]</f>
        <v>1</v>
      </c>
      <c r="Y1557" t="s">
        <v>6799</v>
      </c>
      <c r="Z1557" t="b">
        <f>Tabla1[[#This Row],[DESCRIPCION_U20002 31/10]]=Tabla1[[#This Row],[DESCRIPCION_U2000]]</f>
        <v>1</v>
      </c>
      <c r="AA1557" t="s">
        <v>6990</v>
      </c>
      <c r="AB1557" t="b">
        <f>Tabla1[[#This Row],[EJECUTIVO COMERCIAL 31/10]]=Tabla1[[#This Row],[EJECUTIVO_CORPORATE]]</f>
        <v>0</v>
      </c>
      <c r="AC1557" t="e">
        <f>VLOOKUP(Tabla1[[#This Row],[NRO_CUENTA]],[1]!Tabla3[#Data],12,0)</f>
        <v>#N/A</v>
      </c>
      <c r="AD1557" t="e">
        <f>VLOOKUP(Tabla1[[#This Row],[NRO_CUENTA]],[1]!Tabla3[#Data],17,0)</f>
        <v>#N/A</v>
      </c>
    </row>
    <row r="1558" spans="1:30" x14ac:dyDescent="0.25">
      <c r="A1558" t="s">
        <v>242</v>
      </c>
      <c r="B1558" s="1">
        <v>44529</v>
      </c>
      <c r="C1558" t="s">
        <v>129</v>
      </c>
      <c r="D1558">
        <v>37053</v>
      </c>
      <c r="E1558" s="6" t="s">
        <v>6801</v>
      </c>
      <c r="F1558" t="s">
        <v>6995</v>
      </c>
      <c r="G1558" s="6" t="s">
        <v>3843</v>
      </c>
      <c r="H1558" t="s">
        <v>40</v>
      </c>
      <c r="I1558" t="s">
        <v>23</v>
      </c>
      <c r="J1558" t="s">
        <v>1844</v>
      </c>
      <c r="K1558" t="s">
        <v>6872</v>
      </c>
      <c r="L1558" t="s">
        <v>6873</v>
      </c>
      <c r="M1558" t="s">
        <v>6874</v>
      </c>
      <c r="N1558" t="s">
        <v>17</v>
      </c>
      <c r="O1558" s="14">
        <v>44531</v>
      </c>
      <c r="P1558" s="14">
        <v>44562</v>
      </c>
      <c r="Q1558" s="22" t="s">
        <v>27</v>
      </c>
      <c r="R1558" s="1"/>
      <c r="S1558" s="2"/>
      <c r="T1558" s="1">
        <v>44574</v>
      </c>
      <c r="U1558" t="s">
        <v>5982</v>
      </c>
      <c r="V1558" t="s">
        <v>5982</v>
      </c>
      <c r="W1558" t="s">
        <v>129</v>
      </c>
      <c r="X1558" t="b">
        <f>Tabla1[[#This Row],[PLAN CONSUMO 31/10]]=Tabla1[[#This Row],[PLAN_CONSUMO]]</f>
        <v>1</v>
      </c>
      <c r="Y1558" t="s">
        <v>6802</v>
      </c>
      <c r="Z1558" t="b">
        <f>Tabla1[[#This Row],[DESCRIPCION_U20002 31/10]]=Tabla1[[#This Row],[DESCRIPCION_U2000]]</f>
        <v>0</v>
      </c>
      <c r="AA1558" t="s">
        <v>3843</v>
      </c>
      <c r="AB1558" t="b">
        <f>Tabla1[[#This Row],[EJECUTIVO COMERCIAL 31/10]]=Tabla1[[#This Row],[EJECUTIVO_CORPORATE]]</f>
        <v>1</v>
      </c>
      <c r="AC1558" t="e">
        <f>VLOOKUP(Tabla1[[#This Row],[NRO_CUENTA]],[1]!Tabla3[#Data],12,0)</f>
        <v>#N/A</v>
      </c>
      <c r="AD1558" t="e">
        <f>VLOOKUP(Tabla1[[#This Row],[NRO_CUENTA]],[1]!Tabla3[#Data],17,0)</f>
        <v>#N/A</v>
      </c>
    </row>
    <row r="1559" spans="1:30" x14ac:dyDescent="0.25">
      <c r="A1559" t="s">
        <v>88</v>
      </c>
      <c r="B1559" s="1">
        <v>44501</v>
      </c>
      <c r="C1559" t="s">
        <v>1380</v>
      </c>
      <c r="D1559">
        <v>36989</v>
      </c>
      <c r="E1559" s="6" t="s">
        <v>3124</v>
      </c>
      <c r="F1559" t="s">
        <v>6803</v>
      </c>
      <c r="G1559" s="6" t="s">
        <v>1426</v>
      </c>
      <c r="H1559" t="s">
        <v>22</v>
      </c>
      <c r="I1559" t="s">
        <v>23</v>
      </c>
      <c r="J1559" t="s">
        <v>1222</v>
      </c>
      <c r="K1559" t="s">
        <v>6875</v>
      </c>
      <c r="L1559">
        <v>0</v>
      </c>
      <c r="M1559" t="s">
        <v>6931</v>
      </c>
      <c r="N1559" t="s">
        <v>17</v>
      </c>
      <c r="O1559" s="14">
        <v>44531</v>
      </c>
      <c r="P1559" s="14">
        <v>44562</v>
      </c>
      <c r="Q1559" s="22" t="s">
        <v>27</v>
      </c>
      <c r="R1559" s="1"/>
      <c r="S1559" s="2"/>
      <c r="T1559" s="1">
        <v>44578</v>
      </c>
      <c r="U1559" t="s">
        <v>5982</v>
      </c>
      <c r="V1559" t="s">
        <v>5982</v>
      </c>
      <c r="W1559" t="s">
        <v>1380</v>
      </c>
      <c r="X1559" t="b">
        <f>Tabla1[[#This Row],[PLAN CONSUMO 31/10]]=Tabla1[[#This Row],[PLAN_CONSUMO]]</f>
        <v>1</v>
      </c>
      <c r="Y1559" t="s">
        <v>6803</v>
      </c>
      <c r="Z1559" t="b">
        <f>Tabla1[[#This Row],[DESCRIPCION_U20002 31/10]]=Tabla1[[#This Row],[DESCRIPCION_U2000]]</f>
        <v>1</v>
      </c>
      <c r="AA1559" t="s">
        <v>1426</v>
      </c>
      <c r="AB1559" t="b">
        <f>Tabla1[[#This Row],[EJECUTIVO COMERCIAL 31/10]]=Tabla1[[#This Row],[EJECUTIVO_CORPORATE]]</f>
        <v>1</v>
      </c>
      <c r="AC1559" t="e">
        <f>VLOOKUP(Tabla1[[#This Row],[NRO_CUENTA]],[1]!Tabla3[#Data],12,0)</f>
        <v>#N/A</v>
      </c>
      <c r="AD1559" t="e">
        <f>VLOOKUP(Tabla1[[#This Row],[NRO_CUENTA]],[1]!Tabla3[#Data],17,0)</f>
        <v>#N/A</v>
      </c>
    </row>
    <row r="1560" spans="1:30" x14ac:dyDescent="0.25">
      <c r="A1560" t="s">
        <v>18</v>
      </c>
      <c r="B1560" s="1">
        <v>44529</v>
      </c>
      <c r="C1560" t="s">
        <v>248</v>
      </c>
      <c r="D1560">
        <v>36996</v>
      </c>
      <c r="E1560" s="6" t="s">
        <v>6796</v>
      </c>
      <c r="F1560" t="s">
        <v>6804</v>
      </c>
      <c r="G1560" s="6" t="s">
        <v>4620</v>
      </c>
      <c r="H1560" t="s">
        <v>22</v>
      </c>
      <c r="I1560" t="s">
        <v>23</v>
      </c>
      <c r="J1560" t="s">
        <v>1225</v>
      </c>
      <c r="K1560" t="s">
        <v>6876</v>
      </c>
      <c r="L1560" t="s">
        <v>6877</v>
      </c>
      <c r="M1560" t="s">
        <v>6866</v>
      </c>
      <c r="N1560" t="s">
        <v>17</v>
      </c>
      <c r="O1560" s="14">
        <v>44531</v>
      </c>
      <c r="P1560" s="14">
        <v>44562</v>
      </c>
      <c r="Q1560" s="22" t="s">
        <v>27</v>
      </c>
      <c r="R1560" s="1"/>
      <c r="S1560" s="2"/>
      <c r="T1560" s="1">
        <v>44586</v>
      </c>
      <c r="U1560" t="s">
        <v>5982</v>
      </c>
      <c r="V1560" t="s">
        <v>5982</v>
      </c>
      <c r="W1560" t="s">
        <v>248</v>
      </c>
      <c r="X1560" t="b">
        <f>Tabla1[[#This Row],[PLAN CONSUMO 31/10]]=Tabla1[[#This Row],[PLAN_CONSUMO]]</f>
        <v>1</v>
      </c>
      <c r="Y1560" t="s">
        <v>6804</v>
      </c>
      <c r="Z1560" t="b">
        <f>Tabla1[[#This Row],[DESCRIPCION_U20002 31/10]]=Tabla1[[#This Row],[DESCRIPCION_U2000]]</f>
        <v>1</v>
      </c>
      <c r="AA1560" t="s">
        <v>9185</v>
      </c>
      <c r="AB1560" t="b">
        <f>Tabla1[[#This Row],[EJECUTIVO COMERCIAL 31/10]]=Tabla1[[#This Row],[EJECUTIVO_CORPORATE]]</f>
        <v>0</v>
      </c>
      <c r="AC1560" t="e">
        <f>VLOOKUP(Tabla1[[#This Row],[NRO_CUENTA]],[1]!Tabla3[#Data],12,0)</f>
        <v>#N/A</v>
      </c>
      <c r="AD1560" t="e">
        <f>VLOOKUP(Tabla1[[#This Row],[NRO_CUENTA]],[1]!Tabla3[#Data],17,0)</f>
        <v>#N/A</v>
      </c>
    </row>
    <row r="1561" spans="1:30" x14ac:dyDescent="0.25">
      <c r="A1561" t="s">
        <v>18</v>
      </c>
      <c r="B1561" s="1">
        <v>44529</v>
      </c>
      <c r="C1561" t="s">
        <v>248</v>
      </c>
      <c r="D1561">
        <v>37012</v>
      </c>
      <c r="E1561" s="6" t="s">
        <v>6796</v>
      </c>
      <c r="F1561" t="s">
        <v>6805</v>
      </c>
      <c r="G1561" s="6" t="s">
        <v>4620</v>
      </c>
      <c r="H1561" t="s">
        <v>22</v>
      </c>
      <c r="I1561" t="s">
        <v>23</v>
      </c>
      <c r="J1561" t="s">
        <v>1225</v>
      </c>
      <c r="K1561" t="s">
        <v>6878</v>
      </c>
      <c r="L1561" t="s">
        <v>6879</v>
      </c>
      <c r="M1561" t="s">
        <v>6866</v>
      </c>
      <c r="N1561" t="s">
        <v>17</v>
      </c>
      <c r="O1561" s="14">
        <v>44531</v>
      </c>
      <c r="P1561" s="14">
        <v>44562</v>
      </c>
      <c r="Q1561" s="22" t="s">
        <v>27</v>
      </c>
      <c r="R1561" s="1"/>
      <c r="S1561" s="2"/>
      <c r="T1561" s="1">
        <v>44585</v>
      </c>
      <c r="U1561" t="s">
        <v>5982</v>
      </c>
      <c r="V1561" t="s">
        <v>5982</v>
      </c>
      <c r="W1561" t="s">
        <v>248</v>
      </c>
      <c r="X1561" t="b">
        <f>Tabla1[[#This Row],[PLAN CONSUMO 31/10]]=Tabla1[[#This Row],[PLAN_CONSUMO]]</f>
        <v>1</v>
      </c>
      <c r="Y1561" t="s">
        <v>6805</v>
      </c>
      <c r="Z1561" t="b">
        <f>Tabla1[[#This Row],[DESCRIPCION_U20002 31/10]]=Tabla1[[#This Row],[DESCRIPCION_U2000]]</f>
        <v>1</v>
      </c>
      <c r="AA1561" t="s">
        <v>9185</v>
      </c>
      <c r="AB1561" t="b">
        <f>Tabla1[[#This Row],[EJECUTIVO COMERCIAL 31/10]]=Tabla1[[#This Row],[EJECUTIVO_CORPORATE]]</f>
        <v>0</v>
      </c>
      <c r="AC1561" t="e">
        <f>VLOOKUP(Tabla1[[#This Row],[NRO_CUENTA]],[1]!Tabla3[#Data],12,0)</f>
        <v>#N/A</v>
      </c>
      <c r="AD1561" t="e">
        <f>VLOOKUP(Tabla1[[#This Row],[NRO_CUENTA]],[1]!Tabla3[#Data],17,0)</f>
        <v>#N/A</v>
      </c>
    </row>
    <row r="1562" spans="1:30" x14ac:dyDescent="0.25">
      <c r="A1562" t="s">
        <v>88</v>
      </c>
      <c r="B1562" s="1">
        <v>44530</v>
      </c>
      <c r="C1562" t="s">
        <v>364</v>
      </c>
      <c r="D1562">
        <v>37038</v>
      </c>
      <c r="E1562" s="6" t="s">
        <v>6798</v>
      </c>
      <c r="F1562" t="s">
        <v>6806</v>
      </c>
      <c r="G1562" s="6" t="s">
        <v>6744</v>
      </c>
      <c r="H1562" t="s">
        <v>22</v>
      </c>
      <c r="I1562" t="s">
        <v>23</v>
      </c>
      <c r="J1562" t="s">
        <v>1241</v>
      </c>
      <c r="K1562" t="s">
        <v>6880</v>
      </c>
      <c r="L1562" t="s">
        <v>6881</v>
      </c>
      <c r="M1562" t="s">
        <v>6869</v>
      </c>
      <c r="N1562" t="s">
        <v>17</v>
      </c>
      <c r="O1562" s="14">
        <v>44531</v>
      </c>
      <c r="P1562" s="14">
        <v>44562</v>
      </c>
      <c r="Q1562" s="22" t="s">
        <v>27</v>
      </c>
      <c r="R1562" s="1"/>
      <c r="S1562" s="2"/>
      <c r="T1562" s="1">
        <v>44573</v>
      </c>
      <c r="U1562" t="s">
        <v>5982</v>
      </c>
      <c r="V1562" t="s">
        <v>35</v>
      </c>
      <c r="W1562" t="s">
        <v>364</v>
      </c>
      <c r="X1562" t="b">
        <f>Tabla1[[#This Row],[PLAN CONSUMO 31/10]]=Tabla1[[#This Row],[PLAN_CONSUMO]]</f>
        <v>1</v>
      </c>
      <c r="Y1562" t="s">
        <v>35</v>
      </c>
      <c r="Z1562" t="b">
        <f>Tabla1[[#This Row],[DESCRIPCION_U20002 31/10]]=Tabla1[[#This Row],[DESCRIPCION_U2000]]</f>
        <v>0</v>
      </c>
      <c r="AA1562" t="s">
        <v>6990</v>
      </c>
      <c r="AB1562" t="b">
        <f>Tabla1[[#This Row],[EJECUTIVO COMERCIAL 31/10]]=Tabla1[[#This Row],[EJECUTIVO_CORPORATE]]</f>
        <v>0</v>
      </c>
      <c r="AC1562" t="e">
        <f>VLOOKUP(Tabla1[[#This Row],[NRO_CUENTA]],[1]!Tabla3[#Data],12,0)</f>
        <v>#N/A</v>
      </c>
      <c r="AD1562" t="e">
        <f>VLOOKUP(Tabla1[[#This Row],[NRO_CUENTA]],[1]!Tabla3[#Data],17,0)</f>
        <v>#N/A</v>
      </c>
    </row>
    <row r="1563" spans="1:30" x14ac:dyDescent="0.25">
      <c r="A1563" t="s">
        <v>88</v>
      </c>
      <c r="B1563" s="1">
        <v>44530</v>
      </c>
      <c r="C1563" t="s">
        <v>28</v>
      </c>
      <c r="D1563">
        <v>37077</v>
      </c>
      <c r="E1563" s="6" t="s">
        <v>2180</v>
      </c>
      <c r="F1563" t="s">
        <v>6807</v>
      </c>
      <c r="G1563" s="6" t="s">
        <v>5882</v>
      </c>
      <c r="H1563" t="s">
        <v>22</v>
      </c>
      <c r="I1563" t="s">
        <v>23</v>
      </c>
      <c r="J1563" t="s">
        <v>5686</v>
      </c>
      <c r="K1563" t="s">
        <v>6882</v>
      </c>
      <c r="L1563" t="s">
        <v>6883</v>
      </c>
      <c r="M1563" t="s">
        <v>6962</v>
      </c>
      <c r="N1563" t="s">
        <v>17</v>
      </c>
      <c r="O1563" s="14">
        <v>44531</v>
      </c>
      <c r="P1563" s="14">
        <v>44562</v>
      </c>
      <c r="Q1563" s="55" t="s">
        <v>75</v>
      </c>
      <c r="R1563" s="55" t="s">
        <v>7114</v>
      </c>
      <c r="S1563" s="2" t="s">
        <v>4837</v>
      </c>
      <c r="T1563" s="1">
        <v>0</v>
      </c>
      <c r="U1563" t="s">
        <v>5982</v>
      </c>
      <c r="V1563" t="s">
        <v>5982</v>
      </c>
      <c r="W1563" t="s">
        <v>158</v>
      </c>
      <c r="X1563" t="b">
        <f>Tabla1[[#This Row],[PLAN CONSUMO 31/10]]=Tabla1[[#This Row],[PLAN_CONSUMO]]</f>
        <v>0</v>
      </c>
      <c r="Y1563" t="s">
        <v>7552</v>
      </c>
      <c r="Z1563" t="b">
        <f>Tabla1[[#This Row],[DESCRIPCION_U20002 31/10]]=Tabla1[[#This Row],[DESCRIPCION_U2000]]</f>
        <v>0</v>
      </c>
      <c r="AA1563" t="s">
        <v>5882</v>
      </c>
      <c r="AB1563" t="b">
        <f>Tabla1[[#This Row],[EJECUTIVO COMERCIAL 31/10]]=Tabla1[[#This Row],[EJECUTIVO_CORPORATE]]</f>
        <v>1</v>
      </c>
      <c r="AC1563" t="e">
        <f>VLOOKUP(Tabla1[[#This Row],[NRO_CUENTA]],[1]!Tabla3[#Data],12,0)</f>
        <v>#N/A</v>
      </c>
      <c r="AD1563" t="e">
        <f>VLOOKUP(Tabla1[[#This Row],[NRO_CUENTA]],[1]!Tabla3[#Data],17,0)</f>
        <v>#N/A</v>
      </c>
    </row>
    <row r="1564" spans="1:30" x14ac:dyDescent="0.25">
      <c r="A1564" t="s">
        <v>88</v>
      </c>
      <c r="B1564" s="1">
        <v>44530</v>
      </c>
      <c r="C1564" t="s">
        <v>28</v>
      </c>
      <c r="D1564">
        <v>37090</v>
      </c>
      <c r="E1564" s="6" t="s">
        <v>5921</v>
      </c>
      <c r="F1564" t="s">
        <v>6808</v>
      </c>
      <c r="G1564" s="6" t="s">
        <v>1429</v>
      </c>
      <c r="H1564" t="s">
        <v>22</v>
      </c>
      <c r="I1564" t="s">
        <v>23</v>
      </c>
      <c r="J1564" t="s">
        <v>1634</v>
      </c>
      <c r="K1564" t="s">
        <v>4439</v>
      </c>
      <c r="L1564">
        <v>0</v>
      </c>
      <c r="M1564" t="s">
        <v>6935</v>
      </c>
      <c r="N1564" t="s">
        <v>17</v>
      </c>
      <c r="O1564" s="14">
        <v>44531</v>
      </c>
      <c r="P1564" s="14">
        <v>44562</v>
      </c>
      <c r="Q1564" s="22" t="s">
        <v>27</v>
      </c>
      <c r="R1564" s="55" t="s">
        <v>7016</v>
      </c>
      <c r="S1564" s="2"/>
      <c r="T1564" s="1">
        <v>44603</v>
      </c>
      <c r="U1564" t="s">
        <v>5982</v>
      </c>
      <c r="V1564" t="s">
        <v>5982</v>
      </c>
      <c r="W1564" t="s">
        <v>28</v>
      </c>
      <c r="X1564" t="b">
        <f>Tabla1[[#This Row],[PLAN CONSUMO 31/10]]=Tabla1[[#This Row],[PLAN_CONSUMO]]</f>
        <v>1</v>
      </c>
      <c r="Y1564" t="s">
        <v>6808</v>
      </c>
      <c r="Z1564" t="b">
        <f>Tabla1[[#This Row],[DESCRIPCION_U20002 31/10]]=Tabla1[[#This Row],[DESCRIPCION_U2000]]</f>
        <v>1</v>
      </c>
      <c r="AA1564" t="s">
        <v>7446</v>
      </c>
      <c r="AB1564" t="b">
        <f>Tabla1[[#This Row],[EJECUTIVO COMERCIAL 31/10]]=Tabla1[[#This Row],[EJECUTIVO_CORPORATE]]</f>
        <v>0</v>
      </c>
      <c r="AC1564" t="e">
        <f>VLOOKUP(Tabla1[[#This Row],[NRO_CUENTA]],[1]!Tabla3[#Data],12,0)</f>
        <v>#N/A</v>
      </c>
      <c r="AD1564" t="e">
        <f>VLOOKUP(Tabla1[[#This Row],[NRO_CUENTA]],[1]!Tabla3[#Data],17,0)</f>
        <v>#N/A</v>
      </c>
    </row>
    <row r="1565" spans="1:30" x14ac:dyDescent="0.25">
      <c r="A1565" t="s">
        <v>88</v>
      </c>
      <c r="B1565" s="1">
        <v>44533</v>
      </c>
      <c r="C1565" t="s">
        <v>1380</v>
      </c>
      <c r="D1565">
        <v>37130</v>
      </c>
      <c r="E1565" s="6" t="s">
        <v>6809</v>
      </c>
      <c r="F1565" t="s">
        <v>6810</v>
      </c>
      <c r="G1565" s="6" t="s">
        <v>1426</v>
      </c>
      <c r="H1565" t="s">
        <v>22</v>
      </c>
      <c r="I1565" t="s">
        <v>23</v>
      </c>
      <c r="J1565" t="s">
        <v>1222</v>
      </c>
      <c r="K1565" t="s">
        <v>6884</v>
      </c>
      <c r="L1565" t="s">
        <v>6885</v>
      </c>
      <c r="M1565" t="s">
        <v>6886</v>
      </c>
      <c r="N1565" t="s">
        <v>17</v>
      </c>
      <c r="O1565" s="14">
        <v>44531</v>
      </c>
      <c r="P1565" s="14">
        <v>44562</v>
      </c>
      <c r="Q1565" s="55" t="s">
        <v>75</v>
      </c>
      <c r="R1565" s="64" t="s">
        <v>7014</v>
      </c>
      <c r="S1565" s="2" t="s">
        <v>9310</v>
      </c>
      <c r="T1565" s="1">
        <v>0</v>
      </c>
      <c r="U1565" t="s">
        <v>5982</v>
      </c>
      <c r="V1565" t="s">
        <v>5982</v>
      </c>
      <c r="W1565" t="s">
        <v>1380</v>
      </c>
      <c r="X1565" t="b">
        <f>Tabla1[[#This Row],[PLAN CONSUMO 31/10]]=Tabla1[[#This Row],[PLAN_CONSUMO]]</f>
        <v>1</v>
      </c>
      <c r="Y1565" t="s">
        <v>6810</v>
      </c>
      <c r="Z1565" t="b">
        <f>Tabla1[[#This Row],[DESCRIPCION_U20002 31/10]]=Tabla1[[#This Row],[DESCRIPCION_U2000]]</f>
        <v>1</v>
      </c>
      <c r="AA1565" t="s">
        <v>1426</v>
      </c>
      <c r="AB1565" t="b">
        <f>Tabla1[[#This Row],[EJECUTIVO COMERCIAL 31/10]]=Tabla1[[#This Row],[EJECUTIVO_CORPORATE]]</f>
        <v>1</v>
      </c>
      <c r="AC1565" t="e">
        <f>VLOOKUP(Tabla1[[#This Row],[NRO_CUENTA]],[1]!Tabla3[#Data],12,0)</f>
        <v>#N/A</v>
      </c>
      <c r="AD1565" t="e">
        <f>VLOOKUP(Tabla1[[#This Row],[NRO_CUENTA]],[1]!Tabla3[#Data],17,0)</f>
        <v>#N/A</v>
      </c>
    </row>
    <row r="1566" spans="1:30" x14ac:dyDescent="0.25">
      <c r="A1566" t="s">
        <v>6771</v>
      </c>
      <c r="B1566" s="1">
        <v>44557</v>
      </c>
      <c r="C1566" t="s">
        <v>287</v>
      </c>
      <c r="D1566">
        <v>37134</v>
      </c>
      <c r="E1566" s="6" t="s">
        <v>6811</v>
      </c>
      <c r="F1566" t="s">
        <v>6812</v>
      </c>
      <c r="G1566" t="s">
        <v>1821</v>
      </c>
      <c r="H1566" t="s">
        <v>22</v>
      </c>
      <c r="I1566" t="s">
        <v>23</v>
      </c>
      <c r="J1566" s="34" t="s">
        <v>1845</v>
      </c>
      <c r="K1566" t="s">
        <v>6887</v>
      </c>
      <c r="L1566" t="s">
        <v>6888</v>
      </c>
      <c r="M1566" t="s">
        <v>6952</v>
      </c>
      <c r="N1566" t="s">
        <v>17</v>
      </c>
      <c r="O1566" s="14">
        <v>44531</v>
      </c>
      <c r="P1566" s="14">
        <v>44562</v>
      </c>
      <c r="Q1566" s="22" t="s">
        <v>27</v>
      </c>
      <c r="R1566" s="1" t="s">
        <v>7017</v>
      </c>
      <c r="S1566" s="2"/>
      <c r="T1566" s="1">
        <v>44595</v>
      </c>
      <c r="U1566" t="s">
        <v>5982</v>
      </c>
      <c r="V1566" t="s">
        <v>5982</v>
      </c>
      <c r="W1566" t="s">
        <v>5995</v>
      </c>
      <c r="X1566" t="b">
        <f>Tabla1[[#This Row],[PLAN CONSUMO 31/10]]=Tabla1[[#This Row],[PLAN_CONSUMO]]</f>
        <v>0</v>
      </c>
      <c r="Y1566" t="s">
        <v>7109</v>
      </c>
      <c r="Z1566" t="b">
        <f>Tabla1[[#This Row],[DESCRIPCION_U20002 31/10]]=Tabla1[[#This Row],[DESCRIPCION_U2000]]</f>
        <v>0</v>
      </c>
      <c r="AA1566" t="s">
        <v>1821</v>
      </c>
      <c r="AB1566" t="b">
        <f>Tabla1[[#This Row],[EJECUTIVO COMERCIAL 31/10]]=Tabla1[[#This Row],[EJECUTIVO_CORPORATE]]</f>
        <v>1</v>
      </c>
      <c r="AC1566" t="e">
        <f>VLOOKUP(Tabla1[[#This Row],[NRO_CUENTA]],[1]!Tabla3[#Data],12,0)</f>
        <v>#N/A</v>
      </c>
      <c r="AD1566" t="e">
        <f>VLOOKUP(Tabla1[[#This Row],[NRO_CUENTA]],[1]!Tabla3[#Data],17,0)</f>
        <v>#N/A</v>
      </c>
    </row>
    <row r="1567" spans="1:30" x14ac:dyDescent="0.25">
      <c r="A1567" t="s">
        <v>18</v>
      </c>
      <c r="B1567" s="1">
        <v>44561</v>
      </c>
      <c r="C1567" t="s">
        <v>248</v>
      </c>
      <c r="D1567">
        <v>37198</v>
      </c>
      <c r="E1567" s="6" t="s">
        <v>3806</v>
      </c>
      <c r="F1567" t="s">
        <v>6813</v>
      </c>
      <c r="G1567" s="6" t="s">
        <v>3799</v>
      </c>
      <c r="H1567" t="s">
        <v>22</v>
      </c>
      <c r="I1567" t="s">
        <v>23</v>
      </c>
      <c r="J1567" t="s">
        <v>823</v>
      </c>
      <c r="K1567" t="s">
        <v>6889</v>
      </c>
      <c r="L1567" t="s">
        <v>6890</v>
      </c>
      <c r="M1567" t="s">
        <v>6891</v>
      </c>
      <c r="N1567" t="s">
        <v>17</v>
      </c>
      <c r="O1567" s="14">
        <v>44531</v>
      </c>
      <c r="P1567" s="14">
        <v>44562</v>
      </c>
      <c r="Q1567" s="22" t="s">
        <v>27</v>
      </c>
      <c r="R1567" s="1"/>
      <c r="S1567" s="2"/>
      <c r="T1567" s="1">
        <v>44572</v>
      </c>
      <c r="U1567" t="s">
        <v>5982</v>
      </c>
      <c r="V1567" t="s">
        <v>5982</v>
      </c>
      <c r="W1567" t="s">
        <v>248</v>
      </c>
      <c r="X1567" t="b">
        <f>Tabla1[[#This Row],[PLAN CONSUMO 31/10]]=Tabla1[[#This Row],[PLAN_CONSUMO]]</f>
        <v>1</v>
      </c>
      <c r="Y1567" t="s">
        <v>6813</v>
      </c>
      <c r="Z1567" t="b">
        <f>Tabla1[[#This Row],[DESCRIPCION_U20002 31/10]]=Tabla1[[#This Row],[DESCRIPCION_U2000]]</f>
        <v>1</v>
      </c>
      <c r="AA1567" t="s">
        <v>3799</v>
      </c>
      <c r="AB1567" t="b">
        <f>Tabla1[[#This Row],[EJECUTIVO COMERCIAL 31/10]]=Tabla1[[#This Row],[EJECUTIVO_CORPORATE]]</f>
        <v>1</v>
      </c>
      <c r="AC1567" t="e">
        <f>VLOOKUP(Tabla1[[#This Row],[NRO_CUENTA]],[1]!Tabla3[#Data],12,0)</f>
        <v>#N/A</v>
      </c>
      <c r="AD1567" t="e">
        <f>VLOOKUP(Tabla1[[#This Row],[NRO_CUENTA]],[1]!Tabla3[#Data],17,0)</f>
        <v>#N/A</v>
      </c>
    </row>
    <row r="1568" spans="1:30" x14ac:dyDescent="0.25">
      <c r="A1568" t="s">
        <v>88</v>
      </c>
      <c r="B1568" s="1">
        <v>44561</v>
      </c>
      <c r="C1568" t="s">
        <v>6497</v>
      </c>
      <c r="D1568">
        <v>37229</v>
      </c>
      <c r="E1568" s="6" t="s">
        <v>6814</v>
      </c>
      <c r="F1568" t="s">
        <v>6815</v>
      </c>
      <c r="G1568" s="6" t="s">
        <v>1422</v>
      </c>
      <c r="H1568" t="s">
        <v>22</v>
      </c>
      <c r="I1568" t="s">
        <v>23</v>
      </c>
      <c r="J1568" t="s">
        <v>1232</v>
      </c>
      <c r="K1568" t="s">
        <v>6892</v>
      </c>
      <c r="L1568" t="s">
        <v>6893</v>
      </c>
      <c r="M1568" t="s">
        <v>6894</v>
      </c>
      <c r="N1568" t="s">
        <v>17</v>
      </c>
      <c r="O1568" s="14">
        <v>44531</v>
      </c>
      <c r="P1568" s="14">
        <v>44562</v>
      </c>
      <c r="Q1568" s="22" t="s">
        <v>27</v>
      </c>
      <c r="R1568" s="1"/>
      <c r="S1568" s="2"/>
      <c r="T1568" s="1">
        <v>44571</v>
      </c>
      <c r="U1568" t="s">
        <v>5989</v>
      </c>
      <c r="V1568" t="s">
        <v>35</v>
      </c>
      <c r="W1568" t="s">
        <v>6497</v>
      </c>
      <c r="X1568" t="b">
        <f>Tabla1[[#This Row],[PLAN CONSUMO 31/10]]=Tabla1[[#This Row],[PLAN_CONSUMO]]</f>
        <v>1</v>
      </c>
      <c r="Y1568" t="s">
        <v>35</v>
      </c>
      <c r="Z1568" t="b">
        <f>Tabla1[[#This Row],[DESCRIPCION_U20002 31/10]]=Tabla1[[#This Row],[DESCRIPCION_U2000]]</f>
        <v>0</v>
      </c>
      <c r="AA1568" t="s">
        <v>7446</v>
      </c>
      <c r="AB1568" t="b">
        <f>Tabla1[[#This Row],[EJECUTIVO COMERCIAL 31/10]]=Tabla1[[#This Row],[EJECUTIVO_CORPORATE]]</f>
        <v>0</v>
      </c>
      <c r="AC1568" t="e">
        <f>VLOOKUP(Tabla1[[#This Row],[NRO_CUENTA]],[1]!Tabla3[#Data],12,0)</f>
        <v>#N/A</v>
      </c>
      <c r="AD1568" t="e">
        <f>VLOOKUP(Tabla1[[#This Row],[NRO_CUENTA]],[1]!Tabla3[#Data],17,0)</f>
        <v>#N/A</v>
      </c>
    </row>
    <row r="1569" spans="1:30" x14ac:dyDescent="0.25">
      <c r="A1569" t="s">
        <v>88</v>
      </c>
      <c r="B1569" s="1">
        <v>44491</v>
      </c>
      <c r="C1569" t="s">
        <v>129</v>
      </c>
      <c r="D1569">
        <v>36897</v>
      </c>
      <c r="E1569" s="6" t="s">
        <v>6816</v>
      </c>
      <c r="F1569" t="s">
        <v>6817</v>
      </c>
      <c r="G1569" s="6" t="s">
        <v>5882</v>
      </c>
      <c r="H1569" t="s">
        <v>22</v>
      </c>
      <c r="I1569" t="s">
        <v>23</v>
      </c>
      <c r="J1569" t="s">
        <v>5686</v>
      </c>
      <c r="K1569" t="s">
        <v>6895</v>
      </c>
      <c r="L1569">
        <v>0</v>
      </c>
      <c r="M1569" t="s">
        <v>6896</v>
      </c>
      <c r="N1569" t="s">
        <v>17</v>
      </c>
      <c r="O1569" s="14">
        <v>44531</v>
      </c>
      <c r="P1569" s="14">
        <v>44562</v>
      </c>
      <c r="Q1569" s="22" t="s">
        <v>27</v>
      </c>
      <c r="R1569" s="1" t="s">
        <v>6951</v>
      </c>
      <c r="S1569" s="2"/>
      <c r="T1569" s="1">
        <v>44589</v>
      </c>
      <c r="U1569" t="s">
        <v>5982</v>
      </c>
      <c r="V1569" t="s">
        <v>5982</v>
      </c>
      <c r="W1569" t="s">
        <v>129</v>
      </c>
      <c r="X1569" t="b">
        <f>Tabla1[[#This Row],[PLAN CONSUMO 31/10]]=Tabla1[[#This Row],[PLAN_CONSUMO]]</f>
        <v>1</v>
      </c>
      <c r="Y1569" t="s">
        <v>6817</v>
      </c>
      <c r="Z1569" t="b">
        <f>Tabla1[[#This Row],[DESCRIPCION_U20002 31/10]]=Tabla1[[#This Row],[DESCRIPCION_U2000]]</f>
        <v>1</v>
      </c>
      <c r="AA1569" t="s">
        <v>5882</v>
      </c>
      <c r="AB1569" t="b">
        <f>Tabla1[[#This Row],[EJECUTIVO COMERCIAL 31/10]]=Tabla1[[#This Row],[EJECUTIVO_CORPORATE]]</f>
        <v>1</v>
      </c>
      <c r="AC1569" t="e">
        <f>VLOOKUP(Tabla1[[#This Row],[NRO_CUENTA]],[1]!Tabla3[#Data],12,0)</f>
        <v>#N/A</v>
      </c>
      <c r="AD1569" t="e">
        <f>VLOOKUP(Tabla1[[#This Row],[NRO_CUENTA]],[1]!Tabla3[#Data],17,0)</f>
        <v>#N/A</v>
      </c>
    </row>
    <row r="1570" spans="1:30" x14ac:dyDescent="0.25">
      <c r="A1570" t="s">
        <v>1382</v>
      </c>
      <c r="B1570" s="1">
        <v>44500</v>
      </c>
      <c r="C1570" t="s">
        <v>1766</v>
      </c>
      <c r="D1570">
        <v>36863</v>
      </c>
      <c r="E1570" s="6" t="s">
        <v>83</v>
      </c>
      <c r="F1570" t="s">
        <v>6818</v>
      </c>
      <c r="G1570" s="6" t="s">
        <v>1389</v>
      </c>
      <c r="H1570" t="s">
        <v>22</v>
      </c>
      <c r="I1570" t="s">
        <v>23</v>
      </c>
      <c r="J1570" t="s">
        <v>832</v>
      </c>
      <c r="K1570" t="s">
        <v>6897</v>
      </c>
      <c r="L1570" t="s">
        <v>6898</v>
      </c>
      <c r="M1570" t="s">
        <v>856</v>
      </c>
      <c r="N1570" t="s">
        <v>17</v>
      </c>
      <c r="O1570" s="14">
        <v>44531</v>
      </c>
      <c r="P1570" s="14">
        <v>44562</v>
      </c>
      <c r="Q1570" s="22" t="s">
        <v>27</v>
      </c>
      <c r="R1570" s="1"/>
      <c r="S1570" s="2"/>
      <c r="T1570" s="1">
        <v>44657</v>
      </c>
      <c r="U1570" t="s">
        <v>5982</v>
      </c>
      <c r="V1570" t="s">
        <v>5982</v>
      </c>
      <c r="W1570" t="s">
        <v>1766</v>
      </c>
      <c r="X1570" t="b">
        <f>Tabla1[[#This Row],[PLAN CONSUMO 31/10]]=Tabla1[[#This Row],[PLAN_CONSUMO]]</f>
        <v>1</v>
      </c>
      <c r="Y1570" t="s">
        <v>6818</v>
      </c>
      <c r="Z1570" t="b">
        <f>Tabla1[[#This Row],[DESCRIPCION_U20002 31/10]]=Tabla1[[#This Row],[DESCRIPCION_U2000]]</f>
        <v>1</v>
      </c>
      <c r="AA1570" t="s">
        <v>8737</v>
      </c>
      <c r="AB1570" t="b">
        <f>Tabla1[[#This Row],[EJECUTIVO COMERCIAL 31/10]]=Tabla1[[#This Row],[EJECUTIVO_CORPORATE]]</f>
        <v>0</v>
      </c>
      <c r="AC1570" t="e">
        <f>VLOOKUP(Tabla1[[#This Row],[NRO_CUENTA]],[1]!Tabla3[#Data],12,0)</f>
        <v>#N/A</v>
      </c>
      <c r="AD1570" t="e">
        <f>VLOOKUP(Tabla1[[#This Row],[NRO_CUENTA]],[1]!Tabla3[#Data],17,0)</f>
        <v>#N/A</v>
      </c>
    </row>
    <row r="1571" spans="1:30" x14ac:dyDescent="0.25">
      <c r="A1571" t="s">
        <v>1382</v>
      </c>
      <c r="B1571" s="1">
        <v>44529</v>
      </c>
      <c r="C1571" t="s">
        <v>1251</v>
      </c>
      <c r="D1571">
        <v>36869</v>
      </c>
      <c r="E1571" s="6" t="s">
        <v>83</v>
      </c>
      <c r="F1571" t="s">
        <v>6819</v>
      </c>
      <c r="G1571" s="6" t="s">
        <v>1389</v>
      </c>
      <c r="H1571" t="s">
        <v>22</v>
      </c>
      <c r="I1571" t="s">
        <v>23</v>
      </c>
      <c r="J1571" t="s">
        <v>832</v>
      </c>
      <c r="K1571" t="s">
        <v>6899</v>
      </c>
      <c r="L1571" t="s">
        <v>6900</v>
      </c>
      <c r="M1571" t="s">
        <v>856</v>
      </c>
      <c r="N1571" t="s">
        <v>17</v>
      </c>
      <c r="O1571" s="14">
        <v>44531</v>
      </c>
      <c r="P1571" s="14">
        <v>44562</v>
      </c>
      <c r="Q1571" s="22" t="s">
        <v>27</v>
      </c>
      <c r="R1571" s="1"/>
      <c r="S1571" s="2"/>
      <c r="T1571" s="1">
        <v>44662</v>
      </c>
      <c r="U1571" t="s">
        <v>5982</v>
      </c>
      <c r="V1571" t="s">
        <v>5982</v>
      </c>
      <c r="W1571" t="s">
        <v>1251</v>
      </c>
      <c r="X1571" t="b">
        <f>Tabla1[[#This Row],[PLAN CONSUMO 31/10]]=Tabla1[[#This Row],[PLAN_CONSUMO]]</f>
        <v>1</v>
      </c>
      <c r="Y1571" t="s">
        <v>6819</v>
      </c>
      <c r="Z1571" t="b">
        <f>Tabla1[[#This Row],[DESCRIPCION_U20002 31/10]]=Tabla1[[#This Row],[DESCRIPCION_U2000]]</f>
        <v>1</v>
      </c>
      <c r="AA1571" t="s">
        <v>8737</v>
      </c>
      <c r="AB1571" t="b">
        <f>Tabla1[[#This Row],[EJECUTIVO COMERCIAL 31/10]]=Tabla1[[#This Row],[EJECUTIVO_CORPORATE]]</f>
        <v>0</v>
      </c>
      <c r="AC1571" t="e">
        <f>VLOOKUP(Tabla1[[#This Row],[NRO_CUENTA]],[1]!Tabla3[#Data],12,0)</f>
        <v>#N/A</v>
      </c>
      <c r="AD1571" t="e">
        <f>VLOOKUP(Tabla1[[#This Row],[NRO_CUENTA]],[1]!Tabla3[#Data],17,0)</f>
        <v>#N/A</v>
      </c>
    </row>
    <row r="1572" spans="1:30" x14ac:dyDescent="0.25">
      <c r="A1572" t="s">
        <v>1382</v>
      </c>
      <c r="B1572" s="1">
        <v>44537</v>
      </c>
      <c r="C1572" t="s">
        <v>1251</v>
      </c>
      <c r="D1572">
        <v>36871</v>
      </c>
      <c r="E1572" s="6" t="s">
        <v>83</v>
      </c>
      <c r="F1572" t="s">
        <v>6820</v>
      </c>
      <c r="G1572" s="6" t="s">
        <v>1389</v>
      </c>
      <c r="H1572" t="s">
        <v>22</v>
      </c>
      <c r="I1572" t="s">
        <v>23</v>
      </c>
      <c r="J1572" t="s">
        <v>832</v>
      </c>
      <c r="K1572" t="s">
        <v>6901</v>
      </c>
      <c r="L1572" t="s">
        <v>6902</v>
      </c>
      <c r="M1572" t="s">
        <v>856</v>
      </c>
      <c r="N1572" t="s">
        <v>17</v>
      </c>
      <c r="O1572" s="14">
        <v>44531</v>
      </c>
      <c r="P1572" s="14">
        <v>44562</v>
      </c>
      <c r="Q1572" s="22" t="s">
        <v>27</v>
      </c>
      <c r="R1572" s="1"/>
      <c r="S1572" s="2"/>
      <c r="T1572" s="1">
        <v>44735</v>
      </c>
      <c r="U1572" t="s">
        <v>5982</v>
      </c>
      <c r="V1572" t="s">
        <v>5982</v>
      </c>
      <c r="W1572" t="s">
        <v>1251</v>
      </c>
      <c r="X1572" t="b">
        <f>Tabla1[[#This Row],[PLAN CONSUMO 31/10]]=Tabla1[[#This Row],[PLAN_CONSUMO]]</f>
        <v>1</v>
      </c>
      <c r="Y1572" t="s">
        <v>6820</v>
      </c>
      <c r="Z1572" t="b">
        <f>Tabla1[[#This Row],[DESCRIPCION_U20002 31/10]]=Tabla1[[#This Row],[DESCRIPCION_U2000]]</f>
        <v>1</v>
      </c>
      <c r="AA1572" t="s">
        <v>8737</v>
      </c>
      <c r="AB1572" t="b">
        <f>Tabla1[[#This Row],[EJECUTIVO COMERCIAL 31/10]]=Tabla1[[#This Row],[EJECUTIVO_CORPORATE]]</f>
        <v>0</v>
      </c>
      <c r="AC1572" t="e">
        <f>VLOOKUP(Tabla1[[#This Row],[NRO_CUENTA]],[1]!Tabla3[#Data],12,0)</f>
        <v>#N/A</v>
      </c>
      <c r="AD1572" t="e">
        <f>VLOOKUP(Tabla1[[#This Row],[NRO_CUENTA]],[1]!Tabla3[#Data],17,0)</f>
        <v>#N/A</v>
      </c>
    </row>
    <row r="1573" spans="1:30" x14ac:dyDescent="0.25">
      <c r="A1573" t="s">
        <v>1382</v>
      </c>
      <c r="B1573" s="1">
        <v>44537</v>
      </c>
      <c r="C1573" t="s">
        <v>1251</v>
      </c>
      <c r="D1573">
        <v>36872</v>
      </c>
      <c r="E1573" s="6" t="s">
        <v>83</v>
      </c>
      <c r="F1573" t="s">
        <v>6821</v>
      </c>
      <c r="G1573" s="6" t="s">
        <v>1389</v>
      </c>
      <c r="H1573" t="s">
        <v>22</v>
      </c>
      <c r="I1573" t="s">
        <v>23</v>
      </c>
      <c r="J1573" t="s">
        <v>832</v>
      </c>
      <c r="K1573" t="s">
        <v>6903</v>
      </c>
      <c r="L1573" t="s">
        <v>6904</v>
      </c>
      <c r="M1573" t="s">
        <v>856</v>
      </c>
      <c r="N1573" t="s">
        <v>17</v>
      </c>
      <c r="O1573" s="14">
        <v>44531</v>
      </c>
      <c r="P1573" s="14">
        <v>44562</v>
      </c>
      <c r="Q1573" s="22" t="s">
        <v>27</v>
      </c>
      <c r="R1573" s="1"/>
      <c r="S1573" s="2"/>
      <c r="T1573" s="1">
        <v>44734</v>
      </c>
      <c r="U1573" t="s">
        <v>5982</v>
      </c>
      <c r="V1573" t="s">
        <v>5982</v>
      </c>
      <c r="W1573" t="s">
        <v>1251</v>
      </c>
      <c r="X1573" t="b">
        <f>Tabla1[[#This Row],[PLAN CONSUMO 31/10]]=Tabla1[[#This Row],[PLAN_CONSUMO]]</f>
        <v>1</v>
      </c>
      <c r="Y1573" t="s">
        <v>6821</v>
      </c>
      <c r="Z1573" t="b">
        <f>Tabla1[[#This Row],[DESCRIPCION_U20002 31/10]]=Tabla1[[#This Row],[DESCRIPCION_U2000]]</f>
        <v>1</v>
      </c>
      <c r="AA1573" t="s">
        <v>8737</v>
      </c>
      <c r="AB1573" t="b">
        <f>Tabla1[[#This Row],[EJECUTIVO COMERCIAL 31/10]]=Tabla1[[#This Row],[EJECUTIVO_CORPORATE]]</f>
        <v>0</v>
      </c>
      <c r="AC1573" t="e">
        <f>VLOOKUP(Tabla1[[#This Row],[NRO_CUENTA]],[1]!Tabla3[#Data],12,0)</f>
        <v>#N/A</v>
      </c>
      <c r="AD1573" t="e">
        <f>VLOOKUP(Tabla1[[#This Row],[NRO_CUENTA]],[1]!Tabla3[#Data],17,0)</f>
        <v>#N/A</v>
      </c>
    </row>
    <row r="1574" spans="1:30" x14ac:dyDescent="0.25">
      <c r="A1574" t="s">
        <v>88</v>
      </c>
      <c r="B1574" s="1">
        <v>44561</v>
      </c>
      <c r="C1574" t="s">
        <v>248</v>
      </c>
      <c r="D1574">
        <v>37227</v>
      </c>
      <c r="E1574" s="6" t="s">
        <v>6814</v>
      </c>
      <c r="F1574" t="s">
        <v>6933</v>
      </c>
      <c r="G1574" s="6" t="s">
        <v>1422</v>
      </c>
      <c r="H1574" t="s">
        <v>22</v>
      </c>
      <c r="I1574" t="s">
        <v>23</v>
      </c>
      <c r="J1574" t="s">
        <v>1232</v>
      </c>
      <c r="K1574" t="s">
        <v>6934</v>
      </c>
      <c r="L1574">
        <v>0</v>
      </c>
      <c r="M1574" t="s">
        <v>6894</v>
      </c>
      <c r="N1574" t="s">
        <v>17</v>
      </c>
      <c r="O1574" s="14">
        <v>44531</v>
      </c>
      <c r="P1574" s="14">
        <v>44562</v>
      </c>
      <c r="Q1574" s="22" t="s">
        <v>27</v>
      </c>
      <c r="R1574" s="1"/>
      <c r="S1574" s="2"/>
      <c r="T1574" s="1">
        <v>44573</v>
      </c>
      <c r="U1574" t="s">
        <v>5989</v>
      </c>
      <c r="V1574" t="s">
        <v>35</v>
      </c>
      <c r="W1574" t="s">
        <v>248</v>
      </c>
      <c r="X1574" t="b">
        <f>Tabla1[[#This Row],[PLAN CONSUMO 31/10]]=Tabla1[[#This Row],[PLAN_CONSUMO]]</f>
        <v>1</v>
      </c>
      <c r="Y1574" t="s">
        <v>35</v>
      </c>
      <c r="Z1574" t="b">
        <f>Tabla1[[#This Row],[DESCRIPCION_U20002 31/10]]=Tabla1[[#This Row],[DESCRIPCION_U2000]]</f>
        <v>0</v>
      </c>
      <c r="AA1574" t="s">
        <v>7446</v>
      </c>
      <c r="AB1574" t="b">
        <f>Tabla1[[#This Row],[EJECUTIVO COMERCIAL 31/10]]=Tabla1[[#This Row],[EJECUTIVO_CORPORATE]]</f>
        <v>0</v>
      </c>
      <c r="AC1574" t="e">
        <f>VLOOKUP(Tabla1[[#This Row],[NRO_CUENTA]],[1]!Tabla3[#Data],12,0)</f>
        <v>#N/A</v>
      </c>
      <c r="AD1574" t="e">
        <f>VLOOKUP(Tabla1[[#This Row],[NRO_CUENTA]],[1]!Tabla3[#Data],17,0)</f>
        <v>#N/A</v>
      </c>
    </row>
    <row r="1575" spans="1:30" x14ac:dyDescent="0.25">
      <c r="A1575" t="s">
        <v>18</v>
      </c>
      <c r="B1575" s="1">
        <v>44272</v>
      </c>
      <c r="C1575" t="s">
        <v>1642</v>
      </c>
      <c r="D1575">
        <v>36020</v>
      </c>
      <c r="E1575" s="6" t="s">
        <v>1909</v>
      </c>
      <c r="F1575" t="s">
        <v>6954</v>
      </c>
      <c r="G1575" s="6" t="s">
        <v>1400</v>
      </c>
      <c r="H1575" t="s">
        <v>40</v>
      </c>
      <c r="I1575" t="s">
        <v>23</v>
      </c>
      <c r="J1575" t="s">
        <v>714</v>
      </c>
      <c r="K1575" t="s">
        <v>4817</v>
      </c>
      <c r="L1575" t="s">
        <v>4818</v>
      </c>
      <c r="M1575" t="s">
        <v>4819</v>
      </c>
      <c r="N1575" t="s">
        <v>594</v>
      </c>
      <c r="O1575" s="14">
        <v>44562</v>
      </c>
      <c r="P1575" s="14">
        <v>44562</v>
      </c>
      <c r="Q1575" s="1" t="s">
        <v>1878</v>
      </c>
      <c r="R1575" s="1" t="s">
        <v>6957</v>
      </c>
      <c r="S1575" s="2"/>
      <c r="T1575" s="50">
        <v>44585</v>
      </c>
      <c r="U1575" t="s">
        <v>5982</v>
      </c>
      <c r="V1575" t="s">
        <v>5982</v>
      </c>
      <c r="W1575" t="s">
        <v>94</v>
      </c>
      <c r="X1575" t="b">
        <f>Tabla1[[#This Row],[PLAN CONSUMO 31/10]]=Tabla1[[#This Row],[PLAN_CONSUMO]]</f>
        <v>0</v>
      </c>
      <c r="Y1575" t="s">
        <v>6988</v>
      </c>
      <c r="Z1575" t="b">
        <f>Tabla1[[#This Row],[DESCRIPCION_U20002 31/10]]=Tabla1[[#This Row],[DESCRIPCION_U2000]]</f>
        <v>0</v>
      </c>
      <c r="AA1575" t="s">
        <v>6743</v>
      </c>
      <c r="AB1575" t="b">
        <f>Tabla1[[#This Row],[EJECUTIVO COMERCIAL 31/10]]=Tabla1[[#This Row],[EJECUTIVO_CORPORATE]]</f>
        <v>0</v>
      </c>
      <c r="AC1575" t="e">
        <f>VLOOKUP(Tabla1[[#This Row],[NRO_CUENTA]],[1]!Tabla3[#Data],12,0)</f>
        <v>#N/A</v>
      </c>
      <c r="AD1575" t="e">
        <f>VLOOKUP(Tabla1[[#This Row],[NRO_CUENTA]],[1]!Tabla3[#Data],17,0)</f>
        <v>#N/A</v>
      </c>
    </row>
    <row r="1576" spans="1:30" x14ac:dyDescent="0.25">
      <c r="A1576" t="s">
        <v>18</v>
      </c>
      <c r="B1576" s="1">
        <v>43819</v>
      </c>
      <c r="C1576" t="s">
        <v>617</v>
      </c>
      <c r="D1576">
        <v>29684</v>
      </c>
      <c r="E1576" s="6" t="s">
        <v>1909</v>
      </c>
      <c r="F1576" t="s">
        <v>6958</v>
      </c>
      <c r="G1576" s="6" t="s">
        <v>1400</v>
      </c>
      <c r="H1576" t="s">
        <v>22</v>
      </c>
      <c r="I1576" t="s">
        <v>23</v>
      </c>
      <c r="J1576" t="s">
        <v>714</v>
      </c>
      <c r="K1576" t="s">
        <v>619</v>
      </c>
      <c r="L1576" t="s">
        <v>620</v>
      </c>
      <c r="M1576" t="s">
        <v>621</v>
      </c>
      <c r="N1576" t="s">
        <v>594</v>
      </c>
      <c r="O1576" s="14">
        <v>44562</v>
      </c>
      <c r="P1576" s="14">
        <v>44562</v>
      </c>
      <c r="Q1576" s="1" t="s">
        <v>1878</v>
      </c>
      <c r="R1576" s="1" t="s">
        <v>6956</v>
      </c>
      <c r="S1576" s="2"/>
      <c r="T1576" s="50">
        <v>44579</v>
      </c>
      <c r="U1576" t="s">
        <v>5982</v>
      </c>
      <c r="V1576" t="s">
        <v>35</v>
      </c>
      <c r="W1576" t="s">
        <v>94</v>
      </c>
      <c r="X1576" t="b">
        <f>Tabla1[[#This Row],[PLAN CONSUMO 31/10]]=Tabla1[[#This Row],[PLAN_CONSUMO]]</f>
        <v>0</v>
      </c>
      <c r="Y1576" t="s">
        <v>35</v>
      </c>
      <c r="Z1576" t="b">
        <f>Tabla1[[#This Row],[DESCRIPCION_U20002 31/10]]=Tabla1[[#This Row],[DESCRIPCION_U2000]]</f>
        <v>0</v>
      </c>
      <c r="AA1576" t="s">
        <v>6743</v>
      </c>
      <c r="AB1576" t="b">
        <f>Tabla1[[#This Row],[EJECUTIVO COMERCIAL 31/10]]=Tabla1[[#This Row],[EJECUTIVO_CORPORATE]]</f>
        <v>0</v>
      </c>
      <c r="AC1576" t="e">
        <f>VLOOKUP(Tabla1[[#This Row],[NRO_CUENTA]],[1]!Tabla3[#Data],12,0)</f>
        <v>#N/A</v>
      </c>
      <c r="AD1576" t="e">
        <f>VLOOKUP(Tabla1[[#This Row],[NRO_CUENTA]],[1]!Tabla3[#Data],17,0)</f>
        <v>#N/A</v>
      </c>
    </row>
    <row r="1577" spans="1:30" x14ac:dyDescent="0.25">
      <c r="A1577" t="s">
        <v>18</v>
      </c>
      <c r="B1577" s="1">
        <v>43819</v>
      </c>
      <c r="C1577" t="s">
        <v>601</v>
      </c>
      <c r="D1577">
        <v>34984</v>
      </c>
      <c r="E1577" s="6" t="s">
        <v>1909</v>
      </c>
      <c r="F1577" t="s">
        <v>6959</v>
      </c>
      <c r="G1577" s="6" t="s">
        <v>1400</v>
      </c>
      <c r="H1577" t="s">
        <v>31</v>
      </c>
      <c r="I1577" t="s">
        <v>23</v>
      </c>
      <c r="J1577" t="s">
        <v>714</v>
      </c>
      <c r="K1577" t="s">
        <v>614</v>
      </c>
      <c r="L1577" t="s">
        <v>615</v>
      </c>
      <c r="M1577" t="s">
        <v>616</v>
      </c>
      <c r="N1577" t="s">
        <v>594</v>
      </c>
      <c r="O1577" s="14">
        <v>44562</v>
      </c>
      <c r="P1577" s="14">
        <v>44562</v>
      </c>
      <c r="Q1577" s="1" t="s">
        <v>1878</v>
      </c>
      <c r="R1577" s="1" t="s">
        <v>6955</v>
      </c>
      <c r="S1577" s="2"/>
      <c r="T1577" s="50">
        <v>44581</v>
      </c>
      <c r="U1577" t="s">
        <v>5982</v>
      </c>
      <c r="V1577" t="s">
        <v>35</v>
      </c>
      <c r="W1577" t="s">
        <v>94</v>
      </c>
      <c r="X1577" t="b">
        <f>Tabla1[[#This Row],[PLAN CONSUMO 31/10]]=Tabla1[[#This Row],[PLAN_CONSUMO]]</f>
        <v>0</v>
      </c>
      <c r="Y1577" t="s">
        <v>35</v>
      </c>
      <c r="Z1577" t="b">
        <f>Tabla1[[#This Row],[DESCRIPCION_U20002 31/10]]=Tabla1[[#This Row],[DESCRIPCION_U2000]]</f>
        <v>0</v>
      </c>
      <c r="AA1577" t="s">
        <v>6743</v>
      </c>
      <c r="AB1577" t="b">
        <f>Tabla1[[#This Row],[EJECUTIVO COMERCIAL 31/10]]=Tabla1[[#This Row],[EJECUTIVO_CORPORATE]]</f>
        <v>0</v>
      </c>
      <c r="AC1577" t="e">
        <f>VLOOKUP(Tabla1[[#This Row],[NRO_CUENTA]],[1]!Tabla3[#Data],12,0)</f>
        <v>#N/A</v>
      </c>
      <c r="AD1577" t="e">
        <f>VLOOKUP(Tabla1[[#This Row],[NRO_CUENTA]],[1]!Tabla3[#Data],17,0)</f>
        <v>#N/A</v>
      </c>
    </row>
    <row r="1578" spans="1:30" x14ac:dyDescent="0.25">
      <c r="A1578" t="s">
        <v>18</v>
      </c>
      <c r="B1578" s="1">
        <v>43819</v>
      </c>
      <c r="C1578" t="s">
        <v>617</v>
      </c>
      <c r="D1578">
        <v>29686</v>
      </c>
      <c r="E1578" s="6" t="s">
        <v>1909</v>
      </c>
      <c r="F1578" t="s">
        <v>6960</v>
      </c>
      <c r="G1578" s="6" t="s">
        <v>1400</v>
      </c>
      <c r="H1578" t="s">
        <v>752</v>
      </c>
      <c r="I1578" t="s">
        <v>23</v>
      </c>
      <c r="J1578" t="s">
        <v>714</v>
      </c>
      <c r="K1578" t="s">
        <v>624</v>
      </c>
      <c r="L1578" t="s">
        <v>625</v>
      </c>
      <c r="M1578" t="s">
        <v>626</v>
      </c>
      <c r="N1578" t="s">
        <v>594</v>
      </c>
      <c r="O1578" s="14">
        <v>44562</v>
      </c>
      <c r="P1578" s="14">
        <v>44562</v>
      </c>
      <c r="Q1578" s="1" t="s">
        <v>1878</v>
      </c>
      <c r="R1578" s="1" t="s">
        <v>6956</v>
      </c>
      <c r="S1578" s="2"/>
      <c r="T1578" s="50">
        <v>44589</v>
      </c>
      <c r="U1578" t="s">
        <v>5982</v>
      </c>
      <c r="V1578" t="s">
        <v>35</v>
      </c>
      <c r="W1578" t="s">
        <v>94</v>
      </c>
      <c r="X1578" t="b">
        <f>Tabla1[[#This Row],[PLAN CONSUMO 31/10]]=Tabla1[[#This Row],[PLAN_CONSUMO]]</f>
        <v>0</v>
      </c>
      <c r="Y1578" t="s">
        <v>35</v>
      </c>
      <c r="Z1578" t="b">
        <f>Tabla1[[#This Row],[DESCRIPCION_U20002 31/10]]=Tabla1[[#This Row],[DESCRIPCION_U2000]]</f>
        <v>0</v>
      </c>
      <c r="AA1578" t="s">
        <v>6743</v>
      </c>
      <c r="AB1578" t="b">
        <f>Tabla1[[#This Row],[EJECUTIVO COMERCIAL 31/10]]=Tabla1[[#This Row],[EJECUTIVO_CORPORATE]]</f>
        <v>0</v>
      </c>
      <c r="AC1578" t="e">
        <f>VLOOKUP(Tabla1[[#This Row],[NRO_CUENTA]],[1]!Tabla3[#Data],12,0)</f>
        <v>#N/A</v>
      </c>
      <c r="AD1578" t="e">
        <f>VLOOKUP(Tabla1[[#This Row],[NRO_CUENTA]],[1]!Tabla3[#Data],17,0)</f>
        <v>#N/A</v>
      </c>
    </row>
    <row r="1579" spans="1:30" x14ac:dyDescent="0.25">
      <c r="A1579" t="s">
        <v>18</v>
      </c>
      <c r="B1579" s="1">
        <v>43819</v>
      </c>
      <c r="C1579" t="s">
        <v>617</v>
      </c>
      <c r="D1579">
        <v>29688</v>
      </c>
      <c r="E1579" s="6" t="s">
        <v>1909</v>
      </c>
      <c r="F1579" t="s">
        <v>6961</v>
      </c>
      <c r="G1579" s="6" t="s">
        <v>1400</v>
      </c>
      <c r="H1579" t="s">
        <v>631</v>
      </c>
      <c r="I1579" t="s">
        <v>23</v>
      </c>
      <c r="J1579" t="s">
        <v>714</v>
      </c>
      <c r="K1579" t="s">
        <v>632</v>
      </c>
      <c r="L1579" t="s">
        <v>633</v>
      </c>
      <c r="M1579" t="s">
        <v>634</v>
      </c>
      <c r="N1579" t="s">
        <v>594</v>
      </c>
      <c r="O1579" s="14">
        <v>44562</v>
      </c>
      <c r="P1579" s="14">
        <v>44562</v>
      </c>
      <c r="Q1579" s="1" t="s">
        <v>1878</v>
      </c>
      <c r="R1579" s="1" t="s">
        <v>6957</v>
      </c>
      <c r="S1579" s="2"/>
      <c r="T1579" s="50">
        <v>44587</v>
      </c>
      <c r="U1579" t="s">
        <v>5982</v>
      </c>
      <c r="V1579" t="s">
        <v>5982</v>
      </c>
      <c r="W1579" t="s">
        <v>94</v>
      </c>
      <c r="X1579" t="b">
        <f>Tabla1[[#This Row],[PLAN CONSUMO 31/10]]=Tabla1[[#This Row],[PLAN_CONSUMO]]</f>
        <v>0</v>
      </c>
      <c r="Y1579" t="s">
        <v>8864</v>
      </c>
      <c r="Z1579" t="b">
        <f>Tabla1[[#This Row],[DESCRIPCION_U20002 31/10]]=Tabla1[[#This Row],[DESCRIPCION_U2000]]</f>
        <v>0</v>
      </c>
      <c r="AA1579" t="s">
        <v>6743</v>
      </c>
      <c r="AB1579" t="b">
        <f>Tabla1[[#This Row],[EJECUTIVO COMERCIAL 31/10]]=Tabla1[[#This Row],[EJECUTIVO_CORPORATE]]</f>
        <v>0</v>
      </c>
      <c r="AC1579" t="e">
        <f>VLOOKUP(Tabla1[[#This Row],[NRO_CUENTA]],[1]!Tabla3[#Data],12,0)</f>
        <v>#N/A</v>
      </c>
      <c r="AD1579" t="e">
        <f>VLOOKUP(Tabla1[[#This Row],[NRO_CUENTA]],[1]!Tabla3[#Data],17,0)</f>
        <v>#N/A</v>
      </c>
    </row>
    <row r="1580" spans="1:30" x14ac:dyDescent="0.25">
      <c r="A1580" t="s">
        <v>88</v>
      </c>
      <c r="B1580" s="1">
        <v>42691</v>
      </c>
      <c r="C1580" t="s">
        <v>94</v>
      </c>
      <c r="D1580">
        <v>30584</v>
      </c>
      <c r="E1580" s="6" t="s">
        <v>6963</v>
      </c>
      <c r="F1580" t="s">
        <v>6964</v>
      </c>
      <c r="G1580" s="6" t="s">
        <v>1413</v>
      </c>
      <c r="H1580" t="s">
        <v>40</v>
      </c>
      <c r="I1580" t="s">
        <v>23</v>
      </c>
      <c r="J1580" s="34" t="s">
        <v>757</v>
      </c>
      <c r="K1580" t="s">
        <v>6968</v>
      </c>
      <c r="L1580" t="s">
        <v>6969</v>
      </c>
      <c r="M1580" t="s">
        <v>7008</v>
      </c>
      <c r="N1580" t="s">
        <v>4091</v>
      </c>
      <c r="O1580" s="14">
        <v>44562</v>
      </c>
      <c r="P1580" s="14">
        <v>44593</v>
      </c>
      <c r="Q1580" s="22" t="s">
        <v>27</v>
      </c>
      <c r="R1580" s="1" t="s">
        <v>7009</v>
      </c>
      <c r="S1580" s="2"/>
      <c r="T1580" s="1">
        <v>44610</v>
      </c>
      <c r="U1580" t="s">
        <v>5982</v>
      </c>
      <c r="V1580" t="s">
        <v>5982</v>
      </c>
      <c r="W1580" t="s">
        <v>94</v>
      </c>
      <c r="X1580" t="b">
        <f>Tabla1[[#This Row],[PLAN CONSUMO 31/10]]=Tabla1[[#This Row],[PLAN_CONSUMO]]</f>
        <v>1</v>
      </c>
      <c r="Y1580" t="s">
        <v>6964</v>
      </c>
      <c r="Z1580" t="b">
        <f>Tabla1[[#This Row],[DESCRIPCION_U20002 31/10]]=Tabla1[[#This Row],[DESCRIPCION_U2000]]</f>
        <v>1</v>
      </c>
      <c r="AA1580" t="s">
        <v>8926</v>
      </c>
      <c r="AB1580" t="b">
        <f>Tabla1[[#This Row],[EJECUTIVO COMERCIAL 31/10]]=Tabla1[[#This Row],[EJECUTIVO_CORPORATE]]</f>
        <v>0</v>
      </c>
      <c r="AC1580" t="e">
        <f>VLOOKUP(Tabla1[[#This Row],[NRO_CUENTA]],[1]!Tabla3[#Data],12,0)</f>
        <v>#N/A</v>
      </c>
      <c r="AD1580" t="e">
        <f>VLOOKUP(Tabla1[[#This Row],[NRO_CUENTA]],[1]!Tabla3[#Data],17,0)</f>
        <v>#N/A</v>
      </c>
    </row>
    <row r="1581" spans="1:30" x14ac:dyDescent="0.25">
      <c r="A1581" t="s">
        <v>18</v>
      </c>
      <c r="B1581" s="1">
        <v>43281</v>
      </c>
      <c r="C1581" t="s">
        <v>94</v>
      </c>
      <c r="D1581">
        <v>32597</v>
      </c>
      <c r="E1581" s="6" t="s">
        <v>4003</v>
      </c>
      <c r="F1581" t="s">
        <v>6965</v>
      </c>
      <c r="G1581" s="6" t="s">
        <v>1837</v>
      </c>
      <c r="H1581" t="s">
        <v>40</v>
      </c>
      <c r="I1581" t="s">
        <v>23</v>
      </c>
      <c r="J1581" s="34" t="s">
        <v>939</v>
      </c>
      <c r="K1581" t="s">
        <v>6970</v>
      </c>
      <c r="L1581" t="s">
        <v>6971</v>
      </c>
      <c r="M1581" t="s">
        <v>6972</v>
      </c>
      <c r="N1581" t="s">
        <v>4091</v>
      </c>
      <c r="O1581" s="14">
        <v>44562</v>
      </c>
      <c r="P1581" s="14">
        <v>44593</v>
      </c>
      <c r="Q1581" s="22" t="s">
        <v>27</v>
      </c>
      <c r="R1581" s="1"/>
      <c r="S1581" s="2"/>
      <c r="T1581" s="48">
        <v>44651</v>
      </c>
      <c r="U1581" t="s">
        <v>5982</v>
      </c>
      <c r="V1581" t="s">
        <v>5982</v>
      </c>
      <c r="W1581" t="s">
        <v>94</v>
      </c>
      <c r="X1581" t="b">
        <f>Tabla1[[#This Row],[PLAN CONSUMO 31/10]]=Tabla1[[#This Row],[PLAN_CONSUMO]]</f>
        <v>1</v>
      </c>
      <c r="Y1581" t="s">
        <v>6965</v>
      </c>
      <c r="Z1581" t="b">
        <f>Tabla1[[#This Row],[DESCRIPCION_U20002 31/10]]=Tabla1[[#This Row],[DESCRIPCION_U2000]]</f>
        <v>1</v>
      </c>
      <c r="AA1581" t="s">
        <v>8891</v>
      </c>
      <c r="AB1581" t="b">
        <f>Tabla1[[#This Row],[EJECUTIVO COMERCIAL 31/10]]=Tabla1[[#This Row],[EJECUTIVO_CORPORATE]]</f>
        <v>0</v>
      </c>
      <c r="AC1581" t="e">
        <f>VLOOKUP(Tabla1[[#This Row],[NRO_CUENTA]],[1]!Tabla3[#Data],12,0)</f>
        <v>#N/A</v>
      </c>
      <c r="AD1581" t="e">
        <f>VLOOKUP(Tabla1[[#This Row],[NRO_CUENTA]],[1]!Tabla3[#Data],17,0)</f>
        <v>#N/A</v>
      </c>
    </row>
    <row r="1582" spans="1:30" x14ac:dyDescent="0.25">
      <c r="A1582" t="s">
        <v>18</v>
      </c>
      <c r="B1582" s="1">
        <v>44347</v>
      </c>
      <c r="C1582" t="s">
        <v>5991</v>
      </c>
      <c r="D1582">
        <v>36121</v>
      </c>
      <c r="E1582" s="6" t="s">
        <v>6324</v>
      </c>
      <c r="F1582" t="s">
        <v>6966</v>
      </c>
      <c r="G1582" s="6" t="s">
        <v>1837</v>
      </c>
      <c r="H1582" t="s">
        <v>40</v>
      </c>
      <c r="I1582" t="s">
        <v>23</v>
      </c>
      <c r="J1582" s="34" t="s">
        <v>939</v>
      </c>
      <c r="K1582" t="s">
        <v>6973</v>
      </c>
      <c r="L1582" t="s">
        <v>6974</v>
      </c>
      <c r="M1582" t="s">
        <v>6975</v>
      </c>
      <c r="N1582" t="s">
        <v>4091</v>
      </c>
      <c r="O1582" s="14">
        <v>44562</v>
      </c>
      <c r="P1582" s="14">
        <v>44593</v>
      </c>
      <c r="Q1582" s="22" t="s">
        <v>27</v>
      </c>
      <c r="R1582" s="1"/>
      <c r="S1582" s="2"/>
      <c r="T1582" s="48">
        <v>44623</v>
      </c>
      <c r="U1582" t="s">
        <v>5982</v>
      </c>
      <c r="V1582" t="s">
        <v>5982</v>
      </c>
      <c r="W1582" t="s">
        <v>5991</v>
      </c>
      <c r="X1582" t="b">
        <f>Tabla1[[#This Row],[PLAN CONSUMO 31/10]]=Tabla1[[#This Row],[PLAN_CONSUMO]]</f>
        <v>1</v>
      </c>
      <c r="Y1582" t="s">
        <v>6966</v>
      </c>
      <c r="Z1582" t="b">
        <f>Tabla1[[#This Row],[DESCRIPCION_U20002 31/10]]=Tabla1[[#This Row],[DESCRIPCION_U2000]]</f>
        <v>1</v>
      </c>
      <c r="AA1582" t="s">
        <v>8891</v>
      </c>
      <c r="AB1582" t="b">
        <f>Tabla1[[#This Row],[EJECUTIVO COMERCIAL 31/10]]=Tabla1[[#This Row],[EJECUTIVO_CORPORATE]]</f>
        <v>0</v>
      </c>
      <c r="AC1582" t="e">
        <f>VLOOKUP(Tabla1[[#This Row],[NRO_CUENTA]],[1]!Tabla3[#Data],12,0)</f>
        <v>#N/A</v>
      </c>
      <c r="AD1582" t="e">
        <f>VLOOKUP(Tabla1[[#This Row],[NRO_CUENTA]],[1]!Tabla3[#Data],17,0)</f>
        <v>#N/A</v>
      </c>
    </row>
    <row r="1583" spans="1:30" x14ac:dyDescent="0.25">
      <c r="A1583" t="s">
        <v>88</v>
      </c>
      <c r="B1583" s="1">
        <v>44408</v>
      </c>
      <c r="C1583" t="s">
        <v>129</v>
      </c>
      <c r="D1583">
        <v>36413</v>
      </c>
      <c r="E1583" s="6" t="s">
        <v>3826</v>
      </c>
      <c r="F1583" t="s">
        <v>6967</v>
      </c>
      <c r="G1583" s="6" t="s">
        <v>1404</v>
      </c>
      <c r="H1583" t="s">
        <v>40</v>
      </c>
      <c r="I1583" t="s">
        <v>23</v>
      </c>
      <c r="J1583" s="34" t="s">
        <v>1233</v>
      </c>
      <c r="K1583" t="s">
        <v>6976</v>
      </c>
      <c r="L1583" t="s">
        <v>6977</v>
      </c>
      <c r="M1583" t="s">
        <v>6978</v>
      </c>
      <c r="N1583" t="s">
        <v>4091</v>
      </c>
      <c r="O1583" s="14">
        <v>44562</v>
      </c>
      <c r="P1583" s="14">
        <v>44593</v>
      </c>
      <c r="Q1583" s="22" t="s">
        <v>27</v>
      </c>
      <c r="R1583" s="1"/>
      <c r="S1583" s="2"/>
      <c r="T1583" s="48">
        <v>44614</v>
      </c>
      <c r="U1583" t="s">
        <v>5984</v>
      </c>
      <c r="V1583" t="s">
        <v>5984</v>
      </c>
      <c r="W1583" t="s">
        <v>129</v>
      </c>
      <c r="X1583" t="b">
        <f>Tabla1[[#This Row],[PLAN CONSUMO 31/10]]=Tabla1[[#This Row],[PLAN_CONSUMO]]</f>
        <v>1</v>
      </c>
      <c r="Y1583" t="s">
        <v>9286</v>
      </c>
      <c r="Z1583" t="b">
        <f>Tabla1[[#This Row],[DESCRIPCION_U20002 31/10]]=Tabla1[[#This Row],[DESCRIPCION_U2000]]</f>
        <v>0</v>
      </c>
      <c r="AA1583" t="s">
        <v>7110</v>
      </c>
      <c r="AB1583" t="b">
        <f>Tabla1[[#This Row],[EJECUTIVO COMERCIAL 31/10]]=Tabla1[[#This Row],[EJECUTIVO_CORPORATE]]</f>
        <v>0</v>
      </c>
      <c r="AC1583" t="e">
        <f>VLOOKUP(Tabla1[[#This Row],[NRO_CUENTA]],[1]!Tabla3[#Data],12,0)</f>
        <v>#N/A</v>
      </c>
      <c r="AD1583" t="e">
        <f>VLOOKUP(Tabla1[[#This Row],[NRO_CUENTA]],[1]!Tabla3[#Data],17,0)</f>
        <v>#N/A</v>
      </c>
    </row>
    <row r="1584" spans="1:30" x14ac:dyDescent="0.25">
      <c r="A1584" t="s">
        <v>18</v>
      </c>
      <c r="B1584" s="1">
        <v>42006</v>
      </c>
      <c r="C1584" t="s">
        <v>414</v>
      </c>
      <c r="D1584">
        <v>29408</v>
      </c>
      <c r="E1584" s="6" t="s">
        <v>1683</v>
      </c>
      <c r="F1584" t="s">
        <v>6075</v>
      </c>
      <c r="G1584" s="6" t="s">
        <v>1426</v>
      </c>
      <c r="H1584" t="s">
        <v>22</v>
      </c>
      <c r="I1584" t="s">
        <v>23</v>
      </c>
      <c r="J1584" s="34" t="s">
        <v>1222</v>
      </c>
      <c r="K1584" t="s">
        <v>1752</v>
      </c>
      <c r="M1584" t="s">
        <v>1753</v>
      </c>
      <c r="N1584" t="s">
        <v>711</v>
      </c>
      <c r="O1584" s="14">
        <v>44562</v>
      </c>
      <c r="P1584" s="14">
        <v>44593</v>
      </c>
      <c r="Q1584" s="1" t="s">
        <v>6939</v>
      </c>
      <c r="R1584" s="1"/>
      <c r="S1584" s="2"/>
      <c r="T1584" s="89">
        <v>44606</v>
      </c>
      <c r="U1584" t="s">
        <v>5982</v>
      </c>
      <c r="V1584" t="s">
        <v>5982</v>
      </c>
      <c r="W1584" t="s">
        <v>4660</v>
      </c>
      <c r="X1584" t="b">
        <f>Tabla1[[#This Row],[PLAN CONSUMO 31/10]]=Tabla1[[#This Row],[PLAN_CONSUMO]]</f>
        <v>0</v>
      </c>
      <c r="Y1584" t="s">
        <v>6075</v>
      </c>
      <c r="Z1584" t="b">
        <f>Tabla1[[#This Row],[DESCRIPCION_U20002 31/10]]=Tabla1[[#This Row],[DESCRIPCION_U2000]]</f>
        <v>1</v>
      </c>
      <c r="AA1584" t="s">
        <v>1426</v>
      </c>
      <c r="AB1584" t="b">
        <f>Tabla1[[#This Row],[EJECUTIVO COMERCIAL 31/10]]=Tabla1[[#This Row],[EJECUTIVO_CORPORATE]]</f>
        <v>1</v>
      </c>
      <c r="AC1584" t="e">
        <f>VLOOKUP(Tabla1[[#This Row],[NRO_CUENTA]],[1]!Tabla3[#Data],12,0)</f>
        <v>#N/A</v>
      </c>
      <c r="AD1584" t="e">
        <f>VLOOKUP(Tabla1[[#This Row],[NRO_CUENTA]],[1]!Tabla3[#Data],17,0)</f>
        <v>#N/A</v>
      </c>
    </row>
    <row r="1585" spans="1:30" x14ac:dyDescent="0.25">
      <c r="A1585" t="s">
        <v>18</v>
      </c>
      <c r="B1585" s="1">
        <v>43250</v>
      </c>
      <c r="C1585" t="s">
        <v>5985</v>
      </c>
      <c r="D1585">
        <v>32463</v>
      </c>
      <c r="E1585" s="6" t="s">
        <v>961</v>
      </c>
      <c r="F1585" t="s">
        <v>6335</v>
      </c>
      <c r="G1585" s="6" t="s">
        <v>1820</v>
      </c>
      <c r="H1585" t="s">
        <v>22</v>
      </c>
      <c r="I1585" t="s">
        <v>23</v>
      </c>
      <c r="J1585" s="34" t="s">
        <v>1378</v>
      </c>
      <c r="K1585" t="s">
        <v>964</v>
      </c>
      <c r="L1585" t="s">
        <v>965</v>
      </c>
      <c r="M1585" t="s">
        <v>1001</v>
      </c>
      <c r="N1585" t="s">
        <v>711</v>
      </c>
      <c r="O1585" s="14">
        <v>44562</v>
      </c>
      <c r="P1585" s="14">
        <v>44593</v>
      </c>
      <c r="Q1585" s="1" t="s">
        <v>6939</v>
      </c>
      <c r="R1585" s="1"/>
      <c r="S1585" s="2"/>
      <c r="T1585" s="89">
        <v>44608</v>
      </c>
      <c r="U1585" t="s">
        <v>5982</v>
      </c>
      <c r="V1585" t="s">
        <v>5982</v>
      </c>
      <c r="W1585" t="s">
        <v>5985</v>
      </c>
      <c r="X1585" t="b">
        <f>Tabla1[[#This Row],[PLAN CONSUMO 31/10]]=Tabla1[[#This Row],[PLAN_CONSUMO]]</f>
        <v>1</v>
      </c>
      <c r="Y1585" t="s">
        <v>6335</v>
      </c>
      <c r="Z1585" t="b">
        <f>Tabla1[[#This Row],[DESCRIPCION_U20002 31/10]]=Tabla1[[#This Row],[DESCRIPCION_U2000]]</f>
        <v>1</v>
      </c>
      <c r="AA1585" t="s">
        <v>1820</v>
      </c>
      <c r="AB1585" t="b">
        <f>Tabla1[[#This Row],[EJECUTIVO COMERCIAL 31/10]]=Tabla1[[#This Row],[EJECUTIVO_CORPORATE]]</f>
        <v>1</v>
      </c>
      <c r="AC1585" t="e">
        <f>VLOOKUP(Tabla1[[#This Row],[NRO_CUENTA]],[1]!Tabla3[#Data],12,0)</f>
        <v>#N/A</v>
      </c>
      <c r="AD1585" t="e">
        <f>VLOOKUP(Tabla1[[#This Row],[NRO_CUENTA]],[1]!Tabla3[#Data],17,0)</f>
        <v>#N/A</v>
      </c>
    </row>
    <row r="1586" spans="1:30" x14ac:dyDescent="0.25">
      <c r="A1586" t="s">
        <v>18</v>
      </c>
      <c r="B1586" s="1">
        <v>43250</v>
      </c>
      <c r="C1586" t="s">
        <v>5988</v>
      </c>
      <c r="D1586">
        <v>32401</v>
      </c>
      <c r="E1586" s="6" t="s">
        <v>961</v>
      </c>
      <c r="F1586" t="s">
        <v>6330</v>
      </c>
      <c r="G1586" s="6" t="s">
        <v>1820</v>
      </c>
      <c r="H1586" t="s">
        <v>22</v>
      </c>
      <c r="I1586" t="s">
        <v>23</v>
      </c>
      <c r="J1586" s="34" t="s">
        <v>1378</v>
      </c>
      <c r="K1586" t="s">
        <v>964</v>
      </c>
      <c r="L1586" t="s">
        <v>965</v>
      </c>
      <c r="M1586" t="s">
        <v>1001</v>
      </c>
      <c r="N1586" t="s">
        <v>711</v>
      </c>
      <c r="O1586" s="14">
        <v>44562</v>
      </c>
      <c r="P1586" s="14">
        <v>44593</v>
      </c>
      <c r="Q1586" s="1" t="s">
        <v>6939</v>
      </c>
      <c r="R1586" s="1"/>
      <c r="S1586" s="2"/>
      <c r="T1586" s="89">
        <v>44608</v>
      </c>
      <c r="U1586" t="s">
        <v>5982</v>
      </c>
      <c r="V1586" t="s">
        <v>5982</v>
      </c>
      <c r="W1586" t="s">
        <v>5988</v>
      </c>
      <c r="X1586" t="b">
        <f>Tabla1[[#This Row],[PLAN CONSUMO 31/10]]=Tabla1[[#This Row],[PLAN_CONSUMO]]</f>
        <v>1</v>
      </c>
      <c r="Y1586" t="s">
        <v>6330</v>
      </c>
      <c r="Z1586" t="b">
        <f>Tabla1[[#This Row],[DESCRIPCION_U20002 31/10]]=Tabla1[[#This Row],[DESCRIPCION_U2000]]</f>
        <v>1</v>
      </c>
      <c r="AA1586" t="s">
        <v>1820</v>
      </c>
      <c r="AB1586" t="b">
        <f>Tabla1[[#This Row],[EJECUTIVO COMERCIAL 31/10]]=Tabla1[[#This Row],[EJECUTIVO_CORPORATE]]</f>
        <v>1</v>
      </c>
      <c r="AC1586" t="e">
        <f>VLOOKUP(Tabla1[[#This Row],[NRO_CUENTA]],[1]!Tabla3[#Data],12,0)</f>
        <v>#N/A</v>
      </c>
      <c r="AD1586" t="e">
        <f>VLOOKUP(Tabla1[[#This Row],[NRO_CUENTA]],[1]!Tabla3[#Data],17,0)</f>
        <v>#N/A</v>
      </c>
    </row>
    <row r="1587" spans="1:30" x14ac:dyDescent="0.25">
      <c r="A1587" t="s">
        <v>18</v>
      </c>
      <c r="B1587" s="1">
        <v>42642</v>
      </c>
      <c r="C1587" t="s">
        <v>323</v>
      </c>
      <c r="D1587">
        <v>30479</v>
      </c>
      <c r="E1587" s="6" t="s">
        <v>961</v>
      </c>
      <c r="F1587" t="s">
        <v>6677</v>
      </c>
      <c r="G1587" s="6" t="s">
        <v>1820</v>
      </c>
      <c r="H1587" t="s">
        <v>40</v>
      </c>
      <c r="I1587" t="s">
        <v>23</v>
      </c>
      <c r="J1587" t="s">
        <v>1378</v>
      </c>
      <c r="K1587" t="s">
        <v>2063</v>
      </c>
      <c r="L1587" t="s">
        <v>2064</v>
      </c>
      <c r="M1587" t="s">
        <v>2065</v>
      </c>
      <c r="N1587" t="s">
        <v>711</v>
      </c>
      <c r="O1587" s="14">
        <v>44562</v>
      </c>
      <c r="P1587" s="14">
        <v>44593</v>
      </c>
      <c r="Q1587" s="1" t="s">
        <v>6939</v>
      </c>
      <c r="R1587" s="1"/>
      <c r="S1587" s="2"/>
      <c r="T1587" s="89">
        <v>44611</v>
      </c>
      <c r="U1587" t="s">
        <v>5982</v>
      </c>
      <c r="V1587" t="s">
        <v>5982</v>
      </c>
      <c r="W1587" t="s">
        <v>323</v>
      </c>
      <c r="X1587" t="b">
        <f>Tabla1[[#This Row],[PLAN CONSUMO 31/10]]=Tabla1[[#This Row],[PLAN_CONSUMO]]</f>
        <v>1</v>
      </c>
      <c r="Y1587" t="s">
        <v>6677</v>
      </c>
      <c r="Z1587" t="b">
        <f>Tabla1[[#This Row],[DESCRIPCION_U20002 31/10]]=Tabla1[[#This Row],[DESCRIPCION_U2000]]</f>
        <v>1</v>
      </c>
      <c r="AA1587" t="s">
        <v>1820</v>
      </c>
      <c r="AB1587" t="b">
        <f>Tabla1[[#This Row],[EJECUTIVO COMERCIAL 31/10]]=Tabla1[[#This Row],[EJECUTIVO_CORPORATE]]</f>
        <v>1</v>
      </c>
      <c r="AC1587" t="e">
        <f>VLOOKUP(Tabla1[[#This Row],[NRO_CUENTA]],[1]!Tabla3[#Data],12,0)</f>
        <v>#N/A</v>
      </c>
      <c r="AD1587" t="e">
        <f>VLOOKUP(Tabla1[[#This Row],[NRO_CUENTA]],[1]!Tabla3[#Data],17,0)</f>
        <v>#N/A</v>
      </c>
    </row>
    <row r="1588" spans="1:30" x14ac:dyDescent="0.25">
      <c r="A1588" t="s">
        <v>18</v>
      </c>
      <c r="B1588" s="1">
        <v>43496</v>
      </c>
      <c r="C1588" t="s">
        <v>323</v>
      </c>
      <c r="D1588">
        <v>33390</v>
      </c>
      <c r="E1588" s="6" t="s">
        <v>937</v>
      </c>
      <c r="F1588" t="s">
        <v>6044</v>
      </c>
      <c r="G1588" s="6" t="s">
        <v>1389</v>
      </c>
      <c r="H1588" t="s">
        <v>40</v>
      </c>
      <c r="I1588" t="s">
        <v>23</v>
      </c>
      <c r="J1588" t="s">
        <v>832</v>
      </c>
      <c r="K1588" t="s">
        <v>940</v>
      </c>
      <c r="L1588" t="s">
        <v>941</v>
      </c>
      <c r="M1588" t="s">
        <v>942</v>
      </c>
      <c r="N1588" t="s">
        <v>711</v>
      </c>
      <c r="O1588" s="14">
        <v>44562</v>
      </c>
      <c r="P1588" s="14">
        <v>44593</v>
      </c>
      <c r="Q1588" s="1" t="s">
        <v>75</v>
      </c>
      <c r="R1588" s="55" t="s">
        <v>7040</v>
      </c>
      <c r="S1588" s="25" t="s">
        <v>1018</v>
      </c>
      <c r="T1588" s="48" t="s">
        <v>6992</v>
      </c>
      <c r="U1588" t="s">
        <v>5982</v>
      </c>
      <c r="V1588" t="s">
        <v>5982</v>
      </c>
      <c r="W1588" t="s">
        <v>323</v>
      </c>
      <c r="X1588" t="b">
        <f>Tabla1[[#This Row],[PLAN CONSUMO 31/10]]=Tabla1[[#This Row],[PLAN_CONSUMO]]</f>
        <v>1</v>
      </c>
      <c r="Y1588" t="s">
        <v>6044</v>
      </c>
      <c r="Z1588" t="b">
        <f>Tabla1[[#This Row],[DESCRIPCION_U20002 31/10]]=Tabla1[[#This Row],[DESCRIPCION_U2000]]</f>
        <v>1</v>
      </c>
      <c r="AA1588" t="s">
        <v>7373</v>
      </c>
      <c r="AB1588" t="b">
        <f>Tabla1[[#This Row],[EJECUTIVO COMERCIAL 31/10]]=Tabla1[[#This Row],[EJECUTIVO_CORPORATE]]</f>
        <v>0</v>
      </c>
      <c r="AC1588" t="e">
        <f>VLOOKUP(Tabla1[[#This Row],[NRO_CUENTA]],[1]!Tabla3[#Data],12,0)</f>
        <v>#N/A</v>
      </c>
      <c r="AD1588" t="e">
        <f>VLOOKUP(Tabla1[[#This Row],[NRO_CUENTA]],[1]!Tabla3[#Data],17,0)</f>
        <v>#N/A</v>
      </c>
    </row>
    <row r="1589" spans="1:30" x14ac:dyDescent="0.25">
      <c r="A1589" t="s">
        <v>18</v>
      </c>
      <c r="B1589" s="1">
        <v>42048</v>
      </c>
      <c r="C1589" t="s">
        <v>248</v>
      </c>
      <c r="D1589">
        <v>29469</v>
      </c>
      <c r="E1589" s="6" t="s">
        <v>1283</v>
      </c>
      <c r="F1589" t="s">
        <v>6668</v>
      </c>
      <c r="G1589" s="6" t="s">
        <v>6743</v>
      </c>
      <c r="H1589" t="s">
        <v>40</v>
      </c>
      <c r="I1589" t="s">
        <v>23</v>
      </c>
      <c r="J1589" t="s">
        <v>6906</v>
      </c>
      <c r="K1589" t="s">
        <v>1371</v>
      </c>
      <c r="M1589" t="s">
        <v>1370</v>
      </c>
      <c r="N1589" t="s">
        <v>711</v>
      </c>
      <c r="O1589" s="14">
        <v>44562</v>
      </c>
      <c r="P1589" s="14">
        <v>44593</v>
      </c>
      <c r="Q1589" s="1" t="s">
        <v>6939</v>
      </c>
      <c r="R1589" s="1"/>
      <c r="S1589" s="2"/>
      <c r="T1589" s="89">
        <v>44613</v>
      </c>
      <c r="U1589" t="s">
        <v>5982</v>
      </c>
      <c r="V1589" t="s">
        <v>5982</v>
      </c>
      <c r="W1589" t="s">
        <v>94</v>
      </c>
      <c r="X1589" t="b">
        <f>Tabla1[[#This Row],[PLAN CONSUMO 31/10]]=Tabla1[[#This Row],[PLAN_CONSUMO]]</f>
        <v>0</v>
      </c>
      <c r="Y1589" t="s">
        <v>8519</v>
      </c>
      <c r="Z1589" t="b">
        <f>Tabla1[[#This Row],[DESCRIPCION_U20002 31/10]]=Tabla1[[#This Row],[DESCRIPCION_U2000]]</f>
        <v>0</v>
      </c>
      <c r="AA1589" t="s">
        <v>6743</v>
      </c>
      <c r="AB1589" t="b">
        <f>Tabla1[[#This Row],[EJECUTIVO COMERCIAL 31/10]]=Tabla1[[#This Row],[EJECUTIVO_CORPORATE]]</f>
        <v>1</v>
      </c>
      <c r="AC1589" t="e">
        <f>VLOOKUP(Tabla1[[#This Row],[NRO_CUENTA]],[1]!Tabla3[#Data],12,0)</f>
        <v>#N/A</v>
      </c>
      <c r="AD1589" t="e">
        <f>VLOOKUP(Tabla1[[#This Row],[NRO_CUENTA]],[1]!Tabla3[#Data],17,0)</f>
        <v>#N/A</v>
      </c>
    </row>
    <row r="1590" spans="1:30" x14ac:dyDescent="0.25">
      <c r="A1590" t="s">
        <v>18</v>
      </c>
      <c r="B1590" s="1">
        <v>42048</v>
      </c>
      <c r="C1590" t="s">
        <v>248</v>
      </c>
      <c r="D1590">
        <v>29470</v>
      </c>
      <c r="E1590" s="6" t="s">
        <v>1283</v>
      </c>
      <c r="F1590" t="s">
        <v>6063</v>
      </c>
      <c r="G1590" s="6" t="s">
        <v>6743</v>
      </c>
      <c r="H1590" t="s">
        <v>22</v>
      </c>
      <c r="I1590" t="s">
        <v>23</v>
      </c>
      <c r="J1590" t="s">
        <v>6906</v>
      </c>
      <c r="K1590" t="s">
        <v>1372</v>
      </c>
      <c r="M1590" t="s">
        <v>1370</v>
      </c>
      <c r="N1590" t="s">
        <v>711</v>
      </c>
      <c r="O1590" s="14">
        <v>44562</v>
      </c>
      <c r="P1590" s="14">
        <v>44593</v>
      </c>
      <c r="Q1590" s="1" t="s">
        <v>6939</v>
      </c>
      <c r="R1590" s="1"/>
      <c r="S1590" s="2"/>
      <c r="T1590" s="89">
        <v>44618</v>
      </c>
      <c r="U1590" t="s">
        <v>5982</v>
      </c>
      <c r="V1590" t="s">
        <v>5982</v>
      </c>
      <c r="W1590" t="s">
        <v>94</v>
      </c>
      <c r="X1590" t="b">
        <f>Tabla1[[#This Row],[PLAN CONSUMO 31/10]]=Tabla1[[#This Row],[PLAN_CONSUMO]]</f>
        <v>0</v>
      </c>
      <c r="Y1590" t="s">
        <v>8520</v>
      </c>
      <c r="Z1590" t="b">
        <f>Tabla1[[#This Row],[DESCRIPCION_U20002 31/10]]=Tabla1[[#This Row],[DESCRIPCION_U2000]]</f>
        <v>0</v>
      </c>
      <c r="AA1590" t="s">
        <v>6743</v>
      </c>
      <c r="AB1590" t="b">
        <f>Tabla1[[#This Row],[EJECUTIVO COMERCIAL 31/10]]=Tabla1[[#This Row],[EJECUTIVO_CORPORATE]]</f>
        <v>1</v>
      </c>
      <c r="AC1590" t="e">
        <f>VLOOKUP(Tabla1[[#This Row],[NRO_CUENTA]],[1]!Tabla3[#Data],12,0)</f>
        <v>#N/A</v>
      </c>
      <c r="AD1590" t="e">
        <f>VLOOKUP(Tabla1[[#This Row],[NRO_CUENTA]],[1]!Tabla3[#Data],17,0)</f>
        <v>#N/A</v>
      </c>
    </row>
    <row r="1591" spans="1:30" x14ac:dyDescent="0.25">
      <c r="A1591" t="s">
        <v>18</v>
      </c>
      <c r="B1591" s="1">
        <v>42703</v>
      </c>
      <c r="C1591" t="s">
        <v>28</v>
      </c>
      <c r="D1591">
        <v>30602</v>
      </c>
      <c r="E1591" s="6" t="s">
        <v>1096</v>
      </c>
      <c r="F1591" t="s">
        <v>6054</v>
      </c>
      <c r="G1591" s="6" t="s">
        <v>1389</v>
      </c>
      <c r="H1591" t="s">
        <v>40</v>
      </c>
      <c r="I1591" t="s">
        <v>23</v>
      </c>
      <c r="J1591" t="s">
        <v>832</v>
      </c>
      <c r="K1591" t="s">
        <v>1203</v>
      </c>
      <c r="L1591" t="s">
        <v>1204</v>
      </c>
      <c r="M1591" t="s">
        <v>1190</v>
      </c>
      <c r="N1591" t="s">
        <v>711</v>
      </c>
      <c r="O1591" s="14">
        <v>44562</v>
      </c>
      <c r="P1591" s="14">
        <v>44593</v>
      </c>
      <c r="Q1591" s="1" t="s">
        <v>6939</v>
      </c>
      <c r="R1591" s="1"/>
      <c r="S1591" s="2"/>
      <c r="T1591" s="89">
        <v>44637</v>
      </c>
      <c r="U1591" t="s">
        <v>5984</v>
      </c>
      <c r="V1591" t="s">
        <v>5984</v>
      </c>
      <c r="W1591" t="s">
        <v>28</v>
      </c>
      <c r="X1591" t="b">
        <f>Tabla1[[#This Row],[PLAN CONSUMO 31/10]]=Tabla1[[#This Row],[PLAN_CONSUMO]]</f>
        <v>1</v>
      </c>
      <c r="Y1591" t="s">
        <v>9453</v>
      </c>
      <c r="Z1591" t="b">
        <f>Tabla1[[#This Row],[DESCRIPCION_U20002 31/10]]=Tabla1[[#This Row],[DESCRIPCION_U2000]]</f>
        <v>0</v>
      </c>
      <c r="AA1591" t="s">
        <v>8737</v>
      </c>
      <c r="AB1591" t="b">
        <f>Tabla1[[#This Row],[EJECUTIVO COMERCIAL 31/10]]=Tabla1[[#This Row],[EJECUTIVO_CORPORATE]]</f>
        <v>0</v>
      </c>
      <c r="AC1591" t="e">
        <f>VLOOKUP(Tabla1[[#This Row],[NRO_CUENTA]],[1]!Tabla3[#Data],12,0)</f>
        <v>#N/A</v>
      </c>
      <c r="AD1591" t="e">
        <f>VLOOKUP(Tabla1[[#This Row],[NRO_CUENTA]],[1]!Tabla3[#Data],17,0)</f>
        <v>#N/A</v>
      </c>
    </row>
    <row r="1592" spans="1:30" x14ac:dyDescent="0.25">
      <c r="A1592" t="s">
        <v>18</v>
      </c>
      <c r="B1592" s="1">
        <v>42674</v>
      </c>
      <c r="C1592" t="s">
        <v>28</v>
      </c>
      <c r="D1592">
        <v>30531</v>
      </c>
      <c r="E1592" s="6" t="s">
        <v>1096</v>
      </c>
      <c r="F1592" t="s">
        <v>6051</v>
      </c>
      <c r="G1592" s="6" t="s">
        <v>1389</v>
      </c>
      <c r="H1592" t="s">
        <v>22</v>
      </c>
      <c r="I1592" t="s">
        <v>23</v>
      </c>
      <c r="J1592" t="s">
        <v>832</v>
      </c>
      <c r="K1592" t="s">
        <v>1195</v>
      </c>
      <c r="L1592" t="s">
        <v>1196</v>
      </c>
      <c r="M1592" t="s">
        <v>1190</v>
      </c>
      <c r="N1592" t="s">
        <v>711</v>
      </c>
      <c r="O1592" s="14">
        <v>44562</v>
      </c>
      <c r="P1592" s="14">
        <v>44593</v>
      </c>
      <c r="Q1592" s="1" t="s">
        <v>75</v>
      </c>
      <c r="R1592" s="1" t="s">
        <v>7046</v>
      </c>
      <c r="S1592" s="25" t="s">
        <v>1018</v>
      </c>
      <c r="T1592" s="48" t="s">
        <v>6992</v>
      </c>
      <c r="U1592" t="s">
        <v>5984</v>
      </c>
      <c r="V1592" t="s">
        <v>5984</v>
      </c>
      <c r="W1592" t="s">
        <v>28</v>
      </c>
      <c r="X1592" t="b">
        <f>Tabla1[[#This Row],[PLAN CONSUMO 31/10]]=Tabla1[[#This Row],[PLAN_CONSUMO]]</f>
        <v>1</v>
      </c>
      <c r="Y1592" t="s">
        <v>9274</v>
      </c>
      <c r="Z1592" t="b">
        <f>Tabla1[[#This Row],[DESCRIPCION_U20002 31/10]]=Tabla1[[#This Row],[DESCRIPCION_U2000]]</f>
        <v>0</v>
      </c>
      <c r="AA1592" t="s">
        <v>8737</v>
      </c>
      <c r="AB1592" t="b">
        <f>Tabla1[[#This Row],[EJECUTIVO COMERCIAL 31/10]]=Tabla1[[#This Row],[EJECUTIVO_CORPORATE]]</f>
        <v>0</v>
      </c>
      <c r="AC1592" t="e">
        <f>VLOOKUP(Tabla1[[#This Row],[NRO_CUENTA]],[1]!Tabla3[#Data],12,0)</f>
        <v>#N/A</v>
      </c>
      <c r="AD1592" t="e">
        <f>VLOOKUP(Tabla1[[#This Row],[NRO_CUENTA]],[1]!Tabla3[#Data],17,0)</f>
        <v>#N/A</v>
      </c>
    </row>
    <row r="1593" spans="1:30" x14ac:dyDescent="0.25">
      <c r="A1593" t="s">
        <v>18</v>
      </c>
      <c r="B1593" s="1">
        <v>42703</v>
      </c>
      <c r="C1593" t="s">
        <v>28</v>
      </c>
      <c r="D1593">
        <v>30522</v>
      </c>
      <c r="E1593" s="6" t="s">
        <v>1096</v>
      </c>
      <c r="F1593" t="s">
        <v>6052</v>
      </c>
      <c r="G1593" s="6" t="s">
        <v>1389</v>
      </c>
      <c r="H1593" t="s">
        <v>40</v>
      </c>
      <c r="I1593" t="s">
        <v>23</v>
      </c>
      <c r="J1593" t="s">
        <v>832</v>
      </c>
      <c r="K1593" t="s">
        <v>1197</v>
      </c>
      <c r="L1593" t="s">
        <v>1198</v>
      </c>
      <c r="M1593" t="s">
        <v>1190</v>
      </c>
      <c r="N1593" t="s">
        <v>711</v>
      </c>
      <c r="O1593" s="14">
        <v>44562</v>
      </c>
      <c r="P1593" s="14">
        <v>44593</v>
      </c>
      <c r="Q1593" s="1" t="s">
        <v>75</v>
      </c>
      <c r="R1593" s="1" t="s">
        <v>7046</v>
      </c>
      <c r="S1593" s="25" t="s">
        <v>1018</v>
      </c>
      <c r="T1593" s="48" t="s">
        <v>6992</v>
      </c>
      <c r="U1593" t="s">
        <v>5984</v>
      </c>
      <c r="V1593" t="s">
        <v>5984</v>
      </c>
      <c r="W1593" t="s">
        <v>28</v>
      </c>
      <c r="X1593" t="b">
        <f>Tabla1[[#This Row],[PLAN CONSUMO 31/10]]=Tabla1[[#This Row],[PLAN_CONSUMO]]</f>
        <v>1</v>
      </c>
      <c r="Y1593" t="s">
        <v>9451</v>
      </c>
      <c r="Z1593" t="b">
        <f>Tabla1[[#This Row],[DESCRIPCION_U20002 31/10]]=Tabla1[[#This Row],[DESCRIPCION_U2000]]</f>
        <v>0</v>
      </c>
      <c r="AA1593" t="s">
        <v>8737</v>
      </c>
      <c r="AB1593" t="b">
        <f>Tabla1[[#This Row],[EJECUTIVO COMERCIAL 31/10]]=Tabla1[[#This Row],[EJECUTIVO_CORPORATE]]</f>
        <v>0</v>
      </c>
      <c r="AC1593" t="e">
        <f>VLOOKUP(Tabla1[[#This Row],[NRO_CUENTA]],[1]!Tabla3[#Data],12,0)</f>
        <v>#N/A</v>
      </c>
      <c r="AD1593" t="e">
        <f>VLOOKUP(Tabla1[[#This Row],[NRO_CUENTA]],[1]!Tabla3[#Data],17,0)</f>
        <v>#N/A</v>
      </c>
    </row>
    <row r="1594" spans="1:30" x14ac:dyDescent="0.25">
      <c r="A1594" t="s">
        <v>18</v>
      </c>
      <c r="B1594" s="1">
        <v>43098</v>
      </c>
      <c r="C1594" t="s">
        <v>76</v>
      </c>
      <c r="D1594">
        <v>31814</v>
      </c>
      <c r="E1594" s="6" t="s">
        <v>1095</v>
      </c>
      <c r="F1594" t="s">
        <v>6009</v>
      </c>
      <c r="G1594" s="6" t="s">
        <v>1837</v>
      </c>
      <c r="H1594" t="s">
        <v>22</v>
      </c>
      <c r="I1594" t="s">
        <v>23</v>
      </c>
      <c r="J1594" t="s">
        <v>939</v>
      </c>
      <c r="K1594" t="s">
        <v>2070</v>
      </c>
      <c r="L1594">
        <v>0</v>
      </c>
      <c r="M1594" t="s">
        <v>2071</v>
      </c>
      <c r="N1594" t="s">
        <v>711</v>
      </c>
      <c r="O1594" s="14">
        <v>44562</v>
      </c>
      <c r="P1594" s="14">
        <v>44593</v>
      </c>
      <c r="Q1594" s="1" t="s">
        <v>6939</v>
      </c>
      <c r="R1594" s="1"/>
      <c r="S1594" s="2"/>
      <c r="T1594" s="89">
        <v>44611</v>
      </c>
      <c r="U1594" t="s">
        <v>5982</v>
      </c>
      <c r="V1594" t="s">
        <v>5982</v>
      </c>
      <c r="W1594" t="s">
        <v>76</v>
      </c>
      <c r="X1594" t="b">
        <f>Tabla1[[#This Row],[PLAN CONSUMO 31/10]]=Tabla1[[#This Row],[PLAN_CONSUMO]]</f>
        <v>1</v>
      </c>
      <c r="Y1594" t="s">
        <v>6009</v>
      </c>
      <c r="Z1594" t="b">
        <f>Tabla1[[#This Row],[DESCRIPCION_U20002 31/10]]=Tabla1[[#This Row],[DESCRIPCION_U2000]]</f>
        <v>1</v>
      </c>
      <c r="AA1594" t="s">
        <v>8891</v>
      </c>
      <c r="AB1594" t="b">
        <f>Tabla1[[#This Row],[EJECUTIVO COMERCIAL 31/10]]=Tabla1[[#This Row],[EJECUTIVO_CORPORATE]]</f>
        <v>0</v>
      </c>
      <c r="AC1594" t="e">
        <f>VLOOKUP(Tabla1[[#This Row],[NRO_CUENTA]],[1]!Tabla3[#Data],12,0)</f>
        <v>#N/A</v>
      </c>
      <c r="AD1594" t="e">
        <f>VLOOKUP(Tabla1[[#This Row],[NRO_CUENTA]],[1]!Tabla3[#Data],17,0)</f>
        <v>#N/A</v>
      </c>
    </row>
    <row r="1595" spans="1:30" x14ac:dyDescent="0.25">
      <c r="A1595" t="s">
        <v>18</v>
      </c>
      <c r="B1595" s="1">
        <v>43915</v>
      </c>
      <c r="C1595" t="s">
        <v>118</v>
      </c>
      <c r="D1595">
        <v>35276</v>
      </c>
      <c r="E1595" s="6" t="s">
        <v>1095</v>
      </c>
      <c r="F1595" t="s">
        <v>6010</v>
      </c>
      <c r="G1595" s="6" t="s">
        <v>1837</v>
      </c>
      <c r="H1595" t="s">
        <v>22</v>
      </c>
      <c r="I1595" t="s">
        <v>23</v>
      </c>
      <c r="J1595" t="s">
        <v>939</v>
      </c>
      <c r="K1595" t="s">
        <v>2072</v>
      </c>
      <c r="L1595" t="s">
        <v>2073</v>
      </c>
      <c r="M1595" t="s">
        <v>2074</v>
      </c>
      <c r="N1595" t="s">
        <v>711</v>
      </c>
      <c r="O1595" s="14">
        <v>44562</v>
      </c>
      <c r="P1595" s="14">
        <v>44593</v>
      </c>
      <c r="Q1595" s="1" t="s">
        <v>6939</v>
      </c>
      <c r="R1595" s="1"/>
      <c r="S1595" s="2"/>
      <c r="T1595" s="89">
        <v>44611</v>
      </c>
      <c r="U1595" t="s">
        <v>5982</v>
      </c>
      <c r="V1595" t="s">
        <v>5982</v>
      </c>
      <c r="W1595" t="s">
        <v>118</v>
      </c>
      <c r="X1595" t="b">
        <f>Tabla1[[#This Row],[PLAN CONSUMO 31/10]]=Tabla1[[#This Row],[PLAN_CONSUMO]]</f>
        <v>1</v>
      </c>
      <c r="Y1595" t="s">
        <v>6010</v>
      </c>
      <c r="Z1595" t="b">
        <f>Tabla1[[#This Row],[DESCRIPCION_U20002 31/10]]=Tabla1[[#This Row],[DESCRIPCION_U2000]]</f>
        <v>1</v>
      </c>
      <c r="AA1595" t="s">
        <v>8891</v>
      </c>
      <c r="AB1595" t="b">
        <f>Tabla1[[#This Row],[EJECUTIVO COMERCIAL 31/10]]=Tabla1[[#This Row],[EJECUTIVO_CORPORATE]]</f>
        <v>0</v>
      </c>
      <c r="AC1595" t="e">
        <f>VLOOKUP(Tabla1[[#This Row],[NRO_CUENTA]],[1]!Tabla3[#Data],12,0)</f>
        <v>#N/A</v>
      </c>
      <c r="AD1595" t="e">
        <f>VLOOKUP(Tabla1[[#This Row],[NRO_CUENTA]],[1]!Tabla3[#Data],17,0)</f>
        <v>#N/A</v>
      </c>
    </row>
    <row r="1596" spans="1:30" x14ac:dyDescent="0.25">
      <c r="A1596" t="s">
        <v>18</v>
      </c>
      <c r="B1596" s="1">
        <v>43915</v>
      </c>
      <c r="C1596" t="s">
        <v>118</v>
      </c>
      <c r="D1596">
        <v>35277</v>
      </c>
      <c r="E1596" s="6" t="s">
        <v>1095</v>
      </c>
      <c r="F1596" t="s">
        <v>6011</v>
      </c>
      <c r="G1596" s="6" t="s">
        <v>1837</v>
      </c>
      <c r="H1596" t="s">
        <v>22</v>
      </c>
      <c r="I1596" t="s">
        <v>23</v>
      </c>
      <c r="J1596" t="s">
        <v>939</v>
      </c>
      <c r="K1596" t="s">
        <v>2072</v>
      </c>
      <c r="L1596" t="s">
        <v>2073</v>
      </c>
      <c r="M1596" t="s">
        <v>2074</v>
      </c>
      <c r="N1596" t="s">
        <v>711</v>
      </c>
      <c r="O1596" s="14">
        <v>44562</v>
      </c>
      <c r="P1596" s="14">
        <v>44593</v>
      </c>
      <c r="Q1596" s="1" t="s">
        <v>6939</v>
      </c>
      <c r="R1596" s="1"/>
      <c r="S1596" s="2"/>
      <c r="T1596" s="89">
        <v>44611</v>
      </c>
      <c r="U1596" t="s">
        <v>5982</v>
      </c>
      <c r="V1596" t="s">
        <v>5982</v>
      </c>
      <c r="W1596" t="s">
        <v>118</v>
      </c>
      <c r="X1596" t="b">
        <f>Tabla1[[#This Row],[PLAN CONSUMO 31/10]]=Tabla1[[#This Row],[PLAN_CONSUMO]]</f>
        <v>1</v>
      </c>
      <c r="Y1596" t="s">
        <v>6011</v>
      </c>
      <c r="Z1596" t="b">
        <f>Tabla1[[#This Row],[DESCRIPCION_U20002 31/10]]=Tabla1[[#This Row],[DESCRIPCION_U2000]]</f>
        <v>1</v>
      </c>
      <c r="AA1596" t="s">
        <v>8891</v>
      </c>
      <c r="AB1596" t="b">
        <f>Tabla1[[#This Row],[EJECUTIVO COMERCIAL 31/10]]=Tabla1[[#This Row],[EJECUTIVO_CORPORATE]]</f>
        <v>0</v>
      </c>
      <c r="AC1596" t="e">
        <f>VLOOKUP(Tabla1[[#This Row],[NRO_CUENTA]],[1]!Tabla3[#Data],12,0)</f>
        <v>#N/A</v>
      </c>
      <c r="AD1596" t="e">
        <f>VLOOKUP(Tabla1[[#This Row],[NRO_CUENTA]],[1]!Tabla3[#Data],17,0)</f>
        <v>#N/A</v>
      </c>
    </row>
    <row r="1597" spans="1:30" x14ac:dyDescent="0.25">
      <c r="A1597" t="s">
        <v>18</v>
      </c>
      <c r="B1597" s="1">
        <v>43159</v>
      </c>
      <c r="C1597" t="s">
        <v>868</v>
      </c>
      <c r="D1597">
        <v>32045</v>
      </c>
      <c r="E1597" s="6" t="s">
        <v>208</v>
      </c>
      <c r="F1597" t="s">
        <v>6666</v>
      </c>
      <c r="G1597" s="6" t="s">
        <v>4583</v>
      </c>
      <c r="H1597" t="s">
        <v>40</v>
      </c>
      <c r="I1597" t="s">
        <v>23</v>
      </c>
      <c r="J1597" t="s">
        <v>1230</v>
      </c>
      <c r="K1597" t="s">
        <v>1180</v>
      </c>
      <c r="L1597" t="s">
        <v>1181</v>
      </c>
      <c r="M1597" t="s">
        <v>1182</v>
      </c>
      <c r="N1597" t="s">
        <v>711</v>
      </c>
      <c r="O1597" s="14">
        <v>44562</v>
      </c>
      <c r="P1597" s="14">
        <v>44593</v>
      </c>
      <c r="Q1597" s="1" t="s">
        <v>6939</v>
      </c>
      <c r="R1597" s="1"/>
      <c r="S1597" s="2"/>
      <c r="T1597" s="89">
        <v>44651</v>
      </c>
      <c r="U1597" t="s">
        <v>5982</v>
      </c>
      <c r="V1597" t="s">
        <v>5982</v>
      </c>
      <c r="W1597" t="s">
        <v>868</v>
      </c>
      <c r="X1597" t="b">
        <f>Tabla1[[#This Row],[PLAN CONSUMO 31/10]]=Tabla1[[#This Row],[PLAN_CONSUMO]]</f>
        <v>1</v>
      </c>
      <c r="Y1597" t="s">
        <v>6666</v>
      </c>
      <c r="Z1597" t="b">
        <f>Tabla1[[#This Row],[DESCRIPCION_U20002 31/10]]=Tabla1[[#This Row],[DESCRIPCION_U2000]]</f>
        <v>1</v>
      </c>
      <c r="AA1597" t="s">
        <v>7475</v>
      </c>
      <c r="AB1597" t="b">
        <f>Tabla1[[#This Row],[EJECUTIVO COMERCIAL 31/10]]=Tabla1[[#This Row],[EJECUTIVO_CORPORATE]]</f>
        <v>0</v>
      </c>
      <c r="AC1597" t="e">
        <f>VLOOKUP(Tabla1[[#This Row],[NRO_CUENTA]],[1]!Tabla3[#Data],12,0)</f>
        <v>#N/A</v>
      </c>
      <c r="AD1597" t="e">
        <f>VLOOKUP(Tabla1[[#This Row],[NRO_CUENTA]],[1]!Tabla3[#Data],17,0)</f>
        <v>#N/A</v>
      </c>
    </row>
    <row r="1598" spans="1:30" x14ac:dyDescent="0.25">
      <c r="A1598" t="s">
        <v>18</v>
      </c>
      <c r="B1598" s="1">
        <v>42790</v>
      </c>
      <c r="C1598" t="s">
        <v>1049</v>
      </c>
      <c r="D1598">
        <v>30878</v>
      </c>
      <c r="E1598" s="6" t="s">
        <v>1088</v>
      </c>
      <c r="F1598" t="s">
        <v>6338</v>
      </c>
      <c r="G1598" s="6" t="s">
        <v>2240</v>
      </c>
      <c r="H1598" t="s">
        <v>22</v>
      </c>
      <c r="I1598" t="s">
        <v>23</v>
      </c>
      <c r="J1598" t="s">
        <v>2337</v>
      </c>
      <c r="K1598" t="s">
        <v>1172</v>
      </c>
      <c r="L1598" t="s">
        <v>1173</v>
      </c>
      <c r="M1598" t="s">
        <v>1171</v>
      </c>
      <c r="N1598" t="s">
        <v>711</v>
      </c>
      <c r="O1598" s="14">
        <v>44562</v>
      </c>
      <c r="P1598" s="14">
        <v>44593</v>
      </c>
      <c r="Q1598" s="1" t="s">
        <v>6939</v>
      </c>
      <c r="R1598" s="1"/>
      <c r="S1598" s="2"/>
      <c r="T1598" s="89">
        <v>44609</v>
      </c>
      <c r="U1598" t="s">
        <v>5982</v>
      </c>
      <c r="V1598" t="s">
        <v>5982</v>
      </c>
      <c r="W1598" t="s">
        <v>1049</v>
      </c>
      <c r="X1598" t="b">
        <f>Tabla1[[#This Row],[PLAN CONSUMO 31/10]]=Tabla1[[#This Row],[PLAN_CONSUMO]]</f>
        <v>1</v>
      </c>
      <c r="Y1598" t="s">
        <v>6338</v>
      </c>
      <c r="Z1598" t="b">
        <f>Tabla1[[#This Row],[DESCRIPCION_U20002 31/10]]=Tabla1[[#This Row],[DESCRIPCION_U2000]]</f>
        <v>1</v>
      </c>
      <c r="AA1598" t="s">
        <v>7373</v>
      </c>
      <c r="AB1598" t="b">
        <f>Tabla1[[#This Row],[EJECUTIVO COMERCIAL 31/10]]=Tabla1[[#This Row],[EJECUTIVO_CORPORATE]]</f>
        <v>0</v>
      </c>
      <c r="AC1598" t="str">
        <f>VLOOKUP(Tabla1[[#This Row],[NRO_CUENTA]],[1]!Tabla3[#Data],12,0)</f>
        <v>Realizada</v>
      </c>
      <c r="AD1598" t="e">
        <f>VLOOKUP(Tabla1[[#This Row],[NRO_CUENTA]],[1]!Tabla3[#Data],17,0)</f>
        <v>#REF!</v>
      </c>
    </row>
    <row r="1599" spans="1:30" x14ac:dyDescent="0.25">
      <c r="A1599" t="s">
        <v>18</v>
      </c>
      <c r="B1599" s="1">
        <v>43496</v>
      </c>
      <c r="C1599" t="s">
        <v>364</v>
      </c>
      <c r="D1599">
        <v>33451</v>
      </c>
      <c r="E1599" s="6" t="s">
        <v>1088</v>
      </c>
      <c r="F1599" t="s">
        <v>6050</v>
      </c>
      <c r="G1599" s="6" t="s">
        <v>2240</v>
      </c>
      <c r="H1599" t="s">
        <v>22</v>
      </c>
      <c r="I1599" t="s">
        <v>23</v>
      </c>
      <c r="J1599" t="s">
        <v>2337</v>
      </c>
      <c r="K1599" t="s">
        <v>1178</v>
      </c>
      <c r="L1599" t="s">
        <v>1179</v>
      </c>
      <c r="M1599" t="s">
        <v>1171</v>
      </c>
      <c r="N1599" t="s">
        <v>711</v>
      </c>
      <c r="O1599" s="14">
        <v>44562</v>
      </c>
      <c r="P1599" s="14">
        <v>44593</v>
      </c>
      <c r="Q1599" s="1" t="s">
        <v>6939</v>
      </c>
      <c r="R1599" s="1"/>
      <c r="S1599" s="2"/>
      <c r="T1599" s="89">
        <v>44610</v>
      </c>
      <c r="U1599" t="s">
        <v>5984</v>
      </c>
      <c r="V1599" t="s">
        <v>5984</v>
      </c>
      <c r="W1599" t="s">
        <v>364</v>
      </c>
      <c r="X1599" t="b">
        <f>Tabla1[[#This Row],[PLAN CONSUMO 31/10]]=Tabla1[[#This Row],[PLAN_CONSUMO]]</f>
        <v>1</v>
      </c>
      <c r="Y1599" t="s">
        <v>9014</v>
      </c>
      <c r="Z1599" t="b">
        <f>Tabla1[[#This Row],[DESCRIPCION_U20002 31/10]]=Tabla1[[#This Row],[DESCRIPCION_U2000]]</f>
        <v>0</v>
      </c>
      <c r="AA1599" t="s">
        <v>7373</v>
      </c>
      <c r="AB1599" t="b">
        <f>Tabla1[[#This Row],[EJECUTIVO COMERCIAL 31/10]]=Tabla1[[#This Row],[EJECUTIVO_CORPORATE]]</f>
        <v>0</v>
      </c>
      <c r="AC1599" t="e">
        <f>VLOOKUP(Tabla1[[#This Row],[NRO_CUENTA]],[1]!Tabla3[#Data],12,0)</f>
        <v>#N/A</v>
      </c>
      <c r="AD1599" t="e">
        <f>VLOOKUP(Tabla1[[#This Row],[NRO_CUENTA]],[1]!Tabla3[#Data],17,0)</f>
        <v>#N/A</v>
      </c>
    </row>
    <row r="1600" spans="1:30" x14ac:dyDescent="0.25">
      <c r="A1600" t="s">
        <v>18</v>
      </c>
      <c r="B1600" s="1">
        <v>41306</v>
      </c>
      <c r="C1600" t="s">
        <v>282</v>
      </c>
      <c r="D1600">
        <v>28284</v>
      </c>
      <c r="E1600" s="6" t="s">
        <v>1088</v>
      </c>
      <c r="F1600" t="s">
        <v>6049</v>
      </c>
      <c r="G1600" s="6" t="s">
        <v>2240</v>
      </c>
      <c r="H1600" t="s">
        <v>22</v>
      </c>
      <c r="I1600" t="s">
        <v>23</v>
      </c>
      <c r="J1600" t="s">
        <v>2337</v>
      </c>
      <c r="K1600" t="s">
        <v>1170</v>
      </c>
      <c r="M1600" t="s">
        <v>1171</v>
      </c>
      <c r="N1600" t="s">
        <v>711</v>
      </c>
      <c r="O1600" s="14">
        <v>44562</v>
      </c>
      <c r="P1600" s="14">
        <v>44593</v>
      </c>
      <c r="Q1600" s="1" t="s">
        <v>6939</v>
      </c>
      <c r="R1600" s="1"/>
      <c r="S1600" s="2"/>
      <c r="T1600" s="89">
        <v>44609</v>
      </c>
      <c r="U1600" t="s">
        <v>5982</v>
      </c>
      <c r="V1600" t="s">
        <v>5982</v>
      </c>
      <c r="W1600" t="s">
        <v>282</v>
      </c>
      <c r="X1600" t="b">
        <f>Tabla1[[#This Row],[PLAN CONSUMO 31/10]]=Tabla1[[#This Row],[PLAN_CONSUMO]]</f>
        <v>1</v>
      </c>
      <c r="Y1600" t="s">
        <v>6049</v>
      </c>
      <c r="Z1600" t="b">
        <f>Tabla1[[#This Row],[DESCRIPCION_U20002 31/10]]=Tabla1[[#This Row],[DESCRIPCION_U2000]]</f>
        <v>1</v>
      </c>
      <c r="AA1600" t="s">
        <v>7373</v>
      </c>
      <c r="AB1600" t="b">
        <f>Tabla1[[#This Row],[EJECUTIVO COMERCIAL 31/10]]=Tabla1[[#This Row],[EJECUTIVO_CORPORATE]]</f>
        <v>0</v>
      </c>
      <c r="AC1600" t="e">
        <f>VLOOKUP(Tabla1[[#This Row],[NRO_CUENTA]],[1]!Tabla3[#Data],12,0)</f>
        <v>#N/A</v>
      </c>
      <c r="AD1600" t="e">
        <f>VLOOKUP(Tabla1[[#This Row],[NRO_CUENTA]],[1]!Tabla3[#Data],17,0)</f>
        <v>#N/A</v>
      </c>
    </row>
    <row r="1601" spans="1:30" x14ac:dyDescent="0.25">
      <c r="A1601" t="s">
        <v>18</v>
      </c>
      <c r="B1601" s="1">
        <v>43250</v>
      </c>
      <c r="C1601" t="s">
        <v>364</v>
      </c>
      <c r="D1601">
        <v>32384</v>
      </c>
      <c r="E1601" s="6" t="s">
        <v>1088</v>
      </c>
      <c r="F1601" t="s">
        <v>6665</v>
      </c>
      <c r="G1601" s="6" t="s">
        <v>2240</v>
      </c>
      <c r="H1601" t="s">
        <v>40</v>
      </c>
      <c r="I1601" t="s">
        <v>23</v>
      </c>
      <c r="J1601" t="s">
        <v>2337</v>
      </c>
      <c r="K1601" t="s">
        <v>1174</v>
      </c>
      <c r="L1601" t="s">
        <v>1175</v>
      </c>
      <c r="M1601" t="s">
        <v>1171</v>
      </c>
      <c r="N1601" t="s">
        <v>711</v>
      </c>
      <c r="O1601" s="14">
        <v>44562</v>
      </c>
      <c r="P1601" s="14">
        <v>44593</v>
      </c>
      <c r="Q1601" s="1" t="s">
        <v>6939</v>
      </c>
      <c r="R1601" s="1"/>
      <c r="S1601" s="2"/>
      <c r="T1601" s="89">
        <v>44650</v>
      </c>
      <c r="U1601" t="s">
        <v>5982</v>
      </c>
      <c r="V1601" t="s">
        <v>5982</v>
      </c>
      <c r="W1601" t="s">
        <v>364</v>
      </c>
      <c r="X1601" t="b">
        <f>Tabla1[[#This Row],[PLAN CONSUMO 31/10]]=Tabla1[[#This Row],[PLAN_CONSUMO]]</f>
        <v>1</v>
      </c>
      <c r="Y1601" t="s">
        <v>6665</v>
      </c>
      <c r="Z1601" t="b">
        <f>Tabla1[[#This Row],[DESCRIPCION_U20002 31/10]]=Tabla1[[#This Row],[DESCRIPCION_U2000]]</f>
        <v>1</v>
      </c>
      <c r="AA1601" t="s">
        <v>7373</v>
      </c>
      <c r="AB1601" t="b">
        <f>Tabla1[[#This Row],[EJECUTIVO COMERCIAL 31/10]]=Tabla1[[#This Row],[EJECUTIVO_CORPORATE]]</f>
        <v>0</v>
      </c>
      <c r="AC1601" t="str">
        <f>VLOOKUP(Tabla1[[#This Row],[NRO_CUENTA]],[1]!Tabla3[#Data],12,0)</f>
        <v>Realizada recertificacion</v>
      </c>
      <c r="AD1601" t="e">
        <f>VLOOKUP(Tabla1[[#This Row],[NRO_CUENTA]],[1]!Tabla3[#Data],17,0)</f>
        <v>#REF!</v>
      </c>
    </row>
    <row r="1602" spans="1:30" x14ac:dyDescent="0.25">
      <c r="A1602" t="s">
        <v>18</v>
      </c>
      <c r="B1602" s="1">
        <v>43435</v>
      </c>
      <c r="C1602" t="s">
        <v>760</v>
      </c>
      <c r="D1602">
        <v>33325</v>
      </c>
      <c r="E1602" s="6" t="s">
        <v>910</v>
      </c>
      <c r="F1602" t="s">
        <v>6654</v>
      </c>
      <c r="G1602" s="6" t="s">
        <v>6743</v>
      </c>
      <c r="H1602" t="s">
        <v>40</v>
      </c>
      <c r="I1602" t="s">
        <v>23</v>
      </c>
      <c r="J1602" t="s">
        <v>6906</v>
      </c>
      <c r="K1602" t="s">
        <v>935</v>
      </c>
      <c r="L1602" t="s">
        <v>936</v>
      </c>
      <c r="M1602" t="s">
        <v>6996</v>
      </c>
      <c r="N1602" t="s">
        <v>711</v>
      </c>
      <c r="O1602" s="14">
        <v>44562</v>
      </c>
      <c r="P1602" s="14">
        <v>44593</v>
      </c>
      <c r="Q1602" s="1" t="s">
        <v>6939</v>
      </c>
      <c r="R1602" s="1" t="s">
        <v>6997</v>
      </c>
      <c r="S1602" s="2"/>
      <c r="T1602" s="89">
        <v>44637</v>
      </c>
      <c r="U1602" t="s">
        <v>5984</v>
      </c>
      <c r="V1602" t="s">
        <v>35</v>
      </c>
      <c r="W1602" t="s">
        <v>760</v>
      </c>
      <c r="X1602" t="b">
        <f>Tabla1[[#This Row],[PLAN CONSUMO 31/10]]=Tabla1[[#This Row],[PLAN_CONSUMO]]</f>
        <v>1</v>
      </c>
      <c r="Y1602" t="s">
        <v>35</v>
      </c>
      <c r="Z1602" t="b">
        <f>Tabla1[[#This Row],[DESCRIPCION_U20002 31/10]]=Tabla1[[#This Row],[DESCRIPCION_U2000]]</f>
        <v>0</v>
      </c>
      <c r="AA1602" t="s">
        <v>6743</v>
      </c>
      <c r="AB1602" t="b">
        <f>Tabla1[[#This Row],[EJECUTIVO COMERCIAL 31/10]]=Tabla1[[#This Row],[EJECUTIVO_CORPORATE]]</f>
        <v>1</v>
      </c>
      <c r="AC1602" t="e">
        <f>VLOOKUP(Tabla1[[#This Row],[NRO_CUENTA]],[1]!Tabla3[#Data],12,0)</f>
        <v>#N/A</v>
      </c>
      <c r="AD1602" t="e">
        <f>VLOOKUP(Tabla1[[#This Row],[NRO_CUENTA]],[1]!Tabla3[#Data],17,0)</f>
        <v>#N/A</v>
      </c>
    </row>
    <row r="1603" spans="1:30" x14ac:dyDescent="0.25">
      <c r="A1603" t="s">
        <v>18</v>
      </c>
      <c r="B1603" s="1">
        <v>41760</v>
      </c>
      <c r="C1603" t="s">
        <v>725</v>
      </c>
      <c r="D1603">
        <v>28910</v>
      </c>
      <c r="E1603" s="6" t="s">
        <v>910</v>
      </c>
      <c r="F1603" t="s">
        <v>6332</v>
      </c>
      <c r="G1603" s="6" t="s">
        <v>6743</v>
      </c>
      <c r="H1603" t="s">
        <v>22</v>
      </c>
      <c r="I1603" t="s">
        <v>23</v>
      </c>
      <c r="J1603" t="s">
        <v>6906</v>
      </c>
      <c r="K1603" t="s">
        <v>915</v>
      </c>
      <c r="M1603" t="s">
        <v>913</v>
      </c>
      <c r="N1603" t="s">
        <v>711</v>
      </c>
      <c r="O1603" s="14">
        <v>44562</v>
      </c>
      <c r="P1603" s="14">
        <v>44593</v>
      </c>
      <c r="Q1603" s="1" t="s">
        <v>6939</v>
      </c>
      <c r="R1603" s="1"/>
      <c r="S1603" s="2"/>
      <c r="T1603" s="89">
        <v>44636</v>
      </c>
      <c r="U1603" t="s">
        <v>5984</v>
      </c>
      <c r="V1603" t="s">
        <v>35</v>
      </c>
      <c r="W1603" t="s">
        <v>725</v>
      </c>
      <c r="X1603" t="b">
        <f>Tabla1[[#This Row],[PLAN CONSUMO 31/10]]=Tabla1[[#This Row],[PLAN_CONSUMO]]</f>
        <v>1</v>
      </c>
      <c r="Y1603" t="s">
        <v>35</v>
      </c>
      <c r="Z1603" t="b">
        <f>Tabla1[[#This Row],[DESCRIPCION_U20002 31/10]]=Tabla1[[#This Row],[DESCRIPCION_U2000]]</f>
        <v>0</v>
      </c>
      <c r="AA1603" t="s">
        <v>6743</v>
      </c>
      <c r="AB1603" t="b">
        <f>Tabla1[[#This Row],[EJECUTIVO COMERCIAL 31/10]]=Tabla1[[#This Row],[EJECUTIVO_CORPORATE]]</f>
        <v>1</v>
      </c>
      <c r="AC1603" t="e">
        <f>VLOOKUP(Tabla1[[#This Row],[NRO_CUENTA]],[1]!Tabla3[#Data],12,0)</f>
        <v>#N/A</v>
      </c>
      <c r="AD1603" t="e">
        <f>VLOOKUP(Tabla1[[#This Row],[NRO_CUENTA]],[1]!Tabla3[#Data],17,0)</f>
        <v>#N/A</v>
      </c>
    </row>
    <row r="1604" spans="1:30" x14ac:dyDescent="0.25">
      <c r="A1604" t="s">
        <v>18</v>
      </c>
      <c r="B1604" s="1">
        <v>41760</v>
      </c>
      <c r="C1604" t="s">
        <v>725</v>
      </c>
      <c r="D1604">
        <v>28911</v>
      </c>
      <c r="E1604" s="6" t="s">
        <v>910</v>
      </c>
      <c r="F1604" t="s">
        <v>6914</v>
      </c>
      <c r="G1604" s="6" t="s">
        <v>6743</v>
      </c>
      <c r="H1604" t="s">
        <v>40</v>
      </c>
      <c r="I1604" t="s">
        <v>23</v>
      </c>
      <c r="J1604" t="s">
        <v>6906</v>
      </c>
      <c r="K1604" t="s">
        <v>917</v>
      </c>
      <c r="M1604" t="s">
        <v>913</v>
      </c>
      <c r="N1604" t="s">
        <v>711</v>
      </c>
      <c r="O1604" s="14">
        <v>44562</v>
      </c>
      <c r="P1604" s="14">
        <v>44593</v>
      </c>
      <c r="Q1604" s="1" t="s">
        <v>6939</v>
      </c>
      <c r="R1604" s="1"/>
      <c r="S1604" s="2"/>
      <c r="T1604" s="89">
        <v>44636</v>
      </c>
      <c r="U1604" t="s">
        <v>5984</v>
      </c>
      <c r="V1604" t="s">
        <v>35</v>
      </c>
      <c r="W1604" t="s">
        <v>725</v>
      </c>
      <c r="X1604" t="b">
        <f>Tabla1[[#This Row],[PLAN CONSUMO 31/10]]=Tabla1[[#This Row],[PLAN_CONSUMO]]</f>
        <v>1</v>
      </c>
      <c r="Y1604" t="s">
        <v>35</v>
      </c>
      <c r="Z1604" t="b">
        <f>Tabla1[[#This Row],[DESCRIPCION_U20002 31/10]]=Tabla1[[#This Row],[DESCRIPCION_U2000]]</f>
        <v>0</v>
      </c>
      <c r="AA1604" t="s">
        <v>6743</v>
      </c>
      <c r="AB1604" t="b">
        <f>Tabla1[[#This Row],[EJECUTIVO COMERCIAL 31/10]]=Tabla1[[#This Row],[EJECUTIVO_CORPORATE]]</f>
        <v>1</v>
      </c>
      <c r="AC1604" t="e">
        <f>VLOOKUP(Tabla1[[#This Row],[NRO_CUENTA]],[1]!Tabla3[#Data],12,0)</f>
        <v>#N/A</v>
      </c>
      <c r="AD1604" t="e">
        <f>VLOOKUP(Tabla1[[#This Row],[NRO_CUENTA]],[1]!Tabla3[#Data],17,0)</f>
        <v>#N/A</v>
      </c>
    </row>
    <row r="1605" spans="1:30" x14ac:dyDescent="0.25">
      <c r="A1605" t="s">
        <v>18</v>
      </c>
      <c r="B1605" s="1">
        <v>43096</v>
      </c>
      <c r="C1605" t="s">
        <v>129</v>
      </c>
      <c r="D1605">
        <v>31782</v>
      </c>
      <c r="E1605" s="6" t="s">
        <v>2000</v>
      </c>
      <c r="F1605" t="s">
        <v>6917</v>
      </c>
      <c r="G1605" s="6" t="s">
        <v>1404</v>
      </c>
      <c r="H1605" t="s">
        <v>40</v>
      </c>
      <c r="I1605" t="s">
        <v>23</v>
      </c>
      <c r="J1605" t="s">
        <v>1233</v>
      </c>
      <c r="K1605" t="s">
        <v>2124</v>
      </c>
      <c r="L1605" t="s">
        <v>2125</v>
      </c>
      <c r="M1605" t="s">
        <v>2123</v>
      </c>
      <c r="N1605" t="s">
        <v>711</v>
      </c>
      <c r="O1605" s="14">
        <v>44593</v>
      </c>
      <c r="P1605" s="14">
        <v>44621</v>
      </c>
      <c r="Q1605" s="1" t="s">
        <v>6939</v>
      </c>
      <c r="R1605" s="1"/>
      <c r="S1605" s="2"/>
      <c r="T1605" s="89">
        <v>44644</v>
      </c>
      <c r="U1605" t="s">
        <v>5982</v>
      </c>
      <c r="V1605" t="s">
        <v>5982</v>
      </c>
      <c r="W1605" t="s">
        <v>129</v>
      </c>
      <c r="X1605" t="b">
        <f>Tabla1[[#This Row],[PLAN CONSUMO 31/10]]=Tabla1[[#This Row],[PLAN_CONSUMO]]</f>
        <v>1</v>
      </c>
      <c r="Y1605" t="s">
        <v>6917</v>
      </c>
      <c r="Z1605" t="b">
        <f>Tabla1[[#This Row],[DESCRIPCION_U20002 31/10]]=Tabla1[[#This Row],[DESCRIPCION_U2000]]</f>
        <v>1</v>
      </c>
      <c r="AA1605" t="s">
        <v>7110</v>
      </c>
      <c r="AB1605" t="b">
        <f>Tabla1[[#This Row],[EJECUTIVO COMERCIAL 31/10]]=Tabla1[[#This Row],[EJECUTIVO_CORPORATE]]</f>
        <v>0</v>
      </c>
      <c r="AC1605" t="e">
        <f>VLOOKUP(Tabla1[[#This Row],[NRO_CUENTA]],[1]!Tabla3[#Data],12,0)</f>
        <v>#N/A</v>
      </c>
      <c r="AD1605" t="e">
        <f>VLOOKUP(Tabla1[[#This Row],[NRO_CUENTA]],[1]!Tabla3[#Data],17,0)</f>
        <v>#N/A</v>
      </c>
    </row>
    <row r="1606" spans="1:30" x14ac:dyDescent="0.25">
      <c r="A1606" t="s">
        <v>18</v>
      </c>
      <c r="B1606" s="1">
        <v>43677</v>
      </c>
      <c r="C1606" t="s">
        <v>129</v>
      </c>
      <c r="D1606">
        <v>34286</v>
      </c>
      <c r="E1606" s="6" t="s">
        <v>2000</v>
      </c>
      <c r="F1606" t="s">
        <v>6681</v>
      </c>
      <c r="G1606" s="6" t="s">
        <v>1404</v>
      </c>
      <c r="H1606" t="s">
        <v>40</v>
      </c>
      <c r="I1606" t="s">
        <v>23</v>
      </c>
      <c r="J1606" t="s">
        <v>1233</v>
      </c>
      <c r="K1606" t="s">
        <v>2126</v>
      </c>
      <c r="L1606" t="s">
        <v>2127</v>
      </c>
      <c r="M1606" t="s">
        <v>2123</v>
      </c>
      <c r="N1606" t="s">
        <v>711</v>
      </c>
      <c r="O1606" s="14">
        <v>44593</v>
      </c>
      <c r="P1606" s="14">
        <v>44621</v>
      </c>
      <c r="Q1606" s="1" t="s">
        <v>6939</v>
      </c>
      <c r="R1606" s="1"/>
      <c r="S1606" s="2"/>
      <c r="T1606" s="89">
        <v>44643</v>
      </c>
      <c r="U1606" t="s">
        <v>5982</v>
      </c>
      <c r="V1606" t="s">
        <v>5982</v>
      </c>
      <c r="W1606" t="s">
        <v>129</v>
      </c>
      <c r="X1606" t="b">
        <f>Tabla1[[#This Row],[PLAN CONSUMO 31/10]]=Tabla1[[#This Row],[PLAN_CONSUMO]]</f>
        <v>1</v>
      </c>
      <c r="Y1606" t="s">
        <v>6681</v>
      </c>
      <c r="Z1606" t="b">
        <f>Tabla1[[#This Row],[DESCRIPCION_U20002 31/10]]=Tabla1[[#This Row],[DESCRIPCION_U2000]]</f>
        <v>1</v>
      </c>
      <c r="AA1606" t="s">
        <v>7110</v>
      </c>
      <c r="AB1606" t="b">
        <f>Tabla1[[#This Row],[EJECUTIVO COMERCIAL 31/10]]=Tabla1[[#This Row],[EJECUTIVO_CORPORATE]]</f>
        <v>0</v>
      </c>
      <c r="AC1606" t="e">
        <f>VLOOKUP(Tabla1[[#This Row],[NRO_CUENTA]],[1]!Tabla3[#Data],12,0)</f>
        <v>#N/A</v>
      </c>
      <c r="AD1606" t="e">
        <f>VLOOKUP(Tabla1[[#This Row],[NRO_CUENTA]],[1]!Tabla3[#Data],17,0)</f>
        <v>#N/A</v>
      </c>
    </row>
    <row r="1607" spans="1:30" x14ac:dyDescent="0.25">
      <c r="A1607" t="s">
        <v>18</v>
      </c>
      <c r="B1607" s="1">
        <v>42551</v>
      </c>
      <c r="C1607" t="s">
        <v>5992</v>
      </c>
      <c r="D1607">
        <v>30223</v>
      </c>
      <c r="E1607" s="6" t="s">
        <v>1281</v>
      </c>
      <c r="F1607" t="s">
        <v>6667</v>
      </c>
      <c r="G1607" s="6" t="s">
        <v>1820</v>
      </c>
      <c r="H1607" t="s">
        <v>40</v>
      </c>
      <c r="I1607" t="s">
        <v>23</v>
      </c>
      <c r="J1607" t="s">
        <v>1378</v>
      </c>
      <c r="K1607" t="s">
        <v>1367</v>
      </c>
      <c r="L1607" t="s">
        <v>1368</v>
      </c>
      <c r="M1607" t="s">
        <v>1369</v>
      </c>
      <c r="N1607" t="s">
        <v>711</v>
      </c>
      <c r="O1607" s="14">
        <v>44593</v>
      </c>
      <c r="P1607" s="14">
        <v>44621</v>
      </c>
      <c r="Q1607" s="1" t="s">
        <v>6939</v>
      </c>
      <c r="R1607" s="1"/>
      <c r="S1607" s="2"/>
      <c r="T1607" s="89">
        <v>44645</v>
      </c>
      <c r="U1607" t="s">
        <v>5982</v>
      </c>
      <c r="V1607" t="s">
        <v>35</v>
      </c>
      <c r="W1607" t="s">
        <v>5992</v>
      </c>
      <c r="X1607" t="b">
        <f>Tabla1[[#This Row],[PLAN CONSUMO 31/10]]=Tabla1[[#This Row],[PLAN_CONSUMO]]</f>
        <v>1</v>
      </c>
      <c r="Y1607" t="s">
        <v>35</v>
      </c>
      <c r="Z1607" t="b">
        <f>Tabla1[[#This Row],[DESCRIPCION_U20002 31/10]]=Tabla1[[#This Row],[DESCRIPCION_U2000]]</f>
        <v>0</v>
      </c>
      <c r="AA1607" t="s">
        <v>1820</v>
      </c>
      <c r="AB1607" t="b">
        <f>Tabla1[[#This Row],[EJECUTIVO COMERCIAL 31/10]]=Tabla1[[#This Row],[EJECUTIVO_CORPORATE]]</f>
        <v>1</v>
      </c>
      <c r="AC1607" t="e">
        <f>VLOOKUP(Tabla1[[#This Row],[NRO_CUENTA]],[1]!Tabla3[#Data],12,0)</f>
        <v>#N/A</v>
      </c>
      <c r="AD1607" t="e">
        <f>VLOOKUP(Tabla1[[#This Row],[NRO_CUENTA]],[1]!Tabla3[#Data],17,0)</f>
        <v>#N/A</v>
      </c>
    </row>
    <row r="1608" spans="1:30" x14ac:dyDescent="0.25">
      <c r="A1608" t="s">
        <v>18</v>
      </c>
      <c r="B1608" s="1">
        <v>41334</v>
      </c>
      <c r="C1608" t="s">
        <v>118</v>
      </c>
      <c r="D1608">
        <v>28321</v>
      </c>
      <c r="E1608" s="6" t="s">
        <v>1279</v>
      </c>
      <c r="F1608" t="s">
        <v>6062</v>
      </c>
      <c r="G1608" s="6" t="s">
        <v>1837</v>
      </c>
      <c r="H1608" t="s">
        <v>22</v>
      </c>
      <c r="I1608" t="s">
        <v>23</v>
      </c>
      <c r="J1608" t="s">
        <v>939</v>
      </c>
      <c r="K1608" t="s">
        <v>1357</v>
      </c>
      <c r="M1608" t="s">
        <v>1358</v>
      </c>
      <c r="N1608" t="s">
        <v>711</v>
      </c>
      <c r="O1608" s="14">
        <v>44593</v>
      </c>
      <c r="P1608" s="14">
        <v>44621</v>
      </c>
      <c r="Q1608" s="1" t="s">
        <v>75</v>
      </c>
      <c r="R1608" s="1" t="s">
        <v>7054</v>
      </c>
      <c r="S1608" s="25" t="s">
        <v>1018</v>
      </c>
      <c r="T1608" s="48" t="s">
        <v>6992</v>
      </c>
      <c r="U1608" t="s">
        <v>5982</v>
      </c>
      <c r="V1608" t="s">
        <v>5982</v>
      </c>
      <c r="W1608" t="s">
        <v>1872</v>
      </c>
      <c r="X1608" t="b">
        <f>Tabla1[[#This Row],[PLAN CONSUMO 31/10]]=Tabla1[[#This Row],[PLAN_CONSUMO]]</f>
        <v>0</v>
      </c>
      <c r="Y1608" t="s">
        <v>9015</v>
      </c>
      <c r="Z1608" t="b">
        <f>Tabla1[[#This Row],[DESCRIPCION_U20002 31/10]]=Tabla1[[#This Row],[DESCRIPCION_U2000]]</f>
        <v>0</v>
      </c>
      <c r="AA1608" t="s">
        <v>7373</v>
      </c>
      <c r="AB1608" t="b">
        <f>Tabla1[[#This Row],[EJECUTIVO COMERCIAL 31/10]]=Tabla1[[#This Row],[EJECUTIVO_CORPORATE]]</f>
        <v>0</v>
      </c>
      <c r="AC1608" t="e">
        <f>VLOOKUP(Tabla1[[#This Row],[NRO_CUENTA]],[1]!Tabla3[#Data],12,0)</f>
        <v>#N/A</v>
      </c>
      <c r="AD1608" t="e">
        <f>VLOOKUP(Tabla1[[#This Row],[NRO_CUENTA]],[1]!Tabla3[#Data],17,0)</f>
        <v>#N/A</v>
      </c>
    </row>
    <row r="1609" spans="1:30" x14ac:dyDescent="0.25">
      <c r="A1609" t="s">
        <v>18</v>
      </c>
      <c r="B1609" s="1">
        <v>42790</v>
      </c>
      <c r="C1609" t="s">
        <v>1872</v>
      </c>
      <c r="D1609">
        <v>30881</v>
      </c>
      <c r="E1609" s="6" t="s">
        <v>1676</v>
      </c>
      <c r="F1609" t="s">
        <v>6074</v>
      </c>
      <c r="G1609" s="6" t="s">
        <v>6618</v>
      </c>
      <c r="H1609" t="s">
        <v>40</v>
      </c>
      <c r="I1609" t="s">
        <v>23</v>
      </c>
      <c r="J1609" t="s">
        <v>6746</v>
      </c>
      <c r="K1609" t="s">
        <v>1726</v>
      </c>
      <c r="L1609" t="s">
        <v>1728</v>
      </c>
      <c r="M1609" t="s">
        <v>1725</v>
      </c>
      <c r="N1609" t="s">
        <v>711</v>
      </c>
      <c r="O1609" s="14">
        <v>44593</v>
      </c>
      <c r="P1609" s="14">
        <v>44621</v>
      </c>
      <c r="Q1609" s="1" t="s">
        <v>6939</v>
      </c>
      <c r="R1609" s="1"/>
      <c r="S1609" s="2"/>
      <c r="T1609" s="89">
        <v>44647</v>
      </c>
      <c r="U1609" t="s">
        <v>5982</v>
      </c>
      <c r="V1609" t="s">
        <v>5982</v>
      </c>
      <c r="W1609" t="s">
        <v>1872</v>
      </c>
      <c r="X1609" t="b">
        <f>Tabla1[[#This Row],[PLAN CONSUMO 31/10]]=Tabla1[[#This Row],[PLAN_CONSUMO]]</f>
        <v>1</v>
      </c>
      <c r="Y1609" t="s">
        <v>6074</v>
      </c>
      <c r="Z1609" t="b">
        <f>Tabla1[[#This Row],[DESCRIPCION_U20002 31/10]]=Tabla1[[#This Row],[DESCRIPCION_U2000]]</f>
        <v>1</v>
      </c>
      <c r="AA1609" t="s">
        <v>1760</v>
      </c>
      <c r="AB1609" t="b">
        <f>Tabla1[[#This Row],[EJECUTIVO COMERCIAL 31/10]]=Tabla1[[#This Row],[EJECUTIVO_CORPORATE]]</f>
        <v>0</v>
      </c>
      <c r="AC1609" t="e">
        <f>VLOOKUP(Tabla1[[#This Row],[NRO_CUENTA]],[1]!Tabla3[#Data],12,0)</f>
        <v>#N/A</v>
      </c>
      <c r="AD1609" t="e">
        <f>VLOOKUP(Tabla1[[#This Row],[NRO_CUENTA]],[1]!Tabla3[#Data],17,0)</f>
        <v>#N/A</v>
      </c>
    </row>
    <row r="1610" spans="1:30" x14ac:dyDescent="0.25">
      <c r="A1610" t="s">
        <v>18</v>
      </c>
      <c r="B1610" s="1">
        <v>41244</v>
      </c>
      <c r="C1610" t="s">
        <v>1049</v>
      </c>
      <c r="D1610">
        <v>28221</v>
      </c>
      <c r="E1610" s="6" t="s">
        <v>1676</v>
      </c>
      <c r="F1610" t="s">
        <v>7023</v>
      </c>
      <c r="G1610" s="6" t="s">
        <v>6618</v>
      </c>
      <c r="H1610" t="s">
        <v>40</v>
      </c>
      <c r="I1610" t="s">
        <v>23</v>
      </c>
      <c r="J1610" t="s">
        <v>6746</v>
      </c>
      <c r="K1610" t="s">
        <v>1726</v>
      </c>
      <c r="L1610" t="s">
        <v>1727</v>
      </c>
      <c r="M1610" t="s">
        <v>1725</v>
      </c>
      <c r="N1610" t="s">
        <v>711</v>
      </c>
      <c r="O1610" s="14">
        <v>44593</v>
      </c>
      <c r="P1610" s="14">
        <v>44621</v>
      </c>
      <c r="Q1610" s="1" t="s">
        <v>6939</v>
      </c>
      <c r="R1610" s="1"/>
      <c r="S1610" s="2"/>
      <c r="T1610" s="89">
        <v>44647</v>
      </c>
      <c r="U1610" t="s">
        <v>5982</v>
      </c>
      <c r="V1610" t="s">
        <v>5982</v>
      </c>
      <c r="W1610" t="s">
        <v>1049</v>
      </c>
      <c r="X1610" t="b">
        <f>Tabla1[[#This Row],[PLAN CONSUMO 31/10]]=Tabla1[[#This Row],[PLAN_CONSUMO]]</f>
        <v>1</v>
      </c>
      <c r="Y1610" t="s">
        <v>7023</v>
      </c>
      <c r="Z1610" t="b">
        <f>Tabla1[[#This Row],[DESCRIPCION_U20002 31/10]]=Tabla1[[#This Row],[DESCRIPCION_U2000]]</f>
        <v>1</v>
      </c>
      <c r="AA1610" t="s">
        <v>1760</v>
      </c>
      <c r="AB1610" t="b">
        <f>Tabla1[[#This Row],[EJECUTIVO COMERCIAL 31/10]]=Tabla1[[#This Row],[EJECUTIVO_CORPORATE]]</f>
        <v>0</v>
      </c>
      <c r="AC1610" t="e">
        <f>VLOOKUP(Tabla1[[#This Row],[NRO_CUENTA]],[1]!Tabla3[#Data],12,0)</f>
        <v>#N/A</v>
      </c>
      <c r="AD1610" t="e">
        <f>VLOOKUP(Tabla1[[#This Row],[NRO_CUENTA]],[1]!Tabla3[#Data],17,0)</f>
        <v>#N/A</v>
      </c>
    </row>
    <row r="1611" spans="1:30" x14ac:dyDescent="0.25">
      <c r="A1611" t="s">
        <v>18</v>
      </c>
      <c r="B1611" s="1">
        <v>41244</v>
      </c>
      <c r="C1611" t="s">
        <v>905</v>
      </c>
      <c r="D1611">
        <v>28222</v>
      </c>
      <c r="E1611" s="6" t="s">
        <v>1676</v>
      </c>
      <c r="F1611" t="s">
        <v>2174</v>
      </c>
      <c r="G1611" s="6" t="s">
        <v>6618</v>
      </c>
      <c r="H1611" t="s">
        <v>22</v>
      </c>
      <c r="I1611" t="s">
        <v>23</v>
      </c>
      <c r="J1611" t="s">
        <v>6746</v>
      </c>
      <c r="K1611">
        <v>0</v>
      </c>
      <c r="L1611">
        <v>0</v>
      </c>
      <c r="M1611" t="s">
        <v>1725</v>
      </c>
      <c r="N1611" t="s">
        <v>711</v>
      </c>
      <c r="O1611" s="14">
        <v>44593</v>
      </c>
      <c r="P1611" s="14">
        <v>44621</v>
      </c>
      <c r="Q1611" s="1" t="s">
        <v>6939</v>
      </c>
      <c r="R1611" s="1"/>
      <c r="S1611" s="2"/>
      <c r="T1611" s="89">
        <v>44631</v>
      </c>
      <c r="U1611" t="s">
        <v>5982</v>
      </c>
      <c r="V1611" t="s">
        <v>35</v>
      </c>
      <c r="W1611" t="s">
        <v>905</v>
      </c>
      <c r="X1611" t="b">
        <f>Tabla1[[#This Row],[PLAN CONSUMO 31/10]]=Tabla1[[#This Row],[PLAN_CONSUMO]]</f>
        <v>1</v>
      </c>
      <c r="Y1611" t="s">
        <v>35</v>
      </c>
      <c r="Z1611" t="b">
        <f>Tabla1[[#This Row],[DESCRIPCION_U20002 31/10]]=Tabla1[[#This Row],[DESCRIPCION_U2000]]</f>
        <v>0</v>
      </c>
      <c r="AA1611" t="s">
        <v>1760</v>
      </c>
      <c r="AB1611" t="b">
        <f>Tabla1[[#This Row],[EJECUTIVO COMERCIAL 31/10]]=Tabla1[[#This Row],[EJECUTIVO_CORPORATE]]</f>
        <v>0</v>
      </c>
      <c r="AC1611" t="e">
        <f>VLOOKUP(Tabla1[[#This Row],[NRO_CUENTA]],[1]!Tabla3[#Data],12,0)</f>
        <v>#N/A</v>
      </c>
      <c r="AD1611" t="e">
        <f>VLOOKUP(Tabla1[[#This Row],[NRO_CUENTA]],[1]!Tabla3[#Data],17,0)</f>
        <v>#N/A</v>
      </c>
    </row>
    <row r="1612" spans="1:30" x14ac:dyDescent="0.25">
      <c r="A1612" t="s">
        <v>18</v>
      </c>
      <c r="B1612" s="1">
        <v>43372</v>
      </c>
      <c r="C1612" t="s">
        <v>1049</v>
      </c>
      <c r="D1612">
        <v>33003</v>
      </c>
      <c r="E1612" s="6" t="s">
        <v>1676</v>
      </c>
      <c r="F1612" t="s">
        <v>2177</v>
      </c>
      <c r="G1612" s="6" t="s">
        <v>6618</v>
      </c>
      <c r="H1612" t="s">
        <v>22</v>
      </c>
      <c r="I1612" t="s">
        <v>23</v>
      </c>
      <c r="J1612" t="s">
        <v>6746</v>
      </c>
      <c r="K1612" t="s">
        <v>1731</v>
      </c>
      <c r="L1612" t="s">
        <v>1732</v>
      </c>
      <c r="M1612" t="s">
        <v>1725</v>
      </c>
      <c r="N1612" t="s">
        <v>711</v>
      </c>
      <c r="O1612" s="14">
        <v>44593</v>
      </c>
      <c r="P1612" s="14">
        <v>44621</v>
      </c>
      <c r="Q1612" s="1" t="s">
        <v>6939</v>
      </c>
      <c r="R1612" s="1"/>
      <c r="S1612" s="2"/>
      <c r="T1612" s="89">
        <v>44631</v>
      </c>
      <c r="U1612" t="s">
        <v>5982</v>
      </c>
      <c r="V1612" t="s">
        <v>35</v>
      </c>
      <c r="W1612" t="s">
        <v>1049</v>
      </c>
      <c r="X1612" t="b">
        <f>Tabla1[[#This Row],[PLAN CONSUMO 31/10]]=Tabla1[[#This Row],[PLAN_CONSUMO]]</f>
        <v>1</v>
      </c>
      <c r="Y1612" t="s">
        <v>35</v>
      </c>
      <c r="Z1612" t="b">
        <f>Tabla1[[#This Row],[DESCRIPCION_U20002 31/10]]=Tabla1[[#This Row],[DESCRIPCION_U2000]]</f>
        <v>0</v>
      </c>
      <c r="AA1612" t="s">
        <v>1760</v>
      </c>
      <c r="AB1612" t="b">
        <f>Tabla1[[#This Row],[EJECUTIVO COMERCIAL 31/10]]=Tabla1[[#This Row],[EJECUTIVO_CORPORATE]]</f>
        <v>0</v>
      </c>
      <c r="AC1612" t="e">
        <f>VLOOKUP(Tabla1[[#This Row],[NRO_CUENTA]],[1]!Tabla3[#Data],12,0)</f>
        <v>#N/A</v>
      </c>
      <c r="AD1612" t="e">
        <f>VLOOKUP(Tabla1[[#This Row],[NRO_CUENTA]],[1]!Tabla3[#Data],17,0)</f>
        <v>#N/A</v>
      </c>
    </row>
    <row r="1613" spans="1:30" x14ac:dyDescent="0.25">
      <c r="A1613" t="s">
        <v>18</v>
      </c>
      <c r="B1613" s="1">
        <v>43829</v>
      </c>
      <c r="C1613" t="s">
        <v>28</v>
      </c>
      <c r="D1613">
        <v>34856</v>
      </c>
      <c r="E1613" s="6" t="s">
        <v>2370</v>
      </c>
      <c r="F1613" t="s">
        <v>6029</v>
      </c>
      <c r="G1613" s="6" t="s">
        <v>1429</v>
      </c>
      <c r="H1613" t="s">
        <v>40</v>
      </c>
      <c r="I1613" t="s">
        <v>23</v>
      </c>
      <c r="J1613" t="s">
        <v>1634</v>
      </c>
      <c r="K1613" t="s">
        <v>661</v>
      </c>
      <c r="L1613" t="s">
        <v>662</v>
      </c>
      <c r="M1613" t="s">
        <v>663</v>
      </c>
      <c r="N1613" t="s">
        <v>711</v>
      </c>
      <c r="O1613" s="14">
        <v>44593</v>
      </c>
      <c r="P1613" s="14">
        <v>44621</v>
      </c>
      <c r="Q1613" s="1" t="s">
        <v>6939</v>
      </c>
      <c r="R1613" s="1"/>
      <c r="S1613" s="2"/>
      <c r="T1613" s="89">
        <v>44635</v>
      </c>
      <c r="U1613" t="s">
        <v>5982</v>
      </c>
      <c r="V1613" t="s">
        <v>5982</v>
      </c>
      <c r="W1613" t="s">
        <v>28</v>
      </c>
      <c r="X1613" t="b">
        <f>Tabla1[[#This Row],[PLAN CONSUMO 31/10]]=Tabla1[[#This Row],[PLAN_CONSUMO]]</f>
        <v>1</v>
      </c>
      <c r="Y1613" t="s">
        <v>6029</v>
      </c>
      <c r="Z1613" t="b">
        <f>Tabla1[[#This Row],[DESCRIPCION_U20002 31/10]]=Tabla1[[#This Row],[DESCRIPCION_U2000]]</f>
        <v>1</v>
      </c>
      <c r="AA1613" t="s">
        <v>7446</v>
      </c>
      <c r="AB1613" t="b">
        <f>Tabla1[[#This Row],[EJECUTIVO COMERCIAL 31/10]]=Tabla1[[#This Row],[EJECUTIVO_CORPORATE]]</f>
        <v>0</v>
      </c>
      <c r="AC1613" t="e">
        <f>VLOOKUP(Tabla1[[#This Row],[NRO_CUENTA]],[1]!Tabla3[#Data],12,0)</f>
        <v>#N/A</v>
      </c>
      <c r="AD1613" t="e">
        <f>VLOOKUP(Tabla1[[#This Row],[NRO_CUENTA]],[1]!Tabla3[#Data],17,0)</f>
        <v>#N/A</v>
      </c>
    </row>
    <row r="1614" spans="1:30" x14ac:dyDescent="0.25">
      <c r="A1614" t="s">
        <v>18</v>
      </c>
      <c r="B1614" s="1">
        <v>43829</v>
      </c>
      <c r="C1614" t="s">
        <v>28</v>
      </c>
      <c r="D1614">
        <v>34801</v>
      </c>
      <c r="E1614" s="6" t="s">
        <v>2370</v>
      </c>
      <c r="F1614" t="s">
        <v>6628</v>
      </c>
      <c r="G1614" s="6" t="s">
        <v>1429</v>
      </c>
      <c r="H1614" t="s">
        <v>40</v>
      </c>
      <c r="I1614" t="s">
        <v>23</v>
      </c>
      <c r="J1614" t="s">
        <v>1634</v>
      </c>
      <c r="K1614" t="s">
        <v>645</v>
      </c>
      <c r="M1614" t="s">
        <v>642</v>
      </c>
      <c r="N1614" t="s">
        <v>711</v>
      </c>
      <c r="O1614" s="14">
        <v>44593</v>
      </c>
      <c r="P1614" s="14">
        <v>44621</v>
      </c>
      <c r="Q1614" s="1" t="s">
        <v>6939</v>
      </c>
      <c r="R1614" s="1"/>
      <c r="S1614" s="2"/>
      <c r="T1614" s="89">
        <v>44635</v>
      </c>
      <c r="U1614" t="s">
        <v>5982</v>
      </c>
      <c r="V1614" t="s">
        <v>5982</v>
      </c>
      <c r="W1614" t="s">
        <v>28</v>
      </c>
      <c r="X1614" t="b">
        <f>Tabla1[[#This Row],[PLAN CONSUMO 31/10]]=Tabla1[[#This Row],[PLAN_CONSUMO]]</f>
        <v>1</v>
      </c>
      <c r="Y1614" t="s">
        <v>6628</v>
      </c>
      <c r="Z1614" t="b">
        <f>Tabla1[[#This Row],[DESCRIPCION_U20002 31/10]]=Tabla1[[#This Row],[DESCRIPCION_U2000]]</f>
        <v>1</v>
      </c>
      <c r="AA1614" t="s">
        <v>7446</v>
      </c>
      <c r="AB1614" t="b">
        <f>Tabla1[[#This Row],[EJECUTIVO COMERCIAL 31/10]]=Tabla1[[#This Row],[EJECUTIVO_CORPORATE]]</f>
        <v>0</v>
      </c>
      <c r="AC1614" t="e">
        <f>VLOOKUP(Tabla1[[#This Row],[NRO_CUENTA]],[1]!Tabla3[#Data],12,0)</f>
        <v>#N/A</v>
      </c>
      <c r="AD1614" t="e">
        <f>VLOOKUP(Tabla1[[#This Row],[NRO_CUENTA]],[1]!Tabla3[#Data],17,0)</f>
        <v>#N/A</v>
      </c>
    </row>
    <row r="1615" spans="1:30" x14ac:dyDescent="0.25">
      <c r="A1615" t="s">
        <v>18</v>
      </c>
      <c r="B1615" s="1">
        <v>43829</v>
      </c>
      <c r="C1615" t="s">
        <v>469</v>
      </c>
      <c r="D1615">
        <v>34798</v>
      </c>
      <c r="E1615" s="6" t="s">
        <v>2370</v>
      </c>
      <c r="F1615" t="s">
        <v>5998</v>
      </c>
      <c r="G1615" s="6" t="s">
        <v>1429</v>
      </c>
      <c r="H1615" t="s">
        <v>22</v>
      </c>
      <c r="I1615" t="s">
        <v>23</v>
      </c>
      <c r="J1615" t="s">
        <v>1634</v>
      </c>
      <c r="K1615" t="s">
        <v>684</v>
      </c>
      <c r="M1615" t="s">
        <v>642</v>
      </c>
      <c r="N1615" t="s">
        <v>711</v>
      </c>
      <c r="O1615" s="14">
        <v>44593</v>
      </c>
      <c r="P1615" s="14">
        <v>44621</v>
      </c>
      <c r="Q1615" s="1" t="s">
        <v>6939</v>
      </c>
      <c r="R1615" s="1"/>
      <c r="S1615" s="2"/>
      <c r="T1615" s="89">
        <v>44630</v>
      </c>
      <c r="U1615" t="s">
        <v>5982</v>
      </c>
      <c r="V1615" t="s">
        <v>5982</v>
      </c>
      <c r="W1615" t="s">
        <v>469</v>
      </c>
      <c r="X1615" t="b">
        <f>Tabla1[[#This Row],[PLAN CONSUMO 31/10]]=Tabla1[[#This Row],[PLAN_CONSUMO]]</f>
        <v>1</v>
      </c>
      <c r="Y1615" t="s">
        <v>5998</v>
      </c>
      <c r="Z1615" t="b">
        <f>Tabla1[[#This Row],[DESCRIPCION_U20002 31/10]]=Tabla1[[#This Row],[DESCRIPCION_U2000]]</f>
        <v>1</v>
      </c>
      <c r="AA1615" t="s">
        <v>7446</v>
      </c>
      <c r="AB1615" t="b">
        <f>Tabla1[[#This Row],[EJECUTIVO COMERCIAL 31/10]]=Tabla1[[#This Row],[EJECUTIVO_CORPORATE]]</f>
        <v>0</v>
      </c>
      <c r="AC1615" t="e">
        <f>VLOOKUP(Tabla1[[#This Row],[NRO_CUENTA]],[1]!Tabla3[#Data],12,0)</f>
        <v>#N/A</v>
      </c>
      <c r="AD1615" t="e">
        <f>VLOOKUP(Tabla1[[#This Row],[NRO_CUENTA]],[1]!Tabla3[#Data],17,0)</f>
        <v>#N/A</v>
      </c>
    </row>
    <row r="1616" spans="1:30" x14ac:dyDescent="0.25">
      <c r="A1616" t="s">
        <v>18</v>
      </c>
      <c r="B1616" s="1">
        <v>41760</v>
      </c>
      <c r="C1616" t="s">
        <v>557</v>
      </c>
      <c r="D1616">
        <v>28967</v>
      </c>
      <c r="E1616" s="6" t="s">
        <v>1084</v>
      </c>
      <c r="F1616" t="s">
        <v>6638</v>
      </c>
      <c r="G1616" s="6" t="s">
        <v>3799</v>
      </c>
      <c r="H1616" t="s">
        <v>40</v>
      </c>
      <c r="I1616" t="s">
        <v>23</v>
      </c>
      <c r="J1616" t="s">
        <v>823</v>
      </c>
      <c r="K1616" t="s">
        <v>777</v>
      </c>
      <c r="M1616" t="s">
        <v>1167</v>
      </c>
      <c r="N1616" t="s">
        <v>711</v>
      </c>
      <c r="O1616" s="14">
        <v>44593</v>
      </c>
      <c r="P1616" s="14">
        <v>44621</v>
      </c>
      <c r="Q1616" s="1" t="s">
        <v>6939</v>
      </c>
      <c r="R1616" s="1"/>
      <c r="S1616" s="2"/>
      <c r="T1616" s="89">
        <v>44646</v>
      </c>
      <c r="U1616" t="s">
        <v>5982</v>
      </c>
      <c r="V1616" t="s">
        <v>5982</v>
      </c>
      <c r="W1616" t="s">
        <v>557</v>
      </c>
      <c r="X1616" t="b">
        <f>Tabla1[[#This Row],[PLAN CONSUMO 31/10]]=Tabla1[[#This Row],[PLAN_CONSUMO]]</f>
        <v>1</v>
      </c>
      <c r="Y1616" t="s">
        <v>9013</v>
      </c>
      <c r="Z1616" t="b">
        <f>Tabla1[[#This Row],[DESCRIPCION_U20002 31/10]]=Tabla1[[#This Row],[DESCRIPCION_U2000]]</f>
        <v>0</v>
      </c>
      <c r="AA1616" t="s">
        <v>3799</v>
      </c>
      <c r="AB1616" t="b">
        <f>Tabla1[[#This Row],[EJECUTIVO COMERCIAL 31/10]]=Tabla1[[#This Row],[EJECUTIVO_CORPORATE]]</f>
        <v>1</v>
      </c>
      <c r="AC1616" t="e">
        <f>VLOOKUP(Tabla1[[#This Row],[NRO_CUENTA]],[1]!Tabla3[#Data],12,0)</f>
        <v>#N/A</v>
      </c>
      <c r="AD1616" t="e">
        <f>VLOOKUP(Tabla1[[#This Row],[NRO_CUENTA]],[1]!Tabla3[#Data],17,0)</f>
        <v>#N/A</v>
      </c>
    </row>
    <row r="1617" spans="1:30" x14ac:dyDescent="0.25">
      <c r="A1617" t="s">
        <v>18</v>
      </c>
      <c r="B1617" s="1">
        <v>43799</v>
      </c>
      <c r="C1617" t="s">
        <v>28</v>
      </c>
      <c r="D1617">
        <v>34759</v>
      </c>
      <c r="E1617" s="6" t="s">
        <v>573</v>
      </c>
      <c r="F1617" t="s">
        <v>6642</v>
      </c>
      <c r="G1617" s="6" t="s">
        <v>6618</v>
      </c>
      <c r="H1617" t="s">
        <v>40</v>
      </c>
      <c r="I1617" t="s">
        <v>23</v>
      </c>
      <c r="J1617" t="s">
        <v>6746</v>
      </c>
      <c r="K1617" t="s">
        <v>575</v>
      </c>
      <c r="L1617" t="s">
        <v>576</v>
      </c>
      <c r="M1617" t="s">
        <v>577</v>
      </c>
      <c r="N1617" t="s">
        <v>711</v>
      </c>
      <c r="O1617" s="14">
        <v>44593</v>
      </c>
      <c r="P1617" s="14">
        <v>44621</v>
      </c>
      <c r="Q1617" s="1" t="s">
        <v>6939</v>
      </c>
      <c r="R1617" s="1"/>
      <c r="S1617" s="2"/>
      <c r="T1617" s="89">
        <v>44641</v>
      </c>
      <c r="U1617" t="s">
        <v>5982</v>
      </c>
      <c r="V1617" t="s">
        <v>5982</v>
      </c>
      <c r="W1617" t="s">
        <v>28</v>
      </c>
      <c r="X1617" t="b">
        <f>Tabla1[[#This Row],[PLAN CONSUMO 31/10]]=Tabla1[[#This Row],[PLAN_CONSUMO]]</f>
        <v>1</v>
      </c>
      <c r="Y1617" t="s">
        <v>6642</v>
      </c>
      <c r="Z1617" t="b">
        <f>Tabla1[[#This Row],[DESCRIPCION_U20002 31/10]]=Tabla1[[#This Row],[DESCRIPCION_U2000]]</f>
        <v>1</v>
      </c>
      <c r="AA1617" t="s">
        <v>1820</v>
      </c>
      <c r="AB1617" t="b">
        <f>Tabla1[[#This Row],[EJECUTIVO COMERCIAL 31/10]]=Tabla1[[#This Row],[EJECUTIVO_CORPORATE]]</f>
        <v>0</v>
      </c>
      <c r="AC1617" t="e">
        <f>VLOOKUP(Tabla1[[#This Row],[NRO_CUENTA]],[1]!Tabla3[#Data],12,0)</f>
        <v>#N/A</v>
      </c>
      <c r="AD1617" t="e">
        <f>VLOOKUP(Tabla1[[#This Row],[NRO_CUENTA]],[1]!Tabla3[#Data],17,0)</f>
        <v>#N/A</v>
      </c>
    </row>
    <row r="1618" spans="1:30" x14ac:dyDescent="0.25">
      <c r="A1618" t="s">
        <v>18</v>
      </c>
      <c r="B1618" s="1">
        <v>41806</v>
      </c>
      <c r="C1618" t="s">
        <v>1954</v>
      </c>
      <c r="D1618">
        <v>29140</v>
      </c>
      <c r="E1618" s="6" t="s">
        <v>2020</v>
      </c>
      <c r="F1618" t="s">
        <v>6682</v>
      </c>
      <c r="G1618" s="6" t="s">
        <v>4583</v>
      </c>
      <c r="H1618" t="s">
        <v>40</v>
      </c>
      <c r="I1618" t="s">
        <v>23</v>
      </c>
      <c r="J1618" t="s">
        <v>1230</v>
      </c>
      <c r="K1618" t="s">
        <v>2159</v>
      </c>
      <c r="L1618">
        <v>0</v>
      </c>
      <c r="M1618" t="s">
        <v>2160</v>
      </c>
      <c r="N1618" t="s">
        <v>711</v>
      </c>
      <c r="O1618" s="14">
        <v>44593</v>
      </c>
      <c r="P1618" s="14">
        <v>44621</v>
      </c>
      <c r="Q1618" s="1" t="s">
        <v>6939</v>
      </c>
      <c r="R1618" s="1"/>
      <c r="S1618" s="2"/>
      <c r="T1618" s="89">
        <v>44645</v>
      </c>
      <c r="U1618" t="s">
        <v>5982</v>
      </c>
      <c r="V1618" t="s">
        <v>5982</v>
      </c>
      <c r="W1618" t="s">
        <v>2422</v>
      </c>
      <c r="X1618" t="b">
        <f>Tabla1[[#This Row],[PLAN CONSUMO 31/10]]=Tabla1[[#This Row],[PLAN_CONSUMO]]</f>
        <v>0</v>
      </c>
      <c r="Y1618" t="s">
        <v>8870</v>
      </c>
      <c r="Z1618" t="b">
        <f>Tabla1[[#This Row],[DESCRIPCION_U20002 31/10]]=Tabla1[[#This Row],[DESCRIPCION_U2000]]</f>
        <v>0</v>
      </c>
      <c r="AA1618" t="s">
        <v>7475</v>
      </c>
      <c r="AB1618" t="b">
        <f>Tabla1[[#This Row],[EJECUTIVO COMERCIAL 31/10]]=Tabla1[[#This Row],[EJECUTIVO_CORPORATE]]</f>
        <v>0</v>
      </c>
      <c r="AC1618" t="e">
        <f>VLOOKUP(Tabla1[[#This Row],[NRO_CUENTA]],[1]!Tabla3[#Data],12,0)</f>
        <v>#N/A</v>
      </c>
      <c r="AD1618" t="e">
        <f>VLOOKUP(Tabla1[[#This Row],[NRO_CUENTA]],[1]!Tabla3[#Data],17,0)</f>
        <v>#N/A</v>
      </c>
    </row>
    <row r="1619" spans="1:30" x14ac:dyDescent="0.25">
      <c r="A1619" t="s">
        <v>18</v>
      </c>
      <c r="B1619" s="1">
        <v>41873</v>
      </c>
      <c r="C1619" t="s">
        <v>742</v>
      </c>
      <c r="D1619">
        <v>29230</v>
      </c>
      <c r="E1619" s="6" t="s">
        <v>2020</v>
      </c>
      <c r="F1619" t="s">
        <v>6344</v>
      </c>
      <c r="G1619" s="6" t="s">
        <v>4583</v>
      </c>
      <c r="H1619" t="s">
        <v>22</v>
      </c>
      <c r="I1619" t="s">
        <v>23</v>
      </c>
      <c r="J1619" t="s">
        <v>1230</v>
      </c>
      <c r="K1619" t="s">
        <v>2161</v>
      </c>
      <c r="L1619">
        <v>0</v>
      </c>
      <c r="M1619" t="s">
        <v>2162</v>
      </c>
      <c r="N1619" t="s">
        <v>711</v>
      </c>
      <c r="O1619" s="14">
        <v>44593</v>
      </c>
      <c r="P1619" s="14">
        <v>44621</v>
      </c>
      <c r="Q1619" s="1" t="s">
        <v>6939</v>
      </c>
      <c r="R1619" s="1"/>
      <c r="S1619" s="2"/>
      <c r="T1619" s="89">
        <v>44645</v>
      </c>
      <c r="U1619" t="s">
        <v>5982</v>
      </c>
      <c r="V1619" t="s">
        <v>35</v>
      </c>
      <c r="W1619" t="s">
        <v>920</v>
      </c>
      <c r="X1619" t="b">
        <f>Tabla1[[#This Row],[PLAN CONSUMO 31/10]]=Tabla1[[#This Row],[PLAN_CONSUMO]]</f>
        <v>0</v>
      </c>
      <c r="Y1619" t="s">
        <v>35</v>
      </c>
      <c r="Z1619" t="b">
        <f>Tabla1[[#This Row],[DESCRIPCION_U20002 31/10]]=Tabla1[[#This Row],[DESCRIPCION_U2000]]</f>
        <v>0</v>
      </c>
      <c r="AA1619" t="s">
        <v>7475</v>
      </c>
      <c r="AB1619" t="b">
        <f>Tabla1[[#This Row],[EJECUTIVO COMERCIAL 31/10]]=Tabla1[[#This Row],[EJECUTIVO_CORPORATE]]</f>
        <v>0</v>
      </c>
      <c r="AC1619" t="e">
        <f>VLOOKUP(Tabla1[[#This Row],[NRO_CUENTA]],[1]!Tabla3[#Data],12,0)</f>
        <v>#N/A</v>
      </c>
      <c r="AD1619" t="e">
        <f>VLOOKUP(Tabla1[[#This Row],[NRO_CUENTA]],[1]!Tabla3[#Data],17,0)</f>
        <v>#N/A</v>
      </c>
    </row>
    <row r="1620" spans="1:30" x14ac:dyDescent="0.25">
      <c r="A1620" t="s">
        <v>18</v>
      </c>
      <c r="B1620" s="1">
        <v>42335</v>
      </c>
      <c r="C1620" t="s">
        <v>717</v>
      </c>
      <c r="D1620">
        <v>29866</v>
      </c>
      <c r="E1620" s="6" t="s">
        <v>2005</v>
      </c>
      <c r="F1620" t="s">
        <v>6909</v>
      </c>
      <c r="G1620" s="6" t="s">
        <v>6618</v>
      </c>
      <c r="H1620" t="s">
        <v>40</v>
      </c>
      <c r="I1620" t="s">
        <v>23</v>
      </c>
      <c r="J1620" t="s">
        <v>6746</v>
      </c>
      <c r="K1620" t="s">
        <v>2133</v>
      </c>
      <c r="L1620" t="s">
        <v>2134</v>
      </c>
      <c r="M1620" t="s">
        <v>2132</v>
      </c>
      <c r="N1620" t="s">
        <v>711</v>
      </c>
      <c r="O1620" s="14">
        <v>44593</v>
      </c>
      <c r="P1620" s="14">
        <v>44621</v>
      </c>
      <c r="Q1620" s="1" t="s">
        <v>6939</v>
      </c>
      <c r="R1620" s="1"/>
      <c r="S1620" s="2"/>
      <c r="T1620" s="89">
        <v>44646</v>
      </c>
      <c r="U1620" t="s">
        <v>5982</v>
      </c>
      <c r="V1620" t="s">
        <v>5982</v>
      </c>
      <c r="W1620" t="s">
        <v>717</v>
      </c>
      <c r="X1620" t="b">
        <f>Tabla1[[#This Row],[PLAN CONSUMO 31/10]]=Tabla1[[#This Row],[PLAN_CONSUMO]]</f>
        <v>1</v>
      </c>
      <c r="Y1620" t="s">
        <v>6909</v>
      </c>
      <c r="Z1620" t="b">
        <f>Tabla1[[#This Row],[DESCRIPCION_U20002 31/10]]=Tabla1[[#This Row],[DESCRIPCION_U2000]]</f>
        <v>1</v>
      </c>
      <c r="AA1620" t="s">
        <v>1760</v>
      </c>
      <c r="AB1620" t="b">
        <f>Tabla1[[#This Row],[EJECUTIVO COMERCIAL 31/10]]=Tabla1[[#This Row],[EJECUTIVO_CORPORATE]]</f>
        <v>0</v>
      </c>
      <c r="AC1620" t="e">
        <f>VLOOKUP(Tabla1[[#This Row],[NRO_CUENTA]],[1]!Tabla3[#Data],12,0)</f>
        <v>#N/A</v>
      </c>
      <c r="AD1620" t="e">
        <f>VLOOKUP(Tabla1[[#This Row],[NRO_CUENTA]],[1]!Tabla3[#Data],17,0)</f>
        <v>#N/A</v>
      </c>
    </row>
    <row r="1621" spans="1:30" x14ac:dyDescent="0.25">
      <c r="A1621" t="s">
        <v>18</v>
      </c>
      <c r="B1621" s="1">
        <v>43524</v>
      </c>
      <c r="C1621" t="s">
        <v>158</v>
      </c>
      <c r="D1621">
        <v>33624</v>
      </c>
      <c r="E1621" s="6" t="s">
        <v>1276</v>
      </c>
      <c r="F1621" t="s">
        <v>6061</v>
      </c>
      <c r="G1621" s="6" t="s">
        <v>1760</v>
      </c>
      <c r="H1621" t="s">
        <v>22</v>
      </c>
      <c r="I1621" t="s">
        <v>23</v>
      </c>
      <c r="J1621" t="s">
        <v>1231</v>
      </c>
      <c r="K1621" t="s">
        <v>1352</v>
      </c>
      <c r="L1621" t="s">
        <v>1353</v>
      </c>
      <c r="M1621" t="s">
        <v>1351</v>
      </c>
      <c r="N1621" t="s">
        <v>711</v>
      </c>
      <c r="O1621" s="14">
        <v>44593</v>
      </c>
      <c r="P1621" s="14">
        <v>44621</v>
      </c>
      <c r="Q1621" s="1" t="s">
        <v>6939</v>
      </c>
      <c r="R1621" s="1"/>
      <c r="S1621" s="2"/>
      <c r="T1621" s="89">
        <v>44631</v>
      </c>
      <c r="U1621" t="s">
        <v>5982</v>
      </c>
      <c r="V1621" t="s">
        <v>5982</v>
      </c>
      <c r="W1621" t="s">
        <v>158</v>
      </c>
      <c r="X1621" t="b">
        <f>Tabla1[[#This Row],[PLAN CONSUMO 31/10]]=Tabla1[[#This Row],[PLAN_CONSUMO]]</f>
        <v>1</v>
      </c>
      <c r="Y1621" t="s">
        <v>6061</v>
      </c>
      <c r="Z1621" t="b">
        <f>Tabla1[[#This Row],[DESCRIPCION_U20002 31/10]]=Tabla1[[#This Row],[DESCRIPCION_U2000]]</f>
        <v>1</v>
      </c>
      <c r="AA1621" t="s">
        <v>1760</v>
      </c>
      <c r="AB1621" t="b">
        <f>Tabla1[[#This Row],[EJECUTIVO COMERCIAL 31/10]]=Tabla1[[#This Row],[EJECUTIVO_CORPORATE]]</f>
        <v>1</v>
      </c>
      <c r="AC1621" t="e">
        <f>VLOOKUP(Tabla1[[#This Row],[NRO_CUENTA]],[1]!Tabla3[#Data],12,0)</f>
        <v>#N/A</v>
      </c>
      <c r="AD1621" t="e">
        <f>VLOOKUP(Tabla1[[#This Row],[NRO_CUENTA]],[1]!Tabla3[#Data],17,0)</f>
        <v>#N/A</v>
      </c>
    </row>
    <row r="1622" spans="1:30" x14ac:dyDescent="0.25">
      <c r="A1622" t="s">
        <v>18</v>
      </c>
      <c r="B1622" s="1">
        <v>43125</v>
      </c>
      <c r="C1622" t="s">
        <v>557</v>
      </c>
      <c r="D1622">
        <v>31837</v>
      </c>
      <c r="E1622" s="6" t="s">
        <v>1276</v>
      </c>
      <c r="F1622" t="s">
        <v>3302</v>
      </c>
      <c r="G1622" s="6" t="s">
        <v>1760</v>
      </c>
      <c r="H1622" t="s">
        <v>40</v>
      </c>
      <c r="I1622" t="s">
        <v>23</v>
      </c>
      <c r="J1622" t="s">
        <v>1231</v>
      </c>
      <c r="K1622" t="s">
        <v>1349</v>
      </c>
      <c r="L1622" t="s">
        <v>1350</v>
      </c>
      <c r="M1622" t="s">
        <v>1351</v>
      </c>
      <c r="N1622" t="s">
        <v>711</v>
      </c>
      <c r="O1622" s="14">
        <v>44593</v>
      </c>
      <c r="P1622" s="14">
        <v>44621</v>
      </c>
      <c r="Q1622" s="1" t="s">
        <v>6939</v>
      </c>
      <c r="R1622" s="1"/>
      <c r="S1622" s="2"/>
      <c r="T1622" s="89">
        <v>44649</v>
      </c>
      <c r="U1622" t="s">
        <v>5982</v>
      </c>
      <c r="V1622" t="s">
        <v>5982</v>
      </c>
      <c r="W1622" t="s">
        <v>557</v>
      </c>
      <c r="X1622" t="b">
        <f>Tabla1[[#This Row],[PLAN CONSUMO 31/10]]=Tabla1[[#This Row],[PLAN_CONSUMO]]</f>
        <v>1</v>
      </c>
      <c r="Y1622" t="s">
        <v>3302</v>
      </c>
      <c r="Z1622" t="b">
        <f>Tabla1[[#This Row],[DESCRIPCION_U20002 31/10]]=Tabla1[[#This Row],[DESCRIPCION_U2000]]</f>
        <v>1</v>
      </c>
      <c r="AA1622" t="s">
        <v>1760</v>
      </c>
      <c r="AB1622" t="b">
        <f>Tabla1[[#This Row],[EJECUTIVO COMERCIAL 31/10]]=Tabla1[[#This Row],[EJECUTIVO_CORPORATE]]</f>
        <v>1</v>
      </c>
      <c r="AC1622" t="e">
        <f>VLOOKUP(Tabla1[[#This Row],[NRO_CUENTA]],[1]!Tabla3[#Data],12,0)</f>
        <v>#N/A</v>
      </c>
      <c r="AD1622" t="e">
        <f>VLOOKUP(Tabla1[[#This Row],[NRO_CUENTA]],[1]!Tabla3[#Data],17,0)</f>
        <v>#N/A</v>
      </c>
    </row>
    <row r="1623" spans="1:30" x14ac:dyDescent="0.25">
      <c r="A1623" t="s">
        <v>18</v>
      </c>
      <c r="B1623" s="1">
        <v>43159</v>
      </c>
      <c r="C1623" t="s">
        <v>6498</v>
      </c>
      <c r="D1623">
        <v>32033</v>
      </c>
      <c r="E1623" s="6" t="s">
        <v>1269</v>
      </c>
      <c r="F1623" t="s">
        <v>1273</v>
      </c>
      <c r="G1623" s="6" t="s">
        <v>1837</v>
      </c>
      <c r="H1623" t="s">
        <v>40</v>
      </c>
      <c r="I1623" t="s">
        <v>23</v>
      </c>
      <c r="J1623" t="s">
        <v>939</v>
      </c>
      <c r="K1623" t="s">
        <v>1335</v>
      </c>
      <c r="L1623" t="s">
        <v>1336</v>
      </c>
      <c r="M1623" t="s">
        <v>1337</v>
      </c>
      <c r="N1623" t="s">
        <v>711</v>
      </c>
      <c r="O1623" s="14">
        <v>44593</v>
      </c>
      <c r="P1623" s="14">
        <v>44621</v>
      </c>
      <c r="Q1623" s="1" t="s">
        <v>6939</v>
      </c>
      <c r="R1623" s="1"/>
      <c r="S1623" s="2"/>
      <c r="T1623" s="89">
        <v>44639</v>
      </c>
      <c r="U1623" t="s">
        <v>5982</v>
      </c>
      <c r="V1623" t="s">
        <v>35</v>
      </c>
      <c r="W1623" t="s">
        <v>248</v>
      </c>
      <c r="X1623" t="b">
        <f>Tabla1[[#This Row],[PLAN CONSUMO 31/10]]=Tabla1[[#This Row],[PLAN_CONSUMO]]</f>
        <v>0</v>
      </c>
      <c r="Y1623" t="s">
        <v>35</v>
      </c>
      <c r="Z1623" t="b">
        <f>Tabla1[[#This Row],[DESCRIPCION_U20002 31/10]]=Tabla1[[#This Row],[DESCRIPCION_U2000]]</f>
        <v>0</v>
      </c>
      <c r="AA1623" t="s">
        <v>8891</v>
      </c>
      <c r="AB1623" t="b">
        <f>Tabla1[[#This Row],[EJECUTIVO COMERCIAL 31/10]]=Tabla1[[#This Row],[EJECUTIVO_CORPORATE]]</f>
        <v>0</v>
      </c>
      <c r="AC1623" t="e">
        <f>VLOOKUP(Tabla1[[#This Row],[NRO_CUENTA]],[1]!Tabla3[#Data],12,0)</f>
        <v>#N/A</v>
      </c>
      <c r="AD1623" t="e">
        <f>VLOOKUP(Tabla1[[#This Row],[NRO_CUENTA]],[1]!Tabla3[#Data],17,0)</f>
        <v>#N/A</v>
      </c>
    </row>
    <row r="1624" spans="1:30" x14ac:dyDescent="0.25">
      <c r="A1624" t="s">
        <v>18</v>
      </c>
      <c r="B1624" s="1">
        <v>41782</v>
      </c>
      <c r="C1624" t="s">
        <v>905</v>
      </c>
      <c r="D1624">
        <v>29010</v>
      </c>
      <c r="E1624" s="6" t="s">
        <v>1269</v>
      </c>
      <c r="F1624" t="s">
        <v>6060</v>
      </c>
      <c r="G1624" s="6" t="s">
        <v>1837</v>
      </c>
      <c r="H1624" t="s">
        <v>22</v>
      </c>
      <c r="I1624" t="s">
        <v>23</v>
      </c>
      <c r="J1624" t="s">
        <v>939</v>
      </c>
      <c r="K1624" t="s">
        <v>1330</v>
      </c>
      <c r="M1624" t="s">
        <v>1331</v>
      </c>
      <c r="N1624" t="s">
        <v>711</v>
      </c>
      <c r="O1624" s="14">
        <v>44593</v>
      </c>
      <c r="P1624" s="14">
        <v>44621</v>
      </c>
      <c r="Q1624" s="1" t="s">
        <v>6939</v>
      </c>
      <c r="R1624" s="1"/>
      <c r="S1624" s="2"/>
      <c r="T1624" s="89">
        <v>44632</v>
      </c>
      <c r="U1624" t="s">
        <v>5982</v>
      </c>
      <c r="V1624" t="s">
        <v>5982</v>
      </c>
      <c r="W1624" t="s">
        <v>118</v>
      </c>
      <c r="X1624" t="b">
        <f>Tabla1[[#This Row],[PLAN CONSUMO 31/10]]=Tabla1[[#This Row],[PLAN_CONSUMO]]</f>
        <v>0</v>
      </c>
      <c r="Y1624" t="s">
        <v>8577</v>
      </c>
      <c r="Z1624" t="b">
        <f>Tabla1[[#This Row],[DESCRIPCION_U20002 31/10]]=Tabla1[[#This Row],[DESCRIPCION_U2000]]</f>
        <v>0</v>
      </c>
      <c r="AA1624" t="s">
        <v>8891</v>
      </c>
      <c r="AB1624" t="b">
        <f>Tabla1[[#This Row],[EJECUTIVO COMERCIAL 31/10]]=Tabla1[[#This Row],[EJECUTIVO_CORPORATE]]</f>
        <v>0</v>
      </c>
      <c r="AC1624" t="e">
        <f>VLOOKUP(Tabla1[[#This Row],[NRO_CUENTA]],[1]!Tabla3[#Data],12,0)</f>
        <v>#N/A</v>
      </c>
      <c r="AD1624" t="e">
        <f>VLOOKUP(Tabla1[[#This Row],[NRO_CUENTA]],[1]!Tabla3[#Data],17,0)</f>
        <v>#N/A</v>
      </c>
    </row>
    <row r="1625" spans="1:30" x14ac:dyDescent="0.25">
      <c r="A1625" t="s">
        <v>88</v>
      </c>
      <c r="B1625" s="1">
        <v>44043</v>
      </c>
      <c r="C1625" t="s">
        <v>36</v>
      </c>
      <c r="D1625">
        <v>35400</v>
      </c>
      <c r="E1625" s="6" t="s">
        <v>2181</v>
      </c>
      <c r="F1625" t="s">
        <v>6088</v>
      </c>
      <c r="G1625" t="s">
        <v>5882</v>
      </c>
      <c r="H1625" t="s">
        <v>40</v>
      </c>
      <c r="I1625" t="s">
        <v>23</v>
      </c>
      <c r="J1625" t="s">
        <v>5686</v>
      </c>
      <c r="K1625" t="s">
        <v>2211</v>
      </c>
      <c r="L1625">
        <v>0</v>
      </c>
      <c r="M1625" t="s">
        <v>2210</v>
      </c>
      <c r="N1625" t="s">
        <v>594</v>
      </c>
      <c r="O1625" s="14">
        <v>44593</v>
      </c>
      <c r="P1625" s="14">
        <v>44621</v>
      </c>
      <c r="Q1625" s="1" t="s">
        <v>1878</v>
      </c>
      <c r="R1625" s="1"/>
      <c r="S1625" s="2"/>
      <c r="T1625" s="89">
        <v>44625</v>
      </c>
      <c r="U1625" t="s">
        <v>5989</v>
      </c>
      <c r="V1625" t="s">
        <v>35</v>
      </c>
      <c r="W1625" t="s">
        <v>28</v>
      </c>
      <c r="X1625" t="b">
        <f>Tabla1[[#This Row],[PLAN CONSUMO 31/10]]=Tabla1[[#This Row],[PLAN_CONSUMO]]</f>
        <v>0</v>
      </c>
      <c r="Y1625" t="s">
        <v>35</v>
      </c>
      <c r="Z1625" t="b">
        <f>Tabla1[[#This Row],[DESCRIPCION_U20002 31/10]]=Tabla1[[#This Row],[DESCRIPCION_U2000]]</f>
        <v>0</v>
      </c>
      <c r="AA1625" t="s">
        <v>5882</v>
      </c>
      <c r="AB1625" t="b">
        <f>Tabla1[[#This Row],[EJECUTIVO COMERCIAL 31/10]]=Tabla1[[#This Row],[EJECUTIVO_CORPORATE]]</f>
        <v>1</v>
      </c>
      <c r="AC1625" t="e">
        <f>VLOOKUP(Tabla1[[#This Row],[NRO_CUENTA]],[1]!Tabla3[#Data],12,0)</f>
        <v>#N/A</v>
      </c>
      <c r="AD1625" t="e">
        <f>VLOOKUP(Tabla1[[#This Row],[NRO_CUENTA]],[1]!Tabla3[#Data],17,0)</f>
        <v>#N/A</v>
      </c>
    </row>
    <row r="1626" spans="1:30" x14ac:dyDescent="0.25">
      <c r="A1626" t="s">
        <v>88</v>
      </c>
      <c r="B1626" s="1">
        <v>44043</v>
      </c>
      <c r="C1626" t="s">
        <v>36</v>
      </c>
      <c r="D1626">
        <v>35398</v>
      </c>
      <c r="E1626" s="6" t="s">
        <v>2181</v>
      </c>
      <c r="F1626" t="s">
        <v>6089</v>
      </c>
      <c r="G1626" t="s">
        <v>5882</v>
      </c>
      <c r="H1626" t="s">
        <v>22</v>
      </c>
      <c r="I1626" t="s">
        <v>23</v>
      </c>
      <c r="J1626" t="s">
        <v>5686</v>
      </c>
      <c r="K1626" t="s">
        <v>2218</v>
      </c>
      <c r="M1626" t="s">
        <v>2210</v>
      </c>
      <c r="N1626" t="s">
        <v>594</v>
      </c>
      <c r="O1626" s="14">
        <v>44593</v>
      </c>
      <c r="P1626" s="14">
        <v>44621</v>
      </c>
      <c r="Q1626" s="1" t="s">
        <v>1878</v>
      </c>
      <c r="R1626" s="1"/>
      <c r="S1626" s="2"/>
      <c r="T1626" s="89">
        <v>44625</v>
      </c>
      <c r="U1626" t="s">
        <v>5989</v>
      </c>
      <c r="V1626" t="s">
        <v>35</v>
      </c>
      <c r="W1626" t="s">
        <v>36</v>
      </c>
      <c r="X1626" t="b">
        <f>Tabla1[[#This Row],[PLAN CONSUMO 31/10]]=Tabla1[[#This Row],[PLAN_CONSUMO]]</f>
        <v>1</v>
      </c>
      <c r="Y1626" t="s">
        <v>35</v>
      </c>
      <c r="Z1626" t="b">
        <f>Tabla1[[#This Row],[DESCRIPCION_U20002 31/10]]=Tabla1[[#This Row],[DESCRIPCION_U2000]]</f>
        <v>0</v>
      </c>
      <c r="AA1626" t="s">
        <v>5882</v>
      </c>
      <c r="AB1626" t="b">
        <f>Tabla1[[#This Row],[EJECUTIVO COMERCIAL 31/10]]=Tabla1[[#This Row],[EJECUTIVO_CORPORATE]]</f>
        <v>1</v>
      </c>
      <c r="AC1626" t="e">
        <f>VLOOKUP(Tabla1[[#This Row],[NRO_CUENTA]],[1]!Tabla3[#Data],12,0)</f>
        <v>#N/A</v>
      </c>
      <c r="AD1626" t="e">
        <f>VLOOKUP(Tabla1[[#This Row],[NRO_CUENTA]],[1]!Tabla3[#Data],17,0)</f>
        <v>#N/A</v>
      </c>
    </row>
    <row r="1627" spans="1:30" x14ac:dyDescent="0.25">
      <c r="A1627" t="s">
        <v>35</v>
      </c>
      <c r="B1627" s="1">
        <v>43798</v>
      </c>
      <c r="C1627" t="s">
        <v>299</v>
      </c>
      <c r="D1627">
        <v>34749</v>
      </c>
      <c r="E1627" s="6" t="s">
        <v>547</v>
      </c>
      <c r="F1627" t="s">
        <v>6645</v>
      </c>
      <c r="G1627" s="6" t="s">
        <v>4250</v>
      </c>
      <c r="H1627" t="s">
        <v>40</v>
      </c>
      <c r="I1627" t="s">
        <v>23</v>
      </c>
      <c r="J1627" s="43" t="s">
        <v>5190</v>
      </c>
      <c r="K1627" t="s">
        <v>549</v>
      </c>
      <c r="L1627" t="s">
        <v>550</v>
      </c>
      <c r="M1627" t="s">
        <v>551</v>
      </c>
      <c r="N1627" s="21" t="s">
        <v>594</v>
      </c>
      <c r="O1627" s="14">
        <v>44621</v>
      </c>
      <c r="P1627" s="14">
        <v>44621</v>
      </c>
      <c r="Q1627" s="1" t="s">
        <v>1878</v>
      </c>
      <c r="R1627" s="1" t="s">
        <v>7037</v>
      </c>
      <c r="S1627" s="1"/>
      <c r="T1627" s="89">
        <v>44637</v>
      </c>
      <c r="U1627" t="s">
        <v>5982</v>
      </c>
      <c r="V1627" t="s">
        <v>35</v>
      </c>
      <c r="W1627" t="s">
        <v>299</v>
      </c>
      <c r="X1627" t="b">
        <f>Tabla1[[#This Row],[PLAN CONSUMO 31/10]]=Tabla1[[#This Row],[PLAN_CONSUMO]]</f>
        <v>1</v>
      </c>
      <c r="Y1627" t="s">
        <v>35</v>
      </c>
      <c r="Z1627" t="b">
        <f>Tabla1[[#This Row],[DESCRIPCION_U20002 31/10]]=Tabla1[[#This Row],[DESCRIPCION_U2000]]</f>
        <v>0</v>
      </c>
      <c r="AA1627" t="s">
        <v>8926</v>
      </c>
      <c r="AB1627" t="b">
        <f>Tabla1[[#This Row],[EJECUTIVO COMERCIAL 31/10]]=Tabla1[[#This Row],[EJECUTIVO_CORPORATE]]</f>
        <v>0</v>
      </c>
      <c r="AC1627" t="e">
        <f>VLOOKUP(Tabla1[[#This Row],[NRO_CUENTA]],[1]!Tabla3[#Data],12,0)</f>
        <v>#N/A</v>
      </c>
      <c r="AD1627" t="e">
        <f>VLOOKUP(Tabla1[[#This Row],[NRO_CUENTA]],[1]!Tabla3[#Data],17,0)</f>
        <v>#N/A</v>
      </c>
    </row>
    <row r="1628" spans="1:30" x14ac:dyDescent="0.25">
      <c r="A1628" t="s">
        <v>1382</v>
      </c>
      <c r="B1628" s="1">
        <v>44529</v>
      </c>
      <c r="C1628" t="s">
        <v>1251</v>
      </c>
      <c r="D1628" s="6">
        <v>36858</v>
      </c>
      <c r="E1628" s="6" t="s">
        <v>83</v>
      </c>
      <c r="F1628" t="s">
        <v>7042</v>
      </c>
      <c r="G1628" s="6" t="s">
        <v>1389</v>
      </c>
      <c r="H1628" t="s">
        <v>98</v>
      </c>
      <c r="I1628" t="s">
        <v>23</v>
      </c>
      <c r="J1628" t="s">
        <v>832</v>
      </c>
      <c r="K1628" t="s">
        <v>840</v>
      </c>
      <c r="L1628" t="s">
        <v>841</v>
      </c>
      <c r="M1628" t="s">
        <v>87</v>
      </c>
      <c r="N1628" t="s">
        <v>594</v>
      </c>
      <c r="O1628" s="14">
        <v>44621</v>
      </c>
      <c r="P1628" s="14">
        <v>44621</v>
      </c>
      <c r="Q1628" s="22" t="s">
        <v>27</v>
      </c>
      <c r="R1628" s="22" t="s">
        <v>7041</v>
      </c>
      <c r="S1628" s="24"/>
      <c r="T1628" s="48">
        <v>44648</v>
      </c>
      <c r="U1628" t="s">
        <v>5982</v>
      </c>
      <c r="V1628" t="s">
        <v>35</v>
      </c>
      <c r="W1628" t="s">
        <v>1251</v>
      </c>
      <c r="X1628" t="b">
        <f>Tabla1[[#This Row],[PLAN CONSUMO 31/10]]=Tabla1[[#This Row],[PLAN_CONSUMO]]</f>
        <v>1</v>
      </c>
      <c r="Y1628" t="s">
        <v>35</v>
      </c>
      <c r="Z1628" t="b">
        <f>Tabla1[[#This Row],[DESCRIPCION_U20002 31/10]]=Tabla1[[#This Row],[DESCRIPCION_U2000]]</f>
        <v>0</v>
      </c>
      <c r="AA1628" t="s">
        <v>8737</v>
      </c>
      <c r="AB1628" t="b">
        <f>Tabla1[[#This Row],[EJECUTIVO COMERCIAL 31/10]]=Tabla1[[#This Row],[EJECUTIVO_CORPORATE]]</f>
        <v>0</v>
      </c>
      <c r="AC1628" t="e">
        <f>VLOOKUP(Tabla1[[#This Row],[NRO_CUENTA]],[1]!Tabla3[#Data],12,0)</f>
        <v>#N/A</v>
      </c>
      <c r="AD1628" t="e">
        <f>VLOOKUP(Tabla1[[#This Row],[NRO_CUENTA]],[1]!Tabla3[#Data],17,0)</f>
        <v>#N/A</v>
      </c>
    </row>
    <row r="1629" spans="1:30" x14ac:dyDescent="0.25">
      <c r="A1629" t="s">
        <v>18</v>
      </c>
      <c r="B1629" s="1">
        <v>44445</v>
      </c>
      <c r="C1629" t="s">
        <v>248</v>
      </c>
      <c r="D1629">
        <v>36582</v>
      </c>
      <c r="E1629" s="6" t="s">
        <v>4053</v>
      </c>
      <c r="F1629" t="s">
        <v>7055</v>
      </c>
      <c r="G1629" s="6" t="s">
        <v>2240</v>
      </c>
      <c r="H1629" t="s">
        <v>40</v>
      </c>
      <c r="I1629" t="s">
        <v>23</v>
      </c>
      <c r="J1629" t="s">
        <v>2337</v>
      </c>
      <c r="K1629" t="s">
        <v>7069</v>
      </c>
      <c r="L1629" t="s">
        <v>7070</v>
      </c>
      <c r="M1629" t="s">
        <v>7071</v>
      </c>
      <c r="N1629" t="s">
        <v>4091</v>
      </c>
      <c r="O1629" s="14">
        <v>44621</v>
      </c>
      <c r="P1629" s="14">
        <v>44652</v>
      </c>
      <c r="Q1629" s="22" t="s">
        <v>27</v>
      </c>
      <c r="R1629" s="1"/>
      <c r="S1629" s="2"/>
      <c r="T1629" s="48">
        <v>44735</v>
      </c>
      <c r="U1629" t="s">
        <v>5982</v>
      </c>
      <c r="V1629" t="s">
        <v>5982</v>
      </c>
      <c r="W1629" t="s">
        <v>364</v>
      </c>
      <c r="X1629" t="b">
        <f>Tabla1[[#This Row],[PLAN CONSUMO 31/10]]=Tabla1[[#This Row],[PLAN_CONSUMO]]</f>
        <v>0</v>
      </c>
      <c r="Y1629" t="s">
        <v>7660</v>
      </c>
      <c r="Z1629" t="b">
        <f>Tabla1[[#This Row],[DESCRIPCION_U20002 31/10]]=Tabla1[[#This Row],[DESCRIPCION_U2000]]</f>
        <v>0</v>
      </c>
      <c r="AA1629" t="s">
        <v>7373</v>
      </c>
      <c r="AB1629" t="b">
        <f>Tabla1[[#This Row],[EJECUTIVO COMERCIAL 31/10]]=Tabla1[[#This Row],[EJECUTIVO_CORPORATE]]</f>
        <v>0</v>
      </c>
      <c r="AC1629" t="e">
        <f>VLOOKUP(Tabla1[[#This Row],[NRO_CUENTA]],[1]!Tabla3[#Data],12,0)</f>
        <v>#N/A</v>
      </c>
      <c r="AD1629" t="e">
        <f>VLOOKUP(Tabla1[[#This Row],[NRO_CUENTA]],[1]!Tabla3[#Data],17,0)</f>
        <v>#N/A</v>
      </c>
    </row>
    <row r="1630" spans="1:30" x14ac:dyDescent="0.25">
      <c r="A1630" t="s">
        <v>88</v>
      </c>
      <c r="B1630" s="1">
        <v>44467</v>
      </c>
      <c r="C1630" t="s">
        <v>248</v>
      </c>
      <c r="D1630">
        <v>36611</v>
      </c>
      <c r="E1630" s="6" t="s">
        <v>7056</v>
      </c>
      <c r="F1630" t="s">
        <v>7057</v>
      </c>
      <c r="G1630" s="6" t="s">
        <v>1830</v>
      </c>
      <c r="H1630" t="s">
        <v>40</v>
      </c>
      <c r="I1630" t="s">
        <v>23</v>
      </c>
      <c r="J1630" t="s">
        <v>1842</v>
      </c>
      <c r="K1630" t="s">
        <v>7081</v>
      </c>
      <c r="L1630" t="s">
        <v>7082</v>
      </c>
      <c r="M1630" t="s">
        <v>7083</v>
      </c>
      <c r="N1630" t="s">
        <v>4091</v>
      </c>
      <c r="O1630" s="14">
        <v>44621</v>
      </c>
      <c r="P1630" s="14">
        <v>44652</v>
      </c>
      <c r="Q1630" s="22" t="s">
        <v>27</v>
      </c>
      <c r="R1630" s="1"/>
      <c r="S1630" s="2"/>
      <c r="T1630" s="48">
        <v>44705</v>
      </c>
      <c r="U1630" t="s">
        <v>5982</v>
      </c>
      <c r="V1630" t="s">
        <v>5982</v>
      </c>
      <c r="W1630" t="s">
        <v>248</v>
      </c>
      <c r="X1630" t="b">
        <f>Tabla1[[#This Row],[PLAN CONSUMO 31/10]]=Tabla1[[#This Row],[PLAN_CONSUMO]]</f>
        <v>1</v>
      </c>
      <c r="Y1630" t="s">
        <v>7057</v>
      </c>
      <c r="Z1630" t="b">
        <f>Tabla1[[#This Row],[DESCRIPCION_U20002 31/10]]=Tabla1[[#This Row],[DESCRIPCION_U2000]]</f>
        <v>1</v>
      </c>
      <c r="AA1630" t="s">
        <v>1830</v>
      </c>
      <c r="AB1630" t="b">
        <f>Tabla1[[#This Row],[EJECUTIVO COMERCIAL 31/10]]=Tabla1[[#This Row],[EJECUTIVO_CORPORATE]]</f>
        <v>1</v>
      </c>
      <c r="AC1630" t="e">
        <f>VLOOKUP(Tabla1[[#This Row],[NRO_CUENTA]],[1]!Tabla3[#Data],12,0)</f>
        <v>#N/A</v>
      </c>
      <c r="AD1630" t="e">
        <f>VLOOKUP(Tabla1[[#This Row],[NRO_CUENTA]],[1]!Tabla3[#Data],17,0)</f>
        <v>#N/A</v>
      </c>
    </row>
    <row r="1631" spans="1:30" x14ac:dyDescent="0.25">
      <c r="A1631" t="s">
        <v>88</v>
      </c>
      <c r="B1631" s="1">
        <v>44469</v>
      </c>
      <c r="C1631" t="s">
        <v>299</v>
      </c>
      <c r="D1631">
        <v>36686</v>
      </c>
      <c r="E1631" s="6" t="s">
        <v>6543</v>
      </c>
      <c r="F1631" t="s">
        <v>7059</v>
      </c>
      <c r="G1631" s="6" t="s">
        <v>1429</v>
      </c>
      <c r="H1631" t="s">
        <v>31</v>
      </c>
      <c r="I1631" t="s">
        <v>23</v>
      </c>
      <c r="J1631" t="s">
        <v>1634</v>
      </c>
      <c r="K1631" t="s">
        <v>7087</v>
      </c>
      <c r="L1631" t="s">
        <v>7088</v>
      </c>
      <c r="M1631" t="s">
        <v>7089</v>
      </c>
      <c r="N1631" t="s">
        <v>4091</v>
      </c>
      <c r="O1631" s="14">
        <v>44621</v>
      </c>
      <c r="P1631" s="14">
        <v>44652</v>
      </c>
      <c r="Q1631" s="22" t="s">
        <v>27</v>
      </c>
      <c r="R1631" s="1"/>
      <c r="S1631" s="2"/>
      <c r="T1631" s="48">
        <v>44678</v>
      </c>
      <c r="U1631" t="s">
        <v>5982</v>
      </c>
      <c r="V1631" t="s">
        <v>5982</v>
      </c>
      <c r="W1631" t="s">
        <v>299</v>
      </c>
      <c r="X1631" t="b">
        <f>Tabla1[[#This Row],[PLAN CONSUMO 31/10]]=Tabla1[[#This Row],[PLAN_CONSUMO]]</f>
        <v>1</v>
      </c>
      <c r="Y1631" t="s">
        <v>7059</v>
      </c>
      <c r="Z1631" t="b">
        <f>Tabla1[[#This Row],[DESCRIPCION_U20002 31/10]]=Tabla1[[#This Row],[DESCRIPCION_U2000]]</f>
        <v>1</v>
      </c>
      <c r="AA1631" t="s">
        <v>7446</v>
      </c>
      <c r="AB1631" t="b">
        <f>Tabla1[[#This Row],[EJECUTIVO COMERCIAL 31/10]]=Tabla1[[#This Row],[EJECUTIVO_CORPORATE]]</f>
        <v>0</v>
      </c>
      <c r="AC1631" t="e">
        <f>VLOOKUP(Tabla1[[#This Row],[NRO_CUENTA]],[1]!Tabla3[#Data],12,0)</f>
        <v>#N/A</v>
      </c>
      <c r="AD1631" t="e">
        <f>VLOOKUP(Tabla1[[#This Row],[NRO_CUENTA]],[1]!Tabla3[#Data],17,0)</f>
        <v>#N/A</v>
      </c>
    </row>
    <row r="1632" spans="1:30" x14ac:dyDescent="0.25">
      <c r="A1632" t="s">
        <v>88</v>
      </c>
      <c r="B1632" s="1">
        <v>44469</v>
      </c>
      <c r="C1632" t="s">
        <v>162</v>
      </c>
      <c r="D1632">
        <v>36687</v>
      </c>
      <c r="E1632" s="6" t="s">
        <v>6543</v>
      </c>
      <c r="F1632" t="s">
        <v>7060</v>
      </c>
      <c r="G1632" s="6" t="s">
        <v>1429</v>
      </c>
      <c r="H1632" t="s">
        <v>40</v>
      </c>
      <c r="I1632" t="s">
        <v>23</v>
      </c>
      <c r="J1632" t="s">
        <v>1634</v>
      </c>
      <c r="K1632" t="s">
        <v>7090</v>
      </c>
      <c r="L1632" t="s">
        <v>7091</v>
      </c>
      <c r="M1632" t="s">
        <v>7092</v>
      </c>
      <c r="N1632" t="s">
        <v>4091</v>
      </c>
      <c r="O1632" s="14">
        <v>44621</v>
      </c>
      <c r="P1632" s="14">
        <v>44652</v>
      </c>
      <c r="Q1632" s="22" t="s">
        <v>27</v>
      </c>
      <c r="R1632" s="1"/>
      <c r="S1632" s="2"/>
      <c r="T1632" s="48">
        <v>44680</v>
      </c>
      <c r="U1632" t="s">
        <v>5982</v>
      </c>
      <c r="V1632" t="s">
        <v>5982</v>
      </c>
      <c r="W1632" t="s">
        <v>162</v>
      </c>
      <c r="X1632" t="b">
        <f>Tabla1[[#This Row],[PLAN CONSUMO 31/10]]=Tabla1[[#This Row],[PLAN_CONSUMO]]</f>
        <v>1</v>
      </c>
      <c r="Y1632" t="s">
        <v>7060</v>
      </c>
      <c r="Z1632" t="b">
        <f>Tabla1[[#This Row],[DESCRIPCION_U20002 31/10]]=Tabla1[[#This Row],[DESCRIPCION_U2000]]</f>
        <v>1</v>
      </c>
      <c r="AA1632" t="s">
        <v>7446</v>
      </c>
      <c r="AB1632" t="b">
        <f>Tabla1[[#This Row],[EJECUTIVO COMERCIAL 31/10]]=Tabla1[[#This Row],[EJECUTIVO_CORPORATE]]</f>
        <v>0</v>
      </c>
      <c r="AC1632" t="str">
        <f>VLOOKUP(Tabla1[[#This Row],[NRO_CUENTA]],[1]!Tabla3[#Data],12,0)</f>
        <v>Realizada recertificacion</v>
      </c>
      <c r="AD1632" t="e">
        <f>VLOOKUP(Tabla1[[#This Row],[NRO_CUENTA]],[1]!Tabla3[#Data],17,0)</f>
        <v>#REF!</v>
      </c>
    </row>
    <row r="1633" spans="1:30" x14ac:dyDescent="0.25">
      <c r="A1633" t="s">
        <v>18</v>
      </c>
      <c r="B1633" s="1">
        <v>44499</v>
      </c>
      <c r="C1633" t="s">
        <v>248</v>
      </c>
      <c r="D1633">
        <v>36950</v>
      </c>
      <c r="E1633" s="6" t="s">
        <v>2487</v>
      </c>
      <c r="F1633" t="s">
        <v>7061</v>
      </c>
      <c r="G1633" s="6" t="s">
        <v>1820</v>
      </c>
      <c r="H1633" t="s">
        <v>22</v>
      </c>
      <c r="I1633" t="s">
        <v>23</v>
      </c>
      <c r="J1633" t="s">
        <v>1378</v>
      </c>
      <c r="K1633" t="s">
        <v>7072</v>
      </c>
      <c r="L1633" t="s">
        <v>7073</v>
      </c>
      <c r="M1633" t="s">
        <v>7074</v>
      </c>
      <c r="N1633" t="s">
        <v>4091</v>
      </c>
      <c r="O1633" s="14">
        <v>44621</v>
      </c>
      <c r="P1633" s="14">
        <v>44652</v>
      </c>
      <c r="Q1633" s="22" t="s">
        <v>27</v>
      </c>
      <c r="R1633" s="1"/>
      <c r="S1633" s="2"/>
      <c r="T1633" s="48">
        <v>44674</v>
      </c>
      <c r="U1633" t="s">
        <v>5984</v>
      </c>
      <c r="V1633" t="s">
        <v>5982</v>
      </c>
      <c r="W1633" t="s">
        <v>248</v>
      </c>
      <c r="X1633" t="b">
        <f>Tabla1[[#This Row],[PLAN CONSUMO 31/10]]=Tabla1[[#This Row],[PLAN_CONSUMO]]</f>
        <v>1</v>
      </c>
      <c r="Y1633" t="s">
        <v>7061</v>
      </c>
      <c r="Z1633" t="b">
        <f>Tabla1[[#This Row],[DESCRIPCION_U20002 31/10]]=Tabla1[[#This Row],[DESCRIPCION_U2000]]</f>
        <v>1</v>
      </c>
      <c r="AA1633" t="s">
        <v>1820</v>
      </c>
      <c r="AB1633" t="b">
        <f>Tabla1[[#This Row],[EJECUTIVO COMERCIAL 31/10]]=Tabla1[[#This Row],[EJECUTIVO_CORPORATE]]</f>
        <v>1</v>
      </c>
      <c r="AC1633" t="e">
        <f>VLOOKUP(Tabla1[[#This Row],[NRO_CUENTA]],[1]!Tabla3[#Data],12,0)</f>
        <v>#N/A</v>
      </c>
      <c r="AD1633" t="e">
        <f>VLOOKUP(Tabla1[[#This Row],[NRO_CUENTA]],[1]!Tabla3[#Data],17,0)</f>
        <v>#N/A</v>
      </c>
    </row>
    <row r="1634" spans="1:30" x14ac:dyDescent="0.25">
      <c r="A1634" t="s">
        <v>18</v>
      </c>
      <c r="B1634" s="1">
        <v>44530</v>
      </c>
      <c r="C1634" t="s">
        <v>248</v>
      </c>
      <c r="D1634">
        <v>37017</v>
      </c>
      <c r="E1634" s="6" t="s">
        <v>1080</v>
      </c>
      <c r="F1634" t="s">
        <v>7062</v>
      </c>
      <c r="G1634" s="6" t="s">
        <v>6743</v>
      </c>
      <c r="H1634" t="s">
        <v>22</v>
      </c>
      <c r="I1634" t="s">
        <v>23</v>
      </c>
      <c r="J1634" t="s">
        <v>6906</v>
      </c>
      <c r="K1634" t="s">
        <v>7075</v>
      </c>
      <c r="L1634" t="s">
        <v>7076</v>
      </c>
      <c r="M1634" t="s">
        <v>7077</v>
      </c>
      <c r="N1634" t="s">
        <v>4091</v>
      </c>
      <c r="O1634" s="14">
        <v>44621</v>
      </c>
      <c r="P1634" s="14">
        <v>44652</v>
      </c>
      <c r="Q1634" s="22" t="s">
        <v>27</v>
      </c>
      <c r="R1634" s="1"/>
      <c r="S1634" s="2"/>
      <c r="T1634" s="48">
        <v>44705</v>
      </c>
      <c r="U1634" t="s">
        <v>5982</v>
      </c>
      <c r="V1634" t="s">
        <v>5982</v>
      </c>
      <c r="W1634" t="s">
        <v>248</v>
      </c>
      <c r="X1634" t="b">
        <f>Tabla1[[#This Row],[PLAN CONSUMO 31/10]]=Tabla1[[#This Row],[PLAN_CONSUMO]]</f>
        <v>1</v>
      </c>
      <c r="Y1634" t="s">
        <v>7062</v>
      </c>
      <c r="Z1634" t="b">
        <f>Tabla1[[#This Row],[DESCRIPCION_U20002 31/10]]=Tabla1[[#This Row],[DESCRIPCION_U2000]]</f>
        <v>1</v>
      </c>
      <c r="AA1634" t="s">
        <v>6743</v>
      </c>
      <c r="AB1634" t="b">
        <f>Tabla1[[#This Row],[EJECUTIVO COMERCIAL 31/10]]=Tabla1[[#This Row],[EJECUTIVO_CORPORATE]]</f>
        <v>1</v>
      </c>
      <c r="AC1634" t="e">
        <f>VLOOKUP(Tabla1[[#This Row],[NRO_CUENTA]],[1]!Tabla3[#Data],12,0)</f>
        <v>#N/A</v>
      </c>
      <c r="AD1634" t="e">
        <f>VLOOKUP(Tabla1[[#This Row],[NRO_CUENTA]],[1]!Tabla3[#Data],17,0)</f>
        <v>#N/A</v>
      </c>
    </row>
    <row r="1635" spans="1:30" x14ac:dyDescent="0.25">
      <c r="A1635" t="s">
        <v>88</v>
      </c>
      <c r="B1635" s="1">
        <v>44529</v>
      </c>
      <c r="C1635" t="s">
        <v>1380</v>
      </c>
      <c r="D1635">
        <v>37066</v>
      </c>
      <c r="E1635" s="6" t="s">
        <v>7063</v>
      </c>
      <c r="F1635" t="s">
        <v>7064</v>
      </c>
      <c r="G1635" s="6" t="s">
        <v>5731</v>
      </c>
      <c r="H1635" t="s">
        <v>40</v>
      </c>
      <c r="I1635" t="s">
        <v>23</v>
      </c>
      <c r="J1635" t="s">
        <v>6181</v>
      </c>
      <c r="K1635" t="s">
        <v>7078</v>
      </c>
      <c r="L1635" t="s">
        <v>7079</v>
      </c>
      <c r="M1635" t="s">
        <v>7080</v>
      </c>
      <c r="N1635" t="s">
        <v>4091</v>
      </c>
      <c r="O1635" s="14">
        <v>44621</v>
      </c>
      <c r="P1635" s="14">
        <v>44652</v>
      </c>
      <c r="Q1635" s="22" t="s">
        <v>27</v>
      </c>
      <c r="R1635" s="1"/>
      <c r="S1635" s="2"/>
      <c r="T1635" s="48">
        <v>44677</v>
      </c>
      <c r="U1635" t="s">
        <v>5982</v>
      </c>
      <c r="V1635" t="s">
        <v>5982</v>
      </c>
      <c r="W1635" t="s">
        <v>1380</v>
      </c>
      <c r="X1635" t="b">
        <f>Tabla1[[#This Row],[PLAN CONSUMO 31/10]]=Tabla1[[#This Row],[PLAN_CONSUMO]]</f>
        <v>1</v>
      </c>
      <c r="Y1635" t="s">
        <v>7064</v>
      </c>
      <c r="Z1635" t="b">
        <f>Tabla1[[#This Row],[DESCRIPCION_U20002 31/10]]=Tabla1[[#This Row],[DESCRIPCION_U2000]]</f>
        <v>1</v>
      </c>
      <c r="AA1635" t="s">
        <v>5731</v>
      </c>
      <c r="AB1635" t="b">
        <f>Tabla1[[#This Row],[EJECUTIVO COMERCIAL 31/10]]=Tabla1[[#This Row],[EJECUTIVO_CORPORATE]]</f>
        <v>1</v>
      </c>
      <c r="AC1635" t="e">
        <f>VLOOKUP(Tabla1[[#This Row],[NRO_CUENTA]],[1]!Tabla3[#Data],12,0)</f>
        <v>#N/A</v>
      </c>
      <c r="AD1635" t="e">
        <f>VLOOKUP(Tabla1[[#This Row],[NRO_CUENTA]],[1]!Tabla3[#Data],17,0)</f>
        <v>#N/A</v>
      </c>
    </row>
    <row r="1636" spans="1:30" x14ac:dyDescent="0.25">
      <c r="A1636" t="s">
        <v>1382</v>
      </c>
      <c r="B1636" s="1">
        <v>44524</v>
      </c>
      <c r="C1636" t="s">
        <v>1380</v>
      </c>
      <c r="D1636">
        <v>37082</v>
      </c>
      <c r="E1636" s="6" t="s">
        <v>7065</v>
      </c>
      <c r="F1636" t="s">
        <v>7066</v>
      </c>
      <c r="G1636" s="6" t="s">
        <v>6156</v>
      </c>
      <c r="H1636" t="s">
        <v>40</v>
      </c>
      <c r="I1636" t="s">
        <v>23</v>
      </c>
      <c r="J1636" t="s">
        <v>963</v>
      </c>
      <c r="K1636" t="s">
        <v>7096</v>
      </c>
      <c r="L1636">
        <v>0</v>
      </c>
      <c r="M1636" t="s">
        <v>7097</v>
      </c>
      <c r="N1636" t="s">
        <v>4091</v>
      </c>
      <c r="O1636" s="14">
        <v>44621</v>
      </c>
      <c r="P1636" s="14">
        <v>44652</v>
      </c>
      <c r="Q1636" s="22" t="s">
        <v>27</v>
      </c>
      <c r="R1636" s="1"/>
      <c r="S1636" s="2"/>
      <c r="T1636" s="48">
        <v>44678</v>
      </c>
      <c r="U1636" t="s">
        <v>5982</v>
      </c>
      <c r="V1636" t="s">
        <v>5982</v>
      </c>
      <c r="W1636" t="s">
        <v>1380</v>
      </c>
      <c r="X1636" t="b">
        <f>Tabla1[[#This Row],[PLAN CONSUMO 31/10]]=Tabla1[[#This Row],[PLAN_CONSUMO]]</f>
        <v>1</v>
      </c>
      <c r="Y1636" t="s">
        <v>7066</v>
      </c>
      <c r="Z1636" t="b">
        <f>Tabla1[[#This Row],[DESCRIPCION_U20002 31/10]]=Tabla1[[#This Row],[DESCRIPCION_U2000]]</f>
        <v>1</v>
      </c>
      <c r="AA1636" t="s">
        <v>7475</v>
      </c>
      <c r="AB1636" t="b">
        <f>Tabla1[[#This Row],[EJECUTIVO COMERCIAL 31/10]]=Tabla1[[#This Row],[EJECUTIVO_CORPORATE]]</f>
        <v>0</v>
      </c>
      <c r="AC1636" t="e">
        <f>VLOOKUP(Tabla1[[#This Row],[NRO_CUENTA]],[1]!Tabla3[#Data],12,0)</f>
        <v>#N/A</v>
      </c>
      <c r="AD1636" t="e">
        <f>VLOOKUP(Tabla1[[#This Row],[NRO_CUENTA]],[1]!Tabla3[#Data],17,0)</f>
        <v>#N/A</v>
      </c>
    </row>
    <row r="1637" spans="1:30" x14ac:dyDescent="0.25">
      <c r="A1637" t="s">
        <v>88</v>
      </c>
      <c r="B1637" s="1">
        <v>44588</v>
      </c>
      <c r="C1637" t="s">
        <v>28</v>
      </c>
      <c r="D1637">
        <v>37275</v>
      </c>
      <c r="E1637" s="6" t="s">
        <v>7067</v>
      </c>
      <c r="F1637" t="s">
        <v>7068</v>
      </c>
      <c r="G1637" s="6" t="s">
        <v>4247</v>
      </c>
      <c r="H1637" t="s">
        <v>40</v>
      </c>
      <c r="I1637" t="s">
        <v>23</v>
      </c>
      <c r="J1637" t="s">
        <v>4336</v>
      </c>
      <c r="K1637" t="s">
        <v>7093</v>
      </c>
      <c r="L1637" t="s">
        <v>7094</v>
      </c>
      <c r="M1637" t="s">
        <v>7095</v>
      </c>
      <c r="N1637" t="s">
        <v>4091</v>
      </c>
      <c r="O1637" s="14">
        <v>44621</v>
      </c>
      <c r="P1637" s="14">
        <v>44652</v>
      </c>
      <c r="Q1637" s="22" t="s">
        <v>27</v>
      </c>
      <c r="R1637" s="1"/>
      <c r="S1637" s="2"/>
      <c r="T1637" s="48">
        <v>44676</v>
      </c>
      <c r="U1637" t="s">
        <v>5982</v>
      </c>
      <c r="V1637" t="s">
        <v>5982</v>
      </c>
      <c r="W1637" t="s">
        <v>28</v>
      </c>
      <c r="X1637" t="b">
        <f>Tabla1[[#This Row],[PLAN CONSUMO 31/10]]=Tabla1[[#This Row],[PLAN_CONSUMO]]</f>
        <v>1</v>
      </c>
      <c r="Y1637" t="s">
        <v>7068</v>
      </c>
      <c r="Z1637" t="b">
        <f>Tabla1[[#This Row],[DESCRIPCION_U20002 31/10]]=Tabla1[[#This Row],[DESCRIPCION_U2000]]</f>
        <v>1</v>
      </c>
      <c r="AA1637" t="s">
        <v>4247</v>
      </c>
      <c r="AB1637" t="b">
        <f>Tabla1[[#This Row],[EJECUTIVO COMERCIAL 31/10]]=Tabla1[[#This Row],[EJECUTIVO_CORPORATE]]</f>
        <v>1</v>
      </c>
      <c r="AC1637" t="e">
        <f>VLOOKUP(Tabla1[[#This Row],[NRO_CUENTA]],[1]!Tabla3[#Data],12,0)</f>
        <v>#N/A</v>
      </c>
      <c r="AD1637" t="e">
        <f>VLOOKUP(Tabla1[[#This Row],[NRO_CUENTA]],[1]!Tabla3[#Data],17,0)</f>
        <v>#N/A</v>
      </c>
    </row>
    <row r="1638" spans="1:30" x14ac:dyDescent="0.25">
      <c r="A1638" t="s">
        <v>18</v>
      </c>
      <c r="B1638" s="1">
        <v>43099</v>
      </c>
      <c r="C1638" t="s">
        <v>6497</v>
      </c>
      <c r="D1638">
        <v>31686</v>
      </c>
      <c r="E1638" s="6" t="s">
        <v>761</v>
      </c>
      <c r="F1638" t="s">
        <v>6651</v>
      </c>
      <c r="G1638" s="6" t="s">
        <v>4620</v>
      </c>
      <c r="H1638" t="s">
        <v>40</v>
      </c>
      <c r="I1638" t="s">
        <v>23</v>
      </c>
      <c r="J1638" t="s">
        <v>1225</v>
      </c>
      <c r="K1638" t="s">
        <v>799</v>
      </c>
      <c r="L1638" t="s">
        <v>800</v>
      </c>
      <c r="M1638" t="s">
        <v>801</v>
      </c>
      <c r="N1638" t="s">
        <v>711</v>
      </c>
      <c r="O1638" s="14">
        <v>44621</v>
      </c>
      <c r="P1638" s="14">
        <v>44652</v>
      </c>
      <c r="Q1638" s="1" t="s">
        <v>6939</v>
      </c>
      <c r="R1638" s="1"/>
      <c r="S1638" s="2"/>
      <c r="T1638" s="89">
        <v>44669</v>
      </c>
      <c r="U1638" t="s">
        <v>5982</v>
      </c>
      <c r="V1638" t="s">
        <v>5982</v>
      </c>
      <c r="W1638" t="s">
        <v>6497</v>
      </c>
      <c r="X1638" t="b">
        <f>Tabla1[[#This Row],[PLAN CONSUMO 31/10]]=Tabla1[[#This Row],[PLAN_CONSUMO]]</f>
        <v>1</v>
      </c>
      <c r="Y1638" t="s">
        <v>6651</v>
      </c>
      <c r="Z1638" t="b">
        <f>Tabla1[[#This Row],[DESCRIPCION_U20002 31/10]]=Tabla1[[#This Row],[DESCRIPCION_U2000]]</f>
        <v>1</v>
      </c>
      <c r="AA1638" t="s">
        <v>9185</v>
      </c>
      <c r="AB1638" t="b">
        <f>Tabla1[[#This Row],[EJECUTIVO COMERCIAL 31/10]]=Tabla1[[#This Row],[EJECUTIVO_CORPORATE]]</f>
        <v>0</v>
      </c>
      <c r="AC1638" t="e">
        <f>VLOOKUP(Tabla1[[#This Row],[NRO_CUENTA]],[1]!Tabla3[#Data],12,0)</f>
        <v>#N/A</v>
      </c>
      <c r="AD1638" t="e">
        <f>VLOOKUP(Tabla1[[#This Row],[NRO_CUENTA]],[1]!Tabla3[#Data],17,0)</f>
        <v>#N/A</v>
      </c>
    </row>
    <row r="1639" spans="1:30" x14ac:dyDescent="0.25">
      <c r="A1639" t="s">
        <v>18</v>
      </c>
      <c r="B1639" s="1">
        <v>43099</v>
      </c>
      <c r="C1639" t="s">
        <v>6497</v>
      </c>
      <c r="D1639">
        <v>31684</v>
      </c>
      <c r="E1639" s="6" t="s">
        <v>761</v>
      </c>
      <c r="F1639" t="s">
        <v>790</v>
      </c>
      <c r="G1639" s="6" t="s">
        <v>4620</v>
      </c>
      <c r="H1639" t="s">
        <v>40</v>
      </c>
      <c r="I1639" t="s">
        <v>23</v>
      </c>
      <c r="J1639" t="s">
        <v>1225</v>
      </c>
      <c r="K1639" t="s">
        <v>791</v>
      </c>
      <c r="L1639" t="s">
        <v>792</v>
      </c>
      <c r="M1639" t="s">
        <v>793</v>
      </c>
      <c r="N1639" t="s">
        <v>711</v>
      </c>
      <c r="O1639" s="14">
        <v>44621</v>
      </c>
      <c r="P1639" s="14">
        <v>44652</v>
      </c>
      <c r="Q1639" s="1" t="s">
        <v>6939</v>
      </c>
      <c r="R1639" s="1"/>
      <c r="S1639" s="2"/>
      <c r="T1639" s="89">
        <v>44670</v>
      </c>
      <c r="U1639" t="s">
        <v>5982</v>
      </c>
      <c r="V1639" t="s">
        <v>5982</v>
      </c>
      <c r="W1639" t="s">
        <v>6497</v>
      </c>
      <c r="X1639" t="b">
        <f>Tabla1[[#This Row],[PLAN CONSUMO 31/10]]=Tabla1[[#This Row],[PLAN_CONSUMO]]</f>
        <v>1</v>
      </c>
      <c r="Y1639" t="s">
        <v>7203</v>
      </c>
      <c r="Z1639" t="b">
        <f>Tabla1[[#This Row],[DESCRIPCION_U20002 31/10]]=Tabla1[[#This Row],[DESCRIPCION_U2000]]</f>
        <v>0</v>
      </c>
      <c r="AA1639" t="s">
        <v>9185</v>
      </c>
      <c r="AB1639" t="b">
        <f>Tabla1[[#This Row],[EJECUTIVO COMERCIAL 31/10]]=Tabla1[[#This Row],[EJECUTIVO_CORPORATE]]</f>
        <v>0</v>
      </c>
      <c r="AC1639" t="e">
        <f>VLOOKUP(Tabla1[[#This Row],[NRO_CUENTA]],[1]!Tabla3[#Data],12,0)</f>
        <v>#N/A</v>
      </c>
      <c r="AD1639" t="e">
        <f>VLOOKUP(Tabla1[[#This Row],[NRO_CUENTA]],[1]!Tabla3[#Data],17,0)</f>
        <v>#N/A</v>
      </c>
    </row>
    <row r="1640" spans="1:30" x14ac:dyDescent="0.25">
      <c r="A1640" t="s">
        <v>18</v>
      </c>
      <c r="B1640" s="1">
        <v>43069</v>
      </c>
      <c r="C1640" t="s">
        <v>6497</v>
      </c>
      <c r="D1640">
        <v>31586</v>
      </c>
      <c r="E1640" s="6" t="s">
        <v>761</v>
      </c>
      <c r="F1640" t="s">
        <v>6636</v>
      </c>
      <c r="G1640" s="6" t="s">
        <v>4620</v>
      </c>
      <c r="H1640" t="s">
        <v>40</v>
      </c>
      <c r="I1640" t="s">
        <v>23</v>
      </c>
      <c r="J1640" t="s">
        <v>1225</v>
      </c>
      <c r="K1640" t="s">
        <v>778</v>
      </c>
      <c r="L1640" t="s">
        <v>779</v>
      </c>
      <c r="M1640" t="s">
        <v>769</v>
      </c>
      <c r="N1640" t="s">
        <v>711</v>
      </c>
      <c r="O1640" s="14">
        <v>44621</v>
      </c>
      <c r="P1640" s="14">
        <v>44652</v>
      </c>
      <c r="Q1640" s="1" t="s">
        <v>6939</v>
      </c>
      <c r="R1640" s="1"/>
      <c r="S1640" s="2"/>
      <c r="T1640" s="89">
        <v>44667</v>
      </c>
      <c r="U1640" t="s">
        <v>5982</v>
      </c>
      <c r="V1640" t="s">
        <v>5982</v>
      </c>
      <c r="W1640" t="s">
        <v>6497</v>
      </c>
      <c r="X1640" t="b">
        <f>Tabla1[[#This Row],[PLAN CONSUMO 31/10]]=Tabla1[[#This Row],[PLAN_CONSUMO]]</f>
        <v>1</v>
      </c>
      <c r="Y1640" t="s">
        <v>6636</v>
      </c>
      <c r="Z1640" t="b">
        <f>Tabla1[[#This Row],[DESCRIPCION_U20002 31/10]]=Tabla1[[#This Row],[DESCRIPCION_U2000]]</f>
        <v>1</v>
      </c>
      <c r="AA1640" t="s">
        <v>9185</v>
      </c>
      <c r="AB1640" t="b">
        <f>Tabla1[[#This Row],[EJECUTIVO COMERCIAL 31/10]]=Tabla1[[#This Row],[EJECUTIVO_CORPORATE]]</f>
        <v>0</v>
      </c>
      <c r="AC1640" t="e">
        <f>VLOOKUP(Tabla1[[#This Row],[NRO_CUENTA]],[1]!Tabla3[#Data],12,0)</f>
        <v>#N/A</v>
      </c>
      <c r="AD1640" t="e">
        <f>VLOOKUP(Tabla1[[#This Row],[NRO_CUENTA]],[1]!Tabla3[#Data],17,0)</f>
        <v>#N/A</v>
      </c>
    </row>
    <row r="1641" spans="1:30" x14ac:dyDescent="0.25">
      <c r="A1641" t="s">
        <v>18</v>
      </c>
      <c r="B1641" s="1">
        <v>43069</v>
      </c>
      <c r="C1641" t="s">
        <v>6497</v>
      </c>
      <c r="D1641">
        <v>31584</v>
      </c>
      <c r="E1641" s="6" t="s">
        <v>761</v>
      </c>
      <c r="F1641" t="s">
        <v>6647</v>
      </c>
      <c r="G1641" s="6" t="s">
        <v>4620</v>
      </c>
      <c r="H1641" t="s">
        <v>40</v>
      </c>
      <c r="I1641" t="s">
        <v>23</v>
      </c>
      <c r="J1641" t="s">
        <v>1225</v>
      </c>
      <c r="K1641" t="s">
        <v>771</v>
      </c>
      <c r="L1641" t="s">
        <v>772</v>
      </c>
      <c r="M1641" t="s">
        <v>769</v>
      </c>
      <c r="N1641" t="s">
        <v>711</v>
      </c>
      <c r="O1641" s="14">
        <v>44621</v>
      </c>
      <c r="P1641" s="14">
        <v>44652</v>
      </c>
      <c r="Q1641" s="1" t="s">
        <v>6939</v>
      </c>
      <c r="R1641" s="1"/>
      <c r="S1641" s="2"/>
      <c r="T1641" s="89">
        <v>44667</v>
      </c>
      <c r="U1641" t="s">
        <v>5982</v>
      </c>
      <c r="V1641" t="s">
        <v>35</v>
      </c>
      <c r="W1641" t="s">
        <v>6497</v>
      </c>
      <c r="X1641" t="b">
        <f>Tabla1[[#This Row],[PLAN CONSUMO 31/10]]=Tabla1[[#This Row],[PLAN_CONSUMO]]</f>
        <v>1</v>
      </c>
      <c r="Y1641" t="s">
        <v>35</v>
      </c>
      <c r="Z1641" t="b">
        <f>Tabla1[[#This Row],[DESCRIPCION_U20002 31/10]]=Tabla1[[#This Row],[DESCRIPCION_U2000]]</f>
        <v>0</v>
      </c>
      <c r="AA1641" t="s">
        <v>9185</v>
      </c>
      <c r="AB1641" t="b">
        <f>Tabla1[[#This Row],[EJECUTIVO COMERCIAL 31/10]]=Tabla1[[#This Row],[EJECUTIVO_CORPORATE]]</f>
        <v>0</v>
      </c>
      <c r="AC1641" t="e">
        <f>VLOOKUP(Tabla1[[#This Row],[NRO_CUENTA]],[1]!Tabla3[#Data],12,0)</f>
        <v>#N/A</v>
      </c>
      <c r="AD1641" t="e">
        <f>VLOOKUP(Tabla1[[#This Row],[NRO_CUENTA]],[1]!Tabla3[#Data],17,0)</f>
        <v>#N/A</v>
      </c>
    </row>
    <row r="1642" spans="1:30" x14ac:dyDescent="0.25">
      <c r="A1642" t="s">
        <v>18</v>
      </c>
      <c r="B1642" s="1">
        <v>43069</v>
      </c>
      <c r="C1642" t="s">
        <v>6497</v>
      </c>
      <c r="D1642">
        <v>31583</v>
      </c>
      <c r="E1642" s="6" t="s">
        <v>761</v>
      </c>
      <c r="F1642" t="s">
        <v>6646</v>
      </c>
      <c r="G1642" s="6" t="s">
        <v>4620</v>
      </c>
      <c r="H1642" t="s">
        <v>40</v>
      </c>
      <c r="I1642" t="s">
        <v>23</v>
      </c>
      <c r="J1642" t="s">
        <v>1225</v>
      </c>
      <c r="K1642" t="s">
        <v>767</v>
      </c>
      <c r="L1642" t="s">
        <v>768</v>
      </c>
      <c r="M1642" t="s">
        <v>769</v>
      </c>
      <c r="N1642" t="s">
        <v>711</v>
      </c>
      <c r="O1642" s="14">
        <v>44621</v>
      </c>
      <c r="P1642" s="14">
        <v>44652</v>
      </c>
      <c r="Q1642" s="1" t="s">
        <v>6939</v>
      </c>
      <c r="R1642" s="1"/>
      <c r="S1642" s="2"/>
      <c r="T1642" s="89">
        <v>44667</v>
      </c>
      <c r="U1642" t="s">
        <v>5982</v>
      </c>
      <c r="V1642" t="s">
        <v>5982</v>
      </c>
      <c r="W1642" t="s">
        <v>6497</v>
      </c>
      <c r="X1642" t="b">
        <f>Tabla1[[#This Row],[PLAN CONSUMO 31/10]]=Tabla1[[#This Row],[PLAN_CONSUMO]]</f>
        <v>1</v>
      </c>
      <c r="Y1642" t="s">
        <v>6646</v>
      </c>
      <c r="Z1642" t="b">
        <f>Tabla1[[#This Row],[DESCRIPCION_U20002 31/10]]=Tabla1[[#This Row],[DESCRIPCION_U2000]]</f>
        <v>1</v>
      </c>
      <c r="AA1642" t="s">
        <v>9185</v>
      </c>
      <c r="AB1642" t="b">
        <f>Tabla1[[#This Row],[EJECUTIVO COMERCIAL 31/10]]=Tabla1[[#This Row],[EJECUTIVO_CORPORATE]]</f>
        <v>0</v>
      </c>
      <c r="AC1642" t="e">
        <f>VLOOKUP(Tabla1[[#This Row],[NRO_CUENTA]],[1]!Tabla3[#Data],12,0)</f>
        <v>#N/A</v>
      </c>
      <c r="AD1642" t="e">
        <f>VLOOKUP(Tabla1[[#This Row],[NRO_CUENTA]],[1]!Tabla3[#Data],17,0)</f>
        <v>#N/A</v>
      </c>
    </row>
    <row r="1643" spans="1:30" x14ac:dyDescent="0.25">
      <c r="A1643" t="s">
        <v>18</v>
      </c>
      <c r="B1643" s="1">
        <v>43099</v>
      </c>
      <c r="C1643" t="s">
        <v>6497</v>
      </c>
      <c r="D1643">
        <v>31683</v>
      </c>
      <c r="E1643" s="6" t="s">
        <v>761</v>
      </c>
      <c r="F1643" t="s">
        <v>6649</v>
      </c>
      <c r="G1643" s="6" t="s">
        <v>4620</v>
      </c>
      <c r="H1643" t="s">
        <v>40</v>
      </c>
      <c r="I1643" t="s">
        <v>23</v>
      </c>
      <c r="J1643" t="s">
        <v>1225</v>
      </c>
      <c r="K1643" t="s">
        <v>788</v>
      </c>
      <c r="L1643" t="s">
        <v>789</v>
      </c>
      <c r="M1643" t="s">
        <v>769</v>
      </c>
      <c r="N1643" t="s">
        <v>711</v>
      </c>
      <c r="O1643" s="14">
        <v>44621</v>
      </c>
      <c r="P1643" s="14">
        <v>44652</v>
      </c>
      <c r="Q1643" s="1" t="s">
        <v>6939</v>
      </c>
      <c r="R1643" s="1"/>
      <c r="S1643" s="2"/>
      <c r="T1643" s="89">
        <v>44665</v>
      </c>
      <c r="U1643" t="s">
        <v>5982</v>
      </c>
      <c r="V1643" t="s">
        <v>5982</v>
      </c>
      <c r="W1643" t="s">
        <v>6497</v>
      </c>
      <c r="X1643" t="b">
        <f>Tabla1[[#This Row],[PLAN CONSUMO 31/10]]=Tabla1[[#This Row],[PLAN_CONSUMO]]</f>
        <v>1</v>
      </c>
      <c r="Y1643" t="s">
        <v>6649</v>
      </c>
      <c r="Z1643" t="b">
        <f>Tabla1[[#This Row],[DESCRIPCION_U20002 31/10]]=Tabla1[[#This Row],[DESCRIPCION_U2000]]</f>
        <v>1</v>
      </c>
      <c r="AA1643" t="s">
        <v>9185</v>
      </c>
      <c r="AB1643" t="b">
        <f>Tabla1[[#This Row],[EJECUTIVO COMERCIAL 31/10]]=Tabla1[[#This Row],[EJECUTIVO_CORPORATE]]</f>
        <v>0</v>
      </c>
      <c r="AC1643" t="e">
        <f>VLOOKUP(Tabla1[[#This Row],[NRO_CUENTA]],[1]!Tabla3[#Data],12,0)</f>
        <v>#N/A</v>
      </c>
      <c r="AD1643" t="e">
        <f>VLOOKUP(Tabla1[[#This Row],[NRO_CUENTA]],[1]!Tabla3[#Data],17,0)</f>
        <v>#N/A</v>
      </c>
    </row>
    <row r="1644" spans="1:30" x14ac:dyDescent="0.25">
      <c r="A1644" t="s">
        <v>18</v>
      </c>
      <c r="B1644" s="1">
        <v>42947</v>
      </c>
      <c r="C1644" t="s">
        <v>287</v>
      </c>
      <c r="D1644">
        <v>31267</v>
      </c>
      <c r="E1644" s="6" t="s">
        <v>761</v>
      </c>
      <c r="F1644" t="s">
        <v>5999</v>
      </c>
      <c r="G1644" s="6" t="s">
        <v>4620</v>
      </c>
      <c r="H1644" t="s">
        <v>22</v>
      </c>
      <c r="I1644" t="s">
        <v>23</v>
      </c>
      <c r="J1644" t="s">
        <v>1225</v>
      </c>
      <c r="K1644" t="s">
        <v>763</v>
      </c>
      <c r="L1644" t="s">
        <v>764</v>
      </c>
      <c r="M1644" t="s">
        <v>765</v>
      </c>
      <c r="N1644" t="s">
        <v>711</v>
      </c>
      <c r="O1644" s="14">
        <v>44621</v>
      </c>
      <c r="P1644" s="14">
        <v>44652</v>
      </c>
      <c r="Q1644" s="1" t="s">
        <v>6939</v>
      </c>
      <c r="R1644" s="1"/>
      <c r="S1644" s="2"/>
      <c r="T1644" s="89">
        <v>44670</v>
      </c>
      <c r="U1644" t="s">
        <v>5982</v>
      </c>
      <c r="V1644" t="s">
        <v>5982</v>
      </c>
      <c r="W1644" t="s">
        <v>287</v>
      </c>
      <c r="X1644" t="b">
        <f>Tabla1[[#This Row],[PLAN CONSUMO 31/10]]=Tabla1[[#This Row],[PLAN_CONSUMO]]</f>
        <v>1</v>
      </c>
      <c r="Y1644" t="s">
        <v>5999</v>
      </c>
      <c r="Z1644" t="b">
        <f>Tabla1[[#This Row],[DESCRIPCION_U20002 31/10]]=Tabla1[[#This Row],[DESCRIPCION_U2000]]</f>
        <v>1</v>
      </c>
      <c r="AA1644" t="s">
        <v>9185</v>
      </c>
      <c r="AB1644" t="b">
        <f>Tabla1[[#This Row],[EJECUTIVO COMERCIAL 31/10]]=Tabla1[[#This Row],[EJECUTIVO_CORPORATE]]</f>
        <v>0</v>
      </c>
      <c r="AC1644" t="e">
        <f>VLOOKUP(Tabla1[[#This Row],[NRO_CUENTA]],[1]!Tabla3[#Data],12,0)</f>
        <v>#N/A</v>
      </c>
      <c r="AD1644" t="e">
        <f>VLOOKUP(Tabla1[[#This Row],[NRO_CUENTA]],[1]!Tabla3[#Data],17,0)</f>
        <v>#N/A</v>
      </c>
    </row>
    <row r="1645" spans="1:30" x14ac:dyDescent="0.25">
      <c r="A1645" t="s">
        <v>18</v>
      </c>
      <c r="B1645" s="1">
        <v>43434</v>
      </c>
      <c r="C1645" t="s">
        <v>6497</v>
      </c>
      <c r="D1645">
        <v>33285</v>
      </c>
      <c r="E1645" s="6" t="s">
        <v>761</v>
      </c>
      <c r="F1645" t="s">
        <v>6653</v>
      </c>
      <c r="G1645" s="6" t="s">
        <v>4620</v>
      </c>
      <c r="H1645" t="s">
        <v>40</v>
      </c>
      <c r="I1645" t="s">
        <v>23</v>
      </c>
      <c r="J1645" t="s">
        <v>1225</v>
      </c>
      <c r="K1645" t="s">
        <v>818</v>
      </c>
      <c r="L1645" t="s">
        <v>819</v>
      </c>
      <c r="M1645" t="s">
        <v>820</v>
      </c>
      <c r="N1645" t="s">
        <v>711</v>
      </c>
      <c r="O1645" s="14">
        <v>44621</v>
      </c>
      <c r="P1645" s="14">
        <v>44652</v>
      </c>
      <c r="Q1645" s="1" t="s">
        <v>6939</v>
      </c>
      <c r="R1645" s="1"/>
      <c r="S1645" s="2"/>
      <c r="T1645" s="89">
        <v>44665</v>
      </c>
      <c r="U1645" t="s">
        <v>5984</v>
      </c>
      <c r="V1645" t="s">
        <v>5984</v>
      </c>
      <c r="W1645" t="s">
        <v>6497</v>
      </c>
      <c r="X1645" t="b">
        <f>Tabla1[[#This Row],[PLAN CONSUMO 31/10]]=Tabla1[[#This Row],[PLAN_CONSUMO]]</f>
        <v>1</v>
      </c>
      <c r="Y1645" t="s">
        <v>9450</v>
      </c>
      <c r="Z1645" t="b">
        <f>Tabla1[[#This Row],[DESCRIPCION_U20002 31/10]]=Tabla1[[#This Row],[DESCRIPCION_U2000]]</f>
        <v>0</v>
      </c>
      <c r="AA1645" t="s">
        <v>9185</v>
      </c>
      <c r="AB1645" t="b">
        <f>Tabla1[[#This Row],[EJECUTIVO COMERCIAL 31/10]]=Tabla1[[#This Row],[EJECUTIVO_CORPORATE]]</f>
        <v>0</v>
      </c>
      <c r="AC1645" t="e">
        <f>VLOOKUP(Tabla1[[#This Row],[NRO_CUENTA]],[1]!Tabla3[#Data],12,0)</f>
        <v>#N/A</v>
      </c>
      <c r="AD1645" t="e">
        <f>VLOOKUP(Tabla1[[#This Row],[NRO_CUENTA]],[1]!Tabla3[#Data],17,0)</f>
        <v>#N/A</v>
      </c>
    </row>
    <row r="1646" spans="1:30" x14ac:dyDescent="0.25">
      <c r="A1646" t="s">
        <v>18</v>
      </c>
      <c r="B1646" s="1">
        <v>43099</v>
      </c>
      <c r="C1646" t="s">
        <v>6497</v>
      </c>
      <c r="D1646">
        <v>31685</v>
      </c>
      <c r="E1646" s="6" t="s">
        <v>761</v>
      </c>
      <c r="F1646" t="s">
        <v>6650</v>
      </c>
      <c r="G1646" s="6" t="s">
        <v>4620</v>
      </c>
      <c r="H1646" t="s">
        <v>40</v>
      </c>
      <c r="I1646" t="s">
        <v>23</v>
      </c>
      <c r="J1646" t="s">
        <v>1225</v>
      </c>
      <c r="K1646" t="s">
        <v>795</v>
      </c>
      <c r="L1646" t="s">
        <v>796</v>
      </c>
      <c r="M1646" t="s">
        <v>797</v>
      </c>
      <c r="N1646" t="s">
        <v>711</v>
      </c>
      <c r="O1646" s="14">
        <v>44621</v>
      </c>
      <c r="P1646" s="14">
        <v>44652</v>
      </c>
      <c r="Q1646" s="1" t="s">
        <v>6939</v>
      </c>
      <c r="R1646" s="1"/>
      <c r="S1646" s="2"/>
      <c r="T1646" s="89">
        <v>44665</v>
      </c>
      <c r="U1646" t="s">
        <v>5982</v>
      </c>
      <c r="V1646" t="s">
        <v>5982</v>
      </c>
      <c r="W1646" t="s">
        <v>6497</v>
      </c>
      <c r="X1646" t="b">
        <f>Tabla1[[#This Row],[PLAN CONSUMO 31/10]]=Tabla1[[#This Row],[PLAN_CONSUMO]]</f>
        <v>1</v>
      </c>
      <c r="Y1646" t="s">
        <v>6650</v>
      </c>
      <c r="Z1646" t="b">
        <f>Tabla1[[#This Row],[DESCRIPCION_U20002 31/10]]=Tabla1[[#This Row],[DESCRIPCION_U2000]]</f>
        <v>1</v>
      </c>
      <c r="AA1646" t="s">
        <v>9185</v>
      </c>
      <c r="AB1646" t="b">
        <f>Tabla1[[#This Row],[EJECUTIVO COMERCIAL 31/10]]=Tabla1[[#This Row],[EJECUTIVO_CORPORATE]]</f>
        <v>0</v>
      </c>
      <c r="AC1646" t="e">
        <f>VLOOKUP(Tabla1[[#This Row],[NRO_CUENTA]],[1]!Tabla3[#Data],12,0)</f>
        <v>#N/A</v>
      </c>
      <c r="AD1646" t="e">
        <f>VLOOKUP(Tabla1[[#This Row],[NRO_CUENTA]],[1]!Tabla3[#Data],17,0)</f>
        <v>#N/A</v>
      </c>
    </row>
    <row r="1647" spans="1:30" x14ac:dyDescent="0.25">
      <c r="A1647" t="s">
        <v>18</v>
      </c>
      <c r="B1647" s="1">
        <v>43069</v>
      </c>
      <c r="C1647" t="s">
        <v>6497</v>
      </c>
      <c r="D1647">
        <v>31585</v>
      </c>
      <c r="E1647" s="6" t="s">
        <v>761</v>
      </c>
      <c r="F1647" t="s">
        <v>6648</v>
      </c>
      <c r="G1647" s="6" t="s">
        <v>4620</v>
      </c>
      <c r="H1647" t="s">
        <v>40</v>
      </c>
      <c r="I1647" t="s">
        <v>23</v>
      </c>
      <c r="J1647" t="s">
        <v>1225</v>
      </c>
      <c r="K1647" t="s">
        <v>774</v>
      </c>
      <c r="L1647" t="s">
        <v>775</v>
      </c>
      <c r="M1647" t="s">
        <v>769</v>
      </c>
      <c r="N1647" t="s">
        <v>711</v>
      </c>
      <c r="O1647" s="14">
        <v>44621</v>
      </c>
      <c r="P1647" s="14">
        <v>44652</v>
      </c>
      <c r="Q1647" s="1" t="s">
        <v>6939</v>
      </c>
      <c r="R1647" s="1"/>
      <c r="S1647" s="2"/>
      <c r="T1647" s="89">
        <v>44665</v>
      </c>
      <c r="U1647" t="s">
        <v>5982</v>
      </c>
      <c r="V1647" t="s">
        <v>5982</v>
      </c>
      <c r="W1647" t="s">
        <v>6497</v>
      </c>
      <c r="X1647" t="b">
        <f>Tabla1[[#This Row],[PLAN CONSUMO 31/10]]=Tabla1[[#This Row],[PLAN_CONSUMO]]</f>
        <v>1</v>
      </c>
      <c r="Y1647" t="s">
        <v>6648</v>
      </c>
      <c r="Z1647" t="b">
        <f>Tabla1[[#This Row],[DESCRIPCION_U20002 31/10]]=Tabla1[[#This Row],[DESCRIPCION_U2000]]</f>
        <v>1</v>
      </c>
      <c r="AA1647" t="s">
        <v>9185</v>
      </c>
      <c r="AB1647" t="b">
        <f>Tabla1[[#This Row],[EJECUTIVO COMERCIAL 31/10]]=Tabla1[[#This Row],[EJECUTIVO_CORPORATE]]</f>
        <v>0</v>
      </c>
      <c r="AC1647" t="e">
        <f>VLOOKUP(Tabla1[[#This Row],[NRO_CUENTA]],[1]!Tabla3[#Data],12,0)</f>
        <v>#N/A</v>
      </c>
      <c r="AD1647" t="e">
        <f>VLOOKUP(Tabla1[[#This Row],[NRO_CUENTA]],[1]!Tabla3[#Data],17,0)</f>
        <v>#N/A</v>
      </c>
    </row>
    <row r="1648" spans="1:30" x14ac:dyDescent="0.25">
      <c r="A1648" t="s">
        <v>18</v>
      </c>
      <c r="B1648" s="1">
        <v>43099</v>
      </c>
      <c r="C1648" t="s">
        <v>6497</v>
      </c>
      <c r="D1648">
        <v>31682</v>
      </c>
      <c r="E1648" s="6" t="s">
        <v>761</v>
      </c>
      <c r="F1648" t="s">
        <v>6637</v>
      </c>
      <c r="G1648" s="6" t="s">
        <v>4620</v>
      </c>
      <c r="H1648" t="s">
        <v>40</v>
      </c>
      <c r="I1648" t="s">
        <v>23</v>
      </c>
      <c r="J1648" t="s">
        <v>1225</v>
      </c>
      <c r="K1648" t="s">
        <v>785</v>
      </c>
      <c r="L1648" t="s">
        <v>786</v>
      </c>
      <c r="M1648" t="s">
        <v>769</v>
      </c>
      <c r="N1648" t="s">
        <v>711</v>
      </c>
      <c r="O1648" s="14">
        <v>44621</v>
      </c>
      <c r="P1648" s="14">
        <v>44652</v>
      </c>
      <c r="Q1648" s="1" t="s">
        <v>6939</v>
      </c>
      <c r="R1648" s="1"/>
      <c r="S1648" s="2"/>
      <c r="T1648" s="89">
        <v>44671</v>
      </c>
      <c r="U1648" t="s">
        <v>5982</v>
      </c>
      <c r="V1648" t="s">
        <v>5982</v>
      </c>
      <c r="W1648" t="s">
        <v>6497</v>
      </c>
      <c r="X1648" t="b">
        <f>Tabla1[[#This Row],[PLAN CONSUMO 31/10]]=Tabla1[[#This Row],[PLAN_CONSUMO]]</f>
        <v>1</v>
      </c>
      <c r="Y1648" t="s">
        <v>6637</v>
      </c>
      <c r="Z1648" t="b">
        <f>Tabla1[[#This Row],[DESCRIPCION_U20002 31/10]]=Tabla1[[#This Row],[DESCRIPCION_U2000]]</f>
        <v>1</v>
      </c>
      <c r="AA1648" t="s">
        <v>9185</v>
      </c>
      <c r="AB1648" t="b">
        <f>Tabla1[[#This Row],[EJECUTIVO COMERCIAL 31/10]]=Tabla1[[#This Row],[EJECUTIVO_CORPORATE]]</f>
        <v>0</v>
      </c>
      <c r="AC1648" t="e">
        <f>VLOOKUP(Tabla1[[#This Row],[NRO_CUENTA]],[1]!Tabla3[#Data],12,0)</f>
        <v>#N/A</v>
      </c>
      <c r="AD1648" t="e">
        <f>VLOOKUP(Tabla1[[#This Row],[NRO_CUENTA]],[1]!Tabla3[#Data],17,0)</f>
        <v>#N/A</v>
      </c>
    </row>
    <row r="1649" spans="1:30" x14ac:dyDescent="0.25">
      <c r="A1649" t="s">
        <v>18</v>
      </c>
      <c r="B1649" s="1">
        <v>43099</v>
      </c>
      <c r="C1649" t="s">
        <v>6497</v>
      </c>
      <c r="D1649">
        <v>31687</v>
      </c>
      <c r="E1649" s="6" t="s">
        <v>761</v>
      </c>
      <c r="F1649" t="s">
        <v>6652</v>
      </c>
      <c r="G1649" s="6" t="s">
        <v>4620</v>
      </c>
      <c r="H1649" t="s">
        <v>40</v>
      </c>
      <c r="I1649" t="s">
        <v>23</v>
      </c>
      <c r="J1649" t="s">
        <v>1225</v>
      </c>
      <c r="K1649" t="s">
        <v>803</v>
      </c>
      <c r="L1649" t="s">
        <v>804</v>
      </c>
      <c r="M1649" t="s">
        <v>805</v>
      </c>
      <c r="N1649" t="s">
        <v>711</v>
      </c>
      <c r="O1649" s="14">
        <v>44621</v>
      </c>
      <c r="P1649" s="14">
        <v>44652</v>
      </c>
      <c r="Q1649" s="1" t="s">
        <v>6939</v>
      </c>
      <c r="R1649" s="1"/>
      <c r="S1649" s="2"/>
      <c r="T1649" s="89">
        <v>44669</v>
      </c>
      <c r="U1649" t="s">
        <v>5982</v>
      </c>
      <c r="V1649" t="s">
        <v>5982</v>
      </c>
      <c r="W1649" t="s">
        <v>6497</v>
      </c>
      <c r="X1649" t="b">
        <f>Tabla1[[#This Row],[PLAN CONSUMO 31/10]]=Tabla1[[#This Row],[PLAN_CONSUMO]]</f>
        <v>1</v>
      </c>
      <c r="Y1649" t="s">
        <v>6652</v>
      </c>
      <c r="Z1649" t="b">
        <f>Tabla1[[#This Row],[DESCRIPCION_U20002 31/10]]=Tabla1[[#This Row],[DESCRIPCION_U2000]]</f>
        <v>1</v>
      </c>
      <c r="AA1649" t="s">
        <v>9185</v>
      </c>
      <c r="AB1649" t="b">
        <f>Tabla1[[#This Row],[EJECUTIVO COMERCIAL 31/10]]=Tabla1[[#This Row],[EJECUTIVO_CORPORATE]]</f>
        <v>0</v>
      </c>
      <c r="AC1649" t="e">
        <f>VLOOKUP(Tabla1[[#This Row],[NRO_CUENTA]],[1]!Tabla3[#Data],12,0)</f>
        <v>#N/A</v>
      </c>
      <c r="AD1649" t="e">
        <f>VLOOKUP(Tabla1[[#This Row],[NRO_CUENTA]],[1]!Tabla3[#Data],17,0)</f>
        <v>#N/A</v>
      </c>
    </row>
    <row r="1650" spans="1:30" x14ac:dyDescent="0.25">
      <c r="A1650" t="s">
        <v>18</v>
      </c>
      <c r="B1650" s="1">
        <v>43693</v>
      </c>
      <c r="C1650" t="s">
        <v>28</v>
      </c>
      <c r="D1650">
        <v>34408</v>
      </c>
      <c r="E1650" s="6" t="s">
        <v>761</v>
      </c>
      <c r="F1650" t="s">
        <v>6633</v>
      </c>
      <c r="G1650" s="6" t="s">
        <v>4620</v>
      </c>
      <c r="H1650" t="s">
        <v>40</v>
      </c>
      <c r="I1650" t="s">
        <v>23</v>
      </c>
      <c r="J1650" t="s">
        <v>1225</v>
      </c>
      <c r="K1650" t="s">
        <v>2051</v>
      </c>
      <c r="L1650" t="s">
        <v>2052</v>
      </c>
      <c r="M1650" t="s">
        <v>2053</v>
      </c>
      <c r="N1650" t="s">
        <v>711</v>
      </c>
      <c r="O1650" s="14">
        <v>44621</v>
      </c>
      <c r="P1650" s="14">
        <v>44652</v>
      </c>
      <c r="Q1650" s="1" t="s">
        <v>6939</v>
      </c>
      <c r="R1650" s="1"/>
      <c r="S1650" s="2"/>
      <c r="T1650" s="89">
        <v>44667</v>
      </c>
      <c r="U1650" t="s">
        <v>5982</v>
      </c>
      <c r="V1650" t="s">
        <v>5982</v>
      </c>
      <c r="W1650" t="s">
        <v>28</v>
      </c>
      <c r="X1650" t="b">
        <f>Tabla1[[#This Row],[PLAN CONSUMO 31/10]]=Tabla1[[#This Row],[PLAN_CONSUMO]]</f>
        <v>1</v>
      </c>
      <c r="Y1650" t="s">
        <v>6633</v>
      </c>
      <c r="Z1650" t="b">
        <f>Tabla1[[#This Row],[DESCRIPCION_U20002 31/10]]=Tabla1[[#This Row],[DESCRIPCION_U2000]]</f>
        <v>1</v>
      </c>
      <c r="AA1650" t="s">
        <v>9185</v>
      </c>
      <c r="AB1650" t="b">
        <f>Tabla1[[#This Row],[EJECUTIVO COMERCIAL 31/10]]=Tabla1[[#This Row],[EJECUTIVO_CORPORATE]]</f>
        <v>0</v>
      </c>
      <c r="AC1650" t="e">
        <f>VLOOKUP(Tabla1[[#This Row],[NRO_CUENTA]],[1]!Tabla3[#Data],12,0)</f>
        <v>#N/A</v>
      </c>
      <c r="AD1650" t="e">
        <f>VLOOKUP(Tabla1[[#This Row],[NRO_CUENTA]],[1]!Tabla3[#Data],17,0)</f>
        <v>#N/A</v>
      </c>
    </row>
    <row r="1651" spans="1:30" x14ac:dyDescent="0.25">
      <c r="A1651" t="s">
        <v>18</v>
      </c>
      <c r="B1651" s="1">
        <v>44071</v>
      </c>
      <c r="C1651" t="s">
        <v>557</v>
      </c>
      <c r="D1651">
        <v>35437</v>
      </c>
      <c r="E1651" s="6" t="s">
        <v>761</v>
      </c>
      <c r="F1651" t="s">
        <v>6683</v>
      </c>
      <c r="G1651" s="6" t="s">
        <v>4620</v>
      </c>
      <c r="H1651" t="s">
        <v>40</v>
      </c>
      <c r="I1651" t="s">
        <v>23</v>
      </c>
      <c r="J1651" t="s">
        <v>1225</v>
      </c>
      <c r="K1651" t="s">
        <v>2289</v>
      </c>
      <c r="L1651" t="s">
        <v>2290</v>
      </c>
      <c r="M1651" t="s">
        <v>2291</v>
      </c>
      <c r="N1651" t="s">
        <v>711</v>
      </c>
      <c r="O1651" s="14">
        <v>44621</v>
      </c>
      <c r="P1651" s="14">
        <v>44652</v>
      </c>
      <c r="Q1651" s="1" t="s">
        <v>6939</v>
      </c>
      <c r="R1651" s="1"/>
      <c r="S1651" s="2"/>
      <c r="T1651" s="89">
        <v>44671</v>
      </c>
      <c r="U1651" t="s">
        <v>5982</v>
      </c>
      <c r="V1651" t="s">
        <v>5982</v>
      </c>
      <c r="W1651" t="s">
        <v>557</v>
      </c>
      <c r="X1651" t="b">
        <f>Tabla1[[#This Row],[PLAN CONSUMO 31/10]]=Tabla1[[#This Row],[PLAN_CONSUMO]]</f>
        <v>1</v>
      </c>
      <c r="Y1651" t="s">
        <v>6683</v>
      </c>
      <c r="Z1651" t="b">
        <f>Tabla1[[#This Row],[DESCRIPCION_U20002 31/10]]=Tabla1[[#This Row],[DESCRIPCION_U2000]]</f>
        <v>1</v>
      </c>
      <c r="AA1651" t="s">
        <v>9185</v>
      </c>
      <c r="AB1651" t="b">
        <f>Tabla1[[#This Row],[EJECUTIVO COMERCIAL 31/10]]=Tabla1[[#This Row],[EJECUTIVO_CORPORATE]]</f>
        <v>0</v>
      </c>
      <c r="AC1651" t="e">
        <f>VLOOKUP(Tabla1[[#This Row],[NRO_CUENTA]],[1]!Tabla3[#Data],12,0)</f>
        <v>#N/A</v>
      </c>
      <c r="AD1651" t="e">
        <f>VLOOKUP(Tabla1[[#This Row],[NRO_CUENTA]],[1]!Tabla3[#Data],17,0)</f>
        <v>#N/A</v>
      </c>
    </row>
    <row r="1652" spans="1:30" x14ac:dyDescent="0.25">
      <c r="A1652" t="s">
        <v>18</v>
      </c>
      <c r="B1652" s="1">
        <v>43069</v>
      </c>
      <c r="C1652" t="s">
        <v>6497</v>
      </c>
      <c r="D1652">
        <v>31581</v>
      </c>
      <c r="E1652" s="6" t="s">
        <v>761</v>
      </c>
      <c r="F1652" t="s">
        <v>6629</v>
      </c>
      <c r="G1652" s="6" t="s">
        <v>4620</v>
      </c>
      <c r="H1652" t="s">
        <v>40</v>
      </c>
      <c r="I1652" t="s">
        <v>23</v>
      </c>
      <c r="J1652" t="s">
        <v>1225</v>
      </c>
      <c r="K1652" t="s">
        <v>2042</v>
      </c>
      <c r="L1652" t="s">
        <v>2043</v>
      </c>
      <c r="M1652" t="s">
        <v>769</v>
      </c>
      <c r="N1652" t="s">
        <v>711</v>
      </c>
      <c r="O1652" s="14">
        <v>44621</v>
      </c>
      <c r="P1652" s="14">
        <v>44652</v>
      </c>
      <c r="Q1652" s="1" t="s">
        <v>6939</v>
      </c>
      <c r="R1652" s="1"/>
      <c r="S1652" s="2"/>
      <c r="T1652" s="89">
        <v>44671</v>
      </c>
      <c r="U1652" t="s">
        <v>5982</v>
      </c>
      <c r="V1652" t="s">
        <v>5982</v>
      </c>
      <c r="W1652" t="s">
        <v>6497</v>
      </c>
      <c r="X1652" t="b">
        <f>Tabla1[[#This Row],[PLAN CONSUMO 31/10]]=Tabla1[[#This Row],[PLAN_CONSUMO]]</f>
        <v>1</v>
      </c>
      <c r="Y1652" t="s">
        <v>6629</v>
      </c>
      <c r="Z1652" t="b">
        <f>Tabla1[[#This Row],[DESCRIPCION_U20002 31/10]]=Tabla1[[#This Row],[DESCRIPCION_U2000]]</f>
        <v>1</v>
      </c>
      <c r="AA1652" t="s">
        <v>9185</v>
      </c>
      <c r="AB1652" t="b">
        <f>Tabla1[[#This Row],[EJECUTIVO COMERCIAL 31/10]]=Tabla1[[#This Row],[EJECUTIVO_CORPORATE]]</f>
        <v>0</v>
      </c>
      <c r="AC1652" t="e">
        <f>VLOOKUP(Tabla1[[#This Row],[NRO_CUENTA]],[1]!Tabla3[#Data],12,0)</f>
        <v>#N/A</v>
      </c>
      <c r="AD1652" t="e">
        <f>VLOOKUP(Tabla1[[#This Row],[NRO_CUENTA]],[1]!Tabla3[#Data],17,0)</f>
        <v>#N/A</v>
      </c>
    </row>
    <row r="1653" spans="1:30" x14ac:dyDescent="0.25">
      <c r="A1653" t="s">
        <v>18</v>
      </c>
      <c r="B1653" s="1">
        <v>43486</v>
      </c>
      <c r="C1653" t="s">
        <v>6497</v>
      </c>
      <c r="D1653">
        <v>33422</v>
      </c>
      <c r="E1653" s="6" t="s">
        <v>761</v>
      </c>
      <c r="F1653" t="s">
        <v>6631</v>
      </c>
      <c r="G1653" s="6" t="s">
        <v>4620</v>
      </c>
      <c r="H1653" t="s">
        <v>40</v>
      </c>
      <c r="I1653" t="s">
        <v>23</v>
      </c>
      <c r="J1653" t="s">
        <v>1225</v>
      </c>
      <c r="K1653" t="s">
        <v>2046</v>
      </c>
      <c r="L1653" t="s">
        <v>2047</v>
      </c>
      <c r="M1653" t="s">
        <v>2048</v>
      </c>
      <c r="N1653" t="s">
        <v>711</v>
      </c>
      <c r="O1653" s="14">
        <v>44621</v>
      </c>
      <c r="P1653" s="14">
        <v>44652</v>
      </c>
      <c r="Q1653" s="1" t="s">
        <v>6939</v>
      </c>
      <c r="R1653" s="1"/>
      <c r="S1653" s="2"/>
      <c r="T1653" s="89">
        <v>44671</v>
      </c>
      <c r="U1653" t="s">
        <v>5984</v>
      </c>
      <c r="V1653" t="s">
        <v>35</v>
      </c>
      <c r="W1653" t="s">
        <v>6497</v>
      </c>
      <c r="X1653" t="b">
        <f>Tabla1[[#This Row],[PLAN CONSUMO 31/10]]=Tabla1[[#This Row],[PLAN_CONSUMO]]</f>
        <v>1</v>
      </c>
      <c r="Y1653" t="s">
        <v>35</v>
      </c>
      <c r="Z1653" t="b">
        <f>Tabla1[[#This Row],[DESCRIPCION_U20002 31/10]]=Tabla1[[#This Row],[DESCRIPCION_U2000]]</f>
        <v>0</v>
      </c>
      <c r="AA1653" t="s">
        <v>9185</v>
      </c>
      <c r="AB1653" t="b">
        <f>Tabla1[[#This Row],[EJECUTIVO COMERCIAL 31/10]]=Tabla1[[#This Row],[EJECUTIVO_CORPORATE]]</f>
        <v>0</v>
      </c>
      <c r="AC1653" t="e">
        <f>VLOOKUP(Tabla1[[#This Row],[NRO_CUENTA]],[1]!Tabla3[#Data],12,0)</f>
        <v>#N/A</v>
      </c>
      <c r="AD1653" t="e">
        <f>VLOOKUP(Tabla1[[#This Row],[NRO_CUENTA]],[1]!Tabla3[#Data],17,0)</f>
        <v>#N/A</v>
      </c>
    </row>
    <row r="1654" spans="1:30" x14ac:dyDescent="0.25">
      <c r="A1654" t="s">
        <v>18</v>
      </c>
      <c r="B1654" s="1">
        <v>43524</v>
      </c>
      <c r="C1654" t="s">
        <v>299</v>
      </c>
      <c r="D1654">
        <v>33667</v>
      </c>
      <c r="E1654" s="6" t="s">
        <v>761</v>
      </c>
      <c r="F1654" t="s">
        <v>6632</v>
      </c>
      <c r="G1654" s="6" t="s">
        <v>4620</v>
      </c>
      <c r="H1654" t="s">
        <v>40</v>
      </c>
      <c r="I1654" t="s">
        <v>23</v>
      </c>
      <c r="J1654" t="s">
        <v>1225</v>
      </c>
      <c r="K1654" t="s">
        <v>2049</v>
      </c>
      <c r="L1654" t="s">
        <v>2050</v>
      </c>
      <c r="M1654" t="s">
        <v>2048</v>
      </c>
      <c r="N1654" t="s">
        <v>711</v>
      </c>
      <c r="O1654" s="14">
        <v>44621</v>
      </c>
      <c r="P1654" s="14">
        <v>44652</v>
      </c>
      <c r="Q1654" s="1" t="s">
        <v>6939</v>
      </c>
      <c r="R1654" s="1"/>
      <c r="S1654" s="2"/>
      <c r="T1654" s="89">
        <v>44672</v>
      </c>
      <c r="U1654" t="s">
        <v>5982</v>
      </c>
      <c r="V1654" t="s">
        <v>35</v>
      </c>
      <c r="W1654" t="s">
        <v>299</v>
      </c>
      <c r="X1654" t="b">
        <f>Tabla1[[#This Row],[PLAN CONSUMO 31/10]]=Tabla1[[#This Row],[PLAN_CONSUMO]]</f>
        <v>1</v>
      </c>
      <c r="Y1654" t="s">
        <v>35</v>
      </c>
      <c r="Z1654" t="b">
        <f>Tabla1[[#This Row],[DESCRIPCION_U20002 31/10]]=Tabla1[[#This Row],[DESCRIPCION_U2000]]</f>
        <v>0</v>
      </c>
      <c r="AA1654" t="s">
        <v>9185</v>
      </c>
      <c r="AB1654" t="b">
        <f>Tabla1[[#This Row],[EJECUTIVO COMERCIAL 31/10]]=Tabla1[[#This Row],[EJECUTIVO_CORPORATE]]</f>
        <v>0</v>
      </c>
      <c r="AC1654" t="e">
        <f>VLOOKUP(Tabla1[[#This Row],[NRO_CUENTA]],[1]!Tabla3[#Data],12,0)</f>
        <v>#N/A</v>
      </c>
      <c r="AD1654" t="e">
        <f>VLOOKUP(Tabla1[[#This Row],[NRO_CUENTA]],[1]!Tabla3[#Data],17,0)</f>
        <v>#N/A</v>
      </c>
    </row>
    <row r="1655" spans="1:30" x14ac:dyDescent="0.25">
      <c r="A1655" t="s">
        <v>18</v>
      </c>
      <c r="B1655" s="1">
        <v>41730</v>
      </c>
      <c r="C1655" t="s">
        <v>905</v>
      </c>
      <c r="D1655">
        <v>28849</v>
      </c>
      <c r="E1655" s="6" t="s">
        <v>1267</v>
      </c>
      <c r="F1655" t="s">
        <v>6059</v>
      </c>
      <c r="G1655" s="6" t="s">
        <v>1820</v>
      </c>
      <c r="H1655" t="s">
        <v>40</v>
      </c>
      <c r="I1655" t="s">
        <v>23</v>
      </c>
      <c r="J1655" t="s">
        <v>1378</v>
      </c>
      <c r="K1655" t="s">
        <v>1935</v>
      </c>
      <c r="L1655">
        <v>0</v>
      </c>
      <c r="M1655" t="s">
        <v>7112</v>
      </c>
      <c r="N1655" t="s">
        <v>711</v>
      </c>
      <c r="O1655" s="14">
        <v>44621</v>
      </c>
      <c r="P1655" s="14">
        <v>44652</v>
      </c>
      <c r="Q1655" s="1" t="s">
        <v>6939</v>
      </c>
      <c r="R1655" s="1"/>
      <c r="S1655" s="2"/>
      <c r="T1655" s="89">
        <v>44676</v>
      </c>
      <c r="U1655" t="s">
        <v>5982</v>
      </c>
      <c r="V1655" t="s">
        <v>5982</v>
      </c>
      <c r="W1655" t="s">
        <v>905</v>
      </c>
      <c r="X1655" t="b">
        <f>Tabla1[[#This Row],[PLAN CONSUMO 31/10]]=Tabla1[[#This Row],[PLAN_CONSUMO]]</f>
        <v>1</v>
      </c>
      <c r="Y1655" t="s">
        <v>6059</v>
      </c>
      <c r="Z1655" t="b">
        <f>Tabla1[[#This Row],[DESCRIPCION_U20002 31/10]]=Tabla1[[#This Row],[DESCRIPCION_U2000]]</f>
        <v>1</v>
      </c>
      <c r="AA1655" t="s">
        <v>1820</v>
      </c>
      <c r="AB1655" t="b">
        <f>Tabla1[[#This Row],[EJECUTIVO COMERCIAL 31/10]]=Tabla1[[#This Row],[EJECUTIVO_CORPORATE]]</f>
        <v>1</v>
      </c>
      <c r="AC1655" t="e">
        <f>VLOOKUP(Tabla1[[#This Row],[NRO_CUENTA]],[1]!Tabla3[#Data],12,0)</f>
        <v>#N/A</v>
      </c>
      <c r="AD1655" t="e">
        <f>VLOOKUP(Tabla1[[#This Row],[NRO_CUENTA]],[1]!Tabla3[#Data],17,0)</f>
        <v>#N/A</v>
      </c>
    </row>
    <row r="1656" spans="1:30" x14ac:dyDescent="0.25">
      <c r="A1656" t="s">
        <v>18</v>
      </c>
      <c r="B1656" s="1">
        <v>42453</v>
      </c>
      <c r="C1656" t="s">
        <v>323</v>
      </c>
      <c r="D1656">
        <v>30017</v>
      </c>
      <c r="E1656" s="6" t="s">
        <v>1664</v>
      </c>
      <c r="F1656" t="s">
        <v>6676</v>
      </c>
      <c r="G1656" s="6" t="s">
        <v>4620</v>
      </c>
      <c r="H1656" t="s">
        <v>40</v>
      </c>
      <c r="I1656" t="s">
        <v>23</v>
      </c>
      <c r="J1656" t="s">
        <v>1225</v>
      </c>
      <c r="K1656" t="s">
        <v>1708</v>
      </c>
      <c r="L1656" t="s">
        <v>1709</v>
      </c>
      <c r="M1656" t="s">
        <v>1707</v>
      </c>
      <c r="N1656" t="s">
        <v>711</v>
      </c>
      <c r="O1656" s="14">
        <v>44621</v>
      </c>
      <c r="P1656" s="14">
        <v>44652</v>
      </c>
      <c r="Q1656" s="1" t="s">
        <v>6939</v>
      </c>
      <c r="R1656" s="1"/>
      <c r="S1656" s="2"/>
      <c r="T1656" s="89">
        <v>44672</v>
      </c>
      <c r="U1656" t="s">
        <v>5982</v>
      </c>
      <c r="V1656" t="s">
        <v>5982</v>
      </c>
      <c r="W1656" t="s">
        <v>323</v>
      </c>
      <c r="X1656" t="b">
        <f>Tabla1[[#This Row],[PLAN CONSUMO 31/10]]=Tabla1[[#This Row],[PLAN_CONSUMO]]</f>
        <v>1</v>
      </c>
      <c r="Y1656" t="s">
        <v>9458</v>
      </c>
      <c r="Z1656" t="b">
        <f>Tabla1[[#This Row],[DESCRIPCION_U20002 31/10]]=Tabla1[[#This Row],[DESCRIPCION_U2000]]</f>
        <v>0</v>
      </c>
      <c r="AA1656" t="s">
        <v>9185</v>
      </c>
      <c r="AB1656" t="b">
        <f>Tabla1[[#This Row],[EJECUTIVO COMERCIAL 31/10]]=Tabla1[[#This Row],[EJECUTIVO_CORPORATE]]</f>
        <v>0</v>
      </c>
      <c r="AC1656" t="e">
        <f>VLOOKUP(Tabla1[[#This Row],[NRO_CUENTA]],[1]!Tabla3[#Data],12,0)</f>
        <v>#N/A</v>
      </c>
      <c r="AD1656" t="e">
        <f>VLOOKUP(Tabla1[[#This Row],[NRO_CUENTA]],[1]!Tabla3[#Data],17,0)</f>
        <v>#N/A</v>
      </c>
    </row>
    <row r="1657" spans="1:30" x14ac:dyDescent="0.25">
      <c r="A1657" t="s">
        <v>18</v>
      </c>
      <c r="B1657" s="1">
        <v>42453</v>
      </c>
      <c r="C1657" t="s">
        <v>248</v>
      </c>
      <c r="D1657">
        <v>30019</v>
      </c>
      <c r="E1657" s="6" t="s">
        <v>1664</v>
      </c>
      <c r="F1657" t="s">
        <v>6073</v>
      </c>
      <c r="G1657" s="6" t="s">
        <v>4620</v>
      </c>
      <c r="H1657" t="s">
        <v>40</v>
      </c>
      <c r="I1657" t="s">
        <v>23</v>
      </c>
      <c r="J1657" t="s">
        <v>1225</v>
      </c>
      <c r="K1657" t="s">
        <v>1710</v>
      </c>
      <c r="L1657" t="s">
        <v>1711</v>
      </c>
      <c r="M1657" t="s">
        <v>1707</v>
      </c>
      <c r="N1657" t="s">
        <v>711</v>
      </c>
      <c r="O1657" s="14">
        <v>44621</v>
      </c>
      <c r="P1657" s="14">
        <v>44652</v>
      </c>
      <c r="Q1657" s="1" t="s">
        <v>6939</v>
      </c>
      <c r="R1657" s="1"/>
      <c r="S1657" s="2"/>
      <c r="T1657" s="89">
        <v>44671</v>
      </c>
      <c r="U1657" t="s">
        <v>5982</v>
      </c>
      <c r="V1657" t="s">
        <v>5982</v>
      </c>
      <c r="W1657" t="s">
        <v>248</v>
      </c>
      <c r="X1657" t="b">
        <f>Tabla1[[#This Row],[PLAN CONSUMO 31/10]]=Tabla1[[#This Row],[PLAN_CONSUMO]]</f>
        <v>1</v>
      </c>
      <c r="Y1657" t="s">
        <v>9459</v>
      </c>
      <c r="Z1657" t="b">
        <f>Tabla1[[#This Row],[DESCRIPCION_U20002 31/10]]=Tabla1[[#This Row],[DESCRIPCION_U2000]]</f>
        <v>0</v>
      </c>
      <c r="AA1657" t="s">
        <v>9185</v>
      </c>
      <c r="AB1657" t="b">
        <f>Tabla1[[#This Row],[EJECUTIVO COMERCIAL 31/10]]=Tabla1[[#This Row],[EJECUTIVO_CORPORATE]]</f>
        <v>0</v>
      </c>
      <c r="AC1657" t="e">
        <f>VLOOKUP(Tabla1[[#This Row],[NRO_CUENTA]],[1]!Tabla3[#Data],12,0)</f>
        <v>#N/A</v>
      </c>
      <c r="AD1657" t="e">
        <f>VLOOKUP(Tabla1[[#This Row],[NRO_CUENTA]],[1]!Tabla3[#Data],17,0)</f>
        <v>#N/A</v>
      </c>
    </row>
    <row r="1658" spans="1:30" x14ac:dyDescent="0.25">
      <c r="A1658" t="s">
        <v>18</v>
      </c>
      <c r="B1658" s="1">
        <v>43616</v>
      </c>
      <c r="C1658" t="s">
        <v>76</v>
      </c>
      <c r="D1658">
        <v>34043</v>
      </c>
      <c r="E1658" s="6" t="s">
        <v>1260</v>
      </c>
      <c r="F1658" t="s">
        <v>6058</v>
      </c>
      <c r="G1658" s="6" t="s">
        <v>6156</v>
      </c>
      <c r="H1658" t="s">
        <v>40</v>
      </c>
      <c r="I1658" t="s">
        <v>23</v>
      </c>
      <c r="J1658" t="s">
        <v>963</v>
      </c>
      <c r="K1658" t="s">
        <v>1319</v>
      </c>
      <c r="L1658" t="s">
        <v>1320</v>
      </c>
      <c r="M1658" t="s">
        <v>1314</v>
      </c>
      <c r="N1658" t="s">
        <v>711</v>
      </c>
      <c r="O1658" s="14">
        <v>44621</v>
      </c>
      <c r="P1658" s="14">
        <v>44652</v>
      </c>
      <c r="Q1658" s="1" t="s">
        <v>6939</v>
      </c>
      <c r="R1658" s="1"/>
      <c r="S1658" s="2"/>
      <c r="T1658" s="89">
        <v>44678</v>
      </c>
      <c r="U1658" t="s">
        <v>5982</v>
      </c>
      <c r="V1658" t="s">
        <v>5982</v>
      </c>
      <c r="W1658" t="s">
        <v>118</v>
      </c>
      <c r="X1658" t="b">
        <f>Tabla1[[#This Row],[PLAN CONSUMO 31/10]]=Tabla1[[#This Row],[PLAN_CONSUMO]]</f>
        <v>0</v>
      </c>
      <c r="Y1658" t="s">
        <v>8514</v>
      </c>
      <c r="Z1658" t="b">
        <f>Tabla1[[#This Row],[DESCRIPCION_U20002 31/10]]=Tabla1[[#This Row],[DESCRIPCION_U2000]]</f>
        <v>0</v>
      </c>
      <c r="AA1658" t="s">
        <v>7475</v>
      </c>
      <c r="AB1658" t="b">
        <f>Tabla1[[#This Row],[EJECUTIVO COMERCIAL 31/10]]=Tabla1[[#This Row],[EJECUTIVO_CORPORATE]]</f>
        <v>0</v>
      </c>
      <c r="AC1658" t="e">
        <f>VLOOKUP(Tabla1[[#This Row],[NRO_CUENTA]],[1]!Tabla3[#Data],12,0)</f>
        <v>#N/A</v>
      </c>
      <c r="AD1658" t="e">
        <f>VLOOKUP(Tabla1[[#This Row],[NRO_CUENTA]],[1]!Tabla3[#Data],17,0)</f>
        <v>#N/A</v>
      </c>
    </row>
    <row r="1659" spans="1:30" x14ac:dyDescent="0.25">
      <c r="A1659" t="s">
        <v>18</v>
      </c>
      <c r="B1659" s="1">
        <v>41947</v>
      </c>
      <c r="C1659" t="s">
        <v>1049</v>
      </c>
      <c r="D1659">
        <v>29319</v>
      </c>
      <c r="E1659" s="6" t="s">
        <v>1060</v>
      </c>
      <c r="F1659" t="s">
        <v>7024</v>
      </c>
      <c r="G1659" s="6" t="s">
        <v>1837</v>
      </c>
      <c r="H1659" t="s">
        <v>22</v>
      </c>
      <c r="I1659" t="s">
        <v>23</v>
      </c>
      <c r="J1659" t="s">
        <v>939</v>
      </c>
      <c r="K1659" t="s">
        <v>1130</v>
      </c>
      <c r="M1659" t="s">
        <v>1131</v>
      </c>
      <c r="N1659" t="s">
        <v>711</v>
      </c>
      <c r="O1659" s="14">
        <v>44621</v>
      </c>
      <c r="P1659" s="14">
        <v>44652</v>
      </c>
      <c r="Q1659" s="1" t="s">
        <v>6939</v>
      </c>
      <c r="R1659" s="1"/>
      <c r="S1659" s="2"/>
      <c r="T1659" s="89">
        <v>44681</v>
      </c>
      <c r="U1659" t="s">
        <v>5982</v>
      </c>
      <c r="V1659" t="s">
        <v>5982</v>
      </c>
      <c r="W1659" t="s">
        <v>1049</v>
      </c>
      <c r="X1659" t="b">
        <f>Tabla1[[#This Row],[PLAN CONSUMO 31/10]]=Tabla1[[#This Row],[PLAN_CONSUMO]]</f>
        <v>1</v>
      </c>
      <c r="Y1659" t="s">
        <v>7024</v>
      </c>
      <c r="Z1659" t="b">
        <f>Tabla1[[#This Row],[DESCRIPCION_U20002 31/10]]=Tabla1[[#This Row],[DESCRIPCION_U2000]]</f>
        <v>1</v>
      </c>
      <c r="AA1659" t="s">
        <v>8891</v>
      </c>
      <c r="AB1659" t="b">
        <f>Tabla1[[#This Row],[EJECUTIVO COMERCIAL 31/10]]=Tabla1[[#This Row],[EJECUTIVO_CORPORATE]]</f>
        <v>0</v>
      </c>
      <c r="AC1659" t="e">
        <f>VLOOKUP(Tabla1[[#This Row],[NRO_CUENTA]],[1]!Tabla3[#Data],12,0)</f>
        <v>#N/A</v>
      </c>
      <c r="AD1659" t="e">
        <f>VLOOKUP(Tabla1[[#This Row],[NRO_CUENTA]],[1]!Tabla3[#Data],17,0)</f>
        <v>#N/A</v>
      </c>
    </row>
    <row r="1660" spans="1:30" x14ac:dyDescent="0.25">
      <c r="A1660" t="s">
        <v>18</v>
      </c>
      <c r="B1660" s="1">
        <v>43645</v>
      </c>
      <c r="C1660" t="s">
        <v>364</v>
      </c>
      <c r="D1660">
        <v>34180</v>
      </c>
      <c r="E1660" s="6" t="s">
        <v>2011</v>
      </c>
      <c r="F1660" t="s">
        <v>6086</v>
      </c>
      <c r="G1660" s="6" t="s">
        <v>5584</v>
      </c>
      <c r="H1660" t="s">
        <v>22</v>
      </c>
      <c r="I1660" t="s">
        <v>23</v>
      </c>
      <c r="J1660" t="s">
        <v>5585</v>
      </c>
      <c r="K1660" t="s">
        <v>2148</v>
      </c>
      <c r="L1660" t="s">
        <v>2149</v>
      </c>
      <c r="M1660" t="s">
        <v>2144</v>
      </c>
      <c r="N1660" t="s">
        <v>711</v>
      </c>
      <c r="O1660" s="14">
        <v>44621</v>
      </c>
      <c r="P1660" s="14">
        <v>44652</v>
      </c>
      <c r="Q1660" s="1" t="s">
        <v>6939</v>
      </c>
      <c r="R1660" s="1"/>
      <c r="S1660" s="2"/>
      <c r="T1660" s="89">
        <v>44671</v>
      </c>
      <c r="U1660" t="s">
        <v>5982</v>
      </c>
      <c r="V1660" t="s">
        <v>5982</v>
      </c>
      <c r="W1660" t="s">
        <v>364</v>
      </c>
      <c r="X1660" t="b">
        <f>Tabla1[[#This Row],[PLAN CONSUMO 31/10]]=Tabla1[[#This Row],[PLAN_CONSUMO]]</f>
        <v>1</v>
      </c>
      <c r="Y1660" t="s">
        <v>6086</v>
      </c>
      <c r="Z1660" t="b">
        <f>Tabla1[[#This Row],[DESCRIPCION_U20002 31/10]]=Tabla1[[#This Row],[DESCRIPCION_U2000]]</f>
        <v>1</v>
      </c>
      <c r="AA1660" t="s">
        <v>7475</v>
      </c>
      <c r="AB1660" t="b">
        <f>Tabla1[[#This Row],[EJECUTIVO COMERCIAL 31/10]]=Tabla1[[#This Row],[EJECUTIVO_CORPORATE]]</f>
        <v>0</v>
      </c>
      <c r="AC1660" t="e">
        <f>VLOOKUP(Tabla1[[#This Row],[NRO_CUENTA]],[1]!Tabla3[#Data],12,0)</f>
        <v>#N/A</v>
      </c>
      <c r="AD1660" t="e">
        <f>VLOOKUP(Tabla1[[#This Row],[NRO_CUENTA]],[1]!Tabla3[#Data],17,0)</f>
        <v>#N/A</v>
      </c>
    </row>
    <row r="1661" spans="1:30" x14ac:dyDescent="0.25">
      <c r="A1661" t="s">
        <v>18</v>
      </c>
      <c r="B1661" s="1">
        <v>42424</v>
      </c>
      <c r="C1661" t="s">
        <v>1049</v>
      </c>
      <c r="D1661">
        <v>29884</v>
      </c>
      <c r="E1661" s="6" t="s">
        <v>2011</v>
      </c>
      <c r="F1661" t="s">
        <v>6083</v>
      </c>
      <c r="G1661" s="6" t="s">
        <v>5584</v>
      </c>
      <c r="H1661" t="s">
        <v>22</v>
      </c>
      <c r="I1661" t="s">
        <v>23</v>
      </c>
      <c r="J1661" t="s">
        <v>5585</v>
      </c>
      <c r="K1661" t="s">
        <v>2142</v>
      </c>
      <c r="L1661" t="s">
        <v>2143</v>
      </c>
      <c r="M1661" t="s">
        <v>2144</v>
      </c>
      <c r="N1661" t="s">
        <v>711</v>
      </c>
      <c r="O1661" s="14">
        <v>44621</v>
      </c>
      <c r="P1661" s="14">
        <v>44652</v>
      </c>
      <c r="Q1661" s="1" t="s">
        <v>6939</v>
      </c>
      <c r="R1661" s="1"/>
      <c r="S1661" s="2"/>
      <c r="T1661" s="89">
        <v>44671</v>
      </c>
      <c r="U1661" t="s">
        <v>5982</v>
      </c>
      <c r="V1661" t="s">
        <v>5982</v>
      </c>
      <c r="W1661" t="s">
        <v>1049</v>
      </c>
      <c r="X1661" t="b">
        <f>Tabla1[[#This Row],[PLAN CONSUMO 31/10]]=Tabla1[[#This Row],[PLAN_CONSUMO]]</f>
        <v>1</v>
      </c>
      <c r="Y1661" t="s">
        <v>6083</v>
      </c>
      <c r="Z1661" t="b">
        <f>Tabla1[[#This Row],[DESCRIPCION_U20002 31/10]]=Tabla1[[#This Row],[DESCRIPCION_U2000]]</f>
        <v>1</v>
      </c>
      <c r="AA1661" t="s">
        <v>7475</v>
      </c>
      <c r="AB1661" t="b">
        <f>Tabla1[[#This Row],[EJECUTIVO COMERCIAL 31/10]]=Tabla1[[#This Row],[EJECUTIVO_CORPORATE]]</f>
        <v>0</v>
      </c>
      <c r="AC1661" t="e">
        <f>VLOOKUP(Tabla1[[#This Row],[NRO_CUENTA]],[1]!Tabla3[#Data],12,0)</f>
        <v>#N/A</v>
      </c>
      <c r="AD1661" t="e">
        <f>VLOOKUP(Tabla1[[#This Row],[NRO_CUENTA]],[1]!Tabla3[#Data],17,0)</f>
        <v>#N/A</v>
      </c>
    </row>
    <row r="1662" spans="1:30" x14ac:dyDescent="0.25">
      <c r="A1662" t="s">
        <v>18</v>
      </c>
      <c r="B1662" s="1">
        <v>43645</v>
      </c>
      <c r="C1662" t="s">
        <v>364</v>
      </c>
      <c r="D1662">
        <v>34179</v>
      </c>
      <c r="E1662" s="6" t="s">
        <v>2011</v>
      </c>
      <c r="F1662" t="s">
        <v>6085</v>
      </c>
      <c r="G1662" s="6" t="s">
        <v>5584</v>
      </c>
      <c r="H1662" t="s">
        <v>40</v>
      </c>
      <c r="I1662" t="s">
        <v>23</v>
      </c>
      <c r="J1662" t="s">
        <v>5585</v>
      </c>
      <c r="K1662" t="s">
        <v>2147</v>
      </c>
      <c r="L1662" t="s">
        <v>2146</v>
      </c>
      <c r="M1662" t="s">
        <v>2144</v>
      </c>
      <c r="N1662" t="s">
        <v>711</v>
      </c>
      <c r="O1662" s="14">
        <v>44621</v>
      </c>
      <c r="P1662" s="14">
        <v>44652</v>
      </c>
      <c r="Q1662" s="1" t="s">
        <v>6939</v>
      </c>
      <c r="R1662" s="1"/>
      <c r="S1662" s="2"/>
      <c r="T1662" s="89">
        <v>44672</v>
      </c>
      <c r="U1662" t="s">
        <v>5982</v>
      </c>
      <c r="V1662" t="s">
        <v>5982</v>
      </c>
      <c r="W1662" t="s">
        <v>364</v>
      </c>
      <c r="X1662" t="b">
        <f>Tabla1[[#This Row],[PLAN CONSUMO 31/10]]=Tabla1[[#This Row],[PLAN_CONSUMO]]</f>
        <v>1</v>
      </c>
      <c r="Y1662" t="s">
        <v>6085</v>
      </c>
      <c r="Z1662" t="b">
        <f>Tabla1[[#This Row],[DESCRIPCION_U20002 31/10]]=Tabla1[[#This Row],[DESCRIPCION_U2000]]</f>
        <v>1</v>
      </c>
      <c r="AA1662" t="s">
        <v>7475</v>
      </c>
      <c r="AB1662" t="b">
        <f>Tabla1[[#This Row],[EJECUTIVO COMERCIAL 31/10]]=Tabla1[[#This Row],[EJECUTIVO_CORPORATE]]</f>
        <v>0</v>
      </c>
      <c r="AC1662" t="e">
        <f>VLOOKUP(Tabla1[[#This Row],[NRO_CUENTA]],[1]!Tabla3[#Data],12,0)</f>
        <v>#N/A</v>
      </c>
      <c r="AD1662" t="e">
        <f>VLOOKUP(Tabla1[[#This Row],[NRO_CUENTA]],[1]!Tabla3[#Data],17,0)</f>
        <v>#N/A</v>
      </c>
    </row>
    <row r="1663" spans="1:30" x14ac:dyDescent="0.25">
      <c r="A1663" t="s">
        <v>18</v>
      </c>
      <c r="B1663" s="1">
        <v>43616</v>
      </c>
      <c r="C1663" t="s">
        <v>1049</v>
      </c>
      <c r="D1663">
        <v>34088</v>
      </c>
      <c r="E1663" s="6" t="s">
        <v>2011</v>
      </c>
      <c r="F1663" t="s">
        <v>6084</v>
      </c>
      <c r="G1663" s="6" t="s">
        <v>5584</v>
      </c>
      <c r="H1663" t="s">
        <v>40</v>
      </c>
      <c r="I1663" t="s">
        <v>23</v>
      </c>
      <c r="J1663" t="s">
        <v>5585</v>
      </c>
      <c r="K1663" t="s">
        <v>2145</v>
      </c>
      <c r="L1663" t="s">
        <v>2146</v>
      </c>
      <c r="M1663" t="s">
        <v>2144</v>
      </c>
      <c r="N1663" t="s">
        <v>711</v>
      </c>
      <c r="O1663" s="14">
        <v>44621</v>
      </c>
      <c r="P1663" s="14">
        <v>44652</v>
      </c>
      <c r="Q1663" s="1" t="s">
        <v>6939</v>
      </c>
      <c r="R1663" s="1"/>
      <c r="S1663" s="2"/>
      <c r="T1663" s="89">
        <v>44672</v>
      </c>
      <c r="U1663" t="s">
        <v>5982</v>
      </c>
      <c r="V1663" t="s">
        <v>5982</v>
      </c>
      <c r="W1663" t="s">
        <v>1049</v>
      </c>
      <c r="X1663" t="b">
        <f>Tabla1[[#This Row],[PLAN CONSUMO 31/10]]=Tabla1[[#This Row],[PLAN_CONSUMO]]</f>
        <v>1</v>
      </c>
      <c r="Y1663" t="s">
        <v>6084</v>
      </c>
      <c r="Z1663" t="b">
        <f>Tabla1[[#This Row],[DESCRIPCION_U20002 31/10]]=Tabla1[[#This Row],[DESCRIPCION_U2000]]</f>
        <v>1</v>
      </c>
      <c r="AA1663" t="s">
        <v>7475</v>
      </c>
      <c r="AB1663" t="b">
        <f>Tabla1[[#This Row],[EJECUTIVO COMERCIAL 31/10]]=Tabla1[[#This Row],[EJECUTIVO_CORPORATE]]</f>
        <v>0</v>
      </c>
      <c r="AC1663" t="e">
        <f>VLOOKUP(Tabla1[[#This Row],[NRO_CUENTA]],[1]!Tabla3[#Data],12,0)</f>
        <v>#N/A</v>
      </c>
      <c r="AD1663" t="e">
        <f>VLOOKUP(Tabla1[[#This Row],[NRO_CUENTA]],[1]!Tabla3[#Data],17,0)</f>
        <v>#N/A</v>
      </c>
    </row>
    <row r="1664" spans="1:30" x14ac:dyDescent="0.25">
      <c r="A1664" t="s">
        <v>18</v>
      </c>
      <c r="B1664" s="1">
        <v>42853</v>
      </c>
      <c r="C1664" t="s">
        <v>364</v>
      </c>
      <c r="D1664">
        <v>30963</v>
      </c>
      <c r="E1664" s="6" t="s">
        <v>2884</v>
      </c>
      <c r="F1664" t="s">
        <v>3430</v>
      </c>
      <c r="G1664" s="6" t="s">
        <v>1760</v>
      </c>
      <c r="H1664" t="s">
        <v>40</v>
      </c>
      <c r="I1664" t="s">
        <v>23</v>
      </c>
      <c r="J1664" t="s">
        <v>1231</v>
      </c>
      <c r="K1664" t="s">
        <v>2885</v>
      </c>
      <c r="L1664" t="s">
        <v>2886</v>
      </c>
      <c r="M1664" t="s">
        <v>2887</v>
      </c>
      <c r="N1664" t="s">
        <v>2376</v>
      </c>
      <c r="O1664" s="14">
        <v>44652</v>
      </c>
      <c r="P1664" s="14">
        <v>44682</v>
      </c>
      <c r="Q1664" s="1" t="s">
        <v>6939</v>
      </c>
      <c r="R1664" s="1"/>
      <c r="S1664" s="2"/>
      <c r="T1664" s="89">
        <v>44691</v>
      </c>
      <c r="U1664" t="s">
        <v>5982</v>
      </c>
      <c r="V1664" t="s">
        <v>5982</v>
      </c>
      <c r="W1664" t="s">
        <v>364</v>
      </c>
      <c r="X1664" t="b">
        <f>Tabla1[[#This Row],[PLAN CONSUMO 31/10]]=Tabla1[[#This Row],[PLAN_CONSUMO]]</f>
        <v>1</v>
      </c>
      <c r="Y1664" t="s">
        <v>3430</v>
      </c>
      <c r="Z1664" t="b">
        <f>Tabla1[[#This Row],[DESCRIPCION_U20002 31/10]]=Tabla1[[#This Row],[DESCRIPCION_U2000]]</f>
        <v>1</v>
      </c>
      <c r="AA1664" t="s">
        <v>1760</v>
      </c>
      <c r="AB1664" t="b">
        <f>Tabla1[[#This Row],[EJECUTIVO COMERCIAL 31/10]]=Tabla1[[#This Row],[EJECUTIVO_CORPORATE]]</f>
        <v>1</v>
      </c>
      <c r="AC1664" t="e">
        <f>VLOOKUP(Tabla1[[#This Row],[NRO_CUENTA]],[1]!Tabla3[#Data],12,0)</f>
        <v>#N/A</v>
      </c>
      <c r="AD1664" t="e">
        <f>VLOOKUP(Tabla1[[#This Row],[NRO_CUENTA]],[1]!Tabla3[#Data],17,0)</f>
        <v>#N/A</v>
      </c>
    </row>
    <row r="1665" spans="1:30" x14ac:dyDescent="0.25">
      <c r="A1665" t="s">
        <v>18</v>
      </c>
      <c r="B1665" s="1">
        <v>43038</v>
      </c>
      <c r="C1665" t="s">
        <v>118</v>
      </c>
      <c r="D1665">
        <v>31493</v>
      </c>
      <c r="E1665" s="6" t="s">
        <v>2884</v>
      </c>
      <c r="F1665" t="s">
        <v>3431</v>
      </c>
      <c r="G1665" s="6" t="s">
        <v>1760</v>
      </c>
      <c r="H1665" t="s">
        <v>40</v>
      </c>
      <c r="I1665" t="s">
        <v>23</v>
      </c>
      <c r="J1665" t="s">
        <v>1231</v>
      </c>
      <c r="K1665" t="s">
        <v>2888</v>
      </c>
      <c r="L1665" t="s">
        <v>2889</v>
      </c>
      <c r="M1665" t="s">
        <v>2887</v>
      </c>
      <c r="N1665" t="s">
        <v>2376</v>
      </c>
      <c r="O1665" s="14">
        <v>44652</v>
      </c>
      <c r="P1665" s="14">
        <v>44682</v>
      </c>
      <c r="Q1665" s="1" t="s">
        <v>6939</v>
      </c>
      <c r="R1665" s="1"/>
      <c r="S1665" s="2"/>
      <c r="T1665" s="89">
        <v>44690</v>
      </c>
      <c r="U1665" t="s">
        <v>5982</v>
      </c>
      <c r="V1665" t="s">
        <v>5982</v>
      </c>
      <c r="W1665" t="s">
        <v>118</v>
      </c>
      <c r="X1665" t="b">
        <f>Tabla1[[#This Row],[PLAN CONSUMO 31/10]]=Tabla1[[#This Row],[PLAN_CONSUMO]]</f>
        <v>1</v>
      </c>
      <c r="Y1665" t="s">
        <v>3431</v>
      </c>
      <c r="Z1665" t="b">
        <f>Tabla1[[#This Row],[DESCRIPCION_U20002 31/10]]=Tabla1[[#This Row],[DESCRIPCION_U2000]]</f>
        <v>1</v>
      </c>
      <c r="AA1665" t="s">
        <v>1760</v>
      </c>
      <c r="AB1665" t="b">
        <f>Tabla1[[#This Row],[EJECUTIVO COMERCIAL 31/10]]=Tabla1[[#This Row],[EJECUTIVO_CORPORATE]]</f>
        <v>1</v>
      </c>
      <c r="AC1665" t="e">
        <f>VLOOKUP(Tabla1[[#This Row],[NRO_CUENTA]],[1]!Tabla3[#Data],12,0)</f>
        <v>#N/A</v>
      </c>
      <c r="AD1665" t="e">
        <f>VLOOKUP(Tabla1[[#This Row],[NRO_CUENTA]],[1]!Tabla3[#Data],17,0)</f>
        <v>#N/A</v>
      </c>
    </row>
    <row r="1666" spans="1:30" x14ac:dyDescent="0.25">
      <c r="A1666" t="s">
        <v>18</v>
      </c>
      <c r="B1666" s="1">
        <v>43312</v>
      </c>
      <c r="C1666" t="s">
        <v>364</v>
      </c>
      <c r="D1666">
        <v>32680</v>
      </c>
      <c r="E1666" s="6" t="s">
        <v>2884</v>
      </c>
      <c r="F1666" t="s">
        <v>3432</v>
      </c>
      <c r="G1666" s="6" t="s">
        <v>1760</v>
      </c>
      <c r="H1666" t="s">
        <v>22</v>
      </c>
      <c r="I1666" t="s">
        <v>23</v>
      </c>
      <c r="J1666" t="s">
        <v>1231</v>
      </c>
      <c r="K1666" t="s">
        <v>2890</v>
      </c>
      <c r="L1666" t="s">
        <v>2891</v>
      </c>
      <c r="M1666" t="s">
        <v>2892</v>
      </c>
      <c r="N1666" t="s">
        <v>2376</v>
      </c>
      <c r="O1666" s="14">
        <v>44652</v>
      </c>
      <c r="P1666" s="14">
        <v>44682</v>
      </c>
      <c r="Q1666" s="1" t="s">
        <v>6939</v>
      </c>
      <c r="R1666" s="1"/>
      <c r="S1666" s="2"/>
      <c r="T1666" s="89">
        <v>44690</v>
      </c>
      <c r="U1666" t="s">
        <v>5982</v>
      </c>
      <c r="V1666" t="s">
        <v>5982</v>
      </c>
      <c r="W1666" t="s">
        <v>364</v>
      </c>
      <c r="X1666" t="b">
        <f>Tabla1[[#This Row],[PLAN CONSUMO 31/10]]=Tabla1[[#This Row],[PLAN_CONSUMO]]</f>
        <v>1</v>
      </c>
      <c r="Y1666" t="s">
        <v>3432</v>
      </c>
      <c r="Z1666" t="b">
        <f>Tabla1[[#This Row],[DESCRIPCION_U20002 31/10]]=Tabla1[[#This Row],[DESCRIPCION_U2000]]</f>
        <v>1</v>
      </c>
      <c r="AA1666" t="s">
        <v>1760</v>
      </c>
      <c r="AB1666" t="b">
        <f>Tabla1[[#This Row],[EJECUTIVO COMERCIAL 31/10]]=Tabla1[[#This Row],[EJECUTIVO_CORPORATE]]</f>
        <v>1</v>
      </c>
      <c r="AC1666" t="e">
        <f>VLOOKUP(Tabla1[[#This Row],[NRO_CUENTA]],[1]!Tabla3[#Data],12,0)</f>
        <v>#N/A</v>
      </c>
      <c r="AD1666" t="e">
        <f>VLOOKUP(Tabla1[[#This Row],[NRO_CUENTA]],[1]!Tabla3[#Data],17,0)</f>
        <v>#N/A</v>
      </c>
    </row>
    <row r="1667" spans="1:30" x14ac:dyDescent="0.25">
      <c r="A1667" t="s">
        <v>88</v>
      </c>
      <c r="B1667" s="1">
        <v>44531</v>
      </c>
      <c r="C1667" t="s">
        <v>248</v>
      </c>
      <c r="D1667">
        <v>37089</v>
      </c>
      <c r="E1667" s="6" t="s">
        <v>7124</v>
      </c>
      <c r="F1667" t="s">
        <v>7125</v>
      </c>
      <c r="G1667" s="6" t="s">
        <v>4824</v>
      </c>
      <c r="H1667" t="s">
        <v>40</v>
      </c>
      <c r="I1667" t="s">
        <v>23</v>
      </c>
      <c r="J1667" t="str">
        <f>VLOOKUP(Tabla1[[#This Row],[EJECUTIVO_CORPORATE]],Tabla2[[NOMBRE]:[CORREO]],2,FALSE)</f>
        <v>moralesf@tigo.net.bo</v>
      </c>
      <c r="K1667" t="s">
        <v>7154</v>
      </c>
      <c r="L1667" t="s">
        <v>7155</v>
      </c>
      <c r="M1667" t="s">
        <v>7156</v>
      </c>
      <c r="N1667" t="s">
        <v>4091</v>
      </c>
      <c r="O1667" s="14">
        <v>44652</v>
      </c>
      <c r="P1667" s="14">
        <v>44682</v>
      </c>
      <c r="Q1667" s="22" t="s">
        <v>27</v>
      </c>
      <c r="R1667" s="1"/>
      <c r="S1667" s="2"/>
      <c r="T1667" s="48">
        <v>44701</v>
      </c>
      <c r="U1667" t="s">
        <v>5982</v>
      </c>
      <c r="V1667" t="s">
        <v>5982</v>
      </c>
      <c r="W1667" t="s">
        <v>248</v>
      </c>
      <c r="X1667" t="b">
        <f>Tabla1[[#This Row],[PLAN CONSUMO 31/10]]=Tabla1[[#This Row],[PLAN_CONSUMO]]</f>
        <v>1</v>
      </c>
      <c r="Y1667" t="s">
        <v>7125</v>
      </c>
      <c r="Z1667" t="b">
        <f>Tabla1[[#This Row],[DESCRIPCION_U20002 31/10]]=Tabla1[[#This Row],[DESCRIPCION_U2000]]</f>
        <v>1</v>
      </c>
      <c r="AA1667" t="s">
        <v>7474</v>
      </c>
      <c r="AB1667" t="b">
        <f>Tabla1[[#This Row],[EJECUTIVO COMERCIAL 31/10]]=Tabla1[[#This Row],[EJECUTIVO_CORPORATE]]</f>
        <v>0</v>
      </c>
      <c r="AC1667" t="e">
        <f>VLOOKUP(Tabla1[[#This Row],[NRO_CUENTA]],[1]!Tabla3[#Data],12,0)</f>
        <v>#N/A</v>
      </c>
      <c r="AD1667" t="e">
        <f>VLOOKUP(Tabla1[[#This Row],[NRO_CUENTA]],[1]!Tabla3[#Data],17,0)</f>
        <v>#N/A</v>
      </c>
    </row>
    <row r="1668" spans="1:30" x14ac:dyDescent="0.25">
      <c r="A1668" t="s">
        <v>18</v>
      </c>
      <c r="B1668" s="1">
        <v>44529</v>
      </c>
      <c r="C1668" t="s">
        <v>248</v>
      </c>
      <c r="D1668">
        <v>37092</v>
      </c>
      <c r="E1668" s="6" t="s">
        <v>7126</v>
      </c>
      <c r="F1668" t="s">
        <v>7127</v>
      </c>
      <c r="G1668" s="6" t="s">
        <v>1820</v>
      </c>
      <c r="H1668" t="s">
        <v>40</v>
      </c>
      <c r="I1668" t="s">
        <v>23</v>
      </c>
      <c r="J1668" t="str">
        <f>VLOOKUP(Tabla1[[#This Row],[EJECUTIVO_CORPORATE]],Tabla2[[NOMBRE]:[CORREO]],2,FALSE)</f>
        <v>mercadoja@tigo.net.bo</v>
      </c>
      <c r="K1668" t="s">
        <v>7157</v>
      </c>
      <c r="L1668" t="s">
        <v>7158</v>
      </c>
      <c r="M1668" t="s">
        <v>7226</v>
      </c>
      <c r="N1668" t="s">
        <v>4091</v>
      </c>
      <c r="O1668" s="14">
        <v>44652</v>
      </c>
      <c r="P1668" s="14">
        <v>44682</v>
      </c>
      <c r="Q1668" s="22" t="s">
        <v>27</v>
      </c>
      <c r="R1668" s="1"/>
      <c r="S1668" s="2"/>
      <c r="T1668" s="48">
        <v>44713</v>
      </c>
      <c r="U1668" t="s">
        <v>5982</v>
      </c>
      <c r="V1668" t="s">
        <v>5982</v>
      </c>
      <c r="W1668" t="s">
        <v>248</v>
      </c>
      <c r="X1668" t="b">
        <f>Tabla1[[#This Row],[PLAN CONSUMO 31/10]]=Tabla1[[#This Row],[PLAN_CONSUMO]]</f>
        <v>1</v>
      </c>
      <c r="Y1668" t="s">
        <v>7127</v>
      </c>
      <c r="Z1668" t="b">
        <f>Tabla1[[#This Row],[DESCRIPCION_U20002 31/10]]=Tabla1[[#This Row],[DESCRIPCION_U2000]]</f>
        <v>1</v>
      </c>
      <c r="AA1668" t="s">
        <v>1820</v>
      </c>
      <c r="AB1668" t="b">
        <f>Tabla1[[#This Row],[EJECUTIVO COMERCIAL 31/10]]=Tabla1[[#This Row],[EJECUTIVO_CORPORATE]]</f>
        <v>1</v>
      </c>
      <c r="AC1668" t="e">
        <f>VLOOKUP(Tabla1[[#This Row],[NRO_CUENTA]],[1]!Tabla3[#Data],12,0)</f>
        <v>#N/A</v>
      </c>
      <c r="AD1668" t="e">
        <f>VLOOKUP(Tabla1[[#This Row],[NRO_CUENTA]],[1]!Tabla3[#Data],17,0)</f>
        <v>#N/A</v>
      </c>
    </row>
    <row r="1669" spans="1:30" x14ac:dyDescent="0.25">
      <c r="A1669" t="s">
        <v>88</v>
      </c>
      <c r="B1669" s="1">
        <v>44558</v>
      </c>
      <c r="C1669" t="s">
        <v>28</v>
      </c>
      <c r="D1669">
        <v>37100</v>
      </c>
      <c r="E1669" s="6" t="s">
        <v>2753</v>
      </c>
      <c r="F1669" t="s">
        <v>7128</v>
      </c>
      <c r="G1669" s="6" t="s">
        <v>5731</v>
      </c>
      <c r="H1669" t="s">
        <v>40</v>
      </c>
      <c r="I1669" t="s">
        <v>23</v>
      </c>
      <c r="J1669" t="str">
        <f>VLOOKUP(Tabla1[[#This Row],[EJECUTIVO_CORPORATE]],Tabla2[[NOMBRE]:[CORREO]],2,FALSE)</f>
        <v>nunezca@tigo.net.bo</v>
      </c>
      <c r="K1669" t="s">
        <v>7159</v>
      </c>
      <c r="L1669" t="s">
        <v>7160</v>
      </c>
      <c r="M1669" t="s">
        <v>7080</v>
      </c>
      <c r="N1669" t="s">
        <v>4091</v>
      </c>
      <c r="O1669" s="14">
        <v>44652</v>
      </c>
      <c r="P1669" s="14">
        <v>44682</v>
      </c>
      <c r="Q1669" s="22" t="s">
        <v>27</v>
      </c>
      <c r="R1669" s="1"/>
      <c r="S1669" s="2"/>
      <c r="T1669" s="48">
        <v>44706</v>
      </c>
      <c r="U1669" t="s">
        <v>5982</v>
      </c>
      <c r="V1669" t="s">
        <v>5982</v>
      </c>
      <c r="W1669" t="s">
        <v>28</v>
      </c>
      <c r="X1669" t="b">
        <f>Tabla1[[#This Row],[PLAN CONSUMO 31/10]]=Tabla1[[#This Row],[PLAN_CONSUMO]]</f>
        <v>1</v>
      </c>
      <c r="Y1669" t="s">
        <v>7128</v>
      </c>
      <c r="Z1669" t="b">
        <f>Tabla1[[#This Row],[DESCRIPCION_U20002 31/10]]=Tabla1[[#This Row],[DESCRIPCION_U2000]]</f>
        <v>1</v>
      </c>
      <c r="AA1669" t="s">
        <v>5731</v>
      </c>
      <c r="AB1669" t="b">
        <f>Tabla1[[#This Row],[EJECUTIVO COMERCIAL 31/10]]=Tabla1[[#This Row],[EJECUTIVO_CORPORATE]]</f>
        <v>1</v>
      </c>
      <c r="AC1669" t="e">
        <f>VLOOKUP(Tabla1[[#This Row],[NRO_CUENTA]],[1]!Tabla3[#Data],12,0)</f>
        <v>#N/A</v>
      </c>
      <c r="AD1669" t="e">
        <f>VLOOKUP(Tabla1[[#This Row],[NRO_CUENTA]],[1]!Tabla3[#Data],17,0)</f>
        <v>#N/A</v>
      </c>
    </row>
    <row r="1670" spans="1:30" x14ac:dyDescent="0.25">
      <c r="A1670" t="s">
        <v>242</v>
      </c>
      <c r="B1670" s="1">
        <v>44537</v>
      </c>
      <c r="C1670" t="s">
        <v>129</v>
      </c>
      <c r="D1670">
        <v>37121</v>
      </c>
      <c r="E1670" s="6" t="s">
        <v>7129</v>
      </c>
      <c r="F1670" t="s">
        <v>7130</v>
      </c>
      <c r="G1670" s="6" t="s">
        <v>6378</v>
      </c>
      <c r="H1670" t="s">
        <v>40</v>
      </c>
      <c r="I1670" t="s">
        <v>23</v>
      </c>
      <c r="J1670" t="str">
        <f>VLOOKUP(Tabla1[[#This Row],[EJECUTIVO_CORPORATE]],Tabla2[[NOMBRE]:[CORREO]],2,FALSE)</f>
        <v>mariscalb@tigo.net.bo</v>
      </c>
      <c r="K1670" t="s">
        <v>7161</v>
      </c>
      <c r="L1670" t="s">
        <v>7162</v>
      </c>
      <c r="M1670" t="s">
        <v>7163</v>
      </c>
      <c r="N1670" t="s">
        <v>4091</v>
      </c>
      <c r="O1670" s="14">
        <v>44652</v>
      </c>
      <c r="P1670" s="14">
        <v>44682</v>
      </c>
      <c r="Q1670" s="22" t="s">
        <v>27</v>
      </c>
      <c r="R1670" s="1"/>
      <c r="S1670" s="2"/>
      <c r="T1670" s="48">
        <v>44699</v>
      </c>
      <c r="U1670" t="s">
        <v>5982</v>
      </c>
      <c r="V1670" t="s">
        <v>5982</v>
      </c>
      <c r="W1670" t="s">
        <v>129</v>
      </c>
      <c r="X1670" t="b">
        <f>Tabla1[[#This Row],[PLAN CONSUMO 31/10]]=Tabla1[[#This Row],[PLAN_CONSUMO]]</f>
        <v>1</v>
      </c>
      <c r="Y1670" t="s">
        <v>7130</v>
      </c>
      <c r="Z1670" t="b">
        <f>Tabla1[[#This Row],[DESCRIPCION_U20002 31/10]]=Tabla1[[#This Row],[DESCRIPCION_U2000]]</f>
        <v>1</v>
      </c>
      <c r="AA1670" t="s">
        <v>6378</v>
      </c>
      <c r="AB1670" t="b">
        <f>Tabla1[[#This Row],[EJECUTIVO COMERCIAL 31/10]]=Tabla1[[#This Row],[EJECUTIVO_CORPORATE]]</f>
        <v>1</v>
      </c>
      <c r="AC1670" t="e">
        <f>VLOOKUP(Tabla1[[#This Row],[NRO_CUENTA]],[1]!Tabla3[#Data],12,0)</f>
        <v>#N/A</v>
      </c>
      <c r="AD1670" t="e">
        <f>VLOOKUP(Tabla1[[#This Row],[NRO_CUENTA]],[1]!Tabla3[#Data],17,0)</f>
        <v>#N/A</v>
      </c>
    </row>
    <row r="1671" spans="1:30" x14ac:dyDescent="0.25">
      <c r="A1671" t="s">
        <v>88</v>
      </c>
      <c r="B1671" s="1">
        <v>44552</v>
      </c>
      <c r="C1671" t="s">
        <v>129</v>
      </c>
      <c r="D1671">
        <v>37149</v>
      </c>
      <c r="E1671" s="6" t="s">
        <v>7131</v>
      </c>
      <c r="F1671" t="s">
        <v>7351</v>
      </c>
      <c r="G1671" s="6" t="s">
        <v>1413</v>
      </c>
      <c r="H1671" t="s">
        <v>40</v>
      </c>
      <c r="I1671" t="s">
        <v>23</v>
      </c>
      <c r="J1671" t="str">
        <f>VLOOKUP(Tabla1[[#This Row],[EJECUTIVO_CORPORATE]],Tabla2[[NOMBRE]:[CORREO]],2,FALSE)</f>
        <v>velardem@tigo.net.bo</v>
      </c>
      <c r="K1671" t="s">
        <v>7164</v>
      </c>
      <c r="L1671" t="s">
        <v>7165</v>
      </c>
      <c r="M1671" t="s">
        <v>7232</v>
      </c>
      <c r="N1671" t="s">
        <v>4091</v>
      </c>
      <c r="O1671" s="14">
        <v>44652</v>
      </c>
      <c r="P1671" s="14">
        <v>44682</v>
      </c>
      <c r="Q1671" s="22" t="s">
        <v>27</v>
      </c>
      <c r="R1671" s="1"/>
      <c r="S1671" s="2"/>
      <c r="T1671" s="48">
        <v>44701</v>
      </c>
      <c r="U1671" t="e">
        <v>#N/A</v>
      </c>
      <c r="V1671" t="e">
        <v>#N/A</v>
      </c>
      <c r="W1671" t="e">
        <v>#N/A</v>
      </c>
      <c r="X1671" t="e">
        <f>Tabla1[[#This Row],[PLAN CONSUMO 31/10]]=Tabla1[[#This Row],[PLAN_CONSUMO]]</f>
        <v>#N/A</v>
      </c>
      <c r="Y1671" t="e">
        <v>#N/A</v>
      </c>
      <c r="Z1671" t="e">
        <f>Tabla1[[#This Row],[DESCRIPCION_U20002 31/10]]=Tabla1[[#This Row],[DESCRIPCION_U2000]]</f>
        <v>#N/A</v>
      </c>
      <c r="AA1671" t="e">
        <v>#N/A</v>
      </c>
      <c r="AB1671" t="e">
        <f>Tabla1[[#This Row],[EJECUTIVO COMERCIAL 31/10]]=Tabla1[[#This Row],[EJECUTIVO_CORPORATE]]</f>
        <v>#N/A</v>
      </c>
      <c r="AC1671" t="e">
        <f>VLOOKUP(Tabla1[[#This Row],[NRO_CUENTA]],[1]!Tabla3[#Data],12,0)</f>
        <v>#N/A</v>
      </c>
      <c r="AD1671" t="e">
        <f>VLOOKUP(Tabla1[[#This Row],[NRO_CUENTA]],[1]!Tabla3[#Data],17,0)</f>
        <v>#N/A</v>
      </c>
    </row>
    <row r="1672" spans="1:30" x14ac:dyDescent="0.25">
      <c r="A1672" t="s">
        <v>88</v>
      </c>
      <c r="B1672" s="1">
        <v>44559</v>
      </c>
      <c r="C1672" t="s">
        <v>364</v>
      </c>
      <c r="D1672">
        <v>37183</v>
      </c>
      <c r="E1672" s="6" t="s">
        <v>4885</v>
      </c>
      <c r="F1672" t="s">
        <v>7132</v>
      </c>
      <c r="G1672" s="6" t="s">
        <v>1426</v>
      </c>
      <c r="H1672" t="s">
        <v>40</v>
      </c>
      <c r="I1672" t="s">
        <v>23</v>
      </c>
      <c r="J1672" t="str">
        <f>VLOOKUP(Tabla1[[#This Row],[EJECUTIVO_CORPORATE]],Tabla2[[NOMBRE]:[CORREO]],2,FALSE)</f>
        <v>nemtalal@tigo.net.bo</v>
      </c>
      <c r="K1672" t="s">
        <v>7166</v>
      </c>
      <c r="L1672" t="s">
        <v>7167</v>
      </c>
      <c r="M1672" t="s">
        <v>7168</v>
      </c>
      <c r="N1672" t="s">
        <v>4091</v>
      </c>
      <c r="O1672" s="14">
        <v>44652</v>
      </c>
      <c r="P1672" s="14">
        <v>44682</v>
      </c>
      <c r="Q1672" s="22" t="s">
        <v>27</v>
      </c>
      <c r="R1672" s="1"/>
      <c r="S1672" s="2"/>
      <c r="T1672" s="48">
        <v>44702</v>
      </c>
      <c r="U1672" t="s">
        <v>5982</v>
      </c>
      <c r="V1672" t="s">
        <v>5982</v>
      </c>
      <c r="W1672" t="s">
        <v>299</v>
      </c>
      <c r="X1672" t="b">
        <f>Tabla1[[#This Row],[PLAN CONSUMO 31/10]]=Tabla1[[#This Row],[PLAN_CONSUMO]]</f>
        <v>0</v>
      </c>
      <c r="Y1672" t="s">
        <v>9180</v>
      </c>
      <c r="Z1672" t="b">
        <f>Tabla1[[#This Row],[DESCRIPCION_U20002 31/10]]=Tabla1[[#This Row],[DESCRIPCION_U2000]]</f>
        <v>0</v>
      </c>
      <c r="AA1672" t="s">
        <v>1426</v>
      </c>
      <c r="AB1672" t="b">
        <f>Tabla1[[#This Row],[EJECUTIVO COMERCIAL 31/10]]=Tabla1[[#This Row],[EJECUTIVO_CORPORATE]]</f>
        <v>1</v>
      </c>
      <c r="AC1672" t="e">
        <f>VLOOKUP(Tabla1[[#This Row],[NRO_CUENTA]],[1]!Tabla3[#Data],12,0)</f>
        <v>#N/A</v>
      </c>
      <c r="AD1672" t="e">
        <f>VLOOKUP(Tabla1[[#This Row],[NRO_CUENTA]],[1]!Tabla3[#Data],17,0)</f>
        <v>#N/A</v>
      </c>
    </row>
    <row r="1673" spans="1:30" x14ac:dyDescent="0.25">
      <c r="A1673" t="s">
        <v>88</v>
      </c>
      <c r="B1673" s="1">
        <v>44560</v>
      </c>
      <c r="C1673" t="s">
        <v>28</v>
      </c>
      <c r="D1673">
        <v>37199</v>
      </c>
      <c r="E1673" s="6" t="s">
        <v>7133</v>
      </c>
      <c r="F1673" t="s">
        <v>7134</v>
      </c>
      <c r="G1673" s="6" t="s">
        <v>5731</v>
      </c>
      <c r="H1673" t="s">
        <v>40</v>
      </c>
      <c r="I1673" t="s">
        <v>23</v>
      </c>
      <c r="J1673" t="str">
        <f>VLOOKUP(Tabla1[[#This Row],[EJECUTIVO_CORPORATE]],Tabla2[[NOMBRE]:[CORREO]],2,FALSE)</f>
        <v>nunezca@tigo.net.bo</v>
      </c>
      <c r="K1673" t="s">
        <v>7169</v>
      </c>
      <c r="L1673" t="s">
        <v>7170</v>
      </c>
      <c r="M1673" t="s">
        <v>7171</v>
      </c>
      <c r="N1673" t="s">
        <v>4091</v>
      </c>
      <c r="O1673" s="14">
        <v>44652</v>
      </c>
      <c r="P1673" s="14">
        <v>44682</v>
      </c>
      <c r="Q1673" s="22" t="s">
        <v>27</v>
      </c>
      <c r="R1673" s="1"/>
      <c r="S1673" s="2"/>
      <c r="T1673" s="48">
        <v>44703</v>
      </c>
      <c r="U1673" t="s">
        <v>5982</v>
      </c>
      <c r="V1673" t="s">
        <v>5982</v>
      </c>
      <c r="W1673" t="s">
        <v>129</v>
      </c>
      <c r="X1673" t="b">
        <f>Tabla1[[#This Row],[PLAN CONSUMO 31/10]]=Tabla1[[#This Row],[PLAN_CONSUMO]]</f>
        <v>0</v>
      </c>
      <c r="Y1673" t="s">
        <v>9031</v>
      </c>
      <c r="Z1673" t="b">
        <f>Tabla1[[#This Row],[DESCRIPCION_U20002 31/10]]=Tabla1[[#This Row],[DESCRIPCION_U2000]]</f>
        <v>0</v>
      </c>
      <c r="AA1673" t="s">
        <v>5731</v>
      </c>
      <c r="AB1673" t="b">
        <f>Tabla1[[#This Row],[EJECUTIVO COMERCIAL 31/10]]=Tabla1[[#This Row],[EJECUTIVO_CORPORATE]]</f>
        <v>1</v>
      </c>
      <c r="AC1673" t="e">
        <f>VLOOKUP(Tabla1[[#This Row],[NRO_CUENTA]],[1]!Tabla3[#Data],12,0)</f>
        <v>#N/A</v>
      </c>
      <c r="AD1673" t="e">
        <f>VLOOKUP(Tabla1[[#This Row],[NRO_CUENTA]],[1]!Tabla3[#Data],17,0)</f>
        <v>#N/A</v>
      </c>
    </row>
    <row r="1674" spans="1:30" x14ac:dyDescent="0.25">
      <c r="A1674" t="s">
        <v>242</v>
      </c>
      <c r="B1674" s="1">
        <v>44560</v>
      </c>
      <c r="C1674" t="s">
        <v>28</v>
      </c>
      <c r="D1674">
        <v>37202</v>
      </c>
      <c r="E1674" s="6" t="s">
        <v>7135</v>
      </c>
      <c r="F1674" t="s">
        <v>7350</v>
      </c>
      <c r="G1674" s="6" t="s">
        <v>7137</v>
      </c>
      <c r="H1674" t="s">
        <v>40</v>
      </c>
      <c r="I1674" t="s">
        <v>23</v>
      </c>
      <c r="J1674" t="e">
        <f>VLOOKUP(Tabla1[[#This Row],[EJECUTIVO_CORPORATE]],Tabla2[[NOMBRE]:[CORREO]],2,FALSE)</f>
        <v>#N/A</v>
      </c>
      <c r="K1674" t="s">
        <v>7172</v>
      </c>
      <c r="L1674" t="s">
        <v>7173</v>
      </c>
      <c r="M1674" t="s">
        <v>7174</v>
      </c>
      <c r="N1674" t="s">
        <v>4091</v>
      </c>
      <c r="O1674" s="14">
        <v>44652</v>
      </c>
      <c r="P1674" s="14">
        <v>44682</v>
      </c>
      <c r="Q1674" s="22" t="s">
        <v>27</v>
      </c>
      <c r="R1674" s="1"/>
      <c r="S1674" s="2"/>
      <c r="T1674" s="48">
        <v>44699</v>
      </c>
      <c r="U1674" t="s">
        <v>5982</v>
      </c>
      <c r="V1674" t="s">
        <v>5982</v>
      </c>
      <c r="W1674" t="s">
        <v>28</v>
      </c>
      <c r="X1674" t="b">
        <f>Tabla1[[#This Row],[PLAN CONSUMO 31/10]]=Tabla1[[#This Row],[PLAN_CONSUMO]]</f>
        <v>1</v>
      </c>
      <c r="Y1674" t="s">
        <v>7136</v>
      </c>
      <c r="Z1674" t="b">
        <f>Tabla1[[#This Row],[DESCRIPCION_U20002 31/10]]=Tabla1[[#This Row],[DESCRIPCION_U2000]]</f>
        <v>0</v>
      </c>
      <c r="AA1674" t="s">
        <v>3843</v>
      </c>
      <c r="AB1674" t="b">
        <f>Tabla1[[#This Row],[EJECUTIVO COMERCIAL 31/10]]=Tabla1[[#This Row],[EJECUTIVO_CORPORATE]]</f>
        <v>0</v>
      </c>
      <c r="AC1674" t="e">
        <f>VLOOKUP(Tabla1[[#This Row],[NRO_CUENTA]],[1]!Tabla3[#Data],12,0)</f>
        <v>#N/A</v>
      </c>
      <c r="AD1674" t="e">
        <f>VLOOKUP(Tabla1[[#This Row],[NRO_CUENTA]],[1]!Tabla3[#Data],17,0)</f>
        <v>#N/A</v>
      </c>
    </row>
    <row r="1675" spans="1:30" x14ac:dyDescent="0.25">
      <c r="A1675" t="s">
        <v>242</v>
      </c>
      <c r="B1675" s="1">
        <v>44561</v>
      </c>
      <c r="C1675" t="s">
        <v>287</v>
      </c>
      <c r="D1675">
        <v>37244</v>
      </c>
      <c r="E1675" s="6" t="s">
        <v>7138</v>
      </c>
      <c r="F1675" t="s">
        <v>7139</v>
      </c>
      <c r="G1675" s="6" t="s">
        <v>6195</v>
      </c>
      <c r="H1675" t="s">
        <v>22</v>
      </c>
      <c r="I1675" t="s">
        <v>23</v>
      </c>
      <c r="J1675" t="str">
        <f>VLOOKUP(Tabla1[[#This Row],[EJECUTIVO_CORPORATE]],Tabla2[[NOMBRE]:[CORREO]],2,FALSE)</f>
        <v>espadam@tigo.net.bo</v>
      </c>
      <c r="K1675" t="s">
        <v>7175</v>
      </c>
      <c r="L1675" t="s">
        <v>7176</v>
      </c>
      <c r="M1675" t="s">
        <v>7177</v>
      </c>
      <c r="N1675" t="s">
        <v>4091</v>
      </c>
      <c r="O1675" s="14">
        <v>44652</v>
      </c>
      <c r="P1675" s="14">
        <v>44682</v>
      </c>
      <c r="Q1675" s="22" t="s">
        <v>27</v>
      </c>
      <c r="R1675" s="1"/>
      <c r="S1675" s="2"/>
      <c r="T1675" s="48">
        <v>44699</v>
      </c>
      <c r="U1675" t="s">
        <v>5982</v>
      </c>
      <c r="V1675" t="s">
        <v>5982</v>
      </c>
      <c r="W1675" t="s">
        <v>287</v>
      </c>
      <c r="X1675" t="b">
        <f>Tabla1[[#This Row],[PLAN CONSUMO 31/10]]=Tabla1[[#This Row],[PLAN_CONSUMO]]</f>
        <v>1</v>
      </c>
      <c r="Y1675" t="s">
        <v>7139</v>
      </c>
      <c r="Z1675" t="b">
        <f>Tabla1[[#This Row],[DESCRIPCION_U20002 31/10]]=Tabla1[[#This Row],[DESCRIPCION_U2000]]</f>
        <v>1</v>
      </c>
      <c r="AA1675" t="s">
        <v>7447</v>
      </c>
      <c r="AB1675" t="b">
        <f>Tabla1[[#This Row],[EJECUTIVO COMERCIAL 31/10]]=Tabla1[[#This Row],[EJECUTIVO_CORPORATE]]</f>
        <v>0</v>
      </c>
      <c r="AC1675" t="e">
        <f>VLOOKUP(Tabla1[[#This Row],[NRO_CUENTA]],[1]!Tabla3[#Data],12,0)</f>
        <v>#N/A</v>
      </c>
      <c r="AD1675" t="e">
        <f>VLOOKUP(Tabla1[[#This Row],[NRO_CUENTA]],[1]!Tabla3[#Data],17,0)</f>
        <v>#N/A</v>
      </c>
    </row>
    <row r="1676" spans="1:30" x14ac:dyDescent="0.25">
      <c r="A1676" t="s">
        <v>88</v>
      </c>
      <c r="B1676" s="1">
        <v>44591</v>
      </c>
      <c r="C1676" t="s">
        <v>28</v>
      </c>
      <c r="D1676">
        <v>37319</v>
      </c>
      <c r="E1676" s="6" t="s">
        <v>7140</v>
      </c>
      <c r="F1676" t="s">
        <v>7141</v>
      </c>
      <c r="G1676" s="6" t="s">
        <v>4249</v>
      </c>
      <c r="H1676" t="s">
        <v>40</v>
      </c>
      <c r="I1676" t="s">
        <v>23</v>
      </c>
      <c r="J1676" t="str">
        <f>VLOOKUP(Tabla1[[#This Row],[EJECUTIVO_CORPORATE]],Tabla2[[NOMBRE]:[CORREO]],2,FALSE)</f>
        <v>ruedaa@tigo.net.bo</v>
      </c>
      <c r="K1676" t="s">
        <v>7178</v>
      </c>
      <c r="L1676" t="s">
        <v>7179</v>
      </c>
      <c r="M1676" t="s">
        <v>7180</v>
      </c>
      <c r="N1676" t="s">
        <v>4091</v>
      </c>
      <c r="O1676" s="14">
        <v>44652</v>
      </c>
      <c r="P1676" s="14">
        <v>44682</v>
      </c>
      <c r="Q1676" s="22" t="s">
        <v>27</v>
      </c>
      <c r="R1676" s="1"/>
      <c r="S1676" s="2"/>
      <c r="T1676" s="48">
        <v>44704</v>
      </c>
      <c r="U1676" t="s">
        <v>5982</v>
      </c>
      <c r="V1676" t="s">
        <v>5982</v>
      </c>
      <c r="W1676" t="s">
        <v>28</v>
      </c>
      <c r="X1676" t="b">
        <f>Tabla1[[#This Row],[PLAN CONSUMO 31/10]]=Tabla1[[#This Row],[PLAN_CONSUMO]]</f>
        <v>1</v>
      </c>
      <c r="Y1676" t="s">
        <v>7141</v>
      </c>
      <c r="Z1676" t="b">
        <f>Tabla1[[#This Row],[DESCRIPCION_U20002 31/10]]=Tabla1[[#This Row],[DESCRIPCION_U2000]]</f>
        <v>1</v>
      </c>
      <c r="AA1676" t="s">
        <v>5731</v>
      </c>
      <c r="AB1676" t="b">
        <f>Tabla1[[#This Row],[EJECUTIVO COMERCIAL 31/10]]=Tabla1[[#This Row],[EJECUTIVO_CORPORATE]]</f>
        <v>0</v>
      </c>
      <c r="AC1676" t="e">
        <f>VLOOKUP(Tabla1[[#This Row],[NRO_CUENTA]],[1]!Tabla3[#Data],12,0)</f>
        <v>#N/A</v>
      </c>
      <c r="AD1676" t="e">
        <f>VLOOKUP(Tabla1[[#This Row],[NRO_CUENTA]],[1]!Tabla3[#Data],17,0)</f>
        <v>#N/A</v>
      </c>
    </row>
    <row r="1677" spans="1:30" x14ac:dyDescent="0.25">
      <c r="A1677" t="s">
        <v>88</v>
      </c>
      <c r="B1677" s="1">
        <v>44591</v>
      </c>
      <c r="C1677" t="s">
        <v>28</v>
      </c>
      <c r="D1677">
        <v>37320</v>
      </c>
      <c r="E1677" s="6" t="s">
        <v>7140</v>
      </c>
      <c r="F1677" t="s">
        <v>7142</v>
      </c>
      <c r="G1677" s="6" t="s">
        <v>4249</v>
      </c>
      <c r="H1677" t="s">
        <v>40</v>
      </c>
      <c r="I1677" t="s">
        <v>23</v>
      </c>
      <c r="J1677" t="str">
        <f>VLOOKUP(Tabla1[[#This Row],[EJECUTIVO_CORPORATE]],Tabla2[[NOMBRE]:[CORREO]],2,FALSE)</f>
        <v>ruedaa@tigo.net.bo</v>
      </c>
      <c r="K1677" t="s">
        <v>7181</v>
      </c>
      <c r="L1677" t="s">
        <v>7182</v>
      </c>
      <c r="M1677" t="s">
        <v>7180</v>
      </c>
      <c r="N1677" t="s">
        <v>4091</v>
      </c>
      <c r="O1677" s="14">
        <v>44652</v>
      </c>
      <c r="P1677" s="14">
        <v>44682</v>
      </c>
      <c r="Q1677" s="22" t="s">
        <v>27</v>
      </c>
      <c r="R1677" s="1"/>
      <c r="S1677" s="2"/>
      <c r="T1677" s="48">
        <v>44704</v>
      </c>
      <c r="U1677" t="s">
        <v>5982</v>
      </c>
      <c r="V1677" t="s">
        <v>5982</v>
      </c>
      <c r="W1677" t="s">
        <v>28</v>
      </c>
      <c r="X1677" t="b">
        <f>Tabla1[[#This Row],[PLAN CONSUMO 31/10]]=Tabla1[[#This Row],[PLAN_CONSUMO]]</f>
        <v>1</v>
      </c>
      <c r="Y1677" t="s">
        <v>7142</v>
      </c>
      <c r="Z1677" t="b">
        <f>Tabla1[[#This Row],[DESCRIPCION_U20002 31/10]]=Tabla1[[#This Row],[DESCRIPCION_U2000]]</f>
        <v>1</v>
      </c>
      <c r="AA1677" t="s">
        <v>5731</v>
      </c>
      <c r="AB1677" t="b">
        <f>Tabla1[[#This Row],[EJECUTIVO COMERCIAL 31/10]]=Tabla1[[#This Row],[EJECUTIVO_CORPORATE]]</f>
        <v>0</v>
      </c>
      <c r="AC1677" t="e">
        <f>VLOOKUP(Tabla1[[#This Row],[NRO_CUENTA]],[1]!Tabla3[#Data],12,0)</f>
        <v>#N/A</v>
      </c>
      <c r="AD1677" t="e">
        <f>VLOOKUP(Tabla1[[#This Row],[NRO_CUENTA]],[1]!Tabla3[#Data],17,0)</f>
        <v>#N/A</v>
      </c>
    </row>
    <row r="1678" spans="1:30" x14ac:dyDescent="0.25">
      <c r="A1678" t="s">
        <v>88</v>
      </c>
      <c r="B1678" s="1">
        <v>44592</v>
      </c>
      <c r="C1678" t="s">
        <v>299</v>
      </c>
      <c r="D1678">
        <v>37348</v>
      </c>
      <c r="E1678" s="6" t="s">
        <v>7143</v>
      </c>
      <c r="F1678" s="37" t="s">
        <v>7144</v>
      </c>
      <c r="G1678" s="6" t="s">
        <v>5882</v>
      </c>
      <c r="H1678" t="s">
        <v>22</v>
      </c>
      <c r="I1678" t="s">
        <v>23</v>
      </c>
      <c r="J1678" t="str">
        <f>VLOOKUP(Tabla1[[#This Row],[EJECUTIVO_CORPORATE]],Tabla2[[NOMBRE]:[CORREO]],2,FALSE)</f>
        <v>leonjo@tigo.net.bo</v>
      </c>
      <c r="K1678" t="s">
        <v>7183</v>
      </c>
      <c r="L1678" t="s">
        <v>7184</v>
      </c>
      <c r="M1678" t="s">
        <v>7185</v>
      </c>
      <c r="N1678" t="s">
        <v>4091</v>
      </c>
      <c r="O1678" s="14">
        <v>44652</v>
      </c>
      <c r="P1678" s="14">
        <v>44682</v>
      </c>
      <c r="Q1678" s="22" t="s">
        <v>27</v>
      </c>
      <c r="R1678" s="1"/>
      <c r="S1678" s="2"/>
      <c r="T1678" s="48">
        <v>44694</v>
      </c>
      <c r="U1678" t="s">
        <v>5982</v>
      </c>
      <c r="V1678" t="s">
        <v>5982</v>
      </c>
      <c r="W1678" t="s">
        <v>158</v>
      </c>
      <c r="X1678" t="b">
        <f>Tabla1[[#This Row],[PLAN CONSUMO 31/10]]=Tabla1[[#This Row],[PLAN_CONSUMO]]</f>
        <v>0</v>
      </c>
      <c r="Y1678" t="s">
        <v>8884</v>
      </c>
      <c r="Z1678" t="b">
        <f>Tabla1[[#This Row],[DESCRIPCION_U20002 31/10]]=Tabla1[[#This Row],[DESCRIPCION_U2000]]</f>
        <v>0</v>
      </c>
      <c r="AA1678" t="s">
        <v>5882</v>
      </c>
      <c r="AB1678" t="b">
        <f>Tabla1[[#This Row],[EJECUTIVO COMERCIAL 31/10]]=Tabla1[[#This Row],[EJECUTIVO_CORPORATE]]</f>
        <v>1</v>
      </c>
      <c r="AC1678" t="e">
        <f>VLOOKUP(Tabla1[[#This Row],[NRO_CUENTA]],[1]!Tabla3[#Data],12,0)</f>
        <v>#N/A</v>
      </c>
      <c r="AD1678" t="e">
        <f>VLOOKUP(Tabla1[[#This Row],[NRO_CUENTA]],[1]!Tabla3[#Data],17,0)</f>
        <v>#N/A</v>
      </c>
    </row>
    <row r="1679" spans="1:30" x14ac:dyDescent="0.25">
      <c r="A1679" t="s">
        <v>88</v>
      </c>
      <c r="B1679" s="1">
        <v>44592</v>
      </c>
      <c r="C1679" t="s">
        <v>299</v>
      </c>
      <c r="D1679">
        <v>37349</v>
      </c>
      <c r="E1679" s="6" t="s">
        <v>7143</v>
      </c>
      <c r="F1679" t="s">
        <v>7145</v>
      </c>
      <c r="G1679" s="6" t="s">
        <v>5882</v>
      </c>
      <c r="H1679" t="s">
        <v>40</v>
      </c>
      <c r="I1679" t="s">
        <v>23</v>
      </c>
      <c r="J1679" t="str">
        <f>VLOOKUP(Tabla1[[#This Row],[EJECUTIVO_CORPORATE]],Tabla2[[NOMBRE]:[CORREO]],2,FALSE)</f>
        <v>leonjo@tigo.net.bo</v>
      </c>
      <c r="K1679" t="s">
        <v>7186</v>
      </c>
      <c r="L1679">
        <v>0</v>
      </c>
      <c r="M1679" t="s">
        <v>7187</v>
      </c>
      <c r="N1679" t="s">
        <v>4091</v>
      </c>
      <c r="O1679" s="14">
        <v>44652</v>
      </c>
      <c r="P1679" s="14">
        <v>44682</v>
      </c>
      <c r="Q1679" s="22" t="s">
        <v>27</v>
      </c>
      <c r="R1679" s="1"/>
      <c r="S1679" s="2"/>
      <c r="T1679" s="48">
        <v>44694</v>
      </c>
      <c r="U1679" t="s">
        <v>5982</v>
      </c>
      <c r="V1679" t="s">
        <v>5982</v>
      </c>
      <c r="W1679" t="s">
        <v>414</v>
      </c>
      <c r="X1679" t="b">
        <f>Tabla1[[#This Row],[PLAN CONSUMO 31/10]]=Tabla1[[#This Row],[PLAN_CONSUMO]]</f>
        <v>0</v>
      </c>
      <c r="Y1679" t="s">
        <v>9287</v>
      </c>
      <c r="Z1679" t="b">
        <f>Tabla1[[#This Row],[DESCRIPCION_U20002 31/10]]=Tabla1[[#This Row],[DESCRIPCION_U2000]]</f>
        <v>0</v>
      </c>
      <c r="AA1679" t="s">
        <v>5882</v>
      </c>
      <c r="AB1679" t="b">
        <f>Tabla1[[#This Row],[EJECUTIVO COMERCIAL 31/10]]=Tabla1[[#This Row],[EJECUTIVO_CORPORATE]]</f>
        <v>1</v>
      </c>
      <c r="AC1679" t="e">
        <f>VLOOKUP(Tabla1[[#This Row],[NRO_CUENTA]],[1]!Tabla3[#Data],12,0)</f>
        <v>#N/A</v>
      </c>
      <c r="AD1679" t="e">
        <f>VLOOKUP(Tabla1[[#This Row],[NRO_CUENTA]],[1]!Tabla3[#Data],17,0)</f>
        <v>#N/A</v>
      </c>
    </row>
    <row r="1680" spans="1:30" x14ac:dyDescent="0.25">
      <c r="A1680" t="s">
        <v>88</v>
      </c>
      <c r="B1680" s="1">
        <v>44592</v>
      </c>
      <c r="C1680" t="s">
        <v>28</v>
      </c>
      <c r="D1680">
        <v>37351</v>
      </c>
      <c r="E1680" s="6" t="s">
        <v>7143</v>
      </c>
      <c r="F1680" t="s">
        <v>7146</v>
      </c>
      <c r="G1680" s="6" t="s">
        <v>5882</v>
      </c>
      <c r="H1680" t="s">
        <v>22</v>
      </c>
      <c r="I1680" t="s">
        <v>23</v>
      </c>
      <c r="J1680" t="str">
        <f>VLOOKUP(Tabla1[[#This Row],[EJECUTIVO_CORPORATE]],Tabla2[[NOMBRE]:[CORREO]],2,FALSE)</f>
        <v>leonjo@tigo.net.bo</v>
      </c>
      <c r="K1680" t="s">
        <v>7188</v>
      </c>
      <c r="L1680">
        <v>0</v>
      </c>
      <c r="M1680" t="s">
        <v>7187</v>
      </c>
      <c r="N1680" t="s">
        <v>4091</v>
      </c>
      <c r="O1680" s="14">
        <v>44652</v>
      </c>
      <c r="P1680" s="14">
        <v>44682</v>
      </c>
      <c r="Q1680" s="22" t="s">
        <v>27</v>
      </c>
      <c r="R1680" s="1"/>
      <c r="S1680" s="2"/>
      <c r="T1680" s="48">
        <v>44697</v>
      </c>
      <c r="U1680" t="s">
        <v>5982</v>
      </c>
      <c r="V1680" t="s">
        <v>5982</v>
      </c>
      <c r="W1680" t="s">
        <v>287</v>
      </c>
      <c r="X1680" t="b">
        <f>Tabla1[[#This Row],[PLAN CONSUMO 31/10]]=Tabla1[[#This Row],[PLAN_CONSUMO]]</f>
        <v>0</v>
      </c>
      <c r="Y1680" t="s">
        <v>8885</v>
      </c>
      <c r="Z1680" t="b">
        <f>Tabla1[[#This Row],[DESCRIPCION_U20002 31/10]]=Tabla1[[#This Row],[DESCRIPCION_U2000]]</f>
        <v>0</v>
      </c>
      <c r="AA1680" t="s">
        <v>5882</v>
      </c>
      <c r="AB1680" t="b">
        <f>Tabla1[[#This Row],[EJECUTIVO COMERCIAL 31/10]]=Tabla1[[#This Row],[EJECUTIVO_CORPORATE]]</f>
        <v>1</v>
      </c>
      <c r="AC1680" t="e">
        <f>VLOOKUP(Tabla1[[#This Row],[NRO_CUENTA]],[1]!Tabla3[#Data],12,0)</f>
        <v>#N/A</v>
      </c>
      <c r="AD1680" t="e">
        <f>VLOOKUP(Tabla1[[#This Row],[NRO_CUENTA]],[1]!Tabla3[#Data],17,0)</f>
        <v>#N/A</v>
      </c>
    </row>
    <row r="1681" spans="1:30" x14ac:dyDescent="0.25">
      <c r="A1681" t="s">
        <v>88</v>
      </c>
      <c r="B1681" s="1">
        <v>44592</v>
      </c>
      <c r="C1681" t="s">
        <v>28</v>
      </c>
      <c r="D1681">
        <v>37352</v>
      </c>
      <c r="E1681" s="6" t="s">
        <v>7143</v>
      </c>
      <c r="F1681" t="s">
        <v>7147</v>
      </c>
      <c r="G1681" s="6" t="s">
        <v>5882</v>
      </c>
      <c r="H1681" t="s">
        <v>40</v>
      </c>
      <c r="I1681" t="s">
        <v>23</v>
      </c>
      <c r="J1681" t="str">
        <f>VLOOKUP(Tabla1[[#This Row],[EJECUTIVO_CORPORATE]],Tabla2[[NOMBRE]:[CORREO]],2,FALSE)</f>
        <v>leonjo@tigo.net.bo</v>
      </c>
      <c r="K1681" t="s">
        <v>7189</v>
      </c>
      <c r="L1681">
        <v>0</v>
      </c>
      <c r="M1681" t="s">
        <v>7187</v>
      </c>
      <c r="N1681" t="s">
        <v>4091</v>
      </c>
      <c r="O1681" s="14">
        <v>44652</v>
      </c>
      <c r="P1681" s="14">
        <v>44682</v>
      </c>
      <c r="Q1681" s="22" t="s">
        <v>27</v>
      </c>
      <c r="R1681" s="1"/>
      <c r="S1681" s="2"/>
      <c r="T1681" s="48">
        <v>44693</v>
      </c>
      <c r="U1681" t="s">
        <v>5982</v>
      </c>
      <c r="V1681" t="s">
        <v>35</v>
      </c>
      <c r="W1681" t="s">
        <v>6497</v>
      </c>
      <c r="X1681" t="b">
        <f>Tabla1[[#This Row],[PLAN CONSUMO 31/10]]=Tabla1[[#This Row],[PLAN_CONSUMO]]</f>
        <v>0</v>
      </c>
      <c r="Y1681" t="s">
        <v>35</v>
      </c>
      <c r="Z1681" t="b">
        <f>Tabla1[[#This Row],[DESCRIPCION_U20002 31/10]]=Tabla1[[#This Row],[DESCRIPCION_U2000]]</f>
        <v>0</v>
      </c>
      <c r="AA1681" t="s">
        <v>5882</v>
      </c>
      <c r="AB1681" t="b">
        <f>Tabla1[[#This Row],[EJECUTIVO COMERCIAL 31/10]]=Tabla1[[#This Row],[EJECUTIVO_CORPORATE]]</f>
        <v>1</v>
      </c>
      <c r="AC1681" t="e">
        <f>VLOOKUP(Tabla1[[#This Row],[NRO_CUENTA]],[1]!Tabla3[#Data],12,0)</f>
        <v>#N/A</v>
      </c>
      <c r="AD1681" t="e">
        <f>VLOOKUP(Tabla1[[#This Row],[NRO_CUENTA]],[1]!Tabla3[#Data],17,0)</f>
        <v>#N/A</v>
      </c>
    </row>
    <row r="1682" spans="1:30" x14ac:dyDescent="0.25">
      <c r="A1682" t="s">
        <v>88</v>
      </c>
      <c r="B1682" s="1">
        <v>44617</v>
      </c>
      <c r="C1682" t="s">
        <v>905</v>
      </c>
      <c r="D1682">
        <v>37465</v>
      </c>
      <c r="E1682" s="6" t="s">
        <v>7148</v>
      </c>
      <c r="F1682" t="s">
        <v>7149</v>
      </c>
      <c r="G1682" s="6" t="s">
        <v>1426</v>
      </c>
      <c r="H1682" t="s">
        <v>22</v>
      </c>
      <c r="I1682" t="s">
        <v>23</v>
      </c>
      <c r="J1682" t="str">
        <f>VLOOKUP(Tabla1[[#This Row],[EJECUTIVO_CORPORATE]],Tabla2[[NOMBRE]:[CORREO]],2,FALSE)</f>
        <v>nemtalal@tigo.net.bo</v>
      </c>
      <c r="K1682" t="s">
        <v>7190</v>
      </c>
      <c r="L1682" t="s">
        <v>7191</v>
      </c>
      <c r="M1682" t="s">
        <v>7192</v>
      </c>
      <c r="N1682" t="s">
        <v>4091</v>
      </c>
      <c r="O1682" s="14">
        <v>44652</v>
      </c>
      <c r="P1682" s="14">
        <v>44682</v>
      </c>
      <c r="Q1682" s="22" t="s">
        <v>27</v>
      </c>
      <c r="R1682" s="1"/>
      <c r="S1682" s="2"/>
      <c r="T1682" s="48">
        <v>44701</v>
      </c>
      <c r="U1682" t="s">
        <v>5982</v>
      </c>
      <c r="V1682" t="s">
        <v>5982</v>
      </c>
      <c r="W1682" t="s">
        <v>905</v>
      </c>
      <c r="X1682" t="b">
        <f>Tabla1[[#This Row],[PLAN CONSUMO 31/10]]=Tabla1[[#This Row],[PLAN_CONSUMO]]</f>
        <v>1</v>
      </c>
      <c r="Y1682" t="s">
        <v>7149</v>
      </c>
      <c r="Z1682" t="b">
        <f>Tabla1[[#This Row],[DESCRIPCION_U20002 31/10]]=Tabla1[[#This Row],[DESCRIPCION_U2000]]</f>
        <v>1</v>
      </c>
      <c r="AA1682" t="s">
        <v>1426</v>
      </c>
      <c r="AB1682" t="b">
        <f>Tabla1[[#This Row],[EJECUTIVO COMERCIAL 31/10]]=Tabla1[[#This Row],[EJECUTIVO_CORPORATE]]</f>
        <v>1</v>
      </c>
      <c r="AC1682" t="e">
        <f>VLOOKUP(Tabla1[[#This Row],[NRO_CUENTA]],[1]!Tabla3[#Data],12,0)</f>
        <v>#N/A</v>
      </c>
      <c r="AD1682" t="e">
        <f>VLOOKUP(Tabla1[[#This Row],[NRO_CUENTA]],[1]!Tabla3[#Data],17,0)</f>
        <v>#N/A</v>
      </c>
    </row>
    <row r="1683" spans="1:30" x14ac:dyDescent="0.25">
      <c r="A1683" t="s">
        <v>88</v>
      </c>
      <c r="B1683" s="1">
        <v>44651</v>
      </c>
      <c r="C1683" t="s">
        <v>248</v>
      </c>
      <c r="D1683">
        <v>37486</v>
      </c>
      <c r="E1683" s="6" t="s">
        <v>4880</v>
      </c>
      <c r="F1683" t="s">
        <v>7150</v>
      </c>
      <c r="G1683" s="6" t="s">
        <v>1830</v>
      </c>
      <c r="H1683" t="s">
        <v>22</v>
      </c>
      <c r="I1683" t="s">
        <v>23</v>
      </c>
      <c r="J1683" t="str">
        <f>VLOOKUP(Tabla1[[#This Row],[EJECUTIVO_CORPORATE]],Tabla2[[NOMBRE]:[CORREO]],2,FALSE)</f>
        <v>garaya@tigo.net.bo</v>
      </c>
      <c r="K1683" t="s">
        <v>7193</v>
      </c>
      <c r="L1683" t="s">
        <v>7194</v>
      </c>
      <c r="M1683" t="s">
        <v>7195</v>
      </c>
      <c r="N1683" t="s">
        <v>4091</v>
      </c>
      <c r="O1683" s="14">
        <v>44652</v>
      </c>
      <c r="P1683" s="14">
        <v>44682</v>
      </c>
      <c r="Q1683" s="22" t="s">
        <v>27</v>
      </c>
      <c r="R1683" s="1"/>
      <c r="S1683" s="2"/>
      <c r="T1683" s="48">
        <v>44694</v>
      </c>
      <c r="U1683" t="s">
        <v>5982</v>
      </c>
      <c r="V1683" t="s">
        <v>35</v>
      </c>
      <c r="W1683" t="s">
        <v>248</v>
      </c>
      <c r="X1683" t="b">
        <f>Tabla1[[#This Row],[PLAN CONSUMO 31/10]]=Tabla1[[#This Row],[PLAN_CONSUMO]]</f>
        <v>1</v>
      </c>
      <c r="Y1683" t="s">
        <v>35</v>
      </c>
      <c r="Z1683" t="b">
        <f>Tabla1[[#This Row],[DESCRIPCION_U20002 31/10]]=Tabla1[[#This Row],[DESCRIPCION_U2000]]</f>
        <v>0</v>
      </c>
      <c r="AA1683" t="s">
        <v>1830</v>
      </c>
      <c r="AB1683" t="b">
        <f>Tabla1[[#This Row],[EJECUTIVO COMERCIAL 31/10]]=Tabla1[[#This Row],[EJECUTIVO_CORPORATE]]</f>
        <v>1</v>
      </c>
      <c r="AC1683" t="e">
        <f>VLOOKUP(Tabla1[[#This Row],[NRO_CUENTA]],[1]!Tabla3[#Data],12,0)</f>
        <v>#N/A</v>
      </c>
      <c r="AD1683" t="e">
        <f>VLOOKUP(Tabla1[[#This Row],[NRO_CUENTA]],[1]!Tabla3[#Data],17,0)</f>
        <v>#N/A</v>
      </c>
    </row>
    <row r="1684" spans="1:30" x14ac:dyDescent="0.25">
      <c r="A1684" t="s">
        <v>18</v>
      </c>
      <c r="B1684" s="1">
        <v>44649</v>
      </c>
      <c r="C1684" t="s">
        <v>248</v>
      </c>
      <c r="D1684">
        <v>37516</v>
      </c>
      <c r="E1684" s="6" t="s">
        <v>352</v>
      </c>
      <c r="F1684" t="s">
        <v>7151</v>
      </c>
      <c r="G1684" s="6" t="s">
        <v>4620</v>
      </c>
      <c r="H1684" t="s">
        <v>22</v>
      </c>
      <c r="I1684" t="s">
        <v>23</v>
      </c>
      <c r="J1684" t="str">
        <f>VLOOKUP(Tabla1[[#This Row],[EJECUTIVO_CORPORATE]],Tabla2[[NOMBRE]:[CORREO]],2,FALSE)</f>
        <v>banegasma@tigo.net.bo</v>
      </c>
      <c r="K1684" t="s">
        <v>7196</v>
      </c>
      <c r="L1684" t="s">
        <v>7197</v>
      </c>
      <c r="M1684" t="s">
        <v>7198</v>
      </c>
      <c r="N1684" t="s">
        <v>4091</v>
      </c>
      <c r="O1684" s="14">
        <v>44652</v>
      </c>
      <c r="P1684" s="14">
        <v>44682</v>
      </c>
      <c r="Q1684" s="22" t="s">
        <v>27</v>
      </c>
      <c r="R1684" s="1"/>
      <c r="S1684" s="2"/>
      <c r="T1684" s="48">
        <v>44699</v>
      </c>
      <c r="U1684" t="s">
        <v>5982</v>
      </c>
      <c r="V1684" t="s">
        <v>5982</v>
      </c>
      <c r="W1684" t="s">
        <v>248</v>
      </c>
      <c r="X1684" t="b">
        <f>Tabla1[[#This Row],[PLAN CONSUMO 31/10]]=Tabla1[[#This Row],[PLAN_CONSUMO]]</f>
        <v>1</v>
      </c>
      <c r="Y1684" t="s">
        <v>7151</v>
      </c>
      <c r="Z1684" t="b">
        <f>Tabla1[[#This Row],[DESCRIPCION_U20002 31/10]]=Tabla1[[#This Row],[DESCRIPCION_U2000]]</f>
        <v>1</v>
      </c>
      <c r="AA1684" t="s">
        <v>9185</v>
      </c>
      <c r="AB1684" t="b">
        <f>Tabla1[[#This Row],[EJECUTIVO COMERCIAL 31/10]]=Tabla1[[#This Row],[EJECUTIVO_CORPORATE]]</f>
        <v>0</v>
      </c>
      <c r="AC1684" t="e">
        <f>VLOOKUP(Tabla1[[#This Row],[NRO_CUENTA]],[1]!Tabla3[#Data],12,0)</f>
        <v>#N/A</v>
      </c>
      <c r="AD1684" t="e">
        <f>VLOOKUP(Tabla1[[#This Row],[NRO_CUENTA]],[1]!Tabla3[#Data],17,0)</f>
        <v>#N/A</v>
      </c>
    </row>
    <row r="1685" spans="1:30" x14ac:dyDescent="0.25">
      <c r="A1685" t="s">
        <v>1382</v>
      </c>
      <c r="B1685" s="1">
        <v>44651</v>
      </c>
      <c r="C1685" t="s">
        <v>28</v>
      </c>
      <c r="D1685">
        <v>37591</v>
      </c>
      <c r="E1685" s="6" t="s">
        <v>7152</v>
      </c>
      <c r="F1685" t="s">
        <v>7153</v>
      </c>
      <c r="G1685" s="6" t="s">
        <v>6156</v>
      </c>
      <c r="H1685" t="s">
        <v>22</v>
      </c>
      <c r="I1685" t="s">
        <v>23</v>
      </c>
      <c r="J1685" t="str">
        <f>VLOOKUP(Tabla1[[#This Row],[EJECUTIVO_CORPORATE]],Tabla2[[NOMBRE]:[CORREO]],2,FALSE)</f>
        <v>ruckf@tigo.net.bo</v>
      </c>
      <c r="K1685" t="s">
        <v>7199</v>
      </c>
      <c r="L1685" t="s">
        <v>7200</v>
      </c>
      <c r="M1685" t="s">
        <v>7227</v>
      </c>
      <c r="N1685" t="s">
        <v>4091</v>
      </c>
      <c r="O1685" s="14">
        <v>44652</v>
      </c>
      <c r="P1685" s="14">
        <v>44682</v>
      </c>
      <c r="Q1685" s="22" t="s">
        <v>27</v>
      </c>
      <c r="R1685" s="1"/>
      <c r="S1685" s="2"/>
      <c r="T1685" s="48">
        <v>44695</v>
      </c>
      <c r="U1685" t="s">
        <v>5982</v>
      </c>
      <c r="V1685" t="s">
        <v>5982</v>
      </c>
      <c r="W1685" t="s">
        <v>28</v>
      </c>
      <c r="X1685" t="b">
        <f>Tabla1[[#This Row],[PLAN CONSUMO 31/10]]=Tabla1[[#This Row],[PLAN_CONSUMO]]</f>
        <v>1</v>
      </c>
      <c r="Y1685" t="s">
        <v>7153</v>
      </c>
      <c r="Z1685" t="b">
        <f>Tabla1[[#This Row],[DESCRIPCION_U20002 31/10]]=Tabla1[[#This Row],[DESCRIPCION_U2000]]</f>
        <v>1</v>
      </c>
      <c r="AA1685" t="s">
        <v>7475</v>
      </c>
      <c r="AB1685" t="b">
        <f>Tabla1[[#This Row],[EJECUTIVO COMERCIAL 31/10]]=Tabla1[[#This Row],[EJECUTIVO_CORPORATE]]</f>
        <v>0</v>
      </c>
      <c r="AC1685" t="e">
        <f>VLOOKUP(Tabla1[[#This Row],[NRO_CUENTA]],[1]!Tabla3[#Data],12,0)</f>
        <v>#N/A</v>
      </c>
      <c r="AD1685" t="e">
        <f>VLOOKUP(Tabla1[[#This Row],[NRO_CUENTA]],[1]!Tabla3[#Data],17,0)</f>
        <v>#N/A</v>
      </c>
    </row>
    <row r="1686" spans="1:30" x14ac:dyDescent="0.25">
      <c r="A1686" t="s">
        <v>18</v>
      </c>
      <c r="B1686" s="1">
        <v>41792</v>
      </c>
      <c r="C1686" t="s">
        <v>118</v>
      </c>
      <c r="D1686">
        <v>29119</v>
      </c>
      <c r="E1686" s="6" t="s">
        <v>1998</v>
      </c>
      <c r="F1686" t="s">
        <v>6012</v>
      </c>
      <c r="G1686" s="6" t="s">
        <v>1837</v>
      </c>
      <c r="H1686" t="s">
        <v>22</v>
      </c>
      <c r="I1686" t="s">
        <v>23</v>
      </c>
      <c r="J1686" t="s">
        <v>939</v>
      </c>
      <c r="K1686" t="s">
        <v>2119</v>
      </c>
      <c r="L1686">
        <v>0</v>
      </c>
      <c r="M1686" t="s">
        <v>2325</v>
      </c>
      <c r="N1686" t="s">
        <v>711</v>
      </c>
      <c r="O1686" s="14">
        <v>44652</v>
      </c>
      <c r="P1686" s="14">
        <v>44682</v>
      </c>
      <c r="Q1686" s="1" t="s">
        <v>1878</v>
      </c>
      <c r="R1686" s="1"/>
      <c r="S1686" s="2"/>
      <c r="T1686" s="89">
        <v>44698</v>
      </c>
      <c r="U1686" t="s">
        <v>5982</v>
      </c>
      <c r="V1686" t="s">
        <v>5984</v>
      </c>
      <c r="W1686" t="s">
        <v>118</v>
      </c>
      <c r="X1686" t="b">
        <f>Tabla1[[#This Row],[PLAN CONSUMO 31/10]]=Tabla1[[#This Row],[PLAN_CONSUMO]]</f>
        <v>1</v>
      </c>
      <c r="Y1686" t="s">
        <v>6012</v>
      </c>
      <c r="Z1686" t="b">
        <f>Tabla1[[#This Row],[DESCRIPCION_U20002 31/10]]=Tabla1[[#This Row],[DESCRIPCION_U2000]]</f>
        <v>1</v>
      </c>
      <c r="AA1686" t="s">
        <v>8891</v>
      </c>
      <c r="AB1686" t="b">
        <f>Tabla1[[#This Row],[EJECUTIVO COMERCIAL 31/10]]=Tabla1[[#This Row],[EJECUTIVO_CORPORATE]]</f>
        <v>0</v>
      </c>
      <c r="AC1686" t="e">
        <f>VLOOKUP(Tabla1[[#This Row],[NRO_CUENTA]],[1]!Tabla3[#Data],12,0)</f>
        <v>#N/A</v>
      </c>
      <c r="AD1686" t="e">
        <f>VLOOKUP(Tabla1[[#This Row],[NRO_CUENTA]],[1]!Tabla3[#Data],17,0)</f>
        <v>#N/A</v>
      </c>
    </row>
    <row r="1687" spans="1:30" x14ac:dyDescent="0.25">
      <c r="A1687" t="s">
        <v>18</v>
      </c>
      <c r="B1687" s="1">
        <v>43312</v>
      </c>
      <c r="C1687" t="s">
        <v>5986</v>
      </c>
      <c r="D1687">
        <v>32646</v>
      </c>
      <c r="E1687" s="6" t="s">
        <v>1662</v>
      </c>
      <c r="F1687" t="s">
        <v>6634</v>
      </c>
      <c r="G1687" s="6" t="s">
        <v>1760</v>
      </c>
      <c r="H1687" t="s">
        <v>40</v>
      </c>
      <c r="I1687" t="s">
        <v>23</v>
      </c>
      <c r="J1687" t="s">
        <v>1231</v>
      </c>
      <c r="K1687" t="s">
        <v>2111</v>
      </c>
      <c r="L1687" t="s">
        <v>2112</v>
      </c>
      <c r="M1687" t="s">
        <v>1704</v>
      </c>
      <c r="N1687" t="s">
        <v>711</v>
      </c>
      <c r="O1687" s="14">
        <v>44652</v>
      </c>
      <c r="P1687" s="14">
        <v>44682</v>
      </c>
      <c r="Q1687" s="1" t="s">
        <v>6939</v>
      </c>
      <c r="R1687" s="1"/>
      <c r="S1687" s="2"/>
      <c r="T1687" s="89">
        <v>44705</v>
      </c>
      <c r="U1687" t="s">
        <v>5982</v>
      </c>
      <c r="V1687" t="s">
        <v>5982</v>
      </c>
      <c r="W1687" t="s">
        <v>5986</v>
      </c>
      <c r="X1687" t="b">
        <f>Tabla1[[#This Row],[PLAN CONSUMO 31/10]]=Tabla1[[#This Row],[PLAN_CONSUMO]]</f>
        <v>1</v>
      </c>
      <c r="Y1687" t="s">
        <v>6634</v>
      </c>
      <c r="Z1687" t="b">
        <f>Tabla1[[#This Row],[DESCRIPCION_U20002 31/10]]=Tabla1[[#This Row],[DESCRIPCION_U2000]]</f>
        <v>1</v>
      </c>
      <c r="AA1687" t="s">
        <v>1760</v>
      </c>
      <c r="AB1687" t="b">
        <f>Tabla1[[#This Row],[EJECUTIVO COMERCIAL 31/10]]=Tabla1[[#This Row],[EJECUTIVO_CORPORATE]]</f>
        <v>1</v>
      </c>
      <c r="AC1687" t="e">
        <f>VLOOKUP(Tabla1[[#This Row],[NRO_CUENTA]],[1]!Tabla3[#Data],12,0)</f>
        <v>#N/A</v>
      </c>
      <c r="AD1687" t="e">
        <f>VLOOKUP(Tabla1[[#This Row],[NRO_CUENTA]],[1]!Tabla3[#Data],17,0)</f>
        <v>#N/A</v>
      </c>
    </row>
    <row r="1688" spans="1:30" x14ac:dyDescent="0.25">
      <c r="A1688" t="s">
        <v>18</v>
      </c>
      <c r="B1688" s="1">
        <v>43738</v>
      </c>
      <c r="C1688" t="s">
        <v>94</v>
      </c>
      <c r="D1688">
        <v>34509</v>
      </c>
      <c r="E1688" s="6" t="s">
        <v>113</v>
      </c>
      <c r="F1688" t="s">
        <v>6015</v>
      </c>
      <c r="G1688" s="6" t="s">
        <v>6156</v>
      </c>
      <c r="H1688" t="s">
        <v>40</v>
      </c>
      <c r="I1688" t="s">
        <v>23</v>
      </c>
      <c r="J1688" t="str">
        <f>VLOOKUP(Tabla1[[#This Row],[EJECUTIVO_CORPORATE]],Tabla2[[NOMBRE]:[CORREO]],2,FALSE)</f>
        <v>ruckf@tigo.net.bo</v>
      </c>
      <c r="K1688" t="s">
        <v>115</v>
      </c>
      <c r="L1688" t="s">
        <v>116</v>
      </c>
      <c r="M1688" t="s">
        <v>7228</v>
      </c>
      <c r="N1688" t="s">
        <v>711</v>
      </c>
      <c r="O1688" s="14">
        <v>44652</v>
      </c>
      <c r="P1688" s="14">
        <v>44682</v>
      </c>
      <c r="Q1688" s="1" t="s">
        <v>6939</v>
      </c>
      <c r="R1688" s="1" t="s">
        <v>7453</v>
      </c>
      <c r="S1688" s="2" t="s">
        <v>5757</v>
      </c>
      <c r="T1688" s="89">
        <v>44840</v>
      </c>
      <c r="U1688" t="s">
        <v>5982</v>
      </c>
      <c r="V1688" t="s">
        <v>5982</v>
      </c>
      <c r="W1688" t="s">
        <v>94</v>
      </c>
      <c r="X1688" t="b">
        <f>Tabla1[[#This Row],[PLAN CONSUMO 31/10]]=Tabla1[[#This Row],[PLAN_CONSUMO]]</f>
        <v>1</v>
      </c>
      <c r="Y1688" t="s">
        <v>6015</v>
      </c>
      <c r="Z1688" t="b">
        <f>Tabla1[[#This Row],[DESCRIPCION_U20002 31/10]]=Tabla1[[#This Row],[DESCRIPCION_U2000]]</f>
        <v>1</v>
      </c>
      <c r="AA1688" t="s">
        <v>7475</v>
      </c>
      <c r="AB1688" t="b">
        <f>Tabla1[[#This Row],[EJECUTIVO COMERCIAL 31/10]]=Tabla1[[#This Row],[EJECUTIVO_CORPORATE]]</f>
        <v>0</v>
      </c>
      <c r="AC1688" t="e">
        <f>VLOOKUP(Tabla1[[#This Row],[NRO_CUENTA]],[1]!Tabla3[#Data],12,0)</f>
        <v>#N/A</v>
      </c>
      <c r="AD1688" t="e">
        <f>VLOOKUP(Tabla1[[#This Row],[NRO_CUENTA]],[1]!Tabla3[#Data],17,0)</f>
        <v>#N/A</v>
      </c>
    </row>
    <row r="1689" spans="1:30" x14ac:dyDescent="0.25">
      <c r="A1689" t="s">
        <v>18</v>
      </c>
      <c r="B1689" s="1">
        <v>43809</v>
      </c>
      <c r="C1689" t="s">
        <v>94</v>
      </c>
      <c r="D1689">
        <v>34508</v>
      </c>
      <c r="E1689" s="6" t="s">
        <v>113</v>
      </c>
      <c r="F1689" t="s">
        <v>582</v>
      </c>
      <c r="G1689" s="6" t="s">
        <v>6156</v>
      </c>
      <c r="H1689" t="s">
        <v>40</v>
      </c>
      <c r="I1689" t="s">
        <v>23</v>
      </c>
      <c r="J1689" t="str">
        <f>VLOOKUP(Tabla1[[#This Row],[EJECUTIVO_CORPORATE]],Tabla2[[NOMBRE]:[CORREO]],2,FALSE)</f>
        <v>ruckf@tigo.net.bo</v>
      </c>
      <c r="K1689" t="s">
        <v>115</v>
      </c>
      <c r="L1689" t="s">
        <v>116</v>
      </c>
      <c r="M1689" t="s">
        <v>7228</v>
      </c>
      <c r="N1689" t="s">
        <v>711</v>
      </c>
      <c r="O1689" s="14">
        <v>44652</v>
      </c>
      <c r="P1689" s="14">
        <v>44682</v>
      </c>
      <c r="Q1689" s="1" t="s">
        <v>6939</v>
      </c>
      <c r="R1689" s="1" t="s">
        <v>7453</v>
      </c>
      <c r="S1689" s="2" t="s">
        <v>5757</v>
      </c>
      <c r="T1689" s="89">
        <v>44840</v>
      </c>
      <c r="U1689" t="s">
        <v>5982</v>
      </c>
      <c r="V1689" t="s">
        <v>5984</v>
      </c>
      <c r="W1689" t="s">
        <v>94</v>
      </c>
      <c r="X1689" t="b">
        <f>Tabla1[[#This Row],[PLAN CONSUMO 31/10]]=Tabla1[[#This Row],[PLAN_CONSUMO]]</f>
        <v>1</v>
      </c>
      <c r="Y1689" t="s">
        <v>582</v>
      </c>
      <c r="Z1689" t="b">
        <f>Tabla1[[#This Row],[DESCRIPCION_U20002 31/10]]=Tabla1[[#This Row],[DESCRIPCION_U2000]]</f>
        <v>1</v>
      </c>
      <c r="AA1689" t="s">
        <v>7475</v>
      </c>
      <c r="AB1689" t="b">
        <f>Tabla1[[#This Row],[EJECUTIVO COMERCIAL 31/10]]=Tabla1[[#This Row],[EJECUTIVO_CORPORATE]]</f>
        <v>0</v>
      </c>
      <c r="AC1689" t="e">
        <f>VLOOKUP(Tabla1[[#This Row],[NRO_CUENTA]],[1]!Tabla3[#Data],12,0)</f>
        <v>#N/A</v>
      </c>
      <c r="AD1689" t="e">
        <f>VLOOKUP(Tabla1[[#This Row],[NRO_CUENTA]],[1]!Tabla3[#Data],17,0)</f>
        <v>#N/A</v>
      </c>
    </row>
    <row r="1690" spans="1:30" x14ac:dyDescent="0.25">
      <c r="A1690" t="s">
        <v>18</v>
      </c>
      <c r="B1690" s="1">
        <v>43280</v>
      </c>
      <c r="C1690" t="s">
        <v>248</v>
      </c>
      <c r="D1690">
        <v>32585</v>
      </c>
      <c r="E1690" s="6" t="s">
        <v>1660</v>
      </c>
      <c r="F1690" t="s">
        <v>6675</v>
      </c>
      <c r="G1690" s="6" t="s">
        <v>3799</v>
      </c>
      <c r="H1690" t="s">
        <v>40</v>
      </c>
      <c r="I1690" t="s">
        <v>23</v>
      </c>
      <c r="J1690" t="s">
        <v>823</v>
      </c>
      <c r="K1690" t="s">
        <v>1700</v>
      </c>
      <c r="L1690" t="s">
        <v>1701</v>
      </c>
      <c r="M1690" t="s">
        <v>7229</v>
      </c>
      <c r="N1690" t="s">
        <v>711</v>
      </c>
      <c r="O1690" s="14">
        <v>44652</v>
      </c>
      <c r="P1690" s="14">
        <v>44682</v>
      </c>
      <c r="Q1690" s="1" t="s">
        <v>6939</v>
      </c>
      <c r="R1690" s="1"/>
      <c r="S1690" s="2"/>
      <c r="T1690" s="89">
        <v>44711</v>
      </c>
      <c r="U1690" t="s">
        <v>5984</v>
      </c>
      <c r="V1690" t="s">
        <v>5982</v>
      </c>
      <c r="W1690" t="s">
        <v>248</v>
      </c>
      <c r="X1690" t="b">
        <f>Tabla1[[#This Row],[PLAN CONSUMO 31/10]]=Tabla1[[#This Row],[PLAN_CONSUMO]]</f>
        <v>1</v>
      </c>
      <c r="Y1690" t="s">
        <v>8522</v>
      </c>
      <c r="Z1690" t="b">
        <f>Tabla1[[#This Row],[DESCRIPCION_U20002 31/10]]=Tabla1[[#This Row],[DESCRIPCION_U2000]]</f>
        <v>0</v>
      </c>
      <c r="AA1690" t="s">
        <v>3799</v>
      </c>
      <c r="AB1690" t="b">
        <f>Tabla1[[#This Row],[EJECUTIVO COMERCIAL 31/10]]=Tabla1[[#This Row],[EJECUTIVO_CORPORATE]]</f>
        <v>1</v>
      </c>
      <c r="AC1690" t="e">
        <f>VLOOKUP(Tabla1[[#This Row],[NRO_CUENTA]],[1]!Tabla3[#Data],12,0)</f>
        <v>#N/A</v>
      </c>
      <c r="AD1690" t="e">
        <f>VLOOKUP(Tabla1[[#This Row],[NRO_CUENTA]],[1]!Tabla3[#Data],17,0)</f>
        <v>#N/A</v>
      </c>
    </row>
    <row r="1691" spans="1:30" x14ac:dyDescent="0.25">
      <c r="A1691" t="s">
        <v>18</v>
      </c>
      <c r="B1691" s="1">
        <v>43131</v>
      </c>
      <c r="C1691" t="s">
        <v>1872</v>
      </c>
      <c r="D1691">
        <v>31891</v>
      </c>
      <c r="E1691" s="6" t="s">
        <v>1660</v>
      </c>
      <c r="F1691" t="s">
        <v>6072</v>
      </c>
      <c r="G1691" s="6" t="s">
        <v>3799</v>
      </c>
      <c r="H1691" t="s">
        <v>22</v>
      </c>
      <c r="I1691" t="s">
        <v>23</v>
      </c>
      <c r="J1691" t="s">
        <v>823</v>
      </c>
      <c r="K1691" t="s">
        <v>1694</v>
      </c>
      <c r="L1691" t="s">
        <v>1695</v>
      </c>
      <c r="M1691" t="s">
        <v>7229</v>
      </c>
      <c r="N1691" t="s">
        <v>711</v>
      </c>
      <c r="O1691" s="88">
        <v>44652</v>
      </c>
      <c r="P1691" s="88">
        <v>44682</v>
      </c>
      <c r="Q1691" s="1" t="s">
        <v>6939</v>
      </c>
      <c r="R1691" s="1"/>
      <c r="S1691" s="2"/>
      <c r="T1691" s="89">
        <v>44777</v>
      </c>
      <c r="U1691" t="s">
        <v>5984</v>
      </c>
      <c r="V1691" t="s">
        <v>5982</v>
      </c>
      <c r="W1691" t="s">
        <v>1872</v>
      </c>
      <c r="X1691" t="b">
        <f>Tabla1[[#This Row],[PLAN CONSUMO 31/10]]=Tabla1[[#This Row],[PLAN_CONSUMO]]</f>
        <v>1</v>
      </c>
      <c r="Y1691" t="s">
        <v>6072</v>
      </c>
      <c r="Z1691" t="b">
        <f>Tabla1[[#This Row],[DESCRIPCION_U20002 31/10]]=Tabla1[[#This Row],[DESCRIPCION_U2000]]</f>
        <v>1</v>
      </c>
      <c r="AA1691" t="s">
        <v>3799</v>
      </c>
      <c r="AB1691" t="b">
        <f>Tabla1[[#This Row],[EJECUTIVO COMERCIAL 31/10]]=Tabla1[[#This Row],[EJECUTIVO_CORPORATE]]</f>
        <v>1</v>
      </c>
      <c r="AC1691" t="e">
        <f>VLOOKUP(Tabla1[[#This Row],[NRO_CUENTA]],[1]!Tabla3[#Data],12,0)</f>
        <v>#N/A</v>
      </c>
      <c r="AD1691" t="e">
        <f>VLOOKUP(Tabla1[[#This Row],[NRO_CUENTA]],[1]!Tabla3[#Data],17,0)</f>
        <v>#N/A</v>
      </c>
    </row>
    <row r="1692" spans="1:30" x14ac:dyDescent="0.25">
      <c r="A1692" t="s">
        <v>18</v>
      </c>
      <c r="B1692" s="1">
        <v>43131</v>
      </c>
      <c r="C1692" t="s">
        <v>1872</v>
      </c>
      <c r="D1692">
        <v>31889</v>
      </c>
      <c r="E1692" s="6" t="s">
        <v>1660</v>
      </c>
      <c r="F1692" t="s">
        <v>6674</v>
      </c>
      <c r="G1692" s="6" t="s">
        <v>3799</v>
      </c>
      <c r="H1692" t="s">
        <v>40</v>
      </c>
      <c r="I1692" t="s">
        <v>23</v>
      </c>
      <c r="J1692" t="s">
        <v>823</v>
      </c>
      <c r="K1692" t="s">
        <v>1692</v>
      </c>
      <c r="L1692" t="s">
        <v>1693</v>
      </c>
      <c r="M1692" t="s">
        <v>7229</v>
      </c>
      <c r="N1692" t="s">
        <v>711</v>
      </c>
      <c r="O1692" s="88">
        <v>44652</v>
      </c>
      <c r="P1692" s="88">
        <v>44682</v>
      </c>
      <c r="Q1692" s="1" t="s">
        <v>6939</v>
      </c>
      <c r="R1692" s="1"/>
      <c r="S1692" s="2"/>
      <c r="T1692" s="89">
        <v>44711</v>
      </c>
      <c r="U1692" t="s">
        <v>5984</v>
      </c>
      <c r="V1692" t="s">
        <v>5982</v>
      </c>
      <c r="W1692" t="s">
        <v>1872</v>
      </c>
      <c r="X1692" t="b">
        <f>Tabla1[[#This Row],[PLAN CONSUMO 31/10]]=Tabla1[[#This Row],[PLAN_CONSUMO]]</f>
        <v>1</v>
      </c>
      <c r="Y1692" t="s">
        <v>8276</v>
      </c>
      <c r="Z1692" t="b">
        <f>Tabla1[[#This Row],[DESCRIPCION_U20002 31/10]]=Tabla1[[#This Row],[DESCRIPCION_U2000]]</f>
        <v>0</v>
      </c>
      <c r="AA1692" t="s">
        <v>3799</v>
      </c>
      <c r="AB1692" t="b">
        <f>Tabla1[[#This Row],[EJECUTIVO COMERCIAL 31/10]]=Tabla1[[#This Row],[EJECUTIVO_CORPORATE]]</f>
        <v>1</v>
      </c>
      <c r="AC1692" t="e">
        <f>VLOOKUP(Tabla1[[#This Row],[NRO_CUENTA]],[1]!Tabla3[#Data],12,0)</f>
        <v>#N/A</v>
      </c>
      <c r="AD1692" t="e">
        <f>VLOOKUP(Tabla1[[#This Row],[NRO_CUENTA]],[1]!Tabla3[#Data],17,0)</f>
        <v>#N/A</v>
      </c>
    </row>
    <row r="1693" spans="1:30" x14ac:dyDescent="0.25">
      <c r="A1693" t="s">
        <v>18</v>
      </c>
      <c r="B1693" s="1">
        <v>43220</v>
      </c>
      <c r="C1693" t="s">
        <v>248</v>
      </c>
      <c r="D1693">
        <v>32082</v>
      </c>
      <c r="E1693" s="6" t="s">
        <v>1660</v>
      </c>
      <c r="F1693" t="s">
        <v>6953</v>
      </c>
      <c r="G1693" s="6" t="s">
        <v>3799</v>
      </c>
      <c r="H1693" t="s">
        <v>40</v>
      </c>
      <c r="I1693" t="s">
        <v>23</v>
      </c>
      <c r="J1693" t="s">
        <v>823</v>
      </c>
      <c r="K1693" t="s">
        <v>2102</v>
      </c>
      <c r="L1693" t="s">
        <v>2103</v>
      </c>
      <c r="M1693" t="s">
        <v>7229</v>
      </c>
      <c r="N1693" t="s">
        <v>711</v>
      </c>
      <c r="O1693" s="88">
        <v>44652</v>
      </c>
      <c r="P1693" s="88">
        <v>44682</v>
      </c>
      <c r="Q1693" s="1" t="s">
        <v>6939</v>
      </c>
      <c r="R1693" s="1" t="s">
        <v>6939</v>
      </c>
      <c r="S1693" s="1" t="s">
        <v>6939</v>
      </c>
      <c r="T1693" s="89">
        <v>44707</v>
      </c>
      <c r="U1693" t="s">
        <v>5982</v>
      </c>
      <c r="V1693" t="s">
        <v>35</v>
      </c>
      <c r="W1693" t="s">
        <v>248</v>
      </c>
      <c r="X1693" t="b">
        <f>Tabla1[[#This Row],[PLAN CONSUMO 31/10]]=Tabla1[[#This Row],[PLAN_CONSUMO]]</f>
        <v>1</v>
      </c>
      <c r="Y1693" t="s">
        <v>35</v>
      </c>
      <c r="Z1693" t="b">
        <f>Tabla1[[#This Row],[DESCRIPCION_U20002 31/10]]=Tabla1[[#This Row],[DESCRIPCION_U2000]]</f>
        <v>0</v>
      </c>
      <c r="AA1693" t="s">
        <v>3799</v>
      </c>
      <c r="AB1693" t="b">
        <f>Tabla1[[#This Row],[EJECUTIVO COMERCIAL 31/10]]=Tabla1[[#This Row],[EJECUTIVO_CORPORATE]]</f>
        <v>1</v>
      </c>
      <c r="AC1693" t="e">
        <f>VLOOKUP(Tabla1[[#This Row],[NRO_CUENTA]],[1]!Tabla3[#Data],12,0)</f>
        <v>#N/A</v>
      </c>
      <c r="AD1693" t="e">
        <f>VLOOKUP(Tabla1[[#This Row],[NRO_CUENTA]],[1]!Tabla3[#Data],17,0)</f>
        <v>#N/A</v>
      </c>
    </row>
    <row r="1694" spans="1:30" x14ac:dyDescent="0.25">
      <c r="A1694" t="s">
        <v>18</v>
      </c>
      <c r="B1694" s="1">
        <v>43180</v>
      </c>
      <c r="C1694" t="s">
        <v>248</v>
      </c>
      <c r="D1694">
        <v>32135</v>
      </c>
      <c r="E1694" s="6" t="s">
        <v>1660</v>
      </c>
      <c r="F1694" t="s">
        <v>7234</v>
      </c>
      <c r="G1694" s="6" t="s">
        <v>3799</v>
      </c>
      <c r="H1694" t="s">
        <v>40</v>
      </c>
      <c r="I1694" t="s">
        <v>23</v>
      </c>
      <c r="J1694" t="s">
        <v>823</v>
      </c>
      <c r="K1694" t="s">
        <v>2105</v>
      </c>
      <c r="L1694" t="s">
        <v>2106</v>
      </c>
      <c r="M1694" t="s">
        <v>7229</v>
      </c>
      <c r="N1694" t="s">
        <v>711</v>
      </c>
      <c r="O1694" s="88">
        <v>44652</v>
      </c>
      <c r="P1694" s="88">
        <v>44682</v>
      </c>
      <c r="Q1694" s="1" t="s">
        <v>1878</v>
      </c>
      <c r="R1694" s="1" t="s">
        <v>7378</v>
      </c>
      <c r="S1694" s="2"/>
      <c r="T1694" s="89">
        <v>44706</v>
      </c>
      <c r="U1694" t="s">
        <v>5984</v>
      </c>
      <c r="V1694" t="s">
        <v>35</v>
      </c>
      <c r="W1694" t="s">
        <v>248</v>
      </c>
      <c r="X1694" t="b">
        <f>Tabla1[[#This Row],[PLAN CONSUMO 31/10]]=Tabla1[[#This Row],[PLAN_CONSUMO]]</f>
        <v>1</v>
      </c>
      <c r="Y1694" t="s">
        <v>35</v>
      </c>
      <c r="Z1694" t="b">
        <f>Tabla1[[#This Row],[DESCRIPCION_U20002 31/10]]=Tabla1[[#This Row],[DESCRIPCION_U2000]]</f>
        <v>0</v>
      </c>
      <c r="AA1694" t="s">
        <v>3799</v>
      </c>
      <c r="AB1694" t="b">
        <f>Tabla1[[#This Row],[EJECUTIVO COMERCIAL 31/10]]=Tabla1[[#This Row],[EJECUTIVO_CORPORATE]]</f>
        <v>1</v>
      </c>
      <c r="AC1694" t="e">
        <f>VLOOKUP(Tabla1[[#This Row],[NRO_CUENTA]],[1]!Tabla3[#Data],12,0)</f>
        <v>#N/A</v>
      </c>
      <c r="AD1694" t="e">
        <f>VLOOKUP(Tabla1[[#This Row],[NRO_CUENTA]],[1]!Tabla3[#Data],17,0)</f>
        <v>#N/A</v>
      </c>
    </row>
    <row r="1695" spans="1:30" x14ac:dyDescent="0.25">
      <c r="A1695" t="s">
        <v>18</v>
      </c>
      <c r="B1695" s="1">
        <v>43818</v>
      </c>
      <c r="C1695" t="s">
        <v>717</v>
      </c>
      <c r="D1695">
        <v>34758</v>
      </c>
      <c r="E1695" s="6" t="s">
        <v>588</v>
      </c>
      <c r="F1695" t="s">
        <v>7100</v>
      </c>
      <c r="G1695" s="6" t="s">
        <v>6743</v>
      </c>
      <c r="H1695" t="s">
        <v>40</v>
      </c>
      <c r="I1695" t="s">
        <v>23</v>
      </c>
      <c r="J1695" t="s">
        <v>6906</v>
      </c>
      <c r="K1695" t="s">
        <v>589</v>
      </c>
      <c r="L1695" t="s">
        <v>590</v>
      </c>
      <c r="M1695" t="s">
        <v>591</v>
      </c>
      <c r="N1695" t="s">
        <v>711</v>
      </c>
      <c r="O1695" s="88">
        <v>44652</v>
      </c>
      <c r="P1695" s="88">
        <v>44682</v>
      </c>
      <c r="Q1695" s="1" t="s">
        <v>6939</v>
      </c>
      <c r="R1695" s="1"/>
      <c r="S1695" s="2"/>
      <c r="T1695" s="89">
        <v>44716</v>
      </c>
      <c r="U1695" t="s">
        <v>5982</v>
      </c>
      <c r="V1695" t="s">
        <v>5982</v>
      </c>
      <c r="W1695" t="s">
        <v>717</v>
      </c>
      <c r="X1695" t="b">
        <f>Tabla1[[#This Row],[PLAN CONSUMO 31/10]]=Tabla1[[#This Row],[PLAN_CONSUMO]]</f>
        <v>1</v>
      </c>
      <c r="Y1695" t="s">
        <v>7100</v>
      </c>
      <c r="Z1695" t="b">
        <f>Tabla1[[#This Row],[DESCRIPCION_U20002 31/10]]=Tabla1[[#This Row],[DESCRIPCION_U2000]]</f>
        <v>1</v>
      </c>
      <c r="AA1695" t="s">
        <v>6743</v>
      </c>
      <c r="AB1695" t="b">
        <f>Tabla1[[#This Row],[EJECUTIVO COMERCIAL 31/10]]=Tabla1[[#This Row],[EJECUTIVO_CORPORATE]]</f>
        <v>1</v>
      </c>
      <c r="AC1695" t="e">
        <f>VLOOKUP(Tabla1[[#This Row],[NRO_CUENTA]],[1]!Tabla3[#Data],12,0)</f>
        <v>#N/A</v>
      </c>
      <c r="AD1695" t="e">
        <f>VLOOKUP(Tabla1[[#This Row],[NRO_CUENTA]],[1]!Tabla3[#Data],17,0)</f>
        <v>#N/A</v>
      </c>
    </row>
    <row r="1696" spans="1:30" x14ac:dyDescent="0.25">
      <c r="A1696" t="s">
        <v>18</v>
      </c>
      <c r="B1696" s="1">
        <v>42615</v>
      </c>
      <c r="C1696" t="s">
        <v>1251</v>
      </c>
      <c r="D1696">
        <v>30408</v>
      </c>
      <c r="E1696" s="6" t="s">
        <v>588</v>
      </c>
      <c r="F1696" t="s">
        <v>7101</v>
      </c>
      <c r="G1696" s="6" t="s">
        <v>6743</v>
      </c>
      <c r="H1696" t="s">
        <v>22</v>
      </c>
      <c r="I1696" t="s">
        <v>23</v>
      </c>
      <c r="J1696" t="s">
        <v>6906</v>
      </c>
      <c r="K1696" t="s">
        <v>719</v>
      </c>
      <c r="L1696" t="s">
        <v>720</v>
      </c>
      <c r="M1696" t="s">
        <v>721</v>
      </c>
      <c r="N1696" t="s">
        <v>711</v>
      </c>
      <c r="O1696" s="88">
        <v>44652</v>
      </c>
      <c r="P1696" s="88">
        <v>44682</v>
      </c>
      <c r="Q1696" s="1" t="s">
        <v>6939</v>
      </c>
      <c r="R1696" s="1"/>
      <c r="S1696" s="2"/>
      <c r="T1696" s="89">
        <v>44716</v>
      </c>
      <c r="U1696" t="s">
        <v>5982</v>
      </c>
      <c r="V1696" t="s">
        <v>5982</v>
      </c>
      <c r="W1696" t="s">
        <v>1251</v>
      </c>
      <c r="X1696" t="b">
        <f>Tabla1[[#This Row],[PLAN CONSUMO 31/10]]=Tabla1[[#This Row],[PLAN_CONSUMO]]</f>
        <v>1</v>
      </c>
      <c r="Y1696" t="s">
        <v>7101</v>
      </c>
      <c r="Z1696" t="b">
        <f>Tabla1[[#This Row],[DESCRIPCION_U20002 31/10]]=Tabla1[[#This Row],[DESCRIPCION_U2000]]</f>
        <v>1</v>
      </c>
      <c r="AA1696" t="s">
        <v>6743</v>
      </c>
      <c r="AB1696" t="b">
        <f>Tabla1[[#This Row],[EJECUTIVO COMERCIAL 31/10]]=Tabla1[[#This Row],[EJECUTIVO_CORPORATE]]</f>
        <v>1</v>
      </c>
      <c r="AC1696" t="e">
        <f>VLOOKUP(Tabla1[[#This Row],[NRO_CUENTA]],[1]!Tabla3[#Data],12,0)</f>
        <v>#N/A</v>
      </c>
      <c r="AD1696" t="e">
        <f>VLOOKUP(Tabla1[[#This Row],[NRO_CUENTA]],[1]!Tabla3[#Data],17,0)</f>
        <v>#N/A</v>
      </c>
    </row>
    <row r="1697" spans="1:31" x14ac:dyDescent="0.25">
      <c r="A1697" t="s">
        <v>18</v>
      </c>
      <c r="B1697" s="1">
        <v>41548</v>
      </c>
      <c r="C1697" t="s">
        <v>868</v>
      </c>
      <c r="D1697">
        <v>28527</v>
      </c>
      <c r="E1697" s="6" t="s">
        <v>588</v>
      </c>
      <c r="F1697" t="s">
        <v>7098</v>
      </c>
      <c r="G1697" s="6" t="s">
        <v>6743</v>
      </c>
      <c r="H1697" t="s">
        <v>22</v>
      </c>
      <c r="I1697" t="s">
        <v>23</v>
      </c>
      <c r="J1697" t="s">
        <v>6906</v>
      </c>
      <c r="K1697" t="s">
        <v>715</v>
      </c>
      <c r="L1697" t="s">
        <v>716</v>
      </c>
      <c r="M1697" t="s">
        <v>591</v>
      </c>
      <c r="N1697" t="s">
        <v>711</v>
      </c>
      <c r="O1697" s="88">
        <v>44652</v>
      </c>
      <c r="P1697" s="88">
        <v>44682</v>
      </c>
      <c r="Q1697" s="1" t="s">
        <v>6939</v>
      </c>
      <c r="R1697" s="1"/>
      <c r="S1697" s="2"/>
      <c r="T1697" s="89">
        <v>44716</v>
      </c>
      <c r="U1697" t="s">
        <v>5982</v>
      </c>
      <c r="V1697" t="s">
        <v>5982</v>
      </c>
      <c r="W1697" t="s">
        <v>868</v>
      </c>
      <c r="X1697" t="b">
        <f>Tabla1[[#This Row],[PLAN CONSUMO 31/10]]=Tabla1[[#This Row],[PLAN_CONSUMO]]</f>
        <v>1</v>
      </c>
      <c r="Y1697" t="s">
        <v>7098</v>
      </c>
      <c r="Z1697" t="b">
        <f>Tabla1[[#This Row],[DESCRIPCION_U20002 31/10]]=Tabla1[[#This Row],[DESCRIPCION_U2000]]</f>
        <v>1</v>
      </c>
      <c r="AA1697" t="s">
        <v>6743</v>
      </c>
      <c r="AB1697" t="b">
        <f>Tabla1[[#This Row],[EJECUTIVO COMERCIAL 31/10]]=Tabla1[[#This Row],[EJECUTIVO_CORPORATE]]</f>
        <v>1</v>
      </c>
      <c r="AC1697" t="e">
        <f>VLOOKUP(Tabla1[[#This Row],[NRO_CUENTA]],[1]!Tabla3[#Data],12,0)</f>
        <v>#N/A</v>
      </c>
      <c r="AD1697" t="e">
        <f>VLOOKUP(Tabla1[[#This Row],[NRO_CUENTA]],[1]!Tabla3[#Data],17,0)</f>
        <v>#N/A</v>
      </c>
    </row>
    <row r="1698" spans="1:31" x14ac:dyDescent="0.25">
      <c r="A1698" t="s">
        <v>18</v>
      </c>
      <c r="B1698" s="1">
        <v>43917</v>
      </c>
      <c r="C1698" t="s">
        <v>76</v>
      </c>
      <c r="D1698">
        <v>35262</v>
      </c>
      <c r="E1698" s="6" t="s">
        <v>1052</v>
      </c>
      <c r="F1698" t="s">
        <v>7121</v>
      </c>
      <c r="G1698" s="6" t="s">
        <v>3799</v>
      </c>
      <c r="H1698" t="s">
        <v>40</v>
      </c>
      <c r="I1698" t="s">
        <v>23</v>
      </c>
      <c r="J1698" t="s">
        <v>823</v>
      </c>
      <c r="K1698" t="s">
        <v>1501</v>
      </c>
      <c r="L1698" t="s">
        <v>1502</v>
      </c>
      <c r="M1698" t="s">
        <v>7230</v>
      </c>
      <c r="N1698" t="s">
        <v>711</v>
      </c>
      <c r="O1698" s="88">
        <v>44652</v>
      </c>
      <c r="P1698" s="88">
        <v>44682</v>
      </c>
      <c r="Q1698" s="1" t="s">
        <v>6939</v>
      </c>
      <c r="R1698" s="1"/>
      <c r="S1698" s="2"/>
      <c r="T1698" s="89">
        <v>44694</v>
      </c>
      <c r="U1698" t="s">
        <v>5982</v>
      </c>
      <c r="V1698" t="s">
        <v>5982</v>
      </c>
      <c r="W1698" t="s">
        <v>76</v>
      </c>
      <c r="X1698" t="b">
        <f>Tabla1[[#This Row],[PLAN CONSUMO 31/10]]=Tabla1[[#This Row],[PLAN_CONSUMO]]</f>
        <v>1</v>
      </c>
      <c r="Y1698" t="s">
        <v>7121</v>
      </c>
      <c r="Z1698" t="b">
        <f>Tabla1[[#This Row],[DESCRIPCION_U20002 31/10]]=Tabla1[[#This Row],[DESCRIPCION_U2000]]</f>
        <v>1</v>
      </c>
      <c r="AA1698" t="s">
        <v>3799</v>
      </c>
      <c r="AB1698" t="b">
        <f>Tabla1[[#This Row],[EJECUTIVO COMERCIAL 31/10]]=Tabla1[[#This Row],[EJECUTIVO_CORPORATE]]</f>
        <v>1</v>
      </c>
      <c r="AC1698" t="e">
        <f>VLOOKUP(Tabla1[[#This Row],[NRO_CUENTA]],[1]!Tabla3[#Data],12,0)</f>
        <v>#N/A</v>
      </c>
      <c r="AD1698" t="e">
        <f>VLOOKUP(Tabla1[[#This Row],[NRO_CUENTA]],[1]!Tabla3[#Data],17,0)</f>
        <v>#N/A</v>
      </c>
    </row>
    <row r="1699" spans="1:31" x14ac:dyDescent="0.25">
      <c r="A1699" t="s">
        <v>18</v>
      </c>
      <c r="B1699" s="1">
        <v>42104</v>
      </c>
      <c r="C1699" t="s">
        <v>393</v>
      </c>
      <c r="D1699">
        <v>29532</v>
      </c>
      <c r="E1699" s="6" t="s">
        <v>1052</v>
      </c>
      <c r="F1699" t="s">
        <v>7122</v>
      </c>
      <c r="G1699" s="6" t="s">
        <v>3799</v>
      </c>
      <c r="H1699" t="s">
        <v>40</v>
      </c>
      <c r="I1699" t="s">
        <v>23</v>
      </c>
      <c r="J1699" t="s">
        <v>823</v>
      </c>
      <c r="K1699" t="s">
        <v>1113</v>
      </c>
      <c r="M1699" t="s">
        <v>7230</v>
      </c>
      <c r="N1699" t="s">
        <v>711</v>
      </c>
      <c r="O1699" s="88">
        <v>44652</v>
      </c>
      <c r="P1699" s="88">
        <v>44682</v>
      </c>
      <c r="Q1699" s="1" t="s">
        <v>6939</v>
      </c>
      <c r="R1699" s="1"/>
      <c r="S1699" s="2"/>
      <c r="T1699" s="89">
        <v>44694</v>
      </c>
      <c r="U1699" t="s">
        <v>5982</v>
      </c>
      <c r="V1699" t="s">
        <v>5982</v>
      </c>
      <c r="W1699" t="s">
        <v>393</v>
      </c>
      <c r="X1699" t="b">
        <f>Tabla1[[#This Row],[PLAN CONSUMO 31/10]]=Tabla1[[#This Row],[PLAN_CONSUMO]]</f>
        <v>1</v>
      </c>
      <c r="Y1699" t="s">
        <v>7122</v>
      </c>
      <c r="Z1699" t="b">
        <f>Tabla1[[#This Row],[DESCRIPCION_U20002 31/10]]=Tabla1[[#This Row],[DESCRIPCION_U2000]]</f>
        <v>1</v>
      </c>
      <c r="AA1699" t="s">
        <v>3799</v>
      </c>
      <c r="AB1699" t="b">
        <f>Tabla1[[#This Row],[EJECUTIVO COMERCIAL 31/10]]=Tabla1[[#This Row],[EJECUTIVO_CORPORATE]]</f>
        <v>1</v>
      </c>
      <c r="AC1699" t="e">
        <f>VLOOKUP(Tabla1[[#This Row],[NRO_CUENTA]],[1]!Tabla3[#Data],12,0)</f>
        <v>#N/A</v>
      </c>
      <c r="AD1699" t="e">
        <f>VLOOKUP(Tabla1[[#This Row],[NRO_CUENTA]],[1]!Tabla3[#Data],17,0)</f>
        <v>#N/A</v>
      </c>
    </row>
    <row r="1700" spans="1:31" x14ac:dyDescent="0.25">
      <c r="A1700" t="s">
        <v>18</v>
      </c>
      <c r="B1700" s="1">
        <v>42576</v>
      </c>
      <c r="C1700" t="s">
        <v>36</v>
      </c>
      <c r="D1700">
        <v>30194</v>
      </c>
      <c r="E1700" s="6" t="s">
        <v>1052</v>
      </c>
      <c r="F1700" t="s">
        <v>7123</v>
      </c>
      <c r="G1700" s="6" t="s">
        <v>3799</v>
      </c>
      <c r="H1700" t="s">
        <v>40</v>
      </c>
      <c r="I1700" t="s">
        <v>23</v>
      </c>
      <c r="J1700" t="s">
        <v>823</v>
      </c>
      <c r="K1700" t="s">
        <v>1125</v>
      </c>
      <c r="L1700" t="s">
        <v>1126</v>
      </c>
      <c r="M1700" t="s">
        <v>7230</v>
      </c>
      <c r="N1700" t="s">
        <v>711</v>
      </c>
      <c r="O1700" s="88">
        <v>44652</v>
      </c>
      <c r="P1700" s="88">
        <v>44682</v>
      </c>
      <c r="Q1700" s="1" t="s">
        <v>6939</v>
      </c>
      <c r="R1700" s="1"/>
      <c r="S1700" s="2"/>
      <c r="T1700" s="89">
        <v>44694</v>
      </c>
      <c r="U1700" t="s">
        <v>5982</v>
      </c>
      <c r="V1700" t="s">
        <v>5982</v>
      </c>
      <c r="W1700" t="s">
        <v>36</v>
      </c>
      <c r="X1700" t="b">
        <f>Tabla1[[#This Row],[PLAN CONSUMO 31/10]]=Tabla1[[#This Row],[PLAN_CONSUMO]]</f>
        <v>1</v>
      </c>
      <c r="Y1700" t="s">
        <v>7123</v>
      </c>
      <c r="Z1700" t="b">
        <f>Tabla1[[#This Row],[DESCRIPCION_U20002 31/10]]=Tabla1[[#This Row],[DESCRIPCION_U2000]]</f>
        <v>1</v>
      </c>
      <c r="AA1700" t="s">
        <v>3799</v>
      </c>
      <c r="AB1700" t="b">
        <f>Tabla1[[#This Row],[EJECUTIVO COMERCIAL 31/10]]=Tabla1[[#This Row],[EJECUTIVO_CORPORATE]]</f>
        <v>1</v>
      </c>
      <c r="AC1700" t="e">
        <f>VLOOKUP(Tabla1[[#This Row],[NRO_CUENTA]],[1]!Tabla3[#Data],12,0)</f>
        <v>#N/A</v>
      </c>
      <c r="AD1700" t="e">
        <f>VLOOKUP(Tabla1[[#This Row],[NRO_CUENTA]],[1]!Tabla3[#Data],17,0)</f>
        <v>#N/A</v>
      </c>
    </row>
    <row r="1701" spans="1:31" x14ac:dyDescent="0.25">
      <c r="A1701" t="s">
        <v>88</v>
      </c>
      <c r="B1701" s="1">
        <v>44592</v>
      </c>
      <c r="C1701" t="s">
        <v>299</v>
      </c>
      <c r="D1701">
        <v>37348</v>
      </c>
      <c r="E1701" s="6" t="s">
        <v>7143</v>
      </c>
      <c r="F1701" s="37" t="s">
        <v>7144</v>
      </c>
      <c r="G1701" s="6" t="s">
        <v>5882</v>
      </c>
      <c r="H1701" t="s">
        <v>22</v>
      </c>
      <c r="I1701" t="s">
        <v>23</v>
      </c>
      <c r="J1701" t="str">
        <f>VLOOKUP(Tabla1[[#This Row],[EJECUTIVO_CORPORATE]],Tabla2[[NOMBRE]:[CORREO]],2,FALSE)</f>
        <v>leonjo@tigo.net.bo</v>
      </c>
      <c r="K1701" t="s">
        <v>7183</v>
      </c>
      <c r="L1701" t="s">
        <v>7184</v>
      </c>
      <c r="M1701" t="s">
        <v>7185</v>
      </c>
      <c r="N1701" t="s">
        <v>594</v>
      </c>
      <c r="O1701" s="88">
        <v>44652</v>
      </c>
      <c r="P1701" s="88">
        <v>44682</v>
      </c>
      <c r="Q1701" s="1" t="s">
        <v>1878</v>
      </c>
      <c r="R1701" s="1"/>
      <c r="S1701" s="2"/>
      <c r="T1701" s="89">
        <v>44704</v>
      </c>
      <c r="U1701" t="s">
        <v>5982</v>
      </c>
      <c r="V1701" t="s">
        <v>5982</v>
      </c>
      <c r="W1701" t="s">
        <v>158</v>
      </c>
      <c r="X1701" t="b">
        <f>Tabla1[[#This Row],[PLAN CONSUMO 31/10]]=Tabla1[[#This Row],[PLAN_CONSUMO]]</f>
        <v>0</v>
      </c>
      <c r="Y1701" t="s">
        <v>8884</v>
      </c>
      <c r="Z1701" t="b">
        <f>Tabla1[[#This Row],[DESCRIPCION_U20002 31/10]]=Tabla1[[#This Row],[DESCRIPCION_U2000]]</f>
        <v>0</v>
      </c>
      <c r="AA1701" t="s">
        <v>5882</v>
      </c>
      <c r="AB1701" t="b">
        <f>Tabla1[[#This Row],[EJECUTIVO COMERCIAL 31/10]]=Tabla1[[#This Row],[EJECUTIVO_CORPORATE]]</f>
        <v>1</v>
      </c>
      <c r="AC1701" t="e">
        <f>VLOOKUP(Tabla1[[#This Row],[NRO_CUENTA]],[1]!Tabla3[#Data],12,0)</f>
        <v>#N/A</v>
      </c>
      <c r="AD1701" t="e">
        <f>VLOOKUP(Tabla1[[#This Row],[NRO_CUENTA]],[1]!Tabla3[#Data],17,0)</f>
        <v>#N/A</v>
      </c>
    </row>
    <row r="1702" spans="1:31" x14ac:dyDescent="0.25">
      <c r="A1702" t="s">
        <v>18</v>
      </c>
      <c r="B1702" s="1">
        <v>43131</v>
      </c>
      <c r="C1702" t="s">
        <v>364</v>
      </c>
      <c r="D1702">
        <v>31890</v>
      </c>
      <c r="E1702" s="6" t="s">
        <v>1660</v>
      </c>
      <c r="F1702" t="s">
        <v>3368</v>
      </c>
      <c r="G1702" t="s">
        <v>3799</v>
      </c>
      <c r="H1702" s="22" t="s">
        <v>31</v>
      </c>
      <c r="I1702" s="22" t="s">
        <v>23</v>
      </c>
      <c r="J1702" s="1" t="s">
        <v>823</v>
      </c>
      <c r="K1702" s="1" t="s">
        <v>1689</v>
      </c>
      <c r="L1702" t="s">
        <v>1690</v>
      </c>
      <c r="M1702" t="s">
        <v>1691</v>
      </c>
      <c r="N1702" t="s">
        <v>711</v>
      </c>
      <c r="O1702" s="88">
        <v>44652</v>
      </c>
      <c r="P1702" s="88">
        <v>44682</v>
      </c>
      <c r="Q1702" t="s">
        <v>6939</v>
      </c>
      <c r="T1702" s="50">
        <v>44711</v>
      </c>
      <c r="U1702" t="s">
        <v>5984</v>
      </c>
      <c r="V1702" t="s">
        <v>5982</v>
      </c>
      <c r="W1702" t="s">
        <v>364</v>
      </c>
      <c r="X1702" t="b">
        <f>Tabla1[[#This Row],[PLAN CONSUMO 31/10]]=Tabla1[[#This Row],[PLAN_CONSUMO]]</f>
        <v>1</v>
      </c>
      <c r="Y1702" t="s">
        <v>3368</v>
      </c>
      <c r="Z1702" t="b">
        <f>Tabla1[[#This Row],[DESCRIPCION_U20002 31/10]]=Tabla1[[#This Row],[DESCRIPCION_U2000]]</f>
        <v>1</v>
      </c>
      <c r="AA1702" t="s">
        <v>3799</v>
      </c>
      <c r="AB1702" t="b">
        <f>Tabla1[[#This Row],[EJECUTIVO COMERCIAL 31/10]]=Tabla1[[#This Row],[EJECUTIVO_CORPORATE]]</f>
        <v>1</v>
      </c>
      <c r="AC1702" t="e">
        <f>VLOOKUP(Tabla1[[#This Row],[NRO_CUENTA]],[1]!Tabla3[#Data],12,0)</f>
        <v>#N/A</v>
      </c>
      <c r="AD1702" t="e">
        <f>VLOOKUP(Tabla1[[#This Row],[NRO_CUENTA]],[1]!Tabla3[#Data],17,0)</f>
        <v>#N/A</v>
      </c>
    </row>
    <row r="1703" spans="1:31" x14ac:dyDescent="0.25">
      <c r="A1703" t="s">
        <v>18</v>
      </c>
      <c r="B1703" s="1">
        <v>43861</v>
      </c>
      <c r="C1703" t="s">
        <v>364</v>
      </c>
      <c r="D1703">
        <v>35093</v>
      </c>
      <c r="E1703" s="6" t="s">
        <v>1393</v>
      </c>
      <c r="F1703" t="s">
        <v>3303</v>
      </c>
      <c r="G1703" s="6" t="s">
        <v>1837</v>
      </c>
      <c r="H1703" t="s">
        <v>22</v>
      </c>
      <c r="I1703" t="s">
        <v>23</v>
      </c>
      <c r="J1703" t="s">
        <v>939</v>
      </c>
      <c r="K1703" t="s">
        <v>1478</v>
      </c>
      <c r="L1703">
        <v>0</v>
      </c>
      <c r="M1703" t="s">
        <v>1479</v>
      </c>
      <c r="N1703" t="s">
        <v>711</v>
      </c>
      <c r="O1703" s="88">
        <v>44682</v>
      </c>
      <c r="P1703" s="88">
        <v>44713</v>
      </c>
      <c r="Q1703" s="1" t="s">
        <v>6939</v>
      </c>
      <c r="R1703" s="1"/>
      <c r="S1703" s="2"/>
      <c r="T1703" s="89">
        <v>44740</v>
      </c>
      <c r="U1703" t="s">
        <v>5982</v>
      </c>
      <c r="V1703" t="s">
        <v>5982</v>
      </c>
      <c r="W1703" t="s">
        <v>364</v>
      </c>
      <c r="X1703" t="b">
        <f>Tabla1[[#This Row],[PLAN CONSUMO 31/10]]=Tabla1[[#This Row],[PLAN_CONSUMO]]</f>
        <v>1</v>
      </c>
      <c r="Y1703" t="s">
        <v>3303</v>
      </c>
      <c r="Z1703" t="b">
        <f>Tabla1[[#This Row],[DESCRIPCION_U20002 31/10]]=Tabla1[[#This Row],[DESCRIPCION_U2000]]</f>
        <v>1</v>
      </c>
      <c r="AA1703" t="s">
        <v>8891</v>
      </c>
      <c r="AB1703" t="b">
        <f>Tabla1[[#This Row],[EJECUTIVO COMERCIAL 31/10]]=Tabla1[[#This Row],[EJECUTIVO_CORPORATE]]</f>
        <v>0</v>
      </c>
      <c r="AC1703" t="e">
        <f>VLOOKUP(Tabla1[[#This Row],[NRO_CUENTA]],[1]!Tabla3[#Data],12,0)</f>
        <v>#N/A</v>
      </c>
      <c r="AD1703" t="e">
        <f>VLOOKUP(Tabla1[[#This Row],[NRO_CUENTA]],[1]!Tabla3[#Data],17,0)</f>
        <v>#N/A</v>
      </c>
    </row>
    <row r="1704" spans="1:31" x14ac:dyDescent="0.25">
      <c r="A1704" t="s">
        <v>18</v>
      </c>
      <c r="B1704" s="1">
        <v>43861</v>
      </c>
      <c r="C1704" t="s">
        <v>323</v>
      </c>
      <c r="D1704">
        <v>35095</v>
      </c>
      <c r="E1704" s="6" t="s">
        <v>1393</v>
      </c>
      <c r="F1704" t="s">
        <v>3304</v>
      </c>
      <c r="G1704" s="6" t="s">
        <v>1837</v>
      </c>
      <c r="H1704" t="s">
        <v>22</v>
      </c>
      <c r="I1704" t="s">
        <v>23</v>
      </c>
      <c r="J1704" t="s">
        <v>939</v>
      </c>
      <c r="K1704" t="s">
        <v>1494</v>
      </c>
      <c r="M1704" t="s">
        <v>1495</v>
      </c>
      <c r="N1704" t="s">
        <v>711</v>
      </c>
      <c r="O1704" s="88">
        <v>44682</v>
      </c>
      <c r="P1704" s="88">
        <v>44713</v>
      </c>
      <c r="Q1704" s="1" t="s">
        <v>6939</v>
      </c>
      <c r="R1704" s="1"/>
      <c r="S1704" s="2"/>
      <c r="T1704" s="89">
        <v>44740</v>
      </c>
      <c r="U1704" t="s">
        <v>5982</v>
      </c>
      <c r="V1704" t="s">
        <v>5982</v>
      </c>
      <c r="W1704" t="s">
        <v>323</v>
      </c>
      <c r="X1704" t="b">
        <f>Tabla1[[#This Row],[PLAN CONSUMO 31/10]]=Tabla1[[#This Row],[PLAN_CONSUMO]]</f>
        <v>1</v>
      </c>
      <c r="Y1704" t="s">
        <v>3304</v>
      </c>
      <c r="Z1704" t="b">
        <f>Tabla1[[#This Row],[DESCRIPCION_U20002 31/10]]=Tabla1[[#This Row],[DESCRIPCION_U2000]]</f>
        <v>1</v>
      </c>
      <c r="AA1704" t="s">
        <v>8891</v>
      </c>
      <c r="AB1704" t="b">
        <f>Tabla1[[#This Row],[EJECUTIVO COMERCIAL 31/10]]=Tabla1[[#This Row],[EJECUTIVO_CORPORATE]]</f>
        <v>0</v>
      </c>
      <c r="AC1704" t="e">
        <f>VLOOKUP(Tabla1[[#This Row],[NRO_CUENTA]],[1]!Tabla3[#Data],12,0)</f>
        <v>#N/A</v>
      </c>
      <c r="AD1704" t="e">
        <f>VLOOKUP(Tabla1[[#This Row],[NRO_CUENTA]],[1]!Tabla3[#Data],17,0)</f>
        <v>#N/A</v>
      </c>
    </row>
    <row r="1705" spans="1:31" x14ac:dyDescent="0.25">
      <c r="A1705" t="s">
        <v>18</v>
      </c>
      <c r="B1705" s="1">
        <v>43861</v>
      </c>
      <c r="C1705" t="s">
        <v>299</v>
      </c>
      <c r="D1705">
        <v>35090</v>
      </c>
      <c r="E1705" s="6" t="s">
        <v>1393</v>
      </c>
      <c r="F1705" t="s">
        <v>3335</v>
      </c>
      <c r="G1705" s="6" t="s">
        <v>1837</v>
      </c>
      <c r="H1705" t="s">
        <v>22</v>
      </c>
      <c r="I1705" t="s">
        <v>23</v>
      </c>
      <c r="J1705" t="s">
        <v>939</v>
      </c>
      <c r="K1705" t="s">
        <v>1492</v>
      </c>
      <c r="M1705" t="s">
        <v>1479</v>
      </c>
      <c r="N1705" t="s">
        <v>711</v>
      </c>
      <c r="O1705" s="88">
        <v>44682</v>
      </c>
      <c r="P1705" s="88">
        <v>44713</v>
      </c>
      <c r="Q1705" s="1" t="s">
        <v>6939</v>
      </c>
      <c r="R1705" s="1"/>
      <c r="S1705" s="2"/>
      <c r="T1705" s="89">
        <v>44740</v>
      </c>
      <c r="U1705" t="s">
        <v>5982</v>
      </c>
      <c r="V1705" t="s">
        <v>35</v>
      </c>
      <c r="W1705" t="s">
        <v>36</v>
      </c>
      <c r="X1705" t="b">
        <f>Tabla1[[#This Row],[PLAN CONSUMO 31/10]]=Tabla1[[#This Row],[PLAN_CONSUMO]]</f>
        <v>0</v>
      </c>
      <c r="Y1705" t="s">
        <v>35</v>
      </c>
      <c r="Z1705" t="b">
        <f>Tabla1[[#This Row],[DESCRIPCION_U20002 31/10]]=Tabla1[[#This Row],[DESCRIPCION_U2000]]</f>
        <v>0</v>
      </c>
      <c r="AA1705" t="s">
        <v>8891</v>
      </c>
      <c r="AB1705" t="b">
        <f>Tabla1[[#This Row],[EJECUTIVO COMERCIAL 31/10]]=Tabla1[[#This Row],[EJECUTIVO_CORPORATE]]</f>
        <v>0</v>
      </c>
      <c r="AC1705" t="e">
        <f>VLOOKUP(Tabla1[[#This Row],[NRO_CUENTA]],[1]!Tabla3[#Data],12,0)</f>
        <v>#N/A</v>
      </c>
      <c r="AD1705" t="e">
        <f>VLOOKUP(Tabla1[[#This Row],[NRO_CUENTA]],[1]!Tabla3[#Data],17,0)</f>
        <v>#N/A</v>
      </c>
    </row>
    <row r="1706" spans="1:31" x14ac:dyDescent="0.25">
      <c r="A1706" t="s">
        <v>18</v>
      </c>
      <c r="B1706" s="1">
        <v>44160</v>
      </c>
      <c r="C1706" t="s">
        <v>1380</v>
      </c>
      <c r="D1706">
        <v>35692</v>
      </c>
      <c r="E1706" s="6" t="s">
        <v>440</v>
      </c>
      <c r="F1706" t="s">
        <v>6133</v>
      </c>
      <c r="G1706" s="6" t="s">
        <v>3799</v>
      </c>
      <c r="H1706" t="s">
        <v>40</v>
      </c>
      <c r="I1706" t="s">
        <v>23</v>
      </c>
      <c r="J1706" t="s">
        <v>823</v>
      </c>
      <c r="K1706" t="s">
        <v>3856</v>
      </c>
      <c r="L1706" t="s">
        <v>3857</v>
      </c>
      <c r="M1706" t="s">
        <v>3858</v>
      </c>
      <c r="N1706" t="s">
        <v>711</v>
      </c>
      <c r="O1706" s="88">
        <v>44682</v>
      </c>
      <c r="P1706" s="88">
        <v>44713</v>
      </c>
      <c r="Q1706" s="1" t="s">
        <v>6939</v>
      </c>
      <c r="R1706" s="1"/>
      <c r="S1706" s="2"/>
      <c r="T1706" s="89">
        <v>44740</v>
      </c>
      <c r="U1706" t="s">
        <v>5982</v>
      </c>
      <c r="V1706" t="s">
        <v>5982</v>
      </c>
      <c r="W1706" t="s">
        <v>1380</v>
      </c>
      <c r="X1706" t="b">
        <f>Tabla1[[#This Row],[PLAN CONSUMO 31/10]]=Tabla1[[#This Row],[PLAN_CONSUMO]]</f>
        <v>1</v>
      </c>
      <c r="Y1706" t="s">
        <v>9465</v>
      </c>
      <c r="Z1706" t="b">
        <f>Tabla1[[#This Row],[DESCRIPCION_U20002 31/10]]=Tabla1[[#This Row],[DESCRIPCION_U2000]]</f>
        <v>0</v>
      </c>
      <c r="AA1706" t="s">
        <v>3799</v>
      </c>
      <c r="AB1706" t="b">
        <f>Tabla1[[#This Row],[EJECUTIVO COMERCIAL 31/10]]=Tabla1[[#This Row],[EJECUTIVO_CORPORATE]]</f>
        <v>1</v>
      </c>
      <c r="AC1706" t="e">
        <f>VLOOKUP(Tabla1[[#This Row],[NRO_CUENTA]],[1]!Tabla3[#Data],12,0)</f>
        <v>#N/A</v>
      </c>
      <c r="AD1706" t="e">
        <f>VLOOKUP(Tabla1[[#This Row],[NRO_CUENTA]],[1]!Tabla3[#Data],17,0)</f>
        <v>#N/A</v>
      </c>
    </row>
    <row r="1707" spans="1:31" x14ac:dyDescent="0.25">
      <c r="A1707" t="s">
        <v>18</v>
      </c>
      <c r="B1707" s="1">
        <v>42065</v>
      </c>
      <c r="C1707" t="s">
        <v>5983</v>
      </c>
      <c r="D1707">
        <v>29476</v>
      </c>
      <c r="E1707" s="6" t="s">
        <v>952</v>
      </c>
      <c r="F1707" t="s">
        <v>6327</v>
      </c>
      <c r="G1707" t="s">
        <v>7373</v>
      </c>
      <c r="H1707" t="s">
        <v>22</v>
      </c>
      <c r="I1707" t="s">
        <v>23</v>
      </c>
      <c r="J1707" t="s">
        <v>1377</v>
      </c>
      <c r="K1707" t="s">
        <v>953</v>
      </c>
      <c r="L1707" t="s">
        <v>954</v>
      </c>
      <c r="M1707" t="s">
        <v>955</v>
      </c>
      <c r="N1707" t="s">
        <v>711</v>
      </c>
      <c r="O1707" s="88">
        <v>44682</v>
      </c>
      <c r="P1707" s="88">
        <v>44713</v>
      </c>
      <c r="Q1707" s="1" t="s">
        <v>75</v>
      </c>
      <c r="R1707" s="1" t="s">
        <v>7458</v>
      </c>
      <c r="S1707" s="2" t="s">
        <v>2239</v>
      </c>
      <c r="T1707" s="48" t="s">
        <v>6992</v>
      </c>
      <c r="U1707" t="s">
        <v>5982</v>
      </c>
      <c r="V1707" t="s">
        <v>5982</v>
      </c>
      <c r="W1707" t="s">
        <v>5983</v>
      </c>
      <c r="X1707" t="b">
        <f>Tabla1[[#This Row],[PLAN CONSUMO 31/10]]=Tabla1[[#This Row],[PLAN_CONSUMO]]</f>
        <v>1</v>
      </c>
      <c r="Y1707" t="s">
        <v>6327</v>
      </c>
      <c r="Z1707" t="b">
        <f>Tabla1[[#This Row],[DESCRIPCION_U20002 31/10]]=Tabla1[[#This Row],[DESCRIPCION_U2000]]</f>
        <v>1</v>
      </c>
      <c r="AA1707" t="s">
        <v>7373</v>
      </c>
      <c r="AB1707" t="b">
        <f>Tabla1[[#This Row],[EJECUTIVO COMERCIAL 31/10]]=Tabla1[[#This Row],[EJECUTIVO_CORPORATE]]</f>
        <v>1</v>
      </c>
      <c r="AC1707" t="e">
        <f>VLOOKUP(Tabla1[[#This Row],[NRO_CUENTA]],[1]!Tabla3[#Data],12,0)</f>
        <v>#N/A</v>
      </c>
      <c r="AD1707" t="e">
        <f>VLOOKUP(Tabla1[[#This Row],[NRO_CUENTA]],[1]!Tabla3[#Data],17,0)</f>
        <v>#N/A</v>
      </c>
    </row>
    <row r="1708" spans="1:31" x14ac:dyDescent="0.25">
      <c r="A1708" t="s">
        <v>18</v>
      </c>
      <c r="B1708" s="1">
        <v>44175</v>
      </c>
      <c r="C1708" t="s">
        <v>1381</v>
      </c>
      <c r="D1708">
        <v>35777</v>
      </c>
      <c r="E1708" s="6" t="s">
        <v>1084</v>
      </c>
      <c r="F1708" t="s">
        <v>3805</v>
      </c>
      <c r="G1708" s="6" t="s">
        <v>3799</v>
      </c>
      <c r="H1708" t="s">
        <v>40</v>
      </c>
      <c r="I1708" t="s">
        <v>23</v>
      </c>
      <c r="J1708" t="s">
        <v>823</v>
      </c>
      <c r="K1708" t="s">
        <v>3943</v>
      </c>
      <c r="L1708" t="s">
        <v>3944</v>
      </c>
      <c r="M1708" t="s">
        <v>3945</v>
      </c>
      <c r="N1708" t="s">
        <v>711</v>
      </c>
      <c r="O1708" s="88">
        <v>44682</v>
      </c>
      <c r="P1708" s="88">
        <v>44713</v>
      </c>
      <c r="Q1708" s="1" t="s">
        <v>6939</v>
      </c>
      <c r="R1708" s="1"/>
      <c r="S1708" s="2"/>
      <c r="T1708" s="89">
        <v>44737</v>
      </c>
      <c r="U1708" t="s">
        <v>5982</v>
      </c>
      <c r="V1708" t="s">
        <v>5982</v>
      </c>
      <c r="W1708" t="s">
        <v>1381</v>
      </c>
      <c r="X1708" t="b">
        <f>Tabla1[[#This Row],[PLAN CONSUMO 31/10]]=Tabla1[[#This Row],[PLAN_CONSUMO]]</f>
        <v>1</v>
      </c>
      <c r="Y1708" t="s">
        <v>3805</v>
      </c>
      <c r="Z1708" t="b">
        <f>Tabla1[[#This Row],[DESCRIPCION_U20002 31/10]]=Tabla1[[#This Row],[DESCRIPCION_U2000]]</f>
        <v>1</v>
      </c>
      <c r="AA1708" t="s">
        <v>3799</v>
      </c>
      <c r="AB1708" t="b">
        <f>Tabla1[[#This Row],[EJECUTIVO COMERCIAL 31/10]]=Tabla1[[#This Row],[EJECUTIVO_CORPORATE]]</f>
        <v>1</v>
      </c>
      <c r="AC1708" t="e">
        <f>VLOOKUP(Tabla1[[#This Row],[NRO_CUENTA]],[1]!Tabla3[#Data],12,0)</f>
        <v>#N/A</v>
      </c>
      <c r="AD1708" t="e">
        <f>VLOOKUP(Tabla1[[#This Row],[NRO_CUENTA]],[1]!Tabla3[#Data],17,0)</f>
        <v>#N/A</v>
      </c>
    </row>
    <row r="1709" spans="1:31" x14ac:dyDescent="0.25">
      <c r="A1709" t="s">
        <v>18</v>
      </c>
      <c r="B1709" s="1">
        <v>43250</v>
      </c>
      <c r="C1709" t="s">
        <v>28</v>
      </c>
      <c r="D1709">
        <v>32383</v>
      </c>
      <c r="E1709" s="6" t="s">
        <v>1062</v>
      </c>
      <c r="F1709" t="s">
        <v>6046</v>
      </c>
      <c r="G1709" s="6" t="s">
        <v>4620</v>
      </c>
      <c r="H1709" t="s">
        <v>22</v>
      </c>
      <c r="I1709" t="s">
        <v>23</v>
      </c>
      <c r="J1709" t="s">
        <v>1225</v>
      </c>
      <c r="K1709" t="s">
        <v>1140</v>
      </c>
      <c r="L1709" t="s">
        <v>1141</v>
      </c>
      <c r="M1709" t="s">
        <v>1134</v>
      </c>
      <c r="N1709" t="s">
        <v>711</v>
      </c>
      <c r="O1709" s="88">
        <v>44682</v>
      </c>
      <c r="P1709" s="88">
        <v>44713</v>
      </c>
      <c r="Q1709" s="1" t="s">
        <v>6939</v>
      </c>
      <c r="R1709" s="1"/>
      <c r="S1709" s="2"/>
      <c r="T1709" s="89">
        <v>44791</v>
      </c>
      <c r="U1709" t="s">
        <v>5982</v>
      </c>
      <c r="V1709" t="s">
        <v>35</v>
      </c>
      <c r="W1709" t="s">
        <v>28</v>
      </c>
      <c r="X1709" t="b">
        <f>Tabla1[[#This Row],[PLAN CONSUMO 31/10]]=Tabla1[[#This Row],[PLAN_CONSUMO]]</f>
        <v>1</v>
      </c>
      <c r="Y1709" t="s">
        <v>35</v>
      </c>
      <c r="Z1709" t="b">
        <f>Tabla1[[#This Row],[DESCRIPCION_U20002 31/10]]=Tabla1[[#This Row],[DESCRIPCION_U2000]]</f>
        <v>0</v>
      </c>
      <c r="AA1709" t="s">
        <v>9185</v>
      </c>
      <c r="AB1709" t="b">
        <f>Tabla1[[#This Row],[EJECUTIVO COMERCIAL 31/10]]=Tabla1[[#This Row],[EJECUTIVO_CORPORATE]]</f>
        <v>0</v>
      </c>
      <c r="AC1709" t="e">
        <f>VLOOKUP(Tabla1[[#This Row],[NRO_CUENTA]],[1]!Tabla3[#Data],12,0)</f>
        <v>#N/A</v>
      </c>
      <c r="AD1709" t="e">
        <f>VLOOKUP(Tabla1[[#This Row],[NRO_CUENTA]],[1]!Tabla3[#Data],17,0)</f>
        <v>#N/A</v>
      </c>
      <c r="AE1709" s="37"/>
    </row>
    <row r="1710" spans="1:31" x14ac:dyDescent="0.25">
      <c r="A1710" t="s">
        <v>18</v>
      </c>
      <c r="B1710" s="1">
        <v>43372</v>
      </c>
      <c r="C1710" t="s">
        <v>248</v>
      </c>
      <c r="D1710">
        <v>32994</v>
      </c>
      <c r="E1710" s="6" t="s">
        <v>1062</v>
      </c>
      <c r="F1710" t="s">
        <v>6663</v>
      </c>
      <c r="G1710" s="6" t="s">
        <v>4620</v>
      </c>
      <c r="H1710" t="s">
        <v>40</v>
      </c>
      <c r="I1710" t="s">
        <v>23</v>
      </c>
      <c r="J1710" t="s">
        <v>1225</v>
      </c>
      <c r="K1710" t="s">
        <v>1135</v>
      </c>
      <c r="L1710" t="s">
        <v>1133</v>
      </c>
      <c r="M1710" t="s">
        <v>1134</v>
      </c>
      <c r="N1710" t="s">
        <v>711</v>
      </c>
      <c r="O1710" s="88">
        <v>44682</v>
      </c>
      <c r="P1710" s="88">
        <v>44713</v>
      </c>
      <c r="Q1710" s="1" t="s">
        <v>6939</v>
      </c>
      <c r="R1710" s="1"/>
      <c r="S1710" s="2"/>
      <c r="T1710" s="89">
        <v>44791</v>
      </c>
      <c r="U1710" t="s">
        <v>5982</v>
      </c>
      <c r="V1710" t="s">
        <v>5982</v>
      </c>
      <c r="W1710" t="s">
        <v>248</v>
      </c>
      <c r="X1710" t="b">
        <f>Tabla1[[#This Row],[PLAN CONSUMO 31/10]]=Tabla1[[#This Row],[PLAN_CONSUMO]]</f>
        <v>1</v>
      </c>
      <c r="Y1710" t="s">
        <v>6663</v>
      </c>
      <c r="Z1710" t="b">
        <f>Tabla1[[#This Row],[DESCRIPCION_U20002 31/10]]=Tabla1[[#This Row],[DESCRIPCION_U2000]]</f>
        <v>1</v>
      </c>
      <c r="AA1710" t="s">
        <v>9185</v>
      </c>
      <c r="AB1710" t="b">
        <f>Tabla1[[#This Row],[EJECUTIVO COMERCIAL 31/10]]=Tabla1[[#This Row],[EJECUTIVO_CORPORATE]]</f>
        <v>0</v>
      </c>
      <c r="AC1710" t="e">
        <f>VLOOKUP(Tabla1[[#This Row],[NRO_CUENTA]],[1]!Tabla3[#Data],12,0)</f>
        <v>#N/A</v>
      </c>
      <c r="AD1710" t="e">
        <f>VLOOKUP(Tabla1[[#This Row],[NRO_CUENTA]],[1]!Tabla3[#Data],17,0)</f>
        <v>#N/A</v>
      </c>
      <c r="AE1710" s="37"/>
    </row>
    <row r="1711" spans="1:31" x14ac:dyDescent="0.25">
      <c r="A1711" t="s">
        <v>18</v>
      </c>
      <c r="B1711" s="1">
        <v>43372</v>
      </c>
      <c r="C1711" t="s">
        <v>248</v>
      </c>
      <c r="D1711">
        <v>32993</v>
      </c>
      <c r="E1711" s="6" t="s">
        <v>1062</v>
      </c>
      <c r="F1711" t="s">
        <v>6662</v>
      </c>
      <c r="G1711" s="6" t="s">
        <v>4620</v>
      </c>
      <c r="H1711" t="s">
        <v>40</v>
      </c>
      <c r="I1711" t="s">
        <v>23</v>
      </c>
      <c r="J1711" t="s">
        <v>1225</v>
      </c>
      <c r="K1711" t="s">
        <v>1135</v>
      </c>
      <c r="L1711" t="s">
        <v>1133</v>
      </c>
      <c r="M1711" t="s">
        <v>1134</v>
      </c>
      <c r="N1711" t="s">
        <v>711</v>
      </c>
      <c r="O1711" s="88">
        <v>44682</v>
      </c>
      <c r="P1711" s="88">
        <v>44713</v>
      </c>
      <c r="Q1711" s="1" t="s">
        <v>6939</v>
      </c>
      <c r="R1711" s="1"/>
      <c r="S1711" s="2"/>
      <c r="T1711" s="89">
        <v>44791</v>
      </c>
      <c r="U1711" t="s">
        <v>5982</v>
      </c>
      <c r="V1711" t="s">
        <v>5982</v>
      </c>
      <c r="W1711" t="s">
        <v>248</v>
      </c>
      <c r="X1711" t="b">
        <f>Tabla1[[#This Row],[PLAN CONSUMO 31/10]]=Tabla1[[#This Row],[PLAN_CONSUMO]]</f>
        <v>1</v>
      </c>
      <c r="Y1711" t="s">
        <v>6662</v>
      </c>
      <c r="Z1711" t="b">
        <f>Tabla1[[#This Row],[DESCRIPCION_U20002 31/10]]=Tabla1[[#This Row],[DESCRIPCION_U2000]]</f>
        <v>1</v>
      </c>
      <c r="AA1711" t="s">
        <v>9185</v>
      </c>
      <c r="AB1711" t="b">
        <f>Tabla1[[#This Row],[EJECUTIVO COMERCIAL 31/10]]=Tabla1[[#This Row],[EJECUTIVO_CORPORATE]]</f>
        <v>0</v>
      </c>
      <c r="AC1711" t="e">
        <f>VLOOKUP(Tabla1[[#This Row],[NRO_CUENTA]],[1]!Tabla3[#Data],12,0)</f>
        <v>#N/A</v>
      </c>
      <c r="AD1711" t="e">
        <f>VLOOKUP(Tabla1[[#This Row],[NRO_CUENTA]],[1]!Tabla3[#Data],17,0)</f>
        <v>#N/A</v>
      </c>
      <c r="AE1711" s="37"/>
    </row>
    <row r="1712" spans="1:31" x14ac:dyDescent="0.25">
      <c r="A1712" t="s">
        <v>18</v>
      </c>
      <c r="B1712" s="1">
        <v>43250</v>
      </c>
      <c r="C1712" t="s">
        <v>28</v>
      </c>
      <c r="D1712">
        <v>32379</v>
      </c>
      <c r="E1712" s="6" t="s">
        <v>1062</v>
      </c>
      <c r="F1712" t="s">
        <v>6661</v>
      </c>
      <c r="G1712" s="6" t="s">
        <v>4620</v>
      </c>
      <c r="H1712" t="s">
        <v>40</v>
      </c>
      <c r="I1712" t="s">
        <v>23</v>
      </c>
      <c r="J1712" t="s">
        <v>1225</v>
      </c>
      <c r="K1712" t="s">
        <v>1135</v>
      </c>
      <c r="L1712" t="s">
        <v>1133</v>
      </c>
      <c r="M1712" t="s">
        <v>1134</v>
      </c>
      <c r="N1712" t="s">
        <v>711</v>
      </c>
      <c r="O1712" s="88">
        <v>44682</v>
      </c>
      <c r="P1712" s="88">
        <v>44713</v>
      </c>
      <c r="Q1712" s="1" t="s">
        <v>6939</v>
      </c>
      <c r="R1712" s="1"/>
      <c r="S1712" s="2"/>
      <c r="T1712" s="89">
        <v>44791</v>
      </c>
      <c r="U1712" t="s">
        <v>5982</v>
      </c>
      <c r="V1712" t="s">
        <v>5982</v>
      </c>
      <c r="W1712" t="s">
        <v>28</v>
      </c>
      <c r="X1712" t="b">
        <f>Tabla1[[#This Row],[PLAN CONSUMO 31/10]]=Tabla1[[#This Row],[PLAN_CONSUMO]]</f>
        <v>1</v>
      </c>
      <c r="Y1712" t="s">
        <v>6661</v>
      </c>
      <c r="Z1712" t="b">
        <f>Tabla1[[#This Row],[DESCRIPCION_U20002 31/10]]=Tabla1[[#This Row],[DESCRIPCION_U2000]]</f>
        <v>1</v>
      </c>
      <c r="AA1712" t="s">
        <v>9185</v>
      </c>
      <c r="AB1712" t="b">
        <f>Tabla1[[#This Row],[EJECUTIVO COMERCIAL 31/10]]=Tabla1[[#This Row],[EJECUTIVO_CORPORATE]]</f>
        <v>0</v>
      </c>
      <c r="AC1712" t="e">
        <f>VLOOKUP(Tabla1[[#This Row],[NRO_CUENTA]],[1]!Tabla3[#Data],12,0)</f>
        <v>#N/A</v>
      </c>
      <c r="AD1712" t="e">
        <f>VLOOKUP(Tabla1[[#This Row],[NRO_CUENTA]],[1]!Tabla3[#Data],17,0)</f>
        <v>#N/A</v>
      </c>
      <c r="AE1712" s="37"/>
    </row>
    <row r="1713" spans="1:31" x14ac:dyDescent="0.25">
      <c r="A1713" t="s">
        <v>18</v>
      </c>
      <c r="B1713" s="1">
        <v>43250</v>
      </c>
      <c r="C1713" t="s">
        <v>28</v>
      </c>
      <c r="D1713">
        <v>32378</v>
      </c>
      <c r="E1713" s="6" t="s">
        <v>1062</v>
      </c>
      <c r="F1713" t="s">
        <v>6660</v>
      </c>
      <c r="G1713" s="6" t="s">
        <v>4620</v>
      </c>
      <c r="H1713" t="s">
        <v>40</v>
      </c>
      <c r="I1713" t="s">
        <v>23</v>
      </c>
      <c r="J1713" t="s">
        <v>1225</v>
      </c>
      <c r="K1713" t="s">
        <v>1135</v>
      </c>
      <c r="L1713" t="s">
        <v>1133</v>
      </c>
      <c r="M1713" t="s">
        <v>1134</v>
      </c>
      <c r="N1713" t="s">
        <v>711</v>
      </c>
      <c r="O1713" s="88">
        <v>44682</v>
      </c>
      <c r="P1713" s="88">
        <v>44713</v>
      </c>
      <c r="Q1713" s="1" t="s">
        <v>6939</v>
      </c>
      <c r="R1713" s="1"/>
      <c r="S1713" s="2"/>
      <c r="T1713" s="89">
        <v>44791</v>
      </c>
      <c r="U1713" t="s">
        <v>5982</v>
      </c>
      <c r="V1713" t="s">
        <v>5982</v>
      </c>
      <c r="W1713" t="s">
        <v>28</v>
      </c>
      <c r="X1713" t="b">
        <f>Tabla1[[#This Row],[PLAN CONSUMO 31/10]]=Tabla1[[#This Row],[PLAN_CONSUMO]]</f>
        <v>1</v>
      </c>
      <c r="Y1713" t="s">
        <v>6660</v>
      </c>
      <c r="Z1713" t="b">
        <f>Tabla1[[#This Row],[DESCRIPCION_U20002 31/10]]=Tabla1[[#This Row],[DESCRIPCION_U2000]]</f>
        <v>1</v>
      </c>
      <c r="AA1713" t="s">
        <v>9185</v>
      </c>
      <c r="AB1713" t="b">
        <f>Tabla1[[#This Row],[EJECUTIVO COMERCIAL 31/10]]=Tabla1[[#This Row],[EJECUTIVO_CORPORATE]]</f>
        <v>0</v>
      </c>
      <c r="AC1713" t="e">
        <f>VLOOKUP(Tabla1[[#This Row],[NRO_CUENTA]],[1]!Tabla3[#Data],12,0)</f>
        <v>#N/A</v>
      </c>
      <c r="AD1713" t="e">
        <f>VLOOKUP(Tabla1[[#This Row],[NRO_CUENTA]],[1]!Tabla3[#Data],17,0)</f>
        <v>#N/A</v>
      </c>
      <c r="AE1713" s="37"/>
    </row>
    <row r="1714" spans="1:31" x14ac:dyDescent="0.25">
      <c r="A1714" t="s">
        <v>18</v>
      </c>
      <c r="B1714" s="1">
        <v>43220</v>
      </c>
      <c r="C1714" t="s">
        <v>323</v>
      </c>
      <c r="D1714">
        <v>32317</v>
      </c>
      <c r="E1714" s="6" t="s">
        <v>1062</v>
      </c>
      <c r="F1714" t="s">
        <v>6659</v>
      </c>
      <c r="G1714" s="6" t="s">
        <v>4620</v>
      </c>
      <c r="H1714" t="s">
        <v>40</v>
      </c>
      <c r="I1714" t="s">
        <v>23</v>
      </c>
      <c r="J1714" t="s">
        <v>1225</v>
      </c>
      <c r="K1714" t="s">
        <v>1135</v>
      </c>
      <c r="L1714" t="s">
        <v>1133</v>
      </c>
      <c r="M1714" t="s">
        <v>1134</v>
      </c>
      <c r="N1714" t="s">
        <v>711</v>
      </c>
      <c r="O1714" s="88">
        <v>44682</v>
      </c>
      <c r="P1714" s="88">
        <v>44713</v>
      </c>
      <c r="Q1714" s="1" t="s">
        <v>6939</v>
      </c>
      <c r="R1714" s="1"/>
      <c r="S1714" s="2"/>
      <c r="T1714" s="89">
        <v>44791</v>
      </c>
      <c r="U1714" t="s">
        <v>5984</v>
      </c>
      <c r="V1714" t="s">
        <v>35</v>
      </c>
      <c r="W1714" t="s">
        <v>323</v>
      </c>
      <c r="X1714" t="b">
        <f>Tabla1[[#This Row],[PLAN CONSUMO 31/10]]=Tabla1[[#This Row],[PLAN_CONSUMO]]</f>
        <v>1</v>
      </c>
      <c r="Y1714" t="s">
        <v>35</v>
      </c>
      <c r="Z1714" t="b">
        <f>Tabla1[[#This Row],[DESCRIPCION_U20002 31/10]]=Tabla1[[#This Row],[DESCRIPCION_U2000]]</f>
        <v>0</v>
      </c>
      <c r="AA1714" t="s">
        <v>9185</v>
      </c>
      <c r="AB1714" t="b">
        <f>Tabla1[[#This Row],[EJECUTIVO COMERCIAL 31/10]]=Tabla1[[#This Row],[EJECUTIVO_CORPORATE]]</f>
        <v>0</v>
      </c>
      <c r="AC1714" t="e">
        <f>VLOOKUP(Tabla1[[#This Row],[NRO_CUENTA]],[1]!Tabla3[#Data],12,0)</f>
        <v>#N/A</v>
      </c>
      <c r="AD1714" t="e">
        <f>VLOOKUP(Tabla1[[#This Row],[NRO_CUENTA]],[1]!Tabla3[#Data],17,0)</f>
        <v>#N/A</v>
      </c>
      <c r="AE1714" s="37"/>
    </row>
    <row r="1715" spans="1:31" x14ac:dyDescent="0.25">
      <c r="A1715" t="s">
        <v>18</v>
      </c>
      <c r="B1715" s="1">
        <v>43220</v>
      </c>
      <c r="C1715" t="s">
        <v>323</v>
      </c>
      <c r="D1715">
        <v>32316</v>
      </c>
      <c r="E1715" s="6" t="s">
        <v>1062</v>
      </c>
      <c r="F1715" t="s">
        <v>6658</v>
      </c>
      <c r="G1715" s="6" t="s">
        <v>4620</v>
      </c>
      <c r="H1715" t="s">
        <v>40</v>
      </c>
      <c r="I1715" t="s">
        <v>23</v>
      </c>
      <c r="J1715" t="s">
        <v>1225</v>
      </c>
      <c r="K1715" t="s">
        <v>1135</v>
      </c>
      <c r="L1715" t="s">
        <v>1133</v>
      </c>
      <c r="M1715" t="s">
        <v>1134</v>
      </c>
      <c r="N1715" t="s">
        <v>711</v>
      </c>
      <c r="O1715" s="88">
        <v>44682</v>
      </c>
      <c r="P1715" s="88">
        <v>44713</v>
      </c>
      <c r="Q1715" s="1" t="s">
        <v>6939</v>
      </c>
      <c r="R1715" s="1"/>
      <c r="S1715" s="2"/>
      <c r="T1715" s="89">
        <v>44791</v>
      </c>
      <c r="U1715" t="s">
        <v>5982</v>
      </c>
      <c r="V1715" t="s">
        <v>5982</v>
      </c>
      <c r="W1715" t="s">
        <v>323</v>
      </c>
      <c r="X1715" t="b">
        <f>Tabla1[[#This Row],[PLAN CONSUMO 31/10]]=Tabla1[[#This Row],[PLAN_CONSUMO]]</f>
        <v>1</v>
      </c>
      <c r="Y1715" t="s">
        <v>6658</v>
      </c>
      <c r="Z1715" t="b">
        <f>Tabla1[[#This Row],[DESCRIPCION_U20002 31/10]]=Tabla1[[#This Row],[DESCRIPCION_U2000]]</f>
        <v>1</v>
      </c>
      <c r="AA1715" t="s">
        <v>9185</v>
      </c>
      <c r="AB1715" t="b">
        <f>Tabla1[[#This Row],[EJECUTIVO COMERCIAL 31/10]]=Tabla1[[#This Row],[EJECUTIVO_CORPORATE]]</f>
        <v>0</v>
      </c>
      <c r="AC1715" t="e">
        <f>VLOOKUP(Tabla1[[#This Row],[NRO_CUENTA]],[1]!Tabla3[#Data],12,0)</f>
        <v>#N/A</v>
      </c>
      <c r="AD1715" t="e">
        <f>VLOOKUP(Tabla1[[#This Row],[NRO_CUENTA]],[1]!Tabla3[#Data],17,0)</f>
        <v>#N/A</v>
      </c>
      <c r="AE1715" s="37"/>
    </row>
    <row r="1716" spans="1:31" x14ac:dyDescent="0.25">
      <c r="A1716" t="s">
        <v>18</v>
      </c>
      <c r="B1716" s="1">
        <v>42642</v>
      </c>
      <c r="C1716" t="s">
        <v>28</v>
      </c>
      <c r="D1716">
        <v>30475</v>
      </c>
      <c r="E1716" s="6" t="s">
        <v>1062</v>
      </c>
      <c r="F1716" t="s">
        <v>6657</v>
      </c>
      <c r="G1716" s="6" t="s">
        <v>4620</v>
      </c>
      <c r="H1716" t="s">
        <v>40</v>
      </c>
      <c r="I1716" t="s">
        <v>23</v>
      </c>
      <c r="J1716" t="s">
        <v>1225</v>
      </c>
      <c r="K1716" t="s">
        <v>1132</v>
      </c>
      <c r="L1716" t="s">
        <v>1133</v>
      </c>
      <c r="M1716" t="s">
        <v>1134</v>
      </c>
      <c r="N1716" t="s">
        <v>711</v>
      </c>
      <c r="O1716" s="88">
        <v>44682</v>
      </c>
      <c r="P1716" s="88">
        <v>44713</v>
      </c>
      <c r="Q1716" s="1" t="s">
        <v>6939</v>
      </c>
      <c r="R1716" s="1"/>
      <c r="S1716" s="2"/>
      <c r="T1716" s="89">
        <v>44791</v>
      </c>
      <c r="U1716" t="s">
        <v>5982</v>
      </c>
      <c r="V1716" t="s">
        <v>5982</v>
      </c>
      <c r="W1716" t="s">
        <v>28</v>
      </c>
      <c r="X1716" t="b">
        <f>Tabla1[[#This Row],[PLAN CONSUMO 31/10]]=Tabla1[[#This Row],[PLAN_CONSUMO]]</f>
        <v>1</v>
      </c>
      <c r="Y1716" t="s">
        <v>6657</v>
      </c>
      <c r="Z1716" t="b">
        <f>Tabla1[[#This Row],[DESCRIPCION_U20002 31/10]]=Tabla1[[#This Row],[DESCRIPCION_U2000]]</f>
        <v>1</v>
      </c>
      <c r="AA1716" t="s">
        <v>9185</v>
      </c>
      <c r="AB1716" t="b">
        <f>Tabla1[[#This Row],[EJECUTIVO COMERCIAL 31/10]]=Tabla1[[#This Row],[EJECUTIVO_CORPORATE]]</f>
        <v>0</v>
      </c>
      <c r="AC1716" t="e">
        <f>VLOOKUP(Tabla1[[#This Row],[NRO_CUENTA]],[1]!Tabla3[#Data],12,0)</f>
        <v>#N/A</v>
      </c>
      <c r="AD1716" t="e">
        <f>VLOOKUP(Tabla1[[#This Row],[NRO_CUENTA]],[1]!Tabla3[#Data],17,0)</f>
        <v>#N/A</v>
      </c>
      <c r="AE1716" s="37"/>
    </row>
    <row r="1717" spans="1:31" x14ac:dyDescent="0.25">
      <c r="A1717" t="s">
        <v>18</v>
      </c>
      <c r="B1717" s="1">
        <v>42642</v>
      </c>
      <c r="C1717" t="s">
        <v>248</v>
      </c>
      <c r="D1717">
        <v>30477</v>
      </c>
      <c r="E1717" s="6" t="s">
        <v>1062</v>
      </c>
      <c r="F1717" t="s">
        <v>6656</v>
      </c>
      <c r="G1717" s="6" t="s">
        <v>4620</v>
      </c>
      <c r="H1717" t="s">
        <v>40</v>
      </c>
      <c r="I1717" t="s">
        <v>23</v>
      </c>
      <c r="J1717" t="s">
        <v>1225</v>
      </c>
      <c r="K1717" t="s">
        <v>1132</v>
      </c>
      <c r="L1717" t="s">
        <v>1133</v>
      </c>
      <c r="M1717" t="s">
        <v>1134</v>
      </c>
      <c r="N1717" t="s">
        <v>711</v>
      </c>
      <c r="O1717" s="88">
        <v>44682</v>
      </c>
      <c r="P1717" s="88">
        <v>44713</v>
      </c>
      <c r="Q1717" s="1" t="s">
        <v>6939</v>
      </c>
      <c r="R1717" s="1"/>
      <c r="S1717" s="2"/>
      <c r="T1717" s="89">
        <v>44791</v>
      </c>
      <c r="U1717" t="s">
        <v>5982</v>
      </c>
      <c r="V1717" t="s">
        <v>5982</v>
      </c>
      <c r="W1717" t="s">
        <v>248</v>
      </c>
      <c r="X1717" t="b">
        <f>Tabla1[[#This Row],[PLAN CONSUMO 31/10]]=Tabla1[[#This Row],[PLAN_CONSUMO]]</f>
        <v>1</v>
      </c>
      <c r="Y1717" t="s">
        <v>6656</v>
      </c>
      <c r="Z1717" t="b">
        <f>Tabla1[[#This Row],[DESCRIPCION_U20002 31/10]]=Tabla1[[#This Row],[DESCRIPCION_U2000]]</f>
        <v>1</v>
      </c>
      <c r="AA1717" t="s">
        <v>9185</v>
      </c>
      <c r="AB1717" t="b">
        <f>Tabla1[[#This Row],[EJECUTIVO COMERCIAL 31/10]]=Tabla1[[#This Row],[EJECUTIVO_CORPORATE]]</f>
        <v>0</v>
      </c>
      <c r="AC1717" t="e">
        <f>VLOOKUP(Tabla1[[#This Row],[NRO_CUENTA]],[1]!Tabla3[#Data],12,0)</f>
        <v>#N/A</v>
      </c>
      <c r="AD1717" t="e">
        <f>VLOOKUP(Tabla1[[#This Row],[NRO_CUENTA]],[1]!Tabla3[#Data],17,0)</f>
        <v>#N/A</v>
      </c>
      <c r="AE1717" s="37"/>
    </row>
    <row r="1718" spans="1:31" x14ac:dyDescent="0.25">
      <c r="A1718" t="s">
        <v>18</v>
      </c>
      <c r="B1718" s="1">
        <v>42642</v>
      </c>
      <c r="C1718" t="s">
        <v>248</v>
      </c>
      <c r="D1718">
        <v>30476</v>
      </c>
      <c r="E1718" s="6" t="s">
        <v>1062</v>
      </c>
      <c r="F1718" t="s">
        <v>6655</v>
      </c>
      <c r="G1718" s="6" t="s">
        <v>4620</v>
      </c>
      <c r="H1718" t="s">
        <v>40</v>
      </c>
      <c r="I1718" t="s">
        <v>23</v>
      </c>
      <c r="J1718" t="s">
        <v>1225</v>
      </c>
      <c r="K1718" t="s">
        <v>1132</v>
      </c>
      <c r="L1718" t="s">
        <v>1133</v>
      </c>
      <c r="M1718" t="s">
        <v>1134</v>
      </c>
      <c r="N1718" t="s">
        <v>711</v>
      </c>
      <c r="O1718" s="88">
        <v>44682</v>
      </c>
      <c r="P1718" s="88">
        <v>44713</v>
      </c>
      <c r="Q1718" s="1" t="s">
        <v>6939</v>
      </c>
      <c r="R1718" s="1"/>
      <c r="S1718" s="2"/>
      <c r="T1718" s="89">
        <v>44791</v>
      </c>
      <c r="U1718" t="s">
        <v>5982</v>
      </c>
      <c r="V1718" t="s">
        <v>5982</v>
      </c>
      <c r="W1718" t="s">
        <v>248</v>
      </c>
      <c r="X1718" t="b">
        <f>Tabla1[[#This Row],[PLAN CONSUMO 31/10]]=Tabla1[[#This Row],[PLAN_CONSUMO]]</f>
        <v>1</v>
      </c>
      <c r="Y1718" t="s">
        <v>6655</v>
      </c>
      <c r="Z1718" t="b">
        <f>Tabla1[[#This Row],[DESCRIPCION_U20002 31/10]]=Tabla1[[#This Row],[DESCRIPCION_U2000]]</f>
        <v>1</v>
      </c>
      <c r="AA1718" t="s">
        <v>9185</v>
      </c>
      <c r="AB1718" t="b">
        <f>Tabla1[[#This Row],[EJECUTIVO COMERCIAL 31/10]]=Tabla1[[#This Row],[EJECUTIVO_CORPORATE]]</f>
        <v>0</v>
      </c>
      <c r="AC1718" t="e">
        <f>VLOOKUP(Tabla1[[#This Row],[NRO_CUENTA]],[1]!Tabla3[#Data],12,0)</f>
        <v>#N/A</v>
      </c>
      <c r="AD1718" t="e">
        <f>VLOOKUP(Tabla1[[#This Row],[NRO_CUENTA]],[1]!Tabla3[#Data],17,0)</f>
        <v>#N/A</v>
      </c>
      <c r="AE1718" s="37"/>
    </row>
    <row r="1719" spans="1:31" x14ac:dyDescent="0.25">
      <c r="A1719" t="s">
        <v>88</v>
      </c>
      <c r="B1719" s="1">
        <v>44592</v>
      </c>
      <c r="C1719" t="s">
        <v>28</v>
      </c>
      <c r="D1719">
        <v>37328</v>
      </c>
      <c r="E1719" s="6" t="s">
        <v>7248</v>
      </c>
      <c r="F1719" t="s">
        <v>7249</v>
      </c>
      <c r="G1719" s="6" t="s">
        <v>4247</v>
      </c>
      <c r="H1719" t="s">
        <v>40</v>
      </c>
      <c r="I1719" t="s">
        <v>23</v>
      </c>
      <c r="J1719" t="s">
        <v>4336</v>
      </c>
      <c r="K1719" t="s">
        <v>7281</v>
      </c>
      <c r="L1719" t="s">
        <v>7282</v>
      </c>
      <c r="M1719" t="s">
        <v>7353</v>
      </c>
      <c r="N1719" t="s">
        <v>4091</v>
      </c>
      <c r="O1719" s="88">
        <v>44682</v>
      </c>
      <c r="P1719" s="88">
        <v>44713</v>
      </c>
      <c r="Q1719" s="22" t="s">
        <v>27</v>
      </c>
      <c r="R1719" s="1"/>
      <c r="S1719" s="2"/>
      <c r="T1719" s="48">
        <v>44732</v>
      </c>
      <c r="U1719" t="s">
        <v>5982</v>
      </c>
      <c r="V1719" t="s">
        <v>5982</v>
      </c>
      <c r="W1719" t="s">
        <v>28</v>
      </c>
      <c r="X1719" t="b">
        <f>Tabla1[[#This Row],[PLAN CONSUMO 31/10]]=Tabla1[[#This Row],[PLAN_CONSUMO]]</f>
        <v>1</v>
      </c>
      <c r="Y1719" t="s">
        <v>7249</v>
      </c>
      <c r="Z1719" t="b">
        <f>Tabla1[[#This Row],[DESCRIPCION_U20002 31/10]]=Tabla1[[#This Row],[DESCRIPCION_U2000]]</f>
        <v>1</v>
      </c>
      <c r="AA1719" t="s">
        <v>4247</v>
      </c>
      <c r="AB1719" t="b">
        <f>Tabla1[[#This Row],[EJECUTIVO COMERCIAL 31/10]]=Tabla1[[#This Row],[EJECUTIVO_CORPORATE]]</f>
        <v>1</v>
      </c>
      <c r="AC1719" t="e">
        <f>VLOOKUP(Tabla1[[#This Row],[NRO_CUENTA]],[1]!Tabla3[#Data],12,0)</f>
        <v>#N/A</v>
      </c>
      <c r="AD1719" t="e">
        <f>VLOOKUP(Tabla1[[#This Row],[NRO_CUENTA]],[1]!Tabla3[#Data],17,0)</f>
        <v>#N/A</v>
      </c>
    </row>
    <row r="1720" spans="1:31" x14ac:dyDescent="0.25">
      <c r="A1720" t="s">
        <v>88</v>
      </c>
      <c r="B1720" s="1">
        <v>44592</v>
      </c>
      <c r="C1720" t="s">
        <v>248</v>
      </c>
      <c r="D1720">
        <v>37329</v>
      </c>
      <c r="E1720" s="6" t="s">
        <v>7250</v>
      </c>
      <c r="F1720" t="s">
        <v>7251</v>
      </c>
      <c r="G1720" s="6" t="s">
        <v>4249</v>
      </c>
      <c r="H1720" t="s">
        <v>40</v>
      </c>
      <c r="I1720" t="s">
        <v>23</v>
      </c>
      <c r="J1720" t="s">
        <v>4335</v>
      </c>
      <c r="K1720" t="s">
        <v>7283</v>
      </c>
      <c r="L1720" t="s">
        <v>7284</v>
      </c>
      <c r="M1720" t="s">
        <v>7285</v>
      </c>
      <c r="N1720" t="s">
        <v>4091</v>
      </c>
      <c r="O1720" s="88">
        <v>44682</v>
      </c>
      <c r="P1720" s="88">
        <v>44713</v>
      </c>
      <c r="Q1720" s="22" t="s">
        <v>27</v>
      </c>
      <c r="R1720" s="1"/>
      <c r="S1720" s="2"/>
      <c r="T1720" s="48">
        <v>44736</v>
      </c>
      <c r="U1720" t="s">
        <v>5982</v>
      </c>
      <c r="V1720" t="s">
        <v>35</v>
      </c>
      <c r="W1720" t="s">
        <v>248</v>
      </c>
      <c r="X1720" t="b">
        <f>Tabla1[[#This Row],[PLAN CONSUMO 31/10]]=Tabla1[[#This Row],[PLAN_CONSUMO]]</f>
        <v>1</v>
      </c>
      <c r="Y1720" t="s">
        <v>35</v>
      </c>
      <c r="Z1720" t="b">
        <f>Tabla1[[#This Row],[DESCRIPCION_U20002 31/10]]=Tabla1[[#This Row],[DESCRIPCION_U2000]]</f>
        <v>0</v>
      </c>
      <c r="AA1720" t="s">
        <v>4249</v>
      </c>
      <c r="AB1720" t="b">
        <f>Tabla1[[#This Row],[EJECUTIVO COMERCIAL 31/10]]=Tabla1[[#This Row],[EJECUTIVO_CORPORATE]]</f>
        <v>1</v>
      </c>
      <c r="AC1720" t="e">
        <f>VLOOKUP(Tabla1[[#This Row],[NRO_CUENTA]],[1]!Tabla3[#Data],12,0)</f>
        <v>#N/A</v>
      </c>
      <c r="AD1720" t="e">
        <f>VLOOKUP(Tabla1[[#This Row],[NRO_CUENTA]],[1]!Tabla3[#Data],17,0)</f>
        <v>#N/A</v>
      </c>
    </row>
    <row r="1721" spans="1:31" x14ac:dyDescent="0.25">
      <c r="A1721" t="s">
        <v>88</v>
      </c>
      <c r="B1721" s="1">
        <v>44670</v>
      </c>
      <c r="C1721" t="s">
        <v>28</v>
      </c>
      <c r="D1721">
        <v>37616</v>
      </c>
      <c r="E1721" s="6" t="s">
        <v>1416</v>
      </c>
      <c r="F1721" t="s">
        <v>7254</v>
      </c>
      <c r="G1721" s="6" t="s">
        <v>1413</v>
      </c>
      <c r="H1721" t="s">
        <v>22</v>
      </c>
      <c r="I1721" t="s">
        <v>23</v>
      </c>
      <c r="J1721" t="s">
        <v>757</v>
      </c>
      <c r="K1721" t="s">
        <v>7289</v>
      </c>
      <c r="L1721" t="s">
        <v>7290</v>
      </c>
      <c r="M1721" t="s">
        <v>7291</v>
      </c>
      <c r="N1721" t="s">
        <v>4091</v>
      </c>
      <c r="O1721" s="88">
        <v>44682</v>
      </c>
      <c r="P1721" s="88">
        <v>44713</v>
      </c>
      <c r="Q1721" s="22" t="s">
        <v>27</v>
      </c>
      <c r="R1721" s="1"/>
      <c r="S1721" s="2"/>
      <c r="T1721" s="48">
        <v>44729</v>
      </c>
      <c r="U1721" t="s">
        <v>5982</v>
      </c>
      <c r="V1721" t="s">
        <v>5982</v>
      </c>
      <c r="W1721" t="s">
        <v>28</v>
      </c>
      <c r="X1721" t="b">
        <f>Tabla1[[#This Row],[PLAN CONSUMO 31/10]]=Tabla1[[#This Row],[PLAN_CONSUMO]]</f>
        <v>1</v>
      </c>
      <c r="Y1721" t="s">
        <v>8886</v>
      </c>
      <c r="Z1721" t="b">
        <f>Tabla1[[#This Row],[DESCRIPCION_U20002 31/10]]=Tabla1[[#This Row],[DESCRIPCION_U2000]]</f>
        <v>0</v>
      </c>
      <c r="AA1721" t="s">
        <v>8926</v>
      </c>
      <c r="AB1721" t="b">
        <f>Tabla1[[#This Row],[EJECUTIVO COMERCIAL 31/10]]=Tabla1[[#This Row],[EJECUTIVO_CORPORATE]]</f>
        <v>0</v>
      </c>
      <c r="AC1721" t="e">
        <f>VLOOKUP(Tabla1[[#This Row],[NRO_CUENTA]],[1]!Tabla3[#Data],12,0)</f>
        <v>#N/A</v>
      </c>
      <c r="AD1721" t="e">
        <f>VLOOKUP(Tabla1[[#This Row],[NRO_CUENTA]],[1]!Tabla3[#Data],17,0)</f>
        <v>#N/A</v>
      </c>
    </row>
    <row r="1722" spans="1:31" x14ac:dyDescent="0.25">
      <c r="A1722" t="s">
        <v>88</v>
      </c>
      <c r="B1722" s="1">
        <v>44600</v>
      </c>
      <c r="C1722" t="s">
        <v>28</v>
      </c>
      <c r="D1722">
        <v>37357</v>
      </c>
      <c r="E1722" s="6" t="s">
        <v>7255</v>
      </c>
      <c r="F1722" t="s">
        <v>7256</v>
      </c>
      <c r="G1722" s="6" t="s">
        <v>4247</v>
      </c>
      <c r="H1722" t="s">
        <v>40</v>
      </c>
      <c r="I1722" t="s">
        <v>23</v>
      </c>
      <c r="J1722" t="s">
        <v>4336</v>
      </c>
      <c r="K1722" t="s">
        <v>7292</v>
      </c>
      <c r="L1722" t="s">
        <v>7293</v>
      </c>
      <c r="M1722" t="s">
        <v>7294</v>
      </c>
      <c r="N1722" t="s">
        <v>4091</v>
      </c>
      <c r="O1722" s="88">
        <v>44682</v>
      </c>
      <c r="P1722" s="88">
        <v>44713</v>
      </c>
      <c r="Q1722" s="22" t="s">
        <v>27</v>
      </c>
      <c r="R1722" s="1"/>
      <c r="S1722" s="2"/>
      <c r="T1722" s="48">
        <v>44726</v>
      </c>
      <c r="U1722" t="s">
        <v>5982</v>
      </c>
      <c r="V1722" t="s">
        <v>5982</v>
      </c>
      <c r="W1722" t="s">
        <v>28</v>
      </c>
      <c r="X1722" t="b">
        <f>Tabla1[[#This Row],[PLAN CONSUMO 31/10]]=Tabla1[[#This Row],[PLAN_CONSUMO]]</f>
        <v>1</v>
      </c>
      <c r="Y1722" t="s">
        <v>7256</v>
      </c>
      <c r="Z1722" t="b">
        <f>Tabla1[[#This Row],[DESCRIPCION_U20002 31/10]]=Tabla1[[#This Row],[DESCRIPCION_U2000]]</f>
        <v>1</v>
      </c>
      <c r="AA1722" t="s">
        <v>4247</v>
      </c>
      <c r="AB1722" t="b">
        <f>Tabla1[[#This Row],[EJECUTIVO COMERCIAL 31/10]]=Tabla1[[#This Row],[EJECUTIVO_CORPORATE]]</f>
        <v>1</v>
      </c>
      <c r="AC1722" t="e">
        <f>VLOOKUP(Tabla1[[#This Row],[NRO_CUENTA]],[1]!Tabla3[#Data],12,0)</f>
        <v>#N/A</v>
      </c>
      <c r="AD1722" t="e">
        <f>VLOOKUP(Tabla1[[#This Row],[NRO_CUENTA]],[1]!Tabla3[#Data],17,0)</f>
        <v>#N/A</v>
      </c>
    </row>
    <row r="1723" spans="1:31" x14ac:dyDescent="0.25">
      <c r="A1723" t="s">
        <v>18</v>
      </c>
      <c r="B1723" s="1">
        <v>44618</v>
      </c>
      <c r="C1723" t="s">
        <v>760</v>
      </c>
      <c r="D1723">
        <v>37368</v>
      </c>
      <c r="E1723" s="6" t="s">
        <v>1060</v>
      </c>
      <c r="F1723" t="s">
        <v>7257</v>
      </c>
      <c r="G1723" s="6" t="s">
        <v>1837</v>
      </c>
      <c r="H1723" t="s">
        <v>40</v>
      </c>
      <c r="I1723" t="s">
        <v>23</v>
      </c>
      <c r="J1723" t="s">
        <v>939</v>
      </c>
      <c r="K1723" t="s">
        <v>7295</v>
      </c>
      <c r="L1723" t="s">
        <v>7296</v>
      </c>
      <c r="M1723" t="s">
        <v>7297</v>
      </c>
      <c r="N1723" t="s">
        <v>4091</v>
      </c>
      <c r="O1723" s="88">
        <v>44682</v>
      </c>
      <c r="P1723" s="88">
        <v>44713</v>
      </c>
      <c r="Q1723" s="22" t="s">
        <v>27</v>
      </c>
      <c r="R1723" s="1"/>
      <c r="S1723" s="2"/>
      <c r="T1723" s="48">
        <v>44721</v>
      </c>
      <c r="U1723" t="s">
        <v>5982</v>
      </c>
      <c r="V1723" t="s">
        <v>5982</v>
      </c>
      <c r="W1723" t="s">
        <v>760</v>
      </c>
      <c r="X1723" t="b">
        <f>Tabla1[[#This Row],[PLAN CONSUMO 31/10]]=Tabla1[[#This Row],[PLAN_CONSUMO]]</f>
        <v>1</v>
      </c>
      <c r="Y1723" t="s">
        <v>7257</v>
      </c>
      <c r="Z1723" t="b">
        <f>Tabla1[[#This Row],[DESCRIPCION_U20002 31/10]]=Tabla1[[#This Row],[DESCRIPCION_U2000]]</f>
        <v>1</v>
      </c>
      <c r="AA1723" t="s">
        <v>8891</v>
      </c>
      <c r="AB1723" t="b">
        <f>Tabla1[[#This Row],[EJECUTIVO COMERCIAL 31/10]]=Tabla1[[#This Row],[EJECUTIVO_CORPORATE]]</f>
        <v>0</v>
      </c>
      <c r="AC1723" t="e">
        <f>VLOOKUP(Tabla1[[#This Row],[NRO_CUENTA]],[1]!Tabla3[#Data],12,0)</f>
        <v>#N/A</v>
      </c>
      <c r="AD1723" t="e">
        <f>VLOOKUP(Tabla1[[#This Row],[NRO_CUENTA]],[1]!Tabla3[#Data],17,0)</f>
        <v>#N/A</v>
      </c>
    </row>
    <row r="1724" spans="1:31" x14ac:dyDescent="0.25">
      <c r="A1724" t="s">
        <v>18</v>
      </c>
      <c r="B1724" s="1">
        <v>44618</v>
      </c>
      <c r="C1724" t="s">
        <v>760</v>
      </c>
      <c r="D1724">
        <v>37369</v>
      </c>
      <c r="E1724" s="6" t="s">
        <v>1060</v>
      </c>
      <c r="F1724" t="s">
        <v>7258</v>
      </c>
      <c r="G1724" s="6" t="s">
        <v>1837</v>
      </c>
      <c r="H1724" t="s">
        <v>40</v>
      </c>
      <c r="I1724" t="s">
        <v>23</v>
      </c>
      <c r="J1724" t="s">
        <v>939</v>
      </c>
      <c r="K1724" t="s">
        <v>7298</v>
      </c>
      <c r="L1724" t="s">
        <v>7299</v>
      </c>
      <c r="M1724" t="s">
        <v>7300</v>
      </c>
      <c r="N1724" t="s">
        <v>4091</v>
      </c>
      <c r="O1724" s="88">
        <v>44682</v>
      </c>
      <c r="P1724" s="88">
        <v>44713</v>
      </c>
      <c r="Q1724" s="22" t="s">
        <v>27</v>
      </c>
      <c r="R1724" s="1"/>
      <c r="S1724" s="2"/>
      <c r="T1724" s="48">
        <v>44721</v>
      </c>
      <c r="U1724" t="s">
        <v>5984</v>
      </c>
      <c r="V1724" t="s">
        <v>35</v>
      </c>
      <c r="W1724" t="s">
        <v>760</v>
      </c>
      <c r="X1724" t="b">
        <f>Tabla1[[#This Row],[PLAN CONSUMO 31/10]]=Tabla1[[#This Row],[PLAN_CONSUMO]]</f>
        <v>1</v>
      </c>
      <c r="Y1724" t="s">
        <v>35</v>
      </c>
      <c r="Z1724" t="b">
        <f>Tabla1[[#This Row],[DESCRIPCION_U20002 31/10]]=Tabla1[[#This Row],[DESCRIPCION_U2000]]</f>
        <v>0</v>
      </c>
      <c r="AA1724" t="s">
        <v>8891</v>
      </c>
      <c r="AB1724" t="b">
        <f>Tabla1[[#This Row],[EJECUTIVO COMERCIAL 31/10]]=Tabla1[[#This Row],[EJECUTIVO_CORPORATE]]</f>
        <v>0</v>
      </c>
      <c r="AC1724" t="e">
        <f>VLOOKUP(Tabla1[[#This Row],[NRO_CUENTA]],[1]!Tabla3[#Data],12,0)</f>
        <v>#N/A</v>
      </c>
      <c r="AD1724" t="e">
        <f>VLOOKUP(Tabla1[[#This Row],[NRO_CUENTA]],[1]!Tabla3[#Data],17,0)</f>
        <v>#N/A</v>
      </c>
    </row>
    <row r="1725" spans="1:31" x14ac:dyDescent="0.25">
      <c r="A1725" t="s">
        <v>18</v>
      </c>
      <c r="B1725" s="1">
        <v>44618</v>
      </c>
      <c r="C1725" t="s">
        <v>760</v>
      </c>
      <c r="D1725">
        <v>37370</v>
      </c>
      <c r="E1725" s="6" t="s">
        <v>1060</v>
      </c>
      <c r="F1725" t="s">
        <v>7259</v>
      </c>
      <c r="G1725" s="6" t="s">
        <v>1837</v>
      </c>
      <c r="H1725" t="s">
        <v>40</v>
      </c>
      <c r="I1725" t="s">
        <v>23</v>
      </c>
      <c r="J1725" t="s">
        <v>939</v>
      </c>
      <c r="K1725" t="s">
        <v>7301</v>
      </c>
      <c r="L1725" t="s">
        <v>7302</v>
      </c>
      <c r="M1725" t="s">
        <v>7297</v>
      </c>
      <c r="N1725" t="s">
        <v>4091</v>
      </c>
      <c r="O1725" s="88">
        <v>44682</v>
      </c>
      <c r="P1725" s="88">
        <v>44713</v>
      </c>
      <c r="Q1725" s="22" t="s">
        <v>27</v>
      </c>
      <c r="R1725" s="1"/>
      <c r="S1725" s="2"/>
      <c r="T1725" s="48">
        <v>44721</v>
      </c>
      <c r="U1725" t="s">
        <v>5982</v>
      </c>
      <c r="V1725" t="s">
        <v>5982</v>
      </c>
      <c r="W1725" t="s">
        <v>760</v>
      </c>
      <c r="X1725" t="b">
        <f>Tabla1[[#This Row],[PLAN CONSUMO 31/10]]=Tabla1[[#This Row],[PLAN_CONSUMO]]</f>
        <v>1</v>
      </c>
      <c r="Y1725" t="s">
        <v>7259</v>
      </c>
      <c r="Z1725" t="b">
        <f>Tabla1[[#This Row],[DESCRIPCION_U20002 31/10]]=Tabla1[[#This Row],[DESCRIPCION_U2000]]</f>
        <v>1</v>
      </c>
      <c r="AA1725" t="s">
        <v>8891</v>
      </c>
      <c r="AB1725" t="b">
        <f>Tabla1[[#This Row],[EJECUTIVO COMERCIAL 31/10]]=Tabla1[[#This Row],[EJECUTIVO_CORPORATE]]</f>
        <v>0</v>
      </c>
      <c r="AC1725" t="e">
        <f>VLOOKUP(Tabla1[[#This Row],[NRO_CUENTA]],[1]!Tabla3[#Data],12,0)</f>
        <v>#N/A</v>
      </c>
      <c r="AD1725" t="e">
        <f>VLOOKUP(Tabla1[[#This Row],[NRO_CUENTA]],[1]!Tabla3[#Data],17,0)</f>
        <v>#N/A</v>
      </c>
    </row>
    <row r="1726" spans="1:31" x14ac:dyDescent="0.25">
      <c r="A1726" t="s">
        <v>18</v>
      </c>
      <c r="B1726" s="1">
        <v>44618</v>
      </c>
      <c r="C1726" t="s">
        <v>760</v>
      </c>
      <c r="D1726">
        <v>37371</v>
      </c>
      <c r="E1726" s="6" t="s">
        <v>1060</v>
      </c>
      <c r="F1726" t="s">
        <v>7260</v>
      </c>
      <c r="G1726" s="6" t="s">
        <v>1837</v>
      </c>
      <c r="H1726" t="s">
        <v>40</v>
      </c>
      <c r="I1726" t="s">
        <v>23</v>
      </c>
      <c r="J1726" t="s">
        <v>939</v>
      </c>
      <c r="K1726" t="s">
        <v>7303</v>
      </c>
      <c r="L1726" t="s">
        <v>7304</v>
      </c>
      <c r="M1726" t="s">
        <v>7305</v>
      </c>
      <c r="N1726" t="s">
        <v>4091</v>
      </c>
      <c r="O1726" s="88">
        <v>44682</v>
      </c>
      <c r="P1726" s="88">
        <v>44713</v>
      </c>
      <c r="Q1726" s="22" t="s">
        <v>27</v>
      </c>
      <c r="R1726" s="1"/>
      <c r="S1726" s="2"/>
      <c r="T1726" s="48">
        <v>44721</v>
      </c>
      <c r="U1726" t="s">
        <v>5982</v>
      </c>
      <c r="V1726" t="s">
        <v>5982</v>
      </c>
      <c r="W1726" t="s">
        <v>760</v>
      </c>
      <c r="X1726" t="b">
        <f>Tabla1[[#This Row],[PLAN CONSUMO 31/10]]=Tabla1[[#This Row],[PLAN_CONSUMO]]</f>
        <v>1</v>
      </c>
      <c r="Y1726" t="s">
        <v>7260</v>
      </c>
      <c r="Z1726" t="b">
        <f>Tabla1[[#This Row],[DESCRIPCION_U20002 31/10]]=Tabla1[[#This Row],[DESCRIPCION_U2000]]</f>
        <v>1</v>
      </c>
      <c r="AA1726" t="s">
        <v>8891</v>
      </c>
      <c r="AB1726" t="b">
        <f>Tabla1[[#This Row],[EJECUTIVO COMERCIAL 31/10]]=Tabla1[[#This Row],[EJECUTIVO_CORPORATE]]</f>
        <v>0</v>
      </c>
      <c r="AC1726" t="e">
        <f>VLOOKUP(Tabla1[[#This Row],[NRO_CUENTA]],[1]!Tabla3[#Data],12,0)</f>
        <v>#N/A</v>
      </c>
      <c r="AD1726" t="e">
        <f>VLOOKUP(Tabla1[[#This Row],[NRO_CUENTA]],[1]!Tabla3[#Data],17,0)</f>
        <v>#N/A</v>
      </c>
    </row>
    <row r="1727" spans="1:31" x14ac:dyDescent="0.25">
      <c r="A1727" t="s">
        <v>88</v>
      </c>
      <c r="B1727" s="1">
        <v>44616</v>
      </c>
      <c r="C1727" t="s">
        <v>28</v>
      </c>
      <c r="D1727">
        <v>37406</v>
      </c>
      <c r="E1727" s="6" t="s">
        <v>7261</v>
      </c>
      <c r="F1727" t="s">
        <v>7262</v>
      </c>
      <c r="G1727" s="6" t="s">
        <v>6990</v>
      </c>
      <c r="H1727" t="s">
        <v>40</v>
      </c>
      <c r="I1727" t="s">
        <v>23</v>
      </c>
      <c r="J1727" t="s">
        <v>5201</v>
      </c>
      <c r="K1727" t="s">
        <v>7306</v>
      </c>
      <c r="L1727" t="s">
        <v>7307</v>
      </c>
      <c r="M1727" t="s">
        <v>7308</v>
      </c>
      <c r="N1727" t="s">
        <v>4091</v>
      </c>
      <c r="O1727" s="88">
        <v>44682</v>
      </c>
      <c r="P1727" s="88">
        <v>44713</v>
      </c>
      <c r="Q1727" s="22" t="s">
        <v>27</v>
      </c>
      <c r="R1727" s="1"/>
      <c r="S1727" s="2"/>
      <c r="T1727" s="48">
        <v>44726</v>
      </c>
      <c r="U1727" t="s">
        <v>5982</v>
      </c>
      <c r="V1727" t="s">
        <v>5982</v>
      </c>
      <c r="W1727" t="s">
        <v>28</v>
      </c>
      <c r="X1727" t="b">
        <f>Tabla1[[#This Row],[PLAN CONSUMO 31/10]]=Tabla1[[#This Row],[PLAN_CONSUMO]]</f>
        <v>1</v>
      </c>
      <c r="Y1727" t="s">
        <v>7262</v>
      </c>
      <c r="Z1727" t="b">
        <f>Tabla1[[#This Row],[DESCRIPCION_U20002 31/10]]=Tabla1[[#This Row],[DESCRIPCION_U2000]]</f>
        <v>1</v>
      </c>
      <c r="AA1727" t="s">
        <v>6990</v>
      </c>
      <c r="AB1727" t="b">
        <f>Tabla1[[#This Row],[EJECUTIVO COMERCIAL 31/10]]=Tabla1[[#This Row],[EJECUTIVO_CORPORATE]]</f>
        <v>1</v>
      </c>
      <c r="AC1727" t="e">
        <f>VLOOKUP(Tabla1[[#This Row],[NRO_CUENTA]],[1]!Tabla3[#Data],12,0)</f>
        <v>#N/A</v>
      </c>
      <c r="AD1727" t="e">
        <f>VLOOKUP(Tabla1[[#This Row],[NRO_CUENTA]],[1]!Tabla3[#Data],17,0)</f>
        <v>#N/A</v>
      </c>
    </row>
    <row r="1728" spans="1:31" x14ac:dyDescent="0.25">
      <c r="A1728" t="s">
        <v>88</v>
      </c>
      <c r="B1728" s="1">
        <v>44616</v>
      </c>
      <c r="C1728" t="s">
        <v>36</v>
      </c>
      <c r="D1728">
        <v>37407</v>
      </c>
      <c r="E1728" s="6" t="s">
        <v>7261</v>
      </c>
      <c r="F1728" t="s">
        <v>7263</v>
      </c>
      <c r="G1728" s="6" t="s">
        <v>6990</v>
      </c>
      <c r="H1728" t="s">
        <v>40</v>
      </c>
      <c r="I1728" t="s">
        <v>23</v>
      </c>
      <c r="J1728" t="s">
        <v>5201</v>
      </c>
      <c r="K1728" t="s">
        <v>7306</v>
      </c>
      <c r="L1728" t="s">
        <v>7307</v>
      </c>
      <c r="M1728" t="s">
        <v>7308</v>
      </c>
      <c r="N1728" t="s">
        <v>4091</v>
      </c>
      <c r="O1728" s="88">
        <v>44682</v>
      </c>
      <c r="P1728" s="88">
        <v>44713</v>
      </c>
      <c r="Q1728" s="22" t="s">
        <v>27</v>
      </c>
      <c r="R1728" s="1"/>
      <c r="S1728" s="2"/>
      <c r="T1728" s="48">
        <v>44726</v>
      </c>
      <c r="U1728" t="s">
        <v>5982</v>
      </c>
      <c r="V1728" t="s">
        <v>5982</v>
      </c>
      <c r="W1728" t="s">
        <v>36</v>
      </c>
      <c r="X1728" t="b">
        <f>Tabla1[[#This Row],[PLAN CONSUMO 31/10]]=Tabla1[[#This Row],[PLAN_CONSUMO]]</f>
        <v>1</v>
      </c>
      <c r="Y1728" t="s">
        <v>7263</v>
      </c>
      <c r="Z1728" t="b">
        <f>Tabla1[[#This Row],[DESCRIPCION_U20002 31/10]]=Tabla1[[#This Row],[DESCRIPCION_U2000]]</f>
        <v>1</v>
      </c>
      <c r="AA1728" t="s">
        <v>6990</v>
      </c>
      <c r="AB1728" t="b">
        <f>Tabla1[[#This Row],[EJECUTIVO COMERCIAL 31/10]]=Tabla1[[#This Row],[EJECUTIVO_CORPORATE]]</f>
        <v>1</v>
      </c>
      <c r="AC1728" t="e">
        <f>VLOOKUP(Tabla1[[#This Row],[NRO_CUENTA]],[1]!Tabla3[#Data],12,0)</f>
        <v>#N/A</v>
      </c>
      <c r="AD1728" t="e">
        <f>VLOOKUP(Tabla1[[#This Row],[NRO_CUENTA]],[1]!Tabla3[#Data],17,0)</f>
        <v>#N/A</v>
      </c>
    </row>
    <row r="1729" spans="1:31" x14ac:dyDescent="0.25">
      <c r="A1729" t="s">
        <v>242</v>
      </c>
      <c r="B1729" s="1">
        <v>44623</v>
      </c>
      <c r="C1729" t="s">
        <v>1251</v>
      </c>
      <c r="D1729">
        <v>37429</v>
      </c>
      <c r="E1729" s="6" t="s">
        <v>7264</v>
      </c>
      <c r="F1729" t="s">
        <v>7265</v>
      </c>
      <c r="G1729" s="6" t="s">
        <v>7266</v>
      </c>
      <c r="H1729" t="s">
        <v>22</v>
      </c>
      <c r="I1729" t="s">
        <v>23</v>
      </c>
      <c r="J1729" t="s">
        <v>7329</v>
      </c>
      <c r="K1729" t="s">
        <v>7309</v>
      </c>
      <c r="L1729" t="s">
        <v>7310</v>
      </c>
      <c r="M1729" t="s">
        <v>7311</v>
      </c>
      <c r="N1729" t="s">
        <v>4091</v>
      </c>
      <c r="O1729" s="88">
        <v>44682</v>
      </c>
      <c r="P1729" s="88">
        <v>44713</v>
      </c>
      <c r="Q1729" s="22" t="s">
        <v>27</v>
      </c>
      <c r="R1729" s="1"/>
      <c r="S1729" s="2"/>
      <c r="T1729" s="48">
        <v>44739</v>
      </c>
      <c r="U1729" t="s">
        <v>5989</v>
      </c>
      <c r="V1729" t="s">
        <v>35</v>
      </c>
      <c r="W1729" t="s">
        <v>1251</v>
      </c>
      <c r="X1729" t="b">
        <f>Tabla1[[#This Row],[PLAN CONSUMO 31/10]]=Tabla1[[#This Row],[PLAN_CONSUMO]]</f>
        <v>1</v>
      </c>
      <c r="Y1729" t="s">
        <v>35</v>
      </c>
      <c r="Z1729" t="b">
        <f>Tabla1[[#This Row],[DESCRIPCION_U20002 31/10]]=Tabla1[[#This Row],[DESCRIPCION_U2000]]</f>
        <v>0</v>
      </c>
      <c r="AA1729" t="s">
        <v>7447</v>
      </c>
      <c r="AB1729" t="b">
        <f>Tabla1[[#This Row],[EJECUTIVO COMERCIAL 31/10]]=Tabla1[[#This Row],[EJECUTIVO_CORPORATE]]</f>
        <v>0</v>
      </c>
      <c r="AC1729" t="e">
        <f>VLOOKUP(Tabla1[[#This Row],[NRO_CUENTA]],[1]!Tabla3[#Data],12,0)</f>
        <v>#N/A</v>
      </c>
      <c r="AD1729" t="e">
        <f>VLOOKUP(Tabla1[[#This Row],[NRO_CUENTA]],[1]!Tabla3[#Data],17,0)</f>
        <v>#N/A</v>
      </c>
    </row>
    <row r="1730" spans="1:31" x14ac:dyDescent="0.25">
      <c r="A1730" t="s">
        <v>242</v>
      </c>
      <c r="B1730" s="1">
        <v>44623</v>
      </c>
      <c r="C1730" t="s">
        <v>905</v>
      </c>
      <c r="D1730">
        <v>37430</v>
      </c>
      <c r="E1730" s="6" t="s">
        <v>7264</v>
      </c>
      <c r="F1730" t="s">
        <v>7267</v>
      </c>
      <c r="G1730" s="6" t="s">
        <v>7266</v>
      </c>
      <c r="H1730" t="s">
        <v>22</v>
      </c>
      <c r="I1730" t="s">
        <v>23</v>
      </c>
      <c r="J1730" t="s">
        <v>7329</v>
      </c>
      <c r="K1730" t="s">
        <v>7312</v>
      </c>
      <c r="L1730" t="s">
        <v>7313</v>
      </c>
      <c r="M1730" t="s">
        <v>7311</v>
      </c>
      <c r="N1730" t="s">
        <v>4091</v>
      </c>
      <c r="O1730" s="88">
        <v>44682</v>
      </c>
      <c r="P1730" s="88">
        <v>44713</v>
      </c>
      <c r="Q1730" s="22" t="s">
        <v>27</v>
      </c>
      <c r="R1730" s="1"/>
      <c r="S1730" s="2"/>
      <c r="T1730" s="48">
        <v>44741</v>
      </c>
      <c r="U1730" t="s">
        <v>5984</v>
      </c>
      <c r="V1730" t="s">
        <v>35</v>
      </c>
      <c r="W1730" t="s">
        <v>905</v>
      </c>
      <c r="X1730" t="b">
        <f>Tabla1[[#This Row],[PLAN CONSUMO 31/10]]=Tabla1[[#This Row],[PLAN_CONSUMO]]</f>
        <v>1</v>
      </c>
      <c r="Y1730" t="s">
        <v>35</v>
      </c>
      <c r="Z1730" t="b">
        <f>Tabla1[[#This Row],[DESCRIPCION_U20002 31/10]]=Tabla1[[#This Row],[DESCRIPCION_U2000]]</f>
        <v>0</v>
      </c>
      <c r="AA1730" t="s">
        <v>7447</v>
      </c>
      <c r="AB1730" t="b">
        <f>Tabla1[[#This Row],[EJECUTIVO COMERCIAL 31/10]]=Tabla1[[#This Row],[EJECUTIVO_CORPORATE]]</f>
        <v>0</v>
      </c>
      <c r="AC1730" t="e">
        <f>VLOOKUP(Tabla1[[#This Row],[NRO_CUENTA]],[1]!Tabla3[#Data],12,0)</f>
        <v>#N/A</v>
      </c>
      <c r="AD1730" t="e">
        <f>VLOOKUP(Tabla1[[#This Row],[NRO_CUENTA]],[1]!Tabla3[#Data],17,0)</f>
        <v>#N/A</v>
      </c>
    </row>
    <row r="1731" spans="1:31" x14ac:dyDescent="0.25">
      <c r="A1731" t="s">
        <v>88</v>
      </c>
      <c r="B1731" s="1">
        <v>44648</v>
      </c>
      <c r="C1731" t="s">
        <v>287</v>
      </c>
      <c r="D1731">
        <v>37484</v>
      </c>
      <c r="E1731" s="6" t="s">
        <v>7268</v>
      </c>
      <c r="F1731" t="s">
        <v>7269</v>
      </c>
      <c r="G1731" s="6" t="s">
        <v>1435</v>
      </c>
      <c r="H1731" t="s">
        <v>40</v>
      </c>
      <c r="I1731" t="s">
        <v>23</v>
      </c>
      <c r="J1731" t="s">
        <v>1223</v>
      </c>
      <c r="K1731" t="s">
        <v>7314</v>
      </c>
      <c r="L1731" t="s">
        <v>7315</v>
      </c>
      <c r="M1731" t="s">
        <v>7316</v>
      </c>
      <c r="N1731" t="s">
        <v>4091</v>
      </c>
      <c r="O1731" s="88">
        <v>44682</v>
      </c>
      <c r="P1731" s="88">
        <v>44713</v>
      </c>
      <c r="Q1731" s="22" t="s">
        <v>27</v>
      </c>
      <c r="R1731" s="1"/>
      <c r="S1731" s="2"/>
      <c r="T1731" s="48">
        <v>44729</v>
      </c>
      <c r="U1731" t="s">
        <v>5982</v>
      </c>
      <c r="V1731" t="s">
        <v>5982</v>
      </c>
      <c r="W1731" t="s">
        <v>469</v>
      </c>
      <c r="X1731" t="b">
        <f>Tabla1[[#This Row],[PLAN CONSUMO 31/10]]=Tabla1[[#This Row],[PLAN_CONSUMO]]</f>
        <v>0</v>
      </c>
      <c r="Y1731" t="s">
        <v>9032</v>
      </c>
      <c r="Z1731" t="b">
        <f>Tabla1[[#This Row],[DESCRIPCION_U20002 31/10]]=Tabla1[[#This Row],[DESCRIPCION_U2000]]</f>
        <v>0</v>
      </c>
      <c r="AA1731" t="s">
        <v>1435</v>
      </c>
      <c r="AB1731" t="b">
        <f>Tabla1[[#This Row],[EJECUTIVO COMERCIAL 31/10]]=Tabla1[[#This Row],[EJECUTIVO_CORPORATE]]</f>
        <v>1</v>
      </c>
      <c r="AC1731" t="e">
        <f>VLOOKUP(Tabla1[[#This Row],[NRO_CUENTA]],[1]!Tabla3[#Data],12,0)</f>
        <v>#N/A</v>
      </c>
      <c r="AD1731" t="e">
        <f>VLOOKUP(Tabla1[[#This Row],[NRO_CUENTA]],[1]!Tabla3[#Data],17,0)</f>
        <v>#N/A</v>
      </c>
    </row>
    <row r="1732" spans="1:31" x14ac:dyDescent="0.25">
      <c r="A1732" t="s">
        <v>88</v>
      </c>
      <c r="B1732" s="1">
        <v>44650</v>
      </c>
      <c r="C1732" t="s">
        <v>287</v>
      </c>
      <c r="D1732">
        <v>37525</v>
      </c>
      <c r="E1732" s="6" t="s">
        <v>7261</v>
      </c>
      <c r="F1732" t="s">
        <v>7270</v>
      </c>
      <c r="G1732" s="6" t="s">
        <v>6990</v>
      </c>
      <c r="H1732" t="s">
        <v>40</v>
      </c>
      <c r="I1732" t="s">
        <v>23</v>
      </c>
      <c r="J1732" t="s">
        <v>5201</v>
      </c>
      <c r="K1732" t="s">
        <v>7317</v>
      </c>
      <c r="L1732" t="s">
        <v>7318</v>
      </c>
      <c r="M1732" t="s">
        <v>7308</v>
      </c>
      <c r="N1732" t="s">
        <v>4091</v>
      </c>
      <c r="O1732" s="88">
        <v>44682</v>
      </c>
      <c r="P1732" s="88">
        <v>44713</v>
      </c>
      <c r="Q1732" s="22" t="s">
        <v>27</v>
      </c>
      <c r="R1732" s="1"/>
      <c r="S1732" s="2"/>
      <c r="T1732" s="48">
        <v>44727</v>
      </c>
      <c r="U1732" t="s">
        <v>5982</v>
      </c>
      <c r="V1732" t="s">
        <v>35</v>
      </c>
      <c r="W1732" t="s">
        <v>287</v>
      </c>
      <c r="X1732" t="b">
        <f>Tabla1[[#This Row],[PLAN CONSUMO 31/10]]=Tabla1[[#This Row],[PLAN_CONSUMO]]</f>
        <v>1</v>
      </c>
      <c r="Y1732" t="s">
        <v>35</v>
      </c>
      <c r="Z1732" t="b">
        <f>Tabla1[[#This Row],[DESCRIPCION_U20002 31/10]]=Tabla1[[#This Row],[DESCRIPCION_U2000]]</f>
        <v>0</v>
      </c>
      <c r="AA1732" t="s">
        <v>6990</v>
      </c>
      <c r="AB1732" t="b">
        <f>Tabla1[[#This Row],[EJECUTIVO COMERCIAL 31/10]]=Tabla1[[#This Row],[EJECUTIVO_CORPORATE]]</f>
        <v>1</v>
      </c>
      <c r="AC1732" t="e">
        <f>VLOOKUP(Tabla1[[#This Row],[NRO_CUENTA]],[1]!Tabla3[#Data],12,0)</f>
        <v>#N/A</v>
      </c>
      <c r="AD1732" t="e">
        <f>VLOOKUP(Tabla1[[#This Row],[NRO_CUENTA]],[1]!Tabla3[#Data],17,0)</f>
        <v>#N/A</v>
      </c>
    </row>
    <row r="1733" spans="1:31" x14ac:dyDescent="0.25">
      <c r="A1733" t="s">
        <v>88</v>
      </c>
      <c r="B1733" s="1">
        <v>44651</v>
      </c>
      <c r="C1733" t="s">
        <v>129</v>
      </c>
      <c r="D1733">
        <v>37594</v>
      </c>
      <c r="E1733" s="6" t="s">
        <v>7271</v>
      </c>
      <c r="F1733" t="s">
        <v>7272</v>
      </c>
      <c r="G1733" s="6" t="s">
        <v>4249</v>
      </c>
      <c r="H1733" t="s">
        <v>40</v>
      </c>
      <c r="I1733" t="s">
        <v>23</v>
      </c>
      <c r="J1733" t="s">
        <v>4335</v>
      </c>
      <c r="K1733" t="s">
        <v>7319</v>
      </c>
      <c r="L1733" t="s">
        <v>7320</v>
      </c>
      <c r="M1733" t="s">
        <v>7354</v>
      </c>
      <c r="N1733" t="s">
        <v>4091</v>
      </c>
      <c r="O1733" s="88">
        <v>44682</v>
      </c>
      <c r="P1733" s="88">
        <v>44713</v>
      </c>
      <c r="Q1733" s="22" t="s">
        <v>27</v>
      </c>
      <c r="R1733" s="1" t="s">
        <v>7355</v>
      </c>
      <c r="S1733" s="2"/>
      <c r="T1733" s="48">
        <v>44742</v>
      </c>
      <c r="U1733" t="s">
        <v>5982</v>
      </c>
      <c r="V1733" t="s">
        <v>5982</v>
      </c>
      <c r="W1733" t="s">
        <v>129</v>
      </c>
      <c r="X1733" t="b">
        <f>Tabla1[[#This Row],[PLAN CONSUMO 31/10]]=Tabla1[[#This Row],[PLAN_CONSUMO]]</f>
        <v>1</v>
      </c>
      <c r="Y1733" t="s">
        <v>7272</v>
      </c>
      <c r="Z1733" t="b">
        <f>Tabla1[[#This Row],[DESCRIPCION_U20002 31/10]]=Tabla1[[#This Row],[DESCRIPCION_U2000]]</f>
        <v>1</v>
      </c>
      <c r="AA1733" t="s">
        <v>4249</v>
      </c>
      <c r="AB1733" t="b">
        <f>Tabla1[[#This Row],[EJECUTIVO COMERCIAL 31/10]]=Tabla1[[#This Row],[EJECUTIVO_CORPORATE]]</f>
        <v>1</v>
      </c>
      <c r="AC1733" t="e">
        <f>VLOOKUP(Tabla1[[#This Row],[NRO_CUENTA]],[1]!Tabla3[#Data],12,0)</f>
        <v>#N/A</v>
      </c>
      <c r="AD1733" t="e">
        <f>VLOOKUP(Tabla1[[#This Row],[NRO_CUENTA]],[1]!Tabla3[#Data],17,0)</f>
        <v>#N/A</v>
      </c>
    </row>
    <row r="1734" spans="1:31" x14ac:dyDescent="0.25">
      <c r="A1734" t="s">
        <v>322</v>
      </c>
      <c r="B1734" s="1">
        <v>44678</v>
      </c>
      <c r="C1734" t="s">
        <v>398</v>
      </c>
      <c r="D1734">
        <v>37611</v>
      </c>
      <c r="E1734" s="6" t="s">
        <v>7273</v>
      </c>
      <c r="F1734" t="s">
        <v>7274</v>
      </c>
      <c r="G1734" s="6" t="s">
        <v>6195</v>
      </c>
      <c r="H1734" t="s">
        <v>22</v>
      </c>
      <c r="I1734" t="s">
        <v>23</v>
      </c>
      <c r="J1734" t="s">
        <v>6196</v>
      </c>
      <c r="K1734" t="s">
        <v>7321</v>
      </c>
      <c r="L1734" t="s">
        <v>7322</v>
      </c>
      <c r="M1734" t="s">
        <v>7323</v>
      </c>
      <c r="N1734" t="s">
        <v>4091</v>
      </c>
      <c r="O1734" s="88">
        <v>44682</v>
      </c>
      <c r="P1734" s="88">
        <v>44713</v>
      </c>
      <c r="Q1734" s="22" t="s">
        <v>27</v>
      </c>
      <c r="R1734" s="1" t="s">
        <v>7379</v>
      </c>
      <c r="S1734" s="2"/>
      <c r="T1734" s="48">
        <v>44721</v>
      </c>
      <c r="U1734" t="s">
        <v>5982</v>
      </c>
      <c r="V1734" t="s">
        <v>5982</v>
      </c>
      <c r="W1734" t="s">
        <v>398</v>
      </c>
      <c r="X1734" t="b">
        <f>Tabla1[[#This Row],[PLAN CONSUMO 31/10]]=Tabla1[[#This Row],[PLAN_CONSUMO]]</f>
        <v>1</v>
      </c>
      <c r="Y1734" t="s">
        <v>7274</v>
      </c>
      <c r="Z1734" t="b">
        <f>Tabla1[[#This Row],[DESCRIPCION_U20002 31/10]]=Tabla1[[#This Row],[DESCRIPCION_U2000]]</f>
        <v>1</v>
      </c>
      <c r="AA1734" t="s">
        <v>9484</v>
      </c>
      <c r="AB1734" t="b">
        <f>Tabla1[[#This Row],[EJECUTIVO COMERCIAL 31/10]]=Tabla1[[#This Row],[EJECUTIVO_CORPORATE]]</f>
        <v>0</v>
      </c>
      <c r="AC1734" t="e">
        <f>VLOOKUP(Tabla1[[#This Row],[NRO_CUENTA]],[1]!Tabla3[#Data],12,0)</f>
        <v>#N/A</v>
      </c>
      <c r="AD1734" t="e">
        <f>VLOOKUP(Tabla1[[#This Row],[NRO_CUENTA]],[1]!Tabla3[#Data],17,0)</f>
        <v>#N/A</v>
      </c>
    </row>
    <row r="1735" spans="1:31" x14ac:dyDescent="0.25">
      <c r="A1735" t="s">
        <v>242</v>
      </c>
      <c r="B1735" s="1">
        <v>44699</v>
      </c>
      <c r="C1735" t="s">
        <v>1251</v>
      </c>
      <c r="D1735">
        <v>37732</v>
      </c>
      <c r="E1735" s="6" t="s">
        <v>7275</v>
      </c>
      <c r="F1735" t="s">
        <v>7276</v>
      </c>
      <c r="G1735" s="6" t="s">
        <v>7277</v>
      </c>
      <c r="H1735" t="s">
        <v>22</v>
      </c>
      <c r="I1735" t="s">
        <v>23</v>
      </c>
      <c r="J1735" t="s">
        <v>7330</v>
      </c>
      <c r="K1735" t="s">
        <v>7324</v>
      </c>
      <c r="L1735" t="s">
        <v>7325</v>
      </c>
      <c r="M1735" t="s">
        <v>7326</v>
      </c>
      <c r="N1735" t="s">
        <v>4091</v>
      </c>
      <c r="O1735" s="88">
        <v>44682</v>
      </c>
      <c r="P1735" s="88">
        <v>44713</v>
      </c>
      <c r="Q1735" s="22" t="s">
        <v>27</v>
      </c>
      <c r="R1735" s="1"/>
      <c r="S1735" s="2"/>
      <c r="T1735" s="48">
        <v>44721</v>
      </c>
      <c r="U1735" t="s">
        <v>5982</v>
      </c>
      <c r="V1735" t="s">
        <v>5982</v>
      </c>
      <c r="W1735" t="s">
        <v>1251</v>
      </c>
      <c r="X1735" t="b">
        <f>Tabla1[[#This Row],[PLAN CONSUMO 31/10]]=Tabla1[[#This Row],[PLAN_CONSUMO]]</f>
        <v>1</v>
      </c>
      <c r="Y1735" t="s">
        <v>7276</v>
      </c>
      <c r="Z1735" t="b">
        <f>Tabla1[[#This Row],[DESCRIPCION_U20002 31/10]]=Tabla1[[#This Row],[DESCRIPCION_U2000]]</f>
        <v>1</v>
      </c>
      <c r="AA1735" t="s">
        <v>7452</v>
      </c>
      <c r="AB1735" t="b">
        <f>Tabla1[[#This Row],[EJECUTIVO COMERCIAL 31/10]]=Tabla1[[#This Row],[EJECUTIVO_CORPORATE]]</f>
        <v>0</v>
      </c>
      <c r="AC1735" t="e">
        <f>VLOOKUP(Tabla1[[#This Row],[NRO_CUENTA]],[1]!Tabla3[#Data],12,0)</f>
        <v>#N/A</v>
      </c>
      <c r="AD1735" t="e">
        <f>VLOOKUP(Tabla1[[#This Row],[NRO_CUENTA]],[1]!Tabla3[#Data],17,0)</f>
        <v>#N/A</v>
      </c>
    </row>
    <row r="1736" spans="1:31" x14ac:dyDescent="0.25">
      <c r="A1736" t="s">
        <v>242</v>
      </c>
      <c r="B1736" s="1">
        <v>44699</v>
      </c>
      <c r="C1736" t="s">
        <v>1049</v>
      </c>
      <c r="D1736">
        <v>37697</v>
      </c>
      <c r="E1736" s="6" t="s">
        <v>7278</v>
      </c>
      <c r="F1736" t="s">
        <v>7279</v>
      </c>
      <c r="G1736" s="6" t="s">
        <v>7280</v>
      </c>
      <c r="H1736" t="s">
        <v>22</v>
      </c>
      <c r="I1736" t="s">
        <v>23</v>
      </c>
      <c r="J1736" t="s">
        <v>7331</v>
      </c>
      <c r="K1736" t="s">
        <v>7327</v>
      </c>
      <c r="L1736" t="s">
        <v>7328</v>
      </c>
      <c r="M1736" t="s">
        <v>7348</v>
      </c>
      <c r="N1736" t="s">
        <v>4091</v>
      </c>
      <c r="O1736" s="88">
        <v>44682</v>
      </c>
      <c r="P1736" s="88">
        <v>44713</v>
      </c>
      <c r="Q1736" s="22" t="s">
        <v>27</v>
      </c>
      <c r="R1736" s="1"/>
      <c r="S1736" s="2"/>
      <c r="T1736" s="48">
        <v>44726</v>
      </c>
      <c r="U1736" t="s">
        <v>5982</v>
      </c>
      <c r="V1736" t="s">
        <v>5982</v>
      </c>
      <c r="W1736" t="s">
        <v>1049</v>
      </c>
      <c r="X1736" t="b">
        <f>Tabla1[[#This Row],[PLAN CONSUMO 31/10]]=Tabla1[[#This Row],[PLAN_CONSUMO]]</f>
        <v>1</v>
      </c>
      <c r="Y1736" t="s">
        <v>7279</v>
      </c>
      <c r="Z1736" t="b">
        <f>Tabla1[[#This Row],[DESCRIPCION_U20002 31/10]]=Tabla1[[#This Row],[DESCRIPCION_U2000]]</f>
        <v>1</v>
      </c>
      <c r="AA1736" t="s">
        <v>7280</v>
      </c>
      <c r="AB1736" t="b">
        <f>Tabla1[[#This Row],[EJECUTIVO COMERCIAL 31/10]]=Tabla1[[#This Row],[EJECUTIVO_CORPORATE]]</f>
        <v>1</v>
      </c>
      <c r="AC1736" t="e">
        <f>VLOOKUP(Tabla1[[#This Row],[NRO_CUENTA]],[1]!Tabla3[#Data],12,0)</f>
        <v>#N/A</v>
      </c>
      <c r="AD1736" t="e">
        <f>VLOOKUP(Tabla1[[#This Row],[NRO_CUENTA]],[1]!Tabla3[#Data],17,0)</f>
        <v>#N/A</v>
      </c>
    </row>
    <row r="1737" spans="1:31" x14ac:dyDescent="0.25">
      <c r="A1737" t="s">
        <v>18</v>
      </c>
      <c r="B1737" s="1">
        <v>41792</v>
      </c>
      <c r="C1737" t="s">
        <v>118</v>
      </c>
      <c r="D1737">
        <v>29119</v>
      </c>
      <c r="E1737" s="6" t="s">
        <v>1998</v>
      </c>
      <c r="F1737" t="s">
        <v>6012</v>
      </c>
      <c r="G1737" s="6" t="s">
        <v>1837</v>
      </c>
      <c r="H1737" t="s">
        <v>22</v>
      </c>
      <c r="I1737" t="s">
        <v>23</v>
      </c>
      <c r="J1737" t="s">
        <v>939</v>
      </c>
      <c r="K1737" t="s">
        <v>2119</v>
      </c>
      <c r="L1737">
        <v>0</v>
      </c>
      <c r="M1737" t="s">
        <v>2325</v>
      </c>
      <c r="N1737" t="s">
        <v>594</v>
      </c>
      <c r="O1737" s="88">
        <v>44682</v>
      </c>
      <c r="P1737" s="88">
        <v>44713</v>
      </c>
      <c r="Q1737" s="1" t="s">
        <v>6939</v>
      </c>
      <c r="R1737" s="1"/>
      <c r="S1737" s="2"/>
      <c r="T1737" s="89">
        <v>44719</v>
      </c>
      <c r="U1737" t="s">
        <v>5982</v>
      </c>
      <c r="V1737" t="s">
        <v>5984</v>
      </c>
      <c r="W1737" t="s">
        <v>118</v>
      </c>
      <c r="X1737" t="b">
        <f>Tabla1[[#This Row],[PLAN CONSUMO 31/10]]=Tabla1[[#This Row],[PLAN_CONSUMO]]</f>
        <v>1</v>
      </c>
      <c r="Y1737" t="s">
        <v>6012</v>
      </c>
      <c r="Z1737" t="b">
        <f>Tabla1[[#This Row],[DESCRIPCION_U20002 31/10]]=Tabla1[[#This Row],[DESCRIPCION_U2000]]</f>
        <v>1</v>
      </c>
      <c r="AA1737" t="s">
        <v>8891</v>
      </c>
      <c r="AB1737" t="b">
        <f>Tabla1[[#This Row],[EJECUTIVO COMERCIAL 31/10]]=Tabla1[[#This Row],[EJECUTIVO_CORPORATE]]</f>
        <v>0</v>
      </c>
      <c r="AC1737" t="e">
        <f>VLOOKUP(Tabla1[[#This Row],[NRO_CUENTA]],[1]!Tabla3[#Data],12,0)</f>
        <v>#N/A</v>
      </c>
      <c r="AD1737" t="e">
        <f>VLOOKUP(Tabla1[[#This Row],[NRO_CUENTA]],[1]!Tabla3[#Data],17,0)</f>
        <v>#N/A</v>
      </c>
      <c r="AE1737" s="37"/>
    </row>
    <row r="1738" spans="1:31" x14ac:dyDescent="0.25">
      <c r="A1738" t="s">
        <v>18</v>
      </c>
      <c r="B1738" s="1">
        <v>43180</v>
      </c>
      <c r="C1738" t="s">
        <v>248</v>
      </c>
      <c r="D1738">
        <v>32135</v>
      </c>
      <c r="E1738" s="6" t="s">
        <v>1660</v>
      </c>
      <c r="F1738" t="s">
        <v>7234</v>
      </c>
      <c r="G1738" s="6" t="s">
        <v>3799</v>
      </c>
      <c r="H1738" t="s">
        <v>40</v>
      </c>
      <c r="I1738" t="s">
        <v>23</v>
      </c>
      <c r="J1738" t="s">
        <v>823</v>
      </c>
      <c r="K1738" t="s">
        <v>2105</v>
      </c>
      <c r="L1738" t="s">
        <v>2106</v>
      </c>
      <c r="M1738" t="s">
        <v>7229</v>
      </c>
      <c r="N1738" t="s">
        <v>594</v>
      </c>
      <c r="O1738" s="88">
        <v>44682</v>
      </c>
      <c r="P1738" s="88">
        <v>44713</v>
      </c>
      <c r="Q1738" s="1" t="s">
        <v>6939</v>
      </c>
      <c r="R1738" s="48"/>
      <c r="S1738" s="1" t="s">
        <v>48</v>
      </c>
      <c r="T1738" s="89">
        <v>44721</v>
      </c>
      <c r="U1738" t="s">
        <v>5984</v>
      </c>
      <c r="V1738" t="s">
        <v>35</v>
      </c>
      <c r="W1738" t="s">
        <v>248</v>
      </c>
      <c r="X1738" t="b">
        <f>Tabla1[[#This Row],[PLAN CONSUMO 31/10]]=Tabla1[[#This Row],[PLAN_CONSUMO]]</f>
        <v>1</v>
      </c>
      <c r="Y1738" t="s">
        <v>35</v>
      </c>
      <c r="Z1738" t="b">
        <f>Tabla1[[#This Row],[DESCRIPCION_U20002 31/10]]=Tabla1[[#This Row],[DESCRIPCION_U2000]]</f>
        <v>0</v>
      </c>
      <c r="AA1738" t="s">
        <v>3799</v>
      </c>
      <c r="AB1738" t="b">
        <f>Tabla1[[#This Row],[EJECUTIVO COMERCIAL 31/10]]=Tabla1[[#This Row],[EJECUTIVO_CORPORATE]]</f>
        <v>1</v>
      </c>
      <c r="AC1738" t="e">
        <f>VLOOKUP(Tabla1[[#This Row],[NRO_CUENTA]],[1]!Tabla3[#Data],12,0)</f>
        <v>#N/A</v>
      </c>
      <c r="AD1738" t="e">
        <f>VLOOKUP(Tabla1[[#This Row],[NRO_CUENTA]],[1]!Tabla3[#Data],17,0)</f>
        <v>#N/A</v>
      </c>
      <c r="AE1738" s="37"/>
    </row>
    <row r="1739" spans="1:31" x14ac:dyDescent="0.25">
      <c r="A1739" t="s">
        <v>322</v>
      </c>
      <c r="B1739" s="1">
        <v>44678</v>
      </c>
      <c r="C1739" t="s">
        <v>398</v>
      </c>
      <c r="D1739">
        <v>37611</v>
      </c>
      <c r="E1739" s="6" t="s">
        <v>7273</v>
      </c>
      <c r="F1739" t="s">
        <v>7274</v>
      </c>
      <c r="G1739" s="6" t="s">
        <v>6195</v>
      </c>
      <c r="H1739" t="s">
        <v>22</v>
      </c>
      <c r="I1739" t="s">
        <v>23</v>
      </c>
      <c r="J1739" t="s">
        <v>6196</v>
      </c>
      <c r="K1739" t="s">
        <v>7321</v>
      </c>
      <c r="L1739" t="s">
        <v>7322</v>
      </c>
      <c r="M1739" t="s">
        <v>7323</v>
      </c>
      <c r="N1739" t="s">
        <v>594</v>
      </c>
      <c r="O1739" s="88">
        <v>44682</v>
      </c>
      <c r="P1739" s="88">
        <v>44713</v>
      </c>
      <c r="Q1739" s="1" t="s">
        <v>1878</v>
      </c>
      <c r="R1739" s="1"/>
      <c r="S1739" s="2"/>
      <c r="T1739" s="50">
        <v>44736</v>
      </c>
      <c r="U1739" t="s">
        <v>5982</v>
      </c>
      <c r="V1739" t="s">
        <v>5982</v>
      </c>
      <c r="W1739" t="s">
        <v>398</v>
      </c>
      <c r="X1739" t="b">
        <f>Tabla1[[#This Row],[PLAN CONSUMO 31/10]]=Tabla1[[#This Row],[PLAN_CONSUMO]]</f>
        <v>1</v>
      </c>
      <c r="Y1739" t="s">
        <v>7274</v>
      </c>
      <c r="Z1739" t="b">
        <f>Tabla1[[#This Row],[DESCRIPCION_U20002 31/10]]=Tabla1[[#This Row],[DESCRIPCION_U2000]]</f>
        <v>1</v>
      </c>
      <c r="AA1739" t="s">
        <v>9484</v>
      </c>
      <c r="AB1739" t="b">
        <f>Tabla1[[#This Row],[EJECUTIVO COMERCIAL 31/10]]=Tabla1[[#This Row],[EJECUTIVO_CORPORATE]]</f>
        <v>0</v>
      </c>
      <c r="AC1739" t="e">
        <f>VLOOKUP(Tabla1[[#This Row],[NRO_CUENTA]],[1]!Tabla3[#Data],12,0)</f>
        <v>#N/A</v>
      </c>
      <c r="AD1739" t="e">
        <f>VLOOKUP(Tabla1[[#This Row],[NRO_CUENTA]],[1]!Tabla3[#Data],17,0)</f>
        <v>#N/A</v>
      </c>
      <c r="AE1739" s="37"/>
    </row>
    <row r="1740" spans="1:31" x14ac:dyDescent="0.25">
      <c r="A1740" t="s">
        <v>242</v>
      </c>
      <c r="B1740" s="1">
        <v>44228</v>
      </c>
      <c r="C1740" t="s">
        <v>28</v>
      </c>
      <c r="D1740">
        <v>35857</v>
      </c>
      <c r="E1740" s="6" t="s">
        <v>220</v>
      </c>
      <c r="F1740" t="s">
        <v>7380</v>
      </c>
      <c r="G1740" s="6" t="s">
        <v>6378</v>
      </c>
      <c r="H1740" t="s">
        <v>40</v>
      </c>
      <c r="I1740" t="s">
        <v>23</v>
      </c>
      <c r="J1740" t="s">
        <v>7201</v>
      </c>
      <c r="K1740" t="s">
        <v>7397</v>
      </c>
      <c r="L1740" t="s">
        <v>7398</v>
      </c>
      <c r="M1740" t="s">
        <v>7399</v>
      </c>
      <c r="N1740" t="s">
        <v>4091</v>
      </c>
      <c r="O1740" s="88">
        <v>44713</v>
      </c>
      <c r="P1740" s="88">
        <v>44743</v>
      </c>
      <c r="Q1740" s="22" t="s">
        <v>27</v>
      </c>
      <c r="R1740" s="1"/>
      <c r="S1740" s="2"/>
      <c r="T1740" s="48">
        <v>44761</v>
      </c>
      <c r="U1740" t="s">
        <v>5982</v>
      </c>
      <c r="V1740" t="s">
        <v>5982</v>
      </c>
      <c r="W1740" t="s">
        <v>28</v>
      </c>
      <c r="X1740" t="b">
        <f>Tabla1[[#This Row],[PLAN CONSUMO 31/10]]=Tabla1[[#This Row],[PLAN_CONSUMO]]</f>
        <v>1</v>
      </c>
      <c r="Y1740" t="s">
        <v>7380</v>
      </c>
      <c r="Z1740" t="b">
        <f>Tabla1[[#This Row],[DESCRIPCION_U20002 31/10]]=Tabla1[[#This Row],[DESCRIPCION_U2000]]</f>
        <v>1</v>
      </c>
      <c r="AA1740" t="s">
        <v>6378</v>
      </c>
      <c r="AB1740" t="b">
        <f>Tabla1[[#This Row],[EJECUTIVO COMERCIAL 31/10]]=Tabla1[[#This Row],[EJECUTIVO_CORPORATE]]</f>
        <v>1</v>
      </c>
      <c r="AC1740" t="e">
        <f>VLOOKUP(Tabla1[[#This Row],[NRO_CUENTA]],[1]!Tabla3[#Data],12,0)</f>
        <v>#N/A</v>
      </c>
      <c r="AD1740" t="e">
        <f>VLOOKUP(Tabla1[[#This Row],[NRO_CUENTA]],[1]!Tabla3[#Data],17,0)</f>
        <v>#N/A</v>
      </c>
    </row>
    <row r="1741" spans="1:31" x14ac:dyDescent="0.25">
      <c r="A1741" t="s">
        <v>18</v>
      </c>
      <c r="B1741" s="1">
        <v>44469</v>
      </c>
      <c r="C1741" t="s">
        <v>248</v>
      </c>
      <c r="D1741">
        <v>36722</v>
      </c>
      <c r="E1741" s="6" t="s">
        <v>7381</v>
      </c>
      <c r="F1741" t="s">
        <v>7382</v>
      </c>
      <c r="G1741" s="6" t="s">
        <v>3799</v>
      </c>
      <c r="H1741" t="s">
        <v>40</v>
      </c>
      <c r="I1741" t="s">
        <v>23</v>
      </c>
      <c r="J1741" t="s">
        <v>823</v>
      </c>
      <c r="K1741" t="s">
        <v>7400</v>
      </c>
      <c r="L1741" t="s">
        <v>7401</v>
      </c>
      <c r="M1741" t="s">
        <v>4125</v>
      </c>
      <c r="N1741" t="s">
        <v>4091</v>
      </c>
      <c r="O1741" s="88">
        <v>44713</v>
      </c>
      <c r="P1741" s="88">
        <v>44743</v>
      </c>
      <c r="Q1741" s="22" t="s">
        <v>27</v>
      </c>
      <c r="R1741" s="1"/>
      <c r="S1741" s="2"/>
      <c r="T1741" s="48">
        <v>44763</v>
      </c>
      <c r="U1741" t="s">
        <v>5982</v>
      </c>
      <c r="V1741" t="s">
        <v>35</v>
      </c>
      <c r="W1741" t="s">
        <v>248</v>
      </c>
      <c r="X1741" t="b">
        <f>Tabla1[[#This Row],[PLAN CONSUMO 31/10]]=Tabla1[[#This Row],[PLAN_CONSUMO]]</f>
        <v>1</v>
      </c>
      <c r="Y1741" t="s">
        <v>35</v>
      </c>
      <c r="Z1741" t="b">
        <f>Tabla1[[#This Row],[DESCRIPCION_U20002 31/10]]=Tabla1[[#This Row],[DESCRIPCION_U2000]]</f>
        <v>0</v>
      </c>
      <c r="AA1741" t="s">
        <v>3799</v>
      </c>
      <c r="AB1741" t="b">
        <f>Tabla1[[#This Row],[EJECUTIVO COMERCIAL 31/10]]=Tabla1[[#This Row],[EJECUTIVO_CORPORATE]]</f>
        <v>1</v>
      </c>
      <c r="AC1741" t="e">
        <f>VLOOKUP(Tabla1[[#This Row],[NRO_CUENTA]],[1]!Tabla3[#Data],12,0)</f>
        <v>#N/A</v>
      </c>
      <c r="AD1741" t="e">
        <f>VLOOKUP(Tabla1[[#This Row],[NRO_CUENTA]],[1]!Tabla3[#Data],17,0)</f>
        <v>#N/A</v>
      </c>
    </row>
    <row r="1742" spans="1:31" x14ac:dyDescent="0.25">
      <c r="A1742" t="s">
        <v>88</v>
      </c>
      <c r="B1742" s="1">
        <v>44498</v>
      </c>
      <c r="C1742" t="s">
        <v>28</v>
      </c>
      <c r="D1742">
        <v>36731</v>
      </c>
      <c r="E1742" s="6" t="s">
        <v>4281</v>
      </c>
      <c r="F1742" t="s">
        <v>7383</v>
      </c>
      <c r="G1742" s="6" t="s">
        <v>1410</v>
      </c>
      <c r="H1742" t="s">
        <v>22</v>
      </c>
      <c r="I1742" t="s">
        <v>23</v>
      </c>
      <c r="J1742" t="s">
        <v>1226</v>
      </c>
      <c r="K1742" t="s">
        <v>7402</v>
      </c>
      <c r="L1742" t="s">
        <v>7403</v>
      </c>
      <c r="M1742" t="s">
        <v>7456</v>
      </c>
      <c r="N1742" t="s">
        <v>4091</v>
      </c>
      <c r="O1742" s="88">
        <v>44713</v>
      </c>
      <c r="P1742" s="88">
        <v>44743</v>
      </c>
      <c r="Q1742" s="22" t="s">
        <v>27</v>
      </c>
      <c r="R1742" s="1"/>
      <c r="S1742" s="2"/>
      <c r="T1742" s="48">
        <v>44762</v>
      </c>
      <c r="U1742" t="s">
        <v>5982</v>
      </c>
      <c r="V1742" t="s">
        <v>5982</v>
      </c>
      <c r="W1742" t="s">
        <v>28</v>
      </c>
      <c r="X1742" t="b">
        <f>Tabla1[[#This Row],[PLAN CONSUMO 31/10]]=Tabla1[[#This Row],[PLAN_CONSUMO]]</f>
        <v>1</v>
      </c>
      <c r="Y1742" t="s">
        <v>7383</v>
      </c>
      <c r="Z1742" t="b">
        <f>Tabla1[[#This Row],[DESCRIPCION_U20002 31/10]]=Tabla1[[#This Row],[DESCRIPCION_U2000]]</f>
        <v>1</v>
      </c>
      <c r="AA1742" t="s">
        <v>9481</v>
      </c>
      <c r="AB1742" t="b">
        <f>Tabla1[[#This Row],[EJECUTIVO COMERCIAL 31/10]]=Tabla1[[#This Row],[EJECUTIVO_CORPORATE]]</f>
        <v>0</v>
      </c>
      <c r="AC1742" t="e">
        <f>VLOOKUP(Tabla1[[#This Row],[NRO_CUENTA]],[1]!Tabla3[#Data],12,0)</f>
        <v>#N/A</v>
      </c>
      <c r="AD1742" t="e">
        <f>VLOOKUP(Tabla1[[#This Row],[NRO_CUENTA]],[1]!Tabla3[#Data],17,0)</f>
        <v>#N/A</v>
      </c>
    </row>
    <row r="1743" spans="1:31" x14ac:dyDescent="0.25">
      <c r="A1743" t="s">
        <v>322</v>
      </c>
      <c r="B1743" s="1">
        <v>44559</v>
      </c>
      <c r="C1743" t="s">
        <v>28</v>
      </c>
      <c r="D1743">
        <v>37085</v>
      </c>
      <c r="E1743" s="6" t="s">
        <v>7386</v>
      </c>
      <c r="F1743" t="s">
        <v>7387</v>
      </c>
      <c r="G1743" s="6" t="s">
        <v>6991</v>
      </c>
      <c r="H1743" t="s">
        <v>40</v>
      </c>
      <c r="I1743" t="s">
        <v>23</v>
      </c>
      <c r="J1743" t="s">
        <v>7431</v>
      </c>
      <c r="K1743" t="s">
        <v>7410</v>
      </c>
      <c r="L1743" t="s">
        <v>7411</v>
      </c>
      <c r="M1743" t="s">
        <v>7412</v>
      </c>
      <c r="N1743" t="s">
        <v>4091</v>
      </c>
      <c r="O1743" s="88">
        <v>44713</v>
      </c>
      <c r="P1743" s="88">
        <v>44743</v>
      </c>
      <c r="Q1743" s="22" t="s">
        <v>27</v>
      </c>
      <c r="R1743" s="1"/>
      <c r="S1743" s="2"/>
      <c r="T1743" s="48">
        <v>44760</v>
      </c>
      <c r="U1743" t="s">
        <v>5982</v>
      </c>
      <c r="V1743" t="s">
        <v>35</v>
      </c>
      <c r="W1743" t="s">
        <v>28</v>
      </c>
      <c r="X1743" t="b">
        <f>Tabla1[[#This Row],[PLAN CONSUMO 31/10]]=Tabla1[[#This Row],[PLAN_CONSUMO]]</f>
        <v>1</v>
      </c>
      <c r="Y1743" t="s">
        <v>35</v>
      </c>
      <c r="Z1743" t="b">
        <f>Tabla1[[#This Row],[DESCRIPCION_U20002 31/10]]=Tabla1[[#This Row],[DESCRIPCION_U2000]]</f>
        <v>0</v>
      </c>
      <c r="AA1743" t="s">
        <v>7614</v>
      </c>
      <c r="AB1743" t="b">
        <f>Tabla1[[#This Row],[EJECUTIVO COMERCIAL 31/10]]=Tabla1[[#This Row],[EJECUTIVO_CORPORATE]]</f>
        <v>0</v>
      </c>
      <c r="AC1743" t="e">
        <f>VLOOKUP(Tabla1[[#This Row],[NRO_CUENTA]],[1]!Tabla3[#Data],12,0)</f>
        <v>#N/A</v>
      </c>
      <c r="AD1743" t="e">
        <f>VLOOKUP(Tabla1[[#This Row],[NRO_CUENTA]],[1]!Tabla3[#Data],17,0)</f>
        <v>#N/A</v>
      </c>
    </row>
    <row r="1744" spans="1:31" x14ac:dyDescent="0.25">
      <c r="A1744" t="s">
        <v>188</v>
      </c>
      <c r="B1744" s="1">
        <v>44561</v>
      </c>
      <c r="C1744" t="s">
        <v>94</v>
      </c>
      <c r="D1744">
        <v>37178</v>
      </c>
      <c r="E1744" s="6" t="s">
        <v>4028</v>
      </c>
      <c r="F1744" t="s">
        <v>7388</v>
      </c>
      <c r="G1744" s="6" t="s">
        <v>1754</v>
      </c>
      <c r="H1744" t="s">
        <v>22</v>
      </c>
      <c r="I1744" t="s">
        <v>23</v>
      </c>
      <c r="J1744" t="s">
        <v>1843</v>
      </c>
      <c r="K1744" t="s">
        <v>7413</v>
      </c>
      <c r="L1744" t="s">
        <v>7414</v>
      </c>
      <c r="M1744" t="s">
        <v>7415</v>
      </c>
      <c r="N1744" t="s">
        <v>4091</v>
      </c>
      <c r="O1744" s="88">
        <v>44713</v>
      </c>
      <c r="P1744" s="88">
        <v>44743</v>
      </c>
      <c r="Q1744" s="22" t="s">
        <v>27</v>
      </c>
      <c r="R1744" s="1"/>
      <c r="S1744" s="2"/>
      <c r="T1744" s="48">
        <v>44760</v>
      </c>
      <c r="U1744" t="s">
        <v>5982</v>
      </c>
      <c r="V1744" t="s">
        <v>5982</v>
      </c>
      <c r="W1744" t="s">
        <v>94</v>
      </c>
      <c r="X1744" t="b">
        <f>Tabla1[[#This Row],[PLAN CONSUMO 31/10]]=Tabla1[[#This Row],[PLAN_CONSUMO]]</f>
        <v>1</v>
      </c>
      <c r="Y1744" t="s">
        <v>8296</v>
      </c>
      <c r="Z1744" t="b">
        <f>Tabla1[[#This Row],[DESCRIPCION_U20002 31/10]]=Tabla1[[#This Row],[DESCRIPCION_U2000]]</f>
        <v>0</v>
      </c>
      <c r="AA1744" t="s">
        <v>1754</v>
      </c>
      <c r="AB1744" t="b">
        <f>Tabla1[[#This Row],[EJECUTIVO COMERCIAL 31/10]]=Tabla1[[#This Row],[EJECUTIVO_CORPORATE]]</f>
        <v>1</v>
      </c>
      <c r="AC1744" t="e">
        <f>VLOOKUP(Tabla1[[#This Row],[NRO_CUENTA]],[1]!Tabla3[#Data],12,0)</f>
        <v>#N/A</v>
      </c>
      <c r="AD1744" t="e">
        <f>VLOOKUP(Tabla1[[#This Row],[NRO_CUENTA]],[1]!Tabla3[#Data],17,0)</f>
        <v>#N/A</v>
      </c>
    </row>
    <row r="1745" spans="1:31" x14ac:dyDescent="0.25">
      <c r="A1745" t="s">
        <v>188</v>
      </c>
      <c r="B1745" s="1">
        <v>44561</v>
      </c>
      <c r="C1745" t="s">
        <v>94</v>
      </c>
      <c r="D1745">
        <v>37180</v>
      </c>
      <c r="E1745" s="6" t="s">
        <v>4028</v>
      </c>
      <c r="F1745" t="s">
        <v>7389</v>
      </c>
      <c r="G1745" s="6" t="s">
        <v>1754</v>
      </c>
      <c r="H1745" t="s">
        <v>40</v>
      </c>
      <c r="I1745" t="s">
        <v>23</v>
      </c>
      <c r="J1745" t="s">
        <v>1843</v>
      </c>
      <c r="K1745" t="s">
        <v>7416</v>
      </c>
      <c r="L1745" t="s">
        <v>7417</v>
      </c>
      <c r="M1745" t="s">
        <v>7415</v>
      </c>
      <c r="N1745" t="s">
        <v>4091</v>
      </c>
      <c r="O1745" s="88">
        <v>44713</v>
      </c>
      <c r="P1745" s="88">
        <v>44743</v>
      </c>
      <c r="Q1745" s="22" t="s">
        <v>27</v>
      </c>
      <c r="R1745" s="1"/>
      <c r="S1745" s="2"/>
      <c r="T1745" s="48">
        <v>44761</v>
      </c>
      <c r="U1745" t="s">
        <v>5982</v>
      </c>
      <c r="V1745" t="s">
        <v>5982</v>
      </c>
      <c r="W1745" t="s">
        <v>94</v>
      </c>
      <c r="X1745" t="b">
        <f>Tabla1[[#This Row],[PLAN CONSUMO 31/10]]=Tabla1[[#This Row],[PLAN_CONSUMO]]</f>
        <v>1</v>
      </c>
      <c r="Y1745" t="s">
        <v>7389</v>
      </c>
      <c r="Z1745" t="b">
        <f>Tabla1[[#This Row],[DESCRIPCION_U20002 31/10]]=Tabla1[[#This Row],[DESCRIPCION_U2000]]</f>
        <v>1</v>
      </c>
      <c r="AA1745" t="s">
        <v>1754</v>
      </c>
      <c r="AB1745" t="b">
        <f>Tabla1[[#This Row],[EJECUTIVO COMERCIAL 31/10]]=Tabla1[[#This Row],[EJECUTIVO_CORPORATE]]</f>
        <v>1</v>
      </c>
      <c r="AC1745" t="e">
        <f>VLOOKUP(Tabla1[[#This Row],[NRO_CUENTA]],[1]!Tabla3[#Data],12,0)</f>
        <v>#N/A</v>
      </c>
      <c r="AD1745" t="e">
        <f>VLOOKUP(Tabla1[[#This Row],[NRO_CUENTA]],[1]!Tabla3[#Data],17,0)</f>
        <v>#N/A</v>
      </c>
    </row>
    <row r="1746" spans="1:31" x14ac:dyDescent="0.25">
      <c r="A1746" t="s">
        <v>18</v>
      </c>
      <c r="B1746" s="1">
        <v>44618</v>
      </c>
      <c r="C1746" t="s">
        <v>28</v>
      </c>
      <c r="D1746">
        <v>37299</v>
      </c>
      <c r="E1746" s="6" t="s">
        <v>1269</v>
      </c>
      <c r="F1746" t="s">
        <v>7390</v>
      </c>
      <c r="G1746" s="6" t="s">
        <v>1837</v>
      </c>
      <c r="H1746" t="s">
        <v>40</v>
      </c>
      <c r="I1746" t="s">
        <v>23</v>
      </c>
      <c r="J1746" t="s">
        <v>939</v>
      </c>
      <c r="K1746" t="s">
        <v>7418</v>
      </c>
      <c r="L1746" t="s">
        <v>7419</v>
      </c>
      <c r="M1746" t="s">
        <v>6856</v>
      </c>
      <c r="N1746" t="s">
        <v>4091</v>
      </c>
      <c r="O1746" s="88">
        <v>44713</v>
      </c>
      <c r="P1746" s="88">
        <v>44743</v>
      </c>
      <c r="Q1746" s="22" t="s">
        <v>27</v>
      </c>
      <c r="R1746" s="1"/>
      <c r="S1746" s="2"/>
      <c r="T1746" s="48">
        <v>44762</v>
      </c>
      <c r="U1746" t="s">
        <v>5982</v>
      </c>
      <c r="V1746" t="s">
        <v>5982</v>
      </c>
      <c r="W1746" t="s">
        <v>28</v>
      </c>
      <c r="X1746" t="b">
        <f>Tabla1[[#This Row],[PLAN CONSUMO 31/10]]=Tabla1[[#This Row],[PLAN_CONSUMO]]</f>
        <v>1</v>
      </c>
      <c r="Y1746" t="s">
        <v>7390</v>
      </c>
      <c r="Z1746" t="b">
        <f>Tabla1[[#This Row],[DESCRIPCION_U20002 31/10]]=Tabla1[[#This Row],[DESCRIPCION_U2000]]</f>
        <v>1</v>
      </c>
      <c r="AA1746" t="s">
        <v>8891</v>
      </c>
      <c r="AB1746" t="b">
        <f>Tabla1[[#This Row],[EJECUTIVO COMERCIAL 31/10]]=Tabla1[[#This Row],[EJECUTIVO_CORPORATE]]</f>
        <v>0</v>
      </c>
      <c r="AC1746" t="e">
        <f>VLOOKUP(Tabla1[[#This Row],[NRO_CUENTA]],[1]!Tabla3[#Data],12,0)</f>
        <v>#N/A</v>
      </c>
      <c r="AD1746" t="e">
        <f>VLOOKUP(Tabla1[[#This Row],[NRO_CUENTA]],[1]!Tabla3[#Data],17,0)</f>
        <v>#N/A</v>
      </c>
    </row>
    <row r="1747" spans="1:31" x14ac:dyDescent="0.25">
      <c r="A1747" t="s">
        <v>88</v>
      </c>
      <c r="B1747" s="1">
        <v>44589</v>
      </c>
      <c r="C1747" t="s">
        <v>28</v>
      </c>
      <c r="D1747">
        <v>37338</v>
      </c>
      <c r="E1747" s="6" t="s">
        <v>7391</v>
      </c>
      <c r="F1747" t="s">
        <v>7392</v>
      </c>
      <c r="G1747" s="6" t="s">
        <v>6990</v>
      </c>
      <c r="H1747" t="s">
        <v>40</v>
      </c>
      <c r="I1747" t="s">
        <v>23</v>
      </c>
      <c r="J1747" t="s">
        <v>5201</v>
      </c>
      <c r="K1747" t="s">
        <v>7420</v>
      </c>
      <c r="L1747" t="s">
        <v>7421</v>
      </c>
      <c r="M1747" t="s">
        <v>7422</v>
      </c>
      <c r="N1747" t="s">
        <v>4091</v>
      </c>
      <c r="O1747" s="88">
        <v>44713</v>
      </c>
      <c r="P1747" s="88">
        <v>44743</v>
      </c>
      <c r="Q1747" s="22" t="s">
        <v>27</v>
      </c>
      <c r="R1747" s="1"/>
      <c r="S1747" s="2"/>
      <c r="T1747" s="48">
        <v>44762</v>
      </c>
      <c r="U1747" t="s">
        <v>5982</v>
      </c>
      <c r="V1747" t="s">
        <v>5982</v>
      </c>
      <c r="W1747" t="s">
        <v>28</v>
      </c>
      <c r="X1747" t="b">
        <f>Tabla1[[#This Row],[PLAN CONSUMO 31/10]]=Tabla1[[#This Row],[PLAN_CONSUMO]]</f>
        <v>1</v>
      </c>
      <c r="Y1747" t="s">
        <v>7392</v>
      </c>
      <c r="Z1747" t="b">
        <f>Tabla1[[#This Row],[DESCRIPCION_U20002 31/10]]=Tabla1[[#This Row],[DESCRIPCION_U2000]]</f>
        <v>1</v>
      </c>
      <c r="AA1747" t="s">
        <v>6990</v>
      </c>
      <c r="AB1747" t="b">
        <f>Tabla1[[#This Row],[EJECUTIVO COMERCIAL 31/10]]=Tabla1[[#This Row],[EJECUTIVO_CORPORATE]]</f>
        <v>1</v>
      </c>
      <c r="AC1747" t="e">
        <f>VLOOKUP(Tabla1[[#This Row],[NRO_CUENTA]],[1]!Tabla3[#Data],12,0)</f>
        <v>#N/A</v>
      </c>
      <c r="AD1747" t="e">
        <f>VLOOKUP(Tabla1[[#This Row],[NRO_CUENTA]],[1]!Tabla3[#Data],17,0)</f>
        <v>#N/A</v>
      </c>
    </row>
    <row r="1748" spans="1:31" x14ac:dyDescent="0.25">
      <c r="A1748" t="s">
        <v>322</v>
      </c>
      <c r="B1748" s="1">
        <v>44617</v>
      </c>
      <c r="C1748" t="s">
        <v>76</v>
      </c>
      <c r="D1748">
        <v>37440</v>
      </c>
      <c r="E1748" s="6" t="s">
        <v>7393</v>
      </c>
      <c r="F1748" t="s">
        <v>7394</v>
      </c>
      <c r="G1748" s="6" t="s">
        <v>6153</v>
      </c>
      <c r="H1748" t="s">
        <v>40</v>
      </c>
      <c r="I1748" t="s">
        <v>23</v>
      </c>
      <c r="J1748" t="s">
        <v>7432</v>
      </c>
      <c r="K1748" t="s">
        <v>7423</v>
      </c>
      <c r="L1748" t="s">
        <v>7424</v>
      </c>
      <c r="M1748" t="s">
        <v>7425</v>
      </c>
      <c r="N1748" t="s">
        <v>4091</v>
      </c>
      <c r="O1748" s="88">
        <v>44713</v>
      </c>
      <c r="P1748" s="88">
        <v>44743</v>
      </c>
      <c r="Q1748" s="22" t="s">
        <v>27</v>
      </c>
      <c r="R1748" s="1"/>
      <c r="S1748" s="2"/>
      <c r="T1748" s="48">
        <v>44757</v>
      </c>
      <c r="U1748" t="s">
        <v>5982</v>
      </c>
      <c r="V1748" t="s">
        <v>5982</v>
      </c>
      <c r="W1748" t="s">
        <v>76</v>
      </c>
      <c r="X1748" t="b">
        <f>Tabla1[[#This Row],[PLAN CONSUMO 31/10]]=Tabla1[[#This Row],[PLAN_CONSUMO]]</f>
        <v>1</v>
      </c>
      <c r="Y1748" t="s">
        <v>7394</v>
      </c>
      <c r="Z1748" t="b">
        <f>Tabla1[[#This Row],[DESCRIPCION_U20002 31/10]]=Tabla1[[#This Row],[DESCRIPCION_U2000]]</f>
        <v>1</v>
      </c>
      <c r="AA1748" t="s">
        <v>6153</v>
      </c>
      <c r="AB1748" t="b">
        <f>Tabla1[[#This Row],[EJECUTIVO COMERCIAL 31/10]]=Tabla1[[#This Row],[EJECUTIVO_CORPORATE]]</f>
        <v>1</v>
      </c>
      <c r="AC1748" t="e">
        <f>VLOOKUP(Tabla1[[#This Row],[NRO_CUENTA]],[1]!Tabla3[#Data],12,0)</f>
        <v>#N/A</v>
      </c>
      <c r="AD1748" t="e">
        <f>VLOOKUP(Tabla1[[#This Row],[NRO_CUENTA]],[1]!Tabla3[#Data],17,0)</f>
        <v>#N/A</v>
      </c>
    </row>
    <row r="1749" spans="1:31" x14ac:dyDescent="0.25">
      <c r="A1749" t="s">
        <v>88</v>
      </c>
      <c r="B1749" s="1">
        <v>44742</v>
      </c>
      <c r="C1749" t="s">
        <v>28</v>
      </c>
      <c r="D1749">
        <v>37582</v>
      </c>
      <c r="E1749" s="6" t="s">
        <v>7429</v>
      </c>
      <c r="F1749" t="s">
        <v>7430</v>
      </c>
      <c r="G1749" s="6" t="s">
        <v>1410</v>
      </c>
      <c r="H1749" t="s">
        <v>40</v>
      </c>
      <c r="I1749" t="s">
        <v>23</v>
      </c>
      <c r="J1749" t="str">
        <f>VLOOKUP(Tabla1[[#This Row],[EJECUTIVO_CORPORATE]],Tabla2[[NOMBRE]:[CORREO]],2,FALSE)</f>
        <v>castillob@tigo.net.bo</v>
      </c>
      <c r="K1749" t="s">
        <v>7435</v>
      </c>
      <c r="L1749" t="s">
        <v>7434</v>
      </c>
      <c r="M1749" t="s">
        <v>7433</v>
      </c>
      <c r="N1749" t="s">
        <v>594</v>
      </c>
      <c r="O1749" s="88">
        <v>44713</v>
      </c>
      <c r="P1749" s="88">
        <v>44743</v>
      </c>
      <c r="Q1749" s="22" t="s">
        <v>27</v>
      </c>
      <c r="R1749" s="1"/>
      <c r="S1749" s="2"/>
      <c r="T1749" s="48">
        <v>44757</v>
      </c>
      <c r="U1749" t="s">
        <v>5982</v>
      </c>
      <c r="V1749" t="s">
        <v>5982</v>
      </c>
      <c r="W1749" t="s">
        <v>28</v>
      </c>
      <c r="X1749" t="b">
        <f>Tabla1[[#This Row],[PLAN CONSUMO 31/10]]=Tabla1[[#This Row],[PLAN_CONSUMO]]</f>
        <v>1</v>
      </c>
      <c r="Y1749" t="s">
        <v>7430</v>
      </c>
      <c r="Z1749" t="b">
        <f>Tabla1[[#This Row],[DESCRIPCION_U20002 31/10]]=Tabla1[[#This Row],[DESCRIPCION_U2000]]</f>
        <v>1</v>
      </c>
      <c r="AA1749" t="s">
        <v>9481</v>
      </c>
      <c r="AB1749" t="b">
        <f>Tabla1[[#This Row],[EJECUTIVO COMERCIAL 31/10]]=Tabla1[[#This Row],[EJECUTIVO_CORPORATE]]</f>
        <v>0</v>
      </c>
      <c r="AC1749" t="e">
        <f>VLOOKUP(Tabla1[[#This Row],[NRO_CUENTA]],[1]!Tabla3[#Data],12,0)</f>
        <v>#N/A</v>
      </c>
      <c r="AD1749" t="e">
        <f>VLOOKUP(Tabla1[[#This Row],[NRO_CUENTA]],[1]!Tabla3[#Data],17,0)</f>
        <v>#N/A</v>
      </c>
    </row>
    <row r="1750" spans="1:31" x14ac:dyDescent="0.25">
      <c r="A1750" t="s">
        <v>18</v>
      </c>
      <c r="B1750" s="1">
        <v>44118</v>
      </c>
      <c r="C1750" t="s">
        <v>1251</v>
      </c>
      <c r="D1750">
        <v>35579</v>
      </c>
      <c r="E1750" s="6" t="s">
        <v>1088</v>
      </c>
      <c r="F1750" t="s">
        <v>3447</v>
      </c>
      <c r="G1750" s="6" t="s">
        <v>7373</v>
      </c>
      <c r="H1750" t="s">
        <v>22</v>
      </c>
      <c r="I1750" t="s">
        <v>23</v>
      </c>
      <c r="J1750" t="s">
        <v>1240</v>
      </c>
      <c r="K1750" t="s">
        <v>3476</v>
      </c>
      <c r="L1750" t="s">
        <v>3477</v>
      </c>
      <c r="M1750" t="s">
        <v>3478</v>
      </c>
      <c r="N1750" t="s">
        <v>2376</v>
      </c>
      <c r="O1750" s="88">
        <v>44713</v>
      </c>
      <c r="P1750" s="88">
        <v>44743</v>
      </c>
      <c r="Q1750" s="1" t="s">
        <v>6939</v>
      </c>
      <c r="R1750" s="1"/>
      <c r="S1750" s="2"/>
      <c r="T1750" s="89">
        <v>44754</v>
      </c>
      <c r="U1750" t="s">
        <v>5982</v>
      </c>
      <c r="V1750" t="s">
        <v>5982</v>
      </c>
      <c r="W1750" t="s">
        <v>1251</v>
      </c>
      <c r="X1750" t="b">
        <f>Tabla1[[#This Row],[PLAN CONSUMO 31/10]]=Tabla1[[#This Row],[PLAN_CONSUMO]]</f>
        <v>1</v>
      </c>
      <c r="Y1750" t="s">
        <v>3447</v>
      </c>
      <c r="Z1750" t="b">
        <f>Tabla1[[#This Row],[DESCRIPCION_U20002 31/10]]=Tabla1[[#This Row],[DESCRIPCION_U2000]]</f>
        <v>1</v>
      </c>
      <c r="AA1750" t="s">
        <v>7373</v>
      </c>
      <c r="AB1750" t="b">
        <f>Tabla1[[#This Row],[EJECUTIVO COMERCIAL 31/10]]=Tabla1[[#This Row],[EJECUTIVO_CORPORATE]]</f>
        <v>1</v>
      </c>
      <c r="AC1750" t="str">
        <f>VLOOKUP(Tabla1[[#This Row],[NRO_CUENTA]],[1]!Tabla3[#Data],12,0)</f>
        <v>Realizada</v>
      </c>
      <c r="AD1750" t="e">
        <f>VLOOKUP(Tabla1[[#This Row],[NRO_CUENTA]],[1]!Tabla3[#Data],17,0)</f>
        <v>#REF!</v>
      </c>
      <c r="AE1750" s="37"/>
    </row>
    <row r="1751" spans="1:31" x14ac:dyDescent="0.25">
      <c r="A1751" t="s">
        <v>18</v>
      </c>
      <c r="B1751" s="1">
        <v>43276</v>
      </c>
      <c r="C1751" t="s">
        <v>129</v>
      </c>
      <c r="D1751">
        <v>32552</v>
      </c>
      <c r="E1751" s="6" t="s">
        <v>3098</v>
      </c>
      <c r="F1751" t="s">
        <v>7468</v>
      </c>
      <c r="G1751" s="6" t="s">
        <v>1760</v>
      </c>
      <c r="H1751" t="s">
        <v>22</v>
      </c>
      <c r="I1751" t="s">
        <v>23</v>
      </c>
      <c r="J1751" t="s">
        <v>1231</v>
      </c>
      <c r="K1751" t="s">
        <v>3218</v>
      </c>
      <c r="L1751" t="s">
        <v>3219</v>
      </c>
      <c r="M1751" t="s">
        <v>3220</v>
      </c>
      <c r="N1751" t="s">
        <v>2376</v>
      </c>
      <c r="O1751" s="88">
        <v>44713</v>
      </c>
      <c r="P1751" s="88">
        <v>44743</v>
      </c>
      <c r="Q1751" s="1" t="s">
        <v>6939</v>
      </c>
      <c r="R1751" s="1"/>
      <c r="S1751" s="2"/>
      <c r="T1751" s="89">
        <v>44765</v>
      </c>
      <c r="U1751" t="s">
        <v>5982</v>
      </c>
      <c r="V1751" t="s">
        <v>5982</v>
      </c>
      <c r="W1751" t="s">
        <v>129</v>
      </c>
      <c r="X1751" t="b">
        <f>Tabla1[[#This Row],[PLAN CONSUMO 31/10]]=Tabla1[[#This Row],[PLAN_CONSUMO]]</f>
        <v>1</v>
      </c>
      <c r="Y1751" t="s">
        <v>7468</v>
      </c>
      <c r="Z1751" t="b">
        <f>Tabla1[[#This Row],[DESCRIPCION_U20002 31/10]]=Tabla1[[#This Row],[DESCRIPCION_U2000]]</f>
        <v>1</v>
      </c>
      <c r="AA1751" t="s">
        <v>1760</v>
      </c>
      <c r="AB1751" t="b">
        <f>Tabla1[[#This Row],[EJECUTIVO COMERCIAL 31/10]]=Tabla1[[#This Row],[EJECUTIVO_CORPORATE]]</f>
        <v>1</v>
      </c>
      <c r="AC1751" t="e">
        <f>VLOOKUP(Tabla1[[#This Row],[NRO_CUENTA]],[1]!Tabla3[#Data],12,0)</f>
        <v>#N/A</v>
      </c>
      <c r="AD1751" t="e">
        <f>VLOOKUP(Tabla1[[#This Row],[NRO_CUENTA]],[1]!Tabla3[#Data],17,0)</f>
        <v>#N/A</v>
      </c>
      <c r="AE1751" s="37"/>
    </row>
    <row r="1752" spans="1:31" x14ac:dyDescent="0.25">
      <c r="A1752" t="s">
        <v>18</v>
      </c>
      <c r="B1752" s="1">
        <v>42786</v>
      </c>
      <c r="C1752" t="s">
        <v>28</v>
      </c>
      <c r="D1752">
        <v>30850</v>
      </c>
      <c r="E1752" s="6" t="s">
        <v>3098</v>
      </c>
      <c r="F1752" t="s">
        <v>6121</v>
      </c>
      <c r="G1752" s="6" t="s">
        <v>1760</v>
      </c>
      <c r="H1752" t="s">
        <v>22</v>
      </c>
      <c r="I1752" t="s">
        <v>23</v>
      </c>
      <c r="J1752" t="s">
        <v>1231</v>
      </c>
      <c r="K1752" t="s">
        <v>3216</v>
      </c>
      <c r="L1752" t="s">
        <v>3217</v>
      </c>
      <c r="M1752" t="s">
        <v>3207</v>
      </c>
      <c r="N1752" t="s">
        <v>2376</v>
      </c>
      <c r="O1752" s="88">
        <v>44713</v>
      </c>
      <c r="P1752" s="88">
        <v>44743</v>
      </c>
      <c r="Q1752" s="1" t="s">
        <v>6939</v>
      </c>
      <c r="R1752" s="1"/>
      <c r="S1752" s="2"/>
      <c r="T1752" s="89">
        <v>44757</v>
      </c>
      <c r="U1752" t="s">
        <v>5982</v>
      </c>
      <c r="V1752" t="s">
        <v>5982</v>
      </c>
      <c r="W1752" t="s">
        <v>28</v>
      </c>
      <c r="X1752" t="b">
        <f>Tabla1[[#This Row],[PLAN CONSUMO 31/10]]=Tabla1[[#This Row],[PLAN_CONSUMO]]</f>
        <v>1</v>
      </c>
      <c r="Y1752" t="s">
        <v>6121</v>
      </c>
      <c r="Z1752" t="b">
        <f>Tabla1[[#This Row],[DESCRIPCION_U20002 31/10]]=Tabla1[[#This Row],[DESCRIPCION_U2000]]</f>
        <v>1</v>
      </c>
      <c r="AA1752" t="s">
        <v>1760</v>
      </c>
      <c r="AB1752" t="b">
        <f>Tabla1[[#This Row],[EJECUTIVO COMERCIAL 31/10]]=Tabla1[[#This Row],[EJECUTIVO_CORPORATE]]</f>
        <v>1</v>
      </c>
      <c r="AC1752" t="e">
        <f>VLOOKUP(Tabla1[[#This Row],[NRO_CUENTA]],[1]!Tabla3[#Data],12,0)</f>
        <v>#N/A</v>
      </c>
      <c r="AD1752" t="e">
        <f>VLOOKUP(Tabla1[[#This Row],[NRO_CUENTA]],[1]!Tabla3[#Data],17,0)</f>
        <v>#N/A</v>
      </c>
      <c r="AE1752" s="37"/>
    </row>
    <row r="1753" spans="1:31" x14ac:dyDescent="0.25">
      <c r="A1753" t="s">
        <v>18</v>
      </c>
      <c r="B1753" s="1">
        <v>42733</v>
      </c>
      <c r="C1753" t="s">
        <v>905</v>
      </c>
      <c r="D1753">
        <v>30649</v>
      </c>
      <c r="E1753" s="6" t="s">
        <v>3091</v>
      </c>
      <c r="F1753" t="s">
        <v>7463</v>
      </c>
      <c r="G1753" s="6" t="s">
        <v>1389</v>
      </c>
      <c r="H1753" t="s">
        <v>22</v>
      </c>
      <c r="I1753" t="s">
        <v>23</v>
      </c>
      <c r="J1753" t="s">
        <v>832</v>
      </c>
      <c r="K1753" t="s">
        <v>3189</v>
      </c>
      <c r="L1753" t="s">
        <v>3190</v>
      </c>
      <c r="M1753" t="s">
        <v>7454</v>
      </c>
      <c r="N1753" t="s">
        <v>2376</v>
      </c>
      <c r="O1753" s="88">
        <v>44713</v>
      </c>
      <c r="P1753" s="88">
        <v>44743</v>
      </c>
      <c r="Q1753" s="1" t="s">
        <v>6939</v>
      </c>
      <c r="R1753" s="1"/>
      <c r="S1753" s="2"/>
      <c r="T1753" s="89">
        <v>44769</v>
      </c>
      <c r="U1753" t="s">
        <v>5982</v>
      </c>
      <c r="V1753" t="s">
        <v>5982</v>
      </c>
      <c r="W1753" t="s">
        <v>299</v>
      </c>
      <c r="X1753" t="b">
        <f>Tabla1[[#This Row],[PLAN CONSUMO 31/10]]=Tabla1[[#This Row],[PLAN_CONSUMO]]</f>
        <v>0</v>
      </c>
      <c r="Y1753" t="s">
        <v>9025</v>
      </c>
      <c r="Z1753" t="b">
        <f>Tabla1[[#This Row],[DESCRIPCION_U20002 31/10]]=Tabla1[[#This Row],[DESCRIPCION_U2000]]</f>
        <v>0</v>
      </c>
      <c r="AA1753" t="s">
        <v>9185</v>
      </c>
      <c r="AB1753" t="b">
        <f>Tabla1[[#This Row],[EJECUTIVO COMERCIAL 31/10]]=Tabla1[[#This Row],[EJECUTIVO_CORPORATE]]</f>
        <v>0</v>
      </c>
      <c r="AC1753" t="e">
        <f>VLOOKUP(Tabla1[[#This Row],[NRO_CUENTA]],[1]!Tabla3[#Data],12,0)</f>
        <v>#N/A</v>
      </c>
      <c r="AD1753" t="e">
        <f>VLOOKUP(Tabla1[[#This Row],[NRO_CUENTA]],[1]!Tabla3[#Data],17,0)</f>
        <v>#N/A</v>
      </c>
      <c r="AE1753" s="37"/>
    </row>
    <row r="1754" spans="1:31" x14ac:dyDescent="0.25">
      <c r="A1754" t="s">
        <v>18</v>
      </c>
      <c r="B1754" s="1">
        <v>42886</v>
      </c>
      <c r="C1754" t="s">
        <v>364</v>
      </c>
      <c r="D1754">
        <v>31115</v>
      </c>
      <c r="E1754" s="6" t="s">
        <v>3073</v>
      </c>
      <c r="F1754" t="s">
        <v>7334</v>
      </c>
      <c r="G1754" s="6" t="s">
        <v>1837</v>
      </c>
      <c r="H1754" t="s">
        <v>22</v>
      </c>
      <c r="I1754" t="s">
        <v>23</v>
      </c>
      <c r="J1754" t="s">
        <v>939</v>
      </c>
      <c r="K1754" t="s">
        <v>3155</v>
      </c>
      <c r="L1754" t="s">
        <v>3156</v>
      </c>
      <c r="M1754" t="s">
        <v>7455</v>
      </c>
      <c r="N1754" t="s">
        <v>2376</v>
      </c>
      <c r="O1754" s="88">
        <v>44713</v>
      </c>
      <c r="P1754" s="88">
        <v>44743</v>
      </c>
      <c r="Q1754" s="1" t="s">
        <v>6939</v>
      </c>
      <c r="R1754" s="1"/>
      <c r="S1754" s="2"/>
      <c r="T1754" s="89">
        <v>44767</v>
      </c>
      <c r="U1754" t="s">
        <v>5982</v>
      </c>
      <c r="V1754" t="s">
        <v>5982</v>
      </c>
      <c r="W1754" t="s">
        <v>364</v>
      </c>
      <c r="X1754" t="b">
        <f>Tabla1[[#This Row],[PLAN CONSUMO 31/10]]=Tabla1[[#This Row],[PLAN_CONSUMO]]</f>
        <v>1</v>
      </c>
      <c r="Y1754" t="s">
        <v>7334</v>
      </c>
      <c r="Z1754" t="b">
        <f>Tabla1[[#This Row],[DESCRIPCION_U20002 31/10]]=Tabla1[[#This Row],[DESCRIPCION_U2000]]</f>
        <v>1</v>
      </c>
      <c r="AA1754" t="s">
        <v>8891</v>
      </c>
      <c r="AB1754" t="b">
        <f>Tabla1[[#This Row],[EJECUTIVO COMERCIAL 31/10]]=Tabla1[[#This Row],[EJECUTIVO_CORPORATE]]</f>
        <v>0</v>
      </c>
      <c r="AC1754" t="e">
        <f>VLOOKUP(Tabla1[[#This Row],[NRO_CUENTA]],[1]!Tabla3[#Data],12,0)</f>
        <v>#N/A</v>
      </c>
      <c r="AD1754" t="e">
        <f>VLOOKUP(Tabla1[[#This Row],[NRO_CUENTA]],[1]!Tabla3[#Data],17,0)</f>
        <v>#N/A</v>
      </c>
      <c r="AE1754" s="37"/>
    </row>
    <row r="1755" spans="1:31" x14ac:dyDescent="0.25">
      <c r="A1755" t="s">
        <v>18</v>
      </c>
      <c r="B1755" s="1">
        <v>42186</v>
      </c>
      <c r="C1755" t="s">
        <v>282</v>
      </c>
      <c r="D1755">
        <v>29606</v>
      </c>
      <c r="E1755" s="6" t="s">
        <v>2922</v>
      </c>
      <c r="F1755" t="s">
        <v>6116</v>
      </c>
      <c r="G1755" s="6" t="s">
        <v>7373</v>
      </c>
      <c r="H1755" t="s">
        <v>22</v>
      </c>
      <c r="I1755" t="s">
        <v>23</v>
      </c>
      <c r="J1755" t="s">
        <v>1240</v>
      </c>
      <c r="K1755" t="s">
        <v>2924</v>
      </c>
      <c r="L1755" t="s">
        <v>2925</v>
      </c>
      <c r="M1755" t="s">
        <v>2926</v>
      </c>
      <c r="N1755" t="s">
        <v>2376</v>
      </c>
      <c r="O1755" s="88">
        <v>44713</v>
      </c>
      <c r="P1755" s="88">
        <v>44743</v>
      </c>
      <c r="Q1755" s="1" t="s">
        <v>6939</v>
      </c>
      <c r="R1755" s="1"/>
      <c r="S1755" s="2"/>
      <c r="T1755" s="89">
        <v>44751</v>
      </c>
      <c r="U1755" t="s">
        <v>5982</v>
      </c>
      <c r="V1755" t="s">
        <v>5982</v>
      </c>
      <c r="W1755" t="s">
        <v>282</v>
      </c>
      <c r="X1755" t="b">
        <f>Tabla1[[#This Row],[PLAN CONSUMO 31/10]]=Tabla1[[#This Row],[PLAN_CONSUMO]]</f>
        <v>1</v>
      </c>
      <c r="Y1755" t="s">
        <v>6116</v>
      </c>
      <c r="Z1755" t="b">
        <f>Tabla1[[#This Row],[DESCRIPCION_U20002 31/10]]=Tabla1[[#This Row],[DESCRIPCION_U2000]]</f>
        <v>1</v>
      </c>
      <c r="AA1755" t="s">
        <v>7373</v>
      </c>
      <c r="AB1755" t="b">
        <f>Tabla1[[#This Row],[EJECUTIVO COMERCIAL 31/10]]=Tabla1[[#This Row],[EJECUTIVO_CORPORATE]]</f>
        <v>1</v>
      </c>
      <c r="AC1755" t="e">
        <f>VLOOKUP(Tabla1[[#This Row],[NRO_CUENTA]],[1]!Tabla3[#Data],12,0)</f>
        <v>#N/A</v>
      </c>
      <c r="AD1755" t="e">
        <f>VLOOKUP(Tabla1[[#This Row],[NRO_CUENTA]],[1]!Tabla3[#Data],17,0)</f>
        <v>#N/A</v>
      </c>
      <c r="AE1755" s="37"/>
    </row>
    <row r="1756" spans="1:31" ht="15" customHeight="1" x14ac:dyDescent="0.25">
      <c r="A1756" t="s">
        <v>18</v>
      </c>
      <c r="B1756" s="1">
        <v>42430</v>
      </c>
      <c r="C1756" t="s">
        <v>905</v>
      </c>
      <c r="D1756">
        <v>29987</v>
      </c>
      <c r="E1756" s="6" t="s">
        <v>2856</v>
      </c>
      <c r="F1756" t="s">
        <v>6113</v>
      </c>
      <c r="G1756" s="6" t="s">
        <v>5584</v>
      </c>
      <c r="H1756" t="s">
        <v>22</v>
      </c>
      <c r="I1756" t="s">
        <v>23</v>
      </c>
      <c r="J1756" t="s">
        <v>5585</v>
      </c>
      <c r="K1756" t="s">
        <v>2858</v>
      </c>
      <c r="M1756" t="s">
        <v>2859</v>
      </c>
      <c r="N1756" t="s">
        <v>2376</v>
      </c>
      <c r="O1756" s="88">
        <v>44713</v>
      </c>
      <c r="P1756" s="88">
        <v>44743</v>
      </c>
      <c r="Q1756" s="1" t="s">
        <v>6939</v>
      </c>
      <c r="R1756" s="1"/>
      <c r="S1756" s="2"/>
      <c r="T1756" s="89">
        <v>44763</v>
      </c>
      <c r="U1756" t="s">
        <v>5982</v>
      </c>
      <c r="V1756" t="s">
        <v>5982</v>
      </c>
      <c r="W1756" t="s">
        <v>905</v>
      </c>
      <c r="X1756" t="b">
        <f>Tabla1[[#This Row],[PLAN CONSUMO 31/10]]=Tabla1[[#This Row],[PLAN_CONSUMO]]</f>
        <v>1</v>
      </c>
      <c r="Y1756" t="s">
        <v>6113</v>
      </c>
      <c r="Z1756" t="b">
        <f>Tabla1[[#This Row],[DESCRIPCION_U20002 31/10]]=Tabla1[[#This Row],[DESCRIPCION_U2000]]</f>
        <v>1</v>
      </c>
      <c r="AA1756" t="s">
        <v>7475</v>
      </c>
      <c r="AB1756" t="b">
        <f>Tabla1[[#This Row],[EJECUTIVO COMERCIAL 31/10]]=Tabla1[[#This Row],[EJECUTIVO_CORPORATE]]</f>
        <v>0</v>
      </c>
      <c r="AC1756" t="e">
        <f>VLOOKUP(Tabla1[[#This Row],[NRO_CUENTA]],[1]!Tabla3[#Data],12,0)</f>
        <v>#N/A</v>
      </c>
      <c r="AD1756" t="e">
        <f>VLOOKUP(Tabla1[[#This Row],[NRO_CUENTA]],[1]!Tabla3[#Data],17,0)</f>
        <v>#N/A</v>
      </c>
      <c r="AE1756" s="37"/>
    </row>
    <row r="1757" spans="1:31" x14ac:dyDescent="0.25">
      <c r="A1757" t="s">
        <v>18</v>
      </c>
      <c r="B1757" s="1">
        <v>42332</v>
      </c>
      <c r="C1757" t="s">
        <v>323</v>
      </c>
      <c r="D1757">
        <v>29792</v>
      </c>
      <c r="E1757" s="6" t="s">
        <v>3131</v>
      </c>
      <c r="F1757" t="s">
        <v>3132</v>
      </c>
      <c r="G1757" s="6" t="s">
        <v>7373</v>
      </c>
      <c r="H1757" t="s">
        <v>40</v>
      </c>
      <c r="I1757" t="s">
        <v>23</v>
      </c>
      <c r="J1757" t="s">
        <v>1225</v>
      </c>
      <c r="K1757" t="s">
        <v>3270</v>
      </c>
      <c r="L1757" t="s">
        <v>3271</v>
      </c>
      <c r="M1757" t="s">
        <v>7457</v>
      </c>
      <c r="N1757" t="s">
        <v>2376</v>
      </c>
      <c r="O1757" s="88">
        <v>44713</v>
      </c>
      <c r="P1757" s="88">
        <v>44743</v>
      </c>
      <c r="Q1757" s="1" t="s">
        <v>6939</v>
      </c>
      <c r="R1757" s="1"/>
      <c r="S1757" s="2"/>
      <c r="T1757" s="89">
        <v>44762</v>
      </c>
      <c r="U1757" t="s">
        <v>5982</v>
      </c>
      <c r="V1757" t="s">
        <v>5982</v>
      </c>
      <c r="W1757" t="s">
        <v>1380</v>
      </c>
      <c r="X1757" t="b">
        <f>Tabla1[[#This Row],[PLAN CONSUMO 31/10]]=Tabla1[[#This Row],[PLAN_CONSUMO]]</f>
        <v>0</v>
      </c>
      <c r="Y1757" t="s">
        <v>9278</v>
      </c>
      <c r="Z1757" t="b">
        <f>Tabla1[[#This Row],[DESCRIPCION_U20002 31/10]]=Tabla1[[#This Row],[DESCRIPCION_U2000]]</f>
        <v>0</v>
      </c>
      <c r="AA1757" t="s">
        <v>7373</v>
      </c>
      <c r="AB1757" t="b">
        <f>Tabla1[[#This Row],[EJECUTIVO COMERCIAL 31/10]]=Tabla1[[#This Row],[EJECUTIVO_CORPORATE]]</f>
        <v>1</v>
      </c>
      <c r="AC1757" t="e">
        <f>VLOOKUP(Tabla1[[#This Row],[NRO_CUENTA]],[1]!Tabla3[#Data],12,0)</f>
        <v>#N/A</v>
      </c>
      <c r="AD1757" t="e">
        <f>VLOOKUP(Tabla1[[#This Row],[NRO_CUENTA]],[1]!Tabla3[#Data],17,0)</f>
        <v>#N/A</v>
      </c>
      <c r="AE1757" s="37"/>
    </row>
    <row r="1758" spans="1:31" x14ac:dyDescent="0.25">
      <c r="A1758" t="s">
        <v>18</v>
      </c>
      <c r="B1758" s="1">
        <v>41671</v>
      </c>
      <c r="C1758" t="s">
        <v>905</v>
      </c>
      <c r="D1758">
        <v>28732</v>
      </c>
      <c r="E1758" s="6" t="s">
        <v>3129</v>
      </c>
      <c r="F1758" t="s">
        <v>3130</v>
      </c>
      <c r="G1758" s="6" t="s">
        <v>1760</v>
      </c>
      <c r="H1758" t="s">
        <v>40</v>
      </c>
      <c r="I1758" t="s">
        <v>23</v>
      </c>
      <c r="J1758" t="s">
        <v>1231</v>
      </c>
      <c r="K1758" t="s">
        <v>3285</v>
      </c>
      <c r="M1758" t="s">
        <v>3286</v>
      </c>
      <c r="N1758" t="s">
        <v>2376</v>
      </c>
      <c r="O1758" s="88">
        <v>44713</v>
      </c>
      <c r="P1758" s="88">
        <v>44743</v>
      </c>
      <c r="Q1758" s="1" t="s">
        <v>6939</v>
      </c>
      <c r="R1758" s="1"/>
      <c r="S1758" s="2"/>
      <c r="T1758" s="89">
        <v>44758</v>
      </c>
      <c r="U1758" t="s">
        <v>5982</v>
      </c>
      <c r="V1758" t="s">
        <v>5982</v>
      </c>
      <c r="W1758" t="s">
        <v>323</v>
      </c>
      <c r="X1758" t="b">
        <f>Tabla1[[#This Row],[PLAN CONSUMO 31/10]]=Tabla1[[#This Row],[PLAN_CONSUMO]]</f>
        <v>0</v>
      </c>
      <c r="Y1758" t="s">
        <v>8282</v>
      </c>
      <c r="Z1758" t="b">
        <f>Tabla1[[#This Row],[DESCRIPCION_U20002 31/10]]=Tabla1[[#This Row],[DESCRIPCION_U2000]]</f>
        <v>0</v>
      </c>
      <c r="AA1758" t="s">
        <v>1760</v>
      </c>
      <c r="AB1758" t="b">
        <f>Tabla1[[#This Row],[EJECUTIVO COMERCIAL 31/10]]=Tabla1[[#This Row],[EJECUTIVO_CORPORATE]]</f>
        <v>1</v>
      </c>
      <c r="AC1758" t="e">
        <f>VLOOKUP(Tabla1[[#This Row],[NRO_CUENTA]],[1]!Tabla3[#Data],12,0)</f>
        <v>#N/A</v>
      </c>
      <c r="AD1758" t="e">
        <f>VLOOKUP(Tabla1[[#This Row],[NRO_CUENTA]],[1]!Tabla3[#Data],17,0)</f>
        <v>#N/A</v>
      </c>
      <c r="AE1758" s="37"/>
    </row>
    <row r="1759" spans="1:31" x14ac:dyDescent="0.25">
      <c r="A1759" t="s">
        <v>18</v>
      </c>
      <c r="B1759" s="1">
        <v>42397</v>
      </c>
      <c r="C1759" t="s">
        <v>364</v>
      </c>
      <c r="D1759">
        <v>29971</v>
      </c>
      <c r="E1759" s="6" t="s">
        <v>3109</v>
      </c>
      <c r="F1759" t="s">
        <v>3111</v>
      </c>
      <c r="G1759" s="6" t="s">
        <v>1820</v>
      </c>
      <c r="H1759" t="s">
        <v>40</v>
      </c>
      <c r="I1759" t="s">
        <v>23</v>
      </c>
      <c r="J1759" t="s">
        <v>1378</v>
      </c>
      <c r="K1759" t="s">
        <v>3233</v>
      </c>
      <c r="L1759" t="s">
        <v>3234</v>
      </c>
      <c r="M1759" t="s">
        <v>3235</v>
      </c>
      <c r="N1759" t="s">
        <v>2376</v>
      </c>
      <c r="O1759" s="88">
        <v>44713</v>
      </c>
      <c r="P1759" s="88">
        <v>44743</v>
      </c>
      <c r="Q1759" s="1" t="s">
        <v>6939</v>
      </c>
      <c r="R1759" s="1"/>
      <c r="S1759" s="2"/>
      <c r="T1759" s="89">
        <v>44760</v>
      </c>
      <c r="U1759" t="s">
        <v>5982</v>
      </c>
      <c r="V1759" t="s">
        <v>5982</v>
      </c>
      <c r="W1759" t="s">
        <v>364</v>
      </c>
      <c r="X1759" t="b">
        <f>Tabla1[[#This Row],[PLAN CONSUMO 31/10]]=Tabla1[[#This Row],[PLAN_CONSUMO]]</f>
        <v>1</v>
      </c>
      <c r="Y1759" t="s">
        <v>3111</v>
      </c>
      <c r="Z1759" t="b">
        <f>Tabla1[[#This Row],[DESCRIPCION_U20002 31/10]]=Tabla1[[#This Row],[DESCRIPCION_U2000]]</f>
        <v>1</v>
      </c>
      <c r="AA1759" t="s">
        <v>1820</v>
      </c>
      <c r="AB1759" t="b">
        <f>Tabla1[[#This Row],[EJECUTIVO COMERCIAL 31/10]]=Tabla1[[#This Row],[EJECUTIVO_CORPORATE]]</f>
        <v>1</v>
      </c>
      <c r="AC1759" t="e">
        <f>VLOOKUP(Tabla1[[#This Row],[NRO_CUENTA]],[1]!Tabla3[#Data],12,0)</f>
        <v>#N/A</v>
      </c>
      <c r="AD1759" t="e">
        <f>VLOOKUP(Tabla1[[#This Row],[NRO_CUENTA]],[1]!Tabla3[#Data],17,0)</f>
        <v>#N/A</v>
      </c>
      <c r="AE1759" s="37"/>
    </row>
    <row r="1760" spans="1:31" x14ac:dyDescent="0.25">
      <c r="A1760" t="s">
        <v>18</v>
      </c>
      <c r="B1760" s="1">
        <v>41845</v>
      </c>
      <c r="C1760" t="s">
        <v>364</v>
      </c>
      <c r="D1760">
        <v>29198</v>
      </c>
      <c r="E1760" s="6" t="s">
        <v>3109</v>
      </c>
      <c r="F1760" t="s">
        <v>3110</v>
      </c>
      <c r="G1760" s="6" t="s">
        <v>1820</v>
      </c>
      <c r="H1760" t="s">
        <v>40</v>
      </c>
      <c r="I1760" t="s">
        <v>23</v>
      </c>
      <c r="J1760" t="s">
        <v>1378</v>
      </c>
      <c r="K1760" t="s">
        <v>3231</v>
      </c>
      <c r="L1760">
        <v>0</v>
      </c>
      <c r="M1760" t="s">
        <v>3232</v>
      </c>
      <c r="N1760" t="s">
        <v>2376</v>
      </c>
      <c r="O1760" s="88">
        <v>44713</v>
      </c>
      <c r="P1760" s="88">
        <v>44743</v>
      </c>
      <c r="Q1760" s="1" t="s">
        <v>6939</v>
      </c>
      <c r="R1760" s="1"/>
      <c r="S1760" s="2"/>
      <c r="T1760" s="89">
        <v>44760</v>
      </c>
      <c r="U1760" t="s">
        <v>5982</v>
      </c>
      <c r="V1760" t="s">
        <v>5982</v>
      </c>
      <c r="W1760" t="s">
        <v>364</v>
      </c>
      <c r="X1760" t="b">
        <f>Tabla1[[#This Row],[PLAN CONSUMO 31/10]]=Tabla1[[#This Row],[PLAN_CONSUMO]]</f>
        <v>1</v>
      </c>
      <c r="Y1760" t="s">
        <v>3110</v>
      </c>
      <c r="Z1760" t="b">
        <f>Tabla1[[#This Row],[DESCRIPCION_U20002 31/10]]=Tabla1[[#This Row],[DESCRIPCION_U2000]]</f>
        <v>1</v>
      </c>
      <c r="AA1760" t="s">
        <v>1820</v>
      </c>
      <c r="AB1760" t="b">
        <f>Tabla1[[#This Row],[EJECUTIVO COMERCIAL 31/10]]=Tabla1[[#This Row],[EJECUTIVO_CORPORATE]]</f>
        <v>1</v>
      </c>
      <c r="AC1760" t="e">
        <f>VLOOKUP(Tabla1[[#This Row],[NRO_CUENTA]],[1]!Tabla3[#Data],12,0)</f>
        <v>#N/A</v>
      </c>
      <c r="AD1760" t="e">
        <f>VLOOKUP(Tabla1[[#This Row],[NRO_CUENTA]],[1]!Tabla3[#Data],17,0)</f>
        <v>#N/A</v>
      </c>
      <c r="AE1760" s="37"/>
    </row>
    <row r="1761" spans="1:31" x14ac:dyDescent="0.25">
      <c r="A1761" t="s">
        <v>18</v>
      </c>
      <c r="B1761" s="1">
        <v>42704</v>
      </c>
      <c r="C1761" t="s">
        <v>28</v>
      </c>
      <c r="D1761">
        <v>30592</v>
      </c>
      <c r="E1761" s="6" t="s">
        <v>3098</v>
      </c>
      <c r="F1761" t="s">
        <v>6706</v>
      </c>
      <c r="G1761" s="6" t="s">
        <v>1760</v>
      </c>
      <c r="H1761" t="s">
        <v>40</v>
      </c>
      <c r="I1761" t="s">
        <v>23</v>
      </c>
      <c r="J1761" t="s">
        <v>1231</v>
      </c>
      <c r="K1761" t="s">
        <v>3210</v>
      </c>
      <c r="L1761" t="s">
        <v>3211</v>
      </c>
      <c r="M1761" t="s">
        <v>3207</v>
      </c>
      <c r="N1761" t="s">
        <v>2376</v>
      </c>
      <c r="O1761" s="88">
        <v>44713</v>
      </c>
      <c r="P1761" s="88">
        <v>44743</v>
      </c>
      <c r="Q1761" s="1" t="s">
        <v>6939</v>
      </c>
      <c r="R1761" s="1"/>
      <c r="S1761" s="2"/>
      <c r="T1761" s="89">
        <v>44758</v>
      </c>
      <c r="U1761" t="s">
        <v>5982</v>
      </c>
      <c r="V1761" t="s">
        <v>5982</v>
      </c>
      <c r="W1761" t="s">
        <v>28</v>
      </c>
      <c r="X1761" t="b">
        <f>Tabla1[[#This Row],[PLAN CONSUMO 31/10]]=Tabla1[[#This Row],[PLAN_CONSUMO]]</f>
        <v>1</v>
      </c>
      <c r="Y1761" t="s">
        <v>6706</v>
      </c>
      <c r="Z1761" t="b">
        <f>Tabla1[[#This Row],[DESCRIPCION_U20002 31/10]]=Tabla1[[#This Row],[DESCRIPCION_U2000]]</f>
        <v>1</v>
      </c>
      <c r="AA1761" t="s">
        <v>1760</v>
      </c>
      <c r="AB1761" t="b">
        <f>Tabla1[[#This Row],[EJECUTIVO COMERCIAL 31/10]]=Tabla1[[#This Row],[EJECUTIVO_CORPORATE]]</f>
        <v>1</v>
      </c>
      <c r="AC1761" t="e">
        <f>VLOOKUP(Tabla1[[#This Row],[NRO_CUENTA]],[1]!Tabla3[#Data],12,0)</f>
        <v>#N/A</v>
      </c>
      <c r="AD1761" t="e">
        <f>VLOOKUP(Tabla1[[#This Row],[NRO_CUENTA]],[1]!Tabla3[#Data],17,0)</f>
        <v>#N/A</v>
      </c>
      <c r="AE1761" s="37"/>
    </row>
    <row r="1762" spans="1:31" x14ac:dyDescent="0.25">
      <c r="A1762" t="s">
        <v>18</v>
      </c>
      <c r="B1762" s="1">
        <v>42886</v>
      </c>
      <c r="C1762" t="s">
        <v>323</v>
      </c>
      <c r="D1762">
        <v>31066</v>
      </c>
      <c r="E1762" s="6" t="s">
        <v>3091</v>
      </c>
      <c r="F1762" t="s">
        <v>7470</v>
      </c>
      <c r="G1762" s="6" t="s">
        <v>1389</v>
      </c>
      <c r="H1762" t="s">
        <v>40</v>
      </c>
      <c r="I1762" t="s">
        <v>23</v>
      </c>
      <c r="J1762" t="s">
        <v>832</v>
      </c>
      <c r="K1762" t="s">
        <v>3192</v>
      </c>
      <c r="L1762" t="s">
        <v>3193</v>
      </c>
      <c r="M1762" t="s">
        <v>7454</v>
      </c>
      <c r="N1762" t="s">
        <v>2376</v>
      </c>
      <c r="O1762" s="88">
        <v>44713</v>
      </c>
      <c r="P1762" s="88">
        <v>44743</v>
      </c>
      <c r="Q1762" s="1" t="s">
        <v>6939</v>
      </c>
      <c r="R1762" s="1"/>
      <c r="S1762" s="2"/>
      <c r="T1762" s="89">
        <v>44769</v>
      </c>
      <c r="U1762" t="s">
        <v>5989</v>
      </c>
      <c r="V1762" t="s">
        <v>35</v>
      </c>
      <c r="W1762" t="s">
        <v>323</v>
      </c>
      <c r="X1762" t="b">
        <f>Tabla1[[#This Row],[PLAN CONSUMO 31/10]]=Tabla1[[#This Row],[PLAN_CONSUMO]]</f>
        <v>1</v>
      </c>
      <c r="Y1762" t="s">
        <v>35</v>
      </c>
      <c r="Z1762" t="b">
        <f>Tabla1[[#This Row],[DESCRIPCION_U20002 31/10]]=Tabla1[[#This Row],[DESCRIPCION_U2000]]</f>
        <v>0</v>
      </c>
      <c r="AA1762" t="s">
        <v>9185</v>
      </c>
      <c r="AB1762" t="b">
        <f>Tabla1[[#This Row],[EJECUTIVO COMERCIAL 31/10]]=Tabla1[[#This Row],[EJECUTIVO_CORPORATE]]</f>
        <v>0</v>
      </c>
      <c r="AC1762" t="e">
        <f>VLOOKUP(Tabla1[[#This Row],[NRO_CUENTA]],[1]!Tabla3[#Data],12,0)</f>
        <v>#N/A</v>
      </c>
      <c r="AD1762" t="e">
        <f>VLOOKUP(Tabla1[[#This Row],[NRO_CUENTA]],[1]!Tabla3[#Data],17,0)</f>
        <v>#N/A</v>
      </c>
      <c r="AE1762" s="37"/>
    </row>
    <row r="1763" spans="1:31" x14ac:dyDescent="0.25">
      <c r="A1763" t="s">
        <v>18</v>
      </c>
      <c r="B1763" s="1">
        <v>43131</v>
      </c>
      <c r="C1763" t="s">
        <v>5988</v>
      </c>
      <c r="D1763">
        <v>31851</v>
      </c>
      <c r="E1763" s="6" t="s">
        <v>2815</v>
      </c>
      <c r="F1763" t="s">
        <v>6354</v>
      </c>
      <c r="G1763" s="6" t="s">
        <v>1820</v>
      </c>
      <c r="H1763" t="s">
        <v>40</v>
      </c>
      <c r="I1763" t="s">
        <v>23</v>
      </c>
      <c r="J1763" t="s">
        <v>1378</v>
      </c>
      <c r="K1763" t="s">
        <v>2818</v>
      </c>
      <c r="L1763" t="s">
        <v>2819</v>
      </c>
      <c r="M1763" t="s">
        <v>2820</v>
      </c>
      <c r="N1763" t="s">
        <v>2376</v>
      </c>
      <c r="O1763" s="88">
        <v>44713</v>
      </c>
      <c r="P1763" s="88">
        <v>44743</v>
      </c>
      <c r="Q1763" s="1" t="s">
        <v>6939</v>
      </c>
      <c r="R1763" s="96"/>
      <c r="S1763" s="2"/>
      <c r="T1763" s="89">
        <v>44774</v>
      </c>
      <c r="U1763" t="s">
        <v>5982</v>
      </c>
      <c r="V1763" t="s">
        <v>5982</v>
      </c>
      <c r="W1763" t="s">
        <v>323</v>
      </c>
      <c r="X1763" t="b">
        <f>Tabla1[[#This Row],[PLAN CONSUMO 31/10]]=Tabla1[[#This Row],[PLAN_CONSUMO]]</f>
        <v>0</v>
      </c>
      <c r="Y1763" t="s">
        <v>9460</v>
      </c>
      <c r="Z1763" t="b">
        <f>Tabla1[[#This Row],[DESCRIPCION_U20002 31/10]]=Tabla1[[#This Row],[DESCRIPCION_U2000]]</f>
        <v>0</v>
      </c>
      <c r="AA1763" t="s">
        <v>1820</v>
      </c>
      <c r="AB1763" t="b">
        <f>Tabla1[[#This Row],[EJECUTIVO COMERCIAL 31/10]]=Tabla1[[#This Row],[EJECUTIVO_CORPORATE]]</f>
        <v>1</v>
      </c>
      <c r="AC1763" t="e">
        <f>VLOOKUP(Tabla1[[#This Row],[NRO_CUENTA]],[1]!Tabla3[#Data],12,0)</f>
        <v>#N/A</v>
      </c>
      <c r="AD1763" t="e">
        <f>VLOOKUP(Tabla1[[#This Row],[NRO_CUENTA]],[1]!Tabla3[#Data],17,0)</f>
        <v>#N/A</v>
      </c>
      <c r="AE1763" s="37"/>
    </row>
    <row r="1764" spans="1:31" x14ac:dyDescent="0.25">
      <c r="A1764" t="s">
        <v>18</v>
      </c>
      <c r="B1764" s="1">
        <v>42761</v>
      </c>
      <c r="C1764" t="s">
        <v>5986</v>
      </c>
      <c r="D1764">
        <v>30753</v>
      </c>
      <c r="E1764" s="6" t="s">
        <v>2605</v>
      </c>
      <c r="F1764" t="s">
        <v>6349</v>
      </c>
      <c r="G1764" s="6" t="s">
        <v>1820</v>
      </c>
      <c r="H1764" t="s">
        <v>22</v>
      </c>
      <c r="I1764" t="s">
        <v>23</v>
      </c>
      <c r="J1764" t="s">
        <v>1378</v>
      </c>
      <c r="K1764" t="s">
        <v>2610</v>
      </c>
      <c r="L1764" t="s">
        <v>2611</v>
      </c>
      <c r="M1764" t="s">
        <v>2612</v>
      </c>
      <c r="N1764" t="s">
        <v>2376</v>
      </c>
      <c r="O1764" s="88">
        <v>44743</v>
      </c>
      <c r="P1764" s="88">
        <v>44774</v>
      </c>
      <c r="Q1764" s="1" t="s">
        <v>6939</v>
      </c>
      <c r="R1764" s="1"/>
      <c r="S1764" s="2"/>
      <c r="T1764" s="89">
        <v>44789</v>
      </c>
      <c r="U1764" t="s">
        <v>5984</v>
      </c>
      <c r="V1764" t="s">
        <v>35</v>
      </c>
      <c r="W1764" t="s">
        <v>5986</v>
      </c>
      <c r="X1764" t="b">
        <f>Tabla1[[#This Row],[PLAN CONSUMO 31/10]]=Tabla1[[#This Row],[PLAN_CONSUMO]]</f>
        <v>1</v>
      </c>
      <c r="Y1764" t="s">
        <v>35</v>
      </c>
      <c r="Z1764" t="b">
        <f>Tabla1[[#This Row],[DESCRIPCION_U20002 31/10]]=Tabla1[[#This Row],[DESCRIPCION_U2000]]</f>
        <v>0</v>
      </c>
      <c r="AA1764" t="s">
        <v>1820</v>
      </c>
      <c r="AB1764" t="b">
        <f>Tabla1[[#This Row],[EJECUTIVO COMERCIAL 31/10]]=Tabla1[[#This Row],[EJECUTIVO_CORPORATE]]</f>
        <v>1</v>
      </c>
      <c r="AC1764" t="e">
        <f>VLOOKUP(Tabla1[[#This Row],[NRO_CUENTA]],[1]!Tabla3[#Data],12,0)</f>
        <v>#N/A</v>
      </c>
      <c r="AD1764" t="e">
        <f>VLOOKUP(Tabla1[[#This Row],[NRO_CUENTA]],[1]!Tabla3[#Data],17,0)</f>
        <v>#N/A</v>
      </c>
      <c r="AE1764" s="37"/>
    </row>
    <row r="1765" spans="1:31" x14ac:dyDescent="0.25">
      <c r="A1765" t="s">
        <v>18</v>
      </c>
      <c r="B1765" s="1">
        <v>43220</v>
      </c>
      <c r="C1765" t="s">
        <v>28</v>
      </c>
      <c r="D1765">
        <v>32280</v>
      </c>
      <c r="E1765" s="6" t="s">
        <v>2570</v>
      </c>
      <c r="F1765" t="s">
        <v>6102</v>
      </c>
      <c r="G1765" s="6" t="s">
        <v>4620</v>
      </c>
      <c r="H1765" t="s">
        <v>22</v>
      </c>
      <c r="I1765" t="s">
        <v>23</v>
      </c>
      <c r="J1765" t="s">
        <v>1225</v>
      </c>
      <c r="K1765" t="s">
        <v>2574</v>
      </c>
      <c r="L1765" t="s">
        <v>1181</v>
      </c>
      <c r="M1765" t="s">
        <v>2575</v>
      </c>
      <c r="N1765" t="s">
        <v>2376</v>
      </c>
      <c r="O1765" s="88">
        <v>44743</v>
      </c>
      <c r="P1765" s="88">
        <v>44774</v>
      </c>
      <c r="Q1765" s="1" t="s">
        <v>6939</v>
      </c>
      <c r="R1765" s="1"/>
      <c r="S1765" s="2"/>
      <c r="T1765" s="89">
        <v>44786</v>
      </c>
      <c r="U1765" t="s">
        <v>5982</v>
      </c>
      <c r="V1765" t="s">
        <v>5982</v>
      </c>
      <c r="W1765" t="s">
        <v>28</v>
      </c>
      <c r="X1765" t="b">
        <f>Tabla1[[#This Row],[PLAN CONSUMO 31/10]]=Tabla1[[#This Row],[PLAN_CONSUMO]]</f>
        <v>1</v>
      </c>
      <c r="Y1765" t="s">
        <v>6102</v>
      </c>
      <c r="Z1765" t="b">
        <f>Tabla1[[#This Row],[DESCRIPCION_U20002 31/10]]=Tabla1[[#This Row],[DESCRIPCION_U2000]]</f>
        <v>1</v>
      </c>
      <c r="AA1765" t="s">
        <v>9185</v>
      </c>
      <c r="AB1765" t="b">
        <f>Tabla1[[#This Row],[EJECUTIVO COMERCIAL 31/10]]=Tabla1[[#This Row],[EJECUTIVO_CORPORATE]]</f>
        <v>0</v>
      </c>
      <c r="AC1765" t="e">
        <f>VLOOKUP(Tabla1[[#This Row],[NRO_CUENTA]],[1]!Tabla3[#Data],12,0)</f>
        <v>#N/A</v>
      </c>
      <c r="AD1765" t="e">
        <f>VLOOKUP(Tabla1[[#This Row],[NRO_CUENTA]],[1]!Tabla3[#Data],17,0)</f>
        <v>#N/A</v>
      </c>
      <c r="AE1765" s="37"/>
    </row>
    <row r="1766" spans="1:31" x14ac:dyDescent="0.25">
      <c r="A1766" t="s">
        <v>18</v>
      </c>
      <c r="B1766" s="1">
        <v>43220</v>
      </c>
      <c r="C1766" t="s">
        <v>299</v>
      </c>
      <c r="D1766">
        <v>32240</v>
      </c>
      <c r="E1766" s="6" t="s">
        <v>2539</v>
      </c>
      <c r="F1766" t="s">
        <v>6347</v>
      </c>
      <c r="G1766" s="6" t="s">
        <v>3799</v>
      </c>
      <c r="H1766" t="s">
        <v>22</v>
      </c>
      <c r="I1766" t="s">
        <v>23</v>
      </c>
      <c r="J1766" t="s">
        <v>823</v>
      </c>
      <c r="K1766" t="s">
        <v>2549</v>
      </c>
      <c r="L1766" t="s">
        <v>2550</v>
      </c>
      <c r="M1766" t="s">
        <v>2548</v>
      </c>
      <c r="N1766" t="s">
        <v>2376</v>
      </c>
      <c r="O1766" s="88">
        <v>44743</v>
      </c>
      <c r="P1766" s="88">
        <v>44774</v>
      </c>
      <c r="Q1766" s="1" t="s">
        <v>6939</v>
      </c>
      <c r="R1766" s="1"/>
      <c r="S1766" s="2"/>
      <c r="T1766" s="89">
        <v>44799</v>
      </c>
      <c r="U1766" t="s">
        <v>5982</v>
      </c>
      <c r="V1766" t="s">
        <v>5982</v>
      </c>
      <c r="W1766" t="s">
        <v>299</v>
      </c>
      <c r="X1766" t="b">
        <f>Tabla1[[#This Row],[PLAN CONSUMO 31/10]]=Tabla1[[#This Row],[PLAN_CONSUMO]]</f>
        <v>1</v>
      </c>
      <c r="Y1766" t="s">
        <v>6347</v>
      </c>
      <c r="Z1766" t="b">
        <f>Tabla1[[#This Row],[DESCRIPCION_U20002 31/10]]=Tabla1[[#This Row],[DESCRIPCION_U2000]]</f>
        <v>1</v>
      </c>
      <c r="AA1766" t="s">
        <v>3799</v>
      </c>
      <c r="AB1766" t="b">
        <f>Tabla1[[#This Row],[EJECUTIVO COMERCIAL 31/10]]=Tabla1[[#This Row],[EJECUTIVO_CORPORATE]]</f>
        <v>1</v>
      </c>
      <c r="AC1766" t="e">
        <f>VLOOKUP(Tabla1[[#This Row],[NRO_CUENTA]],[1]!Tabla3[#Data],12,0)</f>
        <v>#N/A</v>
      </c>
      <c r="AD1766" t="e">
        <f>VLOOKUP(Tabla1[[#This Row],[NRO_CUENTA]],[1]!Tabla3[#Data],17,0)</f>
        <v>#N/A</v>
      </c>
      <c r="AE1766" s="37"/>
    </row>
    <row r="1767" spans="1:31" x14ac:dyDescent="0.25">
      <c r="A1767" t="s">
        <v>18</v>
      </c>
      <c r="B1767" s="1">
        <v>41548</v>
      </c>
      <c r="C1767" t="s">
        <v>76</v>
      </c>
      <c r="D1767">
        <v>28511</v>
      </c>
      <c r="E1767" s="6" t="s">
        <v>2512</v>
      </c>
      <c r="F1767" t="s">
        <v>7469</v>
      </c>
      <c r="G1767" s="6" t="s">
        <v>1820</v>
      </c>
      <c r="H1767" t="s">
        <v>22</v>
      </c>
      <c r="I1767" t="s">
        <v>23</v>
      </c>
      <c r="J1767" t="s">
        <v>1378</v>
      </c>
      <c r="L1767" t="s">
        <v>2517</v>
      </c>
      <c r="M1767" t="s">
        <v>2777</v>
      </c>
      <c r="N1767" t="s">
        <v>2376</v>
      </c>
      <c r="O1767" s="88">
        <v>44743</v>
      </c>
      <c r="P1767" s="88">
        <v>44774</v>
      </c>
      <c r="Q1767" s="1" t="s">
        <v>6939</v>
      </c>
      <c r="R1767" s="1"/>
      <c r="S1767" s="2"/>
      <c r="T1767" s="89">
        <v>44785</v>
      </c>
      <c r="U1767" t="s">
        <v>5982</v>
      </c>
      <c r="V1767" t="s">
        <v>5982</v>
      </c>
      <c r="W1767" t="s">
        <v>76</v>
      </c>
      <c r="X1767" t="b">
        <f>Tabla1[[#This Row],[PLAN CONSUMO 31/10]]=Tabla1[[#This Row],[PLAN_CONSUMO]]</f>
        <v>1</v>
      </c>
      <c r="Y1767" t="s">
        <v>7469</v>
      </c>
      <c r="Z1767" t="b">
        <f>Tabla1[[#This Row],[DESCRIPCION_U20002 31/10]]=Tabla1[[#This Row],[DESCRIPCION_U2000]]</f>
        <v>1</v>
      </c>
      <c r="AA1767" t="s">
        <v>1820</v>
      </c>
      <c r="AB1767" t="b">
        <f>Tabla1[[#This Row],[EJECUTIVO COMERCIAL 31/10]]=Tabla1[[#This Row],[EJECUTIVO_CORPORATE]]</f>
        <v>1</v>
      </c>
      <c r="AC1767" t="e">
        <f>VLOOKUP(Tabla1[[#This Row],[NRO_CUENTA]],[1]!Tabla3[#Data],12,0)</f>
        <v>#N/A</v>
      </c>
      <c r="AD1767" t="e">
        <f>VLOOKUP(Tabla1[[#This Row],[NRO_CUENTA]],[1]!Tabla3[#Data],17,0)</f>
        <v>#N/A</v>
      </c>
      <c r="AE1767" s="37"/>
    </row>
    <row r="1768" spans="1:31" x14ac:dyDescent="0.25">
      <c r="A1768" t="s">
        <v>18</v>
      </c>
      <c r="B1768" s="1">
        <v>43312</v>
      </c>
      <c r="C1768" t="s">
        <v>118</v>
      </c>
      <c r="D1768">
        <v>32689</v>
      </c>
      <c r="E1768" s="6" t="s">
        <v>2487</v>
      </c>
      <c r="F1768" t="s">
        <v>6099</v>
      </c>
      <c r="G1768" s="6" t="s">
        <v>1820</v>
      </c>
      <c r="H1768" t="s">
        <v>22</v>
      </c>
      <c r="I1768" t="s">
        <v>23</v>
      </c>
      <c r="J1768" t="s">
        <v>1378</v>
      </c>
      <c r="K1768" t="s">
        <v>2510</v>
      </c>
      <c r="L1768" t="s">
        <v>2511</v>
      </c>
      <c r="M1768" t="s">
        <v>2492</v>
      </c>
      <c r="N1768" t="s">
        <v>2376</v>
      </c>
      <c r="O1768" s="88">
        <v>44743</v>
      </c>
      <c r="P1768" s="88">
        <v>44774</v>
      </c>
      <c r="Q1768" s="1" t="s">
        <v>6939</v>
      </c>
      <c r="R1768" s="1"/>
      <c r="S1768" s="2"/>
      <c r="T1768" s="89">
        <v>44788</v>
      </c>
      <c r="U1768" t="s">
        <v>5984</v>
      </c>
      <c r="V1768" t="s">
        <v>5982</v>
      </c>
      <c r="W1768" t="s">
        <v>118</v>
      </c>
      <c r="X1768" t="b">
        <f>Tabla1[[#This Row],[PLAN CONSUMO 31/10]]=Tabla1[[#This Row],[PLAN_CONSUMO]]</f>
        <v>1</v>
      </c>
      <c r="Y1768" t="s">
        <v>8278</v>
      </c>
      <c r="Z1768" t="b">
        <f>Tabla1[[#This Row],[DESCRIPCION_U20002 31/10]]=Tabla1[[#This Row],[DESCRIPCION_U2000]]</f>
        <v>0</v>
      </c>
      <c r="AA1768" t="s">
        <v>1820</v>
      </c>
      <c r="AB1768" t="b">
        <f>Tabla1[[#This Row],[EJECUTIVO COMERCIAL 31/10]]=Tabla1[[#This Row],[EJECUTIVO_CORPORATE]]</f>
        <v>1</v>
      </c>
      <c r="AC1768" t="e">
        <f>VLOOKUP(Tabla1[[#This Row],[NRO_CUENTA]],[1]!Tabla3[#Data],12,0)</f>
        <v>#N/A</v>
      </c>
      <c r="AD1768" t="e">
        <f>VLOOKUP(Tabla1[[#This Row],[NRO_CUENTA]],[1]!Tabla3[#Data],17,0)</f>
        <v>#N/A</v>
      </c>
      <c r="AE1768" s="37"/>
    </row>
    <row r="1769" spans="1:31" x14ac:dyDescent="0.25">
      <c r="A1769" t="s">
        <v>18</v>
      </c>
      <c r="B1769" s="1">
        <v>42626</v>
      </c>
      <c r="C1769" t="s">
        <v>5997</v>
      </c>
      <c r="D1769">
        <v>30421</v>
      </c>
      <c r="E1769" s="6" t="s">
        <v>2471</v>
      </c>
      <c r="F1769" t="s">
        <v>6345</v>
      </c>
      <c r="G1769" s="6" t="s">
        <v>1760</v>
      </c>
      <c r="H1769" t="s">
        <v>22</v>
      </c>
      <c r="I1769" t="s">
        <v>23</v>
      </c>
      <c r="J1769" t="s">
        <v>1231</v>
      </c>
      <c r="K1769" t="s">
        <v>2475</v>
      </c>
      <c r="L1769" t="s">
        <v>2476</v>
      </c>
      <c r="M1769" t="s">
        <v>7557</v>
      </c>
      <c r="N1769" t="s">
        <v>2376</v>
      </c>
      <c r="O1769" s="88">
        <v>44743</v>
      </c>
      <c r="P1769" s="88">
        <v>44774</v>
      </c>
      <c r="Q1769" s="1" t="s">
        <v>6939</v>
      </c>
      <c r="R1769" s="1" t="s">
        <v>7558</v>
      </c>
      <c r="S1769" s="2"/>
      <c r="T1769" s="89">
        <v>44790</v>
      </c>
      <c r="U1769" t="s">
        <v>5982</v>
      </c>
      <c r="V1769" t="s">
        <v>5982</v>
      </c>
      <c r="W1769" t="s">
        <v>5997</v>
      </c>
      <c r="X1769" t="b">
        <f>Tabla1[[#This Row],[PLAN CONSUMO 31/10]]=Tabla1[[#This Row],[PLAN_CONSUMO]]</f>
        <v>1</v>
      </c>
      <c r="Y1769" t="s">
        <v>6345</v>
      </c>
      <c r="Z1769" t="b">
        <f>Tabla1[[#This Row],[DESCRIPCION_U20002 31/10]]=Tabla1[[#This Row],[DESCRIPCION_U2000]]</f>
        <v>1</v>
      </c>
      <c r="AA1769" t="s">
        <v>1760</v>
      </c>
      <c r="AB1769" t="b">
        <f>Tabla1[[#This Row],[EJECUTIVO COMERCIAL 31/10]]=Tabla1[[#This Row],[EJECUTIVO_CORPORATE]]</f>
        <v>1</v>
      </c>
      <c r="AC1769" t="e">
        <f>VLOOKUP(Tabla1[[#This Row],[NRO_CUENTA]],[1]!Tabla3[#Data],12,0)</f>
        <v>#N/A</v>
      </c>
      <c r="AD1769" t="e">
        <f>VLOOKUP(Tabla1[[#This Row],[NRO_CUENTA]],[1]!Tabla3[#Data],17,0)</f>
        <v>#N/A</v>
      </c>
      <c r="AE1769" s="37"/>
    </row>
    <row r="1770" spans="1:31" x14ac:dyDescent="0.25">
      <c r="A1770" t="s">
        <v>18</v>
      </c>
      <c r="B1770" s="1">
        <v>43343</v>
      </c>
      <c r="C1770" t="s">
        <v>5988</v>
      </c>
      <c r="D1770">
        <v>32880</v>
      </c>
      <c r="E1770" s="6" t="s">
        <v>2605</v>
      </c>
      <c r="F1770" t="s">
        <v>6690</v>
      </c>
      <c r="G1770" s="6" t="s">
        <v>1820</v>
      </c>
      <c r="H1770" t="s">
        <v>40</v>
      </c>
      <c r="I1770" t="s">
        <v>23</v>
      </c>
      <c r="J1770" t="s">
        <v>1378</v>
      </c>
      <c r="K1770" t="s">
        <v>2622</v>
      </c>
      <c r="L1770" t="s">
        <v>2623</v>
      </c>
      <c r="M1770" t="s">
        <v>2620</v>
      </c>
      <c r="N1770" t="s">
        <v>2376</v>
      </c>
      <c r="O1770" s="88">
        <v>44743</v>
      </c>
      <c r="P1770" s="88">
        <v>44774</v>
      </c>
      <c r="Q1770" s="1" t="s">
        <v>6939</v>
      </c>
      <c r="R1770" s="1" t="s">
        <v>6939</v>
      </c>
      <c r="S1770" s="1" t="s">
        <v>6939</v>
      </c>
      <c r="T1770" s="89">
        <v>44789</v>
      </c>
      <c r="U1770" t="s">
        <v>5984</v>
      </c>
      <c r="V1770" t="s">
        <v>35</v>
      </c>
      <c r="W1770" t="s">
        <v>5988</v>
      </c>
      <c r="X1770" t="b">
        <f>Tabla1[[#This Row],[PLAN CONSUMO 31/10]]=Tabla1[[#This Row],[PLAN_CONSUMO]]</f>
        <v>1</v>
      </c>
      <c r="Y1770" t="s">
        <v>35</v>
      </c>
      <c r="Z1770" t="b">
        <f>Tabla1[[#This Row],[DESCRIPCION_U20002 31/10]]=Tabla1[[#This Row],[DESCRIPCION_U2000]]</f>
        <v>0</v>
      </c>
      <c r="AA1770" t="s">
        <v>1820</v>
      </c>
      <c r="AB1770" t="b">
        <f>Tabla1[[#This Row],[EJECUTIVO COMERCIAL 31/10]]=Tabla1[[#This Row],[EJECUTIVO_CORPORATE]]</f>
        <v>1</v>
      </c>
      <c r="AC1770" t="e">
        <f>VLOOKUP(Tabla1[[#This Row],[NRO_CUENTA]],[1]!Tabla3[#Data],12,0)</f>
        <v>#N/A</v>
      </c>
      <c r="AD1770" t="e">
        <f>VLOOKUP(Tabla1[[#This Row],[NRO_CUENTA]],[1]!Tabla3[#Data],17,0)</f>
        <v>#N/A</v>
      </c>
      <c r="AE1770" s="37"/>
    </row>
    <row r="1771" spans="1:31" ht="15" customHeight="1" x14ac:dyDescent="0.25">
      <c r="A1771" t="s">
        <v>18</v>
      </c>
      <c r="B1771" s="1">
        <v>43465</v>
      </c>
      <c r="C1771" t="s">
        <v>287</v>
      </c>
      <c r="D1771">
        <v>33425</v>
      </c>
      <c r="E1771" s="6" t="s">
        <v>2588</v>
      </c>
      <c r="F1771" t="s">
        <v>6920</v>
      </c>
      <c r="G1771" s="6" t="s">
        <v>1820</v>
      </c>
      <c r="H1771" t="s">
        <v>40</v>
      </c>
      <c r="I1771" t="s">
        <v>23</v>
      </c>
      <c r="J1771" t="s">
        <v>1378</v>
      </c>
      <c r="K1771" t="s">
        <v>2602</v>
      </c>
      <c r="L1771" t="s">
        <v>2603</v>
      </c>
      <c r="M1771" t="s">
        <v>2604</v>
      </c>
      <c r="N1771" t="s">
        <v>2376</v>
      </c>
      <c r="O1771" s="88">
        <v>44743</v>
      </c>
      <c r="P1771" s="88">
        <v>44774</v>
      </c>
      <c r="Q1771" s="1" t="s">
        <v>6939</v>
      </c>
      <c r="R1771" s="1"/>
      <c r="S1771" s="2"/>
      <c r="T1771" s="89">
        <v>44788</v>
      </c>
      <c r="U1771" t="s">
        <v>5984</v>
      </c>
      <c r="V1771" t="s">
        <v>5982</v>
      </c>
      <c r="W1771" t="s">
        <v>287</v>
      </c>
      <c r="X1771" t="b">
        <f>Tabla1[[#This Row],[PLAN CONSUMO 31/10]]=Tabla1[[#This Row],[PLAN_CONSUMO]]</f>
        <v>1</v>
      </c>
      <c r="Y1771" t="s">
        <v>8279</v>
      </c>
      <c r="Z1771" t="b">
        <f>Tabla1[[#This Row],[DESCRIPCION_U20002 31/10]]=Tabla1[[#This Row],[DESCRIPCION_U2000]]</f>
        <v>0</v>
      </c>
      <c r="AA1771" t="s">
        <v>1820</v>
      </c>
      <c r="AB1771" t="b">
        <f>Tabla1[[#This Row],[EJECUTIVO COMERCIAL 31/10]]=Tabla1[[#This Row],[EJECUTIVO_CORPORATE]]</f>
        <v>1</v>
      </c>
      <c r="AC1771" t="e">
        <f>VLOOKUP(Tabla1[[#This Row],[NRO_CUENTA]],[1]!Tabla3[#Data],12,0)</f>
        <v>#N/A</v>
      </c>
      <c r="AD1771" t="e">
        <f>VLOOKUP(Tabla1[[#This Row],[NRO_CUENTA]],[1]!Tabla3[#Data],17,0)</f>
        <v>#N/A</v>
      </c>
      <c r="AE1771" s="37"/>
    </row>
    <row r="1772" spans="1:31" x14ac:dyDescent="0.25">
      <c r="A1772" t="s">
        <v>18</v>
      </c>
      <c r="B1772" s="1">
        <v>42094</v>
      </c>
      <c r="C1772" t="s">
        <v>76</v>
      </c>
      <c r="D1772">
        <v>29535</v>
      </c>
      <c r="E1772" s="6" t="s">
        <v>2588</v>
      </c>
      <c r="F1772" t="s">
        <v>6689</v>
      </c>
      <c r="G1772" s="6" t="s">
        <v>1820</v>
      </c>
      <c r="H1772" t="s">
        <v>40</v>
      </c>
      <c r="I1772" t="s">
        <v>23</v>
      </c>
      <c r="J1772" t="s">
        <v>1378</v>
      </c>
      <c r="K1772" t="s">
        <v>2591</v>
      </c>
      <c r="L1772" t="s">
        <v>2592</v>
      </c>
      <c r="M1772" t="s">
        <v>2593</v>
      </c>
      <c r="N1772" t="s">
        <v>2376</v>
      </c>
      <c r="O1772" s="88">
        <v>44743</v>
      </c>
      <c r="P1772" s="88">
        <v>44774</v>
      </c>
      <c r="Q1772" s="1" t="s">
        <v>6939</v>
      </c>
      <c r="R1772" s="1"/>
      <c r="S1772" s="2"/>
      <c r="T1772" s="89">
        <v>44792</v>
      </c>
      <c r="U1772" t="s">
        <v>5984</v>
      </c>
      <c r="V1772" t="s">
        <v>5982</v>
      </c>
      <c r="W1772" t="s">
        <v>76</v>
      </c>
      <c r="X1772" t="b">
        <f>Tabla1[[#This Row],[PLAN CONSUMO 31/10]]=Tabla1[[#This Row],[PLAN_CONSUMO]]</f>
        <v>1</v>
      </c>
      <c r="Y1772" t="s">
        <v>9020</v>
      </c>
      <c r="Z1772" t="b">
        <f>Tabla1[[#This Row],[DESCRIPCION_U20002 31/10]]=Tabla1[[#This Row],[DESCRIPCION_U2000]]</f>
        <v>0</v>
      </c>
      <c r="AA1772" t="s">
        <v>1820</v>
      </c>
      <c r="AB1772" t="b">
        <f>Tabla1[[#This Row],[EJECUTIVO COMERCIAL 31/10]]=Tabla1[[#This Row],[EJECUTIVO_CORPORATE]]</f>
        <v>1</v>
      </c>
      <c r="AC1772" t="e">
        <f>VLOOKUP(Tabla1[[#This Row],[NRO_CUENTA]],[1]!Tabla3[#Data],12,0)</f>
        <v>#N/A</v>
      </c>
      <c r="AD1772" t="e">
        <f>VLOOKUP(Tabla1[[#This Row],[NRO_CUENTA]],[1]!Tabla3[#Data],17,0)</f>
        <v>#N/A</v>
      </c>
      <c r="AE1772" s="37"/>
    </row>
    <row r="1773" spans="1:31" x14ac:dyDescent="0.25">
      <c r="A1773" t="s">
        <v>18</v>
      </c>
      <c r="B1773" s="1">
        <v>43372</v>
      </c>
      <c r="C1773" t="s">
        <v>129</v>
      </c>
      <c r="D1773">
        <v>32713</v>
      </c>
      <c r="E1773" s="6" t="s">
        <v>2570</v>
      </c>
      <c r="F1773" t="s">
        <v>6103</v>
      </c>
      <c r="G1773" s="6" t="s">
        <v>4620</v>
      </c>
      <c r="H1773" t="s">
        <v>40</v>
      </c>
      <c r="I1773" t="s">
        <v>23</v>
      </c>
      <c r="J1773" t="s">
        <v>1225</v>
      </c>
      <c r="K1773" t="s">
        <v>2576</v>
      </c>
      <c r="L1773" t="s">
        <v>2577</v>
      </c>
      <c r="M1773" t="s">
        <v>2578</v>
      </c>
      <c r="N1773" t="s">
        <v>2376</v>
      </c>
      <c r="O1773" s="88">
        <v>44743</v>
      </c>
      <c r="P1773" s="88">
        <v>44774</v>
      </c>
      <c r="Q1773" s="1" t="s">
        <v>6939</v>
      </c>
      <c r="R1773" s="1"/>
      <c r="S1773" s="2"/>
      <c r="T1773" s="89">
        <v>44800</v>
      </c>
      <c r="U1773" t="s">
        <v>5982</v>
      </c>
      <c r="V1773" t="s">
        <v>5982</v>
      </c>
      <c r="W1773" t="s">
        <v>129</v>
      </c>
      <c r="X1773" t="b">
        <f>Tabla1[[#This Row],[PLAN CONSUMO 31/10]]=Tabla1[[#This Row],[PLAN_CONSUMO]]</f>
        <v>1</v>
      </c>
      <c r="Y1773" t="s">
        <v>6103</v>
      </c>
      <c r="Z1773" t="b">
        <f>Tabla1[[#This Row],[DESCRIPCION_U20002 31/10]]=Tabla1[[#This Row],[DESCRIPCION_U2000]]</f>
        <v>1</v>
      </c>
      <c r="AA1773" t="s">
        <v>9185</v>
      </c>
      <c r="AB1773" t="b">
        <f>Tabla1[[#This Row],[EJECUTIVO COMERCIAL 31/10]]=Tabla1[[#This Row],[EJECUTIVO_CORPORATE]]</f>
        <v>0</v>
      </c>
      <c r="AC1773" t="e">
        <f>VLOOKUP(Tabla1[[#This Row],[NRO_CUENTA]],[1]!Tabla3[#Data],12,0)</f>
        <v>#N/A</v>
      </c>
      <c r="AD1773" t="e">
        <f>VLOOKUP(Tabla1[[#This Row],[NRO_CUENTA]],[1]!Tabla3[#Data],17,0)</f>
        <v>#N/A</v>
      </c>
      <c r="AE1773" s="37"/>
    </row>
    <row r="1774" spans="1:31" x14ac:dyDescent="0.25">
      <c r="A1774" t="s">
        <v>18</v>
      </c>
      <c r="B1774" s="1">
        <v>41487</v>
      </c>
      <c r="C1774" t="s">
        <v>118</v>
      </c>
      <c r="D1774">
        <v>28454</v>
      </c>
      <c r="E1774" s="6" t="s">
        <v>2512</v>
      </c>
      <c r="F1774" t="s">
        <v>7471</v>
      </c>
      <c r="G1774" s="6" t="s">
        <v>1820</v>
      </c>
      <c r="H1774" t="s">
        <v>40</v>
      </c>
      <c r="I1774" t="s">
        <v>23</v>
      </c>
      <c r="J1774" t="s">
        <v>1378</v>
      </c>
      <c r="K1774" t="s">
        <v>2515</v>
      </c>
      <c r="L1774" t="s">
        <v>2516</v>
      </c>
      <c r="M1774" t="s">
        <v>2777</v>
      </c>
      <c r="N1774" t="s">
        <v>2376</v>
      </c>
      <c r="O1774" s="88">
        <v>44743</v>
      </c>
      <c r="P1774" s="88">
        <v>44774</v>
      </c>
      <c r="Q1774" s="1" t="s">
        <v>6939</v>
      </c>
      <c r="R1774" s="1" t="s">
        <v>7617</v>
      </c>
      <c r="S1774" s="2"/>
      <c r="T1774" s="89">
        <v>44785</v>
      </c>
      <c r="U1774" t="s">
        <v>5982</v>
      </c>
      <c r="V1774" t="s">
        <v>5982</v>
      </c>
      <c r="W1774" t="s">
        <v>118</v>
      </c>
      <c r="X1774" t="b">
        <f>Tabla1[[#This Row],[PLAN CONSUMO 31/10]]=Tabla1[[#This Row],[PLAN_CONSUMO]]</f>
        <v>1</v>
      </c>
      <c r="Y1774" t="s">
        <v>7471</v>
      </c>
      <c r="Z1774" t="b">
        <f>Tabla1[[#This Row],[DESCRIPCION_U20002 31/10]]=Tabla1[[#This Row],[DESCRIPCION_U2000]]</f>
        <v>1</v>
      </c>
      <c r="AA1774" t="s">
        <v>1820</v>
      </c>
      <c r="AB1774" t="b">
        <f>Tabla1[[#This Row],[EJECUTIVO COMERCIAL 31/10]]=Tabla1[[#This Row],[EJECUTIVO_CORPORATE]]</f>
        <v>1</v>
      </c>
      <c r="AC1774" t="e">
        <f>VLOOKUP(Tabla1[[#This Row],[NRO_CUENTA]],[1]!Tabla3[#Data],12,0)</f>
        <v>#N/A</v>
      </c>
      <c r="AD1774" t="e">
        <f>VLOOKUP(Tabla1[[#This Row],[NRO_CUENTA]],[1]!Tabla3[#Data],17,0)</f>
        <v>#N/A</v>
      </c>
      <c r="AE1774" s="37"/>
    </row>
    <row r="1775" spans="1:31" x14ac:dyDescent="0.25">
      <c r="A1775" t="s">
        <v>18</v>
      </c>
      <c r="B1775" s="1">
        <v>43312</v>
      </c>
      <c r="C1775" t="s">
        <v>118</v>
      </c>
      <c r="D1775">
        <v>32684</v>
      </c>
      <c r="E1775" s="6" t="s">
        <v>2487</v>
      </c>
      <c r="F1775" t="s">
        <v>6098</v>
      </c>
      <c r="G1775" s="6" t="s">
        <v>1820</v>
      </c>
      <c r="H1775" t="s">
        <v>40</v>
      </c>
      <c r="I1775" t="s">
        <v>23</v>
      </c>
      <c r="J1775" t="s">
        <v>1378</v>
      </c>
      <c r="K1775" t="s">
        <v>2508</v>
      </c>
      <c r="L1775" t="s">
        <v>2509</v>
      </c>
      <c r="M1775" t="s">
        <v>2492</v>
      </c>
      <c r="N1775" t="s">
        <v>2376</v>
      </c>
      <c r="O1775" s="88">
        <v>44743</v>
      </c>
      <c r="P1775" s="88">
        <v>44774</v>
      </c>
      <c r="Q1775" s="1" t="s">
        <v>6939</v>
      </c>
      <c r="R1775" s="1"/>
      <c r="S1775" s="2"/>
      <c r="T1775" s="89">
        <v>44786</v>
      </c>
      <c r="U1775" t="s">
        <v>5984</v>
      </c>
      <c r="V1775" t="s">
        <v>5982</v>
      </c>
      <c r="W1775" t="s">
        <v>118</v>
      </c>
      <c r="X1775" t="b">
        <f>Tabla1[[#This Row],[PLAN CONSUMO 31/10]]=Tabla1[[#This Row],[PLAN_CONSUMO]]</f>
        <v>1</v>
      </c>
      <c r="Y1775" t="s">
        <v>8277</v>
      </c>
      <c r="Z1775" t="b">
        <f>Tabla1[[#This Row],[DESCRIPCION_U20002 31/10]]=Tabla1[[#This Row],[DESCRIPCION_U2000]]</f>
        <v>0</v>
      </c>
      <c r="AA1775" t="s">
        <v>1820</v>
      </c>
      <c r="AB1775" t="b">
        <f>Tabla1[[#This Row],[EJECUTIVO COMERCIAL 31/10]]=Tabla1[[#This Row],[EJECUTIVO_CORPORATE]]</f>
        <v>1</v>
      </c>
      <c r="AC1775" t="e">
        <f>VLOOKUP(Tabla1[[#This Row],[NRO_CUENTA]],[1]!Tabla3[#Data],12,0)</f>
        <v>#N/A</v>
      </c>
      <c r="AD1775" t="e">
        <f>VLOOKUP(Tabla1[[#This Row],[NRO_CUENTA]],[1]!Tabla3[#Data],17,0)</f>
        <v>#N/A</v>
      </c>
      <c r="AE1775" s="37"/>
    </row>
    <row r="1776" spans="1:31" x14ac:dyDescent="0.25">
      <c r="A1776" t="s">
        <v>188</v>
      </c>
      <c r="B1776" s="1">
        <v>44561</v>
      </c>
      <c r="C1776" t="s">
        <v>94</v>
      </c>
      <c r="D1776">
        <v>37208</v>
      </c>
      <c r="E1776" s="6" t="s">
        <v>7477</v>
      </c>
      <c r="F1776" t="s">
        <v>7478</v>
      </c>
      <c r="G1776" s="6" t="s">
        <v>6379</v>
      </c>
      <c r="H1776" t="s">
        <v>22</v>
      </c>
      <c r="I1776" t="s">
        <v>23</v>
      </c>
      <c r="J1776" t="s">
        <v>6748</v>
      </c>
      <c r="K1776" t="s">
        <v>7503</v>
      </c>
      <c r="L1776" t="s">
        <v>7504</v>
      </c>
      <c r="M1776" t="s">
        <v>7505</v>
      </c>
      <c r="N1776" t="s">
        <v>4091</v>
      </c>
      <c r="O1776" s="88">
        <v>44743</v>
      </c>
      <c r="P1776" s="88">
        <v>44774</v>
      </c>
      <c r="Q1776" s="22" t="s">
        <v>27</v>
      </c>
      <c r="R1776" s="1"/>
      <c r="S1776" s="2"/>
      <c r="T1776" s="48">
        <v>44800</v>
      </c>
      <c r="U1776" t="s">
        <v>5989</v>
      </c>
      <c r="V1776" t="s">
        <v>35</v>
      </c>
      <c r="W1776" t="s">
        <v>94</v>
      </c>
      <c r="X1776" t="b">
        <f>Tabla1[[#This Row],[PLAN CONSUMO 31/10]]=Tabla1[[#This Row],[PLAN_CONSUMO]]</f>
        <v>1</v>
      </c>
      <c r="Y1776" t="s">
        <v>35</v>
      </c>
      <c r="Z1776" t="b">
        <f>Tabla1[[#This Row],[DESCRIPCION_U20002 31/10]]=Tabla1[[#This Row],[DESCRIPCION_U2000]]</f>
        <v>0</v>
      </c>
      <c r="AA1776" t="s">
        <v>6379</v>
      </c>
      <c r="AB1776" t="b">
        <f>Tabla1[[#This Row],[EJECUTIVO COMERCIAL 31/10]]=Tabla1[[#This Row],[EJECUTIVO_CORPORATE]]</f>
        <v>1</v>
      </c>
      <c r="AC1776" t="e">
        <f>VLOOKUP(Tabla1[[#This Row],[NRO_CUENTA]],[1]!Tabla3[#Data],12,0)</f>
        <v>#N/A</v>
      </c>
      <c r="AD1776" t="e">
        <f>VLOOKUP(Tabla1[[#This Row],[NRO_CUENTA]],[1]!Tabla3[#Data],17,0)</f>
        <v>#N/A</v>
      </c>
    </row>
    <row r="1777" spans="1:31" x14ac:dyDescent="0.25">
      <c r="A1777" t="s">
        <v>188</v>
      </c>
      <c r="B1777" s="1">
        <v>44561</v>
      </c>
      <c r="C1777" t="s">
        <v>94</v>
      </c>
      <c r="D1777">
        <v>37209</v>
      </c>
      <c r="E1777" s="6" t="s">
        <v>7477</v>
      </c>
      <c r="F1777" t="s">
        <v>7479</v>
      </c>
      <c r="G1777" s="6" t="s">
        <v>6379</v>
      </c>
      <c r="H1777" t="s">
        <v>22</v>
      </c>
      <c r="I1777" t="s">
        <v>23</v>
      </c>
      <c r="J1777" t="s">
        <v>6748</v>
      </c>
      <c r="K1777" t="s">
        <v>7503</v>
      </c>
      <c r="L1777" t="s">
        <v>7504</v>
      </c>
      <c r="M1777" t="s">
        <v>7505</v>
      </c>
      <c r="N1777" t="s">
        <v>4091</v>
      </c>
      <c r="O1777" s="88">
        <v>44743</v>
      </c>
      <c r="P1777" s="88">
        <v>44774</v>
      </c>
      <c r="Q1777" s="22" t="s">
        <v>27</v>
      </c>
      <c r="R1777" s="1"/>
      <c r="S1777" s="2"/>
      <c r="T1777" s="48">
        <v>44800</v>
      </c>
      <c r="U1777" t="s">
        <v>5989</v>
      </c>
      <c r="V1777" t="s">
        <v>35</v>
      </c>
      <c r="W1777" t="s">
        <v>94</v>
      </c>
      <c r="X1777" t="b">
        <f>Tabla1[[#This Row],[PLAN CONSUMO 31/10]]=Tabla1[[#This Row],[PLAN_CONSUMO]]</f>
        <v>1</v>
      </c>
      <c r="Y1777" t="s">
        <v>35</v>
      </c>
      <c r="Z1777" t="b">
        <f>Tabla1[[#This Row],[DESCRIPCION_U20002 31/10]]=Tabla1[[#This Row],[DESCRIPCION_U2000]]</f>
        <v>0</v>
      </c>
      <c r="AA1777" t="s">
        <v>6379</v>
      </c>
      <c r="AB1777" t="b">
        <f>Tabla1[[#This Row],[EJECUTIVO COMERCIAL 31/10]]=Tabla1[[#This Row],[EJECUTIVO_CORPORATE]]</f>
        <v>1</v>
      </c>
      <c r="AC1777" t="e">
        <f>VLOOKUP(Tabla1[[#This Row],[NRO_CUENTA]],[1]!Tabla3[#Data],12,0)</f>
        <v>#N/A</v>
      </c>
      <c r="AD1777" t="e">
        <f>VLOOKUP(Tabla1[[#This Row],[NRO_CUENTA]],[1]!Tabla3[#Data],17,0)</f>
        <v>#N/A</v>
      </c>
    </row>
    <row r="1778" spans="1:31" x14ac:dyDescent="0.25">
      <c r="A1778" t="s">
        <v>188</v>
      </c>
      <c r="B1778" s="1">
        <v>44561</v>
      </c>
      <c r="C1778" t="s">
        <v>94</v>
      </c>
      <c r="D1778">
        <v>37250</v>
      </c>
      <c r="E1778" s="6" t="s">
        <v>7480</v>
      </c>
      <c r="F1778" t="s">
        <v>7481</v>
      </c>
      <c r="G1778" s="6" t="s">
        <v>6379</v>
      </c>
      <c r="H1778" t="s">
        <v>22</v>
      </c>
      <c r="I1778" t="s">
        <v>23</v>
      </c>
      <c r="J1778" t="s">
        <v>6748</v>
      </c>
      <c r="K1778" t="s">
        <v>7506</v>
      </c>
      <c r="L1778" t="s">
        <v>7507</v>
      </c>
      <c r="M1778" t="s">
        <v>7508</v>
      </c>
      <c r="N1778" t="s">
        <v>4091</v>
      </c>
      <c r="O1778" s="88">
        <v>44743</v>
      </c>
      <c r="P1778" s="88">
        <v>44774</v>
      </c>
      <c r="Q1778" s="22" t="s">
        <v>27</v>
      </c>
      <c r="R1778" s="1"/>
      <c r="S1778" s="2"/>
      <c r="T1778" s="48">
        <v>44788</v>
      </c>
      <c r="U1778" t="s">
        <v>5982</v>
      </c>
      <c r="V1778" t="s">
        <v>5982</v>
      </c>
      <c r="W1778" t="s">
        <v>94</v>
      </c>
      <c r="X1778" t="b">
        <f>Tabla1[[#This Row],[PLAN CONSUMO 31/10]]=Tabla1[[#This Row],[PLAN_CONSUMO]]</f>
        <v>1</v>
      </c>
      <c r="Y1778" t="s">
        <v>7481</v>
      </c>
      <c r="Z1778" t="b">
        <f>Tabla1[[#This Row],[DESCRIPCION_U20002 31/10]]=Tabla1[[#This Row],[DESCRIPCION_U2000]]</f>
        <v>1</v>
      </c>
      <c r="AA1778" t="s">
        <v>6379</v>
      </c>
      <c r="AB1778" t="b">
        <f>Tabla1[[#This Row],[EJECUTIVO COMERCIAL 31/10]]=Tabla1[[#This Row],[EJECUTIVO_CORPORATE]]</f>
        <v>1</v>
      </c>
      <c r="AC1778" t="e">
        <f>VLOOKUP(Tabla1[[#This Row],[NRO_CUENTA]],[1]!Tabla3[#Data],12,0)</f>
        <v>#N/A</v>
      </c>
      <c r="AD1778" t="e">
        <f>VLOOKUP(Tabla1[[#This Row],[NRO_CUENTA]],[1]!Tabla3[#Data],17,0)</f>
        <v>#N/A</v>
      </c>
    </row>
    <row r="1779" spans="1:31" x14ac:dyDescent="0.25">
      <c r="A1779" t="s">
        <v>188</v>
      </c>
      <c r="B1779" s="1">
        <v>44561</v>
      </c>
      <c r="C1779" t="s">
        <v>94</v>
      </c>
      <c r="D1779">
        <v>37197</v>
      </c>
      <c r="E1779" s="6" t="s">
        <v>7482</v>
      </c>
      <c r="F1779" t="s">
        <v>7483</v>
      </c>
      <c r="G1779" s="6" t="s">
        <v>6379</v>
      </c>
      <c r="H1779" t="s">
        <v>22</v>
      </c>
      <c r="I1779" t="s">
        <v>23</v>
      </c>
      <c r="J1779" t="s">
        <v>6748</v>
      </c>
      <c r="K1779" t="s">
        <v>7509</v>
      </c>
      <c r="L1779" t="s">
        <v>7504</v>
      </c>
      <c r="M1779" t="s">
        <v>7510</v>
      </c>
      <c r="N1779" t="s">
        <v>4091</v>
      </c>
      <c r="O1779" s="88">
        <v>44743</v>
      </c>
      <c r="P1779" s="88">
        <v>44774</v>
      </c>
      <c r="Q1779" s="1" t="s">
        <v>75</v>
      </c>
      <c r="R1779" s="1" t="s">
        <v>7560</v>
      </c>
      <c r="S1779" s="25" t="s">
        <v>1018</v>
      </c>
      <c r="T1779" s="48" t="s">
        <v>6992</v>
      </c>
      <c r="U1779" t="s">
        <v>5982</v>
      </c>
      <c r="V1779" t="s">
        <v>5982</v>
      </c>
      <c r="W1779" t="s">
        <v>94</v>
      </c>
      <c r="X1779" t="b">
        <f>Tabla1[[#This Row],[PLAN CONSUMO 31/10]]=Tabla1[[#This Row],[PLAN_CONSUMO]]</f>
        <v>1</v>
      </c>
      <c r="Y1779" t="s">
        <v>7483</v>
      </c>
      <c r="Z1779" t="b">
        <f>Tabla1[[#This Row],[DESCRIPCION_U20002 31/10]]=Tabla1[[#This Row],[DESCRIPCION_U2000]]</f>
        <v>1</v>
      </c>
      <c r="AA1779" t="s">
        <v>6379</v>
      </c>
      <c r="AB1779" t="b">
        <f>Tabla1[[#This Row],[EJECUTIVO COMERCIAL 31/10]]=Tabla1[[#This Row],[EJECUTIVO_CORPORATE]]</f>
        <v>1</v>
      </c>
      <c r="AC1779" t="e">
        <f>VLOOKUP(Tabla1[[#This Row],[NRO_CUENTA]],[1]!Tabla3[#Data],12,0)</f>
        <v>#N/A</v>
      </c>
      <c r="AD1779" t="e">
        <f>VLOOKUP(Tabla1[[#This Row],[NRO_CUENTA]],[1]!Tabla3[#Data],17,0)</f>
        <v>#N/A</v>
      </c>
      <c r="AE1779" s="37"/>
    </row>
    <row r="1780" spans="1:31" x14ac:dyDescent="0.25">
      <c r="A1780" t="s">
        <v>322</v>
      </c>
      <c r="B1780" s="1">
        <v>44599</v>
      </c>
      <c r="C1780" t="s">
        <v>36</v>
      </c>
      <c r="D1780">
        <v>37360</v>
      </c>
      <c r="E1780" s="6" t="s">
        <v>7484</v>
      </c>
      <c r="F1780" t="s">
        <v>7485</v>
      </c>
      <c r="G1780" s="6" t="s">
        <v>7451</v>
      </c>
      <c r="H1780" t="s">
        <v>40</v>
      </c>
      <c r="I1780" t="s">
        <v>23</v>
      </c>
      <c r="K1780" t="s">
        <v>7511</v>
      </c>
      <c r="L1780" t="s">
        <v>7512</v>
      </c>
      <c r="M1780" t="s">
        <v>7513</v>
      </c>
      <c r="N1780" t="s">
        <v>4091</v>
      </c>
      <c r="O1780" s="88">
        <v>44743</v>
      </c>
      <c r="P1780" s="88">
        <v>44774</v>
      </c>
      <c r="Q1780" s="22" t="s">
        <v>27</v>
      </c>
      <c r="R1780" s="1"/>
      <c r="S1780" s="2"/>
      <c r="T1780" s="48">
        <v>44789</v>
      </c>
      <c r="U1780" t="s">
        <v>5982</v>
      </c>
      <c r="V1780" t="s">
        <v>5982</v>
      </c>
      <c r="W1780" t="s">
        <v>36</v>
      </c>
      <c r="X1780" t="b">
        <f>Tabla1[[#This Row],[PLAN CONSUMO 31/10]]=Tabla1[[#This Row],[PLAN_CONSUMO]]</f>
        <v>1</v>
      </c>
      <c r="Y1780" t="s">
        <v>7485</v>
      </c>
      <c r="Z1780" t="b">
        <f>Tabla1[[#This Row],[DESCRIPCION_U20002 31/10]]=Tabla1[[#This Row],[DESCRIPCION_U2000]]</f>
        <v>1</v>
      </c>
      <c r="AA1780" t="s">
        <v>7447</v>
      </c>
      <c r="AB1780" t="b">
        <f>Tabla1[[#This Row],[EJECUTIVO COMERCIAL 31/10]]=Tabla1[[#This Row],[EJECUTIVO_CORPORATE]]</f>
        <v>0</v>
      </c>
      <c r="AC1780" t="e">
        <f>VLOOKUP(Tabla1[[#This Row],[NRO_CUENTA]],[1]!Tabla3[#Data],12,0)</f>
        <v>#N/A</v>
      </c>
      <c r="AD1780" t="e">
        <f>VLOOKUP(Tabla1[[#This Row],[NRO_CUENTA]],[1]!Tabla3[#Data],17,0)</f>
        <v>#N/A</v>
      </c>
    </row>
    <row r="1781" spans="1:31" x14ac:dyDescent="0.25">
      <c r="A1781" t="s">
        <v>322</v>
      </c>
      <c r="B1781" s="1">
        <v>44631</v>
      </c>
      <c r="C1781" t="s">
        <v>28</v>
      </c>
      <c r="D1781">
        <v>37493</v>
      </c>
      <c r="E1781" s="6" t="s">
        <v>7489</v>
      </c>
      <c r="F1781" t="s">
        <v>7490</v>
      </c>
      <c r="G1781" s="6" t="s">
        <v>7491</v>
      </c>
      <c r="H1781" t="s">
        <v>40</v>
      </c>
      <c r="I1781" t="s">
        <v>23</v>
      </c>
      <c r="J1781" t="s">
        <v>7540</v>
      </c>
      <c r="K1781" t="s">
        <v>7519</v>
      </c>
      <c r="L1781" t="s">
        <v>7520</v>
      </c>
      <c r="M1781" t="s">
        <v>7521</v>
      </c>
      <c r="N1781" t="s">
        <v>4091</v>
      </c>
      <c r="O1781" s="88">
        <v>44743</v>
      </c>
      <c r="P1781" s="88">
        <v>44774</v>
      </c>
      <c r="Q1781" s="22" t="s">
        <v>27</v>
      </c>
      <c r="R1781" s="1"/>
      <c r="S1781" s="2"/>
      <c r="T1781" s="48">
        <v>44790</v>
      </c>
      <c r="U1781" t="s">
        <v>5982</v>
      </c>
      <c r="V1781" t="s">
        <v>5982</v>
      </c>
      <c r="W1781" t="s">
        <v>28</v>
      </c>
      <c r="X1781" t="b">
        <f>Tabla1[[#This Row],[PLAN CONSUMO 31/10]]=Tabla1[[#This Row],[PLAN_CONSUMO]]</f>
        <v>1</v>
      </c>
      <c r="Y1781" t="s">
        <v>7490</v>
      </c>
      <c r="Z1781" t="b">
        <f>Tabla1[[#This Row],[DESCRIPCION_U20002 31/10]]=Tabla1[[#This Row],[DESCRIPCION_U2000]]</f>
        <v>1</v>
      </c>
      <c r="AA1781" t="s">
        <v>6745</v>
      </c>
      <c r="AB1781" t="b">
        <f>Tabla1[[#This Row],[EJECUTIVO COMERCIAL 31/10]]=Tabla1[[#This Row],[EJECUTIVO_CORPORATE]]</f>
        <v>0</v>
      </c>
      <c r="AC1781" t="e">
        <f>VLOOKUP(Tabla1[[#This Row],[NRO_CUENTA]],[1]!Tabla3[#Data],12,0)</f>
        <v>#N/A</v>
      </c>
      <c r="AD1781" t="e">
        <f>VLOOKUP(Tabla1[[#This Row],[NRO_CUENTA]],[1]!Tabla3[#Data],17,0)</f>
        <v>#N/A</v>
      </c>
    </row>
    <row r="1782" spans="1:31" x14ac:dyDescent="0.25">
      <c r="A1782" t="s">
        <v>88</v>
      </c>
      <c r="B1782" s="1">
        <v>44650</v>
      </c>
      <c r="C1782" t="s">
        <v>299</v>
      </c>
      <c r="D1782">
        <v>37545</v>
      </c>
      <c r="E1782" s="6" t="s">
        <v>4611</v>
      </c>
      <c r="F1782" t="s">
        <v>7495</v>
      </c>
      <c r="G1782" s="6" t="s">
        <v>7374</v>
      </c>
      <c r="H1782" t="s">
        <v>40</v>
      </c>
      <c r="I1782" t="s">
        <v>23</v>
      </c>
      <c r="J1782" t="s">
        <v>2342</v>
      </c>
      <c r="K1782" t="s">
        <v>7527</v>
      </c>
      <c r="L1782" t="s">
        <v>7528</v>
      </c>
      <c r="M1782" t="s">
        <v>7529</v>
      </c>
      <c r="N1782" t="s">
        <v>4091</v>
      </c>
      <c r="O1782" s="88">
        <v>44743</v>
      </c>
      <c r="P1782" s="88">
        <v>44774</v>
      </c>
      <c r="Q1782" s="22" t="s">
        <v>27</v>
      </c>
      <c r="R1782" s="1"/>
      <c r="S1782" s="2"/>
      <c r="T1782" s="48">
        <v>44788</v>
      </c>
      <c r="U1782" t="s">
        <v>5982</v>
      </c>
      <c r="V1782" t="s">
        <v>5982</v>
      </c>
      <c r="W1782" t="s">
        <v>299</v>
      </c>
      <c r="X1782" t="b">
        <f>Tabla1[[#This Row],[PLAN CONSUMO 31/10]]=Tabla1[[#This Row],[PLAN_CONSUMO]]</f>
        <v>1</v>
      </c>
      <c r="Y1782" t="s">
        <v>7495</v>
      </c>
      <c r="Z1782" t="b">
        <f>Tabla1[[#This Row],[DESCRIPCION_U20002 31/10]]=Tabla1[[#This Row],[DESCRIPCION_U2000]]</f>
        <v>1</v>
      </c>
      <c r="AA1782" t="s">
        <v>5882</v>
      </c>
      <c r="AB1782" t="b">
        <f>Tabla1[[#This Row],[EJECUTIVO COMERCIAL 31/10]]=Tabla1[[#This Row],[EJECUTIVO_CORPORATE]]</f>
        <v>0</v>
      </c>
      <c r="AC1782" t="e">
        <f>VLOOKUP(Tabla1[[#This Row],[NRO_CUENTA]],[1]!Tabla3[#Data],12,0)</f>
        <v>#N/A</v>
      </c>
      <c r="AD1782" t="e">
        <f>VLOOKUP(Tabla1[[#This Row],[NRO_CUENTA]],[1]!Tabla3[#Data],17,0)</f>
        <v>#N/A</v>
      </c>
    </row>
    <row r="1783" spans="1:31" x14ac:dyDescent="0.25">
      <c r="A1783" t="s">
        <v>88</v>
      </c>
      <c r="B1783" s="1">
        <v>44651</v>
      </c>
      <c r="C1783" t="s">
        <v>36</v>
      </c>
      <c r="D1783">
        <v>37548</v>
      </c>
      <c r="E1783" s="6" t="s">
        <v>7496</v>
      </c>
      <c r="F1783" t="s">
        <v>7497</v>
      </c>
      <c r="G1783" s="6" t="s">
        <v>1408</v>
      </c>
      <c r="H1783" t="s">
        <v>40</v>
      </c>
      <c r="I1783" t="s">
        <v>23</v>
      </c>
      <c r="J1783" t="s">
        <v>1228</v>
      </c>
      <c r="K1783" t="s">
        <v>7530</v>
      </c>
      <c r="L1783" t="s">
        <v>7531</v>
      </c>
      <c r="M1783" t="s">
        <v>7532</v>
      </c>
      <c r="N1783" t="s">
        <v>4091</v>
      </c>
      <c r="O1783" s="88">
        <v>44743</v>
      </c>
      <c r="P1783" s="88">
        <v>44774</v>
      </c>
      <c r="Q1783" s="22" t="s">
        <v>27</v>
      </c>
      <c r="R1783" s="1"/>
      <c r="S1783" s="2"/>
      <c r="T1783" s="48">
        <v>44784</v>
      </c>
      <c r="U1783" t="s">
        <v>5982</v>
      </c>
      <c r="V1783" t="s">
        <v>35</v>
      </c>
      <c r="W1783" t="s">
        <v>36</v>
      </c>
      <c r="X1783" t="b">
        <f>Tabla1[[#This Row],[PLAN CONSUMO 31/10]]=Tabla1[[#This Row],[PLAN_CONSUMO]]</f>
        <v>1</v>
      </c>
      <c r="Y1783" t="s">
        <v>35</v>
      </c>
      <c r="Z1783" t="b">
        <f>Tabla1[[#This Row],[DESCRIPCION_U20002 31/10]]=Tabla1[[#This Row],[DESCRIPCION_U2000]]</f>
        <v>0</v>
      </c>
      <c r="AA1783" t="s">
        <v>8638</v>
      </c>
      <c r="AB1783" t="b">
        <f>Tabla1[[#This Row],[EJECUTIVO COMERCIAL 31/10]]=Tabla1[[#This Row],[EJECUTIVO_CORPORATE]]</f>
        <v>0</v>
      </c>
      <c r="AC1783" t="e">
        <f>VLOOKUP(Tabla1[[#This Row],[NRO_CUENTA]],[1]!Tabla3[#Data],12,0)</f>
        <v>#N/A</v>
      </c>
      <c r="AD1783" t="e">
        <f>VLOOKUP(Tabla1[[#This Row],[NRO_CUENTA]],[1]!Tabla3[#Data],17,0)</f>
        <v>#N/A</v>
      </c>
    </row>
    <row r="1784" spans="1:31" x14ac:dyDescent="0.25">
      <c r="A1784" t="s">
        <v>18</v>
      </c>
      <c r="B1784" s="1">
        <v>44678</v>
      </c>
      <c r="C1784" t="s">
        <v>28</v>
      </c>
      <c r="D1784">
        <v>37549</v>
      </c>
      <c r="E1784" s="6" t="s">
        <v>5797</v>
      </c>
      <c r="F1784" t="s">
        <v>7498</v>
      </c>
      <c r="G1784" s="6" t="s">
        <v>4620</v>
      </c>
      <c r="H1784" t="s">
        <v>40</v>
      </c>
      <c r="I1784" t="s">
        <v>23</v>
      </c>
      <c r="J1784" t="s">
        <v>1225</v>
      </c>
      <c r="K1784" t="s">
        <v>7533</v>
      </c>
      <c r="L1784" t="s">
        <v>7534</v>
      </c>
      <c r="M1784" t="s">
        <v>7535</v>
      </c>
      <c r="N1784" t="s">
        <v>4091</v>
      </c>
      <c r="O1784" s="88">
        <v>44743</v>
      </c>
      <c r="P1784" s="88">
        <v>44774</v>
      </c>
      <c r="Q1784" s="22" t="s">
        <v>27</v>
      </c>
      <c r="R1784" s="1"/>
      <c r="S1784" s="2"/>
      <c r="T1784" s="48">
        <v>44790</v>
      </c>
      <c r="U1784" t="s">
        <v>5982</v>
      </c>
      <c r="V1784" t="s">
        <v>5982</v>
      </c>
      <c r="W1784" t="s">
        <v>28</v>
      </c>
      <c r="X1784" t="b">
        <f>Tabla1[[#This Row],[PLAN CONSUMO 31/10]]=Tabla1[[#This Row],[PLAN_CONSUMO]]</f>
        <v>1</v>
      </c>
      <c r="Y1784" t="s">
        <v>7498</v>
      </c>
      <c r="Z1784" t="b">
        <f>Tabla1[[#This Row],[DESCRIPCION_U20002 31/10]]=Tabla1[[#This Row],[DESCRIPCION_U2000]]</f>
        <v>1</v>
      </c>
      <c r="AA1784" t="s">
        <v>9185</v>
      </c>
      <c r="AB1784" t="b">
        <f>Tabla1[[#This Row],[EJECUTIVO COMERCIAL 31/10]]=Tabla1[[#This Row],[EJECUTIVO_CORPORATE]]</f>
        <v>0</v>
      </c>
      <c r="AC1784" t="e">
        <f>VLOOKUP(Tabla1[[#This Row],[NRO_CUENTA]],[1]!Tabla3[#Data],12,0)</f>
        <v>#N/A</v>
      </c>
      <c r="AD1784" t="e">
        <f>VLOOKUP(Tabla1[[#This Row],[NRO_CUENTA]],[1]!Tabla3[#Data],17,0)</f>
        <v>#N/A</v>
      </c>
    </row>
    <row r="1785" spans="1:31" x14ac:dyDescent="0.25">
      <c r="A1785" t="s">
        <v>18</v>
      </c>
      <c r="B1785" s="1">
        <v>44679</v>
      </c>
      <c r="C1785" t="s">
        <v>28</v>
      </c>
      <c r="D1785">
        <v>37551</v>
      </c>
      <c r="E1785" s="6" t="s">
        <v>5797</v>
      </c>
      <c r="F1785" t="s">
        <v>7499</v>
      </c>
      <c r="G1785" s="6" t="s">
        <v>4620</v>
      </c>
      <c r="H1785" t="s">
        <v>40</v>
      </c>
      <c r="I1785" t="s">
        <v>23</v>
      </c>
      <c r="J1785" t="s">
        <v>1225</v>
      </c>
      <c r="K1785" t="s">
        <v>7536</v>
      </c>
      <c r="L1785" t="s">
        <v>7537</v>
      </c>
      <c r="M1785" t="s">
        <v>7535</v>
      </c>
      <c r="N1785" t="s">
        <v>4091</v>
      </c>
      <c r="O1785" s="88">
        <v>44743</v>
      </c>
      <c r="P1785" s="88">
        <v>44774</v>
      </c>
      <c r="Q1785" s="22" t="s">
        <v>27</v>
      </c>
      <c r="R1785" s="1"/>
      <c r="S1785" s="2"/>
      <c r="T1785" s="48">
        <v>44791</v>
      </c>
      <c r="U1785" t="s">
        <v>5982</v>
      </c>
      <c r="V1785" t="s">
        <v>5982</v>
      </c>
      <c r="W1785" t="s">
        <v>28</v>
      </c>
      <c r="X1785" t="b">
        <f>Tabla1[[#This Row],[PLAN CONSUMO 31/10]]=Tabla1[[#This Row],[PLAN_CONSUMO]]</f>
        <v>1</v>
      </c>
      <c r="Y1785" t="s">
        <v>7499</v>
      </c>
      <c r="Z1785" t="b">
        <f>Tabla1[[#This Row],[DESCRIPCION_U20002 31/10]]=Tabla1[[#This Row],[DESCRIPCION_U2000]]</f>
        <v>1</v>
      </c>
      <c r="AA1785" t="s">
        <v>9185</v>
      </c>
      <c r="AB1785" t="b">
        <f>Tabla1[[#This Row],[EJECUTIVO COMERCIAL 31/10]]=Tabla1[[#This Row],[EJECUTIVO_CORPORATE]]</f>
        <v>0</v>
      </c>
      <c r="AC1785" t="e">
        <f>VLOOKUP(Tabla1[[#This Row],[NRO_CUENTA]],[1]!Tabla3[#Data],12,0)</f>
        <v>#N/A</v>
      </c>
      <c r="AD1785" t="e">
        <f>VLOOKUP(Tabla1[[#This Row],[NRO_CUENTA]],[1]!Tabla3[#Data],17,0)</f>
        <v>#N/A</v>
      </c>
    </row>
    <row r="1786" spans="1:31" x14ac:dyDescent="0.25">
      <c r="A1786" t="s">
        <v>18</v>
      </c>
      <c r="B1786" s="1">
        <v>44678</v>
      </c>
      <c r="C1786" t="s">
        <v>28</v>
      </c>
      <c r="D1786">
        <v>37553</v>
      </c>
      <c r="E1786" s="6" t="s">
        <v>5797</v>
      </c>
      <c r="F1786" t="s">
        <v>7500</v>
      </c>
      <c r="G1786" s="6" t="s">
        <v>4620</v>
      </c>
      <c r="H1786" t="s">
        <v>40</v>
      </c>
      <c r="I1786" t="s">
        <v>23</v>
      </c>
      <c r="J1786" t="s">
        <v>1225</v>
      </c>
      <c r="K1786" t="s">
        <v>7538</v>
      </c>
      <c r="L1786" t="s">
        <v>7539</v>
      </c>
      <c r="M1786" t="s">
        <v>7535</v>
      </c>
      <c r="N1786" t="s">
        <v>4091</v>
      </c>
      <c r="O1786" s="88">
        <v>44743</v>
      </c>
      <c r="P1786" s="88">
        <v>44774</v>
      </c>
      <c r="Q1786" s="22" t="s">
        <v>27</v>
      </c>
      <c r="R1786" s="1"/>
      <c r="S1786" s="2"/>
      <c r="T1786" s="48">
        <v>44792</v>
      </c>
      <c r="U1786" t="s">
        <v>5984</v>
      </c>
      <c r="V1786" t="s">
        <v>35</v>
      </c>
      <c r="W1786" t="s">
        <v>28</v>
      </c>
      <c r="X1786" t="b">
        <f>Tabla1[[#This Row],[PLAN CONSUMO 31/10]]=Tabla1[[#This Row],[PLAN_CONSUMO]]</f>
        <v>1</v>
      </c>
      <c r="Y1786" t="s">
        <v>35</v>
      </c>
      <c r="Z1786" t="b">
        <f>Tabla1[[#This Row],[DESCRIPCION_U20002 31/10]]=Tabla1[[#This Row],[DESCRIPCION_U2000]]</f>
        <v>0</v>
      </c>
      <c r="AA1786" t="s">
        <v>9185</v>
      </c>
      <c r="AB1786" t="b">
        <f>Tabla1[[#This Row],[EJECUTIVO COMERCIAL 31/10]]=Tabla1[[#This Row],[EJECUTIVO_CORPORATE]]</f>
        <v>0</v>
      </c>
      <c r="AC1786" t="e">
        <f>VLOOKUP(Tabla1[[#This Row],[NRO_CUENTA]],[1]!Tabla3[#Data],12,0)</f>
        <v>#N/A</v>
      </c>
      <c r="AD1786" t="e">
        <f>VLOOKUP(Tabla1[[#This Row],[NRO_CUENTA]],[1]!Tabla3[#Data],17,0)</f>
        <v>#N/A</v>
      </c>
    </row>
    <row r="1787" spans="1:31" x14ac:dyDescent="0.25">
      <c r="A1787" s="37" t="s">
        <v>1382</v>
      </c>
      <c r="B1787" s="55">
        <v>42006</v>
      </c>
      <c r="C1787" s="37" t="s">
        <v>323</v>
      </c>
      <c r="D1787" s="37">
        <v>29410</v>
      </c>
      <c r="E1787" s="33" t="s">
        <v>5582</v>
      </c>
      <c r="F1787" s="37" t="s">
        <v>5583</v>
      </c>
      <c r="G1787" s="33" t="s">
        <v>5584</v>
      </c>
      <c r="H1787" t="s">
        <v>22</v>
      </c>
      <c r="I1787" t="s">
        <v>23</v>
      </c>
      <c r="J1787" t="s">
        <v>5585</v>
      </c>
      <c r="K1787" t="s">
        <v>5586</v>
      </c>
      <c r="L1787">
        <v>0</v>
      </c>
      <c r="M1787" t="s">
        <v>5587</v>
      </c>
      <c r="N1787" t="s">
        <v>4091</v>
      </c>
      <c r="O1787" s="88">
        <v>44348</v>
      </c>
      <c r="P1787" s="88">
        <v>44409</v>
      </c>
      <c r="Q1787" s="22" t="s">
        <v>27</v>
      </c>
      <c r="R1787" s="22"/>
      <c r="S1787" s="24"/>
      <c r="T1787" s="22">
        <v>44428</v>
      </c>
      <c r="U1787" t="s">
        <v>5982</v>
      </c>
      <c r="V1787" t="s">
        <v>5982</v>
      </c>
      <c r="W1787" t="s">
        <v>323</v>
      </c>
      <c r="X1787" t="b">
        <f>Tabla1[[#This Row],[PLAN CONSUMO 31/10]]=Tabla1[[#This Row],[PLAN_CONSUMO]]</f>
        <v>1</v>
      </c>
      <c r="Y1787" t="s">
        <v>8297</v>
      </c>
      <c r="Z1787" t="b">
        <f>Tabla1[[#This Row],[DESCRIPCION_U20002 31/10]]=Tabla1[[#This Row],[DESCRIPCION_U2000]]</f>
        <v>0</v>
      </c>
      <c r="AA1787" t="s">
        <v>7475</v>
      </c>
      <c r="AB1787" t="b">
        <f>Tabla1[[#This Row],[EJECUTIVO COMERCIAL 31/10]]=Tabla1[[#This Row],[EJECUTIVO_CORPORATE]]</f>
        <v>0</v>
      </c>
      <c r="AC1787" t="e">
        <f>VLOOKUP(Tabla1[[#This Row],[NRO_CUENTA]],[1]!Tabla3[#Data],12,0)</f>
        <v>#N/A</v>
      </c>
      <c r="AD1787" t="e">
        <f>VLOOKUP(Tabla1[[#This Row],[NRO_CUENTA]],[1]!Tabla3[#Data],17,0)</f>
        <v>#N/A</v>
      </c>
    </row>
    <row r="1788" spans="1:31" x14ac:dyDescent="0.25">
      <c r="A1788" t="s">
        <v>18</v>
      </c>
      <c r="B1788" s="1">
        <v>43242</v>
      </c>
      <c r="C1788" t="s">
        <v>287</v>
      </c>
      <c r="D1788">
        <v>32297</v>
      </c>
      <c r="E1788" s="33" t="s">
        <v>2539</v>
      </c>
      <c r="F1788" t="s">
        <v>6101</v>
      </c>
      <c r="G1788" s="6" t="s">
        <v>3799</v>
      </c>
      <c r="H1788" t="s">
        <v>22</v>
      </c>
      <c r="I1788" t="s">
        <v>23</v>
      </c>
      <c r="J1788" t="s">
        <v>823</v>
      </c>
      <c r="K1788" t="s">
        <v>2565</v>
      </c>
      <c r="L1788" t="s">
        <v>2566</v>
      </c>
      <c r="M1788" t="s">
        <v>2548</v>
      </c>
      <c r="N1788" t="s">
        <v>2376</v>
      </c>
      <c r="O1788" s="88">
        <v>44743</v>
      </c>
      <c r="P1788" s="88">
        <v>44774</v>
      </c>
      <c r="Q1788" s="1" t="s">
        <v>6939</v>
      </c>
      <c r="R1788" s="1"/>
      <c r="S1788" s="2"/>
      <c r="T1788" s="89">
        <v>44803</v>
      </c>
      <c r="U1788" t="s">
        <v>5982</v>
      </c>
      <c r="V1788" t="s">
        <v>5982</v>
      </c>
      <c r="W1788" t="s">
        <v>287</v>
      </c>
      <c r="X1788" t="b">
        <f>Tabla1[[#This Row],[PLAN CONSUMO 31/10]]=Tabla1[[#This Row],[PLAN_CONSUMO]]</f>
        <v>1</v>
      </c>
      <c r="Y1788" t="s">
        <v>6101</v>
      </c>
      <c r="Z1788" t="b">
        <f>Tabla1[[#This Row],[DESCRIPCION_U20002 31/10]]=Tabla1[[#This Row],[DESCRIPCION_U2000]]</f>
        <v>1</v>
      </c>
      <c r="AA1788" t="s">
        <v>3799</v>
      </c>
      <c r="AB1788" t="b">
        <f>Tabla1[[#This Row],[EJECUTIVO COMERCIAL 31/10]]=Tabla1[[#This Row],[EJECUTIVO_CORPORATE]]</f>
        <v>1</v>
      </c>
      <c r="AC1788" t="e">
        <f>VLOOKUP(Tabla1[[#This Row],[NRO_CUENTA]],[1]!Tabla3[#Data],12,0)</f>
        <v>#N/A</v>
      </c>
      <c r="AD1788" t="e">
        <f>VLOOKUP(Tabla1[[#This Row],[NRO_CUENTA]],[1]!Tabla3[#Data],17,0)</f>
        <v>#N/A</v>
      </c>
      <c r="AE1788" s="37"/>
    </row>
    <row r="1789" spans="1:31" x14ac:dyDescent="0.25">
      <c r="A1789" t="s">
        <v>18</v>
      </c>
      <c r="B1789" s="1">
        <v>43250</v>
      </c>
      <c r="C1789" t="s">
        <v>28</v>
      </c>
      <c r="D1789">
        <v>32406</v>
      </c>
      <c r="E1789" s="33" t="s">
        <v>2427</v>
      </c>
      <c r="F1789" t="s">
        <v>2428</v>
      </c>
      <c r="G1789" s="6" t="s">
        <v>3799</v>
      </c>
      <c r="H1789" t="s">
        <v>22</v>
      </c>
      <c r="I1789" t="s">
        <v>23</v>
      </c>
      <c r="J1789" t="s">
        <v>823</v>
      </c>
      <c r="K1789" t="s">
        <v>2430</v>
      </c>
      <c r="L1789" t="s">
        <v>2431</v>
      </c>
      <c r="M1789" t="s">
        <v>2432</v>
      </c>
      <c r="N1789" t="s">
        <v>2376</v>
      </c>
      <c r="O1789" s="88">
        <v>44743</v>
      </c>
      <c r="P1789" s="88">
        <v>44774</v>
      </c>
      <c r="Q1789" s="1" t="s">
        <v>75</v>
      </c>
      <c r="R1789" s="1"/>
      <c r="S1789" s="2" t="s">
        <v>9309</v>
      </c>
      <c r="T1789" s="48" t="s">
        <v>6992</v>
      </c>
      <c r="U1789" t="s">
        <v>5982</v>
      </c>
      <c r="V1789" t="s">
        <v>5982</v>
      </c>
      <c r="W1789" t="s">
        <v>28</v>
      </c>
      <c r="X1789" t="b">
        <f>Tabla1[[#This Row],[PLAN CONSUMO 31/10]]=Tabla1[[#This Row],[PLAN_CONSUMO]]</f>
        <v>1</v>
      </c>
      <c r="Y1789" t="s">
        <v>2428</v>
      </c>
      <c r="Z1789" t="b">
        <f>Tabla1[[#This Row],[DESCRIPCION_U20002 31/10]]=Tabla1[[#This Row],[DESCRIPCION_U2000]]</f>
        <v>1</v>
      </c>
      <c r="AA1789" t="s">
        <v>3799</v>
      </c>
      <c r="AB1789" t="b">
        <f>Tabla1[[#This Row],[EJECUTIVO COMERCIAL 31/10]]=Tabla1[[#This Row],[EJECUTIVO_CORPORATE]]</f>
        <v>1</v>
      </c>
      <c r="AC1789" t="e">
        <f>VLOOKUP(Tabla1[[#This Row],[NRO_CUENTA]],[1]!Tabla3[#Data],12,0)</f>
        <v>#N/A</v>
      </c>
      <c r="AD1789" t="e">
        <f>VLOOKUP(Tabla1[[#This Row],[NRO_CUENTA]],[1]!Tabla3[#Data],17,0)</f>
        <v>#N/A</v>
      </c>
      <c r="AE1789" s="37"/>
    </row>
    <row r="1790" spans="1:31" x14ac:dyDescent="0.25">
      <c r="A1790" t="s">
        <v>18</v>
      </c>
      <c r="B1790" s="1">
        <v>43312</v>
      </c>
      <c r="C1790" t="s">
        <v>129</v>
      </c>
      <c r="D1790">
        <v>32715</v>
      </c>
      <c r="E1790" s="33" t="s">
        <v>2570</v>
      </c>
      <c r="F1790" t="s">
        <v>6688</v>
      </c>
      <c r="G1790" s="6" t="s">
        <v>4620</v>
      </c>
      <c r="H1790" t="s">
        <v>40</v>
      </c>
      <c r="I1790" t="s">
        <v>23</v>
      </c>
      <c r="J1790" t="s">
        <v>1225</v>
      </c>
      <c r="K1790" t="s">
        <v>2579</v>
      </c>
      <c r="L1790" t="s">
        <v>2580</v>
      </c>
      <c r="M1790" t="s">
        <v>2578</v>
      </c>
      <c r="N1790" t="s">
        <v>2376</v>
      </c>
      <c r="O1790" s="88">
        <v>44743</v>
      </c>
      <c r="P1790" s="88">
        <v>44774</v>
      </c>
      <c r="Q1790" s="1" t="s">
        <v>6939</v>
      </c>
      <c r="R1790" s="1"/>
      <c r="S1790" s="2"/>
      <c r="T1790" s="89">
        <v>44800</v>
      </c>
      <c r="U1790" t="s">
        <v>5982</v>
      </c>
      <c r="V1790" t="s">
        <v>5982</v>
      </c>
      <c r="W1790" t="s">
        <v>129</v>
      </c>
      <c r="X1790" t="b">
        <f>Tabla1[[#This Row],[PLAN CONSUMO 31/10]]=Tabla1[[#This Row],[PLAN_CONSUMO]]</f>
        <v>1</v>
      </c>
      <c r="Y1790" t="s">
        <v>6688</v>
      </c>
      <c r="Z1790" t="b">
        <f>Tabla1[[#This Row],[DESCRIPCION_U20002 31/10]]=Tabla1[[#This Row],[DESCRIPCION_U2000]]</f>
        <v>1</v>
      </c>
      <c r="AA1790" t="s">
        <v>9185</v>
      </c>
      <c r="AB1790" t="b">
        <f>Tabla1[[#This Row],[EJECUTIVO COMERCIAL 31/10]]=Tabla1[[#This Row],[EJECUTIVO_CORPORATE]]</f>
        <v>0</v>
      </c>
      <c r="AC1790" t="e">
        <f>VLOOKUP(Tabla1[[#This Row],[NRO_CUENTA]],[1]!Tabla3[#Data],12,0)</f>
        <v>#N/A</v>
      </c>
      <c r="AD1790" t="e">
        <f>VLOOKUP(Tabla1[[#This Row],[NRO_CUENTA]],[1]!Tabla3[#Data],17,0)</f>
        <v>#N/A</v>
      </c>
      <c r="AE1790" s="37"/>
    </row>
    <row r="1791" spans="1:31" x14ac:dyDescent="0.25">
      <c r="A1791" t="s">
        <v>18</v>
      </c>
      <c r="B1791" s="1">
        <v>43347</v>
      </c>
      <c r="C1791" t="s">
        <v>28</v>
      </c>
      <c r="D1791">
        <v>32897</v>
      </c>
      <c r="E1791" s="33" t="s">
        <v>2539</v>
      </c>
      <c r="F1791" t="s">
        <v>2569</v>
      </c>
      <c r="G1791" s="6" t="s">
        <v>3799</v>
      </c>
      <c r="H1791" t="s">
        <v>40</v>
      </c>
      <c r="I1791" t="s">
        <v>23</v>
      </c>
      <c r="J1791" t="s">
        <v>823</v>
      </c>
      <c r="K1791" t="s">
        <v>2567</v>
      </c>
      <c r="L1791" t="s">
        <v>2568</v>
      </c>
      <c r="M1791" t="s">
        <v>2548</v>
      </c>
      <c r="N1791" t="s">
        <v>2376</v>
      </c>
      <c r="O1791" s="88">
        <v>44743</v>
      </c>
      <c r="P1791" s="88">
        <v>44774</v>
      </c>
      <c r="Q1791" s="1" t="s">
        <v>75</v>
      </c>
      <c r="R1791" s="1"/>
      <c r="S1791" s="2" t="s">
        <v>9309</v>
      </c>
      <c r="T1791" s="48" t="s">
        <v>6992</v>
      </c>
      <c r="U1791" t="s">
        <v>5982</v>
      </c>
      <c r="V1791" t="s">
        <v>35</v>
      </c>
      <c r="W1791" t="s">
        <v>28</v>
      </c>
      <c r="X1791" t="b">
        <f>Tabla1[[#This Row],[PLAN CONSUMO 31/10]]=Tabla1[[#This Row],[PLAN_CONSUMO]]</f>
        <v>1</v>
      </c>
      <c r="Y1791" t="s">
        <v>35</v>
      </c>
      <c r="Z1791" t="b">
        <f>Tabla1[[#This Row],[DESCRIPCION_U20002 31/10]]=Tabla1[[#This Row],[DESCRIPCION_U2000]]</f>
        <v>0</v>
      </c>
      <c r="AA1791" t="s">
        <v>3799</v>
      </c>
      <c r="AB1791" t="b">
        <f>Tabla1[[#This Row],[EJECUTIVO COMERCIAL 31/10]]=Tabla1[[#This Row],[EJECUTIVO_CORPORATE]]</f>
        <v>1</v>
      </c>
      <c r="AC1791" t="e">
        <f>VLOOKUP(Tabla1[[#This Row],[NRO_CUENTA]],[1]!Tabla3[#Data],12,0)</f>
        <v>#N/A</v>
      </c>
      <c r="AD1791" t="e">
        <f>VLOOKUP(Tabla1[[#This Row],[NRO_CUENTA]],[1]!Tabla3[#Data],17,0)</f>
        <v>#N/A</v>
      </c>
      <c r="AE1791" s="37"/>
    </row>
    <row r="1792" spans="1:31" x14ac:dyDescent="0.25">
      <c r="A1792" t="s">
        <v>18</v>
      </c>
      <c r="B1792" s="1">
        <v>43312</v>
      </c>
      <c r="C1792" t="s">
        <v>28</v>
      </c>
      <c r="D1792" s="6">
        <v>32746</v>
      </c>
      <c r="E1792" s="33" t="s">
        <v>83</v>
      </c>
      <c r="F1792" s="37" t="s">
        <v>4627</v>
      </c>
      <c r="G1792" s="6" t="s">
        <v>1389</v>
      </c>
      <c r="H1792" t="s">
        <v>98</v>
      </c>
      <c r="I1792" t="s">
        <v>23</v>
      </c>
      <c r="J1792" t="s">
        <v>832</v>
      </c>
      <c r="K1792" t="s">
        <v>840</v>
      </c>
      <c r="L1792" t="s">
        <v>838</v>
      </c>
      <c r="M1792" t="s">
        <v>856</v>
      </c>
      <c r="N1792" t="s">
        <v>711</v>
      </c>
      <c r="O1792" s="88">
        <v>43831</v>
      </c>
      <c r="P1792" s="88">
        <v>43862</v>
      </c>
      <c r="Q1792" s="22" t="s">
        <v>27</v>
      </c>
      <c r="R1792" s="21"/>
      <c r="S1792" s="21"/>
      <c r="T1792" s="22">
        <v>44522</v>
      </c>
      <c r="U1792" t="s">
        <v>5982</v>
      </c>
      <c r="V1792" t="s">
        <v>35</v>
      </c>
      <c r="W1792" t="s">
        <v>28</v>
      </c>
      <c r="X1792" t="b">
        <f>Tabla1[[#This Row],[PLAN CONSUMO 31/10]]=Tabla1[[#This Row],[PLAN_CONSUMO]]</f>
        <v>1</v>
      </c>
      <c r="Y1792" t="s">
        <v>35</v>
      </c>
      <c r="Z1792" t="b">
        <f>Tabla1[[#This Row],[DESCRIPCION_U20002 31/10]]=Tabla1[[#This Row],[DESCRIPCION_U2000]]</f>
        <v>0</v>
      </c>
      <c r="AA1792" t="s">
        <v>8737</v>
      </c>
      <c r="AB1792" t="b">
        <f>Tabla1[[#This Row],[EJECUTIVO COMERCIAL 31/10]]=Tabla1[[#This Row],[EJECUTIVO_CORPORATE]]</f>
        <v>0</v>
      </c>
      <c r="AC1792" t="e">
        <f>VLOOKUP(Tabla1[[#This Row],[NRO_CUENTA]],[1]!Tabla3[#Data],12,0)</f>
        <v>#N/A</v>
      </c>
      <c r="AD1792" t="e">
        <f>VLOOKUP(Tabla1[[#This Row],[NRO_CUENTA]],[1]!Tabla3[#Data],17,0)</f>
        <v>#N/A</v>
      </c>
    </row>
    <row r="1793" spans="1:31" x14ac:dyDescent="0.25">
      <c r="A1793" t="s">
        <v>18</v>
      </c>
      <c r="B1793" s="1">
        <v>42139</v>
      </c>
      <c r="C1793" t="s">
        <v>248</v>
      </c>
      <c r="D1793" s="6">
        <v>29579</v>
      </c>
      <c r="E1793" s="33" t="s">
        <v>83</v>
      </c>
      <c r="F1793" s="37" t="s">
        <v>6606</v>
      </c>
      <c r="G1793" s="6" t="s">
        <v>1389</v>
      </c>
      <c r="H1793" t="s">
        <v>98</v>
      </c>
      <c r="I1793" t="s">
        <v>23</v>
      </c>
      <c r="J1793" t="s">
        <v>832</v>
      </c>
      <c r="K1793" t="s">
        <v>840</v>
      </c>
      <c r="L1793" t="s">
        <v>841</v>
      </c>
      <c r="M1793" t="s">
        <v>87</v>
      </c>
      <c r="N1793" t="s">
        <v>711</v>
      </c>
      <c r="O1793" s="88">
        <v>43831</v>
      </c>
      <c r="P1793" s="88">
        <v>43922</v>
      </c>
      <c r="Q1793" s="22" t="s">
        <v>1878</v>
      </c>
      <c r="R1793" s="21" t="s">
        <v>6452</v>
      </c>
      <c r="S1793" s="24"/>
      <c r="T1793" s="29">
        <v>44522</v>
      </c>
      <c r="U1793" t="s">
        <v>5982</v>
      </c>
      <c r="V1793" t="s">
        <v>35</v>
      </c>
      <c r="W1793" t="s">
        <v>248</v>
      </c>
      <c r="X1793" t="b">
        <f>Tabla1[[#This Row],[PLAN CONSUMO 31/10]]=Tabla1[[#This Row],[PLAN_CONSUMO]]</f>
        <v>1</v>
      </c>
      <c r="Y1793" t="s">
        <v>35</v>
      </c>
      <c r="Z1793" t="b">
        <f>Tabla1[[#This Row],[DESCRIPCION_U20002 31/10]]=Tabla1[[#This Row],[DESCRIPCION_U2000]]</f>
        <v>0</v>
      </c>
      <c r="AA1793" t="s">
        <v>8737</v>
      </c>
      <c r="AB1793" t="b">
        <f>Tabla1[[#This Row],[EJECUTIVO COMERCIAL 31/10]]=Tabla1[[#This Row],[EJECUTIVO_CORPORATE]]</f>
        <v>0</v>
      </c>
      <c r="AC1793" t="e">
        <f>VLOOKUP(Tabla1[[#This Row],[NRO_CUENTA]],[1]!Tabla3[#Data],12,0)</f>
        <v>#N/A</v>
      </c>
      <c r="AD1793" t="e">
        <f>VLOOKUP(Tabla1[[#This Row],[NRO_CUENTA]],[1]!Tabla3[#Data],17,0)</f>
        <v>#N/A</v>
      </c>
      <c r="AE1793" s="37"/>
    </row>
    <row r="1794" spans="1:31" x14ac:dyDescent="0.25">
      <c r="A1794" t="s">
        <v>18</v>
      </c>
      <c r="B1794" s="1">
        <v>43312</v>
      </c>
      <c r="C1794" t="s">
        <v>28</v>
      </c>
      <c r="D1794" s="6">
        <v>32747</v>
      </c>
      <c r="E1794" s="33" t="s">
        <v>83</v>
      </c>
      <c r="F1794" s="37" t="s">
        <v>4628</v>
      </c>
      <c r="G1794" s="6" t="s">
        <v>1389</v>
      </c>
      <c r="H1794" t="s">
        <v>98</v>
      </c>
      <c r="I1794" t="s">
        <v>23</v>
      </c>
      <c r="J1794" t="s">
        <v>832</v>
      </c>
      <c r="K1794" t="s">
        <v>892</v>
      </c>
      <c r="M1794" t="s">
        <v>893</v>
      </c>
      <c r="N1794" t="s">
        <v>711</v>
      </c>
      <c r="O1794" s="88">
        <v>43831</v>
      </c>
      <c r="P1794" s="88">
        <v>43922</v>
      </c>
      <c r="Q1794" s="22" t="s">
        <v>1878</v>
      </c>
      <c r="R1794" s="21" t="s">
        <v>1646</v>
      </c>
      <c r="S1794" s="24"/>
      <c r="T1794" s="29">
        <v>44522</v>
      </c>
      <c r="U1794" t="s">
        <v>5984</v>
      </c>
      <c r="V1794" t="s">
        <v>35</v>
      </c>
      <c r="W1794" t="s">
        <v>28</v>
      </c>
      <c r="X1794" t="b">
        <f>Tabla1[[#This Row],[PLAN CONSUMO 31/10]]=Tabla1[[#This Row],[PLAN_CONSUMO]]</f>
        <v>1</v>
      </c>
      <c r="Y1794" t="s">
        <v>35</v>
      </c>
      <c r="Z1794" t="b">
        <f>Tabla1[[#This Row],[DESCRIPCION_U20002 31/10]]=Tabla1[[#This Row],[DESCRIPCION_U2000]]</f>
        <v>0</v>
      </c>
      <c r="AA1794" t="s">
        <v>8737</v>
      </c>
      <c r="AB1794" t="b">
        <f>Tabla1[[#This Row],[EJECUTIVO COMERCIAL 31/10]]=Tabla1[[#This Row],[EJECUTIVO_CORPORATE]]</f>
        <v>0</v>
      </c>
      <c r="AC1794" t="e">
        <f>VLOOKUP(Tabla1[[#This Row],[NRO_CUENTA]],[1]!Tabla3[#Data],12,0)</f>
        <v>#N/A</v>
      </c>
      <c r="AD1794" t="e">
        <f>VLOOKUP(Tabla1[[#This Row],[NRO_CUENTA]],[1]!Tabla3[#Data],17,0)</f>
        <v>#N/A</v>
      </c>
      <c r="AE1794" s="37"/>
    </row>
    <row r="1795" spans="1:31" x14ac:dyDescent="0.25">
      <c r="A1795" t="s">
        <v>18</v>
      </c>
      <c r="B1795" s="1">
        <v>42139</v>
      </c>
      <c r="C1795" t="s">
        <v>248</v>
      </c>
      <c r="D1795">
        <v>29575</v>
      </c>
      <c r="E1795" s="33" t="s">
        <v>83</v>
      </c>
      <c r="F1795" t="s">
        <v>6078</v>
      </c>
      <c r="G1795" s="6" t="s">
        <v>1389</v>
      </c>
      <c r="H1795" t="s">
        <v>22</v>
      </c>
      <c r="I1795" t="s">
        <v>23</v>
      </c>
      <c r="J1795" t="s">
        <v>832</v>
      </c>
      <c r="K1795" t="s">
        <v>2034</v>
      </c>
      <c r="L1795" t="s">
        <v>2035</v>
      </c>
      <c r="M1795" t="s">
        <v>87</v>
      </c>
      <c r="N1795" t="s">
        <v>711</v>
      </c>
      <c r="O1795" s="88">
        <v>44013</v>
      </c>
      <c r="P1795" s="88">
        <v>44044</v>
      </c>
      <c r="Q1795" s="22" t="s">
        <v>27</v>
      </c>
      <c r="R1795" s="21" t="s">
        <v>5948</v>
      </c>
      <c r="S1795" s="24"/>
      <c r="T1795" s="22">
        <v>44734</v>
      </c>
      <c r="U1795" t="s">
        <v>5982</v>
      </c>
      <c r="V1795" t="s">
        <v>5982</v>
      </c>
      <c r="W1795" t="s">
        <v>248</v>
      </c>
      <c r="X1795" t="b">
        <f>Tabla1[[#This Row],[PLAN CONSUMO 31/10]]=Tabla1[[#This Row],[PLAN_CONSUMO]]</f>
        <v>1</v>
      </c>
      <c r="Y1795" t="s">
        <v>6078</v>
      </c>
      <c r="Z1795" t="b">
        <f>Tabla1[[#This Row],[DESCRIPCION_U20002 31/10]]=Tabla1[[#This Row],[DESCRIPCION_U2000]]</f>
        <v>1</v>
      </c>
      <c r="AA1795" t="s">
        <v>8737</v>
      </c>
      <c r="AB1795" t="b">
        <f>Tabla1[[#This Row],[EJECUTIVO COMERCIAL 31/10]]=Tabla1[[#This Row],[EJECUTIVO_CORPORATE]]</f>
        <v>0</v>
      </c>
      <c r="AC1795" t="e">
        <f>VLOOKUP(Tabla1[[#This Row],[NRO_CUENTA]],[1]!Tabla3[#Data],12,0)</f>
        <v>#N/A</v>
      </c>
      <c r="AD1795" t="e">
        <f>VLOOKUP(Tabla1[[#This Row],[NRO_CUENTA]],[1]!Tabla3[#Data],17,0)</f>
        <v>#N/A</v>
      </c>
    </row>
    <row r="1796" spans="1:31" ht="15" customHeight="1" x14ac:dyDescent="0.25">
      <c r="A1796" t="s">
        <v>18</v>
      </c>
      <c r="B1796" s="1">
        <v>42461</v>
      </c>
      <c r="C1796" t="s">
        <v>248</v>
      </c>
      <c r="D1796" s="6">
        <v>29795</v>
      </c>
      <c r="E1796" s="33" t="s">
        <v>83</v>
      </c>
      <c r="F1796" t="s">
        <v>6597</v>
      </c>
      <c r="G1796" s="6" t="s">
        <v>1389</v>
      </c>
      <c r="H1796" t="s">
        <v>98</v>
      </c>
      <c r="I1796" t="s">
        <v>23</v>
      </c>
      <c r="J1796" t="s">
        <v>832</v>
      </c>
      <c r="K1796" t="s">
        <v>840</v>
      </c>
      <c r="L1796" t="s">
        <v>838</v>
      </c>
      <c r="M1796" t="s">
        <v>843</v>
      </c>
      <c r="N1796" t="s">
        <v>711</v>
      </c>
      <c r="O1796" s="88">
        <v>44044</v>
      </c>
      <c r="P1796" s="88">
        <v>44075</v>
      </c>
      <c r="Q1796" s="22" t="s">
        <v>1878</v>
      </c>
      <c r="R1796" s="21" t="s">
        <v>6454</v>
      </c>
      <c r="S1796" s="24"/>
      <c r="T1796" s="29">
        <v>44522</v>
      </c>
      <c r="U1796" t="s">
        <v>5982</v>
      </c>
      <c r="V1796" t="s">
        <v>35</v>
      </c>
      <c r="W1796" t="s">
        <v>28</v>
      </c>
      <c r="X1796" t="b">
        <f>Tabla1[[#This Row],[PLAN CONSUMO 31/10]]=Tabla1[[#This Row],[PLAN_CONSUMO]]</f>
        <v>0</v>
      </c>
      <c r="Y1796" t="s">
        <v>35</v>
      </c>
      <c r="Z1796" t="b">
        <f>Tabla1[[#This Row],[DESCRIPCION_U20002 31/10]]=Tabla1[[#This Row],[DESCRIPCION_U2000]]</f>
        <v>0</v>
      </c>
      <c r="AA1796" t="s">
        <v>8737</v>
      </c>
      <c r="AB1796" t="b">
        <f>Tabla1[[#This Row],[EJECUTIVO COMERCIAL 31/10]]=Tabla1[[#This Row],[EJECUTIVO_CORPORATE]]</f>
        <v>0</v>
      </c>
      <c r="AC1796" t="e">
        <f>VLOOKUP(Tabla1[[#This Row],[NRO_CUENTA]],[1]!Tabla3[#Data],12,0)</f>
        <v>#N/A</v>
      </c>
      <c r="AD1796" t="e">
        <f>VLOOKUP(Tabla1[[#This Row],[NRO_CUENTA]],[1]!Tabla3[#Data],17,0)</f>
        <v>#N/A</v>
      </c>
      <c r="AE1796" s="37"/>
    </row>
    <row r="1797" spans="1:31" ht="15" customHeight="1" x14ac:dyDescent="0.25">
      <c r="A1797" t="s">
        <v>18</v>
      </c>
      <c r="B1797" s="1">
        <v>43244</v>
      </c>
      <c r="C1797" t="s">
        <v>248</v>
      </c>
      <c r="D1797">
        <v>32385</v>
      </c>
      <c r="E1797" s="33" t="s">
        <v>83</v>
      </c>
      <c r="F1797" t="s">
        <v>6985</v>
      </c>
      <c r="G1797" s="6" t="s">
        <v>1389</v>
      </c>
      <c r="H1797" t="s">
        <v>22</v>
      </c>
      <c r="I1797" t="s">
        <v>23</v>
      </c>
      <c r="J1797" t="s">
        <v>832</v>
      </c>
      <c r="K1797" t="s">
        <v>2036</v>
      </c>
      <c r="L1797" t="s">
        <v>2037</v>
      </c>
      <c r="M1797" t="s">
        <v>856</v>
      </c>
      <c r="N1797" t="s">
        <v>711</v>
      </c>
      <c r="O1797" s="88">
        <v>44228</v>
      </c>
      <c r="P1797" s="88">
        <v>44256</v>
      </c>
      <c r="Q1797" s="22" t="s">
        <v>1878</v>
      </c>
      <c r="R1797" s="42" t="s">
        <v>6750</v>
      </c>
      <c r="S1797" s="24"/>
      <c r="T1797" s="29">
        <v>44662</v>
      </c>
      <c r="U1797" t="s">
        <v>5982</v>
      </c>
      <c r="V1797" t="s">
        <v>5982</v>
      </c>
      <c r="W1797" t="s">
        <v>248</v>
      </c>
      <c r="X1797" t="b">
        <f>Tabla1[[#This Row],[PLAN CONSUMO 31/10]]=Tabla1[[#This Row],[PLAN_CONSUMO]]</f>
        <v>1</v>
      </c>
      <c r="Y1797" t="s">
        <v>6985</v>
      </c>
      <c r="Z1797" t="b">
        <f>Tabla1[[#This Row],[DESCRIPCION_U20002 31/10]]=Tabla1[[#This Row],[DESCRIPCION_U2000]]</f>
        <v>1</v>
      </c>
      <c r="AA1797" t="s">
        <v>8737</v>
      </c>
      <c r="AB1797" t="b">
        <f>Tabla1[[#This Row],[EJECUTIVO COMERCIAL 31/10]]=Tabla1[[#This Row],[EJECUTIVO_CORPORATE]]</f>
        <v>0</v>
      </c>
      <c r="AC1797" t="e">
        <f>VLOOKUP(Tabla1[[#This Row],[NRO_CUENTA]],[1]!Tabla3[#Data],12,0)</f>
        <v>#N/A</v>
      </c>
      <c r="AD1797" t="e">
        <f>VLOOKUP(Tabla1[[#This Row],[NRO_CUENTA]],[1]!Tabla3[#Data],17,0)</f>
        <v>#N/A</v>
      </c>
      <c r="AE1797" s="37"/>
    </row>
    <row r="1798" spans="1:31" x14ac:dyDescent="0.25">
      <c r="A1798" t="s">
        <v>18</v>
      </c>
      <c r="B1798" s="1">
        <v>43768</v>
      </c>
      <c r="C1798" t="s">
        <v>248</v>
      </c>
      <c r="D1798" s="6">
        <v>34620</v>
      </c>
      <c r="E1798" s="33" t="s">
        <v>83</v>
      </c>
      <c r="F1798" t="s">
        <v>6607</v>
      </c>
      <c r="G1798" s="6" t="s">
        <v>1389</v>
      </c>
      <c r="H1798" t="s">
        <v>98</v>
      </c>
      <c r="I1798" t="s">
        <v>23</v>
      </c>
      <c r="J1798" t="s">
        <v>832</v>
      </c>
      <c r="K1798" t="s">
        <v>268</v>
      </c>
      <c r="M1798" t="s">
        <v>266</v>
      </c>
      <c r="N1798" t="s">
        <v>594</v>
      </c>
      <c r="O1798" s="88">
        <v>44256</v>
      </c>
      <c r="P1798" s="88">
        <v>44256</v>
      </c>
      <c r="Q1798" s="22" t="s">
        <v>1878</v>
      </c>
      <c r="R1798" s="22" t="s">
        <v>6453</v>
      </c>
      <c r="S1798" s="24"/>
      <c r="T1798" s="29">
        <v>44522</v>
      </c>
      <c r="U1798" t="s">
        <v>5982</v>
      </c>
      <c r="V1798" t="s">
        <v>5982</v>
      </c>
      <c r="W1798" t="s">
        <v>248</v>
      </c>
      <c r="X1798" t="b">
        <f>Tabla1[[#This Row],[PLAN CONSUMO 31/10]]=Tabla1[[#This Row],[PLAN_CONSUMO]]</f>
        <v>1</v>
      </c>
      <c r="Y1798" t="s">
        <v>6607</v>
      </c>
      <c r="Z1798" t="b">
        <f>Tabla1[[#This Row],[DESCRIPCION_U20002 31/10]]=Tabla1[[#This Row],[DESCRIPCION_U2000]]</f>
        <v>1</v>
      </c>
      <c r="AA1798" t="s">
        <v>8737</v>
      </c>
      <c r="AB1798" t="b">
        <f>Tabla1[[#This Row],[EJECUTIVO COMERCIAL 31/10]]=Tabla1[[#This Row],[EJECUTIVO_CORPORATE]]</f>
        <v>0</v>
      </c>
      <c r="AC1798" t="e">
        <f>VLOOKUP(Tabla1[[#This Row],[NRO_CUENTA]],[1]!Tabla3[#Data],12,0)</f>
        <v>#N/A</v>
      </c>
      <c r="AD1798" t="e">
        <f>VLOOKUP(Tabla1[[#This Row],[NRO_CUENTA]],[1]!Tabla3[#Data],17,0)</f>
        <v>#N/A</v>
      </c>
      <c r="AE1798" s="37"/>
    </row>
    <row r="1799" spans="1:31" x14ac:dyDescent="0.25">
      <c r="A1799" t="s">
        <v>18</v>
      </c>
      <c r="B1799" s="1">
        <v>44497</v>
      </c>
      <c r="C1799" t="s">
        <v>248</v>
      </c>
      <c r="D1799">
        <v>36976</v>
      </c>
      <c r="E1799" s="33" t="s">
        <v>83</v>
      </c>
      <c r="F1799" t="s">
        <v>6613</v>
      </c>
      <c r="G1799" s="6" t="s">
        <v>1389</v>
      </c>
      <c r="H1799" t="s">
        <v>98</v>
      </c>
      <c r="I1799" t="s">
        <v>23</v>
      </c>
      <c r="J1799" t="s">
        <v>832</v>
      </c>
      <c r="K1799" t="s">
        <v>268</v>
      </c>
      <c r="L1799">
        <v>0</v>
      </c>
      <c r="M1799" t="s">
        <v>87</v>
      </c>
      <c r="N1799" t="s">
        <v>594</v>
      </c>
      <c r="O1799" s="88">
        <v>44470</v>
      </c>
      <c r="P1799" s="88">
        <v>44501</v>
      </c>
      <c r="Q1799" s="22" t="s">
        <v>27</v>
      </c>
      <c r="R1799" s="1"/>
      <c r="S1799" s="2"/>
      <c r="T1799" s="1">
        <v>44522</v>
      </c>
      <c r="U1799" t="s">
        <v>5982</v>
      </c>
      <c r="V1799" t="s">
        <v>5982</v>
      </c>
      <c r="W1799" t="s">
        <v>323</v>
      </c>
      <c r="X1799" t="b">
        <f>Tabla1[[#This Row],[PLAN CONSUMO 31/10]]=Tabla1[[#This Row],[PLAN_CONSUMO]]</f>
        <v>0</v>
      </c>
      <c r="Y1799" t="s">
        <v>7661</v>
      </c>
      <c r="Z1799" t="b">
        <f>Tabla1[[#This Row],[DESCRIPCION_U20002 31/10]]=Tabla1[[#This Row],[DESCRIPCION_U2000]]</f>
        <v>0</v>
      </c>
      <c r="AA1799" t="s">
        <v>8737</v>
      </c>
      <c r="AB1799" t="b">
        <f>Tabla1[[#This Row],[EJECUTIVO COMERCIAL 31/10]]=Tabla1[[#This Row],[EJECUTIVO_CORPORATE]]</f>
        <v>0</v>
      </c>
      <c r="AC1799" t="e">
        <f>VLOOKUP(Tabla1[[#This Row],[NRO_CUENTA]],[1]!Tabla3[#Data],12,0)</f>
        <v>#N/A</v>
      </c>
      <c r="AD1799" t="e">
        <f>VLOOKUP(Tabla1[[#This Row],[NRO_CUENTA]],[1]!Tabla3[#Data],17,0)</f>
        <v>#N/A</v>
      </c>
    </row>
    <row r="1800" spans="1:31" x14ac:dyDescent="0.25">
      <c r="A1800" t="s">
        <v>18</v>
      </c>
      <c r="B1800" s="1">
        <v>44529</v>
      </c>
      <c r="C1800" t="s">
        <v>248</v>
      </c>
      <c r="D1800">
        <v>36856</v>
      </c>
      <c r="E1800" s="33" t="s">
        <v>83</v>
      </c>
      <c r="F1800" t="s">
        <v>6614</v>
      </c>
      <c r="G1800" s="6" t="s">
        <v>1389</v>
      </c>
      <c r="H1800" t="s">
        <v>98</v>
      </c>
      <c r="I1800" t="s">
        <v>23</v>
      </c>
      <c r="J1800" t="s">
        <v>832</v>
      </c>
      <c r="K1800" t="s">
        <v>840</v>
      </c>
      <c r="L1800" t="s">
        <v>838</v>
      </c>
      <c r="M1800" t="s">
        <v>87</v>
      </c>
      <c r="N1800" t="s">
        <v>594</v>
      </c>
      <c r="O1800" s="88">
        <v>44470</v>
      </c>
      <c r="P1800" s="88">
        <v>44501</v>
      </c>
      <c r="Q1800" s="22" t="s">
        <v>27</v>
      </c>
      <c r="R1800" s="1"/>
      <c r="S1800" s="2"/>
      <c r="T1800" s="1">
        <v>44522</v>
      </c>
      <c r="U1800" t="s">
        <v>5982</v>
      </c>
      <c r="V1800" t="s">
        <v>35</v>
      </c>
      <c r="W1800" t="s">
        <v>1251</v>
      </c>
      <c r="X1800" t="b">
        <f>Tabla1[[#This Row],[PLAN CONSUMO 31/10]]=Tabla1[[#This Row],[PLAN_CONSUMO]]</f>
        <v>0</v>
      </c>
      <c r="Y1800" t="s">
        <v>35</v>
      </c>
      <c r="Z1800" t="b">
        <f>Tabla1[[#This Row],[DESCRIPCION_U20002 31/10]]=Tabla1[[#This Row],[DESCRIPCION_U2000]]</f>
        <v>0</v>
      </c>
      <c r="AA1800" t="s">
        <v>8737</v>
      </c>
      <c r="AB1800" t="b">
        <f>Tabla1[[#This Row],[EJECUTIVO COMERCIAL 31/10]]=Tabla1[[#This Row],[EJECUTIVO_CORPORATE]]</f>
        <v>0</v>
      </c>
      <c r="AC1800" t="e">
        <f>VLOOKUP(Tabla1[[#This Row],[NRO_CUENTA]],[1]!Tabla3[#Data],12,0)</f>
        <v>#N/A</v>
      </c>
      <c r="AD1800" t="e">
        <f>VLOOKUP(Tabla1[[#This Row],[NRO_CUENTA]],[1]!Tabla3[#Data],17,0)</f>
        <v>#N/A</v>
      </c>
    </row>
    <row r="1801" spans="1:31" x14ac:dyDescent="0.25">
      <c r="A1801" t="s">
        <v>18</v>
      </c>
      <c r="B1801" s="1">
        <v>43580</v>
      </c>
      <c r="C1801" t="s">
        <v>248</v>
      </c>
      <c r="D1801">
        <v>33923</v>
      </c>
      <c r="E1801" s="33" t="s">
        <v>2630</v>
      </c>
      <c r="F1801" t="s">
        <v>6104</v>
      </c>
      <c r="G1801" s="6" t="s">
        <v>4247</v>
      </c>
      <c r="H1801" t="s">
        <v>40</v>
      </c>
      <c r="I1801" t="s">
        <v>23</v>
      </c>
      <c r="J1801" t="s">
        <v>4336</v>
      </c>
      <c r="K1801" t="s">
        <v>2673</v>
      </c>
      <c r="L1801" t="s">
        <v>2674</v>
      </c>
      <c r="M1801" t="s">
        <v>2675</v>
      </c>
      <c r="N1801" t="s">
        <v>2376</v>
      </c>
      <c r="O1801" s="88">
        <v>44743</v>
      </c>
      <c r="P1801" s="88">
        <v>44774</v>
      </c>
      <c r="Q1801" s="1" t="s">
        <v>75</v>
      </c>
      <c r="R1801" s="1" t="s">
        <v>7559</v>
      </c>
      <c r="S1801" s="2" t="s">
        <v>9309</v>
      </c>
      <c r="T1801" s="48" t="s">
        <v>6992</v>
      </c>
      <c r="U1801" t="s">
        <v>5984</v>
      </c>
      <c r="V1801" t="s">
        <v>35</v>
      </c>
      <c r="W1801" t="s">
        <v>248</v>
      </c>
      <c r="X1801" t="b">
        <f>Tabla1[[#This Row],[PLAN CONSUMO 31/10]]=Tabla1[[#This Row],[PLAN_CONSUMO]]</f>
        <v>1</v>
      </c>
      <c r="Y1801" t="s">
        <v>35</v>
      </c>
      <c r="Z1801" t="b">
        <f>Tabla1[[#This Row],[DESCRIPCION_U20002 31/10]]=Tabla1[[#This Row],[DESCRIPCION_U2000]]</f>
        <v>0</v>
      </c>
      <c r="AA1801" t="s">
        <v>4247</v>
      </c>
      <c r="AB1801" t="b">
        <f>Tabla1[[#This Row],[EJECUTIVO COMERCIAL 31/10]]=Tabla1[[#This Row],[EJECUTIVO_CORPORATE]]</f>
        <v>1</v>
      </c>
      <c r="AC1801" t="e">
        <f>VLOOKUP(Tabla1[[#This Row],[NRO_CUENTA]],[1]!Tabla3[#Data],12,0)</f>
        <v>#N/A</v>
      </c>
      <c r="AD1801" t="e">
        <f>VLOOKUP(Tabla1[[#This Row],[NRO_CUENTA]],[1]!Tabla3[#Data],17,0)</f>
        <v>#N/A</v>
      </c>
      <c r="AE1801" s="37"/>
    </row>
    <row r="1802" spans="1:31" x14ac:dyDescent="0.25">
      <c r="A1802" t="s">
        <v>18</v>
      </c>
      <c r="B1802" s="1">
        <v>44445</v>
      </c>
      <c r="C1802" t="s">
        <v>248</v>
      </c>
      <c r="D1802">
        <v>36581</v>
      </c>
      <c r="E1802" s="33" t="s">
        <v>4053</v>
      </c>
      <c r="F1802" t="s">
        <v>7476</v>
      </c>
      <c r="G1802" s="6" t="s">
        <v>7373</v>
      </c>
      <c r="H1802" t="s">
        <v>22</v>
      </c>
      <c r="I1802" t="s">
        <v>23</v>
      </c>
      <c r="J1802" t="s">
        <v>1240</v>
      </c>
      <c r="K1802" t="s">
        <v>7501</v>
      </c>
      <c r="L1802" t="s">
        <v>7502</v>
      </c>
      <c r="M1802" t="s">
        <v>7071</v>
      </c>
      <c r="N1802" t="s">
        <v>4091</v>
      </c>
      <c r="O1802" s="88">
        <v>44743</v>
      </c>
      <c r="P1802" s="88">
        <v>44774</v>
      </c>
      <c r="Q1802" s="22" t="s">
        <v>27</v>
      </c>
      <c r="R1802" s="1"/>
      <c r="S1802" s="2"/>
      <c r="T1802" s="48">
        <v>44905</v>
      </c>
      <c r="U1802" t="s">
        <v>5982</v>
      </c>
      <c r="V1802" t="s">
        <v>5982</v>
      </c>
      <c r="W1802" t="s">
        <v>364</v>
      </c>
      <c r="X1802" t="b">
        <f>Tabla1[[#This Row],[PLAN CONSUMO 31/10]]=Tabla1[[#This Row],[PLAN_CONSUMO]]</f>
        <v>0</v>
      </c>
      <c r="Y1802" t="s">
        <v>7662</v>
      </c>
      <c r="Z1802" t="b">
        <f>Tabla1[[#This Row],[DESCRIPCION_U20002 31/10]]=Tabla1[[#This Row],[DESCRIPCION_U2000]]</f>
        <v>0</v>
      </c>
      <c r="AA1802" t="s">
        <v>7373</v>
      </c>
      <c r="AB1802" t="b">
        <f>Tabla1[[#This Row],[EJECUTIVO COMERCIAL 31/10]]=Tabla1[[#This Row],[EJECUTIVO_CORPORATE]]</f>
        <v>1</v>
      </c>
      <c r="AC1802" t="e">
        <f>VLOOKUP(Tabla1[[#This Row],[NRO_CUENTA]],[1]!Tabla3[#Data],12,0)</f>
        <v>#N/A</v>
      </c>
      <c r="AD1802" t="e">
        <f>VLOOKUP(Tabla1[[#This Row],[NRO_CUENTA]],[1]!Tabla3[#Data],17,0)</f>
        <v>#N/A</v>
      </c>
    </row>
    <row r="1803" spans="1:31" x14ac:dyDescent="0.25">
      <c r="A1803" t="s">
        <v>88</v>
      </c>
      <c r="B1803" s="1">
        <v>44617</v>
      </c>
      <c r="C1803" t="s">
        <v>1766</v>
      </c>
      <c r="D1803" s="37">
        <v>37392</v>
      </c>
      <c r="E1803" s="33" t="s">
        <v>6774</v>
      </c>
      <c r="F1803" t="s">
        <v>7486</v>
      </c>
      <c r="G1803" s="6" t="s">
        <v>4249</v>
      </c>
      <c r="H1803" t="s">
        <v>40</v>
      </c>
      <c r="I1803" t="s">
        <v>23</v>
      </c>
      <c r="J1803" t="s">
        <v>4335</v>
      </c>
      <c r="K1803" t="s">
        <v>7514</v>
      </c>
      <c r="L1803" t="s">
        <v>6826</v>
      </c>
      <c r="M1803" t="s">
        <v>7515</v>
      </c>
      <c r="N1803" t="s">
        <v>4091</v>
      </c>
      <c r="O1803" s="88">
        <v>44743</v>
      </c>
      <c r="P1803" s="88">
        <v>44774</v>
      </c>
      <c r="Q1803" s="22" t="s">
        <v>27</v>
      </c>
      <c r="R1803" s="95" t="s">
        <v>8333</v>
      </c>
      <c r="S1803" s="2"/>
      <c r="T1803" s="48">
        <v>44980</v>
      </c>
      <c r="U1803" t="s">
        <v>5982</v>
      </c>
      <c r="V1803" t="s">
        <v>5982</v>
      </c>
      <c r="W1803" t="s">
        <v>717</v>
      </c>
      <c r="X1803" t="b">
        <f>Tabla1[[#This Row],[PLAN CONSUMO 31/10]]=Tabla1[[#This Row],[PLAN_CONSUMO]]</f>
        <v>0</v>
      </c>
      <c r="Y1803" t="s">
        <v>8298</v>
      </c>
      <c r="Z1803" t="b">
        <f>Tabla1[[#This Row],[DESCRIPCION_U20002 31/10]]=Tabla1[[#This Row],[DESCRIPCION_U2000]]</f>
        <v>0</v>
      </c>
      <c r="AA1803" t="s">
        <v>4249</v>
      </c>
      <c r="AB1803" t="b">
        <f>Tabla1[[#This Row],[EJECUTIVO COMERCIAL 31/10]]=Tabla1[[#This Row],[EJECUTIVO_CORPORATE]]</f>
        <v>1</v>
      </c>
      <c r="AC1803" t="e">
        <f>VLOOKUP(Tabla1[[#This Row],[NRO_CUENTA]],[1]!Tabla3[#Data],12,0)</f>
        <v>#N/A</v>
      </c>
      <c r="AD1803" t="e">
        <f>VLOOKUP(Tabla1[[#This Row],[NRO_CUENTA]],[1]!Tabla3[#Data],17,0)</f>
        <v>#N/A</v>
      </c>
    </row>
    <row r="1804" spans="1:31" x14ac:dyDescent="0.25">
      <c r="A1804" t="s">
        <v>242</v>
      </c>
      <c r="B1804" s="1">
        <v>44615</v>
      </c>
      <c r="C1804" t="s">
        <v>36</v>
      </c>
      <c r="D1804">
        <v>37418</v>
      </c>
      <c r="E1804" s="33" t="s">
        <v>7487</v>
      </c>
      <c r="F1804" t="s">
        <v>7488</v>
      </c>
      <c r="G1804" s="6" t="s">
        <v>6155</v>
      </c>
      <c r="H1804" t="s">
        <v>40</v>
      </c>
      <c r="I1804" t="s">
        <v>23</v>
      </c>
      <c r="J1804" t="s">
        <v>6907</v>
      </c>
      <c r="K1804" t="s">
        <v>7516</v>
      </c>
      <c r="L1804" t="s">
        <v>7517</v>
      </c>
      <c r="M1804" t="s">
        <v>7518</v>
      </c>
      <c r="N1804" t="s">
        <v>4091</v>
      </c>
      <c r="O1804" s="88">
        <v>44743</v>
      </c>
      <c r="P1804" s="88">
        <v>44774</v>
      </c>
      <c r="Q1804" s="22" t="s">
        <v>27</v>
      </c>
      <c r="R1804" s="1"/>
      <c r="S1804" s="2"/>
      <c r="T1804" s="48">
        <v>44818</v>
      </c>
      <c r="U1804" t="s">
        <v>5982</v>
      </c>
      <c r="V1804" t="s">
        <v>5982</v>
      </c>
      <c r="W1804" t="s">
        <v>36</v>
      </c>
      <c r="X1804" t="b">
        <f>Tabla1[[#This Row],[PLAN CONSUMO 31/10]]=Tabla1[[#This Row],[PLAN_CONSUMO]]</f>
        <v>1</v>
      </c>
      <c r="Y1804" t="s">
        <v>7488</v>
      </c>
      <c r="Z1804" t="b">
        <f>Tabla1[[#This Row],[DESCRIPCION_U20002 31/10]]=Tabla1[[#This Row],[DESCRIPCION_U2000]]</f>
        <v>1</v>
      </c>
      <c r="AA1804" t="s">
        <v>6155</v>
      </c>
      <c r="AB1804" t="b">
        <f>Tabla1[[#This Row],[EJECUTIVO COMERCIAL 31/10]]=Tabla1[[#This Row],[EJECUTIVO_CORPORATE]]</f>
        <v>1</v>
      </c>
      <c r="AC1804" t="e">
        <f>VLOOKUP(Tabla1[[#This Row],[NRO_CUENTA]],[1]!Tabla3[#Data],12,0)</f>
        <v>#N/A</v>
      </c>
      <c r="AD1804" t="e">
        <f>VLOOKUP(Tabla1[[#This Row],[NRO_CUENTA]],[1]!Tabla3[#Data],17,0)</f>
        <v>#N/A</v>
      </c>
    </row>
    <row r="1805" spans="1:31" x14ac:dyDescent="0.25">
      <c r="A1805" t="s">
        <v>18</v>
      </c>
      <c r="B1805" s="1">
        <v>43038</v>
      </c>
      <c r="C1805" t="s">
        <v>158</v>
      </c>
      <c r="D1805">
        <v>31494</v>
      </c>
      <c r="E1805" s="6" t="s">
        <v>2471</v>
      </c>
      <c r="F1805" t="s">
        <v>6986</v>
      </c>
      <c r="G1805" s="6" t="s">
        <v>1760</v>
      </c>
      <c r="H1805" t="s">
        <v>40</v>
      </c>
      <c r="I1805" t="s">
        <v>23</v>
      </c>
      <c r="J1805" t="s">
        <v>1231</v>
      </c>
      <c r="K1805" t="s">
        <v>2484</v>
      </c>
      <c r="L1805" t="s">
        <v>2485</v>
      </c>
      <c r="M1805" t="s">
        <v>2486</v>
      </c>
      <c r="N1805" t="s">
        <v>2376</v>
      </c>
      <c r="O1805" s="88">
        <v>44774</v>
      </c>
      <c r="P1805" s="88">
        <v>44805</v>
      </c>
      <c r="Q1805" s="1" t="s">
        <v>6939</v>
      </c>
      <c r="R1805" s="1"/>
      <c r="S1805" s="2"/>
      <c r="T1805" s="89">
        <v>44825</v>
      </c>
      <c r="U1805" t="s">
        <v>5982</v>
      </c>
      <c r="V1805" t="s">
        <v>5982</v>
      </c>
      <c r="W1805" t="s">
        <v>158</v>
      </c>
      <c r="X1805" t="b">
        <f>Tabla1[[#This Row],[PLAN CONSUMO 31/10]]=Tabla1[[#This Row],[PLAN_CONSUMO]]</f>
        <v>1</v>
      </c>
      <c r="Y1805" t="s">
        <v>6986</v>
      </c>
      <c r="Z1805" t="b">
        <f>Tabla1[[#This Row],[DESCRIPCION_U20002 31/10]]=Tabla1[[#This Row],[DESCRIPCION_U2000]]</f>
        <v>1</v>
      </c>
      <c r="AA1805" t="s">
        <v>1760</v>
      </c>
      <c r="AB1805" t="b">
        <f>Tabla1[[#This Row],[EJECUTIVO COMERCIAL 31/10]]=Tabla1[[#This Row],[EJECUTIVO_CORPORATE]]</f>
        <v>1</v>
      </c>
      <c r="AC1805" t="e">
        <f>VLOOKUP(Tabla1[[#This Row],[NRO_CUENTA]],[1]!Tabla3[#Data],12,0)</f>
        <v>#N/A</v>
      </c>
      <c r="AD1805" t="e">
        <f>VLOOKUP(Tabla1[[#This Row],[NRO_CUENTA]],[1]!Tabla3[#Data],17,0)</f>
        <v>#N/A</v>
      </c>
      <c r="AE1805" s="37"/>
    </row>
    <row r="1806" spans="1:31" x14ac:dyDescent="0.25">
      <c r="A1806" t="s">
        <v>18</v>
      </c>
      <c r="B1806" s="1">
        <v>42838</v>
      </c>
      <c r="C1806" t="s">
        <v>5993</v>
      </c>
      <c r="D1806">
        <v>30927</v>
      </c>
      <c r="E1806" s="6" t="s">
        <v>2471</v>
      </c>
      <c r="F1806" t="s">
        <v>7370</v>
      </c>
      <c r="G1806" s="6" t="s">
        <v>1760</v>
      </c>
      <c r="H1806" t="s">
        <v>40</v>
      </c>
      <c r="I1806" t="s">
        <v>23</v>
      </c>
      <c r="J1806" t="s">
        <v>1231</v>
      </c>
      <c r="K1806" t="s">
        <v>2481</v>
      </c>
      <c r="L1806" t="s">
        <v>2482</v>
      </c>
      <c r="M1806" t="s">
        <v>2483</v>
      </c>
      <c r="N1806" t="s">
        <v>2376</v>
      </c>
      <c r="O1806" s="88">
        <v>44774</v>
      </c>
      <c r="P1806" s="88">
        <v>44805</v>
      </c>
      <c r="Q1806" s="1" t="s">
        <v>6939</v>
      </c>
      <c r="R1806" s="1"/>
      <c r="S1806" s="2"/>
      <c r="T1806" s="89">
        <v>44818</v>
      </c>
      <c r="U1806" t="s">
        <v>5982</v>
      </c>
      <c r="V1806" t="s">
        <v>35</v>
      </c>
      <c r="W1806" t="s">
        <v>905</v>
      </c>
      <c r="X1806" t="b">
        <f>Tabla1[[#This Row],[PLAN CONSUMO 31/10]]=Tabla1[[#This Row],[PLAN_CONSUMO]]</f>
        <v>0</v>
      </c>
      <c r="Y1806" t="s">
        <v>35</v>
      </c>
      <c r="Z1806" t="b">
        <f>Tabla1[[#This Row],[DESCRIPCION_U20002 31/10]]=Tabla1[[#This Row],[DESCRIPCION_U2000]]</f>
        <v>0</v>
      </c>
      <c r="AA1806" t="s">
        <v>1760</v>
      </c>
      <c r="AB1806" t="b">
        <f>Tabla1[[#This Row],[EJECUTIVO COMERCIAL 31/10]]=Tabla1[[#This Row],[EJECUTIVO_CORPORATE]]</f>
        <v>1</v>
      </c>
      <c r="AC1806" t="e">
        <f>VLOOKUP(Tabla1[[#This Row],[NRO_CUENTA]],[1]!Tabla3[#Data],12,0)</f>
        <v>#N/A</v>
      </c>
      <c r="AD1806" t="e">
        <f>VLOOKUP(Tabla1[[#This Row],[NRO_CUENTA]],[1]!Tabla3[#Data],17,0)</f>
        <v>#N/A</v>
      </c>
      <c r="AE1806" s="37"/>
    </row>
    <row r="1807" spans="1:31" x14ac:dyDescent="0.25">
      <c r="A1807" t="s">
        <v>18</v>
      </c>
      <c r="B1807" s="1">
        <v>42880</v>
      </c>
      <c r="C1807" t="s">
        <v>2449</v>
      </c>
      <c r="D1807">
        <v>31104</v>
      </c>
      <c r="E1807" s="6" t="s">
        <v>2447</v>
      </c>
      <c r="F1807" t="s">
        <v>6685</v>
      </c>
      <c r="G1807" s="6" t="s">
        <v>4620</v>
      </c>
      <c r="H1807" t="s">
        <v>40</v>
      </c>
      <c r="I1807" t="s">
        <v>23</v>
      </c>
      <c r="J1807" t="s">
        <v>1225</v>
      </c>
      <c r="K1807" t="s">
        <v>2454</v>
      </c>
      <c r="L1807" t="s">
        <v>2455</v>
      </c>
      <c r="M1807" t="s">
        <v>7623</v>
      </c>
      <c r="N1807" t="s">
        <v>2376</v>
      </c>
      <c r="O1807" s="88">
        <v>44774</v>
      </c>
      <c r="P1807" s="88">
        <v>44805</v>
      </c>
      <c r="Q1807" s="1" t="s">
        <v>996</v>
      </c>
      <c r="R1807" s="1" t="s">
        <v>8603</v>
      </c>
      <c r="S1807" s="2"/>
      <c r="T1807" s="48" t="s">
        <v>6992</v>
      </c>
      <c r="U1807" t="s">
        <v>5982</v>
      </c>
      <c r="V1807" t="s">
        <v>5982</v>
      </c>
      <c r="W1807" t="s">
        <v>2449</v>
      </c>
      <c r="X1807" t="b">
        <f>Tabla1[[#This Row],[PLAN CONSUMO 31/10]]=Tabla1[[#This Row],[PLAN_CONSUMO]]</f>
        <v>1</v>
      </c>
      <c r="Y1807" t="s">
        <v>6685</v>
      </c>
      <c r="Z1807" t="b">
        <f>Tabla1[[#This Row],[DESCRIPCION_U20002 31/10]]=Tabla1[[#This Row],[DESCRIPCION_U2000]]</f>
        <v>1</v>
      </c>
      <c r="AA1807" t="s">
        <v>9185</v>
      </c>
      <c r="AB1807" t="b">
        <f>Tabla1[[#This Row],[EJECUTIVO COMERCIAL 31/10]]=Tabla1[[#This Row],[EJECUTIVO_CORPORATE]]</f>
        <v>0</v>
      </c>
      <c r="AC1807" t="str">
        <f>VLOOKUP(Tabla1[[#This Row],[NRO_CUENTA]],[1]!Tabla3[#Data],12,0)</f>
        <v>aun sin contactar</v>
      </c>
      <c r="AD1807" t="e">
        <f>VLOOKUP(Tabla1[[#This Row],[NRO_CUENTA]],[1]!Tabla3[#Data],17,0)</f>
        <v>#REF!</v>
      </c>
      <c r="AE1807" t="s">
        <v>8136</v>
      </c>
    </row>
    <row r="1808" spans="1:31" x14ac:dyDescent="0.25">
      <c r="A1808" t="s">
        <v>18</v>
      </c>
      <c r="B1808" s="1">
        <v>42262</v>
      </c>
      <c r="C1808" t="s">
        <v>5997</v>
      </c>
      <c r="D1808">
        <v>29729</v>
      </c>
      <c r="E1808" s="6" t="s">
        <v>2372</v>
      </c>
      <c r="F1808" t="s">
        <v>6684</v>
      </c>
      <c r="G1808" s="6" t="s">
        <v>1760</v>
      </c>
      <c r="H1808" t="s">
        <v>40</v>
      </c>
      <c r="I1808" t="s">
        <v>23</v>
      </c>
      <c r="J1808" t="s">
        <v>1231</v>
      </c>
      <c r="K1808" t="s">
        <v>2374</v>
      </c>
      <c r="L1808" t="s">
        <v>2374</v>
      </c>
      <c r="M1808" t="s">
        <v>2375</v>
      </c>
      <c r="N1808" t="s">
        <v>2376</v>
      </c>
      <c r="O1808" s="88">
        <v>44774</v>
      </c>
      <c r="P1808" s="88">
        <v>44805</v>
      </c>
      <c r="Q1808" s="1" t="s">
        <v>6939</v>
      </c>
      <c r="R1808" s="1"/>
      <c r="S1808" s="2"/>
      <c r="T1808" s="89">
        <v>44843</v>
      </c>
      <c r="U1808" t="s">
        <v>5984</v>
      </c>
      <c r="V1808" t="s">
        <v>5982</v>
      </c>
      <c r="W1808" t="s">
        <v>5997</v>
      </c>
      <c r="X1808" t="b">
        <f>Tabla1[[#This Row],[PLAN CONSUMO 31/10]]=Tabla1[[#This Row],[PLAN_CONSUMO]]</f>
        <v>1</v>
      </c>
      <c r="Y1808" t="s">
        <v>6684</v>
      </c>
      <c r="Z1808" t="b">
        <f>Tabla1[[#This Row],[DESCRIPCION_U20002 31/10]]=Tabla1[[#This Row],[DESCRIPCION_U2000]]</f>
        <v>1</v>
      </c>
      <c r="AA1808" t="s">
        <v>1760</v>
      </c>
      <c r="AB1808" t="b">
        <f>Tabla1[[#This Row],[EJECUTIVO COMERCIAL 31/10]]=Tabla1[[#This Row],[EJECUTIVO_CORPORATE]]</f>
        <v>1</v>
      </c>
      <c r="AC1808" t="e">
        <f>VLOOKUP(Tabla1[[#This Row],[NRO_CUENTA]],[1]!Tabla3[#Data],12,0)</f>
        <v>#N/A</v>
      </c>
      <c r="AD1808" t="e">
        <f>VLOOKUP(Tabla1[[#This Row],[NRO_CUENTA]],[1]!Tabla3[#Data],17,0)</f>
        <v>#N/A</v>
      </c>
      <c r="AE1808" s="37"/>
    </row>
    <row r="1809" spans="1:31" x14ac:dyDescent="0.25">
      <c r="A1809" t="s">
        <v>88</v>
      </c>
      <c r="B1809" s="1">
        <v>43153</v>
      </c>
      <c r="C1809" t="s">
        <v>36</v>
      </c>
      <c r="D1809">
        <v>31924</v>
      </c>
      <c r="E1809" s="6" t="s">
        <v>3759</v>
      </c>
      <c r="F1809" t="s">
        <v>3760</v>
      </c>
      <c r="G1809" s="6" t="s">
        <v>1426</v>
      </c>
      <c r="H1809" t="s">
        <v>22</v>
      </c>
      <c r="I1809" t="s">
        <v>23</v>
      </c>
      <c r="J1809" t="s">
        <v>1222</v>
      </c>
      <c r="K1809" t="s">
        <v>3766</v>
      </c>
      <c r="L1809" t="s">
        <v>3767</v>
      </c>
      <c r="M1809" t="s">
        <v>3764</v>
      </c>
      <c r="N1809" t="s">
        <v>2376</v>
      </c>
      <c r="O1809" s="88">
        <v>44774</v>
      </c>
      <c r="P1809" s="88">
        <v>44805</v>
      </c>
      <c r="Q1809" s="1" t="s">
        <v>6939</v>
      </c>
      <c r="R1809" s="1"/>
      <c r="S1809" s="2"/>
      <c r="T1809" s="89">
        <v>44819</v>
      </c>
      <c r="U1809" t="s">
        <v>5982</v>
      </c>
      <c r="V1809" t="s">
        <v>5982</v>
      </c>
      <c r="W1809" t="s">
        <v>36</v>
      </c>
      <c r="X1809" t="b">
        <f>Tabla1[[#This Row],[PLAN CONSUMO 31/10]]=Tabla1[[#This Row],[PLAN_CONSUMO]]</f>
        <v>1</v>
      </c>
      <c r="Y1809" t="s">
        <v>3760</v>
      </c>
      <c r="Z1809" t="b">
        <f>Tabla1[[#This Row],[DESCRIPCION_U20002 31/10]]=Tabla1[[#This Row],[DESCRIPCION_U2000]]</f>
        <v>1</v>
      </c>
      <c r="AA1809" t="s">
        <v>1426</v>
      </c>
      <c r="AB1809" t="b">
        <f>Tabla1[[#This Row],[EJECUTIVO COMERCIAL 31/10]]=Tabla1[[#This Row],[EJECUTIVO_CORPORATE]]</f>
        <v>1</v>
      </c>
      <c r="AC1809" t="e">
        <f>VLOOKUP(Tabla1[[#This Row],[NRO_CUENTA]],[1]!Tabla3[#Data],12,0)</f>
        <v>#N/A</v>
      </c>
      <c r="AD1809" t="e">
        <f>VLOOKUP(Tabla1[[#This Row],[NRO_CUENTA]],[1]!Tabla3[#Data],17,0)</f>
        <v>#N/A</v>
      </c>
      <c r="AE1809" s="37"/>
    </row>
    <row r="1810" spans="1:31" ht="15" customHeight="1" x14ac:dyDescent="0.25">
      <c r="A1810" t="s">
        <v>88</v>
      </c>
      <c r="B1810" s="1">
        <v>41999</v>
      </c>
      <c r="C1810" t="s">
        <v>5996</v>
      </c>
      <c r="D1810">
        <v>29404</v>
      </c>
      <c r="E1810" s="6" t="s">
        <v>3747</v>
      </c>
      <c r="F1810" t="s">
        <v>6131</v>
      </c>
      <c r="G1810" s="6" t="s">
        <v>1426</v>
      </c>
      <c r="H1810" t="s">
        <v>22</v>
      </c>
      <c r="I1810" t="s">
        <v>23</v>
      </c>
      <c r="J1810" t="s">
        <v>1222</v>
      </c>
      <c r="K1810" t="s">
        <v>3751</v>
      </c>
      <c r="L1810" t="s">
        <v>3749</v>
      </c>
      <c r="M1810" t="s">
        <v>3750</v>
      </c>
      <c r="N1810" t="s">
        <v>2376</v>
      </c>
      <c r="O1810" s="88">
        <v>44774</v>
      </c>
      <c r="P1810" s="88">
        <v>44805</v>
      </c>
      <c r="Q1810" s="1" t="s">
        <v>6939</v>
      </c>
      <c r="R1810" s="1"/>
      <c r="S1810" s="2"/>
      <c r="T1810" s="89">
        <v>44827</v>
      </c>
      <c r="U1810" t="s">
        <v>5982</v>
      </c>
      <c r="V1810" t="s">
        <v>5982</v>
      </c>
      <c r="W1810" t="s">
        <v>5996</v>
      </c>
      <c r="X1810" t="b">
        <f>Tabla1[[#This Row],[PLAN CONSUMO 31/10]]=Tabla1[[#This Row],[PLAN_CONSUMO]]</f>
        <v>1</v>
      </c>
      <c r="Y1810" t="s">
        <v>6131</v>
      </c>
      <c r="Z1810" t="b">
        <f>Tabla1[[#This Row],[DESCRIPCION_U20002 31/10]]=Tabla1[[#This Row],[DESCRIPCION_U2000]]</f>
        <v>1</v>
      </c>
      <c r="AA1810" t="s">
        <v>1426</v>
      </c>
      <c r="AB1810" t="b">
        <f>Tabla1[[#This Row],[EJECUTIVO COMERCIAL 31/10]]=Tabla1[[#This Row],[EJECUTIVO_CORPORATE]]</f>
        <v>1</v>
      </c>
      <c r="AC1810" t="e">
        <f>VLOOKUP(Tabla1[[#This Row],[NRO_CUENTA]],[1]!Tabla3[#Data],12,0)</f>
        <v>#N/A</v>
      </c>
      <c r="AD1810" t="e">
        <f>VLOOKUP(Tabla1[[#This Row],[NRO_CUENTA]],[1]!Tabla3[#Data],17,0)</f>
        <v>#N/A</v>
      </c>
      <c r="AE1810" s="37"/>
    </row>
    <row r="1811" spans="1:31" ht="15" customHeight="1" x14ac:dyDescent="0.25">
      <c r="A1811" t="s">
        <v>88</v>
      </c>
      <c r="B1811" s="1">
        <v>43524</v>
      </c>
      <c r="C1811" t="s">
        <v>760</v>
      </c>
      <c r="D1811">
        <v>33653</v>
      </c>
      <c r="E1811" s="6" t="s">
        <v>3705</v>
      </c>
      <c r="F1811" t="s">
        <v>6367</v>
      </c>
      <c r="G1811" s="6" t="s">
        <v>1426</v>
      </c>
      <c r="H1811" t="s">
        <v>22</v>
      </c>
      <c r="I1811" t="s">
        <v>23</v>
      </c>
      <c r="J1811" t="s">
        <v>1222</v>
      </c>
      <c r="K1811" t="s">
        <v>3725</v>
      </c>
      <c r="L1811" t="s">
        <v>3726</v>
      </c>
      <c r="M1811" s="41" t="s">
        <v>7616</v>
      </c>
      <c r="N1811" t="s">
        <v>2376</v>
      </c>
      <c r="O1811" s="88">
        <v>44774</v>
      </c>
      <c r="P1811" s="88">
        <v>44805</v>
      </c>
      <c r="Q1811" s="1" t="s">
        <v>6939</v>
      </c>
      <c r="R1811" s="1"/>
      <c r="S1811" s="2"/>
      <c r="T1811" s="89">
        <v>44855</v>
      </c>
      <c r="U1811" t="s">
        <v>5982</v>
      </c>
      <c r="V1811" t="s">
        <v>5982</v>
      </c>
      <c r="W1811" t="s">
        <v>28</v>
      </c>
      <c r="X1811" t="b">
        <f>Tabla1[[#This Row],[PLAN CONSUMO 31/10]]=Tabla1[[#This Row],[PLAN_CONSUMO]]</f>
        <v>0</v>
      </c>
      <c r="Y1811" t="s">
        <v>8874</v>
      </c>
      <c r="Z1811" t="b">
        <f>Tabla1[[#This Row],[DESCRIPCION_U20002 31/10]]=Tabla1[[#This Row],[DESCRIPCION_U2000]]</f>
        <v>0</v>
      </c>
      <c r="AA1811" t="s">
        <v>1426</v>
      </c>
      <c r="AB1811" t="b">
        <f>Tabla1[[#This Row],[EJECUTIVO COMERCIAL 31/10]]=Tabla1[[#This Row],[EJECUTIVO_CORPORATE]]</f>
        <v>1</v>
      </c>
      <c r="AC1811" t="e">
        <f>VLOOKUP(Tabla1[[#This Row],[NRO_CUENTA]],[1]!Tabla3[#Data],12,0)</f>
        <v>#N/A</v>
      </c>
      <c r="AD1811" t="e">
        <f>VLOOKUP(Tabla1[[#This Row],[NRO_CUENTA]],[1]!Tabla3[#Data],17,0)</f>
        <v>#N/A</v>
      </c>
      <c r="AE1811" s="37"/>
    </row>
    <row r="1812" spans="1:31" x14ac:dyDescent="0.25">
      <c r="A1812" t="s">
        <v>88</v>
      </c>
      <c r="B1812" s="1">
        <v>43496</v>
      </c>
      <c r="C1812" t="s">
        <v>248</v>
      </c>
      <c r="D1812">
        <v>33490</v>
      </c>
      <c r="E1812" s="6" t="s">
        <v>3705</v>
      </c>
      <c r="F1812" t="s">
        <v>3706</v>
      </c>
      <c r="G1812" s="6" t="s">
        <v>1426</v>
      </c>
      <c r="H1812" t="s">
        <v>22</v>
      </c>
      <c r="I1812" t="s">
        <v>23</v>
      </c>
      <c r="J1812" t="s">
        <v>1222</v>
      </c>
      <c r="K1812" t="s">
        <v>3713</v>
      </c>
      <c r="L1812" t="s">
        <v>3714</v>
      </c>
      <c r="M1812" t="s">
        <v>7616</v>
      </c>
      <c r="N1812" t="s">
        <v>2376</v>
      </c>
      <c r="O1812" s="88">
        <v>44774</v>
      </c>
      <c r="P1812" s="88">
        <v>44805</v>
      </c>
      <c r="Q1812" s="1" t="s">
        <v>6939</v>
      </c>
      <c r="R1812" s="1"/>
      <c r="S1812" s="2"/>
      <c r="T1812" s="89">
        <v>44832</v>
      </c>
      <c r="U1812" t="s">
        <v>5982</v>
      </c>
      <c r="V1812" t="s">
        <v>5982</v>
      </c>
      <c r="W1812" t="s">
        <v>248</v>
      </c>
      <c r="X1812" t="b">
        <f>Tabla1[[#This Row],[PLAN CONSUMO 31/10]]=Tabla1[[#This Row],[PLAN_CONSUMO]]</f>
        <v>1</v>
      </c>
      <c r="Y1812" t="s">
        <v>3706</v>
      </c>
      <c r="Z1812" t="b">
        <f>Tabla1[[#This Row],[DESCRIPCION_U20002 31/10]]=Tabla1[[#This Row],[DESCRIPCION_U2000]]</f>
        <v>1</v>
      </c>
      <c r="AA1812" t="s">
        <v>1426</v>
      </c>
      <c r="AB1812" t="b">
        <f>Tabla1[[#This Row],[EJECUTIVO COMERCIAL 31/10]]=Tabla1[[#This Row],[EJECUTIVO_CORPORATE]]</f>
        <v>1</v>
      </c>
      <c r="AC1812" t="e">
        <f>VLOOKUP(Tabla1[[#This Row],[NRO_CUENTA]],[1]!Tabla3[#Data],12,0)</f>
        <v>#N/A</v>
      </c>
      <c r="AD1812" t="e">
        <f>VLOOKUP(Tabla1[[#This Row],[NRO_CUENTA]],[1]!Tabla3[#Data],17,0)</f>
        <v>#N/A</v>
      </c>
      <c r="AE1812" s="37"/>
    </row>
    <row r="1813" spans="1:31" x14ac:dyDescent="0.25">
      <c r="A1813" t="s">
        <v>88</v>
      </c>
      <c r="B1813" s="1">
        <v>42886</v>
      </c>
      <c r="C1813" t="s">
        <v>323</v>
      </c>
      <c r="D1813">
        <v>31111</v>
      </c>
      <c r="E1813" s="6" t="s">
        <v>3681</v>
      </c>
      <c r="F1813" t="s">
        <v>7562</v>
      </c>
      <c r="G1813" s="6" t="s">
        <v>1830</v>
      </c>
      <c r="H1813" t="s">
        <v>22</v>
      </c>
      <c r="I1813" t="s">
        <v>23</v>
      </c>
      <c r="J1813" t="s">
        <v>1842</v>
      </c>
      <c r="K1813" t="s">
        <v>3688</v>
      </c>
      <c r="L1813" t="s">
        <v>3689</v>
      </c>
      <c r="M1813" t="s">
        <v>3690</v>
      </c>
      <c r="N1813" t="s">
        <v>2376</v>
      </c>
      <c r="O1813" s="88">
        <v>44774</v>
      </c>
      <c r="P1813" s="88">
        <v>44805</v>
      </c>
      <c r="Q1813" s="1" t="s">
        <v>6939</v>
      </c>
      <c r="R1813" s="1"/>
      <c r="S1813" s="2"/>
      <c r="T1813" s="89">
        <v>44817</v>
      </c>
      <c r="U1813" t="s">
        <v>5982</v>
      </c>
      <c r="V1813" t="s">
        <v>5982</v>
      </c>
      <c r="W1813" t="s">
        <v>323</v>
      </c>
      <c r="X1813" t="b">
        <f>Tabla1[[#This Row],[PLAN CONSUMO 31/10]]=Tabla1[[#This Row],[PLAN_CONSUMO]]</f>
        <v>1</v>
      </c>
      <c r="Y1813" t="s">
        <v>7562</v>
      </c>
      <c r="Z1813" t="b">
        <f>Tabla1[[#This Row],[DESCRIPCION_U20002 31/10]]=Tabla1[[#This Row],[DESCRIPCION_U2000]]</f>
        <v>1</v>
      </c>
      <c r="AA1813" t="s">
        <v>1830</v>
      </c>
      <c r="AB1813" t="b">
        <f>Tabla1[[#This Row],[EJECUTIVO COMERCIAL 31/10]]=Tabla1[[#This Row],[EJECUTIVO_CORPORATE]]</f>
        <v>1</v>
      </c>
      <c r="AC1813" t="e">
        <f>VLOOKUP(Tabla1[[#This Row],[NRO_CUENTA]],[1]!Tabla3[#Data],12,0)</f>
        <v>#N/A</v>
      </c>
      <c r="AD1813" t="e">
        <f>VLOOKUP(Tabla1[[#This Row],[NRO_CUENTA]],[1]!Tabla3[#Data],17,0)</f>
        <v>#N/A</v>
      </c>
      <c r="AE1813" s="37"/>
    </row>
    <row r="1814" spans="1:31" x14ac:dyDescent="0.25">
      <c r="A1814" t="s">
        <v>88</v>
      </c>
      <c r="B1814" s="1">
        <v>42297</v>
      </c>
      <c r="C1814" t="s">
        <v>118</v>
      </c>
      <c r="D1814">
        <v>29803</v>
      </c>
      <c r="E1814" s="6" t="s">
        <v>3126</v>
      </c>
      <c r="F1814" t="s">
        <v>3127</v>
      </c>
      <c r="G1814" s="6" t="s">
        <v>6990</v>
      </c>
      <c r="H1814" t="s">
        <v>22</v>
      </c>
      <c r="I1814" t="s">
        <v>23</v>
      </c>
      <c r="J1814" t="s">
        <v>5201</v>
      </c>
      <c r="K1814" t="s">
        <v>3265</v>
      </c>
      <c r="L1814">
        <v>0</v>
      </c>
      <c r="M1814" t="s">
        <v>7618</v>
      </c>
      <c r="N1814" t="s">
        <v>2376</v>
      </c>
      <c r="O1814" s="88">
        <v>44774</v>
      </c>
      <c r="P1814" s="88">
        <v>44805</v>
      </c>
      <c r="Q1814" s="1" t="s">
        <v>6939</v>
      </c>
      <c r="R1814" s="1" t="s">
        <v>7615</v>
      </c>
      <c r="S1814" s="2"/>
      <c r="T1814" s="89">
        <v>44824</v>
      </c>
      <c r="U1814" t="s">
        <v>5982</v>
      </c>
      <c r="V1814" t="s">
        <v>5982</v>
      </c>
      <c r="W1814" t="s">
        <v>118</v>
      </c>
      <c r="X1814" t="b">
        <f>Tabla1[[#This Row],[PLAN CONSUMO 31/10]]=Tabla1[[#This Row],[PLAN_CONSUMO]]</f>
        <v>1</v>
      </c>
      <c r="Y1814" t="s">
        <v>3127</v>
      </c>
      <c r="Z1814" t="b">
        <f>Tabla1[[#This Row],[DESCRIPCION_U20002 31/10]]=Tabla1[[#This Row],[DESCRIPCION_U2000]]</f>
        <v>1</v>
      </c>
      <c r="AA1814" t="s">
        <v>1830</v>
      </c>
      <c r="AB1814" t="b">
        <f>Tabla1[[#This Row],[EJECUTIVO COMERCIAL 31/10]]=Tabla1[[#This Row],[EJECUTIVO_CORPORATE]]</f>
        <v>0</v>
      </c>
      <c r="AC1814" t="e">
        <f>VLOOKUP(Tabla1[[#This Row],[NRO_CUENTA]],[1]!Tabla3[#Data],12,0)</f>
        <v>#N/A</v>
      </c>
      <c r="AD1814" t="e">
        <f>VLOOKUP(Tabla1[[#This Row],[NRO_CUENTA]],[1]!Tabla3[#Data],17,0)</f>
        <v>#N/A</v>
      </c>
      <c r="AE1814" s="37"/>
    </row>
    <row r="1815" spans="1:31" x14ac:dyDescent="0.25">
      <c r="A1815" t="s">
        <v>88</v>
      </c>
      <c r="B1815" s="1">
        <v>43131</v>
      </c>
      <c r="C1815" t="s">
        <v>323</v>
      </c>
      <c r="D1815">
        <v>31901</v>
      </c>
      <c r="E1815" s="6" t="s">
        <v>3106</v>
      </c>
      <c r="F1815" t="s">
        <v>3107</v>
      </c>
      <c r="G1815" s="6" t="s">
        <v>1426</v>
      </c>
      <c r="H1815" t="s">
        <v>22</v>
      </c>
      <c r="I1815" t="s">
        <v>23</v>
      </c>
      <c r="J1815" t="s">
        <v>1222</v>
      </c>
      <c r="K1815" t="s">
        <v>3227</v>
      </c>
      <c r="L1815" t="s">
        <v>3228</v>
      </c>
      <c r="M1815" t="s">
        <v>3229</v>
      </c>
      <c r="N1815" t="s">
        <v>2376</v>
      </c>
      <c r="O1815" s="88">
        <v>44774</v>
      </c>
      <c r="P1815" s="88">
        <v>44805</v>
      </c>
      <c r="Q1815" s="1" t="s">
        <v>6939</v>
      </c>
      <c r="R1815" s="1"/>
      <c r="S1815" s="2"/>
      <c r="T1815" s="89">
        <v>44830</v>
      </c>
      <c r="U1815" t="s">
        <v>5982</v>
      </c>
      <c r="V1815" t="s">
        <v>5982</v>
      </c>
      <c r="W1815" t="s">
        <v>323</v>
      </c>
      <c r="X1815" t="b">
        <f>Tabla1[[#This Row],[PLAN CONSUMO 31/10]]=Tabla1[[#This Row],[PLAN_CONSUMO]]</f>
        <v>1</v>
      </c>
      <c r="Y1815" t="s">
        <v>3107</v>
      </c>
      <c r="Z1815" t="b">
        <f>Tabla1[[#This Row],[DESCRIPCION_U20002 31/10]]=Tabla1[[#This Row],[DESCRIPCION_U2000]]</f>
        <v>1</v>
      </c>
      <c r="AA1815" t="s">
        <v>1426</v>
      </c>
      <c r="AB1815" t="b">
        <f>Tabla1[[#This Row],[EJECUTIVO COMERCIAL 31/10]]=Tabla1[[#This Row],[EJECUTIVO_CORPORATE]]</f>
        <v>1</v>
      </c>
      <c r="AC1815" t="e">
        <f>VLOOKUP(Tabla1[[#This Row],[NRO_CUENTA]],[1]!Tabla3[#Data],12,0)</f>
        <v>#N/A</v>
      </c>
      <c r="AD1815" t="e">
        <f>VLOOKUP(Tabla1[[#This Row],[NRO_CUENTA]],[1]!Tabla3[#Data],17,0)</f>
        <v>#N/A</v>
      </c>
      <c r="AE1815" s="37"/>
    </row>
    <row r="1816" spans="1:31" x14ac:dyDescent="0.25">
      <c r="A1816" t="s">
        <v>88</v>
      </c>
      <c r="B1816" s="1">
        <v>43496</v>
      </c>
      <c r="C1816" t="s">
        <v>248</v>
      </c>
      <c r="D1816">
        <v>33520</v>
      </c>
      <c r="E1816" s="6" t="s">
        <v>3068</v>
      </c>
      <c r="F1816" t="s">
        <v>6118</v>
      </c>
      <c r="G1816" s="6" t="s">
        <v>7374</v>
      </c>
      <c r="H1816" t="s">
        <v>22</v>
      </c>
      <c r="I1816" t="s">
        <v>23</v>
      </c>
      <c r="J1816" t="s">
        <v>2342</v>
      </c>
      <c r="K1816" t="s">
        <v>3146</v>
      </c>
      <c r="L1816" t="s">
        <v>3147</v>
      </c>
      <c r="M1816" t="s">
        <v>3148</v>
      </c>
      <c r="N1816" t="s">
        <v>2376</v>
      </c>
      <c r="O1816" s="88">
        <v>44774</v>
      </c>
      <c r="P1816" s="88">
        <v>44805</v>
      </c>
      <c r="Q1816" s="1" t="s">
        <v>6939</v>
      </c>
      <c r="R1816" s="1"/>
      <c r="S1816" s="2"/>
      <c r="T1816" s="89">
        <v>44829</v>
      </c>
      <c r="U1816" t="s">
        <v>5982</v>
      </c>
      <c r="V1816" t="s">
        <v>5982</v>
      </c>
      <c r="W1816" t="s">
        <v>248</v>
      </c>
      <c r="X1816" t="b">
        <f>Tabla1[[#This Row],[PLAN CONSUMO 31/10]]=Tabla1[[#This Row],[PLAN_CONSUMO]]</f>
        <v>1</v>
      </c>
      <c r="Y1816" t="s">
        <v>6118</v>
      </c>
      <c r="Z1816" t="b">
        <f>Tabla1[[#This Row],[DESCRIPCION_U20002 31/10]]=Tabla1[[#This Row],[DESCRIPCION_U2000]]</f>
        <v>1</v>
      </c>
      <c r="AA1816" t="s">
        <v>5882</v>
      </c>
      <c r="AB1816" t="b">
        <f>Tabla1[[#This Row],[EJECUTIVO COMERCIAL 31/10]]=Tabla1[[#This Row],[EJECUTIVO_CORPORATE]]</f>
        <v>0</v>
      </c>
      <c r="AC1816" t="e">
        <f>VLOOKUP(Tabla1[[#This Row],[NRO_CUENTA]],[1]!Tabla3[#Data],12,0)</f>
        <v>#N/A</v>
      </c>
      <c r="AD1816" t="e">
        <f>VLOOKUP(Tabla1[[#This Row],[NRO_CUENTA]],[1]!Tabla3[#Data],17,0)</f>
        <v>#N/A</v>
      </c>
      <c r="AE1816" s="37"/>
    </row>
    <row r="1817" spans="1:31" x14ac:dyDescent="0.25">
      <c r="A1817" t="s">
        <v>88</v>
      </c>
      <c r="B1817" s="1">
        <v>42886</v>
      </c>
      <c r="C1817" t="s">
        <v>5992</v>
      </c>
      <c r="D1817">
        <v>31085</v>
      </c>
      <c r="E1817" s="6" t="s">
        <v>2946</v>
      </c>
      <c r="F1817" t="s">
        <v>6357</v>
      </c>
      <c r="G1817" s="6" t="s">
        <v>1426</v>
      </c>
      <c r="H1817" t="s">
        <v>22</v>
      </c>
      <c r="I1817" t="s">
        <v>23</v>
      </c>
      <c r="J1817" t="s">
        <v>1222</v>
      </c>
      <c r="K1817" t="s">
        <v>2948</v>
      </c>
      <c r="L1817" t="s">
        <v>2949</v>
      </c>
      <c r="M1817" t="s">
        <v>2950</v>
      </c>
      <c r="N1817" t="s">
        <v>2376</v>
      </c>
      <c r="O1817" s="88">
        <v>44774</v>
      </c>
      <c r="P1817" s="88">
        <v>44805</v>
      </c>
      <c r="Q1817" s="1" t="s">
        <v>6939</v>
      </c>
      <c r="R1817" s="1"/>
      <c r="S1817" s="2"/>
      <c r="T1817" s="89">
        <v>44820</v>
      </c>
      <c r="U1817" t="s">
        <v>5982</v>
      </c>
      <c r="V1817" t="s">
        <v>5982</v>
      </c>
      <c r="W1817" t="s">
        <v>1872</v>
      </c>
      <c r="X1817" t="b">
        <f>Tabla1[[#This Row],[PLAN CONSUMO 31/10]]=Tabla1[[#This Row],[PLAN_CONSUMO]]</f>
        <v>0</v>
      </c>
      <c r="Y1817" t="s">
        <v>8872</v>
      </c>
      <c r="Z1817" t="b">
        <f>Tabla1[[#This Row],[DESCRIPCION_U20002 31/10]]=Tabla1[[#This Row],[DESCRIPCION_U2000]]</f>
        <v>0</v>
      </c>
      <c r="AA1817" t="s">
        <v>1426</v>
      </c>
      <c r="AB1817" t="b">
        <f>Tabla1[[#This Row],[EJECUTIVO COMERCIAL 31/10]]=Tabla1[[#This Row],[EJECUTIVO_CORPORATE]]</f>
        <v>1</v>
      </c>
      <c r="AC1817" t="e">
        <f>VLOOKUP(Tabla1[[#This Row],[NRO_CUENTA]],[1]!Tabla3[#Data],12,0)</f>
        <v>#N/A</v>
      </c>
      <c r="AD1817" t="e">
        <f>VLOOKUP(Tabla1[[#This Row],[NRO_CUENTA]],[1]!Tabla3[#Data],17,0)</f>
        <v>#N/A</v>
      </c>
      <c r="AE1817" s="37"/>
    </row>
    <row r="1818" spans="1:31" x14ac:dyDescent="0.25">
      <c r="A1818" t="s">
        <v>88</v>
      </c>
      <c r="B1818" s="1">
        <v>41795</v>
      </c>
      <c r="C1818" t="s">
        <v>76</v>
      </c>
      <c r="D1818">
        <v>29130</v>
      </c>
      <c r="E1818" s="6" t="s">
        <v>2942</v>
      </c>
      <c r="F1818" t="s">
        <v>3438</v>
      </c>
      <c r="G1818" s="6" t="s">
        <v>5731</v>
      </c>
      <c r="H1818" t="s">
        <v>22</v>
      </c>
      <c r="I1818" t="s">
        <v>23</v>
      </c>
      <c r="J1818" t="s">
        <v>6181</v>
      </c>
      <c r="K1818" t="s">
        <v>2943</v>
      </c>
      <c r="L1818" t="s">
        <v>2944</v>
      </c>
      <c r="M1818" t="s">
        <v>2945</v>
      </c>
      <c r="N1818" t="s">
        <v>2376</v>
      </c>
      <c r="O1818" s="88">
        <v>44774</v>
      </c>
      <c r="P1818" s="88">
        <v>44805</v>
      </c>
      <c r="Q1818" s="1" t="s">
        <v>6939</v>
      </c>
      <c r="R1818" s="1"/>
      <c r="S1818" s="2"/>
      <c r="T1818" s="89">
        <v>44834</v>
      </c>
      <c r="U1818" t="s">
        <v>5982</v>
      </c>
      <c r="V1818" t="s">
        <v>5982</v>
      </c>
      <c r="W1818" t="s">
        <v>76</v>
      </c>
      <c r="X1818" t="b">
        <f>Tabla1[[#This Row],[PLAN CONSUMO 31/10]]=Tabla1[[#This Row],[PLAN_CONSUMO]]</f>
        <v>1</v>
      </c>
      <c r="Y1818" t="s">
        <v>3438</v>
      </c>
      <c r="Z1818" t="b">
        <f>Tabla1[[#This Row],[DESCRIPCION_U20002 31/10]]=Tabla1[[#This Row],[DESCRIPCION_U2000]]</f>
        <v>1</v>
      </c>
      <c r="AA1818" t="s">
        <v>5731</v>
      </c>
      <c r="AB1818" t="b">
        <f>Tabla1[[#This Row],[EJECUTIVO COMERCIAL 31/10]]=Tabla1[[#This Row],[EJECUTIVO_CORPORATE]]</f>
        <v>1</v>
      </c>
      <c r="AC1818" t="e">
        <f>VLOOKUP(Tabla1[[#This Row],[NRO_CUENTA]],[1]!Tabla3[#Data],12,0)</f>
        <v>#N/A</v>
      </c>
      <c r="AD1818" t="e">
        <f>VLOOKUP(Tabla1[[#This Row],[NRO_CUENTA]],[1]!Tabla3[#Data],17,0)</f>
        <v>#N/A</v>
      </c>
      <c r="AE1818" s="37"/>
    </row>
    <row r="1819" spans="1:31" x14ac:dyDescent="0.25">
      <c r="A1819" t="s">
        <v>88</v>
      </c>
      <c r="B1819" s="1">
        <v>43266</v>
      </c>
      <c r="C1819" t="s">
        <v>28</v>
      </c>
      <c r="D1819">
        <v>32549</v>
      </c>
      <c r="E1819" s="6" t="s">
        <v>2927</v>
      </c>
      <c r="F1819" t="s">
        <v>6117</v>
      </c>
      <c r="G1819" s="6" t="s">
        <v>5731</v>
      </c>
      <c r="H1819" t="s">
        <v>22</v>
      </c>
      <c r="I1819" t="s">
        <v>23</v>
      </c>
      <c r="J1819" t="s">
        <v>6181</v>
      </c>
      <c r="K1819" t="s">
        <v>2937</v>
      </c>
      <c r="L1819" t="s">
        <v>2938</v>
      </c>
      <c r="M1819" t="s">
        <v>2935</v>
      </c>
      <c r="N1819" t="s">
        <v>2376</v>
      </c>
      <c r="O1819" s="88">
        <v>44774</v>
      </c>
      <c r="P1819" s="88">
        <v>44805</v>
      </c>
      <c r="Q1819" s="1" t="s">
        <v>6939</v>
      </c>
      <c r="R1819" s="1"/>
      <c r="S1819" s="2"/>
      <c r="T1819" s="89">
        <v>44823</v>
      </c>
      <c r="U1819" t="s">
        <v>5984</v>
      </c>
      <c r="V1819" t="s">
        <v>5982</v>
      </c>
      <c r="W1819" t="s">
        <v>28</v>
      </c>
      <c r="X1819" t="b">
        <f>Tabla1[[#This Row],[PLAN CONSUMO 31/10]]=Tabla1[[#This Row],[PLAN_CONSUMO]]</f>
        <v>1</v>
      </c>
      <c r="Y1819" t="s">
        <v>9172</v>
      </c>
      <c r="Z1819" t="b">
        <f>Tabla1[[#This Row],[DESCRIPCION_U20002 31/10]]=Tabla1[[#This Row],[DESCRIPCION_U2000]]</f>
        <v>0</v>
      </c>
      <c r="AA1819" t="s">
        <v>5731</v>
      </c>
      <c r="AB1819" t="b">
        <f>Tabla1[[#This Row],[EJECUTIVO COMERCIAL 31/10]]=Tabla1[[#This Row],[EJECUTIVO_CORPORATE]]</f>
        <v>1</v>
      </c>
      <c r="AC1819" t="e">
        <f>VLOOKUP(Tabla1[[#This Row],[NRO_CUENTA]],[1]!Tabla3[#Data],12,0)</f>
        <v>#N/A</v>
      </c>
      <c r="AD1819" t="e">
        <f>VLOOKUP(Tabla1[[#This Row],[NRO_CUENTA]],[1]!Tabla3[#Data],17,0)</f>
        <v>#N/A</v>
      </c>
      <c r="AE1819" s="37"/>
    </row>
    <row r="1820" spans="1:31" x14ac:dyDescent="0.25">
      <c r="A1820" t="s">
        <v>88</v>
      </c>
      <c r="B1820" s="1">
        <v>43250</v>
      </c>
      <c r="C1820" t="s">
        <v>248</v>
      </c>
      <c r="D1820">
        <v>32435</v>
      </c>
      <c r="E1820" s="6" t="s">
        <v>2904</v>
      </c>
      <c r="F1820" t="s">
        <v>6115</v>
      </c>
      <c r="G1820" s="6" t="s">
        <v>7374</v>
      </c>
      <c r="H1820" t="s">
        <v>22</v>
      </c>
      <c r="I1820" t="s">
        <v>23</v>
      </c>
      <c r="J1820" t="s">
        <v>2342</v>
      </c>
      <c r="K1820" t="s">
        <v>2910</v>
      </c>
      <c r="L1820" t="s">
        <v>2911</v>
      </c>
      <c r="M1820" t="s">
        <v>7619</v>
      </c>
      <c r="N1820" t="s">
        <v>2376</v>
      </c>
      <c r="O1820" s="88">
        <v>44774</v>
      </c>
      <c r="P1820" s="88">
        <v>44805</v>
      </c>
      <c r="Q1820" s="1" t="s">
        <v>6939</v>
      </c>
      <c r="R1820" s="1"/>
      <c r="S1820" s="2"/>
      <c r="T1820" s="89">
        <v>44834</v>
      </c>
      <c r="U1820" t="s">
        <v>5982</v>
      </c>
      <c r="V1820" t="s">
        <v>5982</v>
      </c>
      <c r="W1820" t="s">
        <v>76</v>
      </c>
      <c r="X1820" t="b">
        <f>Tabla1[[#This Row],[PLAN CONSUMO 31/10]]=Tabla1[[#This Row],[PLAN_CONSUMO]]</f>
        <v>0</v>
      </c>
      <c r="Y1820" t="s">
        <v>9022</v>
      </c>
      <c r="Z1820" t="b">
        <f>Tabla1[[#This Row],[DESCRIPCION_U20002 31/10]]=Tabla1[[#This Row],[DESCRIPCION_U2000]]</f>
        <v>0</v>
      </c>
      <c r="AA1820" t="s">
        <v>7446</v>
      </c>
      <c r="AB1820" t="b">
        <f>Tabla1[[#This Row],[EJECUTIVO COMERCIAL 31/10]]=Tabla1[[#This Row],[EJECUTIVO_CORPORATE]]</f>
        <v>0</v>
      </c>
      <c r="AC1820" t="e">
        <f>VLOOKUP(Tabla1[[#This Row],[NRO_CUENTA]],[1]!Tabla3[#Data],12,0)</f>
        <v>#N/A</v>
      </c>
      <c r="AD1820" t="e">
        <f>VLOOKUP(Tabla1[[#This Row],[NRO_CUENTA]],[1]!Tabla3[#Data],17,0)</f>
        <v>#N/A</v>
      </c>
      <c r="AE1820" s="37"/>
    </row>
    <row r="1821" spans="1:31" x14ac:dyDescent="0.25">
      <c r="A1821" t="s">
        <v>88</v>
      </c>
      <c r="B1821" s="1">
        <v>43017</v>
      </c>
      <c r="C1821" t="s">
        <v>76</v>
      </c>
      <c r="D1821">
        <v>31426</v>
      </c>
      <c r="E1821" s="6" t="s">
        <v>3759</v>
      </c>
      <c r="F1821" t="s">
        <v>6709</v>
      </c>
      <c r="G1821" s="6" t="s">
        <v>1426</v>
      </c>
      <c r="H1821" t="s">
        <v>40</v>
      </c>
      <c r="I1821" t="s">
        <v>23</v>
      </c>
      <c r="J1821" t="s">
        <v>1222</v>
      </c>
      <c r="K1821" t="s">
        <v>3762</v>
      </c>
      <c r="L1821" t="s">
        <v>3763</v>
      </c>
      <c r="M1821" t="s">
        <v>3764</v>
      </c>
      <c r="N1821" t="s">
        <v>2376</v>
      </c>
      <c r="O1821" s="88">
        <v>44774</v>
      </c>
      <c r="P1821" s="88">
        <v>44805</v>
      </c>
      <c r="Q1821" s="1" t="s">
        <v>6939</v>
      </c>
      <c r="R1821" s="1"/>
      <c r="S1821" s="2"/>
      <c r="T1821" s="89">
        <v>44820</v>
      </c>
      <c r="U1821" t="s">
        <v>5982</v>
      </c>
      <c r="V1821" t="s">
        <v>5982</v>
      </c>
      <c r="W1821" t="s">
        <v>76</v>
      </c>
      <c r="X1821" t="b">
        <f>Tabla1[[#This Row],[PLAN CONSUMO 31/10]]=Tabla1[[#This Row],[PLAN_CONSUMO]]</f>
        <v>1</v>
      </c>
      <c r="Y1821" t="s">
        <v>6709</v>
      </c>
      <c r="Z1821" t="b">
        <f>Tabla1[[#This Row],[DESCRIPCION_U20002 31/10]]=Tabla1[[#This Row],[DESCRIPCION_U2000]]</f>
        <v>1</v>
      </c>
      <c r="AA1821" t="s">
        <v>1426</v>
      </c>
      <c r="AB1821" t="b">
        <f>Tabla1[[#This Row],[EJECUTIVO COMERCIAL 31/10]]=Tabla1[[#This Row],[EJECUTIVO_CORPORATE]]</f>
        <v>1</v>
      </c>
      <c r="AC1821" t="e">
        <f>VLOOKUP(Tabla1[[#This Row],[NRO_CUENTA]],[1]!Tabla3[#Data],12,0)</f>
        <v>#N/A</v>
      </c>
      <c r="AD1821" t="e">
        <f>VLOOKUP(Tabla1[[#This Row],[NRO_CUENTA]],[1]!Tabla3[#Data],17,0)</f>
        <v>#N/A</v>
      </c>
      <c r="AE1821" s="37"/>
    </row>
    <row r="1822" spans="1:31" x14ac:dyDescent="0.25">
      <c r="A1822" t="s">
        <v>88</v>
      </c>
      <c r="B1822" s="1">
        <v>43524</v>
      </c>
      <c r="C1822" t="s">
        <v>760</v>
      </c>
      <c r="D1822">
        <v>33640</v>
      </c>
      <c r="E1822" s="6" t="s">
        <v>3705</v>
      </c>
      <c r="F1822" t="s">
        <v>6366</v>
      </c>
      <c r="G1822" s="6" t="s">
        <v>1426</v>
      </c>
      <c r="H1822" t="s">
        <v>40</v>
      </c>
      <c r="I1822" t="s">
        <v>23</v>
      </c>
      <c r="J1822" t="s">
        <v>1222</v>
      </c>
      <c r="K1822" t="s">
        <v>3716</v>
      </c>
      <c r="L1822" t="s">
        <v>3717</v>
      </c>
      <c r="M1822" t="s">
        <v>3718</v>
      </c>
      <c r="N1822" t="s">
        <v>2376</v>
      </c>
      <c r="O1822" s="88">
        <v>44774</v>
      </c>
      <c r="P1822" s="88">
        <v>44805</v>
      </c>
      <c r="Q1822" s="1" t="s">
        <v>6939</v>
      </c>
      <c r="R1822" s="1"/>
      <c r="S1822" s="2"/>
      <c r="T1822" s="89">
        <v>44825</v>
      </c>
      <c r="U1822" t="s">
        <v>5982</v>
      </c>
      <c r="V1822" t="s">
        <v>5982</v>
      </c>
      <c r="W1822" t="s">
        <v>28</v>
      </c>
      <c r="X1822" t="b">
        <f>Tabla1[[#This Row],[PLAN CONSUMO 31/10]]=Tabla1[[#This Row],[PLAN_CONSUMO]]</f>
        <v>0</v>
      </c>
      <c r="Y1822" t="s">
        <v>8873</v>
      </c>
      <c r="Z1822" t="b">
        <f>Tabla1[[#This Row],[DESCRIPCION_U20002 31/10]]=Tabla1[[#This Row],[DESCRIPCION_U2000]]</f>
        <v>0</v>
      </c>
      <c r="AA1822" t="s">
        <v>1426</v>
      </c>
      <c r="AB1822" t="b">
        <f>Tabla1[[#This Row],[EJECUTIVO COMERCIAL 31/10]]=Tabla1[[#This Row],[EJECUTIVO_CORPORATE]]</f>
        <v>1</v>
      </c>
      <c r="AC1822" t="e">
        <f>VLOOKUP(Tabla1[[#This Row],[NRO_CUENTA]],[1]!Tabla3[#Data],12,0)</f>
        <v>#N/A</v>
      </c>
      <c r="AD1822" t="e">
        <f>VLOOKUP(Tabla1[[#This Row],[NRO_CUENTA]],[1]!Tabla3[#Data],17,0)</f>
        <v>#N/A</v>
      </c>
      <c r="AE1822" s="37"/>
    </row>
    <row r="1823" spans="1:31" x14ac:dyDescent="0.25">
      <c r="A1823" t="s">
        <v>88</v>
      </c>
      <c r="B1823" s="1">
        <v>42885</v>
      </c>
      <c r="C1823" t="s">
        <v>1380</v>
      </c>
      <c r="D1823">
        <v>31078</v>
      </c>
      <c r="E1823" s="6" t="s">
        <v>3681</v>
      </c>
      <c r="F1823" t="s">
        <v>6130</v>
      </c>
      <c r="G1823" s="6" t="s">
        <v>1830</v>
      </c>
      <c r="H1823" t="s">
        <v>40</v>
      </c>
      <c r="I1823" t="s">
        <v>23</v>
      </c>
      <c r="J1823" t="s">
        <v>1842</v>
      </c>
      <c r="K1823" t="s">
        <v>3685</v>
      </c>
      <c r="L1823" t="s">
        <v>3686</v>
      </c>
      <c r="M1823" t="s">
        <v>3687</v>
      </c>
      <c r="N1823" t="s">
        <v>2376</v>
      </c>
      <c r="O1823" s="88">
        <v>44774</v>
      </c>
      <c r="P1823" s="88">
        <v>44805</v>
      </c>
      <c r="Q1823" s="1" t="s">
        <v>6939</v>
      </c>
      <c r="R1823" s="1"/>
      <c r="S1823" s="2"/>
      <c r="T1823" s="89">
        <v>44819</v>
      </c>
      <c r="U1823" t="s">
        <v>5982</v>
      </c>
      <c r="V1823" t="s">
        <v>5982</v>
      </c>
      <c r="W1823" t="s">
        <v>1380</v>
      </c>
      <c r="X1823" t="b">
        <f>Tabla1[[#This Row],[PLAN CONSUMO 31/10]]=Tabla1[[#This Row],[PLAN_CONSUMO]]</f>
        <v>1</v>
      </c>
      <c r="Y1823" t="s">
        <v>7637</v>
      </c>
      <c r="Z1823" t="b">
        <f>Tabla1[[#This Row],[DESCRIPCION_U20002 31/10]]=Tabla1[[#This Row],[DESCRIPCION_U2000]]</f>
        <v>0</v>
      </c>
      <c r="AA1823" t="s">
        <v>1830</v>
      </c>
      <c r="AB1823" t="b">
        <f>Tabla1[[#This Row],[EJECUTIVO COMERCIAL 31/10]]=Tabla1[[#This Row],[EJECUTIVO_CORPORATE]]</f>
        <v>1</v>
      </c>
      <c r="AC1823" t="e">
        <f>VLOOKUP(Tabla1[[#This Row],[NRO_CUENTA]],[1]!Tabla3[#Data],12,0)</f>
        <v>#N/A</v>
      </c>
      <c r="AD1823" t="e">
        <f>VLOOKUP(Tabla1[[#This Row],[NRO_CUENTA]],[1]!Tabla3[#Data],17,0)</f>
        <v>#N/A</v>
      </c>
      <c r="AE1823" s="37"/>
    </row>
    <row r="1824" spans="1:31" x14ac:dyDescent="0.25">
      <c r="A1824" t="s">
        <v>88</v>
      </c>
      <c r="B1824" s="1">
        <v>43434</v>
      </c>
      <c r="C1824" t="s">
        <v>5997</v>
      </c>
      <c r="D1824">
        <v>33317</v>
      </c>
      <c r="E1824" s="6" t="s">
        <v>3658</v>
      </c>
      <c r="F1824" t="s">
        <v>6708</v>
      </c>
      <c r="G1824" s="6" t="s">
        <v>4247</v>
      </c>
      <c r="H1824" t="s">
        <v>40</v>
      </c>
      <c r="I1824" t="s">
        <v>23</v>
      </c>
      <c r="J1824" t="s">
        <v>4336</v>
      </c>
      <c r="K1824" t="s">
        <v>3660</v>
      </c>
      <c r="L1824" t="s">
        <v>3661</v>
      </c>
      <c r="M1824" t="s">
        <v>3662</v>
      </c>
      <c r="N1824" t="s">
        <v>2376</v>
      </c>
      <c r="O1824" s="88">
        <v>44774</v>
      </c>
      <c r="P1824" s="88">
        <v>44805</v>
      </c>
      <c r="Q1824" s="1" t="s">
        <v>6939</v>
      </c>
      <c r="R1824" s="1"/>
      <c r="S1824" s="2"/>
      <c r="T1824" s="89">
        <v>45008</v>
      </c>
      <c r="U1824" t="s">
        <v>5982</v>
      </c>
      <c r="V1824" t="s">
        <v>35</v>
      </c>
      <c r="W1824" t="s">
        <v>5997</v>
      </c>
      <c r="X1824" t="b">
        <f>Tabla1[[#This Row],[PLAN CONSUMO 31/10]]=Tabla1[[#This Row],[PLAN_CONSUMO]]</f>
        <v>1</v>
      </c>
      <c r="Y1824" t="s">
        <v>35</v>
      </c>
      <c r="Z1824" t="b">
        <f>Tabla1[[#This Row],[DESCRIPCION_U20002 31/10]]=Tabla1[[#This Row],[DESCRIPCION_U2000]]</f>
        <v>0</v>
      </c>
      <c r="AA1824" t="s">
        <v>4247</v>
      </c>
      <c r="AB1824" t="b">
        <f>Tabla1[[#This Row],[EJECUTIVO COMERCIAL 31/10]]=Tabla1[[#This Row],[EJECUTIVO_CORPORATE]]</f>
        <v>1</v>
      </c>
      <c r="AC1824" t="e">
        <f>VLOOKUP(Tabla1[[#This Row],[NRO_CUENTA]],[1]!Tabla3[#Data],12,0)</f>
        <v>#N/A</v>
      </c>
      <c r="AD1824" t="e">
        <f>VLOOKUP(Tabla1[[#This Row],[NRO_CUENTA]],[1]!Tabla3[#Data],17,0)</f>
        <v>#N/A</v>
      </c>
    </row>
    <row r="1825" spans="1:31" x14ac:dyDescent="0.25">
      <c r="A1825" t="s">
        <v>88</v>
      </c>
      <c r="B1825" s="1">
        <v>44145</v>
      </c>
      <c r="C1825" t="s">
        <v>28</v>
      </c>
      <c r="D1825">
        <v>35616</v>
      </c>
      <c r="E1825" s="6" t="s">
        <v>3640</v>
      </c>
      <c r="F1825" t="s">
        <v>7472</v>
      </c>
      <c r="G1825" s="6" t="s">
        <v>1413</v>
      </c>
      <c r="H1825" t="s">
        <v>40</v>
      </c>
      <c r="I1825" t="s">
        <v>23</v>
      </c>
      <c r="J1825" t="s">
        <v>757</v>
      </c>
      <c r="K1825" t="s">
        <v>3650</v>
      </c>
      <c r="L1825" t="s">
        <v>3651</v>
      </c>
      <c r="M1825" t="s">
        <v>3652</v>
      </c>
      <c r="N1825" t="s">
        <v>2376</v>
      </c>
      <c r="O1825" s="88">
        <v>44774</v>
      </c>
      <c r="P1825" s="88">
        <v>44805</v>
      </c>
      <c r="Q1825" s="1" t="s">
        <v>75</v>
      </c>
      <c r="R1825" s="1"/>
      <c r="S1825" s="2" t="s">
        <v>2239</v>
      </c>
      <c r="T1825" s="48" t="s">
        <v>6992</v>
      </c>
      <c r="U1825" t="s">
        <v>5982</v>
      </c>
      <c r="V1825" t="s">
        <v>35</v>
      </c>
      <c r="W1825" t="s">
        <v>393</v>
      </c>
      <c r="X1825" t="b">
        <f>Tabla1[[#This Row],[PLAN CONSUMO 31/10]]=Tabla1[[#This Row],[PLAN_CONSUMO]]</f>
        <v>0</v>
      </c>
      <c r="Y1825" t="s">
        <v>35</v>
      </c>
      <c r="Z1825" t="b">
        <f>Tabla1[[#This Row],[DESCRIPCION_U20002 31/10]]=Tabla1[[#This Row],[DESCRIPCION_U2000]]</f>
        <v>0</v>
      </c>
      <c r="AA1825" t="s">
        <v>8926</v>
      </c>
      <c r="AB1825" t="b">
        <f>Tabla1[[#This Row],[EJECUTIVO COMERCIAL 31/10]]=Tabla1[[#This Row],[EJECUTIVO_CORPORATE]]</f>
        <v>0</v>
      </c>
      <c r="AC1825" t="e">
        <f>VLOOKUP(Tabla1[[#This Row],[NRO_CUENTA]],[1]!Tabla3[#Data],12,0)</f>
        <v>#N/A</v>
      </c>
      <c r="AD1825" t="e">
        <f>VLOOKUP(Tabla1[[#This Row],[NRO_CUENTA]],[1]!Tabla3[#Data],17,0)</f>
        <v>#N/A</v>
      </c>
    </row>
    <row r="1826" spans="1:31" x14ac:dyDescent="0.25">
      <c r="A1826" t="s">
        <v>88</v>
      </c>
      <c r="B1826" s="1">
        <v>43404</v>
      </c>
      <c r="C1826" t="s">
        <v>414</v>
      </c>
      <c r="D1826">
        <v>33151</v>
      </c>
      <c r="E1826" s="6" t="s">
        <v>3117</v>
      </c>
      <c r="F1826" t="s">
        <v>6363</v>
      </c>
      <c r="G1826" s="6" t="s">
        <v>4247</v>
      </c>
      <c r="H1826" t="s">
        <v>40</v>
      </c>
      <c r="I1826" t="s">
        <v>23</v>
      </c>
      <c r="J1826" t="s">
        <v>4336</v>
      </c>
      <c r="K1826" t="s">
        <v>3248</v>
      </c>
      <c r="L1826" t="s">
        <v>3249</v>
      </c>
      <c r="M1826" t="s">
        <v>3250</v>
      </c>
      <c r="N1826" t="s">
        <v>2376</v>
      </c>
      <c r="O1826" s="88">
        <v>44774</v>
      </c>
      <c r="P1826" s="88">
        <v>44805</v>
      </c>
      <c r="Q1826" s="1" t="s">
        <v>6939</v>
      </c>
      <c r="R1826" s="1"/>
      <c r="S1826" s="2"/>
      <c r="T1826" s="89">
        <v>44825</v>
      </c>
      <c r="U1826" t="s">
        <v>5982</v>
      </c>
      <c r="V1826" t="s">
        <v>5982</v>
      </c>
      <c r="W1826" t="s">
        <v>414</v>
      </c>
      <c r="X1826" t="b">
        <f>Tabla1[[#This Row],[PLAN CONSUMO 31/10]]=Tabla1[[#This Row],[PLAN_CONSUMO]]</f>
        <v>1</v>
      </c>
      <c r="Y1826" t="s">
        <v>6363</v>
      </c>
      <c r="Z1826" t="b">
        <f>Tabla1[[#This Row],[DESCRIPCION_U20002 31/10]]=Tabla1[[#This Row],[DESCRIPCION_U2000]]</f>
        <v>1</v>
      </c>
      <c r="AA1826" t="s">
        <v>4247</v>
      </c>
      <c r="AB1826" t="b">
        <f>Tabla1[[#This Row],[EJECUTIVO COMERCIAL 31/10]]=Tabla1[[#This Row],[EJECUTIVO_CORPORATE]]</f>
        <v>1</v>
      </c>
      <c r="AC1826" t="e">
        <f>VLOOKUP(Tabla1[[#This Row],[NRO_CUENTA]],[1]!Tabla3[#Data],12,0)</f>
        <v>#N/A</v>
      </c>
      <c r="AD1826" t="e">
        <f>VLOOKUP(Tabla1[[#This Row],[NRO_CUENTA]],[1]!Tabla3[#Data],17,0)</f>
        <v>#N/A</v>
      </c>
      <c r="AE1826" s="37"/>
    </row>
    <row r="1827" spans="1:31" x14ac:dyDescent="0.25">
      <c r="A1827" t="s">
        <v>88</v>
      </c>
      <c r="B1827" s="1">
        <v>42591</v>
      </c>
      <c r="C1827" t="s">
        <v>1381</v>
      </c>
      <c r="D1827">
        <v>30304</v>
      </c>
      <c r="E1827" s="6" t="s">
        <v>3117</v>
      </c>
      <c r="F1827" t="s">
        <v>6362</v>
      </c>
      <c r="G1827" s="6" t="s">
        <v>4247</v>
      </c>
      <c r="H1827" t="s">
        <v>40</v>
      </c>
      <c r="I1827" t="s">
        <v>23</v>
      </c>
      <c r="J1827" t="s">
        <v>4336</v>
      </c>
      <c r="K1827" t="s">
        <v>3245</v>
      </c>
      <c r="L1827" t="s">
        <v>3246</v>
      </c>
      <c r="M1827" t="s">
        <v>3247</v>
      </c>
      <c r="N1827" t="s">
        <v>2376</v>
      </c>
      <c r="O1827" s="88">
        <v>44774</v>
      </c>
      <c r="P1827" s="88">
        <v>44805</v>
      </c>
      <c r="Q1827" s="1" t="s">
        <v>6939</v>
      </c>
      <c r="R1827" s="1"/>
      <c r="S1827" s="2"/>
      <c r="T1827" s="89">
        <v>44825</v>
      </c>
      <c r="U1827" t="s">
        <v>5982</v>
      </c>
      <c r="V1827" t="s">
        <v>5982</v>
      </c>
      <c r="W1827" t="s">
        <v>1381</v>
      </c>
      <c r="X1827" t="b">
        <f>Tabla1[[#This Row],[PLAN CONSUMO 31/10]]=Tabla1[[#This Row],[PLAN_CONSUMO]]</f>
        <v>1</v>
      </c>
      <c r="Y1827" t="s">
        <v>6362</v>
      </c>
      <c r="Z1827" t="b">
        <f>Tabla1[[#This Row],[DESCRIPCION_U20002 31/10]]=Tabla1[[#This Row],[DESCRIPCION_U2000]]</f>
        <v>1</v>
      </c>
      <c r="AA1827" t="s">
        <v>4247</v>
      </c>
      <c r="AB1827" t="b">
        <f>Tabla1[[#This Row],[EJECUTIVO COMERCIAL 31/10]]=Tabla1[[#This Row],[EJECUTIVO_CORPORATE]]</f>
        <v>1</v>
      </c>
      <c r="AC1827" t="e">
        <f>VLOOKUP(Tabla1[[#This Row],[NRO_CUENTA]],[1]!Tabla3[#Data],12,0)</f>
        <v>#N/A</v>
      </c>
      <c r="AD1827" t="e">
        <f>VLOOKUP(Tabla1[[#This Row],[NRO_CUENTA]],[1]!Tabla3[#Data],17,0)</f>
        <v>#N/A</v>
      </c>
      <c r="AE1827" s="37"/>
    </row>
    <row r="1828" spans="1:31" x14ac:dyDescent="0.25">
      <c r="A1828" t="s">
        <v>88</v>
      </c>
      <c r="B1828" s="1">
        <v>43518</v>
      </c>
      <c r="C1828" t="s">
        <v>248</v>
      </c>
      <c r="D1828">
        <v>33621</v>
      </c>
      <c r="E1828" s="6" t="s">
        <v>3106</v>
      </c>
      <c r="F1828" t="s">
        <v>6122</v>
      </c>
      <c r="G1828" s="6" t="s">
        <v>1426</v>
      </c>
      <c r="H1828" t="s">
        <v>40</v>
      </c>
      <c r="I1828" t="s">
        <v>23</v>
      </c>
      <c r="J1828" t="s">
        <v>1222</v>
      </c>
      <c r="K1828" t="s">
        <v>3230</v>
      </c>
      <c r="L1828">
        <v>0</v>
      </c>
      <c r="M1828" t="s">
        <v>3287</v>
      </c>
      <c r="N1828" t="s">
        <v>2376</v>
      </c>
      <c r="O1828" s="88">
        <v>44774</v>
      </c>
      <c r="P1828" s="88">
        <v>44805</v>
      </c>
      <c r="Q1828" s="1" t="s">
        <v>6939</v>
      </c>
      <c r="R1828" s="1"/>
      <c r="S1828" s="2"/>
      <c r="T1828" s="89">
        <v>44830</v>
      </c>
      <c r="U1828" t="s">
        <v>5982</v>
      </c>
      <c r="V1828" t="s">
        <v>5982</v>
      </c>
      <c r="W1828" t="s">
        <v>248</v>
      </c>
      <c r="X1828" t="b">
        <f>Tabla1[[#This Row],[PLAN CONSUMO 31/10]]=Tabla1[[#This Row],[PLAN_CONSUMO]]</f>
        <v>1</v>
      </c>
      <c r="Y1828" t="s">
        <v>6122</v>
      </c>
      <c r="Z1828" t="b">
        <f>Tabla1[[#This Row],[DESCRIPCION_U20002 31/10]]=Tabla1[[#This Row],[DESCRIPCION_U2000]]</f>
        <v>1</v>
      </c>
      <c r="AA1828" t="s">
        <v>1426</v>
      </c>
      <c r="AB1828" t="b">
        <f>Tabla1[[#This Row],[EJECUTIVO COMERCIAL 31/10]]=Tabla1[[#This Row],[EJECUTIVO_CORPORATE]]</f>
        <v>1</v>
      </c>
      <c r="AC1828" t="e">
        <f>VLOOKUP(Tabla1[[#This Row],[NRO_CUENTA]],[1]!Tabla3[#Data],12,0)</f>
        <v>#N/A</v>
      </c>
      <c r="AD1828" t="e">
        <f>VLOOKUP(Tabla1[[#This Row],[NRO_CUENTA]],[1]!Tabla3[#Data],17,0)</f>
        <v>#N/A</v>
      </c>
      <c r="AE1828" s="37"/>
    </row>
    <row r="1829" spans="1:31" x14ac:dyDescent="0.25">
      <c r="A1829" t="s">
        <v>88</v>
      </c>
      <c r="B1829" s="1">
        <v>43435</v>
      </c>
      <c r="C1829" t="s">
        <v>557</v>
      </c>
      <c r="D1829">
        <v>33308</v>
      </c>
      <c r="E1829" s="6" t="s">
        <v>3083</v>
      </c>
      <c r="F1829" t="s">
        <v>3084</v>
      </c>
      <c r="G1829" s="6" t="s">
        <v>6990</v>
      </c>
      <c r="H1829" t="s">
        <v>40</v>
      </c>
      <c r="I1829" t="s">
        <v>23</v>
      </c>
      <c r="J1829" t="s">
        <v>5201</v>
      </c>
      <c r="K1829" t="s">
        <v>3174</v>
      </c>
      <c r="L1829" t="s">
        <v>3175</v>
      </c>
      <c r="M1829" t="s">
        <v>3176</v>
      </c>
      <c r="N1829" t="s">
        <v>2376</v>
      </c>
      <c r="O1829" s="88">
        <v>44774</v>
      </c>
      <c r="P1829" s="88">
        <v>44805</v>
      </c>
      <c r="Q1829" s="1" t="s">
        <v>6939</v>
      </c>
      <c r="R1829" s="1" t="s">
        <v>7642</v>
      </c>
      <c r="S1829" s="2"/>
      <c r="T1829" s="89">
        <v>44821</v>
      </c>
      <c r="U1829" t="s">
        <v>5982</v>
      </c>
      <c r="V1829" t="s">
        <v>5982</v>
      </c>
      <c r="W1829" t="s">
        <v>557</v>
      </c>
      <c r="X1829" t="b">
        <f>Tabla1[[#This Row],[PLAN CONSUMO 31/10]]=Tabla1[[#This Row],[PLAN_CONSUMO]]</f>
        <v>1</v>
      </c>
      <c r="Y1829" t="s">
        <v>3084</v>
      </c>
      <c r="Z1829" t="b">
        <f>Tabla1[[#This Row],[DESCRIPCION_U20002 31/10]]=Tabla1[[#This Row],[DESCRIPCION_U2000]]</f>
        <v>1</v>
      </c>
      <c r="AA1829" t="s">
        <v>6990</v>
      </c>
      <c r="AB1829" t="b">
        <f>Tabla1[[#This Row],[EJECUTIVO COMERCIAL 31/10]]=Tabla1[[#This Row],[EJECUTIVO_CORPORATE]]</f>
        <v>1</v>
      </c>
      <c r="AC1829" t="e">
        <f>VLOOKUP(Tabla1[[#This Row],[NRO_CUENTA]],[1]!Tabla3[#Data],12,0)</f>
        <v>#N/A</v>
      </c>
      <c r="AD1829" t="e">
        <f>VLOOKUP(Tabla1[[#This Row],[NRO_CUENTA]],[1]!Tabla3[#Data],17,0)</f>
        <v>#N/A</v>
      </c>
      <c r="AE1829" s="37"/>
    </row>
    <row r="1830" spans="1:31" x14ac:dyDescent="0.25">
      <c r="A1830" t="s">
        <v>88</v>
      </c>
      <c r="B1830" s="1">
        <v>43280</v>
      </c>
      <c r="C1830" t="s">
        <v>28</v>
      </c>
      <c r="D1830">
        <v>32604</v>
      </c>
      <c r="E1830" s="6" t="s">
        <v>3068</v>
      </c>
      <c r="F1830" t="s">
        <v>3069</v>
      </c>
      <c r="G1830" s="6" t="s">
        <v>7374</v>
      </c>
      <c r="H1830" t="s">
        <v>40</v>
      </c>
      <c r="I1830" t="s">
        <v>23</v>
      </c>
      <c r="J1830" t="s">
        <v>2342</v>
      </c>
      <c r="K1830" t="s">
        <v>3144</v>
      </c>
      <c r="L1830">
        <v>0</v>
      </c>
      <c r="M1830" t="s">
        <v>3145</v>
      </c>
      <c r="N1830" t="s">
        <v>2376</v>
      </c>
      <c r="O1830" s="88">
        <v>44774</v>
      </c>
      <c r="P1830" s="88">
        <v>44805</v>
      </c>
      <c r="Q1830" s="1" t="s">
        <v>6939</v>
      </c>
      <c r="R1830" s="1"/>
      <c r="S1830" s="2"/>
      <c r="T1830" s="89">
        <v>44829</v>
      </c>
      <c r="U1830" t="s">
        <v>5982</v>
      </c>
      <c r="V1830" t="s">
        <v>5982</v>
      </c>
      <c r="W1830" t="s">
        <v>28</v>
      </c>
      <c r="X1830" t="b">
        <f>Tabla1[[#This Row],[PLAN CONSUMO 31/10]]=Tabla1[[#This Row],[PLAN_CONSUMO]]</f>
        <v>1</v>
      </c>
      <c r="Y1830" t="s">
        <v>3069</v>
      </c>
      <c r="Z1830" t="b">
        <f>Tabla1[[#This Row],[DESCRIPCION_U20002 31/10]]=Tabla1[[#This Row],[DESCRIPCION_U2000]]</f>
        <v>1</v>
      </c>
      <c r="AA1830" t="s">
        <v>5882</v>
      </c>
      <c r="AB1830" t="b">
        <f>Tabla1[[#This Row],[EJECUTIVO COMERCIAL 31/10]]=Tabla1[[#This Row],[EJECUTIVO_CORPORATE]]</f>
        <v>0</v>
      </c>
      <c r="AC1830" t="e">
        <f>VLOOKUP(Tabla1[[#This Row],[NRO_CUENTA]],[1]!Tabla3[#Data],12,0)</f>
        <v>#N/A</v>
      </c>
      <c r="AD1830" t="e">
        <f>VLOOKUP(Tabla1[[#This Row],[NRO_CUENTA]],[1]!Tabla3[#Data],17,0)</f>
        <v>#N/A</v>
      </c>
      <c r="AE1830" s="37"/>
    </row>
    <row r="1831" spans="1:31" x14ac:dyDescent="0.25">
      <c r="A1831" t="s">
        <v>88</v>
      </c>
      <c r="B1831" s="1">
        <v>42964</v>
      </c>
      <c r="C1831" t="s">
        <v>725</v>
      </c>
      <c r="D1831">
        <v>31319</v>
      </c>
      <c r="E1831" s="6" t="s">
        <v>3065</v>
      </c>
      <c r="F1831" t="s">
        <v>6359</v>
      </c>
      <c r="G1831" s="6" t="s">
        <v>4249</v>
      </c>
      <c r="H1831" t="s">
        <v>40</v>
      </c>
      <c r="I1831" t="s">
        <v>23</v>
      </c>
      <c r="J1831" t="s">
        <v>4335</v>
      </c>
      <c r="K1831" t="s">
        <v>3142</v>
      </c>
      <c r="L1831" t="s">
        <v>3143</v>
      </c>
      <c r="M1831" t="s">
        <v>8592</v>
      </c>
      <c r="N1831" t="s">
        <v>2376</v>
      </c>
      <c r="O1831" s="88">
        <v>44774</v>
      </c>
      <c r="P1831" s="88">
        <v>44805</v>
      </c>
      <c r="Q1831" t="s">
        <v>6939</v>
      </c>
      <c r="R1831" s="1" t="s">
        <v>8597</v>
      </c>
      <c r="S1831" s="2"/>
      <c r="T1831" s="89">
        <v>45189</v>
      </c>
      <c r="U1831" t="s">
        <v>5982</v>
      </c>
      <c r="V1831" t="s">
        <v>5982</v>
      </c>
      <c r="W1831" t="s">
        <v>725</v>
      </c>
      <c r="X1831" t="b">
        <f>Tabla1[[#This Row],[PLAN CONSUMO 31/10]]=Tabla1[[#This Row],[PLAN_CONSUMO]]</f>
        <v>1</v>
      </c>
      <c r="Y1831" t="s">
        <v>6359</v>
      </c>
      <c r="Z1831" t="b">
        <f>Tabla1[[#This Row],[DESCRIPCION_U20002 31/10]]=Tabla1[[#This Row],[DESCRIPCION_U2000]]</f>
        <v>1</v>
      </c>
      <c r="AA1831" t="s">
        <v>4249</v>
      </c>
      <c r="AB1831" t="b">
        <f>Tabla1[[#This Row],[EJECUTIVO COMERCIAL 31/10]]=Tabla1[[#This Row],[EJECUTIVO_CORPORATE]]</f>
        <v>1</v>
      </c>
      <c r="AC1831" t="e">
        <f>VLOOKUP(Tabla1[[#This Row],[NRO_CUENTA]],[1]!Tabla3[#Data],12,0)</f>
        <v>#N/A</v>
      </c>
      <c r="AD1831" t="e">
        <f>VLOOKUP(Tabla1[[#This Row],[NRO_CUENTA]],[1]!Tabla3[#Data],17,0)</f>
        <v>#N/A</v>
      </c>
    </row>
    <row r="1832" spans="1:31" x14ac:dyDescent="0.25">
      <c r="A1832" t="s">
        <v>88</v>
      </c>
      <c r="B1832" s="1">
        <v>43264</v>
      </c>
      <c r="C1832" t="s">
        <v>28</v>
      </c>
      <c r="D1832">
        <v>32473</v>
      </c>
      <c r="E1832" s="6" t="s">
        <v>2927</v>
      </c>
      <c r="F1832" t="s">
        <v>6703</v>
      </c>
      <c r="G1832" s="6" t="s">
        <v>5731</v>
      </c>
      <c r="H1832" t="s">
        <v>40</v>
      </c>
      <c r="I1832" t="s">
        <v>23</v>
      </c>
      <c r="J1832" t="s">
        <v>6181</v>
      </c>
      <c r="K1832" t="s">
        <v>2933</v>
      </c>
      <c r="L1832" t="s">
        <v>2934</v>
      </c>
      <c r="M1832" t="s">
        <v>2935</v>
      </c>
      <c r="N1832" t="s">
        <v>2376</v>
      </c>
      <c r="O1832" s="88">
        <v>44774</v>
      </c>
      <c r="P1832" s="88">
        <v>44805</v>
      </c>
      <c r="Q1832" s="1" t="s">
        <v>6939</v>
      </c>
      <c r="R1832" s="1"/>
      <c r="S1832" s="2"/>
      <c r="T1832" s="89">
        <v>44824</v>
      </c>
      <c r="U1832" t="s">
        <v>5984</v>
      </c>
      <c r="V1832" t="s">
        <v>35</v>
      </c>
      <c r="W1832" t="s">
        <v>28</v>
      </c>
      <c r="X1832" t="b">
        <f>Tabla1[[#This Row],[PLAN CONSUMO 31/10]]=Tabla1[[#This Row],[PLAN_CONSUMO]]</f>
        <v>1</v>
      </c>
      <c r="Y1832" t="s">
        <v>35</v>
      </c>
      <c r="Z1832" t="b">
        <f>Tabla1[[#This Row],[DESCRIPCION_U20002 31/10]]=Tabla1[[#This Row],[DESCRIPCION_U2000]]</f>
        <v>0</v>
      </c>
      <c r="AA1832" t="s">
        <v>5731</v>
      </c>
      <c r="AB1832" t="b">
        <f>Tabla1[[#This Row],[EJECUTIVO COMERCIAL 31/10]]=Tabla1[[#This Row],[EJECUTIVO_CORPORATE]]</f>
        <v>1</v>
      </c>
      <c r="AC1832" t="e">
        <f>VLOOKUP(Tabla1[[#This Row],[NRO_CUENTA]],[1]!Tabla3[#Data],12,0)</f>
        <v>#N/A</v>
      </c>
      <c r="AD1832" t="e">
        <f>VLOOKUP(Tabla1[[#This Row],[NRO_CUENTA]],[1]!Tabla3[#Data],17,0)</f>
        <v>#N/A</v>
      </c>
      <c r="AE1832" s="37"/>
    </row>
    <row r="1833" spans="1:31" x14ac:dyDescent="0.25">
      <c r="A1833" t="s">
        <v>88</v>
      </c>
      <c r="B1833" s="1">
        <v>42916</v>
      </c>
      <c r="C1833" t="s">
        <v>364</v>
      </c>
      <c r="D1833">
        <v>31144</v>
      </c>
      <c r="E1833" s="6" t="s">
        <v>2927</v>
      </c>
      <c r="F1833" t="s">
        <v>6702</v>
      </c>
      <c r="G1833" s="6" t="s">
        <v>5731</v>
      </c>
      <c r="H1833" t="s">
        <v>40</v>
      </c>
      <c r="I1833" t="s">
        <v>23</v>
      </c>
      <c r="J1833" t="s">
        <v>6181</v>
      </c>
      <c r="K1833" t="s">
        <v>2930</v>
      </c>
      <c r="L1833" t="s">
        <v>2931</v>
      </c>
      <c r="M1833" t="s">
        <v>2932</v>
      </c>
      <c r="N1833" t="s">
        <v>2376</v>
      </c>
      <c r="O1833" s="88">
        <v>44774</v>
      </c>
      <c r="P1833" s="88">
        <v>44805</v>
      </c>
      <c r="Q1833" s="1" t="s">
        <v>6939</v>
      </c>
      <c r="R1833" s="1"/>
      <c r="S1833" s="2"/>
      <c r="T1833" s="89">
        <v>44823</v>
      </c>
      <c r="U1833" t="s">
        <v>5984</v>
      </c>
      <c r="V1833" t="s">
        <v>5982</v>
      </c>
      <c r="W1833" t="s">
        <v>28</v>
      </c>
      <c r="X1833" t="b">
        <f>Tabla1[[#This Row],[PLAN CONSUMO 31/10]]=Tabla1[[#This Row],[PLAN_CONSUMO]]</f>
        <v>0</v>
      </c>
      <c r="Y1833" t="s">
        <v>8871</v>
      </c>
      <c r="Z1833" t="b">
        <f>Tabla1[[#This Row],[DESCRIPCION_U20002 31/10]]=Tabla1[[#This Row],[DESCRIPCION_U2000]]</f>
        <v>0</v>
      </c>
      <c r="AA1833" t="s">
        <v>5731</v>
      </c>
      <c r="AB1833" t="b">
        <f>Tabla1[[#This Row],[EJECUTIVO COMERCIAL 31/10]]=Tabla1[[#This Row],[EJECUTIVO_CORPORATE]]</f>
        <v>1</v>
      </c>
      <c r="AC1833" t="e">
        <f>VLOOKUP(Tabla1[[#This Row],[NRO_CUENTA]],[1]!Tabla3[#Data],12,0)</f>
        <v>#N/A</v>
      </c>
      <c r="AD1833" t="e">
        <f>VLOOKUP(Tabla1[[#This Row],[NRO_CUENTA]],[1]!Tabla3[#Data],17,0)</f>
        <v>#N/A</v>
      </c>
      <c r="AE1833" s="37"/>
    </row>
    <row r="1834" spans="1:31" x14ac:dyDescent="0.25">
      <c r="A1834" t="s">
        <v>88</v>
      </c>
      <c r="B1834" s="1">
        <v>44617</v>
      </c>
      <c r="C1834" t="s">
        <v>28</v>
      </c>
      <c r="D1834">
        <v>37337</v>
      </c>
      <c r="E1834" s="6" t="s">
        <v>7564</v>
      </c>
      <c r="F1834" t="s">
        <v>7565</v>
      </c>
      <c r="G1834" s="6" t="s">
        <v>4249</v>
      </c>
      <c r="H1834" t="s">
        <v>40</v>
      </c>
      <c r="I1834" t="s">
        <v>23</v>
      </c>
      <c r="J1834" t="s">
        <v>4335</v>
      </c>
      <c r="K1834" t="s">
        <v>7580</v>
      </c>
      <c r="L1834" t="s">
        <v>7581</v>
      </c>
      <c r="M1834" t="s">
        <v>7582</v>
      </c>
      <c r="N1834" t="s">
        <v>4091</v>
      </c>
      <c r="O1834" s="88">
        <v>44774</v>
      </c>
      <c r="P1834" s="88">
        <v>44805</v>
      </c>
      <c r="Q1834" s="22" t="s">
        <v>27</v>
      </c>
      <c r="R1834" s="1"/>
      <c r="S1834" s="2"/>
      <c r="T1834" s="48">
        <v>44820</v>
      </c>
      <c r="U1834" t="s">
        <v>5984</v>
      </c>
      <c r="V1834" t="s">
        <v>35</v>
      </c>
      <c r="W1834" t="s">
        <v>28</v>
      </c>
      <c r="X1834" t="b">
        <f>Tabla1[[#This Row],[PLAN CONSUMO 31/10]]=Tabla1[[#This Row],[PLAN_CONSUMO]]</f>
        <v>1</v>
      </c>
      <c r="Y1834" t="s">
        <v>35</v>
      </c>
      <c r="Z1834" t="b">
        <f>Tabla1[[#This Row],[DESCRIPCION_U20002 31/10]]=Tabla1[[#This Row],[DESCRIPCION_U2000]]</f>
        <v>0</v>
      </c>
      <c r="AA1834" t="s">
        <v>4249</v>
      </c>
      <c r="AB1834" t="b">
        <f>Tabla1[[#This Row],[EJECUTIVO COMERCIAL 31/10]]=Tabla1[[#This Row],[EJECUTIVO_CORPORATE]]</f>
        <v>1</v>
      </c>
      <c r="AC1834" t="e">
        <f>VLOOKUP(Tabla1[[#This Row],[NRO_CUENTA]],[1]!Tabla3[#Data],12,0)</f>
        <v>#N/A</v>
      </c>
      <c r="AD1834" t="e">
        <f>VLOOKUP(Tabla1[[#This Row],[NRO_CUENTA]],[1]!Tabla3[#Data],17,0)</f>
        <v>#N/A</v>
      </c>
    </row>
    <row r="1835" spans="1:31" x14ac:dyDescent="0.25">
      <c r="A1835" t="s">
        <v>18</v>
      </c>
      <c r="B1835" s="1">
        <v>44618</v>
      </c>
      <c r="C1835" t="s">
        <v>5991</v>
      </c>
      <c r="D1835">
        <v>37365</v>
      </c>
      <c r="E1835" s="6" t="s">
        <v>1060</v>
      </c>
      <c r="F1835" t="s">
        <v>7566</v>
      </c>
      <c r="G1835" s="6" t="s">
        <v>1837</v>
      </c>
      <c r="H1835" t="s">
        <v>40</v>
      </c>
      <c r="I1835" t="s">
        <v>23</v>
      </c>
      <c r="J1835" t="s">
        <v>939</v>
      </c>
      <c r="K1835" t="s">
        <v>7583</v>
      </c>
      <c r="L1835" t="s">
        <v>7584</v>
      </c>
      <c r="M1835" t="s">
        <v>7297</v>
      </c>
      <c r="N1835" t="s">
        <v>4091</v>
      </c>
      <c r="O1835" s="88">
        <v>44774</v>
      </c>
      <c r="P1835" s="88">
        <v>44805</v>
      </c>
      <c r="Q1835" s="22" t="s">
        <v>27</v>
      </c>
      <c r="R1835" s="1"/>
      <c r="S1835" s="2"/>
      <c r="T1835" s="48">
        <v>44831</v>
      </c>
      <c r="U1835" t="s">
        <v>5982</v>
      </c>
      <c r="V1835" t="s">
        <v>5982</v>
      </c>
      <c r="W1835" t="s">
        <v>5991</v>
      </c>
      <c r="X1835" t="b">
        <f>Tabla1[[#This Row],[PLAN CONSUMO 31/10]]=Tabla1[[#This Row],[PLAN_CONSUMO]]</f>
        <v>1</v>
      </c>
      <c r="Y1835" t="s">
        <v>7566</v>
      </c>
      <c r="Z1835" t="b">
        <f>Tabla1[[#This Row],[DESCRIPCION_U20002 31/10]]=Tabla1[[#This Row],[DESCRIPCION_U2000]]</f>
        <v>1</v>
      </c>
      <c r="AA1835" t="s">
        <v>8891</v>
      </c>
      <c r="AB1835" t="b">
        <f>Tabla1[[#This Row],[EJECUTIVO COMERCIAL 31/10]]=Tabla1[[#This Row],[EJECUTIVO_CORPORATE]]</f>
        <v>0</v>
      </c>
      <c r="AC1835" t="e">
        <f>VLOOKUP(Tabla1[[#This Row],[NRO_CUENTA]],[1]!Tabla3[#Data],12,0)</f>
        <v>#N/A</v>
      </c>
      <c r="AD1835" t="e">
        <f>VLOOKUP(Tabla1[[#This Row],[NRO_CUENTA]],[1]!Tabla3[#Data],17,0)</f>
        <v>#N/A</v>
      </c>
    </row>
    <row r="1836" spans="1:31" x14ac:dyDescent="0.25">
      <c r="A1836" t="s">
        <v>18</v>
      </c>
      <c r="B1836" s="1">
        <v>44618</v>
      </c>
      <c r="C1836" t="s">
        <v>760</v>
      </c>
      <c r="D1836">
        <v>37366</v>
      </c>
      <c r="E1836" s="6" t="s">
        <v>1060</v>
      </c>
      <c r="F1836" t="s">
        <v>7567</v>
      </c>
      <c r="G1836" s="6" t="s">
        <v>1837</v>
      </c>
      <c r="H1836" t="s">
        <v>40</v>
      </c>
      <c r="I1836" t="s">
        <v>23</v>
      </c>
      <c r="J1836" s="94" t="s">
        <v>939</v>
      </c>
      <c r="K1836" t="s">
        <v>7585</v>
      </c>
      <c r="L1836" t="s">
        <v>7586</v>
      </c>
      <c r="M1836" t="s">
        <v>7297</v>
      </c>
      <c r="N1836" t="s">
        <v>4091</v>
      </c>
      <c r="O1836" s="88">
        <v>44774</v>
      </c>
      <c r="P1836" s="88">
        <v>44805</v>
      </c>
      <c r="Q1836" s="22" t="s">
        <v>27</v>
      </c>
      <c r="R1836" s="1"/>
      <c r="S1836" s="2"/>
      <c r="T1836" s="48">
        <v>44832</v>
      </c>
      <c r="U1836" t="s">
        <v>5982</v>
      </c>
      <c r="V1836" t="s">
        <v>5982</v>
      </c>
      <c r="W1836" t="s">
        <v>760</v>
      </c>
      <c r="X1836" t="b">
        <f>Tabla1[[#This Row],[PLAN CONSUMO 31/10]]=Tabla1[[#This Row],[PLAN_CONSUMO]]</f>
        <v>1</v>
      </c>
      <c r="Y1836" t="s">
        <v>7567</v>
      </c>
      <c r="Z1836" t="b">
        <f>Tabla1[[#This Row],[DESCRIPCION_U20002 31/10]]=Tabla1[[#This Row],[DESCRIPCION_U2000]]</f>
        <v>1</v>
      </c>
      <c r="AA1836" t="s">
        <v>8891</v>
      </c>
      <c r="AB1836" t="b">
        <f>Tabla1[[#This Row],[EJECUTIVO COMERCIAL 31/10]]=Tabla1[[#This Row],[EJECUTIVO_CORPORATE]]</f>
        <v>0</v>
      </c>
      <c r="AC1836" t="e">
        <f>VLOOKUP(Tabla1[[#This Row],[NRO_CUENTA]],[1]!Tabla3[#Data],12,0)</f>
        <v>#N/A</v>
      </c>
      <c r="AD1836" t="e">
        <f>VLOOKUP(Tabla1[[#This Row],[NRO_CUENTA]],[1]!Tabla3[#Data],17,0)</f>
        <v>#N/A</v>
      </c>
    </row>
    <row r="1837" spans="1:31" x14ac:dyDescent="0.25">
      <c r="A1837" t="s">
        <v>88</v>
      </c>
      <c r="B1837" s="1">
        <v>44613</v>
      </c>
      <c r="C1837" t="s">
        <v>469</v>
      </c>
      <c r="D1837">
        <v>37394</v>
      </c>
      <c r="E1837" s="6" t="s">
        <v>7568</v>
      </c>
      <c r="F1837" t="s">
        <v>7569</v>
      </c>
      <c r="G1837" s="91" t="s">
        <v>1830</v>
      </c>
      <c r="H1837" t="s">
        <v>40</v>
      </c>
      <c r="I1837" t="s">
        <v>23</v>
      </c>
      <c r="J1837" s="94" t="s">
        <v>1842</v>
      </c>
      <c r="K1837" t="s">
        <v>7587</v>
      </c>
      <c r="L1837" t="s">
        <v>7588</v>
      </c>
      <c r="M1837" t="s">
        <v>7589</v>
      </c>
      <c r="N1837" t="s">
        <v>4091</v>
      </c>
      <c r="O1837" s="88">
        <v>44774</v>
      </c>
      <c r="P1837" s="88">
        <v>44805</v>
      </c>
      <c r="Q1837" s="22" t="s">
        <v>27</v>
      </c>
      <c r="R1837" s="1"/>
      <c r="S1837" s="2"/>
      <c r="T1837" s="48">
        <v>44832</v>
      </c>
      <c r="U1837" t="s">
        <v>5982</v>
      </c>
      <c r="V1837" t="s">
        <v>5982</v>
      </c>
      <c r="W1837" t="s">
        <v>469</v>
      </c>
      <c r="X1837" t="b">
        <f>Tabla1[[#This Row],[PLAN CONSUMO 31/10]]=Tabla1[[#This Row],[PLAN_CONSUMO]]</f>
        <v>1</v>
      </c>
      <c r="Y1837" t="s">
        <v>7569</v>
      </c>
      <c r="Z1837" t="b">
        <f>Tabla1[[#This Row],[DESCRIPCION_U20002 31/10]]=Tabla1[[#This Row],[DESCRIPCION_U2000]]</f>
        <v>1</v>
      </c>
      <c r="AA1837" t="s">
        <v>1830</v>
      </c>
      <c r="AB1837" t="b">
        <f>Tabla1[[#This Row],[EJECUTIVO COMERCIAL 31/10]]=Tabla1[[#This Row],[EJECUTIVO_CORPORATE]]</f>
        <v>1</v>
      </c>
      <c r="AC1837" t="e">
        <f>VLOOKUP(Tabla1[[#This Row],[NRO_CUENTA]],[1]!Tabla3[#Data],12,0)</f>
        <v>#N/A</v>
      </c>
      <c r="AD1837" t="e">
        <f>VLOOKUP(Tabla1[[#This Row],[NRO_CUENTA]],[1]!Tabla3[#Data],17,0)</f>
        <v>#N/A</v>
      </c>
    </row>
    <row r="1838" spans="1:31" x14ac:dyDescent="0.25">
      <c r="A1838" t="s">
        <v>18</v>
      </c>
      <c r="B1838" s="1">
        <v>44651</v>
      </c>
      <c r="C1838" t="s">
        <v>118</v>
      </c>
      <c r="D1838">
        <v>37458</v>
      </c>
      <c r="E1838" s="6" t="s">
        <v>7570</v>
      </c>
      <c r="F1838" t="s">
        <v>7571</v>
      </c>
      <c r="G1838" s="91" t="s">
        <v>4620</v>
      </c>
      <c r="H1838" t="s">
        <v>40</v>
      </c>
      <c r="I1838" t="s">
        <v>23</v>
      </c>
      <c r="J1838" s="94" t="s">
        <v>1225</v>
      </c>
      <c r="K1838" t="s">
        <v>7590</v>
      </c>
      <c r="L1838" t="s">
        <v>7591</v>
      </c>
      <c r="M1838" t="s">
        <v>7592</v>
      </c>
      <c r="N1838" t="s">
        <v>4091</v>
      </c>
      <c r="O1838" s="88">
        <v>44774</v>
      </c>
      <c r="P1838" s="88">
        <v>44805</v>
      </c>
      <c r="Q1838" s="1" t="s">
        <v>996</v>
      </c>
      <c r="R1838" s="1" t="s">
        <v>8585</v>
      </c>
      <c r="S1838" s="2"/>
      <c r="T1838" s="48" t="s">
        <v>6992</v>
      </c>
      <c r="U1838" t="s">
        <v>5982</v>
      </c>
      <c r="V1838" t="s">
        <v>5982</v>
      </c>
      <c r="W1838" t="s">
        <v>118</v>
      </c>
      <c r="X1838" t="b">
        <f>Tabla1[[#This Row],[PLAN CONSUMO 31/10]]=Tabla1[[#This Row],[PLAN_CONSUMO]]</f>
        <v>1</v>
      </c>
      <c r="Y1838" t="s">
        <v>7571</v>
      </c>
      <c r="Z1838" t="b">
        <f>Tabla1[[#This Row],[DESCRIPCION_U20002 31/10]]=Tabla1[[#This Row],[DESCRIPCION_U2000]]</f>
        <v>1</v>
      </c>
      <c r="AA1838" t="s">
        <v>9185</v>
      </c>
      <c r="AB1838" t="b">
        <f>Tabla1[[#This Row],[EJECUTIVO COMERCIAL 31/10]]=Tabla1[[#This Row],[EJECUTIVO_CORPORATE]]</f>
        <v>0</v>
      </c>
      <c r="AC1838" t="str">
        <f>VLOOKUP(Tabla1[[#This Row],[NRO_CUENTA]],[1]!Tabla3[#Data],12,0)</f>
        <v>Esperando confirmacion por correo</v>
      </c>
      <c r="AD1838" t="e">
        <f>VLOOKUP(Tabla1[[#This Row],[NRO_CUENTA]],[1]!Tabla3[#Data],17,0)</f>
        <v>#REF!</v>
      </c>
    </row>
    <row r="1839" spans="1:31" x14ac:dyDescent="0.25">
      <c r="A1839" t="s">
        <v>188</v>
      </c>
      <c r="B1839" s="1">
        <v>44652</v>
      </c>
      <c r="C1839" t="s">
        <v>94</v>
      </c>
      <c r="D1839">
        <v>37541</v>
      </c>
      <c r="E1839" s="6" t="s">
        <v>189</v>
      </c>
      <c r="F1839" t="s">
        <v>7572</v>
      </c>
      <c r="G1839" s="91" t="s">
        <v>1754</v>
      </c>
      <c r="H1839" t="s">
        <v>22</v>
      </c>
      <c r="I1839" t="s">
        <v>23</v>
      </c>
      <c r="J1839" s="94" t="s">
        <v>1843</v>
      </c>
      <c r="K1839" t="s">
        <v>7593</v>
      </c>
      <c r="L1839" t="s">
        <v>7594</v>
      </c>
      <c r="M1839" t="s">
        <v>7595</v>
      </c>
      <c r="N1839" t="s">
        <v>4091</v>
      </c>
      <c r="O1839" s="88">
        <v>44774</v>
      </c>
      <c r="P1839" s="88">
        <v>44805</v>
      </c>
      <c r="Q1839" s="22" t="s">
        <v>27</v>
      </c>
      <c r="R1839" s="1"/>
      <c r="S1839" s="2"/>
      <c r="T1839" s="48">
        <v>44846</v>
      </c>
      <c r="U1839" t="s">
        <v>5989</v>
      </c>
      <c r="V1839" t="s">
        <v>35</v>
      </c>
      <c r="W1839" t="s">
        <v>94</v>
      </c>
      <c r="X1839" t="b">
        <f>Tabla1[[#This Row],[PLAN CONSUMO 31/10]]=Tabla1[[#This Row],[PLAN_CONSUMO]]</f>
        <v>1</v>
      </c>
      <c r="Y1839" t="s">
        <v>35</v>
      </c>
      <c r="Z1839" t="b">
        <f>Tabla1[[#This Row],[DESCRIPCION_U20002 31/10]]=Tabla1[[#This Row],[DESCRIPCION_U2000]]</f>
        <v>0</v>
      </c>
      <c r="AA1839" t="s">
        <v>1754</v>
      </c>
      <c r="AB1839" t="b">
        <f>Tabla1[[#This Row],[EJECUTIVO COMERCIAL 31/10]]=Tabla1[[#This Row],[EJECUTIVO_CORPORATE]]</f>
        <v>1</v>
      </c>
      <c r="AC1839" t="e">
        <f>VLOOKUP(Tabla1[[#This Row],[NRO_CUENTA]],[1]!Tabla3[#Data],12,0)</f>
        <v>#N/A</v>
      </c>
      <c r="AD1839" t="e">
        <f>VLOOKUP(Tabla1[[#This Row],[NRO_CUENTA]],[1]!Tabla3[#Data],17,0)</f>
        <v>#N/A</v>
      </c>
    </row>
    <row r="1840" spans="1:31" x14ac:dyDescent="0.25">
      <c r="A1840" t="s">
        <v>188</v>
      </c>
      <c r="B1840" s="1">
        <v>44652</v>
      </c>
      <c r="C1840" t="s">
        <v>94</v>
      </c>
      <c r="D1840">
        <v>37542</v>
      </c>
      <c r="E1840" s="6" t="s">
        <v>189</v>
      </c>
      <c r="F1840" t="s">
        <v>7573</v>
      </c>
      <c r="G1840" s="91" t="s">
        <v>1754</v>
      </c>
      <c r="H1840" t="s">
        <v>22</v>
      </c>
      <c r="I1840" t="s">
        <v>23</v>
      </c>
      <c r="J1840" s="94" t="s">
        <v>1843</v>
      </c>
      <c r="K1840" t="s">
        <v>7596</v>
      </c>
      <c r="L1840" t="s">
        <v>7597</v>
      </c>
      <c r="M1840" t="s">
        <v>7598</v>
      </c>
      <c r="N1840" t="s">
        <v>4091</v>
      </c>
      <c r="O1840" s="88">
        <v>44774</v>
      </c>
      <c r="P1840" s="88">
        <v>44805</v>
      </c>
      <c r="Q1840" s="22" t="s">
        <v>27</v>
      </c>
      <c r="R1840" s="1"/>
      <c r="S1840" s="2"/>
      <c r="T1840" s="48">
        <v>44847</v>
      </c>
      <c r="U1840" t="s">
        <v>5989</v>
      </c>
      <c r="V1840" t="s">
        <v>35</v>
      </c>
      <c r="W1840" t="s">
        <v>94</v>
      </c>
      <c r="X1840" t="b">
        <f>Tabla1[[#This Row],[PLAN CONSUMO 31/10]]=Tabla1[[#This Row],[PLAN_CONSUMO]]</f>
        <v>1</v>
      </c>
      <c r="Y1840" t="s">
        <v>35</v>
      </c>
      <c r="Z1840" t="b">
        <f>Tabla1[[#This Row],[DESCRIPCION_U20002 31/10]]=Tabla1[[#This Row],[DESCRIPCION_U2000]]</f>
        <v>0</v>
      </c>
      <c r="AA1840" t="s">
        <v>1754</v>
      </c>
      <c r="AB1840" t="b">
        <f>Tabla1[[#This Row],[EJECUTIVO COMERCIAL 31/10]]=Tabla1[[#This Row],[EJECUTIVO_CORPORATE]]</f>
        <v>1</v>
      </c>
      <c r="AC1840" t="e">
        <f>VLOOKUP(Tabla1[[#This Row],[NRO_CUENTA]],[1]!Tabla3[#Data],12,0)</f>
        <v>#N/A</v>
      </c>
      <c r="AD1840" t="e">
        <f>VLOOKUP(Tabla1[[#This Row],[NRO_CUENTA]],[1]!Tabla3[#Data],17,0)</f>
        <v>#N/A</v>
      </c>
    </row>
    <row r="1841" spans="1:31" x14ac:dyDescent="0.25">
      <c r="A1841" t="s">
        <v>188</v>
      </c>
      <c r="B1841" s="1">
        <v>44652</v>
      </c>
      <c r="C1841" t="s">
        <v>94</v>
      </c>
      <c r="D1841">
        <v>37543</v>
      </c>
      <c r="E1841" s="6" t="s">
        <v>189</v>
      </c>
      <c r="F1841" t="s">
        <v>7574</v>
      </c>
      <c r="G1841" s="6" t="s">
        <v>1754</v>
      </c>
      <c r="H1841" t="s">
        <v>22</v>
      </c>
      <c r="I1841" t="s">
        <v>23</v>
      </c>
      <c r="J1841" t="s">
        <v>1843</v>
      </c>
      <c r="K1841" t="s">
        <v>7599</v>
      </c>
      <c r="L1841" t="s">
        <v>7600</v>
      </c>
      <c r="M1841" t="s">
        <v>7601</v>
      </c>
      <c r="N1841" t="s">
        <v>4091</v>
      </c>
      <c r="O1841" s="88">
        <v>44774</v>
      </c>
      <c r="P1841" s="88">
        <v>44805</v>
      </c>
      <c r="Q1841" s="22" t="s">
        <v>27</v>
      </c>
      <c r="R1841" s="1"/>
      <c r="S1841" s="2"/>
      <c r="T1841" s="48">
        <v>44848</v>
      </c>
      <c r="U1841" t="s">
        <v>5989</v>
      </c>
      <c r="V1841" t="s">
        <v>35</v>
      </c>
      <c r="W1841" t="s">
        <v>94</v>
      </c>
      <c r="X1841" t="b">
        <f>Tabla1[[#This Row],[PLAN CONSUMO 31/10]]=Tabla1[[#This Row],[PLAN_CONSUMO]]</f>
        <v>1</v>
      </c>
      <c r="Y1841" t="s">
        <v>35</v>
      </c>
      <c r="Z1841" t="b">
        <f>Tabla1[[#This Row],[DESCRIPCION_U20002 31/10]]=Tabla1[[#This Row],[DESCRIPCION_U2000]]</f>
        <v>0</v>
      </c>
      <c r="AA1841" t="s">
        <v>1754</v>
      </c>
      <c r="AB1841" t="b">
        <f>Tabla1[[#This Row],[EJECUTIVO COMERCIAL 31/10]]=Tabla1[[#This Row],[EJECUTIVO_CORPORATE]]</f>
        <v>1</v>
      </c>
      <c r="AC1841" t="e">
        <f>VLOOKUP(Tabla1[[#This Row],[NRO_CUENTA]],[1]!Tabla3[#Data],12,0)</f>
        <v>#N/A</v>
      </c>
      <c r="AD1841" t="e">
        <f>VLOOKUP(Tabla1[[#This Row],[NRO_CUENTA]],[1]!Tabla3[#Data],17,0)</f>
        <v>#N/A</v>
      </c>
    </row>
    <row r="1842" spans="1:31" x14ac:dyDescent="0.25">
      <c r="A1842" t="s">
        <v>188</v>
      </c>
      <c r="B1842" s="1">
        <v>44652</v>
      </c>
      <c r="C1842" t="s">
        <v>94</v>
      </c>
      <c r="D1842">
        <v>37544</v>
      </c>
      <c r="E1842" s="6" t="s">
        <v>189</v>
      </c>
      <c r="F1842" t="s">
        <v>7575</v>
      </c>
      <c r="G1842" s="6" t="s">
        <v>1754</v>
      </c>
      <c r="H1842" t="s">
        <v>40</v>
      </c>
      <c r="I1842" t="s">
        <v>23</v>
      </c>
      <c r="J1842" t="s">
        <v>1843</v>
      </c>
      <c r="K1842" t="s">
        <v>7602</v>
      </c>
      <c r="L1842" t="s">
        <v>7603</v>
      </c>
      <c r="M1842" t="s">
        <v>7604</v>
      </c>
      <c r="N1842" t="s">
        <v>4091</v>
      </c>
      <c r="O1842" s="88">
        <v>44774</v>
      </c>
      <c r="P1842" s="88">
        <v>44805</v>
      </c>
      <c r="Q1842" s="22" t="s">
        <v>27</v>
      </c>
      <c r="R1842" s="1"/>
      <c r="S1842" s="2"/>
      <c r="T1842" s="48">
        <v>44846</v>
      </c>
      <c r="U1842" t="s">
        <v>5989</v>
      </c>
      <c r="V1842" t="s">
        <v>35</v>
      </c>
      <c r="W1842" t="s">
        <v>94</v>
      </c>
      <c r="X1842" t="b">
        <f>Tabla1[[#This Row],[PLAN CONSUMO 31/10]]=Tabla1[[#This Row],[PLAN_CONSUMO]]</f>
        <v>1</v>
      </c>
      <c r="Y1842" t="s">
        <v>35</v>
      </c>
      <c r="Z1842" t="b">
        <f>Tabla1[[#This Row],[DESCRIPCION_U20002 31/10]]=Tabla1[[#This Row],[DESCRIPCION_U2000]]</f>
        <v>0</v>
      </c>
      <c r="AA1842" t="s">
        <v>1754</v>
      </c>
      <c r="AB1842" t="b">
        <f>Tabla1[[#This Row],[EJECUTIVO COMERCIAL 31/10]]=Tabla1[[#This Row],[EJECUTIVO_CORPORATE]]</f>
        <v>1</v>
      </c>
      <c r="AC1842" t="e">
        <f>VLOOKUP(Tabla1[[#This Row],[NRO_CUENTA]],[1]!Tabla3[#Data],12,0)</f>
        <v>#N/A</v>
      </c>
      <c r="AD1842" t="e">
        <f>VLOOKUP(Tabla1[[#This Row],[NRO_CUENTA]],[1]!Tabla3[#Data],17,0)</f>
        <v>#N/A</v>
      </c>
    </row>
    <row r="1843" spans="1:31" x14ac:dyDescent="0.25">
      <c r="A1843" t="s">
        <v>188</v>
      </c>
      <c r="B1843" s="1">
        <v>44652</v>
      </c>
      <c r="C1843" t="s">
        <v>94</v>
      </c>
      <c r="D1843">
        <v>37554</v>
      </c>
      <c r="E1843" s="6" t="s">
        <v>189</v>
      </c>
      <c r="F1843" t="s">
        <v>7576</v>
      </c>
      <c r="G1843" s="6" t="s">
        <v>1754</v>
      </c>
      <c r="H1843" t="s">
        <v>22</v>
      </c>
      <c r="I1843" t="s">
        <v>23</v>
      </c>
      <c r="J1843" t="s">
        <v>1843</v>
      </c>
      <c r="K1843" t="s">
        <v>7593</v>
      </c>
      <c r="L1843" t="s">
        <v>7594</v>
      </c>
      <c r="M1843" t="s">
        <v>7605</v>
      </c>
      <c r="N1843" t="s">
        <v>4091</v>
      </c>
      <c r="O1843" s="88">
        <v>44774</v>
      </c>
      <c r="P1843" s="88">
        <v>44805</v>
      </c>
      <c r="Q1843" s="22" t="s">
        <v>27</v>
      </c>
      <c r="R1843" s="1"/>
      <c r="S1843" s="2"/>
      <c r="T1843" s="48">
        <v>44846</v>
      </c>
      <c r="U1843" t="s">
        <v>5989</v>
      </c>
      <c r="V1843" t="s">
        <v>35</v>
      </c>
      <c r="W1843" t="s">
        <v>94</v>
      </c>
      <c r="X1843" t="b">
        <f>Tabla1[[#This Row],[PLAN CONSUMO 31/10]]=Tabla1[[#This Row],[PLAN_CONSUMO]]</f>
        <v>1</v>
      </c>
      <c r="Y1843" t="s">
        <v>35</v>
      </c>
      <c r="Z1843" t="b">
        <f>Tabla1[[#This Row],[DESCRIPCION_U20002 31/10]]=Tabla1[[#This Row],[DESCRIPCION_U2000]]</f>
        <v>0</v>
      </c>
      <c r="AA1843" t="s">
        <v>1754</v>
      </c>
      <c r="AB1843" t="b">
        <f>Tabla1[[#This Row],[EJECUTIVO COMERCIAL 31/10]]=Tabla1[[#This Row],[EJECUTIVO_CORPORATE]]</f>
        <v>1</v>
      </c>
      <c r="AC1843" t="e">
        <f>VLOOKUP(Tabla1[[#This Row],[NRO_CUENTA]],[1]!Tabla3[#Data],12,0)</f>
        <v>#N/A</v>
      </c>
      <c r="AD1843" t="e">
        <f>VLOOKUP(Tabla1[[#This Row],[NRO_CUENTA]],[1]!Tabla3[#Data],17,0)</f>
        <v>#N/A</v>
      </c>
    </row>
    <row r="1844" spans="1:31" x14ac:dyDescent="0.25">
      <c r="A1844" t="s">
        <v>322</v>
      </c>
      <c r="B1844" s="1">
        <v>44651</v>
      </c>
      <c r="C1844" t="s">
        <v>248</v>
      </c>
      <c r="D1844">
        <v>37555</v>
      </c>
      <c r="E1844" s="6" t="s">
        <v>7577</v>
      </c>
      <c r="F1844" t="s">
        <v>7578</v>
      </c>
      <c r="G1844" s="6" t="s">
        <v>7450</v>
      </c>
      <c r="H1844" t="s">
        <v>40</v>
      </c>
      <c r="I1844" t="s">
        <v>23</v>
      </c>
      <c r="J1844" t="s">
        <v>7202</v>
      </c>
      <c r="K1844" t="s">
        <v>7606</v>
      </c>
      <c r="L1844" t="s">
        <v>7607</v>
      </c>
      <c r="M1844" t="s">
        <v>7608</v>
      </c>
      <c r="N1844" t="s">
        <v>4091</v>
      </c>
      <c r="O1844" s="88">
        <v>44774</v>
      </c>
      <c r="P1844" s="88">
        <v>44805</v>
      </c>
      <c r="Q1844" s="22" t="s">
        <v>27</v>
      </c>
      <c r="R1844" s="1"/>
      <c r="S1844" s="2"/>
      <c r="T1844" s="48">
        <v>44831</v>
      </c>
      <c r="U1844" t="s">
        <v>5982</v>
      </c>
      <c r="V1844" t="s">
        <v>5982</v>
      </c>
      <c r="W1844" t="s">
        <v>248</v>
      </c>
      <c r="X1844" t="b">
        <f>Tabla1[[#This Row],[PLAN CONSUMO 31/10]]=Tabla1[[#This Row],[PLAN_CONSUMO]]</f>
        <v>1</v>
      </c>
      <c r="Y1844" t="s">
        <v>7578</v>
      </c>
      <c r="Z1844" t="b">
        <f>Tabla1[[#This Row],[DESCRIPCION_U20002 31/10]]=Tabla1[[#This Row],[DESCRIPCION_U2000]]</f>
        <v>1</v>
      </c>
      <c r="AA1844" t="s">
        <v>7450</v>
      </c>
      <c r="AB1844" t="b">
        <f>Tabla1[[#This Row],[EJECUTIVO COMERCIAL 31/10]]=Tabla1[[#This Row],[EJECUTIVO_CORPORATE]]</f>
        <v>1</v>
      </c>
      <c r="AC1844" t="e">
        <f>VLOOKUP(Tabla1[[#This Row],[NRO_CUENTA]],[1]!Tabla3[#Data],12,0)</f>
        <v>#N/A</v>
      </c>
      <c r="AD1844" t="e">
        <f>VLOOKUP(Tabla1[[#This Row],[NRO_CUENTA]],[1]!Tabla3[#Data],17,0)</f>
        <v>#N/A</v>
      </c>
    </row>
    <row r="1845" spans="1:31" x14ac:dyDescent="0.25">
      <c r="A1845" t="s">
        <v>188</v>
      </c>
      <c r="B1845" s="1">
        <v>44652</v>
      </c>
      <c r="C1845" t="s">
        <v>94</v>
      </c>
      <c r="D1845">
        <v>37556</v>
      </c>
      <c r="E1845" s="6" t="s">
        <v>189</v>
      </c>
      <c r="F1845" t="s">
        <v>7579</v>
      </c>
      <c r="G1845" s="6" t="s">
        <v>1754</v>
      </c>
      <c r="H1845" t="s">
        <v>22</v>
      </c>
      <c r="I1845" t="s">
        <v>23</v>
      </c>
      <c r="J1845" t="s">
        <v>1843</v>
      </c>
      <c r="K1845" t="s">
        <v>7596</v>
      </c>
      <c r="L1845" t="s">
        <v>7597</v>
      </c>
      <c r="M1845" t="s">
        <v>7605</v>
      </c>
      <c r="N1845" t="s">
        <v>4091</v>
      </c>
      <c r="O1845" s="88">
        <v>44774</v>
      </c>
      <c r="P1845" s="88">
        <v>44805</v>
      </c>
      <c r="Q1845" s="22" t="s">
        <v>27</v>
      </c>
      <c r="R1845" s="1"/>
      <c r="S1845" s="2"/>
      <c r="T1845" s="48">
        <v>44847</v>
      </c>
      <c r="U1845" t="s">
        <v>5989</v>
      </c>
      <c r="V1845" t="s">
        <v>35</v>
      </c>
      <c r="W1845" t="s">
        <v>94</v>
      </c>
      <c r="X1845" t="b">
        <f>Tabla1[[#This Row],[PLAN CONSUMO 31/10]]=Tabla1[[#This Row],[PLAN_CONSUMO]]</f>
        <v>1</v>
      </c>
      <c r="Y1845" t="s">
        <v>35</v>
      </c>
      <c r="Z1845" t="b">
        <f>Tabla1[[#This Row],[DESCRIPCION_U20002 31/10]]=Tabla1[[#This Row],[DESCRIPCION_U2000]]</f>
        <v>0</v>
      </c>
      <c r="AA1845" t="s">
        <v>1754</v>
      </c>
      <c r="AB1845" t="b">
        <f>Tabla1[[#This Row],[EJECUTIVO COMERCIAL 31/10]]=Tabla1[[#This Row],[EJECUTIVO_CORPORATE]]</f>
        <v>1</v>
      </c>
      <c r="AC1845" t="e">
        <f>VLOOKUP(Tabla1[[#This Row],[NRO_CUENTA]],[1]!Tabla3[#Data],12,0)</f>
        <v>#N/A</v>
      </c>
      <c r="AD1845" t="e">
        <f>VLOOKUP(Tabla1[[#This Row],[NRO_CUENTA]],[1]!Tabla3[#Data],17,0)</f>
        <v>#N/A</v>
      </c>
    </row>
    <row r="1846" spans="1:31" x14ac:dyDescent="0.25">
      <c r="A1846" t="s">
        <v>18</v>
      </c>
      <c r="B1846" s="1">
        <v>41487</v>
      </c>
      <c r="C1846" t="s">
        <v>118</v>
      </c>
      <c r="D1846">
        <v>28454</v>
      </c>
      <c r="E1846" s="6" t="s">
        <v>2512</v>
      </c>
      <c r="F1846" t="s">
        <v>7471</v>
      </c>
      <c r="G1846" s="6" t="s">
        <v>1820</v>
      </c>
      <c r="H1846" t="s">
        <v>40</v>
      </c>
      <c r="I1846" t="s">
        <v>23</v>
      </c>
      <c r="J1846" t="s">
        <v>1378</v>
      </c>
      <c r="K1846" t="s">
        <v>2515</v>
      </c>
      <c r="L1846" t="s">
        <v>2516</v>
      </c>
      <c r="M1846" t="s">
        <v>2777</v>
      </c>
      <c r="N1846" t="s">
        <v>594</v>
      </c>
      <c r="O1846" s="88">
        <v>44774</v>
      </c>
      <c r="P1846" s="88">
        <v>44805</v>
      </c>
      <c r="Q1846" s="1" t="s">
        <v>6939</v>
      </c>
      <c r="R1846" s="1" t="s">
        <v>7641</v>
      </c>
      <c r="S1846" s="2"/>
      <c r="T1846" s="89">
        <v>44821</v>
      </c>
      <c r="U1846" t="s">
        <v>5982</v>
      </c>
      <c r="V1846" t="s">
        <v>5982</v>
      </c>
      <c r="W1846" t="s">
        <v>118</v>
      </c>
      <c r="X1846" t="b">
        <f>Tabla1[[#This Row],[PLAN CONSUMO 31/10]]=Tabla1[[#This Row],[PLAN_CONSUMO]]</f>
        <v>1</v>
      </c>
      <c r="Y1846" t="s">
        <v>7471</v>
      </c>
      <c r="Z1846" t="b">
        <f>Tabla1[[#This Row],[DESCRIPCION_U20002 31/10]]=Tabla1[[#This Row],[DESCRIPCION_U2000]]</f>
        <v>1</v>
      </c>
      <c r="AA1846" t="s">
        <v>1820</v>
      </c>
      <c r="AB1846" t="b">
        <f>Tabla1[[#This Row],[EJECUTIVO COMERCIAL 31/10]]=Tabla1[[#This Row],[EJECUTIVO_CORPORATE]]</f>
        <v>1</v>
      </c>
      <c r="AC1846" t="e">
        <f>VLOOKUP(Tabla1[[#This Row],[NRO_CUENTA]],[1]!Tabla3[#Data],12,0)</f>
        <v>#N/A</v>
      </c>
      <c r="AD1846" t="e">
        <f>VLOOKUP(Tabla1[[#This Row],[NRO_CUENTA]],[1]!Tabla3[#Data],17,0)</f>
        <v>#N/A</v>
      </c>
      <c r="AE1846" s="37"/>
    </row>
    <row r="1847" spans="1:31" x14ac:dyDescent="0.25">
      <c r="A1847" t="s">
        <v>88</v>
      </c>
      <c r="B1847" s="1">
        <v>43250</v>
      </c>
      <c r="C1847" t="s">
        <v>364</v>
      </c>
      <c r="D1847">
        <v>32434</v>
      </c>
      <c r="E1847" s="6" t="s">
        <v>2904</v>
      </c>
      <c r="F1847" t="s">
        <v>6114</v>
      </c>
      <c r="G1847" s="6" t="s">
        <v>7374</v>
      </c>
      <c r="H1847" t="s">
        <v>22</v>
      </c>
      <c r="I1847" t="s">
        <v>23</v>
      </c>
      <c r="J1847" t="s">
        <v>2342</v>
      </c>
      <c r="K1847" t="s">
        <v>2907</v>
      </c>
      <c r="L1847" t="s">
        <v>2908</v>
      </c>
      <c r="M1847" t="s">
        <v>2909</v>
      </c>
      <c r="N1847" t="s">
        <v>2376</v>
      </c>
      <c r="O1847" s="88">
        <v>44805</v>
      </c>
      <c r="P1847" s="88">
        <v>44835</v>
      </c>
      <c r="Q1847" s="1" t="s">
        <v>6939</v>
      </c>
      <c r="R1847" s="1"/>
      <c r="S1847" s="2"/>
      <c r="T1847" s="89">
        <v>44848</v>
      </c>
      <c r="U1847" t="s">
        <v>5982</v>
      </c>
      <c r="V1847" t="s">
        <v>5982</v>
      </c>
      <c r="W1847" t="s">
        <v>1380</v>
      </c>
      <c r="X1847" t="b">
        <f>Tabla1[[#This Row],[PLAN CONSUMO 31/10]]=Tabla1[[#This Row],[PLAN_CONSUMO]]</f>
        <v>0</v>
      </c>
      <c r="Y1847" t="s">
        <v>9021</v>
      </c>
      <c r="Z1847" t="b">
        <f>Tabla1[[#This Row],[DESCRIPCION_U20002 31/10]]=Tabla1[[#This Row],[DESCRIPCION_U2000]]</f>
        <v>0</v>
      </c>
      <c r="AA1847" t="s">
        <v>7446</v>
      </c>
      <c r="AB1847" t="b">
        <f>Tabla1[[#This Row],[EJECUTIVO COMERCIAL 31/10]]=Tabla1[[#This Row],[EJECUTIVO_CORPORATE]]</f>
        <v>0</v>
      </c>
      <c r="AC1847" t="e">
        <f>VLOOKUP(Tabla1[[#This Row],[NRO_CUENTA]],[1]!Tabla3[#Data],12,0)</f>
        <v>#N/A</v>
      </c>
      <c r="AD1847" t="e">
        <f>VLOOKUP(Tabla1[[#This Row],[NRO_CUENTA]],[1]!Tabla3[#Data],17,0)</f>
        <v>#N/A</v>
      </c>
      <c r="AE1847" s="37"/>
    </row>
    <row r="1848" spans="1:31" x14ac:dyDescent="0.25">
      <c r="A1848" t="s">
        <v>88</v>
      </c>
      <c r="B1848" s="1">
        <v>43264</v>
      </c>
      <c r="C1848" t="s">
        <v>6498</v>
      </c>
      <c r="D1848">
        <v>32395</v>
      </c>
      <c r="E1848" s="6" t="s">
        <v>2806</v>
      </c>
      <c r="F1848" t="s">
        <v>6695</v>
      </c>
      <c r="G1848" s="6" t="s">
        <v>6990</v>
      </c>
      <c r="H1848" t="s">
        <v>22</v>
      </c>
      <c r="I1848" t="s">
        <v>23</v>
      </c>
      <c r="J1848" t="s">
        <v>5201</v>
      </c>
      <c r="K1848" t="s">
        <v>2812</v>
      </c>
      <c r="L1848" t="s">
        <v>2813</v>
      </c>
      <c r="M1848" t="s">
        <v>2811</v>
      </c>
      <c r="N1848" t="s">
        <v>2376</v>
      </c>
      <c r="O1848" s="88">
        <v>44805</v>
      </c>
      <c r="P1848" s="88">
        <v>44835</v>
      </c>
      <c r="Q1848" s="1" t="s">
        <v>6939</v>
      </c>
      <c r="R1848" s="1"/>
      <c r="S1848" s="2"/>
      <c r="T1848" s="89">
        <v>44847</v>
      </c>
      <c r="U1848" t="s">
        <v>5984</v>
      </c>
      <c r="V1848" t="s">
        <v>35</v>
      </c>
      <c r="W1848" t="s">
        <v>6498</v>
      </c>
      <c r="X1848" t="b">
        <f>Tabla1[[#This Row],[PLAN CONSUMO 31/10]]=Tabla1[[#This Row],[PLAN_CONSUMO]]</f>
        <v>1</v>
      </c>
      <c r="Y1848" t="s">
        <v>35</v>
      </c>
      <c r="Z1848" t="b">
        <f>Tabla1[[#This Row],[DESCRIPCION_U20002 31/10]]=Tabla1[[#This Row],[DESCRIPCION_U2000]]</f>
        <v>0</v>
      </c>
      <c r="AA1848" t="s">
        <v>6990</v>
      </c>
      <c r="AB1848" t="b">
        <f>Tabla1[[#This Row],[EJECUTIVO COMERCIAL 31/10]]=Tabla1[[#This Row],[EJECUTIVO_CORPORATE]]</f>
        <v>1</v>
      </c>
      <c r="AC1848" t="e">
        <f>VLOOKUP(Tabla1[[#This Row],[NRO_CUENTA]],[1]!Tabla3[#Data],12,0)</f>
        <v>#N/A</v>
      </c>
      <c r="AD1848" t="e">
        <f>VLOOKUP(Tabla1[[#This Row],[NRO_CUENTA]],[1]!Tabla3[#Data],17,0)</f>
        <v>#N/A</v>
      </c>
      <c r="AE1848" s="37"/>
    </row>
    <row r="1849" spans="1:31" x14ac:dyDescent="0.25">
      <c r="A1849" t="s">
        <v>88</v>
      </c>
      <c r="B1849" s="1">
        <v>42853</v>
      </c>
      <c r="C1849" t="s">
        <v>248</v>
      </c>
      <c r="D1849">
        <v>30957</v>
      </c>
      <c r="E1849" s="6" t="s">
        <v>2795</v>
      </c>
      <c r="F1849" t="s">
        <v>6110</v>
      </c>
      <c r="G1849" s="6" t="s">
        <v>1426</v>
      </c>
      <c r="H1849" t="s">
        <v>22</v>
      </c>
      <c r="I1849" t="s">
        <v>23</v>
      </c>
      <c r="J1849" t="s">
        <v>1222</v>
      </c>
      <c r="K1849" t="s">
        <v>2800</v>
      </c>
      <c r="L1849" t="s">
        <v>2801</v>
      </c>
      <c r="M1849" t="s">
        <v>2802</v>
      </c>
      <c r="N1849" t="s">
        <v>2376</v>
      </c>
      <c r="O1849" s="88">
        <v>44805</v>
      </c>
      <c r="P1849" s="88">
        <v>44835</v>
      </c>
      <c r="Q1849" s="1" t="s">
        <v>6939</v>
      </c>
      <c r="R1849" s="1"/>
      <c r="S1849" s="2"/>
      <c r="T1849" s="89">
        <v>44854</v>
      </c>
      <c r="U1849" t="s">
        <v>5982</v>
      </c>
      <c r="V1849" t="s">
        <v>5982</v>
      </c>
      <c r="W1849" t="s">
        <v>248</v>
      </c>
      <c r="X1849" t="b">
        <f>Tabla1[[#This Row],[PLAN CONSUMO 31/10]]=Tabla1[[#This Row],[PLAN_CONSUMO]]</f>
        <v>1</v>
      </c>
      <c r="Y1849" t="s">
        <v>6110</v>
      </c>
      <c r="Z1849" t="b">
        <f>Tabla1[[#This Row],[DESCRIPCION_U20002 31/10]]=Tabla1[[#This Row],[DESCRIPCION_U2000]]</f>
        <v>1</v>
      </c>
      <c r="AA1849" t="s">
        <v>1426</v>
      </c>
      <c r="AB1849" t="b">
        <f>Tabla1[[#This Row],[EJECUTIVO COMERCIAL 31/10]]=Tabla1[[#This Row],[EJECUTIVO_CORPORATE]]</f>
        <v>1</v>
      </c>
      <c r="AC1849" t="e">
        <f>VLOOKUP(Tabla1[[#This Row],[NRO_CUENTA]],[1]!Tabla3[#Data],12,0)</f>
        <v>#N/A</v>
      </c>
      <c r="AD1849" t="e">
        <f>VLOOKUP(Tabla1[[#This Row],[NRO_CUENTA]],[1]!Tabla3[#Data],17,0)</f>
        <v>#N/A</v>
      </c>
      <c r="AE1849" s="37"/>
    </row>
    <row r="1850" spans="1:31" x14ac:dyDescent="0.25">
      <c r="A1850" t="s">
        <v>88</v>
      </c>
      <c r="B1850" s="1">
        <v>43616</v>
      </c>
      <c r="C1850" t="s">
        <v>323</v>
      </c>
      <c r="D1850">
        <v>33982</v>
      </c>
      <c r="E1850" s="6" t="s">
        <v>2717</v>
      </c>
      <c r="F1850" t="s">
        <v>6107</v>
      </c>
      <c r="G1850" s="6" t="s">
        <v>4247</v>
      </c>
      <c r="H1850" t="s">
        <v>22</v>
      </c>
      <c r="I1850" t="s">
        <v>23</v>
      </c>
      <c r="J1850" t="s">
        <v>4336</v>
      </c>
      <c r="K1850" t="s">
        <v>2723</v>
      </c>
      <c r="L1850" t="s">
        <v>2724</v>
      </c>
      <c r="M1850" t="s">
        <v>2722</v>
      </c>
      <c r="N1850" t="s">
        <v>2376</v>
      </c>
      <c r="O1850" s="88">
        <v>44805</v>
      </c>
      <c r="P1850" s="88">
        <v>44835</v>
      </c>
      <c r="Q1850" s="1" t="s">
        <v>6939</v>
      </c>
      <c r="R1850" s="1"/>
      <c r="S1850" s="2"/>
      <c r="T1850" s="89">
        <v>44855</v>
      </c>
      <c r="U1850" t="s">
        <v>5982</v>
      </c>
      <c r="V1850" t="s">
        <v>5984</v>
      </c>
      <c r="W1850" t="s">
        <v>323</v>
      </c>
      <c r="X1850" t="b">
        <f>Tabla1[[#This Row],[PLAN CONSUMO 31/10]]=Tabla1[[#This Row],[PLAN_CONSUMO]]</f>
        <v>1</v>
      </c>
      <c r="Y1850" t="s">
        <v>6107</v>
      </c>
      <c r="Z1850" t="b">
        <f>Tabla1[[#This Row],[DESCRIPCION_U20002 31/10]]=Tabla1[[#This Row],[DESCRIPCION_U2000]]</f>
        <v>1</v>
      </c>
      <c r="AA1850" t="s">
        <v>4247</v>
      </c>
      <c r="AB1850" t="b">
        <f>Tabla1[[#This Row],[EJECUTIVO COMERCIAL 31/10]]=Tabla1[[#This Row],[EJECUTIVO_CORPORATE]]</f>
        <v>1</v>
      </c>
      <c r="AC1850" t="e">
        <f>VLOOKUP(Tabla1[[#This Row],[NRO_CUENTA]],[1]!Tabla3[#Data],12,0)</f>
        <v>#N/A</v>
      </c>
      <c r="AD1850" t="e">
        <f>VLOOKUP(Tabla1[[#This Row],[NRO_CUENTA]],[1]!Tabla3[#Data],17,0)</f>
        <v>#N/A</v>
      </c>
      <c r="AE1850" s="37"/>
    </row>
    <row r="1851" spans="1:31" x14ac:dyDescent="0.25">
      <c r="A1851" t="s">
        <v>88</v>
      </c>
      <c r="B1851" s="1">
        <v>44196</v>
      </c>
      <c r="C1851" t="s">
        <v>323</v>
      </c>
      <c r="D1851">
        <v>35789</v>
      </c>
      <c r="E1851" s="6" t="s">
        <v>2717</v>
      </c>
      <c r="F1851" t="s">
        <v>3836</v>
      </c>
      <c r="G1851" s="6" t="s">
        <v>4247</v>
      </c>
      <c r="H1851" t="s">
        <v>40</v>
      </c>
      <c r="I1851" t="s">
        <v>23</v>
      </c>
      <c r="J1851" t="s">
        <v>4336</v>
      </c>
      <c r="K1851" t="s">
        <v>3929</v>
      </c>
      <c r="L1851" t="s">
        <v>3930</v>
      </c>
      <c r="M1851" t="s">
        <v>3931</v>
      </c>
      <c r="N1851" t="s">
        <v>2376</v>
      </c>
      <c r="O1851" s="88">
        <v>44805</v>
      </c>
      <c r="P1851" s="88">
        <v>44835</v>
      </c>
      <c r="Q1851" s="1" t="s">
        <v>6939</v>
      </c>
      <c r="R1851" s="1"/>
      <c r="S1851" s="2"/>
      <c r="T1851" s="89">
        <v>44852</v>
      </c>
      <c r="U1851" t="s">
        <v>5982</v>
      </c>
      <c r="V1851" t="s">
        <v>5982</v>
      </c>
      <c r="W1851" t="s">
        <v>323</v>
      </c>
      <c r="X1851" t="b">
        <f>Tabla1[[#This Row],[PLAN CONSUMO 31/10]]=Tabla1[[#This Row],[PLAN_CONSUMO]]</f>
        <v>1</v>
      </c>
      <c r="Y1851" t="s">
        <v>3836</v>
      </c>
      <c r="Z1851" t="b">
        <f>Tabla1[[#This Row],[DESCRIPCION_U20002 31/10]]=Tabla1[[#This Row],[DESCRIPCION_U2000]]</f>
        <v>1</v>
      </c>
      <c r="AA1851" t="s">
        <v>4247</v>
      </c>
      <c r="AB1851" t="b">
        <f>Tabla1[[#This Row],[EJECUTIVO COMERCIAL 31/10]]=Tabla1[[#This Row],[EJECUTIVO_CORPORATE]]</f>
        <v>1</v>
      </c>
      <c r="AC1851" t="e">
        <f>VLOOKUP(Tabla1[[#This Row],[NRO_CUENTA]],[1]!Tabla3[#Data],12,0)</f>
        <v>#N/A</v>
      </c>
      <c r="AD1851" t="e">
        <f>VLOOKUP(Tabla1[[#This Row],[NRO_CUENTA]],[1]!Tabla3[#Data],17,0)</f>
        <v>#N/A</v>
      </c>
      <c r="AE1851" s="37"/>
    </row>
    <row r="1852" spans="1:31" x14ac:dyDescent="0.25">
      <c r="A1852" t="s">
        <v>88</v>
      </c>
      <c r="B1852" s="1">
        <v>43250</v>
      </c>
      <c r="C1852" t="s">
        <v>248</v>
      </c>
      <c r="D1852">
        <v>32439</v>
      </c>
      <c r="E1852" s="6" t="s">
        <v>2904</v>
      </c>
      <c r="F1852" t="s">
        <v>3435</v>
      </c>
      <c r="G1852" s="6" t="s">
        <v>7374</v>
      </c>
      <c r="H1852" t="s">
        <v>40</v>
      </c>
      <c r="I1852" t="s">
        <v>23</v>
      </c>
      <c r="J1852" t="s">
        <v>2342</v>
      </c>
      <c r="K1852" t="s">
        <v>2917</v>
      </c>
      <c r="L1852" t="s">
        <v>2918</v>
      </c>
      <c r="M1852" t="s">
        <v>2912</v>
      </c>
      <c r="N1852" t="s">
        <v>2376</v>
      </c>
      <c r="O1852" s="88">
        <v>44805</v>
      </c>
      <c r="P1852" s="88">
        <v>44835</v>
      </c>
      <c r="Q1852" s="1" t="s">
        <v>6939</v>
      </c>
      <c r="R1852" s="1"/>
      <c r="S1852" s="2"/>
      <c r="T1852" s="89">
        <v>44854</v>
      </c>
      <c r="U1852" t="s">
        <v>5982</v>
      </c>
      <c r="V1852" t="s">
        <v>5982</v>
      </c>
      <c r="W1852" t="s">
        <v>76</v>
      </c>
      <c r="X1852" t="b">
        <f>Tabla1[[#This Row],[PLAN CONSUMO 31/10]]=Tabla1[[#This Row],[PLAN_CONSUMO]]</f>
        <v>0</v>
      </c>
      <c r="Y1852" t="s">
        <v>9024</v>
      </c>
      <c r="Z1852" t="b">
        <f>Tabla1[[#This Row],[DESCRIPCION_U20002 31/10]]=Tabla1[[#This Row],[DESCRIPCION_U2000]]</f>
        <v>0</v>
      </c>
      <c r="AA1852" t="s">
        <v>7446</v>
      </c>
      <c r="AB1852" t="b">
        <f>Tabla1[[#This Row],[EJECUTIVO COMERCIAL 31/10]]=Tabla1[[#This Row],[EJECUTIVO_CORPORATE]]</f>
        <v>0</v>
      </c>
      <c r="AC1852" t="e">
        <f>VLOOKUP(Tabla1[[#This Row],[NRO_CUENTA]],[1]!Tabla3[#Data],12,0)</f>
        <v>#N/A</v>
      </c>
      <c r="AD1852" t="e">
        <f>VLOOKUP(Tabla1[[#This Row],[NRO_CUENTA]],[1]!Tabla3[#Data],17,0)</f>
        <v>#N/A</v>
      </c>
      <c r="AE1852" s="37"/>
    </row>
    <row r="1853" spans="1:31" x14ac:dyDescent="0.25">
      <c r="A1853" t="s">
        <v>88</v>
      </c>
      <c r="B1853" s="1">
        <v>43126</v>
      </c>
      <c r="C1853" t="s">
        <v>6497</v>
      </c>
      <c r="D1853">
        <v>31741</v>
      </c>
      <c r="E1853" s="6" t="s">
        <v>2879</v>
      </c>
      <c r="F1853" t="s">
        <v>6701</v>
      </c>
      <c r="G1853" s="6" t="s">
        <v>5731</v>
      </c>
      <c r="H1853" t="s">
        <v>40</v>
      </c>
      <c r="I1853" t="s">
        <v>23</v>
      </c>
      <c r="J1853" t="s">
        <v>6181</v>
      </c>
      <c r="K1853" t="s">
        <v>2881</v>
      </c>
      <c r="L1853" t="s">
        <v>2882</v>
      </c>
      <c r="M1853" t="s">
        <v>2883</v>
      </c>
      <c r="N1853" t="s">
        <v>2376</v>
      </c>
      <c r="O1853" s="88">
        <v>44805</v>
      </c>
      <c r="P1853" s="88">
        <v>44835</v>
      </c>
      <c r="Q1853" s="1" t="s">
        <v>6939</v>
      </c>
      <c r="R1853" s="1"/>
      <c r="S1853" s="2"/>
      <c r="T1853" s="89">
        <v>44854</v>
      </c>
      <c r="U1853" t="s">
        <v>5982</v>
      </c>
      <c r="V1853" t="s">
        <v>5982</v>
      </c>
      <c r="W1853" t="s">
        <v>6497</v>
      </c>
      <c r="X1853" t="b">
        <f>Tabla1[[#This Row],[PLAN CONSUMO 31/10]]=Tabla1[[#This Row],[PLAN_CONSUMO]]</f>
        <v>1</v>
      </c>
      <c r="Y1853" t="s">
        <v>6701</v>
      </c>
      <c r="Z1853" t="b">
        <f>Tabla1[[#This Row],[DESCRIPCION_U20002 31/10]]=Tabla1[[#This Row],[DESCRIPCION_U2000]]</f>
        <v>1</v>
      </c>
      <c r="AA1853" t="s">
        <v>5731</v>
      </c>
      <c r="AB1853" t="b">
        <f>Tabla1[[#This Row],[EJECUTIVO COMERCIAL 31/10]]=Tabla1[[#This Row],[EJECUTIVO_CORPORATE]]</f>
        <v>1</v>
      </c>
      <c r="AC1853" t="e">
        <f>VLOOKUP(Tabla1[[#This Row],[NRO_CUENTA]],[1]!Tabla3[#Data],12,0)</f>
        <v>#N/A</v>
      </c>
      <c r="AD1853" t="e">
        <f>VLOOKUP(Tabla1[[#This Row],[NRO_CUENTA]],[1]!Tabla3[#Data],17,0)</f>
        <v>#N/A</v>
      </c>
      <c r="AE1853" s="37"/>
    </row>
    <row r="1854" spans="1:31" x14ac:dyDescent="0.25">
      <c r="A1854" t="s">
        <v>88</v>
      </c>
      <c r="B1854" s="1">
        <v>43553</v>
      </c>
      <c r="C1854" t="s">
        <v>469</v>
      </c>
      <c r="D1854">
        <v>33775</v>
      </c>
      <c r="E1854" s="6" t="s">
        <v>2865</v>
      </c>
      <c r="F1854" t="s">
        <v>6700</v>
      </c>
      <c r="G1854" s="6" t="s">
        <v>4247</v>
      </c>
      <c r="H1854" t="s">
        <v>40</v>
      </c>
      <c r="I1854" t="s">
        <v>23</v>
      </c>
      <c r="J1854" t="s">
        <v>4336</v>
      </c>
      <c r="K1854" t="s">
        <v>2869</v>
      </c>
      <c r="L1854" t="s">
        <v>2878</v>
      </c>
      <c r="M1854" t="s">
        <v>2871</v>
      </c>
      <c r="N1854" t="s">
        <v>2376</v>
      </c>
      <c r="O1854" s="88">
        <v>44805</v>
      </c>
      <c r="P1854" s="88">
        <v>44835</v>
      </c>
      <c r="Q1854" s="1" t="s">
        <v>6939</v>
      </c>
      <c r="R1854" s="1"/>
      <c r="S1854" s="2"/>
      <c r="T1854" s="89">
        <v>44853</v>
      </c>
      <c r="U1854" t="s">
        <v>5982</v>
      </c>
      <c r="V1854" t="s">
        <v>5982</v>
      </c>
      <c r="W1854" t="s">
        <v>469</v>
      </c>
      <c r="X1854" t="b">
        <f>Tabla1[[#This Row],[PLAN CONSUMO 31/10]]=Tabla1[[#This Row],[PLAN_CONSUMO]]</f>
        <v>1</v>
      </c>
      <c r="Y1854" t="s">
        <v>6700</v>
      </c>
      <c r="Z1854" t="b">
        <f>Tabla1[[#This Row],[DESCRIPCION_U20002 31/10]]=Tabla1[[#This Row],[DESCRIPCION_U2000]]</f>
        <v>1</v>
      </c>
      <c r="AA1854" t="s">
        <v>4247</v>
      </c>
      <c r="AB1854" t="b">
        <f>Tabla1[[#This Row],[EJECUTIVO COMERCIAL 31/10]]=Tabla1[[#This Row],[EJECUTIVO_CORPORATE]]</f>
        <v>1</v>
      </c>
      <c r="AC1854" t="e">
        <f>VLOOKUP(Tabla1[[#This Row],[NRO_CUENTA]],[1]!Tabla3[#Data],12,0)</f>
        <v>#N/A</v>
      </c>
      <c r="AD1854" t="e">
        <f>VLOOKUP(Tabla1[[#This Row],[NRO_CUENTA]],[1]!Tabla3[#Data],17,0)</f>
        <v>#N/A</v>
      </c>
      <c r="AE1854" s="37"/>
    </row>
    <row r="1855" spans="1:31" x14ac:dyDescent="0.25">
      <c r="A1855" t="s">
        <v>88</v>
      </c>
      <c r="B1855" s="1">
        <v>42765</v>
      </c>
      <c r="C1855" t="s">
        <v>557</v>
      </c>
      <c r="D1855">
        <v>30792</v>
      </c>
      <c r="E1855" s="6" t="s">
        <v>2865</v>
      </c>
      <c r="F1855" t="s">
        <v>6699</v>
      </c>
      <c r="G1855" s="6" t="s">
        <v>4247</v>
      </c>
      <c r="H1855" t="s">
        <v>40</v>
      </c>
      <c r="I1855" t="s">
        <v>23</v>
      </c>
      <c r="J1855" t="s">
        <v>4336</v>
      </c>
      <c r="K1855" t="s">
        <v>2869</v>
      </c>
      <c r="L1855" t="s">
        <v>2870</v>
      </c>
      <c r="M1855" t="s">
        <v>2871</v>
      </c>
      <c r="N1855" t="s">
        <v>2376</v>
      </c>
      <c r="O1855" s="88">
        <v>44805</v>
      </c>
      <c r="P1855" s="88">
        <v>44835</v>
      </c>
      <c r="Q1855" s="1" t="s">
        <v>6939</v>
      </c>
      <c r="R1855" s="1"/>
      <c r="S1855" s="2"/>
      <c r="T1855" s="89">
        <v>44853</v>
      </c>
      <c r="U1855" t="s">
        <v>5982</v>
      </c>
      <c r="V1855" t="s">
        <v>5982</v>
      </c>
      <c r="W1855" t="s">
        <v>557</v>
      </c>
      <c r="X1855" t="b">
        <f>Tabla1[[#This Row],[PLAN CONSUMO 31/10]]=Tabla1[[#This Row],[PLAN_CONSUMO]]</f>
        <v>1</v>
      </c>
      <c r="Y1855" t="s">
        <v>6699</v>
      </c>
      <c r="Z1855" t="b">
        <f>Tabla1[[#This Row],[DESCRIPCION_U20002 31/10]]=Tabla1[[#This Row],[DESCRIPCION_U2000]]</f>
        <v>1</v>
      </c>
      <c r="AA1855" t="s">
        <v>4247</v>
      </c>
      <c r="AB1855" t="b">
        <f>Tabla1[[#This Row],[EJECUTIVO COMERCIAL 31/10]]=Tabla1[[#This Row],[EJECUTIVO_CORPORATE]]</f>
        <v>1</v>
      </c>
      <c r="AC1855" t="e">
        <f>VLOOKUP(Tabla1[[#This Row],[NRO_CUENTA]],[1]!Tabla3[#Data],12,0)</f>
        <v>#N/A</v>
      </c>
      <c r="AD1855" t="e">
        <f>VLOOKUP(Tabla1[[#This Row],[NRO_CUENTA]],[1]!Tabla3[#Data],17,0)</f>
        <v>#N/A</v>
      </c>
      <c r="AE1855" s="37"/>
    </row>
    <row r="1856" spans="1:31" x14ac:dyDescent="0.25">
      <c r="A1856" t="s">
        <v>88</v>
      </c>
      <c r="B1856" s="1">
        <v>42978</v>
      </c>
      <c r="C1856" t="s">
        <v>469</v>
      </c>
      <c r="D1856">
        <v>31324</v>
      </c>
      <c r="E1856" s="6" t="s">
        <v>2841</v>
      </c>
      <c r="F1856" t="s">
        <v>6112</v>
      </c>
      <c r="G1856" s="6" t="s">
        <v>4249</v>
      </c>
      <c r="H1856" t="s">
        <v>40</v>
      </c>
      <c r="I1856" t="s">
        <v>23</v>
      </c>
      <c r="J1856" t="s">
        <v>4335</v>
      </c>
      <c r="K1856" t="s">
        <v>2843</v>
      </c>
      <c r="L1856" t="s">
        <v>2844</v>
      </c>
      <c r="M1856" t="s">
        <v>2845</v>
      </c>
      <c r="N1856" t="s">
        <v>2376</v>
      </c>
      <c r="O1856" s="88">
        <v>44805</v>
      </c>
      <c r="P1856" s="88">
        <v>44835</v>
      </c>
      <c r="Q1856" s="1" t="s">
        <v>6939</v>
      </c>
      <c r="R1856" s="1"/>
      <c r="S1856" s="2"/>
      <c r="T1856" s="89">
        <v>44958</v>
      </c>
      <c r="U1856" t="s">
        <v>5982</v>
      </c>
      <c r="V1856" t="s">
        <v>5982</v>
      </c>
      <c r="W1856" t="s">
        <v>469</v>
      </c>
      <c r="X1856" t="b">
        <f>Tabla1[[#This Row],[PLAN CONSUMO 31/10]]=Tabla1[[#This Row],[PLAN_CONSUMO]]</f>
        <v>1</v>
      </c>
      <c r="Y1856" t="s">
        <v>6112</v>
      </c>
      <c r="Z1856" t="b">
        <f>Tabla1[[#This Row],[DESCRIPCION_U20002 31/10]]=Tabla1[[#This Row],[DESCRIPCION_U2000]]</f>
        <v>1</v>
      </c>
      <c r="AA1856" t="s">
        <v>4249</v>
      </c>
      <c r="AB1856" t="b">
        <f>Tabla1[[#This Row],[EJECUTIVO COMERCIAL 31/10]]=Tabla1[[#This Row],[EJECUTIVO_CORPORATE]]</f>
        <v>1</v>
      </c>
      <c r="AC1856" t="e">
        <f>VLOOKUP(Tabla1[[#This Row],[NRO_CUENTA]],[1]!Tabla3[#Data],12,0)</f>
        <v>#N/A</v>
      </c>
      <c r="AD1856" t="e">
        <f>VLOOKUP(Tabla1[[#This Row],[NRO_CUENTA]],[1]!Tabla3[#Data],17,0)</f>
        <v>#N/A</v>
      </c>
      <c r="AE1856" t="s">
        <v>8125</v>
      </c>
    </row>
    <row r="1857" spans="1:31" x14ac:dyDescent="0.25">
      <c r="A1857" t="s">
        <v>88</v>
      </c>
      <c r="B1857" s="1">
        <v>43441</v>
      </c>
      <c r="C1857" t="s">
        <v>323</v>
      </c>
      <c r="D1857">
        <v>33323</v>
      </c>
      <c r="E1857" s="6" t="s">
        <v>2825</v>
      </c>
      <c r="F1857" t="s">
        <v>6698</v>
      </c>
      <c r="G1857" s="6" t="s">
        <v>5731</v>
      </c>
      <c r="H1857" t="s">
        <v>40</v>
      </c>
      <c r="I1857" t="s">
        <v>23</v>
      </c>
      <c r="J1857" t="s">
        <v>6181</v>
      </c>
      <c r="K1857" t="s">
        <v>2838</v>
      </c>
      <c r="L1857" t="s">
        <v>2839</v>
      </c>
      <c r="M1857" t="s">
        <v>2840</v>
      </c>
      <c r="N1857" t="s">
        <v>2376</v>
      </c>
      <c r="O1857" s="88">
        <v>44805</v>
      </c>
      <c r="P1857" s="88">
        <v>44835</v>
      </c>
      <c r="Q1857" s="1" t="s">
        <v>6939</v>
      </c>
      <c r="R1857" s="1"/>
      <c r="S1857" s="2"/>
      <c r="T1857" s="89">
        <v>44921</v>
      </c>
      <c r="U1857" t="s">
        <v>5982</v>
      </c>
      <c r="V1857" t="s">
        <v>5982</v>
      </c>
      <c r="W1857" t="s">
        <v>323</v>
      </c>
      <c r="X1857" t="b">
        <f>Tabla1[[#This Row],[PLAN CONSUMO 31/10]]=Tabla1[[#This Row],[PLAN_CONSUMO]]</f>
        <v>1</v>
      </c>
      <c r="Y1857" t="s">
        <v>6698</v>
      </c>
      <c r="Z1857" t="b">
        <f>Tabla1[[#This Row],[DESCRIPCION_U20002 31/10]]=Tabla1[[#This Row],[DESCRIPCION_U2000]]</f>
        <v>1</v>
      </c>
      <c r="AA1857" t="s">
        <v>5731</v>
      </c>
      <c r="AB1857" t="b">
        <f>Tabla1[[#This Row],[EJECUTIVO COMERCIAL 31/10]]=Tabla1[[#This Row],[EJECUTIVO_CORPORATE]]</f>
        <v>1</v>
      </c>
      <c r="AC1857" t="e">
        <f>VLOOKUP(Tabla1[[#This Row],[NRO_CUENTA]],[1]!Tabla3[#Data],12,0)</f>
        <v>#N/A</v>
      </c>
      <c r="AD1857" t="e">
        <f>VLOOKUP(Tabla1[[#This Row],[NRO_CUENTA]],[1]!Tabla3[#Data],17,0)</f>
        <v>#N/A</v>
      </c>
    </row>
    <row r="1858" spans="1:31" x14ac:dyDescent="0.25">
      <c r="A1858" t="s">
        <v>88</v>
      </c>
      <c r="B1858" s="1">
        <v>43581</v>
      </c>
      <c r="C1858" t="s">
        <v>6497</v>
      </c>
      <c r="D1858">
        <v>33322</v>
      </c>
      <c r="E1858" s="6" t="s">
        <v>2825</v>
      </c>
      <c r="F1858" t="s">
        <v>6697</v>
      </c>
      <c r="G1858" s="6" t="s">
        <v>5731</v>
      </c>
      <c r="H1858" t="s">
        <v>40</v>
      </c>
      <c r="I1858" t="s">
        <v>23</v>
      </c>
      <c r="J1858" t="s">
        <v>6181</v>
      </c>
      <c r="K1858" t="s">
        <v>2835</v>
      </c>
      <c r="L1858" t="s">
        <v>2836</v>
      </c>
      <c r="M1858" t="s">
        <v>2837</v>
      </c>
      <c r="N1858" t="s">
        <v>2376</v>
      </c>
      <c r="O1858" s="88">
        <v>44805</v>
      </c>
      <c r="P1858" s="88">
        <v>44835</v>
      </c>
      <c r="Q1858" s="1" t="s">
        <v>6939</v>
      </c>
      <c r="R1858" s="1"/>
      <c r="S1858" s="2"/>
      <c r="T1858" s="89">
        <v>44916</v>
      </c>
      <c r="U1858" t="s">
        <v>5982</v>
      </c>
      <c r="V1858" t="s">
        <v>5982</v>
      </c>
      <c r="W1858" t="s">
        <v>287</v>
      </c>
      <c r="X1858" t="b">
        <f>Tabla1[[#This Row],[PLAN CONSUMO 31/10]]=Tabla1[[#This Row],[PLAN_CONSUMO]]</f>
        <v>0</v>
      </c>
      <c r="Y1858" t="s">
        <v>9277</v>
      </c>
      <c r="Z1858" t="b">
        <f>Tabla1[[#This Row],[DESCRIPCION_U20002 31/10]]=Tabla1[[#This Row],[DESCRIPCION_U2000]]</f>
        <v>0</v>
      </c>
      <c r="AA1858" t="s">
        <v>5731</v>
      </c>
      <c r="AB1858" t="b">
        <f>Tabla1[[#This Row],[EJECUTIVO COMERCIAL 31/10]]=Tabla1[[#This Row],[EJECUTIVO_CORPORATE]]</f>
        <v>1</v>
      </c>
      <c r="AC1858" t="e">
        <f>VLOOKUP(Tabla1[[#This Row],[NRO_CUENTA]],[1]!Tabla3[#Data],12,0)</f>
        <v>#N/A</v>
      </c>
      <c r="AD1858" t="e">
        <f>VLOOKUP(Tabla1[[#This Row],[NRO_CUENTA]],[1]!Tabla3[#Data],17,0)</f>
        <v>#N/A</v>
      </c>
    </row>
    <row r="1859" spans="1:31" x14ac:dyDescent="0.25">
      <c r="A1859" t="s">
        <v>88</v>
      </c>
      <c r="B1859" s="1">
        <v>43441</v>
      </c>
      <c r="C1859" t="s">
        <v>6497</v>
      </c>
      <c r="D1859">
        <v>33319</v>
      </c>
      <c r="E1859" s="6" t="s">
        <v>2825</v>
      </c>
      <c r="F1859" t="s">
        <v>6696</v>
      </c>
      <c r="G1859" s="6" t="s">
        <v>5731</v>
      </c>
      <c r="H1859" t="s">
        <v>40</v>
      </c>
      <c r="I1859" t="s">
        <v>23</v>
      </c>
      <c r="J1859" t="s">
        <v>6181</v>
      </c>
      <c r="K1859" t="s">
        <v>2832</v>
      </c>
      <c r="L1859" t="s">
        <v>2833</v>
      </c>
      <c r="M1859" t="s">
        <v>2834</v>
      </c>
      <c r="N1859" t="s">
        <v>2376</v>
      </c>
      <c r="O1859" s="88">
        <v>44805</v>
      </c>
      <c r="P1859" s="88">
        <v>44835</v>
      </c>
      <c r="Q1859" s="1" t="s">
        <v>6939</v>
      </c>
      <c r="R1859" s="1"/>
      <c r="S1859" s="2"/>
      <c r="T1859" s="89">
        <v>44915</v>
      </c>
      <c r="U1859" t="s">
        <v>5982</v>
      </c>
      <c r="V1859" t="s">
        <v>35</v>
      </c>
      <c r="W1859" t="s">
        <v>6497</v>
      </c>
      <c r="X1859" t="b">
        <f>Tabla1[[#This Row],[PLAN CONSUMO 31/10]]=Tabla1[[#This Row],[PLAN_CONSUMO]]</f>
        <v>1</v>
      </c>
      <c r="Y1859" t="s">
        <v>35</v>
      </c>
      <c r="Z1859" t="b">
        <f>Tabla1[[#This Row],[DESCRIPCION_U20002 31/10]]=Tabla1[[#This Row],[DESCRIPCION_U2000]]</f>
        <v>0</v>
      </c>
      <c r="AA1859" t="s">
        <v>5731</v>
      </c>
      <c r="AB1859" t="b">
        <f>Tabla1[[#This Row],[EJECUTIVO COMERCIAL 31/10]]=Tabla1[[#This Row],[EJECUTIVO_CORPORATE]]</f>
        <v>1</v>
      </c>
      <c r="AC1859" t="e">
        <f>VLOOKUP(Tabla1[[#This Row],[NRO_CUENTA]],[1]!Tabla3[#Data],12,0)</f>
        <v>#N/A</v>
      </c>
      <c r="AD1859" t="e">
        <f>VLOOKUP(Tabla1[[#This Row],[NRO_CUENTA]],[1]!Tabla3[#Data],17,0)</f>
        <v>#N/A</v>
      </c>
    </row>
    <row r="1860" spans="1:31" x14ac:dyDescent="0.25">
      <c r="A1860" t="s">
        <v>88</v>
      </c>
      <c r="B1860" s="1">
        <v>42790</v>
      </c>
      <c r="C1860" t="s">
        <v>248</v>
      </c>
      <c r="D1860">
        <v>30825</v>
      </c>
      <c r="E1860" s="6" t="s">
        <v>2795</v>
      </c>
      <c r="F1860" t="s">
        <v>6693</v>
      </c>
      <c r="G1860" s="6" t="s">
        <v>1426</v>
      </c>
      <c r="H1860" t="s">
        <v>40</v>
      </c>
      <c r="I1860" t="s">
        <v>23</v>
      </c>
      <c r="J1860" t="s">
        <v>1222</v>
      </c>
      <c r="K1860" t="s">
        <v>2797</v>
      </c>
      <c r="L1860" t="s">
        <v>2798</v>
      </c>
      <c r="M1860" t="s">
        <v>2799</v>
      </c>
      <c r="N1860" t="s">
        <v>2376</v>
      </c>
      <c r="O1860" s="88">
        <v>44805</v>
      </c>
      <c r="P1860" s="88">
        <v>44835</v>
      </c>
      <c r="Q1860" s="1" t="s">
        <v>6939</v>
      </c>
      <c r="R1860" s="1"/>
      <c r="S1860" s="2"/>
      <c r="T1860" s="89">
        <v>44848</v>
      </c>
      <c r="U1860" t="s">
        <v>5982</v>
      </c>
      <c r="V1860" t="s">
        <v>5982</v>
      </c>
      <c r="W1860" t="s">
        <v>248</v>
      </c>
      <c r="X1860" t="b">
        <f>Tabla1[[#This Row],[PLAN CONSUMO 31/10]]=Tabla1[[#This Row],[PLAN_CONSUMO]]</f>
        <v>1</v>
      </c>
      <c r="Y1860" t="s">
        <v>6693</v>
      </c>
      <c r="Z1860" t="b">
        <f>Tabla1[[#This Row],[DESCRIPCION_U20002 31/10]]=Tabla1[[#This Row],[DESCRIPCION_U2000]]</f>
        <v>1</v>
      </c>
      <c r="AA1860" t="s">
        <v>1426</v>
      </c>
      <c r="AB1860" t="b">
        <f>Tabla1[[#This Row],[EJECUTIVO COMERCIAL 31/10]]=Tabla1[[#This Row],[EJECUTIVO_CORPORATE]]</f>
        <v>1</v>
      </c>
      <c r="AC1860" t="e">
        <f>VLOOKUP(Tabla1[[#This Row],[NRO_CUENTA]],[1]!Tabla3[#Data],12,0)</f>
        <v>#N/A</v>
      </c>
      <c r="AD1860" t="e">
        <f>VLOOKUP(Tabla1[[#This Row],[NRO_CUENTA]],[1]!Tabla3[#Data],17,0)</f>
        <v>#N/A</v>
      </c>
      <c r="AE1860" s="37"/>
    </row>
    <row r="1861" spans="1:31" x14ac:dyDescent="0.25">
      <c r="A1861" t="s">
        <v>88</v>
      </c>
      <c r="B1861" s="1">
        <v>43343</v>
      </c>
      <c r="C1861" t="s">
        <v>5991</v>
      </c>
      <c r="D1861">
        <v>32820</v>
      </c>
      <c r="E1861" s="6" t="s">
        <v>2753</v>
      </c>
      <c r="F1861" t="s">
        <v>6353</v>
      </c>
      <c r="G1861" s="6" t="s">
        <v>5731</v>
      </c>
      <c r="H1861" t="s">
        <v>40</v>
      </c>
      <c r="I1861" t="s">
        <v>23</v>
      </c>
      <c r="J1861" t="s">
        <v>6181</v>
      </c>
      <c r="K1861" t="s">
        <v>2773</v>
      </c>
      <c r="L1861" t="s">
        <v>2774</v>
      </c>
      <c r="M1861" t="s">
        <v>2775</v>
      </c>
      <c r="N1861" t="s">
        <v>2376</v>
      </c>
      <c r="O1861" s="88">
        <v>44805</v>
      </c>
      <c r="P1861" s="88">
        <v>44835</v>
      </c>
      <c r="Q1861" s="1" t="s">
        <v>6939</v>
      </c>
      <c r="R1861" s="1"/>
      <c r="S1861" s="2"/>
      <c r="T1861" s="89">
        <v>44849</v>
      </c>
      <c r="U1861" t="s">
        <v>5982</v>
      </c>
      <c r="V1861" t="s">
        <v>5982</v>
      </c>
      <c r="W1861" t="s">
        <v>5991</v>
      </c>
      <c r="X1861" t="b">
        <f>Tabla1[[#This Row],[PLAN CONSUMO 31/10]]=Tabla1[[#This Row],[PLAN_CONSUMO]]</f>
        <v>1</v>
      </c>
      <c r="Y1861" t="s">
        <v>6353</v>
      </c>
      <c r="Z1861" t="b">
        <f>Tabla1[[#This Row],[DESCRIPCION_U20002 31/10]]=Tabla1[[#This Row],[DESCRIPCION_U2000]]</f>
        <v>1</v>
      </c>
      <c r="AA1861" t="s">
        <v>5731</v>
      </c>
      <c r="AB1861" t="b">
        <f>Tabla1[[#This Row],[EJECUTIVO COMERCIAL 31/10]]=Tabla1[[#This Row],[EJECUTIVO_CORPORATE]]</f>
        <v>1</v>
      </c>
      <c r="AC1861" t="e">
        <f>VLOOKUP(Tabla1[[#This Row],[NRO_CUENTA]],[1]!Tabla3[#Data],12,0)</f>
        <v>#N/A</v>
      </c>
      <c r="AD1861" t="e">
        <f>VLOOKUP(Tabla1[[#This Row],[NRO_CUENTA]],[1]!Tabla3[#Data],17,0)</f>
        <v>#N/A</v>
      </c>
      <c r="AE1861" s="37"/>
    </row>
    <row r="1862" spans="1:31" x14ac:dyDescent="0.25">
      <c r="A1862" t="s">
        <v>88</v>
      </c>
      <c r="B1862" s="1">
        <v>42818</v>
      </c>
      <c r="C1862" t="s">
        <v>1380</v>
      </c>
      <c r="D1862">
        <v>30898</v>
      </c>
      <c r="E1862" s="6" t="s">
        <v>2753</v>
      </c>
      <c r="F1862" t="s">
        <v>6692</v>
      </c>
      <c r="G1862" s="6" t="s">
        <v>5731</v>
      </c>
      <c r="H1862" t="s">
        <v>40</v>
      </c>
      <c r="I1862" t="s">
        <v>23</v>
      </c>
      <c r="J1862" t="s">
        <v>6181</v>
      </c>
      <c r="K1862" t="s">
        <v>2760</v>
      </c>
      <c r="L1862" t="s">
        <v>2761</v>
      </c>
      <c r="M1862" t="s">
        <v>2762</v>
      </c>
      <c r="N1862" t="s">
        <v>2376</v>
      </c>
      <c r="O1862" s="88">
        <v>44805</v>
      </c>
      <c r="P1862" s="88">
        <v>44835</v>
      </c>
      <c r="Q1862" s="1" t="s">
        <v>6939</v>
      </c>
      <c r="R1862" s="1"/>
      <c r="S1862" s="2"/>
      <c r="T1862" s="89">
        <v>44849</v>
      </c>
      <c r="U1862" t="s">
        <v>5982</v>
      </c>
      <c r="V1862" t="s">
        <v>5982</v>
      </c>
      <c r="W1862" t="s">
        <v>1380</v>
      </c>
      <c r="X1862" t="b">
        <f>Tabla1[[#This Row],[PLAN CONSUMO 31/10]]=Tabla1[[#This Row],[PLAN_CONSUMO]]</f>
        <v>1</v>
      </c>
      <c r="Y1862" t="s">
        <v>6692</v>
      </c>
      <c r="Z1862" t="b">
        <f>Tabla1[[#This Row],[DESCRIPCION_U20002 31/10]]=Tabla1[[#This Row],[DESCRIPCION_U2000]]</f>
        <v>1</v>
      </c>
      <c r="AA1862" t="s">
        <v>5731</v>
      </c>
      <c r="AB1862" t="b">
        <f>Tabla1[[#This Row],[EJECUTIVO COMERCIAL 31/10]]=Tabla1[[#This Row],[EJECUTIVO_CORPORATE]]</f>
        <v>1</v>
      </c>
      <c r="AC1862" t="e">
        <f>VLOOKUP(Tabla1[[#This Row],[NRO_CUENTA]],[1]!Tabla3[#Data],12,0)</f>
        <v>#N/A</v>
      </c>
      <c r="AD1862" t="e">
        <f>VLOOKUP(Tabla1[[#This Row],[NRO_CUENTA]],[1]!Tabla3[#Data],17,0)</f>
        <v>#N/A</v>
      </c>
      <c r="AE1862" s="37"/>
    </row>
    <row r="1863" spans="1:31" x14ac:dyDescent="0.25">
      <c r="A1863" t="s">
        <v>88</v>
      </c>
      <c r="B1863" s="1">
        <v>43616</v>
      </c>
      <c r="C1863" t="s">
        <v>717</v>
      </c>
      <c r="D1863">
        <v>33973</v>
      </c>
      <c r="E1863" s="6" t="s">
        <v>2717</v>
      </c>
      <c r="F1863" t="s">
        <v>6106</v>
      </c>
      <c r="G1863" s="6" t="s">
        <v>4247</v>
      </c>
      <c r="H1863" t="s">
        <v>40</v>
      </c>
      <c r="I1863" t="s">
        <v>23</v>
      </c>
      <c r="J1863" t="s">
        <v>4336</v>
      </c>
      <c r="K1863" t="s">
        <v>2720</v>
      </c>
      <c r="L1863" t="s">
        <v>2721</v>
      </c>
      <c r="M1863" t="s">
        <v>2722</v>
      </c>
      <c r="N1863" t="s">
        <v>2376</v>
      </c>
      <c r="O1863" s="88">
        <v>44805</v>
      </c>
      <c r="P1863" s="88">
        <v>44835</v>
      </c>
      <c r="Q1863" s="1" t="s">
        <v>6939</v>
      </c>
      <c r="R1863" s="1"/>
      <c r="S1863" s="2"/>
      <c r="T1863" s="89">
        <v>44851</v>
      </c>
      <c r="U1863" t="s">
        <v>5982</v>
      </c>
      <c r="V1863" t="s">
        <v>5982</v>
      </c>
      <c r="W1863" t="s">
        <v>717</v>
      </c>
      <c r="X1863" t="b">
        <f>Tabla1[[#This Row],[PLAN CONSUMO 31/10]]=Tabla1[[#This Row],[PLAN_CONSUMO]]</f>
        <v>1</v>
      </c>
      <c r="Y1863" t="s">
        <v>6106</v>
      </c>
      <c r="Z1863" t="b">
        <f>Tabla1[[#This Row],[DESCRIPCION_U20002 31/10]]=Tabla1[[#This Row],[DESCRIPCION_U2000]]</f>
        <v>1</v>
      </c>
      <c r="AA1863" t="s">
        <v>4247</v>
      </c>
      <c r="AB1863" t="b">
        <f>Tabla1[[#This Row],[EJECUTIVO COMERCIAL 31/10]]=Tabla1[[#This Row],[EJECUTIVO_CORPORATE]]</f>
        <v>1</v>
      </c>
      <c r="AC1863" t="e">
        <f>VLOOKUP(Tabla1[[#This Row],[NRO_CUENTA]],[1]!Tabla3[#Data],12,0)</f>
        <v>#N/A</v>
      </c>
      <c r="AD1863" t="e">
        <f>VLOOKUP(Tabla1[[#This Row],[NRO_CUENTA]],[1]!Tabla3[#Data],17,0)</f>
        <v>#N/A</v>
      </c>
      <c r="AE1863" s="37"/>
    </row>
    <row r="1864" spans="1:31" x14ac:dyDescent="0.25">
      <c r="A1864" t="s">
        <v>1382</v>
      </c>
      <c r="B1864" s="1">
        <v>42104</v>
      </c>
      <c r="C1864" t="s">
        <v>248</v>
      </c>
      <c r="D1864">
        <v>29491</v>
      </c>
      <c r="E1864" s="6" t="s">
        <v>3071</v>
      </c>
      <c r="F1864" t="s">
        <v>7473</v>
      </c>
      <c r="G1864" s="6" t="s">
        <v>7475</v>
      </c>
      <c r="H1864" t="s">
        <v>22</v>
      </c>
      <c r="I1864" t="s">
        <v>23</v>
      </c>
      <c r="J1864" t="s">
        <v>963</v>
      </c>
      <c r="K1864" t="s">
        <v>3149</v>
      </c>
      <c r="L1864" t="s">
        <v>3150</v>
      </c>
      <c r="M1864" t="s">
        <v>3151</v>
      </c>
      <c r="N1864" t="s">
        <v>2376</v>
      </c>
      <c r="O1864" s="88">
        <v>44805</v>
      </c>
      <c r="P1864" s="88">
        <v>44835</v>
      </c>
      <c r="Q1864" s="1" t="s">
        <v>6939</v>
      </c>
      <c r="R1864" s="1"/>
      <c r="S1864" s="2"/>
      <c r="T1864" s="89">
        <v>44889</v>
      </c>
      <c r="U1864" t="s">
        <v>5982</v>
      </c>
      <c r="V1864" t="s">
        <v>5982</v>
      </c>
      <c r="W1864" t="s">
        <v>248</v>
      </c>
      <c r="X1864" t="b">
        <f>Tabla1[[#This Row],[PLAN CONSUMO 31/10]]=Tabla1[[#This Row],[PLAN_CONSUMO]]</f>
        <v>1</v>
      </c>
      <c r="Y1864" t="s">
        <v>7473</v>
      </c>
      <c r="Z1864" t="b">
        <f>Tabla1[[#This Row],[DESCRIPCION_U20002 31/10]]=Tabla1[[#This Row],[DESCRIPCION_U2000]]</f>
        <v>1</v>
      </c>
      <c r="AA1864" t="s">
        <v>7475</v>
      </c>
      <c r="AB1864" t="b">
        <f>Tabla1[[#This Row],[EJECUTIVO COMERCIAL 31/10]]=Tabla1[[#This Row],[EJECUTIVO_CORPORATE]]</f>
        <v>1</v>
      </c>
      <c r="AC1864" t="e">
        <f>VLOOKUP(Tabla1[[#This Row],[NRO_CUENTA]],[1]!Tabla3[#Data],12,0)</f>
        <v>#N/A</v>
      </c>
      <c r="AD1864" t="e">
        <f>VLOOKUP(Tabla1[[#This Row],[NRO_CUENTA]],[1]!Tabla3[#Data],17,0)</f>
        <v>#N/A</v>
      </c>
    </row>
    <row r="1865" spans="1:31" x14ac:dyDescent="0.25">
      <c r="A1865" t="s">
        <v>1382</v>
      </c>
      <c r="B1865" s="1">
        <v>42915</v>
      </c>
      <c r="C1865" t="s">
        <v>323</v>
      </c>
      <c r="D1865">
        <v>31201</v>
      </c>
      <c r="E1865" s="6" t="s">
        <v>2860</v>
      </c>
      <c r="F1865" t="s">
        <v>2864</v>
      </c>
      <c r="G1865" s="6" t="s">
        <v>5584</v>
      </c>
      <c r="H1865" t="s">
        <v>22</v>
      </c>
      <c r="I1865" t="s">
        <v>23</v>
      </c>
      <c r="J1865" t="s">
        <v>5585</v>
      </c>
      <c r="K1865" t="s">
        <v>2861</v>
      </c>
      <c r="L1865" t="s">
        <v>2862</v>
      </c>
      <c r="M1865" t="s">
        <v>2863</v>
      </c>
      <c r="N1865" t="s">
        <v>2376</v>
      </c>
      <c r="O1865" s="88">
        <v>44805</v>
      </c>
      <c r="P1865" s="88">
        <v>44835</v>
      </c>
      <c r="Q1865" s="1" t="s">
        <v>6939</v>
      </c>
      <c r="R1865" s="1"/>
      <c r="S1865" s="2"/>
      <c r="T1865" s="89">
        <v>44852</v>
      </c>
      <c r="U1865" t="s">
        <v>5982</v>
      </c>
      <c r="V1865" t="s">
        <v>35</v>
      </c>
      <c r="W1865" t="s">
        <v>323</v>
      </c>
      <c r="X1865" t="b">
        <f>Tabla1[[#This Row],[PLAN CONSUMO 31/10]]=Tabla1[[#This Row],[PLAN_CONSUMO]]</f>
        <v>1</v>
      </c>
      <c r="Y1865" t="s">
        <v>35</v>
      </c>
      <c r="Z1865" t="b">
        <f>Tabla1[[#This Row],[DESCRIPCION_U20002 31/10]]=Tabla1[[#This Row],[DESCRIPCION_U2000]]</f>
        <v>0</v>
      </c>
      <c r="AA1865" t="s">
        <v>7475</v>
      </c>
      <c r="AB1865" t="b">
        <f>Tabla1[[#This Row],[EJECUTIVO COMERCIAL 31/10]]=Tabla1[[#This Row],[EJECUTIVO_CORPORATE]]</f>
        <v>0</v>
      </c>
      <c r="AC1865" t="e">
        <f>VLOOKUP(Tabla1[[#This Row],[NRO_CUENTA]],[1]!Tabla3[#Data],12,0)</f>
        <v>#N/A</v>
      </c>
      <c r="AD1865" t="e">
        <f>VLOOKUP(Tabla1[[#This Row],[NRO_CUENTA]],[1]!Tabla3[#Data],17,0)</f>
        <v>#N/A</v>
      </c>
      <c r="AE1865" s="37"/>
    </row>
    <row r="1866" spans="1:31" x14ac:dyDescent="0.25">
      <c r="A1866" t="s">
        <v>1382</v>
      </c>
      <c r="B1866" s="1">
        <v>43098</v>
      </c>
      <c r="C1866" t="s">
        <v>248</v>
      </c>
      <c r="D1866">
        <v>31690</v>
      </c>
      <c r="E1866" s="6" t="s">
        <v>2731</v>
      </c>
      <c r="F1866" t="s">
        <v>6108</v>
      </c>
      <c r="G1866" s="6" t="s">
        <v>7475</v>
      </c>
      <c r="H1866" t="s">
        <v>22</v>
      </c>
      <c r="I1866" t="s">
        <v>23</v>
      </c>
      <c r="J1866" t="s">
        <v>963</v>
      </c>
      <c r="K1866" t="s">
        <v>2739</v>
      </c>
      <c r="L1866" t="s">
        <v>2740</v>
      </c>
      <c r="M1866" t="s">
        <v>2741</v>
      </c>
      <c r="N1866" t="s">
        <v>2376</v>
      </c>
      <c r="O1866" s="88">
        <v>44805</v>
      </c>
      <c r="P1866" s="88">
        <v>44835</v>
      </c>
      <c r="Q1866" s="1" t="s">
        <v>6939</v>
      </c>
      <c r="R1866" s="1"/>
      <c r="S1866" s="2"/>
      <c r="T1866" s="89">
        <v>44863</v>
      </c>
      <c r="U1866" t="s">
        <v>5982</v>
      </c>
      <c r="V1866" t="s">
        <v>5982</v>
      </c>
      <c r="W1866" t="s">
        <v>248</v>
      </c>
      <c r="X1866" t="b">
        <f>Tabla1[[#This Row],[PLAN CONSUMO 31/10]]=Tabla1[[#This Row],[PLAN_CONSUMO]]</f>
        <v>1</v>
      </c>
      <c r="Y1866" t="s">
        <v>6108</v>
      </c>
      <c r="Z1866" t="b">
        <f>Tabla1[[#This Row],[DESCRIPCION_U20002 31/10]]=Tabla1[[#This Row],[DESCRIPCION_U2000]]</f>
        <v>1</v>
      </c>
      <c r="AA1866" t="s">
        <v>7475</v>
      </c>
      <c r="AB1866" t="b">
        <f>Tabla1[[#This Row],[EJECUTIVO COMERCIAL 31/10]]=Tabla1[[#This Row],[EJECUTIVO_CORPORATE]]</f>
        <v>1</v>
      </c>
      <c r="AC1866" t="e">
        <f>VLOOKUP(Tabla1[[#This Row],[NRO_CUENTA]],[1]!Tabla3[#Data],12,0)</f>
        <v>#N/A</v>
      </c>
      <c r="AD1866" t="e">
        <f>VLOOKUP(Tabla1[[#This Row],[NRO_CUENTA]],[1]!Tabla3[#Data],17,0)</f>
        <v>#N/A</v>
      </c>
      <c r="AE1866" s="37"/>
    </row>
    <row r="1867" spans="1:31" x14ac:dyDescent="0.25">
      <c r="A1867" t="s">
        <v>1382</v>
      </c>
      <c r="B1867" s="1">
        <v>43312</v>
      </c>
      <c r="C1867" t="s">
        <v>1251</v>
      </c>
      <c r="D1867">
        <v>32581</v>
      </c>
      <c r="E1867" s="6" t="s">
        <v>2714</v>
      </c>
      <c r="F1867" t="s">
        <v>3422</v>
      </c>
      <c r="G1867" s="6" t="s">
        <v>7475</v>
      </c>
      <c r="H1867" t="s">
        <v>22</v>
      </c>
      <c r="I1867" t="s">
        <v>23</v>
      </c>
      <c r="J1867" t="s">
        <v>963</v>
      </c>
      <c r="K1867" t="s">
        <v>2715</v>
      </c>
      <c r="M1867" t="s">
        <v>2716</v>
      </c>
      <c r="N1867" t="s">
        <v>2376</v>
      </c>
      <c r="O1867" s="88">
        <v>44805</v>
      </c>
      <c r="P1867" s="88">
        <v>44835</v>
      </c>
      <c r="Q1867" s="1" t="s">
        <v>6939</v>
      </c>
      <c r="R1867" s="1"/>
      <c r="S1867" s="2"/>
      <c r="T1867" s="89">
        <v>44860</v>
      </c>
      <c r="U1867" t="s">
        <v>5982</v>
      </c>
      <c r="V1867" t="s">
        <v>5982</v>
      </c>
      <c r="W1867" t="s">
        <v>1251</v>
      </c>
      <c r="X1867" t="b">
        <f>Tabla1[[#This Row],[PLAN CONSUMO 31/10]]=Tabla1[[#This Row],[PLAN_CONSUMO]]</f>
        <v>1</v>
      </c>
      <c r="Y1867" t="s">
        <v>3422</v>
      </c>
      <c r="Z1867" t="b">
        <f>Tabla1[[#This Row],[DESCRIPCION_U20002 31/10]]=Tabla1[[#This Row],[DESCRIPCION_U2000]]</f>
        <v>1</v>
      </c>
      <c r="AA1867" t="s">
        <v>7475</v>
      </c>
      <c r="AB1867" t="b">
        <f>Tabla1[[#This Row],[EJECUTIVO COMERCIAL 31/10]]=Tabla1[[#This Row],[EJECUTIVO_CORPORATE]]</f>
        <v>1</v>
      </c>
      <c r="AC1867" t="e">
        <f>VLOOKUP(Tabla1[[#This Row],[NRO_CUENTA]],[1]!Tabla3[#Data],12,0)</f>
        <v>#N/A</v>
      </c>
      <c r="AD1867" t="e">
        <f>VLOOKUP(Tabla1[[#This Row],[NRO_CUENTA]],[1]!Tabla3[#Data],17,0)</f>
        <v>#N/A</v>
      </c>
      <c r="AE1867" s="37"/>
    </row>
    <row r="1868" spans="1:31" x14ac:dyDescent="0.25">
      <c r="A1868" t="s">
        <v>1382</v>
      </c>
      <c r="B1868" s="1">
        <v>41609</v>
      </c>
      <c r="C1868" t="s">
        <v>282</v>
      </c>
      <c r="D1868">
        <v>28613</v>
      </c>
      <c r="E1868" s="6" t="s">
        <v>3632</v>
      </c>
      <c r="F1868" t="s">
        <v>7639</v>
      </c>
      <c r="G1868" s="6" t="s">
        <v>5584</v>
      </c>
      <c r="H1868" t="s">
        <v>40</v>
      </c>
      <c r="I1868" t="s">
        <v>23</v>
      </c>
      <c r="J1868" t="s">
        <v>5585</v>
      </c>
      <c r="K1868" t="s">
        <v>3635</v>
      </c>
      <c r="M1868" t="s">
        <v>3636</v>
      </c>
      <c r="N1868" t="s">
        <v>2376</v>
      </c>
      <c r="O1868" s="88">
        <v>44805</v>
      </c>
      <c r="P1868" s="88">
        <v>44835</v>
      </c>
      <c r="Q1868" s="1" t="s">
        <v>6939</v>
      </c>
      <c r="R1868" s="1"/>
      <c r="S1868" s="2"/>
      <c r="T1868" s="89">
        <v>44855</v>
      </c>
      <c r="U1868" t="s">
        <v>5982</v>
      </c>
      <c r="V1868" t="s">
        <v>5982</v>
      </c>
      <c r="W1868" t="s">
        <v>282</v>
      </c>
      <c r="X1868" t="b">
        <f>Tabla1[[#This Row],[PLAN CONSUMO 31/10]]=Tabla1[[#This Row],[PLAN_CONSUMO]]</f>
        <v>1</v>
      </c>
      <c r="Y1868" t="s">
        <v>7639</v>
      </c>
      <c r="Z1868" t="b">
        <f>Tabla1[[#This Row],[DESCRIPCION_U20002 31/10]]=Tabla1[[#This Row],[DESCRIPCION_U2000]]</f>
        <v>1</v>
      </c>
      <c r="AA1868" t="s">
        <v>7475</v>
      </c>
      <c r="AB1868" t="b">
        <f>Tabla1[[#This Row],[EJECUTIVO COMERCIAL 31/10]]=Tabla1[[#This Row],[EJECUTIVO_CORPORATE]]</f>
        <v>0</v>
      </c>
      <c r="AC1868" t="e">
        <f>VLOOKUP(Tabla1[[#This Row],[NRO_CUENTA]],[1]!Tabla3[#Data],12,0)</f>
        <v>#N/A</v>
      </c>
      <c r="AD1868" t="e">
        <f>VLOOKUP(Tabla1[[#This Row],[NRO_CUENTA]],[1]!Tabla3[#Data],17,0)</f>
        <v>#N/A</v>
      </c>
      <c r="AE1868" s="37"/>
    </row>
    <row r="1869" spans="1:31" x14ac:dyDescent="0.25">
      <c r="A1869" t="s">
        <v>1382</v>
      </c>
      <c r="B1869" s="1">
        <v>43007</v>
      </c>
      <c r="C1869" t="s">
        <v>5986</v>
      </c>
      <c r="D1869">
        <v>31405</v>
      </c>
      <c r="E1869" s="6" t="s">
        <v>3600</v>
      </c>
      <c r="F1869" t="s">
        <v>6921</v>
      </c>
      <c r="G1869" s="6" t="s">
        <v>7475</v>
      </c>
      <c r="H1869" t="s">
        <v>40</v>
      </c>
      <c r="I1869" t="s">
        <v>23</v>
      </c>
      <c r="J1869" t="s">
        <v>963</v>
      </c>
      <c r="K1869" t="s">
        <v>3607</v>
      </c>
      <c r="L1869" t="s">
        <v>3608</v>
      </c>
      <c r="M1869" t="s">
        <v>3606</v>
      </c>
      <c r="N1869" t="s">
        <v>2376</v>
      </c>
      <c r="O1869" s="88">
        <v>44805</v>
      </c>
      <c r="P1869" s="88">
        <v>44835</v>
      </c>
      <c r="Q1869" s="1" t="s">
        <v>75</v>
      </c>
      <c r="R1869" s="1" t="s">
        <v>7831</v>
      </c>
      <c r="S1869" s="1" t="s">
        <v>9308</v>
      </c>
      <c r="T1869" s="48" t="s">
        <v>6992</v>
      </c>
      <c r="U1869" t="s">
        <v>5984</v>
      </c>
      <c r="V1869" t="s">
        <v>35</v>
      </c>
      <c r="W1869" t="s">
        <v>5986</v>
      </c>
      <c r="X1869" t="b">
        <f>Tabla1[[#This Row],[PLAN CONSUMO 31/10]]=Tabla1[[#This Row],[PLAN_CONSUMO]]</f>
        <v>1</v>
      </c>
      <c r="Y1869" t="s">
        <v>35</v>
      </c>
      <c r="Z1869" t="b">
        <f>Tabla1[[#This Row],[DESCRIPCION_U20002 31/10]]=Tabla1[[#This Row],[DESCRIPCION_U2000]]</f>
        <v>0</v>
      </c>
      <c r="AA1869" t="s">
        <v>7475</v>
      </c>
      <c r="AB1869" t="b">
        <f>Tabla1[[#This Row],[EJECUTIVO COMERCIAL 31/10]]=Tabla1[[#This Row],[EJECUTIVO_CORPORATE]]</f>
        <v>1</v>
      </c>
      <c r="AC1869" t="e">
        <f>VLOOKUP(Tabla1[[#This Row],[NRO_CUENTA]],[1]!Tabla3[#Data],12,0)</f>
        <v>#N/A</v>
      </c>
      <c r="AD1869" t="e">
        <f>VLOOKUP(Tabla1[[#This Row],[NRO_CUENTA]],[1]!Tabla3[#Data],17,0)</f>
        <v>#N/A</v>
      </c>
    </row>
    <row r="1870" spans="1:31" x14ac:dyDescent="0.25">
      <c r="A1870" t="s">
        <v>1382</v>
      </c>
      <c r="B1870" s="1">
        <v>41981</v>
      </c>
      <c r="C1870" t="s">
        <v>364</v>
      </c>
      <c r="D1870">
        <v>29379</v>
      </c>
      <c r="E1870" s="6" t="s">
        <v>3120</v>
      </c>
      <c r="F1870" t="s">
        <v>7371</v>
      </c>
      <c r="G1870" s="6" t="s">
        <v>5584</v>
      </c>
      <c r="H1870" t="s">
        <v>40</v>
      </c>
      <c r="I1870" t="s">
        <v>23</v>
      </c>
      <c r="J1870" t="s">
        <v>5585</v>
      </c>
      <c r="K1870" t="s">
        <v>3251</v>
      </c>
      <c r="L1870">
        <v>0</v>
      </c>
      <c r="M1870" t="s">
        <v>3252</v>
      </c>
      <c r="N1870" t="s">
        <v>2376</v>
      </c>
      <c r="O1870" s="88">
        <v>44805</v>
      </c>
      <c r="P1870" s="88">
        <v>44835</v>
      </c>
      <c r="Q1870" s="1" t="s">
        <v>6939</v>
      </c>
      <c r="R1870" s="1"/>
      <c r="S1870" s="2"/>
      <c r="T1870" s="89">
        <v>44925</v>
      </c>
      <c r="U1870" t="s">
        <v>5982</v>
      </c>
      <c r="V1870" t="s">
        <v>5982</v>
      </c>
      <c r="W1870" t="s">
        <v>364</v>
      </c>
      <c r="X1870" t="b">
        <f>Tabla1[[#This Row],[PLAN CONSUMO 31/10]]=Tabla1[[#This Row],[PLAN_CONSUMO]]</f>
        <v>1</v>
      </c>
      <c r="Y1870" t="s">
        <v>9462</v>
      </c>
      <c r="Z1870" t="b">
        <f>Tabla1[[#This Row],[DESCRIPCION_U20002 31/10]]=Tabla1[[#This Row],[DESCRIPCION_U2000]]</f>
        <v>0</v>
      </c>
      <c r="AA1870" t="s">
        <v>7475</v>
      </c>
      <c r="AB1870" t="b">
        <f>Tabla1[[#This Row],[EJECUTIVO COMERCIAL 31/10]]=Tabla1[[#This Row],[EJECUTIVO_CORPORATE]]</f>
        <v>0</v>
      </c>
      <c r="AC1870" t="e">
        <f>VLOOKUP(Tabla1[[#This Row],[NRO_CUENTA]],[1]!Tabla3[#Data],12,0)</f>
        <v>#N/A</v>
      </c>
      <c r="AD1870" t="e">
        <f>VLOOKUP(Tabla1[[#This Row],[NRO_CUENTA]],[1]!Tabla3[#Data],17,0)</f>
        <v>#N/A</v>
      </c>
    </row>
    <row r="1871" spans="1:31" x14ac:dyDescent="0.25">
      <c r="A1871" t="s">
        <v>1382</v>
      </c>
      <c r="B1871" s="1">
        <v>43465</v>
      </c>
      <c r="C1871" t="s">
        <v>364</v>
      </c>
      <c r="D1871">
        <v>33416</v>
      </c>
      <c r="E1871" s="6" t="s">
        <v>3071</v>
      </c>
      <c r="F1871" t="s">
        <v>6704</v>
      </c>
      <c r="G1871" s="6" t="s">
        <v>7475</v>
      </c>
      <c r="H1871" t="s">
        <v>40</v>
      </c>
      <c r="I1871" t="s">
        <v>23</v>
      </c>
      <c r="J1871" t="s">
        <v>963</v>
      </c>
      <c r="K1871" t="s">
        <v>3152</v>
      </c>
      <c r="L1871" t="s">
        <v>3153</v>
      </c>
      <c r="M1871" t="s">
        <v>3154</v>
      </c>
      <c r="N1871" t="s">
        <v>2376</v>
      </c>
      <c r="O1871" s="88">
        <v>44805</v>
      </c>
      <c r="P1871" s="88">
        <v>44835</v>
      </c>
      <c r="Q1871" s="1" t="s">
        <v>6939</v>
      </c>
      <c r="R1871" s="1"/>
      <c r="S1871" s="2"/>
      <c r="T1871" s="89">
        <v>44851</v>
      </c>
      <c r="U1871" t="s">
        <v>5982</v>
      </c>
      <c r="V1871" t="s">
        <v>35</v>
      </c>
      <c r="W1871" t="s">
        <v>364</v>
      </c>
      <c r="X1871" t="b">
        <f>Tabla1[[#This Row],[PLAN CONSUMO 31/10]]=Tabla1[[#This Row],[PLAN_CONSUMO]]</f>
        <v>1</v>
      </c>
      <c r="Y1871" t="s">
        <v>35</v>
      </c>
      <c r="Z1871" t="b">
        <f>Tabla1[[#This Row],[DESCRIPCION_U20002 31/10]]=Tabla1[[#This Row],[DESCRIPCION_U2000]]</f>
        <v>0</v>
      </c>
      <c r="AA1871" t="s">
        <v>7475</v>
      </c>
      <c r="AB1871" t="b">
        <f>Tabla1[[#This Row],[EJECUTIVO COMERCIAL 31/10]]=Tabla1[[#This Row],[EJECUTIVO_CORPORATE]]</f>
        <v>1</v>
      </c>
      <c r="AC1871" t="e">
        <f>VLOOKUP(Tabla1[[#This Row],[NRO_CUENTA]],[1]!Tabla3[#Data],12,0)</f>
        <v>#N/A</v>
      </c>
      <c r="AD1871" t="e">
        <f>VLOOKUP(Tabla1[[#This Row],[NRO_CUENTA]],[1]!Tabla3[#Data],17,0)</f>
        <v>#N/A</v>
      </c>
      <c r="AE1871" s="37"/>
    </row>
    <row r="1872" spans="1:31" x14ac:dyDescent="0.25">
      <c r="A1872" t="s">
        <v>1382</v>
      </c>
      <c r="B1872" s="1">
        <v>43098</v>
      </c>
      <c r="C1872" t="s">
        <v>905</v>
      </c>
      <c r="D1872">
        <v>31769</v>
      </c>
      <c r="E1872" s="6" t="s">
        <v>2731</v>
      </c>
      <c r="F1872" t="s">
        <v>3425</v>
      </c>
      <c r="G1872" s="6" t="s">
        <v>7475</v>
      </c>
      <c r="H1872" t="s">
        <v>40</v>
      </c>
      <c r="I1872" t="s">
        <v>23</v>
      </c>
      <c r="J1872" t="s">
        <v>963</v>
      </c>
      <c r="K1872" t="s">
        <v>2748</v>
      </c>
      <c r="L1872" t="s">
        <v>2749</v>
      </c>
      <c r="M1872" t="s">
        <v>2750</v>
      </c>
      <c r="N1872" t="s">
        <v>2376</v>
      </c>
      <c r="O1872" s="88">
        <v>44805</v>
      </c>
      <c r="P1872" s="88">
        <v>44835</v>
      </c>
      <c r="Q1872" s="1" t="s">
        <v>6939</v>
      </c>
      <c r="R1872" s="1"/>
      <c r="S1872" s="2"/>
      <c r="T1872" s="89">
        <v>44952</v>
      </c>
      <c r="U1872" t="s">
        <v>5982</v>
      </c>
      <c r="V1872" t="s">
        <v>5982</v>
      </c>
      <c r="W1872" t="s">
        <v>905</v>
      </c>
      <c r="X1872" t="b">
        <f>Tabla1[[#This Row],[PLAN CONSUMO 31/10]]=Tabla1[[#This Row],[PLAN_CONSUMO]]</f>
        <v>1</v>
      </c>
      <c r="Y1872" t="s">
        <v>3425</v>
      </c>
      <c r="Z1872" t="b">
        <f>Tabla1[[#This Row],[DESCRIPCION_U20002 31/10]]=Tabla1[[#This Row],[DESCRIPCION_U2000]]</f>
        <v>1</v>
      </c>
      <c r="AA1872" t="s">
        <v>7475</v>
      </c>
      <c r="AB1872" t="b">
        <f>Tabla1[[#This Row],[EJECUTIVO COMERCIAL 31/10]]=Tabla1[[#This Row],[EJECUTIVO_CORPORATE]]</f>
        <v>1</v>
      </c>
      <c r="AC1872" t="e">
        <f>VLOOKUP(Tabla1[[#This Row],[NRO_CUENTA]],[1]!Tabla3[#Data],12,0)</f>
        <v>#N/A</v>
      </c>
      <c r="AD1872" t="e">
        <f>VLOOKUP(Tabla1[[#This Row],[NRO_CUENTA]],[1]!Tabla3[#Data],17,0)</f>
        <v>#N/A</v>
      </c>
    </row>
    <row r="1873" spans="1:31" x14ac:dyDescent="0.25">
      <c r="A1873" t="s">
        <v>1382</v>
      </c>
      <c r="B1873" s="1">
        <v>43581</v>
      </c>
      <c r="C1873" t="s">
        <v>118</v>
      </c>
      <c r="D1873">
        <v>33819</v>
      </c>
      <c r="E1873" s="6" t="s">
        <v>2417</v>
      </c>
      <c r="F1873" t="s">
        <v>7372</v>
      </c>
      <c r="G1873" s="6" t="s">
        <v>7475</v>
      </c>
      <c r="H1873" t="s">
        <v>40</v>
      </c>
      <c r="I1873" t="s">
        <v>23</v>
      </c>
      <c r="J1873" t="s">
        <v>963</v>
      </c>
      <c r="K1873" t="s">
        <v>2419</v>
      </c>
      <c r="L1873" t="s">
        <v>2420</v>
      </c>
      <c r="M1873" t="s">
        <v>2421</v>
      </c>
      <c r="N1873" t="s">
        <v>2376</v>
      </c>
      <c r="O1873" s="88">
        <v>44805</v>
      </c>
      <c r="P1873" s="88">
        <v>44835</v>
      </c>
      <c r="Q1873" s="1" t="s">
        <v>75</v>
      </c>
      <c r="R1873" s="1" t="s">
        <v>8534</v>
      </c>
      <c r="S1873" s="25" t="s">
        <v>1018</v>
      </c>
      <c r="T1873" s="48" t="s">
        <v>6992</v>
      </c>
      <c r="U1873" t="s">
        <v>5982</v>
      </c>
      <c r="V1873" t="s">
        <v>35</v>
      </c>
      <c r="W1873" t="s">
        <v>868</v>
      </c>
      <c r="X1873" t="b">
        <f>Tabla1[[#This Row],[PLAN CONSUMO 31/10]]=Tabla1[[#This Row],[PLAN_CONSUMO]]</f>
        <v>0</v>
      </c>
      <c r="Y1873" t="s">
        <v>35</v>
      </c>
      <c r="Z1873" t="b">
        <f>Tabla1[[#This Row],[DESCRIPCION_U20002 31/10]]=Tabla1[[#This Row],[DESCRIPCION_U2000]]</f>
        <v>0</v>
      </c>
      <c r="AA1873" t="s">
        <v>7475</v>
      </c>
      <c r="AB1873" t="b">
        <f>Tabla1[[#This Row],[EJECUTIVO COMERCIAL 31/10]]=Tabla1[[#This Row],[EJECUTIVO_CORPORATE]]</f>
        <v>1</v>
      </c>
      <c r="AC1873" t="e">
        <f>VLOOKUP(Tabla1[[#This Row],[NRO_CUENTA]],[1]!Tabla3[#Data],12,0)</f>
        <v>#N/A</v>
      </c>
      <c r="AD1873" t="e">
        <f>VLOOKUP(Tabla1[[#This Row],[NRO_CUENTA]],[1]!Tabla3[#Data],17,0)</f>
        <v>#N/A</v>
      </c>
    </row>
    <row r="1874" spans="1:31" x14ac:dyDescent="0.25">
      <c r="A1874" t="s">
        <v>18</v>
      </c>
      <c r="B1874" s="1">
        <v>41487</v>
      </c>
      <c r="C1874" t="s">
        <v>118</v>
      </c>
      <c r="D1874">
        <v>28454</v>
      </c>
      <c r="E1874" s="6" t="s">
        <v>2512</v>
      </c>
      <c r="F1874" t="s">
        <v>7471</v>
      </c>
      <c r="G1874" s="6" t="s">
        <v>1820</v>
      </c>
      <c r="H1874" t="s">
        <v>40</v>
      </c>
      <c r="I1874" t="s">
        <v>23</v>
      </c>
      <c r="J1874" t="s">
        <v>1378</v>
      </c>
      <c r="K1874" t="s">
        <v>2515</v>
      </c>
      <c r="L1874" t="s">
        <v>2516</v>
      </c>
      <c r="M1874" t="s">
        <v>2777</v>
      </c>
      <c r="N1874" t="s">
        <v>594</v>
      </c>
      <c r="O1874" s="88">
        <v>44805</v>
      </c>
      <c r="P1874" s="88">
        <v>44835</v>
      </c>
      <c r="Q1874" s="1" t="s">
        <v>6939</v>
      </c>
      <c r="R1874" s="1"/>
      <c r="S1874" s="2"/>
      <c r="T1874" s="89">
        <v>44842</v>
      </c>
      <c r="U1874" t="s">
        <v>5982</v>
      </c>
      <c r="V1874" t="s">
        <v>5982</v>
      </c>
      <c r="W1874" t="s">
        <v>118</v>
      </c>
      <c r="X1874" t="b">
        <f>Tabla1[[#This Row],[PLAN CONSUMO 31/10]]=Tabla1[[#This Row],[PLAN_CONSUMO]]</f>
        <v>1</v>
      </c>
      <c r="Y1874" t="s">
        <v>7471</v>
      </c>
      <c r="Z1874" t="b">
        <f>Tabla1[[#This Row],[DESCRIPCION_U20002 31/10]]=Tabla1[[#This Row],[DESCRIPCION_U2000]]</f>
        <v>1</v>
      </c>
      <c r="AA1874" t="s">
        <v>1820</v>
      </c>
      <c r="AB1874" t="b">
        <f>Tabla1[[#This Row],[EJECUTIVO COMERCIAL 31/10]]=Tabla1[[#This Row],[EJECUTIVO_CORPORATE]]</f>
        <v>1</v>
      </c>
      <c r="AC1874" t="e">
        <f>VLOOKUP(Tabla1[[#This Row],[NRO_CUENTA]],[1]!Tabla3[#Data],12,0)</f>
        <v>#N/A</v>
      </c>
      <c r="AD1874" t="e">
        <f>VLOOKUP(Tabla1[[#This Row],[NRO_CUENTA]],[1]!Tabla3[#Data],17,0)</f>
        <v>#N/A</v>
      </c>
      <c r="AE1874" s="37"/>
    </row>
    <row r="1875" spans="1:31" x14ac:dyDescent="0.25">
      <c r="A1875" t="s">
        <v>88</v>
      </c>
      <c r="B1875" s="1">
        <v>43435</v>
      </c>
      <c r="C1875" t="s">
        <v>557</v>
      </c>
      <c r="D1875">
        <v>33308</v>
      </c>
      <c r="E1875" s="6" t="s">
        <v>3083</v>
      </c>
      <c r="F1875" t="s">
        <v>3084</v>
      </c>
      <c r="G1875" s="6" t="s">
        <v>6990</v>
      </c>
      <c r="H1875" t="s">
        <v>40</v>
      </c>
      <c r="I1875" t="s">
        <v>23</v>
      </c>
      <c r="J1875" t="s">
        <v>5201</v>
      </c>
      <c r="K1875" t="s">
        <v>3174</v>
      </c>
      <c r="L1875" t="s">
        <v>3175</v>
      </c>
      <c r="M1875" t="s">
        <v>3176</v>
      </c>
      <c r="N1875" t="s">
        <v>594</v>
      </c>
      <c r="O1875" s="88">
        <v>44805</v>
      </c>
      <c r="P1875" s="88">
        <v>44835</v>
      </c>
      <c r="Q1875" s="1" t="s">
        <v>6939</v>
      </c>
      <c r="R1875" s="1"/>
      <c r="S1875" s="2"/>
      <c r="T1875" s="89">
        <v>44835</v>
      </c>
      <c r="U1875" t="s">
        <v>5982</v>
      </c>
      <c r="V1875" t="s">
        <v>5982</v>
      </c>
      <c r="W1875" t="s">
        <v>557</v>
      </c>
      <c r="X1875" t="b">
        <f>Tabla1[[#This Row],[PLAN CONSUMO 31/10]]=Tabla1[[#This Row],[PLAN_CONSUMO]]</f>
        <v>1</v>
      </c>
      <c r="Y1875" t="s">
        <v>3084</v>
      </c>
      <c r="Z1875" t="b">
        <f>Tabla1[[#This Row],[DESCRIPCION_U20002 31/10]]=Tabla1[[#This Row],[DESCRIPCION_U2000]]</f>
        <v>1</v>
      </c>
      <c r="AA1875" t="s">
        <v>6990</v>
      </c>
      <c r="AB1875" t="b">
        <f>Tabla1[[#This Row],[EJECUTIVO COMERCIAL 31/10]]=Tabla1[[#This Row],[EJECUTIVO_CORPORATE]]</f>
        <v>1</v>
      </c>
      <c r="AC1875" t="e">
        <f>VLOOKUP(Tabla1[[#This Row],[NRO_CUENTA]],[1]!Tabla3[#Data],12,0)</f>
        <v>#N/A</v>
      </c>
      <c r="AD1875" t="e">
        <f>VLOOKUP(Tabla1[[#This Row],[NRO_CUENTA]],[1]!Tabla3[#Data],17,0)</f>
        <v>#N/A</v>
      </c>
      <c r="AE1875" s="37"/>
    </row>
    <row r="1876" spans="1:31" x14ac:dyDescent="0.25">
      <c r="A1876" t="s">
        <v>88</v>
      </c>
      <c r="B1876" s="1">
        <v>44135</v>
      </c>
      <c r="C1876" t="s">
        <v>36</v>
      </c>
      <c r="D1876">
        <v>35646</v>
      </c>
      <c r="E1876" s="6" t="s">
        <v>3462</v>
      </c>
      <c r="F1876" t="s">
        <v>3471</v>
      </c>
      <c r="G1876" t="s">
        <v>7475</v>
      </c>
      <c r="H1876" t="s">
        <v>40</v>
      </c>
      <c r="I1876" t="s">
        <v>23</v>
      </c>
      <c r="J1876" t="s">
        <v>963</v>
      </c>
      <c r="K1876" t="s">
        <v>3530</v>
      </c>
      <c r="L1876" t="s">
        <v>3531</v>
      </c>
      <c r="M1876" t="s">
        <v>7643</v>
      </c>
      <c r="N1876" t="s">
        <v>594</v>
      </c>
      <c r="O1876" s="88">
        <v>44805</v>
      </c>
      <c r="P1876" s="88">
        <v>44835</v>
      </c>
      <c r="Q1876" s="1" t="s">
        <v>6939</v>
      </c>
      <c r="R1876" s="1" t="s">
        <v>7649</v>
      </c>
      <c r="S1876" s="2"/>
      <c r="T1876" s="89">
        <v>44844</v>
      </c>
      <c r="U1876" t="s">
        <v>5982</v>
      </c>
      <c r="V1876" t="s">
        <v>5982</v>
      </c>
      <c r="W1876" t="s">
        <v>28</v>
      </c>
      <c r="X1876" t="b">
        <f>Tabla1[[#This Row],[PLAN CONSUMO 31/10]]=Tabla1[[#This Row],[PLAN_CONSUMO]]</f>
        <v>0</v>
      </c>
      <c r="Y1876" t="s">
        <v>7967</v>
      </c>
      <c r="Z1876" t="b">
        <f>Tabla1[[#This Row],[DESCRIPCION_U20002 31/10]]=Tabla1[[#This Row],[DESCRIPCION_U2000]]</f>
        <v>0</v>
      </c>
      <c r="AA1876" t="s">
        <v>7475</v>
      </c>
      <c r="AB1876" t="b">
        <f>Tabla1[[#This Row],[EJECUTIVO COMERCIAL 31/10]]=Tabla1[[#This Row],[EJECUTIVO_CORPORATE]]</f>
        <v>1</v>
      </c>
      <c r="AC1876" t="e">
        <f>VLOOKUP(Tabla1[[#This Row],[NRO_CUENTA]],[1]!Tabla3[#Data],12,0)</f>
        <v>#N/A</v>
      </c>
      <c r="AD1876" t="e">
        <f>VLOOKUP(Tabla1[[#This Row],[NRO_CUENTA]],[1]!Tabla3[#Data],17,0)</f>
        <v>#N/A</v>
      </c>
      <c r="AE1876" s="37"/>
    </row>
    <row r="1877" spans="1:31" x14ac:dyDescent="0.25">
      <c r="A1877" t="s">
        <v>88</v>
      </c>
      <c r="B1877" s="1">
        <v>44165</v>
      </c>
      <c r="C1877" t="s">
        <v>36</v>
      </c>
      <c r="D1877">
        <v>35699</v>
      </c>
      <c r="E1877" s="6" t="s">
        <v>3462</v>
      </c>
      <c r="F1877" t="s">
        <v>3825</v>
      </c>
      <c r="G1877" s="6" t="s">
        <v>7475</v>
      </c>
      <c r="H1877" t="s">
        <v>40</v>
      </c>
      <c r="I1877" t="s">
        <v>23</v>
      </c>
      <c r="J1877" t="s">
        <v>963</v>
      </c>
      <c r="K1877" t="s">
        <v>7644</v>
      </c>
      <c r="M1877" t="s">
        <v>7645</v>
      </c>
      <c r="N1877" t="s">
        <v>594</v>
      </c>
      <c r="O1877" s="88">
        <v>44805</v>
      </c>
      <c r="P1877" s="88">
        <v>44835</v>
      </c>
      <c r="Q1877" s="1" t="s">
        <v>6939</v>
      </c>
      <c r="R1877" s="1" t="s">
        <v>7649</v>
      </c>
      <c r="S1877" s="2"/>
      <c r="T1877" s="89">
        <v>44844</v>
      </c>
      <c r="U1877" t="s">
        <v>5982</v>
      </c>
      <c r="V1877" t="s">
        <v>5982</v>
      </c>
      <c r="W1877" t="s">
        <v>28</v>
      </c>
      <c r="X1877" t="b">
        <f>Tabla1[[#This Row],[PLAN CONSUMO 31/10]]=Tabla1[[#This Row],[PLAN_CONSUMO]]</f>
        <v>0</v>
      </c>
      <c r="Y1877" t="s">
        <v>7968</v>
      </c>
      <c r="Z1877" t="b">
        <f>Tabla1[[#This Row],[DESCRIPCION_U20002 31/10]]=Tabla1[[#This Row],[DESCRIPCION_U2000]]</f>
        <v>0</v>
      </c>
      <c r="AA1877" t="s">
        <v>7475</v>
      </c>
      <c r="AB1877" t="b">
        <f>Tabla1[[#This Row],[EJECUTIVO COMERCIAL 31/10]]=Tabla1[[#This Row],[EJECUTIVO_CORPORATE]]</f>
        <v>1</v>
      </c>
      <c r="AC1877" t="e">
        <f>VLOOKUP(Tabla1[[#This Row],[NRO_CUENTA]],[1]!Tabla3[#Data],12,0)</f>
        <v>#N/A</v>
      </c>
      <c r="AD1877" t="e">
        <f>VLOOKUP(Tabla1[[#This Row],[NRO_CUENTA]],[1]!Tabla3[#Data],17,0)</f>
        <v>#N/A</v>
      </c>
      <c r="AE1877" s="37"/>
    </row>
    <row r="1878" spans="1:31" x14ac:dyDescent="0.25">
      <c r="A1878" t="s">
        <v>88</v>
      </c>
      <c r="B1878" s="1">
        <v>44225</v>
      </c>
      <c r="C1878" t="s">
        <v>36</v>
      </c>
      <c r="D1878">
        <v>35867</v>
      </c>
      <c r="E1878" s="6" t="s">
        <v>3462</v>
      </c>
      <c r="F1878" t="s">
        <v>4332</v>
      </c>
      <c r="G1878" s="6" t="s">
        <v>7475</v>
      </c>
      <c r="H1878" t="s">
        <v>40</v>
      </c>
      <c r="I1878" t="s">
        <v>23</v>
      </c>
      <c r="J1878" t="s">
        <v>963</v>
      </c>
      <c r="K1878" t="s">
        <v>4352</v>
      </c>
      <c r="L1878">
        <v>0</v>
      </c>
      <c r="M1878" t="s">
        <v>7646</v>
      </c>
      <c r="N1878" t="s">
        <v>594</v>
      </c>
      <c r="O1878" s="88">
        <v>44805</v>
      </c>
      <c r="P1878" s="88">
        <v>44835</v>
      </c>
      <c r="Q1878" s="1" t="s">
        <v>6939</v>
      </c>
      <c r="R1878" s="1" t="s">
        <v>7649</v>
      </c>
      <c r="S1878" s="2"/>
      <c r="T1878" s="89">
        <v>44844</v>
      </c>
      <c r="U1878" t="s">
        <v>5982</v>
      </c>
      <c r="V1878" t="s">
        <v>5982</v>
      </c>
      <c r="W1878" t="s">
        <v>28</v>
      </c>
      <c r="X1878" t="b">
        <f>Tabla1[[#This Row],[PLAN CONSUMO 31/10]]=Tabla1[[#This Row],[PLAN_CONSUMO]]</f>
        <v>0</v>
      </c>
      <c r="Y1878" t="s">
        <v>7973</v>
      </c>
      <c r="Z1878" t="b">
        <f>Tabla1[[#This Row],[DESCRIPCION_U20002 31/10]]=Tabla1[[#This Row],[DESCRIPCION_U2000]]</f>
        <v>0</v>
      </c>
      <c r="AA1878" t="s">
        <v>7475</v>
      </c>
      <c r="AB1878" t="b">
        <f>Tabla1[[#This Row],[EJECUTIVO COMERCIAL 31/10]]=Tabla1[[#This Row],[EJECUTIVO_CORPORATE]]</f>
        <v>1</v>
      </c>
      <c r="AC1878" t="e">
        <f>VLOOKUP(Tabla1[[#This Row],[NRO_CUENTA]],[1]!Tabla3[#Data],12,0)</f>
        <v>#N/A</v>
      </c>
      <c r="AD1878" t="e">
        <f>VLOOKUP(Tabla1[[#This Row],[NRO_CUENTA]],[1]!Tabla3[#Data],17,0)</f>
        <v>#N/A</v>
      </c>
      <c r="AE1878" s="37"/>
    </row>
    <row r="1879" spans="1:31" x14ac:dyDescent="0.25">
      <c r="A1879" t="s">
        <v>88</v>
      </c>
      <c r="B1879" s="1">
        <v>44196</v>
      </c>
      <c r="C1879" t="s">
        <v>36</v>
      </c>
      <c r="D1879">
        <v>35781</v>
      </c>
      <c r="E1879" s="6" t="s">
        <v>3462</v>
      </c>
      <c r="F1879" t="s">
        <v>3854</v>
      </c>
      <c r="G1879" s="6" t="s">
        <v>7475</v>
      </c>
      <c r="H1879" t="s">
        <v>22</v>
      </c>
      <c r="I1879" t="s">
        <v>23</v>
      </c>
      <c r="J1879" t="s">
        <v>963</v>
      </c>
      <c r="K1879" t="s">
        <v>7647</v>
      </c>
      <c r="L1879" t="s">
        <v>3921</v>
      </c>
      <c r="M1879" t="s">
        <v>7648</v>
      </c>
      <c r="N1879" t="s">
        <v>594</v>
      </c>
      <c r="O1879" s="88">
        <v>44805</v>
      </c>
      <c r="P1879" s="88">
        <v>44835</v>
      </c>
      <c r="Q1879" s="1" t="s">
        <v>6939</v>
      </c>
      <c r="R1879" s="1" t="s">
        <v>7649</v>
      </c>
      <c r="S1879" s="2"/>
      <c r="T1879" s="89">
        <v>44846</v>
      </c>
      <c r="U1879" t="s">
        <v>5982</v>
      </c>
      <c r="V1879" t="s">
        <v>35</v>
      </c>
      <c r="W1879" t="s">
        <v>28</v>
      </c>
      <c r="X1879" t="b">
        <f>Tabla1[[#This Row],[PLAN CONSUMO 31/10]]=Tabla1[[#This Row],[PLAN_CONSUMO]]</f>
        <v>0</v>
      </c>
      <c r="Y1879" t="s">
        <v>35</v>
      </c>
      <c r="Z1879" t="b">
        <f>Tabla1[[#This Row],[DESCRIPCION_U20002 31/10]]=Tabla1[[#This Row],[DESCRIPCION_U2000]]</f>
        <v>0</v>
      </c>
      <c r="AA1879" t="s">
        <v>7475</v>
      </c>
      <c r="AB1879" t="b">
        <f>Tabla1[[#This Row],[EJECUTIVO COMERCIAL 31/10]]=Tabla1[[#This Row],[EJECUTIVO_CORPORATE]]</f>
        <v>1</v>
      </c>
      <c r="AC1879" t="e">
        <f>VLOOKUP(Tabla1[[#This Row],[NRO_CUENTA]],[1]!Tabla3[#Data],12,0)</f>
        <v>#N/A</v>
      </c>
      <c r="AD1879" t="e">
        <f>VLOOKUP(Tabla1[[#This Row],[NRO_CUENTA]],[1]!Tabla3[#Data],17,0)</f>
        <v>#N/A</v>
      </c>
      <c r="AE1879" s="37"/>
    </row>
    <row r="1880" spans="1:31" x14ac:dyDescent="0.25">
      <c r="A1880" t="s">
        <v>88</v>
      </c>
      <c r="B1880" s="1">
        <v>44196</v>
      </c>
      <c r="C1880" t="s">
        <v>36</v>
      </c>
      <c r="D1880">
        <v>35782</v>
      </c>
      <c r="E1880" s="6" t="s">
        <v>3462</v>
      </c>
      <c r="F1880" t="s">
        <v>3834</v>
      </c>
      <c r="G1880" s="6" t="s">
        <v>7475</v>
      </c>
      <c r="H1880" t="s">
        <v>22</v>
      </c>
      <c r="I1880" t="s">
        <v>23</v>
      </c>
      <c r="J1880" t="s">
        <v>963</v>
      </c>
      <c r="K1880" t="s">
        <v>3923</v>
      </c>
      <c r="L1880" t="s">
        <v>3924</v>
      </c>
      <c r="M1880" t="s">
        <v>7648</v>
      </c>
      <c r="N1880" t="s">
        <v>594</v>
      </c>
      <c r="O1880" s="88">
        <v>44805</v>
      </c>
      <c r="P1880" s="88">
        <v>44835</v>
      </c>
      <c r="Q1880" s="1" t="s">
        <v>6939</v>
      </c>
      <c r="R1880" s="1" t="s">
        <v>7649</v>
      </c>
      <c r="S1880" s="2"/>
      <c r="T1880" s="89">
        <v>44847</v>
      </c>
      <c r="U1880" t="s">
        <v>5984</v>
      </c>
      <c r="V1880" t="s">
        <v>5984</v>
      </c>
      <c r="W1880" t="s">
        <v>28</v>
      </c>
      <c r="X1880" t="b">
        <f>Tabla1[[#This Row],[PLAN CONSUMO 31/10]]=Tabla1[[#This Row],[PLAN_CONSUMO]]</f>
        <v>0</v>
      </c>
      <c r="Y1880" t="s">
        <v>9280</v>
      </c>
      <c r="Z1880" t="b">
        <f>Tabla1[[#This Row],[DESCRIPCION_U20002 31/10]]=Tabla1[[#This Row],[DESCRIPCION_U2000]]</f>
        <v>0</v>
      </c>
      <c r="AA1880" t="s">
        <v>7475</v>
      </c>
      <c r="AB1880" t="b">
        <f>Tabla1[[#This Row],[EJECUTIVO COMERCIAL 31/10]]=Tabla1[[#This Row],[EJECUTIVO_CORPORATE]]</f>
        <v>1</v>
      </c>
      <c r="AC1880" t="e">
        <f>VLOOKUP(Tabla1[[#This Row],[NRO_CUENTA]],[1]!Tabla3[#Data],12,0)</f>
        <v>#N/A</v>
      </c>
      <c r="AD1880" t="e">
        <f>VLOOKUP(Tabla1[[#This Row],[NRO_CUENTA]],[1]!Tabla3[#Data],17,0)</f>
        <v>#N/A</v>
      </c>
      <c r="AE1880" s="37"/>
    </row>
    <row r="1881" spans="1:31" x14ac:dyDescent="0.25">
      <c r="A1881" t="s">
        <v>18</v>
      </c>
      <c r="B1881" s="1">
        <v>43131</v>
      </c>
      <c r="C1881" t="s">
        <v>742</v>
      </c>
      <c r="D1881">
        <v>31841</v>
      </c>
      <c r="E1881" s="6" t="s">
        <v>2457</v>
      </c>
      <c r="F1881" t="s">
        <v>6686</v>
      </c>
      <c r="G1881" s="6" t="s">
        <v>4620</v>
      </c>
      <c r="H1881" t="s">
        <v>40</v>
      </c>
      <c r="I1881" t="s">
        <v>23</v>
      </c>
      <c r="J1881" t="s">
        <v>1225</v>
      </c>
      <c r="K1881" t="s">
        <v>2461</v>
      </c>
      <c r="L1881" t="s">
        <v>2462</v>
      </c>
      <c r="M1881" t="s">
        <v>2463</v>
      </c>
      <c r="N1881" t="s">
        <v>594</v>
      </c>
      <c r="O1881" s="88">
        <v>44835</v>
      </c>
      <c r="P1881" s="88">
        <v>44866</v>
      </c>
      <c r="Q1881" s="55" t="s">
        <v>1878</v>
      </c>
      <c r="R1881" s="1"/>
      <c r="S1881" s="2"/>
      <c r="T1881" s="89">
        <v>45021</v>
      </c>
      <c r="U1881" t="s">
        <v>5982</v>
      </c>
      <c r="V1881" t="s">
        <v>35</v>
      </c>
      <c r="W1881" t="s">
        <v>742</v>
      </c>
      <c r="X1881" t="b">
        <f>Tabla1[[#This Row],[PLAN CONSUMO 31/10]]=Tabla1[[#This Row],[PLAN_CONSUMO]]</f>
        <v>1</v>
      </c>
      <c r="Y1881" t="s">
        <v>35</v>
      </c>
      <c r="Z1881" t="b">
        <f>Tabla1[[#This Row],[DESCRIPCION_U20002 31/10]]=Tabla1[[#This Row],[DESCRIPCION_U2000]]</f>
        <v>0</v>
      </c>
      <c r="AA1881" t="s">
        <v>9185</v>
      </c>
      <c r="AB1881" t="b">
        <f>Tabla1[[#This Row],[EJECUTIVO COMERCIAL 31/10]]=Tabla1[[#This Row],[EJECUTIVO_CORPORATE]]</f>
        <v>0</v>
      </c>
      <c r="AC1881" t="e">
        <f>VLOOKUP(Tabla1[[#This Row],[NRO_CUENTA]],[1]!Tabla3[#Data],12,0)</f>
        <v>#N/A</v>
      </c>
      <c r="AD1881" t="e">
        <f>VLOOKUP(Tabla1[[#This Row],[NRO_CUENTA]],[1]!Tabla3[#Data],17,0)</f>
        <v>#N/A</v>
      </c>
    </row>
    <row r="1882" spans="1:31" x14ac:dyDescent="0.25">
      <c r="A1882" t="s">
        <v>88</v>
      </c>
      <c r="B1882" s="1">
        <v>43495</v>
      </c>
      <c r="C1882" t="s">
        <v>36</v>
      </c>
      <c r="D1882">
        <v>33283</v>
      </c>
      <c r="E1882" s="6" t="s">
        <v>4918</v>
      </c>
      <c r="F1882" t="s">
        <v>6375</v>
      </c>
      <c r="G1882" s="6" t="s">
        <v>1413</v>
      </c>
      <c r="H1882" t="s">
        <v>40</v>
      </c>
      <c r="I1882" t="s">
        <v>23</v>
      </c>
      <c r="J1882" t="s">
        <v>757</v>
      </c>
      <c r="K1882" t="s">
        <v>5095</v>
      </c>
      <c r="L1882" t="s">
        <v>5096</v>
      </c>
      <c r="M1882" t="s">
        <v>5097</v>
      </c>
      <c r="N1882" t="s">
        <v>594</v>
      </c>
      <c r="O1882" s="88">
        <v>44835</v>
      </c>
      <c r="P1882" s="88">
        <v>44866</v>
      </c>
      <c r="Q1882" s="1" t="s">
        <v>6939</v>
      </c>
      <c r="R1882" s="1"/>
      <c r="S1882" s="2"/>
      <c r="T1882" s="50">
        <v>44887</v>
      </c>
      <c r="U1882" t="s">
        <v>5982</v>
      </c>
      <c r="V1882" t="s">
        <v>5982</v>
      </c>
      <c r="W1882" t="s">
        <v>36</v>
      </c>
      <c r="X1882" t="b">
        <f>Tabla1[[#This Row],[PLAN CONSUMO 31/10]]=Tabla1[[#This Row],[PLAN_CONSUMO]]</f>
        <v>1</v>
      </c>
      <c r="Y1882" t="s">
        <v>6375</v>
      </c>
      <c r="Z1882" t="b">
        <f>Tabla1[[#This Row],[DESCRIPCION_U20002 31/10]]=Tabla1[[#This Row],[DESCRIPCION_U2000]]</f>
        <v>1</v>
      </c>
      <c r="AA1882" t="s">
        <v>8926</v>
      </c>
      <c r="AB1882" t="b">
        <f>Tabla1[[#This Row],[EJECUTIVO COMERCIAL 31/10]]=Tabla1[[#This Row],[EJECUTIVO_CORPORATE]]</f>
        <v>0</v>
      </c>
      <c r="AC1882" t="e">
        <f>VLOOKUP(Tabla1[[#This Row],[NRO_CUENTA]],[1]!Tabla3[#Data],12,0)</f>
        <v>#N/A</v>
      </c>
      <c r="AD1882" t="e">
        <f>VLOOKUP(Tabla1[[#This Row],[NRO_CUENTA]],[1]!Tabla3[#Data],17,0)</f>
        <v>#N/A</v>
      </c>
    </row>
    <row r="1883" spans="1:31" x14ac:dyDescent="0.25">
      <c r="A1883" t="s">
        <v>88</v>
      </c>
      <c r="B1883" s="1">
        <v>44316</v>
      </c>
      <c r="C1883" t="s">
        <v>28</v>
      </c>
      <c r="D1883">
        <v>36155</v>
      </c>
      <c r="E1883" s="6" t="s">
        <v>6216</v>
      </c>
      <c r="F1883" t="s">
        <v>6217</v>
      </c>
      <c r="G1883" s="6" t="s">
        <v>5731</v>
      </c>
      <c r="H1883" t="s">
        <v>40</v>
      </c>
      <c r="I1883" t="s">
        <v>23</v>
      </c>
      <c r="J1883" t="s">
        <v>6181</v>
      </c>
      <c r="K1883" t="s">
        <v>6235</v>
      </c>
      <c r="L1883" t="s">
        <v>6236</v>
      </c>
      <c r="M1883" t="s">
        <v>6237</v>
      </c>
      <c r="N1883" t="s">
        <v>594</v>
      </c>
      <c r="O1883" s="88">
        <v>44835</v>
      </c>
      <c r="P1883" s="88">
        <v>44866</v>
      </c>
      <c r="Q1883" s="1" t="s">
        <v>6939</v>
      </c>
      <c r="R1883" s="1"/>
      <c r="S1883" s="2"/>
      <c r="T1883" s="50">
        <v>44895</v>
      </c>
      <c r="U1883" t="s">
        <v>5982</v>
      </c>
      <c r="V1883" t="s">
        <v>5982</v>
      </c>
      <c r="W1883" t="s">
        <v>28</v>
      </c>
      <c r="X1883" t="b">
        <f>Tabla1[[#This Row],[PLAN CONSUMO 31/10]]=Tabla1[[#This Row],[PLAN_CONSUMO]]</f>
        <v>1</v>
      </c>
      <c r="Y1883" t="s">
        <v>6217</v>
      </c>
      <c r="Z1883" t="b">
        <f>Tabla1[[#This Row],[DESCRIPCION_U20002 31/10]]=Tabla1[[#This Row],[DESCRIPCION_U2000]]</f>
        <v>1</v>
      </c>
      <c r="AA1883" t="s">
        <v>5731</v>
      </c>
      <c r="AB1883" t="b">
        <f>Tabla1[[#This Row],[EJECUTIVO COMERCIAL 31/10]]=Tabla1[[#This Row],[EJECUTIVO_CORPORATE]]</f>
        <v>1</v>
      </c>
      <c r="AC1883" t="e">
        <f>VLOOKUP(Tabla1[[#This Row],[NRO_CUENTA]],[1]!Tabla3[#Data],12,0)</f>
        <v>#N/A</v>
      </c>
      <c r="AD1883" t="e">
        <f>VLOOKUP(Tabla1[[#This Row],[NRO_CUENTA]],[1]!Tabla3[#Data],17,0)</f>
        <v>#N/A</v>
      </c>
    </row>
    <row r="1884" spans="1:31" x14ac:dyDescent="0.25">
      <c r="A1884" t="s">
        <v>88</v>
      </c>
      <c r="B1884" s="1">
        <v>43099</v>
      </c>
      <c r="C1884" t="s">
        <v>427</v>
      </c>
      <c r="D1884">
        <v>31794</v>
      </c>
      <c r="E1884" s="6" t="s">
        <v>6244</v>
      </c>
      <c r="F1884" t="s">
        <v>7832</v>
      </c>
      <c r="G1884" s="6" t="s">
        <v>5731</v>
      </c>
      <c r="H1884" t="s">
        <v>40</v>
      </c>
      <c r="I1884" t="s">
        <v>23</v>
      </c>
      <c r="J1884" t="s">
        <v>6181</v>
      </c>
      <c r="K1884" t="s">
        <v>5090</v>
      </c>
      <c r="L1884" t="s">
        <v>5091</v>
      </c>
      <c r="M1884" t="s">
        <v>6258</v>
      </c>
      <c r="N1884" t="s">
        <v>594</v>
      </c>
      <c r="O1884" s="88">
        <v>44835</v>
      </c>
      <c r="P1884" s="88">
        <v>44866</v>
      </c>
      <c r="Q1884" s="1" t="s">
        <v>6939</v>
      </c>
      <c r="R1884" s="1"/>
      <c r="S1884" s="2"/>
      <c r="T1884" s="50">
        <v>44895</v>
      </c>
      <c r="U1884" t="s">
        <v>5982</v>
      </c>
      <c r="V1884" t="s">
        <v>5982</v>
      </c>
      <c r="W1884" t="s">
        <v>36</v>
      </c>
      <c r="X1884" t="b">
        <f>Tabla1[[#This Row],[PLAN CONSUMO 31/10]]=Tabla1[[#This Row],[PLAN_CONSUMO]]</f>
        <v>0</v>
      </c>
      <c r="Y1884" t="s">
        <v>9284</v>
      </c>
      <c r="Z1884" t="b">
        <f>Tabla1[[#This Row],[DESCRIPCION_U20002 31/10]]=Tabla1[[#This Row],[DESCRIPCION_U2000]]</f>
        <v>0</v>
      </c>
      <c r="AA1884" t="s">
        <v>5731</v>
      </c>
      <c r="AB1884" t="b">
        <f>Tabla1[[#This Row],[EJECUTIVO COMERCIAL 31/10]]=Tabla1[[#This Row],[EJECUTIVO_CORPORATE]]</f>
        <v>1</v>
      </c>
      <c r="AC1884" t="e">
        <f>VLOOKUP(Tabla1[[#This Row],[NRO_CUENTA]],[1]!Tabla3[#Data],12,0)</f>
        <v>#N/A</v>
      </c>
      <c r="AD1884" t="e">
        <f>VLOOKUP(Tabla1[[#This Row],[NRO_CUENTA]],[1]!Tabla3[#Data],17,0)</f>
        <v>#N/A</v>
      </c>
    </row>
    <row r="1885" spans="1:31" x14ac:dyDescent="0.25">
      <c r="A1885" t="s">
        <v>88</v>
      </c>
      <c r="B1885" s="1">
        <v>44530</v>
      </c>
      <c r="C1885" t="s">
        <v>28</v>
      </c>
      <c r="D1885">
        <v>36848</v>
      </c>
      <c r="E1885" s="6" t="s">
        <v>6543</v>
      </c>
      <c r="F1885" t="s">
        <v>7833</v>
      </c>
      <c r="G1885" s="6" t="s">
        <v>7446</v>
      </c>
      <c r="H1885" t="s">
        <v>40</v>
      </c>
      <c r="I1885" t="s">
        <v>23</v>
      </c>
      <c r="J1885" s="34" t="s">
        <v>2334</v>
      </c>
      <c r="K1885" t="s">
        <v>7882</v>
      </c>
      <c r="L1885" t="s">
        <v>7883</v>
      </c>
      <c r="M1885" t="s">
        <v>6564</v>
      </c>
      <c r="N1885" t="s">
        <v>4091</v>
      </c>
      <c r="O1885" s="88">
        <v>44866</v>
      </c>
      <c r="P1885" s="88">
        <v>44896</v>
      </c>
      <c r="Q1885" s="22" t="s">
        <v>27</v>
      </c>
      <c r="R1885" s="1"/>
      <c r="S1885" s="2"/>
      <c r="T1885" s="48">
        <v>44916</v>
      </c>
      <c r="U1885" t="s">
        <v>5982</v>
      </c>
      <c r="V1885" t="s">
        <v>5982</v>
      </c>
      <c r="W1885" t="s">
        <v>28</v>
      </c>
      <c r="X1885" t="b">
        <f>Tabla1[[#This Row],[PLAN CONSUMO 31/10]]=Tabla1[[#This Row],[PLAN_CONSUMO]]</f>
        <v>1</v>
      </c>
      <c r="Y1885" t="s">
        <v>7833</v>
      </c>
      <c r="Z1885" t="b">
        <f>Tabla1[[#This Row],[DESCRIPCION_U20002 31/10]]=Tabla1[[#This Row],[DESCRIPCION_U2000]]</f>
        <v>1</v>
      </c>
      <c r="AA1885" t="s">
        <v>7446</v>
      </c>
      <c r="AB1885" t="b">
        <f>Tabla1[[#This Row],[EJECUTIVO COMERCIAL 31/10]]=Tabla1[[#This Row],[EJECUTIVO_CORPORATE]]</f>
        <v>1</v>
      </c>
      <c r="AC1885" t="str">
        <f>VLOOKUP(Tabla1[[#This Row],[NRO_CUENTA]],[1]!Tabla3[#Data],12,0)</f>
        <v>Realizada recertificacion</v>
      </c>
      <c r="AD1885" t="e">
        <f>VLOOKUP(Tabla1[[#This Row],[NRO_CUENTA]],[1]!Tabla3[#Data],17,0)</f>
        <v>#REF!</v>
      </c>
    </row>
    <row r="1886" spans="1:31" x14ac:dyDescent="0.25">
      <c r="A1886" t="s">
        <v>88</v>
      </c>
      <c r="B1886" s="1">
        <v>44712</v>
      </c>
      <c r="C1886" t="s">
        <v>299</v>
      </c>
      <c r="D1886">
        <v>37735</v>
      </c>
      <c r="E1886" s="6" t="s">
        <v>7834</v>
      </c>
      <c r="F1886" t="s">
        <v>7835</v>
      </c>
      <c r="G1886" s="6" t="s">
        <v>1830</v>
      </c>
      <c r="H1886" t="s">
        <v>40</v>
      </c>
      <c r="I1886" t="s">
        <v>23</v>
      </c>
      <c r="J1886" t="s">
        <v>1842</v>
      </c>
      <c r="K1886" t="s">
        <v>7884</v>
      </c>
      <c r="L1886" t="s">
        <v>7885</v>
      </c>
      <c r="M1886" t="s">
        <v>8600</v>
      </c>
      <c r="N1886" t="s">
        <v>4091</v>
      </c>
      <c r="O1886" s="88">
        <v>44866</v>
      </c>
      <c r="P1886" s="88">
        <v>44896</v>
      </c>
      <c r="Q1886" s="1" t="s">
        <v>27</v>
      </c>
      <c r="R1886" s="1" t="s">
        <v>8597</v>
      </c>
      <c r="S1886" s="2"/>
      <c r="T1886" s="48">
        <v>45072</v>
      </c>
      <c r="U1886" t="s">
        <v>5982</v>
      </c>
      <c r="V1886" t="s">
        <v>5982</v>
      </c>
      <c r="W1886" t="s">
        <v>299</v>
      </c>
      <c r="X1886" t="b">
        <f>Tabla1[[#This Row],[PLAN CONSUMO 31/10]]=Tabla1[[#This Row],[PLAN_CONSUMO]]</f>
        <v>1</v>
      </c>
      <c r="Y1886" t="s">
        <v>7835</v>
      </c>
      <c r="Z1886" t="b">
        <f>Tabla1[[#This Row],[DESCRIPCION_U20002 31/10]]=Tabla1[[#This Row],[DESCRIPCION_U2000]]</f>
        <v>1</v>
      </c>
      <c r="AA1886" t="s">
        <v>1830</v>
      </c>
      <c r="AB1886" t="b">
        <f>Tabla1[[#This Row],[EJECUTIVO COMERCIAL 31/10]]=Tabla1[[#This Row],[EJECUTIVO_CORPORATE]]</f>
        <v>1</v>
      </c>
      <c r="AC1886" t="e">
        <f>VLOOKUP(Tabla1[[#This Row],[NRO_CUENTA]],[1]!Tabla3[#Data],12,0)</f>
        <v>#N/A</v>
      </c>
      <c r="AD1886" t="e">
        <f>VLOOKUP(Tabla1[[#This Row],[NRO_CUENTA]],[1]!Tabla3[#Data],17,0)</f>
        <v>#N/A</v>
      </c>
      <c r="AE1886" t="s">
        <v>8137</v>
      </c>
    </row>
    <row r="1887" spans="1:31" x14ac:dyDescent="0.25">
      <c r="A1887" t="s">
        <v>18</v>
      </c>
      <c r="B1887" s="1">
        <v>44756</v>
      </c>
      <c r="C1887" t="s">
        <v>364</v>
      </c>
      <c r="D1887">
        <v>37781</v>
      </c>
      <c r="E1887" s="6" t="s">
        <v>1095</v>
      </c>
      <c r="F1887" t="s">
        <v>7836</v>
      </c>
      <c r="G1887" s="6" t="s">
        <v>1837</v>
      </c>
      <c r="H1887" t="s">
        <v>22</v>
      </c>
      <c r="I1887" t="s">
        <v>23</v>
      </c>
      <c r="J1887" t="s">
        <v>939</v>
      </c>
      <c r="K1887" t="s">
        <v>7886</v>
      </c>
      <c r="L1887" t="s">
        <v>7887</v>
      </c>
      <c r="M1887" t="s">
        <v>2074</v>
      </c>
      <c r="N1887" t="s">
        <v>4091</v>
      </c>
      <c r="O1887" s="88">
        <v>44866</v>
      </c>
      <c r="P1887" s="88">
        <v>44896</v>
      </c>
      <c r="Q1887" s="22" t="s">
        <v>27</v>
      </c>
      <c r="R1887" s="1"/>
      <c r="S1887" s="2"/>
      <c r="T1887" s="48">
        <v>44939</v>
      </c>
      <c r="U1887" t="s">
        <v>5982</v>
      </c>
      <c r="V1887" t="s">
        <v>5982</v>
      </c>
      <c r="W1887" t="s">
        <v>364</v>
      </c>
      <c r="X1887" t="b">
        <f>Tabla1[[#This Row],[PLAN CONSUMO 31/10]]=Tabla1[[#This Row],[PLAN_CONSUMO]]</f>
        <v>1</v>
      </c>
      <c r="Y1887" t="s">
        <v>7836</v>
      </c>
      <c r="Z1887" t="b">
        <f>Tabla1[[#This Row],[DESCRIPCION_U20002 31/10]]=Tabla1[[#This Row],[DESCRIPCION_U2000]]</f>
        <v>1</v>
      </c>
      <c r="AA1887" t="s">
        <v>8891</v>
      </c>
      <c r="AB1887" t="b">
        <f>Tabla1[[#This Row],[EJECUTIVO COMERCIAL 31/10]]=Tabla1[[#This Row],[EJECUTIVO_CORPORATE]]</f>
        <v>0</v>
      </c>
      <c r="AC1887" t="e">
        <f>VLOOKUP(Tabla1[[#This Row],[NRO_CUENTA]],[1]!Tabla3[#Data],12,0)</f>
        <v>#N/A</v>
      </c>
      <c r="AD1887" t="e">
        <f>VLOOKUP(Tabla1[[#This Row],[NRO_CUENTA]],[1]!Tabla3[#Data],17,0)</f>
        <v>#N/A</v>
      </c>
    </row>
    <row r="1888" spans="1:31" x14ac:dyDescent="0.25">
      <c r="A1888" t="s">
        <v>18</v>
      </c>
      <c r="B1888" s="1">
        <v>44742</v>
      </c>
      <c r="C1888" t="s">
        <v>4660</v>
      </c>
      <c r="D1888">
        <v>37804</v>
      </c>
      <c r="E1888" s="6" t="s">
        <v>3091</v>
      </c>
      <c r="F1888" t="s">
        <v>7837</v>
      </c>
      <c r="G1888" s="6" t="s">
        <v>1389</v>
      </c>
      <c r="H1888" t="s">
        <v>40</v>
      </c>
      <c r="I1888" t="s">
        <v>23</v>
      </c>
      <c r="J1888" t="s">
        <v>832</v>
      </c>
      <c r="K1888" t="s">
        <v>7888</v>
      </c>
      <c r="L1888" t="s">
        <v>7889</v>
      </c>
      <c r="M1888" t="s">
        <v>7890</v>
      </c>
      <c r="N1888" t="s">
        <v>4091</v>
      </c>
      <c r="O1888" s="88">
        <v>44866</v>
      </c>
      <c r="P1888" s="88">
        <v>44896</v>
      </c>
      <c r="Q1888" s="22" t="s">
        <v>27</v>
      </c>
      <c r="R1888" s="1"/>
      <c r="S1888" s="2"/>
      <c r="T1888" s="48">
        <v>44981</v>
      </c>
      <c r="U1888" t="s">
        <v>5982</v>
      </c>
      <c r="V1888" t="s">
        <v>35</v>
      </c>
      <c r="W1888" t="s">
        <v>4660</v>
      </c>
      <c r="X1888" t="b">
        <f>Tabla1[[#This Row],[PLAN CONSUMO 31/10]]=Tabla1[[#This Row],[PLAN_CONSUMO]]</f>
        <v>1</v>
      </c>
      <c r="Y1888" t="s">
        <v>35</v>
      </c>
      <c r="Z1888" t="b">
        <f>Tabla1[[#This Row],[DESCRIPCION_U20002 31/10]]=Tabla1[[#This Row],[DESCRIPCION_U2000]]</f>
        <v>0</v>
      </c>
      <c r="AA1888" t="s">
        <v>9185</v>
      </c>
      <c r="AB1888" t="b">
        <f>Tabla1[[#This Row],[EJECUTIVO COMERCIAL 31/10]]=Tabla1[[#This Row],[EJECUTIVO_CORPORATE]]</f>
        <v>0</v>
      </c>
      <c r="AC1888" t="e">
        <f>VLOOKUP(Tabla1[[#This Row],[NRO_CUENTA]],[1]!Tabla3[#Data],12,0)</f>
        <v>#N/A</v>
      </c>
      <c r="AD1888" t="e">
        <f>VLOOKUP(Tabla1[[#This Row],[NRO_CUENTA]],[1]!Tabla3[#Data],17,0)</f>
        <v>#N/A</v>
      </c>
      <c r="AE1888" t="s">
        <v>8130</v>
      </c>
    </row>
    <row r="1889" spans="1:31" x14ac:dyDescent="0.25">
      <c r="A1889" t="s">
        <v>242</v>
      </c>
      <c r="B1889" s="1">
        <v>44739</v>
      </c>
      <c r="C1889" t="s">
        <v>287</v>
      </c>
      <c r="D1889">
        <v>37806</v>
      </c>
      <c r="E1889" s="6" t="s">
        <v>7838</v>
      </c>
      <c r="F1889" t="s">
        <v>7839</v>
      </c>
      <c r="G1889" s="6" t="s">
        <v>6536</v>
      </c>
      <c r="H1889" t="s">
        <v>40</v>
      </c>
      <c r="I1889" t="s">
        <v>23</v>
      </c>
      <c r="J1889" t="s">
        <v>6550</v>
      </c>
      <c r="K1889" t="s">
        <v>7891</v>
      </c>
      <c r="L1889" t="s">
        <v>7892</v>
      </c>
      <c r="M1889" t="s">
        <v>7893</v>
      </c>
      <c r="N1889" t="s">
        <v>4091</v>
      </c>
      <c r="O1889" s="88">
        <v>44866</v>
      </c>
      <c r="P1889" s="88">
        <v>44896</v>
      </c>
      <c r="Q1889" s="22" t="s">
        <v>27</v>
      </c>
      <c r="R1889" s="1"/>
      <c r="S1889" s="2"/>
      <c r="T1889" s="48">
        <v>44953</v>
      </c>
      <c r="U1889" t="s">
        <v>5982</v>
      </c>
      <c r="V1889" t="s">
        <v>5982</v>
      </c>
      <c r="W1889" t="s">
        <v>287</v>
      </c>
      <c r="X1889" t="b">
        <f>Tabla1[[#This Row],[PLAN CONSUMO 31/10]]=Tabla1[[#This Row],[PLAN_CONSUMO]]</f>
        <v>1</v>
      </c>
      <c r="Y1889" t="s">
        <v>7839</v>
      </c>
      <c r="Z1889" t="b">
        <f>Tabla1[[#This Row],[DESCRIPCION_U20002 31/10]]=Tabla1[[#This Row],[DESCRIPCION_U2000]]</f>
        <v>1</v>
      </c>
      <c r="AA1889" t="s">
        <v>9485</v>
      </c>
      <c r="AB1889" t="b">
        <f>Tabla1[[#This Row],[EJECUTIVO COMERCIAL 31/10]]=Tabla1[[#This Row],[EJECUTIVO_CORPORATE]]</f>
        <v>0</v>
      </c>
      <c r="AC1889" t="e">
        <f>VLOOKUP(Tabla1[[#This Row],[NRO_CUENTA]],[1]!Tabla3[#Data],12,0)</f>
        <v>#N/A</v>
      </c>
      <c r="AD1889" t="e">
        <f>VLOOKUP(Tabla1[[#This Row],[NRO_CUENTA]],[1]!Tabla3[#Data],17,0)</f>
        <v>#N/A</v>
      </c>
    </row>
    <row r="1890" spans="1:31" x14ac:dyDescent="0.25">
      <c r="A1890" t="s">
        <v>18</v>
      </c>
      <c r="B1890" s="1">
        <v>44742</v>
      </c>
      <c r="C1890" t="s">
        <v>299</v>
      </c>
      <c r="D1890">
        <v>37811</v>
      </c>
      <c r="E1890" s="6" t="s">
        <v>3091</v>
      </c>
      <c r="F1890" t="s">
        <v>7840</v>
      </c>
      <c r="G1890" s="6" t="s">
        <v>1389</v>
      </c>
      <c r="H1890" t="s">
        <v>22</v>
      </c>
      <c r="I1890" t="s">
        <v>23</v>
      </c>
      <c r="J1890" t="s">
        <v>832</v>
      </c>
      <c r="K1890" t="s">
        <v>7894</v>
      </c>
      <c r="L1890" t="s">
        <v>7895</v>
      </c>
      <c r="M1890" t="s">
        <v>3299</v>
      </c>
      <c r="N1890" t="s">
        <v>4091</v>
      </c>
      <c r="O1890" s="88">
        <v>44866</v>
      </c>
      <c r="P1890" s="88">
        <v>44896</v>
      </c>
      <c r="Q1890" s="22" t="s">
        <v>27</v>
      </c>
      <c r="R1890" s="1"/>
      <c r="S1890" s="2"/>
      <c r="T1890" s="48">
        <v>44910</v>
      </c>
      <c r="U1890" t="s">
        <v>5982</v>
      </c>
      <c r="V1890" t="s">
        <v>5982</v>
      </c>
      <c r="W1890" t="s">
        <v>299</v>
      </c>
      <c r="X1890" t="b">
        <f>Tabla1[[#This Row],[PLAN CONSUMO 31/10]]=Tabla1[[#This Row],[PLAN_CONSUMO]]</f>
        <v>1</v>
      </c>
      <c r="Y1890" t="s">
        <v>7840</v>
      </c>
      <c r="Z1890" t="b">
        <f>Tabla1[[#This Row],[DESCRIPCION_U20002 31/10]]=Tabla1[[#This Row],[DESCRIPCION_U2000]]</f>
        <v>1</v>
      </c>
      <c r="AA1890" t="s">
        <v>9185</v>
      </c>
      <c r="AB1890" t="b">
        <f>Tabla1[[#This Row],[EJECUTIVO COMERCIAL 31/10]]=Tabla1[[#This Row],[EJECUTIVO_CORPORATE]]</f>
        <v>0</v>
      </c>
      <c r="AC1890" t="e">
        <f>VLOOKUP(Tabla1[[#This Row],[NRO_CUENTA]],[1]!Tabla3[#Data],12,0)</f>
        <v>#N/A</v>
      </c>
      <c r="AD1890" t="e">
        <f>VLOOKUP(Tabla1[[#This Row],[NRO_CUENTA]],[1]!Tabla3[#Data],17,0)</f>
        <v>#N/A</v>
      </c>
    </row>
    <row r="1891" spans="1:31" x14ac:dyDescent="0.25">
      <c r="A1891" t="s">
        <v>88</v>
      </c>
      <c r="B1891" s="1">
        <v>44742</v>
      </c>
      <c r="C1891" t="s">
        <v>129</v>
      </c>
      <c r="D1891">
        <v>37848</v>
      </c>
      <c r="E1891" s="6" t="s">
        <v>3759</v>
      </c>
      <c r="F1891" t="s">
        <v>7841</v>
      </c>
      <c r="G1891" s="6" t="s">
        <v>1426</v>
      </c>
      <c r="H1891" t="s">
        <v>40</v>
      </c>
      <c r="I1891" t="s">
        <v>23</v>
      </c>
      <c r="J1891" t="s">
        <v>1222</v>
      </c>
      <c r="K1891" t="s">
        <v>7896</v>
      </c>
      <c r="L1891">
        <v>0</v>
      </c>
      <c r="M1891" t="s">
        <v>3764</v>
      </c>
      <c r="N1891" t="s">
        <v>4091</v>
      </c>
      <c r="O1891" s="88">
        <v>44866</v>
      </c>
      <c r="P1891" s="88">
        <v>44896</v>
      </c>
      <c r="Q1891" s="1" t="s">
        <v>75</v>
      </c>
      <c r="R1891" s="1" t="s">
        <v>7978</v>
      </c>
      <c r="S1891" s="2" t="s">
        <v>9310</v>
      </c>
      <c r="T1891" s="48" t="s">
        <v>6992</v>
      </c>
      <c r="U1891" t="s">
        <v>5982</v>
      </c>
      <c r="V1891" t="s">
        <v>5982</v>
      </c>
      <c r="W1891" t="s">
        <v>129</v>
      </c>
      <c r="X1891" t="b">
        <f>Tabla1[[#This Row],[PLAN CONSUMO 31/10]]=Tabla1[[#This Row],[PLAN_CONSUMO]]</f>
        <v>1</v>
      </c>
      <c r="Y1891" t="s">
        <v>7841</v>
      </c>
      <c r="Z1891" t="b">
        <f>Tabla1[[#This Row],[DESCRIPCION_U20002 31/10]]=Tabla1[[#This Row],[DESCRIPCION_U2000]]</f>
        <v>1</v>
      </c>
      <c r="AA1891" t="s">
        <v>1426</v>
      </c>
      <c r="AB1891" t="b">
        <f>Tabla1[[#This Row],[EJECUTIVO COMERCIAL 31/10]]=Tabla1[[#This Row],[EJECUTIVO_CORPORATE]]</f>
        <v>1</v>
      </c>
      <c r="AC1891" t="e">
        <f>VLOOKUP(Tabla1[[#This Row],[NRO_CUENTA]],[1]!Tabla3[#Data],12,0)</f>
        <v>#N/A</v>
      </c>
      <c r="AD1891" t="e">
        <f>VLOOKUP(Tabla1[[#This Row],[NRO_CUENTA]],[1]!Tabla3[#Data],17,0)</f>
        <v>#N/A</v>
      </c>
    </row>
    <row r="1892" spans="1:31" x14ac:dyDescent="0.25">
      <c r="A1892" t="s">
        <v>322</v>
      </c>
      <c r="B1892" s="1">
        <v>44754</v>
      </c>
      <c r="C1892" t="s">
        <v>129</v>
      </c>
      <c r="D1892">
        <v>37849</v>
      </c>
      <c r="E1892" s="6" t="s">
        <v>7842</v>
      </c>
      <c r="F1892" t="s">
        <v>7843</v>
      </c>
      <c r="G1892" s="6" t="s">
        <v>6536</v>
      </c>
      <c r="H1892" t="s">
        <v>40</v>
      </c>
      <c r="I1892" t="s">
        <v>23</v>
      </c>
      <c r="J1892" t="s">
        <v>6550</v>
      </c>
      <c r="K1892" t="s">
        <v>7897</v>
      </c>
      <c r="L1892" t="s">
        <v>7898</v>
      </c>
      <c r="M1892" t="s">
        <v>7899</v>
      </c>
      <c r="N1892" t="s">
        <v>4091</v>
      </c>
      <c r="O1892" s="88">
        <v>44866</v>
      </c>
      <c r="P1892" s="88">
        <v>44896</v>
      </c>
      <c r="Q1892" s="22" t="s">
        <v>27</v>
      </c>
      <c r="R1892" s="1"/>
      <c r="S1892" s="2"/>
      <c r="T1892" s="48">
        <v>44961</v>
      </c>
      <c r="U1892" t="s">
        <v>5982</v>
      </c>
      <c r="V1892" t="s">
        <v>5982</v>
      </c>
      <c r="W1892" t="s">
        <v>129</v>
      </c>
      <c r="X1892" t="b">
        <f>Tabla1[[#This Row],[PLAN CONSUMO 31/10]]=Tabla1[[#This Row],[PLAN_CONSUMO]]</f>
        <v>1</v>
      </c>
      <c r="Y1892" t="s">
        <v>7843</v>
      </c>
      <c r="Z1892" t="b">
        <f>Tabla1[[#This Row],[DESCRIPCION_U20002 31/10]]=Tabla1[[#This Row],[DESCRIPCION_U2000]]</f>
        <v>1</v>
      </c>
      <c r="AA1892" t="s">
        <v>9485</v>
      </c>
      <c r="AB1892" t="b">
        <f>Tabla1[[#This Row],[EJECUTIVO COMERCIAL 31/10]]=Tabla1[[#This Row],[EJECUTIVO_CORPORATE]]</f>
        <v>0</v>
      </c>
      <c r="AC1892" t="e">
        <f>VLOOKUP(Tabla1[[#This Row],[NRO_CUENTA]],[1]!Tabla3[#Data],12,0)</f>
        <v>#N/A</v>
      </c>
      <c r="AD1892" t="e">
        <f>VLOOKUP(Tabla1[[#This Row],[NRO_CUENTA]],[1]!Tabla3[#Data],17,0)</f>
        <v>#N/A</v>
      </c>
      <c r="AE1892" t="s">
        <v>8125</v>
      </c>
    </row>
    <row r="1893" spans="1:31" x14ac:dyDescent="0.25">
      <c r="A1893" t="s">
        <v>322</v>
      </c>
      <c r="B1893" s="1">
        <v>44768</v>
      </c>
      <c r="C1893" t="s">
        <v>76</v>
      </c>
      <c r="D1893">
        <v>37917</v>
      </c>
      <c r="E1893" s="6" t="s">
        <v>7844</v>
      </c>
      <c r="F1893" t="s">
        <v>7845</v>
      </c>
      <c r="G1893" s="6" t="s">
        <v>4978</v>
      </c>
      <c r="H1893" t="s">
        <v>40</v>
      </c>
      <c r="I1893" t="s">
        <v>23</v>
      </c>
      <c r="J1893" t="s">
        <v>5199</v>
      </c>
      <c r="K1893" t="s">
        <v>7900</v>
      </c>
      <c r="L1893">
        <v>0</v>
      </c>
      <c r="M1893" t="s">
        <v>7901</v>
      </c>
      <c r="N1893" t="s">
        <v>4091</v>
      </c>
      <c r="O1893" s="88">
        <v>44866</v>
      </c>
      <c r="P1893" s="88">
        <v>44896</v>
      </c>
      <c r="Q1893" s="1" t="s">
        <v>27</v>
      </c>
      <c r="R1893" s="1"/>
      <c r="S1893" s="2"/>
      <c r="T1893" s="48">
        <v>45055</v>
      </c>
      <c r="U1893" t="s">
        <v>5990</v>
      </c>
      <c r="V1893" t="s">
        <v>5984</v>
      </c>
      <c r="W1893" t="s">
        <v>76</v>
      </c>
      <c r="X1893" t="b">
        <f>Tabla1[[#This Row],[PLAN CONSUMO 31/10]]=Tabla1[[#This Row],[PLAN_CONSUMO]]</f>
        <v>1</v>
      </c>
      <c r="Y1893" t="s">
        <v>9473</v>
      </c>
      <c r="Z1893" t="b">
        <f>Tabla1[[#This Row],[DESCRIPCION_U20002 31/10]]=Tabla1[[#This Row],[DESCRIPCION_U2000]]</f>
        <v>0</v>
      </c>
      <c r="AA1893" t="s">
        <v>7447</v>
      </c>
      <c r="AB1893" t="b">
        <f>Tabla1[[#This Row],[EJECUTIVO COMERCIAL 31/10]]=Tabla1[[#This Row],[EJECUTIVO_CORPORATE]]</f>
        <v>0</v>
      </c>
      <c r="AC1893" t="e">
        <f>VLOOKUP(Tabla1[[#This Row],[NRO_CUENTA]],[1]!Tabla3[#Data],12,0)</f>
        <v>#N/A</v>
      </c>
      <c r="AD1893" t="e">
        <f>VLOOKUP(Tabla1[[#This Row],[NRO_CUENTA]],[1]!Tabla3[#Data],17,0)</f>
        <v>#N/A</v>
      </c>
      <c r="AE1893" t="s">
        <v>8137</v>
      </c>
    </row>
    <row r="1894" spans="1:31" x14ac:dyDescent="0.25">
      <c r="A1894" t="s">
        <v>242</v>
      </c>
      <c r="B1894" s="1">
        <v>44763</v>
      </c>
      <c r="C1894" t="s">
        <v>28</v>
      </c>
      <c r="D1894">
        <v>37919</v>
      </c>
      <c r="E1894" s="6" t="s">
        <v>7846</v>
      </c>
      <c r="F1894" t="s">
        <v>7847</v>
      </c>
      <c r="G1894" s="6" t="s">
        <v>6536</v>
      </c>
      <c r="H1894" t="s">
        <v>40</v>
      </c>
      <c r="I1894" t="s">
        <v>23</v>
      </c>
      <c r="J1894" t="s">
        <v>6550</v>
      </c>
      <c r="K1894" t="s">
        <v>7902</v>
      </c>
      <c r="L1894" t="s">
        <v>7903</v>
      </c>
      <c r="M1894" t="s">
        <v>7904</v>
      </c>
      <c r="N1894" t="s">
        <v>4091</v>
      </c>
      <c r="O1894" s="88">
        <v>44866</v>
      </c>
      <c r="P1894" s="88">
        <v>44896</v>
      </c>
      <c r="Q1894" s="22" t="s">
        <v>27</v>
      </c>
      <c r="R1894" s="1"/>
      <c r="S1894" s="2"/>
      <c r="T1894" s="48">
        <v>44916</v>
      </c>
      <c r="U1894" t="s">
        <v>5982</v>
      </c>
      <c r="V1894" t="s">
        <v>5982</v>
      </c>
      <c r="W1894" t="s">
        <v>28</v>
      </c>
      <c r="X1894" t="b">
        <f>Tabla1[[#This Row],[PLAN CONSUMO 31/10]]=Tabla1[[#This Row],[PLAN_CONSUMO]]</f>
        <v>1</v>
      </c>
      <c r="Y1894" t="s">
        <v>7847</v>
      </c>
      <c r="Z1894" t="b">
        <f>Tabla1[[#This Row],[DESCRIPCION_U20002 31/10]]=Tabla1[[#This Row],[DESCRIPCION_U2000]]</f>
        <v>1</v>
      </c>
      <c r="AA1894" t="s">
        <v>9485</v>
      </c>
      <c r="AB1894" t="b">
        <f>Tabla1[[#This Row],[EJECUTIVO COMERCIAL 31/10]]=Tabla1[[#This Row],[EJECUTIVO_CORPORATE]]</f>
        <v>0</v>
      </c>
      <c r="AC1894" t="e">
        <f>VLOOKUP(Tabla1[[#This Row],[NRO_CUENTA]],[1]!Tabla3[#Data],12,0)</f>
        <v>#N/A</v>
      </c>
      <c r="AD1894" t="e">
        <f>VLOOKUP(Tabla1[[#This Row],[NRO_CUENTA]],[1]!Tabla3[#Data],17,0)</f>
        <v>#N/A</v>
      </c>
    </row>
    <row r="1895" spans="1:31" x14ac:dyDescent="0.25">
      <c r="A1895" t="s">
        <v>242</v>
      </c>
      <c r="B1895" s="1">
        <v>44770</v>
      </c>
      <c r="C1895" t="s">
        <v>129</v>
      </c>
      <c r="D1895">
        <v>37921</v>
      </c>
      <c r="E1895" s="6" t="s">
        <v>6538</v>
      </c>
      <c r="F1895" t="s">
        <v>7848</v>
      </c>
      <c r="G1895" s="6" t="s">
        <v>7218</v>
      </c>
      <c r="H1895" t="s">
        <v>40</v>
      </c>
      <c r="I1895" t="s">
        <v>23</v>
      </c>
      <c r="J1895" t="s">
        <v>7959</v>
      </c>
      <c r="K1895" t="s">
        <v>7905</v>
      </c>
      <c r="L1895" t="s">
        <v>7906</v>
      </c>
      <c r="M1895" t="s">
        <v>7907</v>
      </c>
      <c r="N1895" t="s">
        <v>4091</v>
      </c>
      <c r="O1895" s="88">
        <v>44866</v>
      </c>
      <c r="P1895" s="88">
        <v>44896</v>
      </c>
      <c r="Q1895" s="22" t="s">
        <v>27</v>
      </c>
      <c r="R1895" s="1"/>
      <c r="S1895" s="2"/>
      <c r="T1895" s="48">
        <v>44914</v>
      </c>
      <c r="U1895" t="s">
        <v>5982</v>
      </c>
      <c r="V1895" t="s">
        <v>5982</v>
      </c>
      <c r="W1895" t="s">
        <v>129</v>
      </c>
      <c r="X1895" t="b">
        <f>Tabla1[[#This Row],[PLAN CONSUMO 31/10]]=Tabla1[[#This Row],[PLAN_CONSUMO]]</f>
        <v>1</v>
      </c>
      <c r="Y1895" t="s">
        <v>7848</v>
      </c>
      <c r="Z1895" t="b">
        <f>Tabla1[[#This Row],[DESCRIPCION_U20002 31/10]]=Tabla1[[#This Row],[DESCRIPCION_U2000]]</f>
        <v>1</v>
      </c>
      <c r="AA1895" t="s">
        <v>7446</v>
      </c>
      <c r="AB1895" t="b">
        <f>Tabla1[[#This Row],[EJECUTIVO COMERCIAL 31/10]]=Tabla1[[#This Row],[EJECUTIVO_CORPORATE]]</f>
        <v>0</v>
      </c>
      <c r="AC1895" t="e">
        <f>VLOOKUP(Tabla1[[#This Row],[NRO_CUENTA]],[1]!Tabla3[#Data],12,0)</f>
        <v>#N/A</v>
      </c>
      <c r="AD1895" t="e">
        <f>VLOOKUP(Tabla1[[#This Row],[NRO_CUENTA]],[1]!Tabla3[#Data],17,0)</f>
        <v>#N/A</v>
      </c>
    </row>
    <row r="1896" spans="1:31" x14ac:dyDescent="0.25">
      <c r="A1896" t="s">
        <v>18</v>
      </c>
      <c r="B1896" s="1">
        <v>44804</v>
      </c>
      <c r="C1896" t="s">
        <v>28</v>
      </c>
      <c r="D1896">
        <v>37938</v>
      </c>
      <c r="E1896" s="6" t="s">
        <v>5797</v>
      </c>
      <c r="F1896" t="s">
        <v>7849</v>
      </c>
      <c r="G1896" s="6" t="s">
        <v>4620</v>
      </c>
      <c r="H1896" t="s">
        <v>40</v>
      </c>
      <c r="I1896" t="s">
        <v>23</v>
      </c>
      <c r="J1896" t="s">
        <v>1225</v>
      </c>
      <c r="K1896" t="s">
        <v>7908</v>
      </c>
      <c r="L1896" t="s">
        <v>7909</v>
      </c>
      <c r="M1896" t="s">
        <v>7535</v>
      </c>
      <c r="N1896" t="s">
        <v>4091</v>
      </c>
      <c r="O1896" s="88">
        <v>44866</v>
      </c>
      <c r="P1896" s="88">
        <v>44896</v>
      </c>
      <c r="Q1896" s="22" t="s">
        <v>27</v>
      </c>
      <c r="R1896" s="1"/>
      <c r="S1896" s="2"/>
      <c r="T1896" s="48">
        <v>44917</v>
      </c>
      <c r="U1896" t="s">
        <v>5984</v>
      </c>
      <c r="V1896" t="s">
        <v>35</v>
      </c>
      <c r="W1896" t="s">
        <v>28</v>
      </c>
      <c r="X1896" t="b">
        <f>Tabla1[[#This Row],[PLAN CONSUMO 31/10]]=Tabla1[[#This Row],[PLAN_CONSUMO]]</f>
        <v>1</v>
      </c>
      <c r="Y1896" t="s">
        <v>35</v>
      </c>
      <c r="Z1896" t="b">
        <f>Tabla1[[#This Row],[DESCRIPCION_U20002 31/10]]=Tabla1[[#This Row],[DESCRIPCION_U2000]]</f>
        <v>0</v>
      </c>
      <c r="AA1896" t="s">
        <v>9185</v>
      </c>
      <c r="AB1896" t="b">
        <f>Tabla1[[#This Row],[EJECUTIVO COMERCIAL 31/10]]=Tabla1[[#This Row],[EJECUTIVO_CORPORATE]]</f>
        <v>0</v>
      </c>
      <c r="AC1896" t="e">
        <f>VLOOKUP(Tabla1[[#This Row],[NRO_CUENTA]],[1]!Tabla3[#Data],12,0)</f>
        <v>#N/A</v>
      </c>
      <c r="AD1896" t="e">
        <f>VLOOKUP(Tabla1[[#This Row],[NRO_CUENTA]],[1]!Tabla3[#Data],17,0)</f>
        <v>#N/A</v>
      </c>
    </row>
    <row r="1897" spans="1:31" x14ac:dyDescent="0.25">
      <c r="A1897" t="s">
        <v>18</v>
      </c>
      <c r="B1897" s="1">
        <v>44772</v>
      </c>
      <c r="C1897" t="s">
        <v>28</v>
      </c>
      <c r="D1897">
        <v>37945</v>
      </c>
      <c r="E1897" s="6" t="s">
        <v>5797</v>
      </c>
      <c r="F1897" t="s">
        <v>7850</v>
      </c>
      <c r="G1897" s="6" t="s">
        <v>4620</v>
      </c>
      <c r="H1897" t="s">
        <v>40</v>
      </c>
      <c r="I1897" t="s">
        <v>23</v>
      </c>
      <c r="J1897" t="s">
        <v>1225</v>
      </c>
      <c r="K1897" t="s">
        <v>7910</v>
      </c>
      <c r="L1897" t="s">
        <v>7911</v>
      </c>
      <c r="M1897" t="s">
        <v>7535</v>
      </c>
      <c r="N1897" t="s">
        <v>4091</v>
      </c>
      <c r="O1897" s="88">
        <v>44866</v>
      </c>
      <c r="P1897" s="88">
        <v>44896</v>
      </c>
      <c r="Q1897" s="22" t="s">
        <v>27</v>
      </c>
      <c r="R1897" s="1"/>
      <c r="S1897" s="2"/>
      <c r="T1897" s="48">
        <v>44918</v>
      </c>
      <c r="U1897" t="s">
        <v>5982</v>
      </c>
      <c r="V1897" t="s">
        <v>5982</v>
      </c>
      <c r="W1897" t="s">
        <v>28</v>
      </c>
      <c r="X1897" t="b">
        <f>Tabla1[[#This Row],[PLAN CONSUMO 31/10]]=Tabla1[[#This Row],[PLAN_CONSUMO]]</f>
        <v>1</v>
      </c>
      <c r="Y1897" t="s">
        <v>7850</v>
      </c>
      <c r="Z1897" t="b">
        <f>Tabla1[[#This Row],[DESCRIPCION_U20002 31/10]]=Tabla1[[#This Row],[DESCRIPCION_U2000]]</f>
        <v>1</v>
      </c>
      <c r="AA1897" t="s">
        <v>9185</v>
      </c>
      <c r="AB1897" t="b">
        <f>Tabla1[[#This Row],[EJECUTIVO COMERCIAL 31/10]]=Tabla1[[#This Row],[EJECUTIVO_CORPORATE]]</f>
        <v>0</v>
      </c>
      <c r="AC1897" t="e">
        <f>VLOOKUP(Tabla1[[#This Row],[NRO_CUENTA]],[1]!Tabla3[#Data],12,0)</f>
        <v>#N/A</v>
      </c>
      <c r="AD1897" t="e">
        <f>VLOOKUP(Tabla1[[#This Row],[NRO_CUENTA]],[1]!Tabla3[#Data],17,0)</f>
        <v>#N/A</v>
      </c>
    </row>
    <row r="1898" spans="1:31" x14ac:dyDescent="0.25">
      <c r="A1898" t="s">
        <v>88</v>
      </c>
      <c r="B1898" s="1">
        <v>44772</v>
      </c>
      <c r="C1898" t="s">
        <v>287</v>
      </c>
      <c r="D1898">
        <v>37963</v>
      </c>
      <c r="E1898" s="6" t="s">
        <v>2180</v>
      </c>
      <c r="F1898" t="s">
        <v>7851</v>
      </c>
      <c r="G1898" s="6" t="s">
        <v>5882</v>
      </c>
      <c r="H1898" t="s">
        <v>22</v>
      </c>
      <c r="I1898" t="s">
        <v>23</v>
      </c>
      <c r="J1898" t="s">
        <v>5686</v>
      </c>
      <c r="K1898" t="s">
        <v>7912</v>
      </c>
      <c r="L1898" t="s">
        <v>7913</v>
      </c>
      <c r="M1898" t="s">
        <v>7914</v>
      </c>
      <c r="N1898" t="s">
        <v>4091</v>
      </c>
      <c r="O1898" s="88">
        <v>44866</v>
      </c>
      <c r="P1898" s="88">
        <v>44896</v>
      </c>
      <c r="Q1898" s="1" t="s">
        <v>996</v>
      </c>
      <c r="R1898" s="1" t="s">
        <v>8585</v>
      </c>
      <c r="S1898" s="2"/>
      <c r="T1898" s="48" t="s">
        <v>6992</v>
      </c>
      <c r="U1898" t="s">
        <v>5982</v>
      </c>
      <c r="V1898" t="s">
        <v>5982</v>
      </c>
      <c r="W1898" t="s">
        <v>287</v>
      </c>
      <c r="X1898" t="b">
        <f>Tabla1[[#This Row],[PLAN CONSUMO 31/10]]=Tabla1[[#This Row],[PLAN_CONSUMO]]</f>
        <v>1</v>
      </c>
      <c r="Y1898" t="s">
        <v>7851</v>
      </c>
      <c r="Z1898" t="b">
        <f>Tabla1[[#This Row],[DESCRIPCION_U20002 31/10]]=Tabla1[[#This Row],[DESCRIPCION_U2000]]</f>
        <v>1</v>
      </c>
      <c r="AA1898" t="s">
        <v>5882</v>
      </c>
      <c r="AB1898" t="b">
        <f>Tabla1[[#This Row],[EJECUTIVO COMERCIAL 31/10]]=Tabla1[[#This Row],[EJECUTIVO_CORPORATE]]</f>
        <v>1</v>
      </c>
      <c r="AC1898" t="e">
        <f>VLOOKUP(Tabla1[[#This Row],[NRO_CUENTA]],[1]!Tabla3[#Data],12,0)</f>
        <v>#N/A</v>
      </c>
      <c r="AD1898" t="e">
        <f>VLOOKUP(Tabla1[[#This Row],[NRO_CUENTA]],[1]!Tabla3[#Data],17,0)</f>
        <v>#N/A</v>
      </c>
    </row>
    <row r="1899" spans="1:31" x14ac:dyDescent="0.25">
      <c r="A1899" t="s">
        <v>88</v>
      </c>
      <c r="B1899" s="1">
        <v>44802</v>
      </c>
      <c r="C1899" t="s">
        <v>28</v>
      </c>
      <c r="D1899">
        <v>37970</v>
      </c>
      <c r="E1899" s="6" t="s">
        <v>5220</v>
      </c>
      <c r="F1899" t="s">
        <v>7852</v>
      </c>
      <c r="G1899" s="6" t="s">
        <v>4249</v>
      </c>
      <c r="H1899" t="s">
        <v>22</v>
      </c>
      <c r="I1899" t="s">
        <v>23</v>
      </c>
      <c r="J1899" t="s">
        <v>4335</v>
      </c>
      <c r="K1899" t="s">
        <v>7915</v>
      </c>
      <c r="L1899" t="s">
        <v>7916</v>
      </c>
      <c r="M1899" t="s">
        <v>7917</v>
      </c>
      <c r="N1899" t="s">
        <v>4091</v>
      </c>
      <c r="O1899" s="88">
        <v>44866</v>
      </c>
      <c r="P1899" s="88">
        <v>44896</v>
      </c>
      <c r="Q1899" s="22" t="s">
        <v>27</v>
      </c>
      <c r="R1899" s="1"/>
      <c r="S1899" s="2"/>
      <c r="T1899" s="48">
        <v>44904</v>
      </c>
      <c r="U1899" t="s">
        <v>5982</v>
      </c>
      <c r="V1899" t="s">
        <v>5982</v>
      </c>
      <c r="W1899" t="s">
        <v>28</v>
      </c>
      <c r="X1899" t="b">
        <f>Tabla1[[#This Row],[PLAN CONSUMO 31/10]]=Tabla1[[#This Row],[PLAN_CONSUMO]]</f>
        <v>1</v>
      </c>
      <c r="Y1899" t="s">
        <v>7852</v>
      </c>
      <c r="Z1899" t="b">
        <f>Tabla1[[#This Row],[DESCRIPCION_U20002 31/10]]=Tabla1[[#This Row],[DESCRIPCION_U2000]]</f>
        <v>1</v>
      </c>
      <c r="AA1899" t="s">
        <v>4249</v>
      </c>
      <c r="AB1899" t="b">
        <f>Tabla1[[#This Row],[EJECUTIVO COMERCIAL 31/10]]=Tabla1[[#This Row],[EJECUTIVO_CORPORATE]]</f>
        <v>1</v>
      </c>
      <c r="AC1899" t="e">
        <f>VLOOKUP(Tabla1[[#This Row],[NRO_CUENTA]],[1]!Tabla3[#Data],12,0)</f>
        <v>#N/A</v>
      </c>
      <c r="AD1899" t="e">
        <f>VLOOKUP(Tabla1[[#This Row],[NRO_CUENTA]],[1]!Tabla3[#Data],17,0)</f>
        <v>#N/A</v>
      </c>
    </row>
    <row r="1900" spans="1:31" x14ac:dyDescent="0.25">
      <c r="A1900" t="s">
        <v>88</v>
      </c>
      <c r="B1900" s="1">
        <v>44783</v>
      </c>
      <c r="C1900" t="s">
        <v>28</v>
      </c>
      <c r="D1900">
        <v>37971</v>
      </c>
      <c r="E1900" s="6" t="s">
        <v>7853</v>
      </c>
      <c r="F1900" t="s">
        <v>7854</v>
      </c>
      <c r="G1900" s="6" t="s">
        <v>5882</v>
      </c>
      <c r="H1900" t="s">
        <v>40</v>
      </c>
      <c r="I1900" t="s">
        <v>23</v>
      </c>
      <c r="J1900" t="s">
        <v>5686</v>
      </c>
      <c r="K1900" t="s">
        <v>7918</v>
      </c>
      <c r="L1900" t="s">
        <v>7919</v>
      </c>
      <c r="M1900" t="s">
        <v>7920</v>
      </c>
      <c r="N1900" t="s">
        <v>4091</v>
      </c>
      <c r="O1900" s="88">
        <v>44866</v>
      </c>
      <c r="P1900" s="88">
        <v>44896</v>
      </c>
      <c r="Q1900" s="22" t="s">
        <v>27</v>
      </c>
      <c r="R1900" s="1"/>
      <c r="S1900" s="2"/>
      <c r="T1900" s="48">
        <v>44909</v>
      </c>
      <c r="U1900" t="s">
        <v>5982</v>
      </c>
      <c r="V1900" t="s">
        <v>35</v>
      </c>
      <c r="W1900" t="s">
        <v>28</v>
      </c>
      <c r="X1900" t="b">
        <f>Tabla1[[#This Row],[PLAN CONSUMO 31/10]]=Tabla1[[#This Row],[PLAN_CONSUMO]]</f>
        <v>1</v>
      </c>
      <c r="Y1900" t="s">
        <v>35</v>
      </c>
      <c r="Z1900" t="b">
        <f>Tabla1[[#This Row],[DESCRIPCION_U20002 31/10]]=Tabla1[[#This Row],[DESCRIPCION_U2000]]</f>
        <v>0</v>
      </c>
      <c r="AA1900" t="s">
        <v>5882</v>
      </c>
      <c r="AB1900" t="b">
        <f>Tabla1[[#This Row],[EJECUTIVO COMERCIAL 31/10]]=Tabla1[[#This Row],[EJECUTIVO_CORPORATE]]</f>
        <v>1</v>
      </c>
      <c r="AC1900" t="e">
        <f>VLOOKUP(Tabla1[[#This Row],[NRO_CUENTA]],[1]!Tabla3[#Data],12,0)</f>
        <v>#N/A</v>
      </c>
      <c r="AD1900" t="e">
        <f>VLOOKUP(Tabla1[[#This Row],[NRO_CUENTA]],[1]!Tabla3[#Data],17,0)</f>
        <v>#N/A</v>
      </c>
    </row>
    <row r="1901" spans="1:31" x14ac:dyDescent="0.25">
      <c r="A1901" t="s">
        <v>322</v>
      </c>
      <c r="B1901" s="1">
        <v>44795</v>
      </c>
      <c r="C1901" t="s">
        <v>76</v>
      </c>
      <c r="D1901">
        <v>38009</v>
      </c>
      <c r="E1901" s="6" t="s">
        <v>7855</v>
      </c>
      <c r="F1901" t="s">
        <v>7856</v>
      </c>
      <c r="G1901" s="6" t="s">
        <v>7857</v>
      </c>
      <c r="H1901" t="s">
        <v>40</v>
      </c>
      <c r="I1901" t="s">
        <v>23</v>
      </c>
      <c r="J1901" t="s">
        <v>7960</v>
      </c>
      <c r="K1901" t="s">
        <v>7921</v>
      </c>
      <c r="L1901" t="s">
        <v>7922</v>
      </c>
      <c r="M1901" t="s">
        <v>7923</v>
      </c>
      <c r="N1901" t="s">
        <v>4091</v>
      </c>
      <c r="O1901" s="88">
        <v>44866</v>
      </c>
      <c r="P1901" s="88">
        <v>44896</v>
      </c>
      <c r="Q1901" s="22" t="s">
        <v>27</v>
      </c>
      <c r="R1901" s="1"/>
      <c r="S1901" s="2"/>
      <c r="T1901" s="48">
        <v>44910</v>
      </c>
      <c r="U1901" t="s">
        <v>5982</v>
      </c>
      <c r="V1901" t="s">
        <v>5982</v>
      </c>
      <c r="W1901" t="s">
        <v>76</v>
      </c>
      <c r="X1901" t="b">
        <f>Tabla1[[#This Row],[PLAN CONSUMO 31/10]]=Tabla1[[#This Row],[PLAN_CONSUMO]]</f>
        <v>1</v>
      </c>
      <c r="Y1901" t="s">
        <v>7856</v>
      </c>
      <c r="Z1901" t="b">
        <f>Tabla1[[#This Row],[DESCRIPCION_U20002 31/10]]=Tabla1[[#This Row],[DESCRIPCION_U2000]]</f>
        <v>1</v>
      </c>
      <c r="AA1901" t="s">
        <v>7857</v>
      </c>
      <c r="AB1901" t="b">
        <f>Tabla1[[#This Row],[EJECUTIVO COMERCIAL 31/10]]=Tabla1[[#This Row],[EJECUTIVO_CORPORATE]]</f>
        <v>1</v>
      </c>
      <c r="AC1901" t="e">
        <f>VLOOKUP(Tabla1[[#This Row],[NRO_CUENTA]],[1]!Tabla3[#Data],12,0)</f>
        <v>#N/A</v>
      </c>
      <c r="AD1901" t="e">
        <f>VLOOKUP(Tabla1[[#This Row],[NRO_CUENTA]],[1]!Tabla3[#Data],17,0)</f>
        <v>#N/A</v>
      </c>
    </row>
    <row r="1902" spans="1:31" x14ac:dyDescent="0.25">
      <c r="A1902" t="s">
        <v>18</v>
      </c>
      <c r="B1902" s="1">
        <v>44802</v>
      </c>
      <c r="C1902" t="s">
        <v>364</v>
      </c>
      <c r="D1902">
        <v>38054</v>
      </c>
      <c r="E1902" s="6" t="s">
        <v>4053</v>
      </c>
      <c r="F1902" t="s">
        <v>7858</v>
      </c>
      <c r="G1902" s="6" t="s">
        <v>7373</v>
      </c>
      <c r="H1902" t="s">
        <v>22</v>
      </c>
      <c r="I1902" t="s">
        <v>23</v>
      </c>
      <c r="J1902" t="s">
        <v>1240</v>
      </c>
      <c r="K1902" t="s">
        <v>7924</v>
      </c>
      <c r="L1902" t="s">
        <v>7925</v>
      </c>
      <c r="M1902" t="s">
        <v>7926</v>
      </c>
      <c r="N1902" t="s">
        <v>4091</v>
      </c>
      <c r="O1902" s="88">
        <v>44866</v>
      </c>
      <c r="P1902" s="88">
        <v>44896</v>
      </c>
      <c r="Q1902" s="22" t="s">
        <v>27</v>
      </c>
      <c r="R1902" s="1"/>
      <c r="S1902" s="2"/>
      <c r="T1902" s="48">
        <v>44968</v>
      </c>
      <c r="U1902" t="s">
        <v>5982</v>
      </c>
      <c r="V1902" t="s">
        <v>5982</v>
      </c>
      <c r="W1902" t="s">
        <v>364</v>
      </c>
      <c r="X1902" t="b">
        <f>Tabla1[[#This Row],[PLAN CONSUMO 31/10]]=Tabla1[[#This Row],[PLAN_CONSUMO]]</f>
        <v>1</v>
      </c>
      <c r="Y1902" t="s">
        <v>7858</v>
      </c>
      <c r="Z1902" t="b">
        <f>Tabla1[[#This Row],[DESCRIPCION_U20002 31/10]]=Tabla1[[#This Row],[DESCRIPCION_U2000]]</f>
        <v>1</v>
      </c>
      <c r="AA1902" t="s">
        <v>7373</v>
      </c>
      <c r="AB1902" t="b">
        <f>Tabla1[[#This Row],[EJECUTIVO COMERCIAL 31/10]]=Tabla1[[#This Row],[EJECUTIVO_CORPORATE]]</f>
        <v>1</v>
      </c>
      <c r="AC1902" t="e">
        <f>VLOOKUP(Tabla1[[#This Row],[NRO_CUENTA]],[1]!Tabla3[#Data],12,0)</f>
        <v>#N/A</v>
      </c>
      <c r="AD1902" t="e">
        <f>VLOOKUP(Tabla1[[#This Row],[NRO_CUENTA]],[1]!Tabla3[#Data],17,0)</f>
        <v>#N/A</v>
      </c>
      <c r="AE1902" t="s">
        <v>8132</v>
      </c>
    </row>
    <row r="1903" spans="1:31" x14ac:dyDescent="0.25">
      <c r="A1903" t="s">
        <v>88</v>
      </c>
      <c r="B1903" s="1">
        <v>44804</v>
      </c>
      <c r="C1903" t="s">
        <v>323</v>
      </c>
      <c r="D1903">
        <v>38058</v>
      </c>
      <c r="E1903" s="6" t="s">
        <v>7859</v>
      </c>
      <c r="F1903" t="s">
        <v>7860</v>
      </c>
      <c r="G1903" s="6" t="s">
        <v>4247</v>
      </c>
      <c r="H1903" t="s">
        <v>40</v>
      </c>
      <c r="I1903" t="s">
        <v>23</v>
      </c>
      <c r="J1903" t="s">
        <v>4336</v>
      </c>
      <c r="K1903" t="s">
        <v>7927</v>
      </c>
      <c r="L1903" t="s">
        <v>7928</v>
      </c>
      <c r="M1903" t="s">
        <v>7929</v>
      </c>
      <c r="N1903" t="s">
        <v>4091</v>
      </c>
      <c r="O1903" s="88">
        <v>44866</v>
      </c>
      <c r="P1903" s="88">
        <v>44896</v>
      </c>
      <c r="Q1903" s="22" t="s">
        <v>27</v>
      </c>
      <c r="R1903" s="1"/>
      <c r="S1903" s="2"/>
      <c r="T1903" s="48">
        <v>44915</v>
      </c>
      <c r="U1903" t="s">
        <v>5982</v>
      </c>
      <c r="V1903" t="s">
        <v>5982</v>
      </c>
      <c r="W1903" t="s">
        <v>323</v>
      </c>
      <c r="X1903" t="b">
        <f>Tabla1[[#This Row],[PLAN CONSUMO 31/10]]=Tabla1[[#This Row],[PLAN_CONSUMO]]</f>
        <v>1</v>
      </c>
      <c r="Y1903" t="s">
        <v>7860</v>
      </c>
      <c r="Z1903" t="b">
        <f>Tabla1[[#This Row],[DESCRIPCION_U20002 31/10]]=Tabla1[[#This Row],[DESCRIPCION_U2000]]</f>
        <v>1</v>
      </c>
      <c r="AA1903" t="s">
        <v>4247</v>
      </c>
      <c r="AB1903" t="b">
        <f>Tabla1[[#This Row],[EJECUTIVO COMERCIAL 31/10]]=Tabla1[[#This Row],[EJECUTIVO_CORPORATE]]</f>
        <v>1</v>
      </c>
      <c r="AC1903" t="e">
        <f>VLOOKUP(Tabla1[[#This Row],[NRO_CUENTA]],[1]!Tabla3[#Data],12,0)</f>
        <v>#N/A</v>
      </c>
      <c r="AD1903" t="e">
        <f>VLOOKUP(Tabla1[[#This Row],[NRO_CUENTA]],[1]!Tabla3[#Data],17,0)</f>
        <v>#N/A</v>
      </c>
    </row>
    <row r="1904" spans="1:31" x14ac:dyDescent="0.25">
      <c r="A1904" t="s">
        <v>322</v>
      </c>
      <c r="B1904" s="1">
        <v>44799</v>
      </c>
      <c r="C1904" t="s">
        <v>28</v>
      </c>
      <c r="D1904">
        <v>38066</v>
      </c>
      <c r="E1904" s="6" t="s">
        <v>7861</v>
      </c>
      <c r="F1904" t="s">
        <v>7862</v>
      </c>
      <c r="G1904" s="6" t="s">
        <v>7448</v>
      </c>
      <c r="H1904" t="s">
        <v>22</v>
      </c>
      <c r="I1904" t="s">
        <v>23</v>
      </c>
      <c r="J1904" t="s">
        <v>7330</v>
      </c>
      <c r="K1904" t="s">
        <v>7930</v>
      </c>
      <c r="L1904" t="s">
        <v>7931</v>
      </c>
      <c r="M1904" t="s">
        <v>7932</v>
      </c>
      <c r="N1904" t="s">
        <v>4091</v>
      </c>
      <c r="O1904" s="88">
        <v>44866</v>
      </c>
      <c r="P1904" s="88">
        <v>44896</v>
      </c>
      <c r="Q1904" s="22" t="s">
        <v>27</v>
      </c>
      <c r="R1904" s="1"/>
      <c r="S1904" s="2"/>
      <c r="T1904" s="48">
        <v>44916</v>
      </c>
      <c r="U1904" t="s">
        <v>5982</v>
      </c>
      <c r="V1904" t="s">
        <v>5982</v>
      </c>
      <c r="W1904" t="s">
        <v>28</v>
      </c>
      <c r="X1904" t="b">
        <f>Tabla1[[#This Row],[PLAN CONSUMO 31/10]]=Tabla1[[#This Row],[PLAN_CONSUMO]]</f>
        <v>1</v>
      </c>
      <c r="Y1904" t="s">
        <v>7862</v>
      </c>
      <c r="Z1904" t="b">
        <f>Tabla1[[#This Row],[DESCRIPCION_U20002 31/10]]=Tabla1[[#This Row],[DESCRIPCION_U2000]]</f>
        <v>1</v>
      </c>
      <c r="AA1904" t="s">
        <v>7448</v>
      </c>
      <c r="AB1904" t="b">
        <f>Tabla1[[#This Row],[EJECUTIVO COMERCIAL 31/10]]=Tabla1[[#This Row],[EJECUTIVO_CORPORATE]]</f>
        <v>1</v>
      </c>
      <c r="AC1904" t="e">
        <f>VLOOKUP(Tabla1[[#This Row],[NRO_CUENTA]],[1]!Tabla3[#Data],12,0)</f>
        <v>#N/A</v>
      </c>
      <c r="AD1904" t="e">
        <f>VLOOKUP(Tabla1[[#This Row],[NRO_CUENTA]],[1]!Tabla3[#Data],17,0)</f>
        <v>#N/A</v>
      </c>
    </row>
    <row r="1905" spans="1:31" x14ac:dyDescent="0.25">
      <c r="A1905" t="s">
        <v>322</v>
      </c>
      <c r="B1905" s="1">
        <v>44802</v>
      </c>
      <c r="C1905" t="s">
        <v>28</v>
      </c>
      <c r="D1905">
        <v>38070</v>
      </c>
      <c r="E1905" s="6" t="s">
        <v>7863</v>
      </c>
      <c r="F1905" t="s">
        <v>7864</v>
      </c>
      <c r="G1905" s="6" t="s">
        <v>2247</v>
      </c>
      <c r="H1905" t="s">
        <v>40</v>
      </c>
      <c r="I1905" t="s">
        <v>23</v>
      </c>
      <c r="J1905" t="s">
        <v>1224</v>
      </c>
      <c r="K1905" t="s">
        <v>7933</v>
      </c>
      <c r="L1905" t="s">
        <v>7934</v>
      </c>
      <c r="M1905" t="s">
        <v>7935</v>
      </c>
      <c r="N1905" t="s">
        <v>4091</v>
      </c>
      <c r="O1905" s="88">
        <v>44866</v>
      </c>
      <c r="P1905" s="88">
        <v>44896</v>
      </c>
      <c r="Q1905" s="22" t="s">
        <v>27</v>
      </c>
      <c r="R1905" s="1"/>
      <c r="S1905" s="2"/>
      <c r="T1905" s="48">
        <v>44910</v>
      </c>
      <c r="U1905" t="s">
        <v>5982</v>
      </c>
      <c r="V1905" t="s">
        <v>5982</v>
      </c>
      <c r="W1905" t="s">
        <v>28</v>
      </c>
      <c r="X1905" t="b">
        <f>Tabla1[[#This Row],[PLAN CONSUMO 31/10]]=Tabla1[[#This Row],[PLAN_CONSUMO]]</f>
        <v>1</v>
      </c>
      <c r="Y1905" t="s">
        <v>7864</v>
      </c>
      <c r="Z1905" t="b">
        <f>Tabla1[[#This Row],[DESCRIPCION_U20002 31/10]]=Tabla1[[#This Row],[DESCRIPCION_U2000]]</f>
        <v>1</v>
      </c>
      <c r="AA1905" t="s">
        <v>2247</v>
      </c>
      <c r="AB1905" t="b">
        <f>Tabla1[[#This Row],[EJECUTIVO COMERCIAL 31/10]]=Tabla1[[#This Row],[EJECUTIVO_CORPORATE]]</f>
        <v>1</v>
      </c>
      <c r="AC1905" t="e">
        <f>VLOOKUP(Tabla1[[#This Row],[NRO_CUENTA]],[1]!Tabla3[#Data],12,0)</f>
        <v>#N/A</v>
      </c>
      <c r="AD1905" t="e">
        <f>VLOOKUP(Tabla1[[#This Row],[NRO_CUENTA]],[1]!Tabla3[#Data],17,0)</f>
        <v>#N/A</v>
      </c>
    </row>
    <row r="1906" spans="1:31" x14ac:dyDescent="0.25">
      <c r="A1906" t="s">
        <v>322</v>
      </c>
      <c r="B1906" s="1">
        <v>44799</v>
      </c>
      <c r="C1906" t="s">
        <v>469</v>
      </c>
      <c r="D1906">
        <v>38074</v>
      </c>
      <c r="E1906" s="6" t="s">
        <v>7865</v>
      </c>
      <c r="F1906" t="s">
        <v>7866</v>
      </c>
      <c r="G1906" s="6" t="s">
        <v>7867</v>
      </c>
      <c r="H1906" t="s">
        <v>40</v>
      </c>
      <c r="I1906" t="s">
        <v>23</v>
      </c>
      <c r="J1906" t="s">
        <v>7961</v>
      </c>
      <c r="K1906" t="s">
        <v>7936</v>
      </c>
      <c r="L1906" t="s">
        <v>7937</v>
      </c>
      <c r="M1906" t="s">
        <v>7938</v>
      </c>
      <c r="N1906" t="s">
        <v>4091</v>
      </c>
      <c r="O1906" s="88">
        <v>44866</v>
      </c>
      <c r="P1906" s="88">
        <v>44896</v>
      </c>
      <c r="Q1906" s="22" t="s">
        <v>27</v>
      </c>
      <c r="R1906" s="1"/>
      <c r="S1906" s="2"/>
      <c r="T1906" s="48">
        <v>44911</v>
      </c>
      <c r="U1906" t="s">
        <v>5982</v>
      </c>
      <c r="V1906" t="s">
        <v>5982</v>
      </c>
      <c r="W1906" t="s">
        <v>469</v>
      </c>
      <c r="X1906" t="b">
        <f>Tabla1[[#This Row],[PLAN CONSUMO 31/10]]=Tabla1[[#This Row],[PLAN_CONSUMO]]</f>
        <v>1</v>
      </c>
      <c r="Y1906" t="s">
        <v>7866</v>
      </c>
      <c r="Z1906" t="b">
        <f>Tabla1[[#This Row],[DESCRIPCION_U20002 31/10]]=Tabla1[[#This Row],[DESCRIPCION_U2000]]</f>
        <v>1</v>
      </c>
      <c r="AA1906" t="s">
        <v>5340</v>
      </c>
      <c r="AB1906" t="b">
        <f>Tabla1[[#This Row],[EJECUTIVO COMERCIAL 31/10]]=Tabla1[[#This Row],[EJECUTIVO_CORPORATE]]</f>
        <v>0</v>
      </c>
      <c r="AC1906" t="e">
        <f>VLOOKUP(Tabla1[[#This Row],[NRO_CUENTA]],[1]!Tabla3[#Data],12,0)</f>
        <v>#N/A</v>
      </c>
      <c r="AD1906" t="e">
        <f>VLOOKUP(Tabla1[[#This Row],[NRO_CUENTA]],[1]!Tabla3[#Data],17,0)</f>
        <v>#N/A</v>
      </c>
    </row>
    <row r="1907" spans="1:31" x14ac:dyDescent="0.25">
      <c r="A1907" t="s">
        <v>322</v>
      </c>
      <c r="B1907" s="1">
        <v>44802</v>
      </c>
      <c r="C1907" t="s">
        <v>129</v>
      </c>
      <c r="D1907">
        <v>38075</v>
      </c>
      <c r="E1907" s="6" t="s">
        <v>7868</v>
      </c>
      <c r="F1907" t="s">
        <v>7869</v>
      </c>
      <c r="G1907" s="6" t="s">
        <v>7870</v>
      </c>
      <c r="H1907" t="s">
        <v>40</v>
      </c>
      <c r="I1907" t="s">
        <v>23</v>
      </c>
      <c r="J1907" t="s">
        <v>7962</v>
      </c>
      <c r="K1907" t="s">
        <v>7939</v>
      </c>
      <c r="L1907" t="s">
        <v>7940</v>
      </c>
      <c r="M1907" t="s">
        <v>7941</v>
      </c>
      <c r="N1907" t="s">
        <v>4091</v>
      </c>
      <c r="O1907" s="88">
        <v>44866</v>
      </c>
      <c r="P1907" s="88">
        <v>44896</v>
      </c>
      <c r="Q1907" s="22" t="s">
        <v>27</v>
      </c>
      <c r="R1907" s="1"/>
      <c r="S1907" s="2"/>
      <c r="T1907" s="48">
        <v>44911</v>
      </c>
      <c r="U1907" t="s">
        <v>5982</v>
      </c>
      <c r="V1907" t="s">
        <v>5982</v>
      </c>
      <c r="W1907" t="s">
        <v>129</v>
      </c>
      <c r="X1907" t="b">
        <f>Tabla1[[#This Row],[PLAN CONSUMO 31/10]]=Tabla1[[#This Row],[PLAN_CONSUMO]]</f>
        <v>1</v>
      </c>
      <c r="Y1907" t="s">
        <v>7869</v>
      </c>
      <c r="Z1907" t="b">
        <f>Tabla1[[#This Row],[DESCRIPCION_U20002 31/10]]=Tabla1[[#This Row],[DESCRIPCION_U2000]]</f>
        <v>1</v>
      </c>
      <c r="AA1907" t="s">
        <v>7870</v>
      </c>
      <c r="AB1907" t="b">
        <f>Tabla1[[#This Row],[EJECUTIVO COMERCIAL 31/10]]=Tabla1[[#This Row],[EJECUTIVO_CORPORATE]]</f>
        <v>1</v>
      </c>
      <c r="AC1907" t="e">
        <f>VLOOKUP(Tabla1[[#This Row],[NRO_CUENTA]],[1]!Tabla3[#Data],12,0)</f>
        <v>#N/A</v>
      </c>
      <c r="AD1907" t="e">
        <f>VLOOKUP(Tabla1[[#This Row],[NRO_CUENTA]],[1]!Tabla3[#Data],17,0)</f>
        <v>#N/A</v>
      </c>
    </row>
    <row r="1908" spans="1:31" x14ac:dyDescent="0.25">
      <c r="A1908" t="s">
        <v>88</v>
      </c>
      <c r="B1908" s="1">
        <v>44804</v>
      </c>
      <c r="C1908" t="s">
        <v>28</v>
      </c>
      <c r="D1908">
        <v>38076</v>
      </c>
      <c r="E1908" s="6" t="s">
        <v>7871</v>
      </c>
      <c r="F1908" t="s">
        <v>7872</v>
      </c>
      <c r="G1908" s="6" t="s">
        <v>1435</v>
      </c>
      <c r="H1908" t="s">
        <v>40</v>
      </c>
      <c r="I1908" t="s">
        <v>23</v>
      </c>
      <c r="J1908" t="s">
        <v>1223</v>
      </c>
      <c r="K1908" t="s">
        <v>7942</v>
      </c>
      <c r="L1908" t="s">
        <v>7943</v>
      </c>
      <c r="M1908" t="s">
        <v>7944</v>
      </c>
      <c r="N1908" t="s">
        <v>4091</v>
      </c>
      <c r="O1908" s="88">
        <v>44866</v>
      </c>
      <c r="P1908" s="88">
        <v>44896</v>
      </c>
      <c r="Q1908" s="22" t="s">
        <v>27</v>
      </c>
      <c r="R1908" s="1"/>
      <c r="S1908" s="2"/>
      <c r="T1908" s="48">
        <v>44909</v>
      </c>
      <c r="U1908" t="s">
        <v>5982</v>
      </c>
      <c r="V1908" t="s">
        <v>5982</v>
      </c>
      <c r="W1908" t="s">
        <v>158</v>
      </c>
      <c r="X1908" t="b">
        <f>Tabla1[[#This Row],[PLAN CONSUMO 31/10]]=Tabla1[[#This Row],[PLAN_CONSUMO]]</f>
        <v>0</v>
      </c>
      <c r="Y1908" t="s">
        <v>8887</v>
      </c>
      <c r="Z1908" t="b">
        <f>Tabla1[[#This Row],[DESCRIPCION_U20002 31/10]]=Tabla1[[#This Row],[DESCRIPCION_U2000]]</f>
        <v>0</v>
      </c>
      <c r="AA1908" t="s">
        <v>1435</v>
      </c>
      <c r="AB1908" t="b">
        <f>Tabla1[[#This Row],[EJECUTIVO COMERCIAL 31/10]]=Tabla1[[#This Row],[EJECUTIVO_CORPORATE]]</f>
        <v>1</v>
      </c>
      <c r="AC1908" t="e">
        <f>VLOOKUP(Tabla1[[#This Row],[NRO_CUENTA]],[1]!Tabla3[#Data],12,0)</f>
        <v>#N/A</v>
      </c>
      <c r="AD1908" t="e">
        <f>VLOOKUP(Tabla1[[#This Row],[NRO_CUENTA]],[1]!Tabla3[#Data],17,0)</f>
        <v>#N/A</v>
      </c>
    </row>
    <row r="1909" spans="1:31" x14ac:dyDescent="0.25">
      <c r="A1909" t="s">
        <v>88</v>
      </c>
      <c r="B1909" s="1">
        <v>44895</v>
      </c>
      <c r="C1909" t="s">
        <v>158</v>
      </c>
      <c r="D1909">
        <v>38109</v>
      </c>
      <c r="E1909" s="6" t="s">
        <v>7873</v>
      </c>
      <c r="F1909" t="s">
        <v>7874</v>
      </c>
      <c r="G1909" s="6" t="s">
        <v>1830</v>
      </c>
      <c r="H1909" t="s">
        <v>40</v>
      </c>
      <c r="I1909" t="s">
        <v>23</v>
      </c>
      <c r="J1909" t="s">
        <v>1842</v>
      </c>
      <c r="K1909" t="s">
        <v>7945</v>
      </c>
      <c r="L1909" t="s">
        <v>7946</v>
      </c>
      <c r="M1909" t="s">
        <v>7947</v>
      </c>
      <c r="N1909" t="s">
        <v>4091</v>
      </c>
      <c r="O1909" s="88">
        <v>44866</v>
      </c>
      <c r="P1909" s="88">
        <v>44896</v>
      </c>
      <c r="Q1909" s="22" t="s">
        <v>27</v>
      </c>
      <c r="R1909" s="1"/>
      <c r="S1909" s="2"/>
      <c r="T1909" s="48">
        <v>44908</v>
      </c>
      <c r="U1909" t="s">
        <v>5982</v>
      </c>
      <c r="V1909" t="s">
        <v>5982</v>
      </c>
      <c r="W1909" t="s">
        <v>158</v>
      </c>
      <c r="X1909" t="b">
        <f>Tabla1[[#This Row],[PLAN CONSUMO 31/10]]=Tabla1[[#This Row],[PLAN_CONSUMO]]</f>
        <v>1</v>
      </c>
      <c r="Y1909" t="s">
        <v>7874</v>
      </c>
      <c r="Z1909" t="b">
        <f>Tabla1[[#This Row],[DESCRIPCION_U20002 31/10]]=Tabla1[[#This Row],[DESCRIPCION_U2000]]</f>
        <v>1</v>
      </c>
      <c r="AA1909" t="s">
        <v>1830</v>
      </c>
      <c r="AB1909" t="b">
        <f>Tabla1[[#This Row],[EJECUTIVO COMERCIAL 31/10]]=Tabla1[[#This Row],[EJECUTIVO_CORPORATE]]</f>
        <v>1</v>
      </c>
      <c r="AC1909" t="e">
        <f>VLOOKUP(Tabla1[[#This Row],[NRO_CUENTA]],[1]!Tabla3[#Data],12,0)</f>
        <v>#N/A</v>
      </c>
      <c r="AD1909" t="e">
        <f>VLOOKUP(Tabla1[[#This Row],[NRO_CUENTA]],[1]!Tabla3[#Data],17,0)</f>
        <v>#N/A</v>
      </c>
    </row>
    <row r="1910" spans="1:31" x14ac:dyDescent="0.25">
      <c r="A1910" t="s">
        <v>88</v>
      </c>
      <c r="B1910" s="1">
        <v>44833</v>
      </c>
      <c r="C1910" t="s">
        <v>28</v>
      </c>
      <c r="D1910">
        <v>38112</v>
      </c>
      <c r="E1910" s="6" t="s">
        <v>7875</v>
      </c>
      <c r="F1910" t="s">
        <v>7876</v>
      </c>
      <c r="G1910" s="6" t="s">
        <v>1426</v>
      </c>
      <c r="H1910" t="s">
        <v>22</v>
      </c>
      <c r="I1910" t="s">
        <v>23</v>
      </c>
      <c r="J1910" t="s">
        <v>1222</v>
      </c>
      <c r="K1910" t="s">
        <v>7948</v>
      </c>
      <c r="L1910" t="s">
        <v>7949</v>
      </c>
      <c r="M1910" t="s">
        <v>7950</v>
      </c>
      <c r="N1910" t="s">
        <v>4091</v>
      </c>
      <c r="O1910" s="88">
        <v>44866</v>
      </c>
      <c r="P1910" s="88">
        <v>44896</v>
      </c>
      <c r="Q1910" s="22" t="s">
        <v>27</v>
      </c>
      <c r="R1910" s="1"/>
      <c r="S1910" s="2"/>
      <c r="T1910" s="48">
        <v>44907</v>
      </c>
      <c r="U1910" t="s">
        <v>5982</v>
      </c>
      <c r="V1910" t="s">
        <v>5982</v>
      </c>
      <c r="W1910" t="s">
        <v>414</v>
      </c>
      <c r="X1910" t="b">
        <f>Tabla1[[#This Row],[PLAN CONSUMO 31/10]]=Tabla1[[#This Row],[PLAN_CONSUMO]]</f>
        <v>0</v>
      </c>
      <c r="Y1910" t="s">
        <v>9181</v>
      </c>
      <c r="Z1910" t="b">
        <f>Tabla1[[#This Row],[DESCRIPCION_U20002 31/10]]=Tabla1[[#This Row],[DESCRIPCION_U2000]]</f>
        <v>0</v>
      </c>
      <c r="AA1910" t="s">
        <v>1426</v>
      </c>
      <c r="AB1910" t="b">
        <f>Tabla1[[#This Row],[EJECUTIVO COMERCIAL 31/10]]=Tabla1[[#This Row],[EJECUTIVO_CORPORATE]]</f>
        <v>1</v>
      </c>
      <c r="AC1910" t="e">
        <f>VLOOKUP(Tabla1[[#This Row],[NRO_CUENTA]],[1]!Tabla3[#Data],12,0)</f>
        <v>#N/A</v>
      </c>
      <c r="AD1910" t="e">
        <f>VLOOKUP(Tabla1[[#This Row],[NRO_CUENTA]],[1]!Tabla3[#Data],17,0)</f>
        <v>#N/A</v>
      </c>
    </row>
    <row r="1911" spans="1:31" x14ac:dyDescent="0.25">
      <c r="A1911" t="s">
        <v>88</v>
      </c>
      <c r="B1911" s="1">
        <v>44833</v>
      </c>
      <c r="C1911" t="s">
        <v>28</v>
      </c>
      <c r="D1911">
        <v>38113</v>
      </c>
      <c r="E1911" s="6" t="s">
        <v>7875</v>
      </c>
      <c r="F1911" t="s">
        <v>7877</v>
      </c>
      <c r="G1911" s="6" t="s">
        <v>1426</v>
      </c>
      <c r="H1911" t="s">
        <v>40</v>
      </c>
      <c r="I1911" t="s">
        <v>23</v>
      </c>
      <c r="J1911" t="s">
        <v>1222</v>
      </c>
      <c r="K1911" t="s">
        <v>7951</v>
      </c>
      <c r="L1911" t="s">
        <v>7952</v>
      </c>
      <c r="M1911" t="s">
        <v>7950</v>
      </c>
      <c r="N1911" t="s">
        <v>4091</v>
      </c>
      <c r="O1911" s="88">
        <v>44866</v>
      </c>
      <c r="P1911" s="88">
        <v>44896</v>
      </c>
      <c r="Q1911" s="22" t="s">
        <v>27</v>
      </c>
      <c r="R1911" s="1"/>
      <c r="S1911" s="2"/>
      <c r="T1911" s="48">
        <v>44909</v>
      </c>
      <c r="U1911" t="s">
        <v>5982</v>
      </c>
      <c r="V1911" t="s">
        <v>5982</v>
      </c>
      <c r="W1911" t="s">
        <v>1381</v>
      </c>
      <c r="X1911" t="b">
        <f>Tabla1[[#This Row],[PLAN CONSUMO 31/10]]=Tabla1[[#This Row],[PLAN_CONSUMO]]</f>
        <v>0</v>
      </c>
      <c r="Y1911" t="s">
        <v>9182</v>
      </c>
      <c r="Z1911" t="b">
        <f>Tabla1[[#This Row],[DESCRIPCION_U20002 31/10]]=Tabla1[[#This Row],[DESCRIPCION_U2000]]</f>
        <v>0</v>
      </c>
      <c r="AA1911" t="s">
        <v>1426</v>
      </c>
      <c r="AB1911" t="b">
        <f>Tabla1[[#This Row],[EJECUTIVO COMERCIAL 31/10]]=Tabla1[[#This Row],[EJECUTIVO_CORPORATE]]</f>
        <v>1</v>
      </c>
      <c r="AC1911" t="e">
        <f>VLOOKUP(Tabla1[[#This Row],[NRO_CUENTA]],[1]!Tabla3[#Data],12,0)</f>
        <v>#N/A</v>
      </c>
      <c r="AD1911" t="e">
        <f>VLOOKUP(Tabla1[[#This Row],[NRO_CUENTA]],[1]!Tabla3[#Data],17,0)</f>
        <v>#N/A</v>
      </c>
    </row>
    <row r="1912" spans="1:31" x14ac:dyDescent="0.25">
      <c r="A1912" t="s">
        <v>88</v>
      </c>
      <c r="B1912" s="1">
        <v>44834</v>
      </c>
      <c r="C1912" t="s">
        <v>28</v>
      </c>
      <c r="D1912">
        <v>38119</v>
      </c>
      <c r="E1912" s="6" t="s">
        <v>7878</v>
      </c>
      <c r="F1912" t="s">
        <v>7879</v>
      </c>
      <c r="G1912" s="6" t="s">
        <v>1830</v>
      </c>
      <c r="H1912" t="s">
        <v>40</v>
      </c>
      <c r="I1912" t="s">
        <v>23</v>
      </c>
      <c r="J1912" t="s">
        <v>1842</v>
      </c>
      <c r="K1912" t="s">
        <v>7953</v>
      </c>
      <c r="L1912" t="s">
        <v>7954</v>
      </c>
      <c r="M1912" t="s">
        <v>7955</v>
      </c>
      <c r="N1912" t="s">
        <v>4091</v>
      </c>
      <c r="O1912" s="88">
        <v>44866</v>
      </c>
      <c r="P1912" s="88">
        <v>44896</v>
      </c>
      <c r="Q1912" s="22" t="s">
        <v>27</v>
      </c>
      <c r="R1912" s="1"/>
      <c r="S1912" s="2"/>
      <c r="T1912" s="48">
        <v>44908</v>
      </c>
      <c r="U1912" t="s">
        <v>5982</v>
      </c>
      <c r="V1912" t="s">
        <v>5982</v>
      </c>
      <c r="W1912" t="s">
        <v>28</v>
      </c>
      <c r="X1912" t="b">
        <f>Tabla1[[#This Row],[PLAN CONSUMO 31/10]]=Tabla1[[#This Row],[PLAN_CONSUMO]]</f>
        <v>1</v>
      </c>
      <c r="Y1912" t="s">
        <v>7879</v>
      </c>
      <c r="Z1912" t="b">
        <f>Tabla1[[#This Row],[DESCRIPCION_U20002 31/10]]=Tabla1[[#This Row],[DESCRIPCION_U2000]]</f>
        <v>1</v>
      </c>
      <c r="AA1912" t="s">
        <v>1830</v>
      </c>
      <c r="AB1912" t="b">
        <f>Tabla1[[#This Row],[EJECUTIVO COMERCIAL 31/10]]=Tabla1[[#This Row],[EJECUTIVO_CORPORATE]]</f>
        <v>1</v>
      </c>
      <c r="AC1912" t="e">
        <f>VLOOKUP(Tabla1[[#This Row],[NRO_CUENTA]],[1]!Tabla3[#Data],12,0)</f>
        <v>#N/A</v>
      </c>
      <c r="AD1912" t="e">
        <f>VLOOKUP(Tabla1[[#This Row],[NRO_CUENTA]],[1]!Tabla3[#Data],17,0)</f>
        <v>#N/A</v>
      </c>
    </row>
    <row r="1913" spans="1:31" x14ac:dyDescent="0.25">
      <c r="A1913" t="s">
        <v>88</v>
      </c>
      <c r="B1913" s="1">
        <v>44825</v>
      </c>
      <c r="C1913" t="s">
        <v>248</v>
      </c>
      <c r="D1913">
        <v>38122</v>
      </c>
      <c r="E1913" s="6" t="s">
        <v>7880</v>
      </c>
      <c r="F1913" t="s">
        <v>7881</v>
      </c>
      <c r="G1913" s="6" t="s">
        <v>4249</v>
      </c>
      <c r="H1913" t="s">
        <v>22</v>
      </c>
      <c r="I1913" t="s">
        <v>23</v>
      </c>
      <c r="J1913" t="s">
        <v>4335</v>
      </c>
      <c r="K1913" t="s">
        <v>7956</v>
      </c>
      <c r="L1913" t="s">
        <v>7957</v>
      </c>
      <c r="M1913" t="s">
        <v>7958</v>
      </c>
      <c r="N1913" t="s">
        <v>4091</v>
      </c>
      <c r="O1913" s="88">
        <v>44866</v>
      </c>
      <c r="P1913" s="88">
        <v>44896</v>
      </c>
      <c r="Q1913" s="1" t="s">
        <v>75</v>
      </c>
      <c r="R1913" s="1"/>
      <c r="S1913" s="2" t="s">
        <v>1019</v>
      </c>
      <c r="T1913" s="48" t="s">
        <v>6992</v>
      </c>
      <c r="U1913" t="s">
        <v>5989</v>
      </c>
      <c r="V1913" t="s">
        <v>35</v>
      </c>
      <c r="W1913" t="s">
        <v>248</v>
      </c>
      <c r="X1913" t="b">
        <f>Tabla1[[#This Row],[PLAN CONSUMO 31/10]]=Tabla1[[#This Row],[PLAN_CONSUMO]]</f>
        <v>1</v>
      </c>
      <c r="Y1913" t="s">
        <v>35</v>
      </c>
      <c r="Z1913" t="b">
        <f>Tabla1[[#This Row],[DESCRIPCION_U20002 31/10]]=Tabla1[[#This Row],[DESCRIPCION_U2000]]</f>
        <v>0</v>
      </c>
      <c r="AA1913" t="s">
        <v>8926</v>
      </c>
      <c r="AB1913" t="b">
        <f>Tabla1[[#This Row],[EJECUTIVO COMERCIAL 31/10]]=Tabla1[[#This Row],[EJECUTIVO_CORPORATE]]</f>
        <v>0</v>
      </c>
      <c r="AC1913" t="e">
        <f>VLOOKUP(Tabla1[[#This Row],[NRO_CUENTA]],[1]!Tabla3[#Data],12,0)</f>
        <v>#N/A</v>
      </c>
      <c r="AD1913" t="e">
        <f>VLOOKUP(Tabla1[[#This Row],[NRO_CUENTA]],[1]!Tabla3[#Data],17,0)</f>
        <v>#N/A</v>
      </c>
      <c r="AE1913" t="s">
        <v>8133</v>
      </c>
    </row>
    <row r="1914" spans="1:31" x14ac:dyDescent="0.25">
      <c r="A1914" t="s">
        <v>88</v>
      </c>
      <c r="B1914" s="1">
        <v>44783</v>
      </c>
      <c r="C1914" t="s">
        <v>28</v>
      </c>
      <c r="D1914">
        <v>37205</v>
      </c>
      <c r="E1914" s="6" t="s">
        <v>7853</v>
      </c>
      <c r="F1914" t="s">
        <v>7979</v>
      </c>
      <c r="G1914" s="6" t="s">
        <v>5882</v>
      </c>
      <c r="H1914" t="s">
        <v>22</v>
      </c>
      <c r="I1914" t="s">
        <v>23</v>
      </c>
      <c r="J1914" t="s">
        <v>5686</v>
      </c>
      <c r="K1914" t="s">
        <v>7980</v>
      </c>
      <c r="L1914">
        <v>0</v>
      </c>
      <c r="M1914" t="s">
        <v>7920</v>
      </c>
      <c r="N1914" t="s">
        <v>594</v>
      </c>
      <c r="O1914" s="88">
        <v>44866</v>
      </c>
      <c r="P1914" s="88">
        <v>44896</v>
      </c>
      <c r="Q1914" s="22" t="s">
        <v>27</v>
      </c>
      <c r="R1914" s="1"/>
      <c r="S1914" s="2"/>
      <c r="T1914" s="1">
        <v>44896</v>
      </c>
      <c r="U1914" t="s">
        <v>5982</v>
      </c>
      <c r="V1914" t="s">
        <v>5982</v>
      </c>
      <c r="W1914" t="s">
        <v>28</v>
      </c>
      <c r="X1914" t="b">
        <f>Tabla1[[#This Row],[PLAN CONSUMO 31/10]]=Tabla1[[#This Row],[PLAN_CONSUMO]]</f>
        <v>1</v>
      </c>
      <c r="Y1914" t="s">
        <v>7979</v>
      </c>
      <c r="Z1914" t="b">
        <f>Tabla1[[#This Row],[DESCRIPCION_U20002 31/10]]=Tabla1[[#This Row],[DESCRIPCION_U2000]]</f>
        <v>1</v>
      </c>
      <c r="AA1914" t="s">
        <v>5882</v>
      </c>
      <c r="AB1914" t="b">
        <f>Tabla1[[#This Row],[EJECUTIVO COMERCIAL 31/10]]=Tabla1[[#This Row],[EJECUTIVO_CORPORATE]]</f>
        <v>1</v>
      </c>
      <c r="AC1914" t="e">
        <f>VLOOKUP(Tabla1[[#This Row],[NRO_CUENTA]],[1]!Tabla3[#Data],12,0)</f>
        <v>#N/A</v>
      </c>
      <c r="AD1914" t="e">
        <f>VLOOKUP(Tabla1[[#This Row],[NRO_CUENTA]],[1]!Tabla3[#Data],17,0)</f>
        <v>#N/A</v>
      </c>
    </row>
    <row r="1915" spans="1:31" x14ac:dyDescent="0.25">
      <c r="A1915" t="s">
        <v>88</v>
      </c>
      <c r="B1915" s="1">
        <v>44771</v>
      </c>
      <c r="C1915" t="s">
        <v>248</v>
      </c>
      <c r="D1915">
        <v>37865</v>
      </c>
      <c r="E1915" s="6" t="s">
        <v>7981</v>
      </c>
      <c r="F1915" t="s">
        <v>7982</v>
      </c>
      <c r="G1915" s="6" t="s">
        <v>4249</v>
      </c>
      <c r="H1915" t="s">
        <v>40</v>
      </c>
      <c r="I1915" t="s">
        <v>23</v>
      </c>
      <c r="J1915" t="s">
        <v>4335</v>
      </c>
      <c r="K1915" t="s">
        <v>8034</v>
      </c>
      <c r="L1915" t="s">
        <v>8035</v>
      </c>
      <c r="M1915" t="s">
        <v>8036</v>
      </c>
      <c r="N1915" t="s">
        <v>4091</v>
      </c>
      <c r="O1915" s="88">
        <v>44896</v>
      </c>
      <c r="P1915" s="88">
        <v>44927</v>
      </c>
      <c r="Q1915" s="22" t="s">
        <v>27</v>
      </c>
      <c r="R1915" s="1"/>
      <c r="S1915" s="2"/>
      <c r="T1915" s="48">
        <v>45016</v>
      </c>
      <c r="U1915" t="s">
        <v>5982</v>
      </c>
      <c r="V1915" t="s">
        <v>5982</v>
      </c>
      <c r="W1915" t="s">
        <v>248</v>
      </c>
      <c r="X1915" t="b">
        <f>Tabla1[[#This Row],[PLAN CONSUMO 31/10]]=Tabla1[[#This Row],[PLAN_CONSUMO]]</f>
        <v>1</v>
      </c>
      <c r="Y1915" t="s">
        <v>7982</v>
      </c>
      <c r="Z1915" t="b">
        <f>Tabla1[[#This Row],[DESCRIPCION_U20002 31/10]]=Tabla1[[#This Row],[DESCRIPCION_U2000]]</f>
        <v>1</v>
      </c>
      <c r="AA1915" t="s">
        <v>4249</v>
      </c>
      <c r="AB1915" t="b">
        <f>Tabla1[[#This Row],[EJECUTIVO COMERCIAL 31/10]]=Tabla1[[#This Row],[EJECUTIVO_CORPORATE]]</f>
        <v>1</v>
      </c>
      <c r="AC1915" t="e">
        <f>VLOOKUP(Tabla1[[#This Row],[NRO_CUENTA]],[1]!Tabla3[#Data],12,0)</f>
        <v>#N/A</v>
      </c>
      <c r="AD1915" t="e">
        <f>VLOOKUP(Tabla1[[#This Row],[NRO_CUENTA]],[1]!Tabla3[#Data],17,0)</f>
        <v>#N/A</v>
      </c>
    </row>
    <row r="1916" spans="1:31" x14ac:dyDescent="0.25">
      <c r="A1916" t="s">
        <v>88</v>
      </c>
      <c r="B1916" s="1">
        <v>44771</v>
      </c>
      <c r="C1916" t="s">
        <v>28</v>
      </c>
      <c r="D1916">
        <v>37909</v>
      </c>
      <c r="E1916" s="6" t="s">
        <v>4929</v>
      </c>
      <c r="F1916" t="s">
        <v>7983</v>
      </c>
      <c r="G1916" s="6" t="s">
        <v>1408</v>
      </c>
      <c r="H1916" t="s">
        <v>40</v>
      </c>
      <c r="I1916" t="s">
        <v>23</v>
      </c>
      <c r="J1916" t="s">
        <v>1228</v>
      </c>
      <c r="K1916" t="s">
        <v>8037</v>
      </c>
      <c r="L1916" t="s">
        <v>8038</v>
      </c>
      <c r="M1916" t="s">
        <v>8039</v>
      </c>
      <c r="N1916" t="s">
        <v>4091</v>
      </c>
      <c r="O1916" s="88">
        <v>44896</v>
      </c>
      <c r="P1916" s="88">
        <v>44927</v>
      </c>
      <c r="Q1916" s="22" t="s">
        <v>27</v>
      </c>
      <c r="R1916" s="1"/>
      <c r="S1916" s="2"/>
      <c r="T1916" s="48">
        <v>45009</v>
      </c>
      <c r="U1916" t="s">
        <v>5982</v>
      </c>
      <c r="V1916" t="s">
        <v>5982</v>
      </c>
      <c r="W1916" t="s">
        <v>287</v>
      </c>
      <c r="X1916" t="b">
        <f>Tabla1[[#This Row],[PLAN CONSUMO 31/10]]=Tabla1[[#This Row],[PLAN_CONSUMO]]</f>
        <v>0</v>
      </c>
      <c r="Y1916" t="s">
        <v>8299</v>
      </c>
      <c r="Z1916" t="b">
        <f>Tabla1[[#This Row],[DESCRIPCION_U20002 31/10]]=Tabla1[[#This Row],[DESCRIPCION_U2000]]</f>
        <v>0</v>
      </c>
      <c r="AA1916" t="s">
        <v>8638</v>
      </c>
      <c r="AB1916" t="b">
        <f>Tabla1[[#This Row],[EJECUTIVO COMERCIAL 31/10]]=Tabla1[[#This Row],[EJECUTIVO_CORPORATE]]</f>
        <v>0</v>
      </c>
      <c r="AC1916" t="e">
        <f>VLOOKUP(Tabla1[[#This Row],[NRO_CUENTA]],[1]!Tabla3[#Data],12,0)</f>
        <v>#N/A</v>
      </c>
      <c r="AD1916" t="e">
        <f>VLOOKUP(Tabla1[[#This Row],[NRO_CUENTA]],[1]!Tabla3[#Data],17,0)</f>
        <v>#N/A</v>
      </c>
    </row>
    <row r="1917" spans="1:31" x14ac:dyDescent="0.25">
      <c r="A1917" t="s">
        <v>18</v>
      </c>
      <c r="B1917" s="1">
        <v>44771</v>
      </c>
      <c r="C1917" t="s">
        <v>248</v>
      </c>
      <c r="D1917">
        <v>37942</v>
      </c>
      <c r="E1917" s="6" t="s">
        <v>440</v>
      </c>
      <c r="F1917" t="s">
        <v>7984</v>
      </c>
      <c r="G1917" s="6" t="s">
        <v>3799</v>
      </c>
      <c r="H1917" t="s">
        <v>40</v>
      </c>
      <c r="I1917" t="s">
        <v>23</v>
      </c>
      <c r="J1917" t="s">
        <v>823</v>
      </c>
      <c r="K1917" t="s">
        <v>8040</v>
      </c>
      <c r="L1917">
        <v>0</v>
      </c>
      <c r="M1917" t="s">
        <v>8041</v>
      </c>
      <c r="N1917" t="s">
        <v>4091</v>
      </c>
      <c r="O1917" s="88">
        <v>44896</v>
      </c>
      <c r="P1917" s="88">
        <v>44927</v>
      </c>
      <c r="Q1917" s="1" t="s">
        <v>996</v>
      </c>
      <c r="R1917" s="1"/>
      <c r="S1917" s="2"/>
      <c r="T1917" s="48" t="s">
        <v>6992</v>
      </c>
      <c r="U1917" t="s">
        <v>5982</v>
      </c>
      <c r="V1917" t="s">
        <v>5982</v>
      </c>
      <c r="W1917" t="s">
        <v>248</v>
      </c>
      <c r="X1917" t="b">
        <f>Tabla1[[#This Row],[PLAN CONSUMO 31/10]]=Tabla1[[#This Row],[PLAN_CONSUMO]]</f>
        <v>1</v>
      </c>
      <c r="Y1917" t="s">
        <v>7984</v>
      </c>
      <c r="Z1917" t="b">
        <f>Tabla1[[#This Row],[DESCRIPCION_U20002 31/10]]=Tabla1[[#This Row],[DESCRIPCION_U2000]]</f>
        <v>1</v>
      </c>
      <c r="AA1917" t="s">
        <v>3799</v>
      </c>
      <c r="AB1917" t="b">
        <f>Tabla1[[#This Row],[EJECUTIVO COMERCIAL 31/10]]=Tabla1[[#This Row],[EJECUTIVO_CORPORATE]]</f>
        <v>1</v>
      </c>
      <c r="AC1917" t="str">
        <f>VLOOKUP(Tabla1[[#This Row],[NRO_CUENTA]],[1]!Tabla3[#Data],12,0)</f>
        <v>Esperando confirmacion por correo</v>
      </c>
      <c r="AD1917" t="e">
        <f>VLOOKUP(Tabla1[[#This Row],[NRO_CUENTA]],[1]!Tabla3[#Data],17,0)</f>
        <v>#REF!</v>
      </c>
    </row>
    <row r="1918" spans="1:31" x14ac:dyDescent="0.25">
      <c r="A1918" t="s">
        <v>322</v>
      </c>
      <c r="B1918" s="1">
        <v>44798</v>
      </c>
      <c r="C1918" t="s">
        <v>36</v>
      </c>
      <c r="D1918">
        <v>38028</v>
      </c>
      <c r="E1918" s="6" t="s">
        <v>7985</v>
      </c>
      <c r="F1918" t="s">
        <v>7986</v>
      </c>
      <c r="G1918" s="6" t="s">
        <v>7987</v>
      </c>
      <c r="H1918" t="s">
        <v>40</v>
      </c>
      <c r="I1918" t="s">
        <v>23</v>
      </c>
      <c r="J1918" s="34" t="s">
        <v>8116</v>
      </c>
      <c r="K1918" t="s">
        <v>8042</v>
      </c>
      <c r="L1918" t="s">
        <v>8043</v>
      </c>
      <c r="M1918" t="s">
        <v>8044</v>
      </c>
      <c r="N1918" t="s">
        <v>4091</v>
      </c>
      <c r="O1918" s="88">
        <v>44896</v>
      </c>
      <c r="P1918" s="88">
        <v>44927</v>
      </c>
      <c r="Q1918" s="22" t="s">
        <v>27</v>
      </c>
      <c r="R1918" s="1"/>
      <c r="S1918" s="2"/>
      <c r="T1918" s="48">
        <v>44980</v>
      </c>
      <c r="U1918" t="s">
        <v>5982</v>
      </c>
      <c r="V1918" t="s">
        <v>5982</v>
      </c>
      <c r="W1918" t="s">
        <v>36</v>
      </c>
      <c r="X1918" t="b">
        <f>Tabla1[[#This Row],[PLAN CONSUMO 31/10]]=Tabla1[[#This Row],[PLAN_CONSUMO]]</f>
        <v>1</v>
      </c>
      <c r="Y1918" t="s">
        <v>7986</v>
      </c>
      <c r="Z1918" t="b">
        <f>Tabla1[[#This Row],[DESCRIPCION_U20002 31/10]]=Tabla1[[#This Row],[DESCRIPCION_U2000]]</f>
        <v>1</v>
      </c>
      <c r="AA1918" t="s">
        <v>6378</v>
      </c>
      <c r="AB1918" t="b">
        <f>Tabla1[[#This Row],[EJECUTIVO COMERCIAL 31/10]]=Tabla1[[#This Row],[EJECUTIVO_CORPORATE]]</f>
        <v>0</v>
      </c>
      <c r="AC1918" t="e">
        <f>VLOOKUP(Tabla1[[#This Row],[NRO_CUENTA]],[1]!Tabla3[#Data],12,0)</f>
        <v>#N/A</v>
      </c>
      <c r="AD1918" t="e">
        <f>VLOOKUP(Tabla1[[#This Row],[NRO_CUENTA]],[1]!Tabla3[#Data],17,0)</f>
        <v>#N/A</v>
      </c>
      <c r="AE1918" t="s">
        <v>8134</v>
      </c>
    </row>
    <row r="1919" spans="1:31" x14ac:dyDescent="0.25">
      <c r="A1919" t="s">
        <v>242</v>
      </c>
      <c r="B1919" s="1">
        <v>44804</v>
      </c>
      <c r="C1919" t="s">
        <v>248</v>
      </c>
      <c r="D1919">
        <v>38078</v>
      </c>
      <c r="E1919" s="6" t="s">
        <v>7988</v>
      </c>
      <c r="F1919" t="s">
        <v>7989</v>
      </c>
      <c r="G1919" s="6" t="s">
        <v>4253</v>
      </c>
      <c r="H1919" t="s">
        <v>40</v>
      </c>
      <c r="I1919" t="s">
        <v>23</v>
      </c>
      <c r="J1919" s="45" t="s">
        <v>5351</v>
      </c>
      <c r="K1919" t="s">
        <v>8045</v>
      </c>
      <c r="L1919" t="s">
        <v>8046</v>
      </c>
      <c r="M1919" t="s">
        <v>8047</v>
      </c>
      <c r="N1919" t="s">
        <v>4091</v>
      </c>
      <c r="O1919" s="88">
        <v>44896</v>
      </c>
      <c r="P1919" s="88">
        <v>44927</v>
      </c>
      <c r="Q1919" s="22" t="s">
        <v>27</v>
      </c>
      <c r="R1919" s="1"/>
      <c r="S1919" s="2"/>
      <c r="T1919" s="48">
        <v>44953</v>
      </c>
      <c r="U1919" t="s">
        <v>5982</v>
      </c>
      <c r="V1919" t="s">
        <v>5982</v>
      </c>
      <c r="W1919" t="s">
        <v>248</v>
      </c>
      <c r="X1919" t="b">
        <f>Tabla1[[#This Row],[PLAN CONSUMO 31/10]]=Tabla1[[#This Row],[PLAN_CONSUMO]]</f>
        <v>1</v>
      </c>
      <c r="Y1919" t="s">
        <v>7989</v>
      </c>
      <c r="Z1919" t="b">
        <f>Tabla1[[#This Row],[DESCRIPCION_U20002 31/10]]=Tabla1[[#This Row],[DESCRIPCION_U2000]]</f>
        <v>1</v>
      </c>
      <c r="AA1919" t="s">
        <v>4253</v>
      </c>
      <c r="AB1919" t="b">
        <f>Tabla1[[#This Row],[EJECUTIVO COMERCIAL 31/10]]=Tabla1[[#This Row],[EJECUTIVO_CORPORATE]]</f>
        <v>1</v>
      </c>
      <c r="AC1919" t="e">
        <f>VLOOKUP(Tabla1[[#This Row],[NRO_CUENTA]],[1]!Tabla3[#Data],12,0)</f>
        <v>#N/A</v>
      </c>
      <c r="AD1919" t="e">
        <f>VLOOKUP(Tabla1[[#This Row],[NRO_CUENTA]],[1]!Tabla3[#Data],17,0)</f>
        <v>#N/A</v>
      </c>
    </row>
    <row r="1920" spans="1:31" x14ac:dyDescent="0.25">
      <c r="A1920" t="s">
        <v>88</v>
      </c>
      <c r="B1920" s="1">
        <v>44804</v>
      </c>
      <c r="C1920" t="s">
        <v>28</v>
      </c>
      <c r="D1920">
        <v>38080</v>
      </c>
      <c r="E1920" s="6" t="s">
        <v>7993</v>
      </c>
      <c r="F1920" t="s">
        <v>7994</v>
      </c>
      <c r="G1920" s="6" t="s">
        <v>4249</v>
      </c>
      <c r="H1920" t="s">
        <v>40</v>
      </c>
      <c r="I1920" t="s">
        <v>23</v>
      </c>
      <c r="J1920" t="s">
        <v>4335</v>
      </c>
      <c r="K1920" t="s">
        <v>8051</v>
      </c>
      <c r="L1920" t="s">
        <v>8052</v>
      </c>
      <c r="M1920" t="s">
        <v>8053</v>
      </c>
      <c r="N1920" t="s">
        <v>4091</v>
      </c>
      <c r="O1920" s="88">
        <v>44896</v>
      </c>
      <c r="P1920" s="88">
        <v>44927</v>
      </c>
      <c r="Q1920" s="22" t="s">
        <v>27</v>
      </c>
      <c r="R1920" s="1"/>
      <c r="S1920" s="2"/>
      <c r="T1920" s="48">
        <v>44943</v>
      </c>
      <c r="U1920" t="s">
        <v>5982</v>
      </c>
      <c r="V1920" t="s">
        <v>35</v>
      </c>
      <c r="W1920" t="s">
        <v>28</v>
      </c>
      <c r="X1920" t="b">
        <f>Tabla1[[#This Row],[PLAN CONSUMO 31/10]]=Tabla1[[#This Row],[PLAN_CONSUMO]]</f>
        <v>1</v>
      </c>
      <c r="Y1920" t="s">
        <v>35</v>
      </c>
      <c r="Z1920" t="b">
        <f>Tabla1[[#This Row],[DESCRIPCION_U20002 31/10]]=Tabla1[[#This Row],[DESCRIPCION_U2000]]</f>
        <v>0</v>
      </c>
      <c r="AA1920" t="s">
        <v>8638</v>
      </c>
      <c r="AB1920" t="b">
        <f>Tabla1[[#This Row],[EJECUTIVO COMERCIAL 31/10]]=Tabla1[[#This Row],[EJECUTIVO_CORPORATE]]</f>
        <v>0</v>
      </c>
      <c r="AC1920" t="e">
        <f>VLOOKUP(Tabla1[[#This Row],[NRO_CUENTA]],[1]!Tabla3[#Data],12,0)</f>
        <v>#N/A</v>
      </c>
      <c r="AD1920" t="e">
        <f>VLOOKUP(Tabla1[[#This Row],[NRO_CUENTA]],[1]!Tabla3[#Data],17,0)</f>
        <v>#N/A</v>
      </c>
    </row>
    <row r="1921" spans="1:31" x14ac:dyDescent="0.25">
      <c r="A1921" t="s">
        <v>1382</v>
      </c>
      <c r="B1921" s="1">
        <v>44804</v>
      </c>
      <c r="C1921" t="s">
        <v>248</v>
      </c>
      <c r="D1921">
        <v>38081</v>
      </c>
      <c r="E1921" s="6" t="s">
        <v>83</v>
      </c>
      <c r="F1921" t="s">
        <v>7995</v>
      </c>
      <c r="G1921" s="6" t="s">
        <v>1389</v>
      </c>
      <c r="H1921" t="s">
        <v>40</v>
      </c>
      <c r="I1921" t="s">
        <v>23</v>
      </c>
      <c r="J1921" t="s">
        <v>832</v>
      </c>
      <c r="K1921" t="s">
        <v>8054</v>
      </c>
      <c r="L1921" t="s">
        <v>5673</v>
      </c>
      <c r="M1921" t="s">
        <v>8055</v>
      </c>
      <c r="N1921" t="s">
        <v>4091</v>
      </c>
      <c r="O1921" s="88">
        <v>44896</v>
      </c>
      <c r="P1921" s="88">
        <v>44927</v>
      </c>
      <c r="Q1921" s="22" t="s">
        <v>27</v>
      </c>
      <c r="R1921" s="1"/>
      <c r="S1921" s="2"/>
      <c r="T1921" s="48">
        <v>44946</v>
      </c>
      <c r="U1921" t="s">
        <v>5989</v>
      </c>
      <c r="V1921" t="s">
        <v>5984</v>
      </c>
      <c r="W1921" t="s">
        <v>248</v>
      </c>
      <c r="X1921" t="b">
        <f>Tabla1[[#This Row],[PLAN CONSUMO 31/10]]=Tabla1[[#This Row],[PLAN_CONSUMO]]</f>
        <v>1</v>
      </c>
      <c r="Y1921" t="s">
        <v>9474</v>
      </c>
      <c r="Z1921" t="b">
        <f>Tabla1[[#This Row],[DESCRIPCION_U20002 31/10]]=Tabla1[[#This Row],[DESCRIPCION_U2000]]</f>
        <v>0</v>
      </c>
      <c r="AA1921" t="s">
        <v>8737</v>
      </c>
      <c r="AB1921" t="b">
        <f>Tabla1[[#This Row],[EJECUTIVO COMERCIAL 31/10]]=Tabla1[[#This Row],[EJECUTIVO_CORPORATE]]</f>
        <v>0</v>
      </c>
      <c r="AC1921" t="e">
        <f>VLOOKUP(Tabla1[[#This Row],[NRO_CUENTA]],[1]!Tabla3[#Data],12,0)</f>
        <v>#N/A</v>
      </c>
      <c r="AD1921" t="e">
        <f>VLOOKUP(Tabla1[[#This Row],[NRO_CUENTA]],[1]!Tabla3[#Data],17,0)</f>
        <v>#N/A</v>
      </c>
    </row>
    <row r="1922" spans="1:31" x14ac:dyDescent="0.25">
      <c r="A1922" t="s">
        <v>1382</v>
      </c>
      <c r="B1922" s="1">
        <v>44804</v>
      </c>
      <c r="C1922" t="s">
        <v>248</v>
      </c>
      <c r="D1922">
        <v>38082</v>
      </c>
      <c r="E1922" s="6" t="s">
        <v>83</v>
      </c>
      <c r="F1922" t="s">
        <v>7996</v>
      </c>
      <c r="G1922" s="6" t="s">
        <v>1389</v>
      </c>
      <c r="H1922" t="s">
        <v>40</v>
      </c>
      <c r="I1922" t="s">
        <v>23</v>
      </c>
      <c r="J1922" t="s">
        <v>832</v>
      </c>
      <c r="K1922" t="s">
        <v>8054</v>
      </c>
      <c r="L1922" t="s">
        <v>5673</v>
      </c>
      <c r="M1922" t="s">
        <v>8055</v>
      </c>
      <c r="N1922" t="s">
        <v>4091</v>
      </c>
      <c r="O1922" s="88">
        <v>44896</v>
      </c>
      <c r="P1922" s="88">
        <v>44927</v>
      </c>
      <c r="Q1922" s="22" t="s">
        <v>27</v>
      </c>
      <c r="R1922" s="1"/>
      <c r="S1922" s="2"/>
      <c r="T1922" s="48">
        <v>44946</v>
      </c>
      <c r="U1922" t="s">
        <v>5989</v>
      </c>
      <c r="V1922" t="s">
        <v>5984</v>
      </c>
      <c r="W1922" t="s">
        <v>248</v>
      </c>
      <c r="X1922" t="b">
        <f>Tabla1[[#This Row],[PLAN CONSUMO 31/10]]=Tabla1[[#This Row],[PLAN_CONSUMO]]</f>
        <v>1</v>
      </c>
      <c r="Y1922" t="s">
        <v>9475</v>
      </c>
      <c r="Z1922" t="b">
        <f>Tabla1[[#This Row],[DESCRIPCION_U20002 31/10]]=Tabla1[[#This Row],[DESCRIPCION_U2000]]</f>
        <v>0</v>
      </c>
      <c r="AA1922" t="s">
        <v>8737</v>
      </c>
      <c r="AB1922" t="b">
        <f>Tabla1[[#This Row],[EJECUTIVO COMERCIAL 31/10]]=Tabla1[[#This Row],[EJECUTIVO_CORPORATE]]</f>
        <v>0</v>
      </c>
      <c r="AC1922" t="e">
        <f>VLOOKUP(Tabla1[[#This Row],[NRO_CUENTA]],[1]!Tabla3[#Data],12,0)</f>
        <v>#N/A</v>
      </c>
      <c r="AD1922" t="e">
        <f>VLOOKUP(Tabla1[[#This Row],[NRO_CUENTA]],[1]!Tabla3[#Data],17,0)</f>
        <v>#N/A</v>
      </c>
    </row>
    <row r="1923" spans="1:31" x14ac:dyDescent="0.25">
      <c r="A1923" t="s">
        <v>1382</v>
      </c>
      <c r="B1923" s="1">
        <v>44804</v>
      </c>
      <c r="C1923" t="s">
        <v>248</v>
      </c>
      <c r="D1923">
        <v>38083</v>
      </c>
      <c r="E1923" s="6" t="s">
        <v>83</v>
      </c>
      <c r="F1923" t="s">
        <v>7997</v>
      </c>
      <c r="G1923" s="6" t="s">
        <v>1389</v>
      </c>
      <c r="H1923" t="s">
        <v>40</v>
      </c>
      <c r="I1923" t="s">
        <v>23</v>
      </c>
      <c r="J1923" t="s">
        <v>832</v>
      </c>
      <c r="K1923" t="s">
        <v>8054</v>
      </c>
      <c r="L1923" t="s">
        <v>5673</v>
      </c>
      <c r="M1923" t="s">
        <v>8055</v>
      </c>
      <c r="N1923" t="s">
        <v>4091</v>
      </c>
      <c r="O1923" s="88">
        <v>44896</v>
      </c>
      <c r="P1923" s="88">
        <v>44927</v>
      </c>
      <c r="Q1923" s="22" t="s">
        <v>27</v>
      </c>
      <c r="R1923" s="1"/>
      <c r="S1923" s="2"/>
      <c r="T1923" s="48">
        <v>44946</v>
      </c>
      <c r="U1923" t="s">
        <v>5989</v>
      </c>
      <c r="V1923" t="s">
        <v>5984</v>
      </c>
      <c r="W1923" t="s">
        <v>248</v>
      </c>
      <c r="X1923" t="b">
        <f>Tabla1[[#This Row],[PLAN CONSUMO 31/10]]=Tabla1[[#This Row],[PLAN_CONSUMO]]</f>
        <v>1</v>
      </c>
      <c r="Y1923" t="s">
        <v>9476</v>
      </c>
      <c r="Z1923" t="b">
        <f>Tabla1[[#This Row],[DESCRIPCION_U20002 31/10]]=Tabla1[[#This Row],[DESCRIPCION_U2000]]</f>
        <v>0</v>
      </c>
      <c r="AA1923" t="s">
        <v>8737</v>
      </c>
      <c r="AB1923" t="b">
        <f>Tabla1[[#This Row],[EJECUTIVO COMERCIAL 31/10]]=Tabla1[[#This Row],[EJECUTIVO_CORPORATE]]</f>
        <v>0</v>
      </c>
      <c r="AC1923" t="e">
        <f>VLOOKUP(Tabla1[[#This Row],[NRO_CUENTA]],[1]!Tabla3[#Data],12,0)</f>
        <v>#N/A</v>
      </c>
      <c r="AD1923" t="e">
        <f>VLOOKUP(Tabla1[[#This Row],[NRO_CUENTA]],[1]!Tabla3[#Data],17,0)</f>
        <v>#N/A</v>
      </c>
    </row>
    <row r="1924" spans="1:31" x14ac:dyDescent="0.25">
      <c r="A1924" t="s">
        <v>242</v>
      </c>
      <c r="B1924" s="1">
        <v>44804</v>
      </c>
      <c r="C1924" t="s">
        <v>28</v>
      </c>
      <c r="D1924">
        <v>38099</v>
      </c>
      <c r="E1924" s="6" t="s">
        <v>220</v>
      </c>
      <c r="F1924" t="s">
        <v>7998</v>
      </c>
      <c r="G1924" s="6" t="s">
        <v>6378</v>
      </c>
      <c r="H1924" t="s">
        <v>40</v>
      </c>
      <c r="I1924" t="s">
        <v>23</v>
      </c>
      <c r="J1924" t="s">
        <v>7201</v>
      </c>
      <c r="K1924" t="s">
        <v>8056</v>
      </c>
      <c r="L1924" t="s">
        <v>8057</v>
      </c>
      <c r="M1924" t="s">
        <v>8058</v>
      </c>
      <c r="N1924" t="s">
        <v>4091</v>
      </c>
      <c r="O1924" s="88">
        <v>44896</v>
      </c>
      <c r="P1924" s="88">
        <v>44927</v>
      </c>
      <c r="Q1924" s="22" t="s">
        <v>27</v>
      </c>
      <c r="R1924" s="1"/>
      <c r="S1924" s="2"/>
      <c r="T1924" s="48">
        <v>44956</v>
      </c>
      <c r="U1924" t="s">
        <v>5982</v>
      </c>
      <c r="V1924" t="s">
        <v>5982</v>
      </c>
      <c r="W1924" t="s">
        <v>28</v>
      </c>
      <c r="X1924" t="b">
        <f>Tabla1[[#This Row],[PLAN CONSUMO 31/10]]=Tabla1[[#This Row],[PLAN_CONSUMO]]</f>
        <v>1</v>
      </c>
      <c r="Y1924" t="s">
        <v>7998</v>
      </c>
      <c r="Z1924" t="b">
        <f>Tabla1[[#This Row],[DESCRIPCION_U20002 31/10]]=Tabla1[[#This Row],[DESCRIPCION_U2000]]</f>
        <v>1</v>
      </c>
      <c r="AA1924" t="s">
        <v>6378</v>
      </c>
      <c r="AB1924" t="b">
        <f>Tabla1[[#This Row],[EJECUTIVO COMERCIAL 31/10]]=Tabla1[[#This Row],[EJECUTIVO_CORPORATE]]</f>
        <v>1</v>
      </c>
      <c r="AC1924" t="e">
        <f>VLOOKUP(Tabla1[[#This Row],[NRO_CUENTA]],[1]!Tabla3[#Data],12,0)</f>
        <v>#N/A</v>
      </c>
      <c r="AD1924" t="e">
        <f>VLOOKUP(Tabla1[[#This Row],[NRO_CUENTA]],[1]!Tabla3[#Data],17,0)</f>
        <v>#N/A</v>
      </c>
    </row>
    <row r="1925" spans="1:31" x14ac:dyDescent="0.25">
      <c r="A1925" t="s">
        <v>88</v>
      </c>
      <c r="B1925" s="1">
        <v>44832</v>
      </c>
      <c r="C1925" t="s">
        <v>323</v>
      </c>
      <c r="D1925">
        <v>38128</v>
      </c>
      <c r="E1925" s="6" t="s">
        <v>7999</v>
      </c>
      <c r="F1925" t="s">
        <v>8000</v>
      </c>
      <c r="G1925" s="6" t="s">
        <v>4247</v>
      </c>
      <c r="H1925" t="s">
        <v>40</v>
      </c>
      <c r="I1925" t="s">
        <v>23</v>
      </c>
      <c r="J1925" t="s">
        <v>4336</v>
      </c>
      <c r="K1925" t="s">
        <v>8059</v>
      </c>
      <c r="L1925" t="s">
        <v>8060</v>
      </c>
      <c r="M1925" t="s">
        <v>8061</v>
      </c>
      <c r="N1925" t="s">
        <v>4091</v>
      </c>
      <c r="O1925" s="88">
        <v>44896</v>
      </c>
      <c r="P1925" s="88">
        <v>44927</v>
      </c>
      <c r="Q1925" s="22" t="s">
        <v>27</v>
      </c>
      <c r="R1925" s="1"/>
      <c r="S1925" s="2"/>
      <c r="T1925" s="48">
        <v>44950</v>
      </c>
      <c r="U1925" t="s">
        <v>5982</v>
      </c>
      <c r="V1925" t="s">
        <v>5982</v>
      </c>
      <c r="W1925" t="s">
        <v>323</v>
      </c>
      <c r="X1925" t="b">
        <f>Tabla1[[#This Row],[PLAN CONSUMO 31/10]]=Tabla1[[#This Row],[PLAN_CONSUMO]]</f>
        <v>1</v>
      </c>
      <c r="Y1925" t="s">
        <v>8000</v>
      </c>
      <c r="Z1925" t="b">
        <f>Tabla1[[#This Row],[DESCRIPCION_U20002 31/10]]=Tabla1[[#This Row],[DESCRIPCION_U2000]]</f>
        <v>1</v>
      </c>
      <c r="AA1925" t="s">
        <v>4247</v>
      </c>
      <c r="AB1925" t="b">
        <f>Tabla1[[#This Row],[EJECUTIVO COMERCIAL 31/10]]=Tabla1[[#This Row],[EJECUTIVO_CORPORATE]]</f>
        <v>1</v>
      </c>
      <c r="AC1925" t="e">
        <f>VLOOKUP(Tabla1[[#This Row],[NRO_CUENTA]],[1]!Tabla3[#Data],12,0)</f>
        <v>#N/A</v>
      </c>
      <c r="AD1925" t="e">
        <f>VLOOKUP(Tabla1[[#This Row],[NRO_CUENTA]],[1]!Tabla3[#Data],17,0)</f>
        <v>#N/A</v>
      </c>
    </row>
    <row r="1926" spans="1:31" x14ac:dyDescent="0.25">
      <c r="A1926" t="s">
        <v>322</v>
      </c>
      <c r="B1926" s="1">
        <v>44833</v>
      </c>
      <c r="C1926" t="s">
        <v>28</v>
      </c>
      <c r="D1926">
        <v>38130</v>
      </c>
      <c r="E1926" s="6" t="s">
        <v>8001</v>
      </c>
      <c r="F1926" t="s">
        <v>8002</v>
      </c>
      <c r="G1926" s="6" t="s">
        <v>6378</v>
      </c>
      <c r="H1926" t="s">
        <v>40</v>
      </c>
      <c r="I1926" t="s">
        <v>23</v>
      </c>
      <c r="J1926" t="s">
        <v>7201</v>
      </c>
      <c r="K1926" t="s">
        <v>8062</v>
      </c>
      <c r="L1926" t="s">
        <v>8063</v>
      </c>
      <c r="M1926" t="s">
        <v>8064</v>
      </c>
      <c r="N1926" t="s">
        <v>4091</v>
      </c>
      <c r="O1926" s="88">
        <v>44896</v>
      </c>
      <c r="P1926" s="88">
        <v>44927</v>
      </c>
      <c r="Q1926" s="22" t="s">
        <v>27</v>
      </c>
      <c r="R1926" s="1"/>
      <c r="S1926" s="2"/>
      <c r="T1926" s="48">
        <v>44953</v>
      </c>
      <c r="U1926" t="s">
        <v>5982</v>
      </c>
      <c r="V1926" t="s">
        <v>5982</v>
      </c>
      <c r="W1926" t="s">
        <v>28</v>
      </c>
      <c r="X1926" t="b">
        <f>Tabla1[[#This Row],[PLAN CONSUMO 31/10]]=Tabla1[[#This Row],[PLAN_CONSUMO]]</f>
        <v>1</v>
      </c>
      <c r="Y1926" t="s">
        <v>8002</v>
      </c>
      <c r="Z1926" t="b">
        <f>Tabla1[[#This Row],[DESCRIPCION_U20002 31/10]]=Tabla1[[#This Row],[DESCRIPCION_U2000]]</f>
        <v>1</v>
      </c>
      <c r="AA1926" t="s">
        <v>6378</v>
      </c>
      <c r="AB1926" t="b">
        <f>Tabla1[[#This Row],[EJECUTIVO COMERCIAL 31/10]]=Tabla1[[#This Row],[EJECUTIVO_CORPORATE]]</f>
        <v>1</v>
      </c>
      <c r="AC1926" t="e">
        <f>VLOOKUP(Tabla1[[#This Row],[NRO_CUENTA]],[1]!Tabla3[#Data],12,0)</f>
        <v>#N/A</v>
      </c>
      <c r="AD1926" t="e">
        <f>VLOOKUP(Tabla1[[#This Row],[NRO_CUENTA]],[1]!Tabla3[#Data],17,0)</f>
        <v>#N/A</v>
      </c>
    </row>
    <row r="1927" spans="1:31" x14ac:dyDescent="0.25">
      <c r="A1927" t="s">
        <v>18</v>
      </c>
      <c r="B1927" s="1">
        <v>44832</v>
      </c>
      <c r="C1927" t="s">
        <v>364</v>
      </c>
      <c r="D1927">
        <v>38146</v>
      </c>
      <c r="E1927" s="6" t="s">
        <v>4053</v>
      </c>
      <c r="F1927" t="s">
        <v>8003</v>
      </c>
      <c r="G1927" s="6" t="s">
        <v>7373</v>
      </c>
      <c r="H1927" t="s">
        <v>40</v>
      </c>
      <c r="I1927" t="s">
        <v>23</v>
      </c>
      <c r="J1927" t="s">
        <v>1240</v>
      </c>
      <c r="K1927" t="s">
        <v>8065</v>
      </c>
      <c r="L1927" t="s">
        <v>8066</v>
      </c>
      <c r="M1927" t="s">
        <v>8067</v>
      </c>
      <c r="N1927" t="s">
        <v>4091</v>
      </c>
      <c r="O1927" s="88">
        <v>44896</v>
      </c>
      <c r="P1927" s="88">
        <v>44927</v>
      </c>
      <c r="Q1927" s="22" t="s">
        <v>27</v>
      </c>
      <c r="R1927" s="1"/>
      <c r="S1927" s="2"/>
      <c r="T1927" s="48">
        <v>44956</v>
      </c>
      <c r="U1927" t="s">
        <v>5982</v>
      </c>
      <c r="V1927" t="s">
        <v>5982</v>
      </c>
      <c r="W1927" t="s">
        <v>364</v>
      </c>
      <c r="X1927" t="b">
        <f>Tabla1[[#This Row],[PLAN CONSUMO 31/10]]=Tabla1[[#This Row],[PLAN_CONSUMO]]</f>
        <v>1</v>
      </c>
      <c r="Y1927" t="s">
        <v>8003</v>
      </c>
      <c r="Z1927" t="b">
        <f>Tabla1[[#This Row],[DESCRIPCION_U20002 31/10]]=Tabla1[[#This Row],[DESCRIPCION_U2000]]</f>
        <v>1</v>
      </c>
      <c r="AA1927" t="s">
        <v>7373</v>
      </c>
      <c r="AB1927" t="b">
        <f>Tabla1[[#This Row],[EJECUTIVO COMERCIAL 31/10]]=Tabla1[[#This Row],[EJECUTIVO_CORPORATE]]</f>
        <v>1</v>
      </c>
      <c r="AC1927" t="e">
        <f>VLOOKUP(Tabla1[[#This Row],[NRO_CUENTA]],[1]!Tabla3[#Data],12,0)</f>
        <v>#N/A</v>
      </c>
      <c r="AD1927" t="e">
        <f>VLOOKUP(Tabla1[[#This Row],[NRO_CUENTA]],[1]!Tabla3[#Data],17,0)</f>
        <v>#N/A</v>
      </c>
    </row>
    <row r="1928" spans="1:31" x14ac:dyDescent="0.25">
      <c r="A1928" t="s">
        <v>18</v>
      </c>
      <c r="B1928" s="1">
        <v>44832</v>
      </c>
      <c r="C1928" t="s">
        <v>364</v>
      </c>
      <c r="D1928">
        <v>38154</v>
      </c>
      <c r="E1928" s="6" t="s">
        <v>4053</v>
      </c>
      <c r="F1928" t="s">
        <v>8004</v>
      </c>
      <c r="G1928" s="6" t="s">
        <v>7373</v>
      </c>
      <c r="H1928" t="s">
        <v>22</v>
      </c>
      <c r="I1928" t="s">
        <v>23</v>
      </c>
      <c r="J1928" t="s">
        <v>1240</v>
      </c>
      <c r="K1928" t="s">
        <v>8068</v>
      </c>
      <c r="L1928" t="s">
        <v>7925</v>
      </c>
      <c r="M1928" t="s">
        <v>7926</v>
      </c>
      <c r="N1928" t="s">
        <v>4091</v>
      </c>
      <c r="O1928" s="88">
        <v>44896</v>
      </c>
      <c r="P1928" s="88">
        <v>44927</v>
      </c>
      <c r="Q1928" s="22" t="s">
        <v>27</v>
      </c>
      <c r="R1928" s="1"/>
      <c r="S1928" s="2"/>
      <c r="T1928" s="48">
        <v>44968</v>
      </c>
      <c r="U1928" t="s">
        <v>5984</v>
      </c>
      <c r="V1928" t="s">
        <v>35</v>
      </c>
      <c r="W1928" t="s">
        <v>364</v>
      </c>
      <c r="X1928" t="b">
        <f>Tabla1[[#This Row],[PLAN CONSUMO 31/10]]=Tabla1[[#This Row],[PLAN_CONSUMO]]</f>
        <v>1</v>
      </c>
      <c r="Y1928" t="s">
        <v>35</v>
      </c>
      <c r="Z1928" t="b">
        <f>Tabla1[[#This Row],[DESCRIPCION_U20002 31/10]]=Tabla1[[#This Row],[DESCRIPCION_U2000]]</f>
        <v>0</v>
      </c>
      <c r="AA1928" t="s">
        <v>7373</v>
      </c>
      <c r="AB1928" t="b">
        <f>Tabla1[[#This Row],[EJECUTIVO COMERCIAL 31/10]]=Tabla1[[#This Row],[EJECUTIVO_CORPORATE]]</f>
        <v>1</v>
      </c>
      <c r="AC1928" t="e">
        <f>VLOOKUP(Tabla1[[#This Row],[NRO_CUENTA]],[1]!Tabla3[#Data],12,0)</f>
        <v>#N/A</v>
      </c>
      <c r="AD1928" t="e">
        <f>VLOOKUP(Tabla1[[#This Row],[NRO_CUENTA]],[1]!Tabla3[#Data],17,0)</f>
        <v>#N/A</v>
      </c>
      <c r="AE1928" t="s">
        <v>8132</v>
      </c>
    </row>
    <row r="1929" spans="1:31" x14ac:dyDescent="0.25">
      <c r="A1929" t="s">
        <v>88</v>
      </c>
      <c r="B1929" s="1">
        <v>44834</v>
      </c>
      <c r="C1929" t="s">
        <v>76</v>
      </c>
      <c r="D1929">
        <v>38158</v>
      </c>
      <c r="E1929" s="6" t="s">
        <v>8005</v>
      </c>
      <c r="F1929" t="s">
        <v>8006</v>
      </c>
      <c r="G1929" s="6" t="s">
        <v>1435</v>
      </c>
      <c r="H1929" t="s">
        <v>22</v>
      </c>
      <c r="I1929" t="s">
        <v>23</v>
      </c>
      <c r="J1929" t="s">
        <v>1223</v>
      </c>
      <c r="K1929" t="s">
        <v>8069</v>
      </c>
      <c r="L1929" t="s">
        <v>8070</v>
      </c>
      <c r="M1929" t="s">
        <v>8071</v>
      </c>
      <c r="N1929" t="s">
        <v>4091</v>
      </c>
      <c r="O1929" s="88">
        <v>44896</v>
      </c>
      <c r="P1929" s="88">
        <v>44927</v>
      </c>
      <c r="Q1929" s="22" t="s">
        <v>27</v>
      </c>
      <c r="R1929" s="1"/>
      <c r="S1929" s="2"/>
      <c r="T1929" s="48">
        <v>44946</v>
      </c>
      <c r="U1929" t="s">
        <v>5982</v>
      </c>
      <c r="V1929" t="s">
        <v>5982</v>
      </c>
      <c r="W1929" t="s">
        <v>76</v>
      </c>
      <c r="X1929" t="b">
        <f>Tabla1[[#This Row],[PLAN CONSUMO 31/10]]=Tabla1[[#This Row],[PLAN_CONSUMO]]</f>
        <v>1</v>
      </c>
      <c r="Y1929" t="s">
        <v>8006</v>
      </c>
      <c r="Z1929" t="b">
        <f>Tabla1[[#This Row],[DESCRIPCION_U20002 31/10]]=Tabla1[[#This Row],[DESCRIPCION_U2000]]</f>
        <v>1</v>
      </c>
      <c r="AA1929" t="s">
        <v>1435</v>
      </c>
      <c r="AB1929" t="b">
        <f>Tabla1[[#This Row],[EJECUTIVO COMERCIAL 31/10]]=Tabla1[[#This Row],[EJECUTIVO_CORPORATE]]</f>
        <v>1</v>
      </c>
      <c r="AC1929" t="e">
        <f>VLOOKUP(Tabla1[[#This Row],[NRO_CUENTA]],[1]!Tabla3[#Data],12,0)</f>
        <v>#N/A</v>
      </c>
      <c r="AD1929" t="e">
        <f>VLOOKUP(Tabla1[[#This Row],[NRO_CUENTA]],[1]!Tabla3[#Data],17,0)</f>
        <v>#N/A</v>
      </c>
    </row>
    <row r="1930" spans="1:31" x14ac:dyDescent="0.25">
      <c r="A1930" t="s">
        <v>88</v>
      </c>
      <c r="B1930" s="1">
        <v>45072</v>
      </c>
      <c r="C1930" t="s">
        <v>28</v>
      </c>
      <c r="D1930">
        <v>38942</v>
      </c>
      <c r="E1930" s="6" t="s">
        <v>1416</v>
      </c>
      <c r="F1930" t="s">
        <v>8647</v>
      </c>
      <c r="G1930" s="6" t="s">
        <v>1413</v>
      </c>
      <c r="H1930" t="s">
        <v>40</v>
      </c>
      <c r="I1930" t="s">
        <v>23</v>
      </c>
      <c r="J1930" t="s">
        <v>757</v>
      </c>
      <c r="K1930" t="s">
        <v>8718</v>
      </c>
      <c r="L1930">
        <v>0</v>
      </c>
      <c r="M1930" t="s">
        <v>8719</v>
      </c>
      <c r="N1930" t="s">
        <v>4091</v>
      </c>
      <c r="O1930" s="88">
        <v>45047</v>
      </c>
      <c r="P1930" s="88">
        <v>45078</v>
      </c>
      <c r="Q1930" s="1" t="s">
        <v>27</v>
      </c>
      <c r="R1930" s="1"/>
      <c r="S1930" s="2"/>
      <c r="T1930" s="48">
        <v>45107</v>
      </c>
      <c r="U1930" t="s">
        <v>5982</v>
      </c>
      <c r="V1930" t="s">
        <v>5982</v>
      </c>
      <c r="W1930" t="s">
        <v>28</v>
      </c>
      <c r="X1930" t="b">
        <f>Tabla1[[#This Row],[PLAN CONSUMO 31/10]]=Tabla1[[#This Row],[PLAN_CONSUMO]]</f>
        <v>1</v>
      </c>
      <c r="Y1930" t="s">
        <v>8647</v>
      </c>
      <c r="Z1930" t="b">
        <f>Tabla1[[#This Row],[DESCRIPCION_U20002 31/10]]=Tabla1[[#This Row],[DESCRIPCION_U2000]]</f>
        <v>1</v>
      </c>
      <c r="AA1930" t="s">
        <v>8926</v>
      </c>
      <c r="AB1930" t="b">
        <f>Tabla1[[#This Row],[EJECUTIVO COMERCIAL 31/10]]=Tabla1[[#This Row],[EJECUTIVO_CORPORATE]]</f>
        <v>0</v>
      </c>
      <c r="AC1930" t="e">
        <f>VLOOKUP(Tabla1[[#This Row],[NRO_CUENTA]],[1]!Tabla3[#Data],12,0)</f>
        <v>#N/A</v>
      </c>
      <c r="AD1930" t="e">
        <f>VLOOKUP(Tabla1[[#This Row],[NRO_CUENTA]],[1]!Tabla3[#Data],17,0)</f>
        <v>#N/A</v>
      </c>
    </row>
    <row r="1931" spans="1:31" x14ac:dyDescent="0.25">
      <c r="A1931" t="s">
        <v>242</v>
      </c>
      <c r="B1931" s="1">
        <v>44833</v>
      </c>
      <c r="C1931" t="s">
        <v>129</v>
      </c>
      <c r="D1931">
        <v>38172</v>
      </c>
      <c r="E1931" s="6" t="s">
        <v>8009</v>
      </c>
      <c r="F1931" t="s">
        <v>8010</v>
      </c>
      <c r="G1931" s="6" t="s">
        <v>3843</v>
      </c>
      <c r="H1931" t="s">
        <v>40</v>
      </c>
      <c r="I1931" t="s">
        <v>23</v>
      </c>
      <c r="J1931" t="s">
        <v>1844</v>
      </c>
      <c r="K1931" t="s">
        <v>8073</v>
      </c>
      <c r="L1931" t="s">
        <v>8074</v>
      </c>
      <c r="M1931" t="s">
        <v>8075</v>
      </c>
      <c r="N1931" t="s">
        <v>4091</v>
      </c>
      <c r="O1931" s="88">
        <v>44896</v>
      </c>
      <c r="P1931" s="88">
        <v>44927</v>
      </c>
      <c r="Q1931" s="22" t="s">
        <v>27</v>
      </c>
      <c r="R1931" s="1"/>
      <c r="S1931" s="2"/>
      <c r="T1931" s="48">
        <v>44947</v>
      </c>
      <c r="U1931" t="s">
        <v>5982</v>
      </c>
      <c r="V1931" t="s">
        <v>5982</v>
      </c>
      <c r="W1931" t="s">
        <v>129</v>
      </c>
      <c r="X1931" t="b">
        <f>Tabla1[[#This Row],[PLAN CONSUMO 31/10]]=Tabla1[[#This Row],[PLAN_CONSUMO]]</f>
        <v>1</v>
      </c>
      <c r="Y1931" t="s">
        <v>8010</v>
      </c>
      <c r="Z1931" t="b">
        <f>Tabla1[[#This Row],[DESCRIPCION_U20002 31/10]]=Tabla1[[#This Row],[DESCRIPCION_U2000]]</f>
        <v>1</v>
      </c>
      <c r="AA1931" t="s">
        <v>3843</v>
      </c>
      <c r="AB1931" t="b">
        <f>Tabla1[[#This Row],[EJECUTIVO COMERCIAL 31/10]]=Tabla1[[#This Row],[EJECUTIVO_CORPORATE]]</f>
        <v>1</v>
      </c>
      <c r="AC1931" t="e">
        <f>VLOOKUP(Tabla1[[#This Row],[NRO_CUENTA]],[1]!Tabla3[#Data],12,0)</f>
        <v>#N/A</v>
      </c>
      <c r="AD1931" t="e">
        <f>VLOOKUP(Tabla1[[#This Row],[NRO_CUENTA]],[1]!Tabla3[#Data],17,0)</f>
        <v>#N/A</v>
      </c>
    </row>
    <row r="1932" spans="1:31" x14ac:dyDescent="0.25">
      <c r="A1932" t="s">
        <v>88</v>
      </c>
      <c r="B1932" s="1">
        <v>44834</v>
      </c>
      <c r="C1932" t="s">
        <v>28</v>
      </c>
      <c r="D1932">
        <v>38179</v>
      </c>
      <c r="E1932" s="6" t="s">
        <v>8011</v>
      </c>
      <c r="F1932" t="s">
        <v>8012</v>
      </c>
      <c r="G1932" s="6" t="s">
        <v>1408</v>
      </c>
      <c r="H1932" t="s">
        <v>40</v>
      </c>
      <c r="I1932" t="s">
        <v>23</v>
      </c>
      <c r="J1932" t="s">
        <v>1228</v>
      </c>
      <c r="K1932" t="s">
        <v>8076</v>
      </c>
      <c r="L1932" t="s">
        <v>8077</v>
      </c>
      <c r="M1932" t="s">
        <v>8078</v>
      </c>
      <c r="N1932" t="s">
        <v>4091</v>
      </c>
      <c r="O1932" s="88">
        <v>44896</v>
      </c>
      <c r="P1932" s="88">
        <v>44927</v>
      </c>
      <c r="Q1932" s="1" t="s">
        <v>27</v>
      </c>
      <c r="R1932" s="1"/>
      <c r="S1932" s="2"/>
      <c r="T1932" s="48">
        <v>45061</v>
      </c>
      <c r="U1932" t="s">
        <v>5982</v>
      </c>
      <c r="V1932" t="s">
        <v>35</v>
      </c>
      <c r="W1932" t="s">
        <v>28</v>
      </c>
      <c r="X1932" t="b">
        <f>Tabla1[[#This Row],[PLAN CONSUMO 31/10]]=Tabla1[[#This Row],[PLAN_CONSUMO]]</f>
        <v>1</v>
      </c>
      <c r="Y1932" t="s">
        <v>35</v>
      </c>
      <c r="Z1932" t="b">
        <f>Tabla1[[#This Row],[DESCRIPCION_U20002 31/10]]=Tabla1[[#This Row],[DESCRIPCION_U2000]]</f>
        <v>0</v>
      </c>
      <c r="AA1932" t="s">
        <v>6990</v>
      </c>
      <c r="AB1932" t="b">
        <f>Tabla1[[#This Row],[EJECUTIVO COMERCIAL 31/10]]=Tabla1[[#This Row],[EJECUTIVO_CORPORATE]]</f>
        <v>0</v>
      </c>
      <c r="AC1932" t="e">
        <f>VLOOKUP(Tabla1[[#This Row],[NRO_CUENTA]],[1]!Tabla3[#Data],12,0)</f>
        <v>#N/A</v>
      </c>
      <c r="AD1932" t="e">
        <f>VLOOKUP(Tabla1[[#This Row],[NRO_CUENTA]],[1]!Tabla3[#Data],17,0)</f>
        <v>#N/A</v>
      </c>
      <c r="AE1932" t="s">
        <v>8560</v>
      </c>
    </row>
    <row r="1933" spans="1:31" x14ac:dyDescent="0.25">
      <c r="A1933" t="s">
        <v>88</v>
      </c>
      <c r="B1933" s="1">
        <v>44834</v>
      </c>
      <c r="C1933" t="s">
        <v>28</v>
      </c>
      <c r="D1933">
        <v>38191</v>
      </c>
      <c r="E1933" s="6" t="s">
        <v>3832</v>
      </c>
      <c r="F1933" t="s">
        <v>8013</v>
      </c>
      <c r="G1933" s="6" t="s">
        <v>7110</v>
      </c>
      <c r="H1933" t="s">
        <v>22</v>
      </c>
      <c r="I1933" t="s">
        <v>23</v>
      </c>
      <c r="J1933" s="43" t="s">
        <v>1233</v>
      </c>
      <c r="K1933" t="s">
        <v>8079</v>
      </c>
      <c r="L1933" t="s">
        <v>8080</v>
      </c>
      <c r="M1933" t="s">
        <v>8081</v>
      </c>
      <c r="N1933" t="s">
        <v>4091</v>
      </c>
      <c r="O1933" s="88">
        <v>44896</v>
      </c>
      <c r="P1933" s="88">
        <v>44927</v>
      </c>
      <c r="Q1933" s="22" t="s">
        <v>27</v>
      </c>
      <c r="R1933" s="1"/>
      <c r="S1933" s="2"/>
      <c r="T1933" s="48">
        <v>44951</v>
      </c>
      <c r="U1933" t="s">
        <v>5982</v>
      </c>
      <c r="V1933" t="s">
        <v>5982</v>
      </c>
      <c r="W1933" t="s">
        <v>8413</v>
      </c>
      <c r="X1933" t="b">
        <f>Tabla1[[#This Row],[PLAN CONSUMO 31/10]]=Tabla1[[#This Row],[PLAN_CONSUMO]]</f>
        <v>0</v>
      </c>
      <c r="Y1933" t="s">
        <v>8013</v>
      </c>
      <c r="Z1933" t="b">
        <f>Tabla1[[#This Row],[DESCRIPCION_U20002 31/10]]=Tabla1[[#This Row],[DESCRIPCION_U2000]]</f>
        <v>1</v>
      </c>
      <c r="AA1933" t="s">
        <v>7110</v>
      </c>
      <c r="AB1933" t="b">
        <f>Tabla1[[#This Row],[EJECUTIVO COMERCIAL 31/10]]=Tabla1[[#This Row],[EJECUTIVO_CORPORATE]]</f>
        <v>1</v>
      </c>
      <c r="AC1933" t="e">
        <f>VLOOKUP(Tabla1[[#This Row],[NRO_CUENTA]],[1]!Tabla3[#Data],12,0)</f>
        <v>#N/A</v>
      </c>
      <c r="AD1933" t="e">
        <f>VLOOKUP(Tabla1[[#This Row],[NRO_CUENTA]],[1]!Tabla3[#Data],17,0)</f>
        <v>#N/A</v>
      </c>
    </row>
    <row r="1934" spans="1:31" x14ac:dyDescent="0.25">
      <c r="A1934" t="s">
        <v>242</v>
      </c>
      <c r="B1934" s="1">
        <v>44834</v>
      </c>
      <c r="C1934" t="s">
        <v>28</v>
      </c>
      <c r="D1934">
        <v>38192</v>
      </c>
      <c r="E1934" s="6" t="s">
        <v>8014</v>
      </c>
      <c r="F1934" t="s">
        <v>8015</v>
      </c>
      <c r="G1934" s="6" t="s">
        <v>6745</v>
      </c>
      <c r="H1934" t="s">
        <v>40</v>
      </c>
      <c r="I1934" t="s">
        <v>23</v>
      </c>
      <c r="J1934" t="s">
        <v>7001</v>
      </c>
      <c r="K1934" t="s">
        <v>8082</v>
      </c>
      <c r="L1934">
        <v>0</v>
      </c>
      <c r="M1934" t="s">
        <v>8083</v>
      </c>
      <c r="N1934" t="s">
        <v>4091</v>
      </c>
      <c r="O1934" s="88">
        <v>44896</v>
      </c>
      <c r="P1934" s="88">
        <v>44927</v>
      </c>
      <c r="Q1934" s="22" t="s">
        <v>27</v>
      </c>
      <c r="R1934" s="1"/>
      <c r="S1934" s="2"/>
      <c r="T1934" s="48">
        <v>45041</v>
      </c>
      <c r="U1934" t="s">
        <v>5982</v>
      </c>
      <c r="V1934" t="s">
        <v>5982</v>
      </c>
      <c r="W1934" t="s">
        <v>76</v>
      </c>
      <c r="X1934" t="b">
        <f>Tabla1[[#This Row],[PLAN CONSUMO 31/10]]=Tabla1[[#This Row],[PLAN_CONSUMO]]</f>
        <v>0</v>
      </c>
      <c r="Y1934" t="s">
        <v>9183</v>
      </c>
      <c r="Z1934" t="b">
        <f>Tabla1[[#This Row],[DESCRIPCION_U20002 31/10]]=Tabla1[[#This Row],[DESCRIPCION_U2000]]</f>
        <v>0</v>
      </c>
      <c r="AA1934" t="s">
        <v>6745</v>
      </c>
      <c r="AB1934" t="b">
        <f>Tabla1[[#This Row],[EJECUTIVO COMERCIAL 31/10]]=Tabla1[[#This Row],[EJECUTIVO_CORPORATE]]</f>
        <v>1</v>
      </c>
      <c r="AC1934" t="e">
        <f>VLOOKUP(Tabla1[[#This Row],[NRO_CUENTA]],[1]!Tabla3[#Data],12,0)</f>
        <v>#N/A</v>
      </c>
      <c r="AD1934" t="e">
        <f>VLOOKUP(Tabla1[[#This Row],[NRO_CUENTA]],[1]!Tabla3[#Data],17,0)</f>
        <v>#N/A</v>
      </c>
    </row>
    <row r="1935" spans="1:31" x14ac:dyDescent="0.25">
      <c r="A1935" t="s">
        <v>18</v>
      </c>
      <c r="B1935" s="1">
        <v>44834</v>
      </c>
      <c r="C1935" t="s">
        <v>28</v>
      </c>
      <c r="D1935">
        <v>38195</v>
      </c>
      <c r="E1935" s="6" t="s">
        <v>8016</v>
      </c>
      <c r="F1935" t="s">
        <v>8017</v>
      </c>
      <c r="G1935" s="6" t="s">
        <v>1820</v>
      </c>
      <c r="H1935" t="s">
        <v>40</v>
      </c>
      <c r="I1935" t="s">
        <v>23</v>
      </c>
      <c r="J1935" t="s">
        <v>1378</v>
      </c>
      <c r="K1935" t="s">
        <v>8084</v>
      </c>
      <c r="L1935" t="s">
        <v>8085</v>
      </c>
      <c r="M1935" t="s">
        <v>8086</v>
      </c>
      <c r="N1935" t="s">
        <v>4091</v>
      </c>
      <c r="O1935" s="88">
        <v>44896</v>
      </c>
      <c r="P1935" s="88">
        <v>44927</v>
      </c>
      <c r="Q1935" s="22" t="s">
        <v>27</v>
      </c>
      <c r="R1935" s="1"/>
      <c r="S1935" s="2"/>
      <c r="T1935" s="48">
        <v>44957</v>
      </c>
      <c r="U1935" t="s">
        <v>5982</v>
      </c>
      <c r="V1935" t="s">
        <v>5982</v>
      </c>
      <c r="W1935" t="s">
        <v>28</v>
      </c>
      <c r="X1935" t="b">
        <f>Tabla1[[#This Row],[PLAN CONSUMO 31/10]]=Tabla1[[#This Row],[PLAN_CONSUMO]]</f>
        <v>1</v>
      </c>
      <c r="Y1935" t="s">
        <v>8017</v>
      </c>
      <c r="Z1935" t="b">
        <f>Tabla1[[#This Row],[DESCRIPCION_U20002 31/10]]=Tabla1[[#This Row],[DESCRIPCION_U2000]]</f>
        <v>1</v>
      </c>
      <c r="AA1935" t="s">
        <v>1820</v>
      </c>
      <c r="AB1935" t="b">
        <f>Tabla1[[#This Row],[EJECUTIVO COMERCIAL 31/10]]=Tabla1[[#This Row],[EJECUTIVO_CORPORATE]]</f>
        <v>1</v>
      </c>
      <c r="AC1935" t="e">
        <f>VLOOKUP(Tabla1[[#This Row],[NRO_CUENTA]],[1]!Tabla3[#Data],12,0)</f>
        <v>#N/A</v>
      </c>
      <c r="AD1935" t="e">
        <f>VLOOKUP(Tabla1[[#This Row],[NRO_CUENTA]],[1]!Tabla3[#Data],17,0)</f>
        <v>#N/A</v>
      </c>
    </row>
    <row r="1936" spans="1:31" x14ac:dyDescent="0.25">
      <c r="A1936" t="s">
        <v>322</v>
      </c>
      <c r="B1936" s="1">
        <v>44834</v>
      </c>
      <c r="C1936" t="s">
        <v>287</v>
      </c>
      <c r="D1936">
        <v>38201</v>
      </c>
      <c r="E1936" s="6" t="s">
        <v>8018</v>
      </c>
      <c r="F1936" t="s">
        <v>8019</v>
      </c>
      <c r="G1936" s="6" t="s">
        <v>8020</v>
      </c>
      <c r="H1936" t="s">
        <v>22</v>
      </c>
      <c r="I1936" t="s">
        <v>23</v>
      </c>
      <c r="J1936" s="34" t="s">
        <v>8119</v>
      </c>
      <c r="K1936" t="s">
        <v>8087</v>
      </c>
      <c r="L1936" t="s">
        <v>8088</v>
      </c>
      <c r="M1936" t="s">
        <v>8089</v>
      </c>
      <c r="N1936" t="s">
        <v>4091</v>
      </c>
      <c r="O1936" s="88">
        <v>44896</v>
      </c>
      <c r="P1936" s="88">
        <v>44927</v>
      </c>
      <c r="Q1936" s="22" t="s">
        <v>27</v>
      </c>
      <c r="R1936" s="1"/>
      <c r="S1936" s="2"/>
      <c r="T1936" s="48">
        <v>44950</v>
      </c>
      <c r="U1936" t="s">
        <v>5982</v>
      </c>
      <c r="V1936" t="s">
        <v>5982</v>
      </c>
      <c r="W1936" t="s">
        <v>287</v>
      </c>
      <c r="X1936" t="b">
        <f>Tabla1[[#This Row],[PLAN CONSUMO 31/10]]=Tabla1[[#This Row],[PLAN_CONSUMO]]</f>
        <v>1</v>
      </c>
      <c r="Y1936" t="s">
        <v>8019</v>
      </c>
      <c r="Z1936" t="b">
        <f>Tabla1[[#This Row],[DESCRIPCION_U20002 31/10]]=Tabla1[[#This Row],[DESCRIPCION_U2000]]</f>
        <v>1</v>
      </c>
      <c r="AA1936" t="s">
        <v>8020</v>
      </c>
      <c r="AB1936" t="b">
        <f>Tabla1[[#This Row],[EJECUTIVO COMERCIAL 31/10]]=Tabla1[[#This Row],[EJECUTIVO_CORPORATE]]</f>
        <v>1</v>
      </c>
      <c r="AC1936" t="e">
        <f>VLOOKUP(Tabla1[[#This Row],[NRO_CUENTA]],[1]!Tabla3[#Data],12,0)</f>
        <v>#N/A</v>
      </c>
      <c r="AD1936" t="e">
        <f>VLOOKUP(Tabla1[[#This Row],[NRO_CUENTA]],[1]!Tabla3[#Data],17,0)</f>
        <v>#N/A</v>
      </c>
    </row>
    <row r="1937" spans="1:30" x14ac:dyDescent="0.25">
      <c r="A1937" t="s">
        <v>88</v>
      </c>
      <c r="B1937" s="1">
        <v>44862</v>
      </c>
      <c r="C1937" t="s">
        <v>28</v>
      </c>
      <c r="D1937">
        <v>38210</v>
      </c>
      <c r="E1937" s="6" t="s">
        <v>5230</v>
      </c>
      <c r="F1937" t="s">
        <v>8021</v>
      </c>
      <c r="G1937" s="6" t="s">
        <v>7474</v>
      </c>
      <c r="H1937" t="s">
        <v>40</v>
      </c>
      <c r="I1937" t="s">
        <v>23</v>
      </c>
      <c r="J1937" s="34" t="s">
        <v>8118</v>
      </c>
      <c r="K1937" t="s">
        <v>8090</v>
      </c>
      <c r="L1937" t="s">
        <v>8091</v>
      </c>
      <c r="M1937" t="s">
        <v>8092</v>
      </c>
      <c r="N1937" t="s">
        <v>4091</v>
      </c>
      <c r="O1937" s="88">
        <v>44896</v>
      </c>
      <c r="P1937" s="88">
        <v>44927</v>
      </c>
      <c r="Q1937" s="22" t="s">
        <v>27</v>
      </c>
      <c r="R1937" s="1"/>
      <c r="S1937" s="2"/>
      <c r="T1937" s="48">
        <v>44951</v>
      </c>
      <c r="U1937" t="s">
        <v>5982</v>
      </c>
      <c r="V1937" t="s">
        <v>5982</v>
      </c>
      <c r="W1937" t="s">
        <v>287</v>
      </c>
      <c r="X1937" t="b">
        <f>Tabla1[[#This Row],[PLAN CONSUMO 31/10]]=Tabla1[[#This Row],[PLAN_CONSUMO]]</f>
        <v>0</v>
      </c>
      <c r="Y1937" t="s">
        <v>8300</v>
      </c>
      <c r="Z1937" t="b">
        <f>Tabla1[[#This Row],[DESCRIPCION_U20002 31/10]]=Tabla1[[#This Row],[DESCRIPCION_U2000]]</f>
        <v>0</v>
      </c>
      <c r="AA1937" t="s">
        <v>7474</v>
      </c>
      <c r="AB1937" t="b">
        <f>Tabla1[[#This Row],[EJECUTIVO COMERCIAL 31/10]]=Tabla1[[#This Row],[EJECUTIVO_CORPORATE]]</f>
        <v>1</v>
      </c>
      <c r="AC1937" t="e">
        <f>VLOOKUP(Tabla1[[#This Row],[NRO_CUENTA]],[1]!Tabla3[#Data],12,0)</f>
        <v>#N/A</v>
      </c>
      <c r="AD1937" t="e">
        <f>VLOOKUP(Tabla1[[#This Row],[NRO_CUENTA]],[1]!Tabla3[#Data],17,0)</f>
        <v>#N/A</v>
      </c>
    </row>
    <row r="1938" spans="1:30" x14ac:dyDescent="0.25">
      <c r="A1938" t="s">
        <v>322</v>
      </c>
      <c r="B1938" s="1">
        <v>44844</v>
      </c>
      <c r="C1938" t="s">
        <v>28</v>
      </c>
      <c r="D1938">
        <v>38213</v>
      </c>
      <c r="E1938" s="6" t="s">
        <v>8022</v>
      </c>
      <c r="F1938" t="s">
        <v>8023</v>
      </c>
      <c r="G1938" s="6" t="s">
        <v>5340</v>
      </c>
      <c r="H1938" t="s">
        <v>40</v>
      </c>
      <c r="I1938" t="s">
        <v>23</v>
      </c>
      <c r="J1938" s="34" t="s">
        <v>5352</v>
      </c>
      <c r="K1938" t="s">
        <v>8093</v>
      </c>
      <c r="L1938" t="s">
        <v>8094</v>
      </c>
      <c r="M1938" t="s">
        <v>8095</v>
      </c>
      <c r="N1938" t="s">
        <v>4091</v>
      </c>
      <c r="O1938" s="88">
        <v>44896</v>
      </c>
      <c r="P1938" s="88">
        <v>44927</v>
      </c>
      <c r="Q1938" s="1" t="s">
        <v>75</v>
      </c>
      <c r="R1938" s="1" t="s">
        <v>8536</v>
      </c>
      <c r="S1938" s="1" t="s">
        <v>9308</v>
      </c>
      <c r="T1938" s="48" t="s">
        <v>6992</v>
      </c>
      <c r="U1938" t="s">
        <v>5982</v>
      </c>
      <c r="V1938" t="s">
        <v>5982</v>
      </c>
      <c r="W1938" t="s">
        <v>28</v>
      </c>
      <c r="X1938" t="b">
        <f>Tabla1[[#This Row],[PLAN CONSUMO 31/10]]=Tabla1[[#This Row],[PLAN_CONSUMO]]</f>
        <v>1</v>
      </c>
      <c r="Y1938" t="s">
        <v>8023</v>
      </c>
      <c r="Z1938" t="b">
        <f>Tabla1[[#This Row],[DESCRIPCION_U20002 31/10]]=Tabla1[[#This Row],[DESCRIPCION_U2000]]</f>
        <v>1</v>
      </c>
      <c r="AA1938" t="s">
        <v>5340</v>
      </c>
      <c r="AB1938" t="b">
        <f>Tabla1[[#This Row],[EJECUTIVO COMERCIAL 31/10]]=Tabla1[[#This Row],[EJECUTIVO_CORPORATE]]</f>
        <v>1</v>
      </c>
      <c r="AC1938" t="e">
        <f>VLOOKUP(Tabla1[[#This Row],[NRO_CUENTA]],[1]!Tabla3[#Data],12,0)</f>
        <v>#N/A</v>
      </c>
      <c r="AD1938" t="e">
        <f>VLOOKUP(Tabla1[[#This Row],[NRO_CUENTA]],[1]!Tabla3[#Data],17,0)</f>
        <v>#N/A</v>
      </c>
    </row>
    <row r="1939" spans="1:30" x14ac:dyDescent="0.25">
      <c r="A1939" t="s">
        <v>18</v>
      </c>
      <c r="B1939" s="1">
        <v>44859</v>
      </c>
      <c r="C1939" t="s">
        <v>76</v>
      </c>
      <c r="D1939">
        <v>38216</v>
      </c>
      <c r="E1939" s="6" t="s">
        <v>8024</v>
      </c>
      <c r="F1939" t="s">
        <v>8301</v>
      </c>
      <c r="G1939" s="6" t="s">
        <v>4620</v>
      </c>
      <c r="H1939" t="s">
        <v>40</v>
      </c>
      <c r="I1939" t="s">
        <v>23</v>
      </c>
      <c r="J1939" t="s">
        <v>1225</v>
      </c>
      <c r="K1939" t="s">
        <v>8096</v>
      </c>
      <c r="L1939" t="s">
        <v>8097</v>
      </c>
      <c r="M1939" t="s">
        <v>8098</v>
      </c>
      <c r="N1939" t="s">
        <v>4091</v>
      </c>
      <c r="O1939" s="88">
        <v>44896</v>
      </c>
      <c r="P1939" s="88">
        <v>44927</v>
      </c>
      <c r="Q1939" s="1" t="s">
        <v>27</v>
      </c>
      <c r="R1939" s="1" t="s">
        <v>8585</v>
      </c>
      <c r="S1939" s="2"/>
      <c r="T1939" s="48">
        <v>45065</v>
      </c>
      <c r="U1939" t="s">
        <v>5982</v>
      </c>
      <c r="V1939" t="s">
        <v>5982</v>
      </c>
      <c r="W1939" t="s">
        <v>76</v>
      </c>
      <c r="X1939" t="b">
        <f>Tabla1[[#This Row],[PLAN CONSUMO 31/10]]=Tabla1[[#This Row],[PLAN_CONSUMO]]</f>
        <v>1</v>
      </c>
      <c r="Y1939" t="s">
        <v>8888</v>
      </c>
      <c r="Z1939" t="b">
        <f>Tabla1[[#This Row],[DESCRIPCION_U20002 31/10]]=Tabla1[[#This Row],[DESCRIPCION_U2000]]</f>
        <v>0</v>
      </c>
      <c r="AA1939" t="s">
        <v>9185</v>
      </c>
      <c r="AB1939" t="b">
        <f>Tabla1[[#This Row],[EJECUTIVO COMERCIAL 31/10]]=Tabla1[[#This Row],[EJECUTIVO_CORPORATE]]</f>
        <v>0</v>
      </c>
      <c r="AC1939" t="e">
        <f>VLOOKUP(Tabla1[[#This Row],[NRO_CUENTA]],[1]!Tabla3[#Data],12,0)</f>
        <v>#N/A</v>
      </c>
      <c r="AD1939" t="e">
        <f>VLOOKUP(Tabla1[[#This Row],[NRO_CUENTA]],[1]!Tabla3[#Data],17,0)</f>
        <v>#N/A</v>
      </c>
    </row>
    <row r="1940" spans="1:30" x14ac:dyDescent="0.25">
      <c r="A1940" t="s">
        <v>1382</v>
      </c>
      <c r="B1940" s="1">
        <v>44880</v>
      </c>
      <c r="C1940" t="s">
        <v>28</v>
      </c>
      <c r="D1940">
        <v>38238</v>
      </c>
      <c r="E1940" s="6" t="s">
        <v>2851</v>
      </c>
      <c r="F1940" t="s">
        <v>8025</v>
      </c>
      <c r="G1940" s="6" t="s">
        <v>5584</v>
      </c>
      <c r="H1940" t="s">
        <v>40</v>
      </c>
      <c r="I1940" t="s">
        <v>23</v>
      </c>
      <c r="J1940" t="s">
        <v>5585</v>
      </c>
      <c r="K1940" t="s">
        <v>8099</v>
      </c>
      <c r="L1940" t="s">
        <v>8100</v>
      </c>
      <c r="M1940" t="s">
        <v>8101</v>
      </c>
      <c r="N1940" t="s">
        <v>4091</v>
      </c>
      <c r="O1940" s="88">
        <v>44896</v>
      </c>
      <c r="P1940" s="88">
        <v>44927</v>
      </c>
      <c r="Q1940" s="22" t="s">
        <v>27</v>
      </c>
      <c r="R1940" s="1"/>
      <c r="S1940" s="2"/>
      <c r="T1940" s="48">
        <v>45009</v>
      </c>
      <c r="U1940" t="s">
        <v>5982</v>
      </c>
      <c r="V1940" t="s">
        <v>5982</v>
      </c>
      <c r="W1940" t="s">
        <v>28</v>
      </c>
      <c r="X1940" t="b">
        <f>Tabla1[[#This Row],[PLAN CONSUMO 31/10]]=Tabla1[[#This Row],[PLAN_CONSUMO]]</f>
        <v>1</v>
      </c>
      <c r="Y1940" t="s">
        <v>8025</v>
      </c>
      <c r="Z1940" t="b">
        <f>Tabla1[[#This Row],[DESCRIPCION_U20002 31/10]]=Tabla1[[#This Row],[DESCRIPCION_U2000]]</f>
        <v>1</v>
      </c>
      <c r="AA1940" t="s">
        <v>7475</v>
      </c>
      <c r="AB1940" t="b">
        <f>Tabla1[[#This Row],[EJECUTIVO COMERCIAL 31/10]]=Tabla1[[#This Row],[EJECUTIVO_CORPORATE]]</f>
        <v>0</v>
      </c>
      <c r="AC1940" t="e">
        <f>VLOOKUP(Tabla1[[#This Row],[NRO_CUENTA]],[1]!Tabla3[#Data],12,0)</f>
        <v>#N/A</v>
      </c>
      <c r="AD1940" t="e">
        <f>VLOOKUP(Tabla1[[#This Row],[NRO_CUENTA]],[1]!Tabla3[#Data],17,0)</f>
        <v>#N/A</v>
      </c>
    </row>
    <row r="1941" spans="1:30" x14ac:dyDescent="0.25">
      <c r="A1941" t="s">
        <v>18</v>
      </c>
      <c r="B1941" s="1">
        <v>44859</v>
      </c>
      <c r="C1941" t="s">
        <v>28</v>
      </c>
      <c r="D1941">
        <v>38239</v>
      </c>
      <c r="E1941" s="6" t="s">
        <v>4972</v>
      </c>
      <c r="F1941" t="s">
        <v>8026</v>
      </c>
      <c r="G1941" s="6" t="s">
        <v>4620</v>
      </c>
      <c r="H1941" t="s">
        <v>40</v>
      </c>
      <c r="I1941" t="s">
        <v>23</v>
      </c>
      <c r="J1941" t="s">
        <v>1225</v>
      </c>
      <c r="K1941" t="s">
        <v>8102</v>
      </c>
      <c r="L1941" t="s">
        <v>8103</v>
      </c>
      <c r="M1941" t="s">
        <v>8104</v>
      </c>
      <c r="N1941" t="s">
        <v>4091</v>
      </c>
      <c r="O1941" s="88">
        <v>44896</v>
      </c>
      <c r="P1941" s="88">
        <v>44927</v>
      </c>
      <c r="Q1941" s="1" t="s">
        <v>27</v>
      </c>
      <c r="R1941" s="1" t="s">
        <v>8585</v>
      </c>
      <c r="S1941" s="2"/>
      <c r="T1941" s="48">
        <v>45065</v>
      </c>
      <c r="U1941" t="s">
        <v>5982</v>
      </c>
      <c r="V1941" t="s">
        <v>5982</v>
      </c>
      <c r="W1941" t="s">
        <v>28</v>
      </c>
      <c r="X1941" t="b">
        <f>Tabla1[[#This Row],[PLAN CONSUMO 31/10]]=Tabla1[[#This Row],[PLAN_CONSUMO]]</f>
        <v>1</v>
      </c>
      <c r="Y1941" t="s">
        <v>8302</v>
      </c>
      <c r="Z1941" t="b">
        <f>Tabla1[[#This Row],[DESCRIPCION_U20002 31/10]]=Tabla1[[#This Row],[DESCRIPCION_U2000]]</f>
        <v>0</v>
      </c>
      <c r="AA1941" t="s">
        <v>1820</v>
      </c>
      <c r="AB1941" t="b">
        <f>Tabla1[[#This Row],[EJECUTIVO COMERCIAL 31/10]]=Tabla1[[#This Row],[EJECUTIVO_CORPORATE]]</f>
        <v>0</v>
      </c>
      <c r="AC1941" t="e">
        <f>VLOOKUP(Tabla1[[#This Row],[NRO_CUENTA]],[1]!Tabla3[#Data],12,0)</f>
        <v>#N/A</v>
      </c>
      <c r="AD1941" t="e">
        <f>VLOOKUP(Tabla1[[#This Row],[NRO_CUENTA]],[1]!Tabla3[#Data],17,0)</f>
        <v>#N/A</v>
      </c>
    </row>
    <row r="1942" spans="1:30" x14ac:dyDescent="0.25">
      <c r="A1942" t="s">
        <v>88</v>
      </c>
      <c r="B1942" s="1">
        <v>44855</v>
      </c>
      <c r="C1942" t="s">
        <v>28</v>
      </c>
      <c r="D1942">
        <v>38256</v>
      </c>
      <c r="E1942" s="6" t="s">
        <v>7878</v>
      </c>
      <c r="F1942" t="s">
        <v>8027</v>
      </c>
      <c r="G1942" s="6" t="s">
        <v>1830</v>
      </c>
      <c r="H1942" t="s">
        <v>40</v>
      </c>
      <c r="I1942" t="s">
        <v>23</v>
      </c>
      <c r="J1942" t="s">
        <v>1842</v>
      </c>
      <c r="K1942" t="s">
        <v>8105</v>
      </c>
      <c r="L1942" t="s">
        <v>8106</v>
      </c>
      <c r="M1942" t="s">
        <v>7955</v>
      </c>
      <c r="N1942" t="s">
        <v>4091</v>
      </c>
      <c r="O1942" s="88">
        <v>44896</v>
      </c>
      <c r="P1942" s="88">
        <v>44927</v>
      </c>
      <c r="Q1942" s="22" t="s">
        <v>27</v>
      </c>
      <c r="R1942" s="1"/>
      <c r="S1942" s="2"/>
      <c r="T1942" s="48">
        <v>44951</v>
      </c>
      <c r="U1942" t="s">
        <v>5982</v>
      </c>
      <c r="V1942" t="s">
        <v>5982</v>
      </c>
      <c r="W1942" t="s">
        <v>28</v>
      </c>
      <c r="X1942" t="b">
        <f>Tabla1[[#This Row],[PLAN CONSUMO 31/10]]=Tabla1[[#This Row],[PLAN_CONSUMO]]</f>
        <v>1</v>
      </c>
      <c r="Y1942" t="s">
        <v>8027</v>
      </c>
      <c r="Z1942" t="b">
        <f>Tabla1[[#This Row],[DESCRIPCION_U20002 31/10]]=Tabla1[[#This Row],[DESCRIPCION_U2000]]</f>
        <v>1</v>
      </c>
      <c r="AA1942" t="s">
        <v>1830</v>
      </c>
      <c r="AB1942" t="b">
        <f>Tabla1[[#This Row],[EJECUTIVO COMERCIAL 31/10]]=Tabla1[[#This Row],[EJECUTIVO_CORPORATE]]</f>
        <v>1</v>
      </c>
      <c r="AC1942" t="e">
        <f>VLOOKUP(Tabla1[[#This Row],[NRO_CUENTA]],[1]!Tabla3[#Data],12,0)</f>
        <v>#N/A</v>
      </c>
      <c r="AD1942" t="e">
        <f>VLOOKUP(Tabla1[[#This Row],[NRO_CUENTA]],[1]!Tabla3[#Data],17,0)</f>
        <v>#N/A</v>
      </c>
    </row>
    <row r="1943" spans="1:30" x14ac:dyDescent="0.25">
      <c r="A1943" t="s">
        <v>88</v>
      </c>
      <c r="B1943" s="1">
        <v>44862</v>
      </c>
      <c r="C1943" t="s">
        <v>28</v>
      </c>
      <c r="D1943">
        <v>38267</v>
      </c>
      <c r="E1943" s="6" t="s">
        <v>8028</v>
      </c>
      <c r="F1943" t="s">
        <v>8029</v>
      </c>
      <c r="G1943" s="6" t="s">
        <v>7110</v>
      </c>
      <c r="H1943" t="s">
        <v>40</v>
      </c>
      <c r="I1943" t="s">
        <v>23</v>
      </c>
      <c r="J1943" s="43" t="s">
        <v>1233</v>
      </c>
      <c r="K1943" t="s">
        <v>8107</v>
      </c>
      <c r="L1943" t="s">
        <v>8108</v>
      </c>
      <c r="M1943" t="s">
        <v>8109</v>
      </c>
      <c r="N1943" t="s">
        <v>4091</v>
      </c>
      <c r="O1943" s="88">
        <v>44896</v>
      </c>
      <c r="P1943" s="88">
        <v>44927</v>
      </c>
      <c r="Q1943" s="22" t="s">
        <v>27</v>
      </c>
      <c r="R1943" s="1"/>
      <c r="S1943" s="2"/>
      <c r="T1943" s="48">
        <v>44953</v>
      </c>
      <c r="U1943" t="s">
        <v>5982</v>
      </c>
      <c r="V1943" t="s">
        <v>5982</v>
      </c>
      <c r="W1943" t="s">
        <v>28</v>
      </c>
      <c r="X1943" t="b">
        <f>Tabla1[[#This Row],[PLAN CONSUMO 31/10]]=Tabla1[[#This Row],[PLAN_CONSUMO]]</f>
        <v>1</v>
      </c>
      <c r="Y1943" t="s">
        <v>8029</v>
      </c>
      <c r="Z1943" t="b">
        <f>Tabla1[[#This Row],[DESCRIPCION_U20002 31/10]]=Tabla1[[#This Row],[DESCRIPCION_U2000]]</f>
        <v>1</v>
      </c>
      <c r="AA1943" t="s">
        <v>7110</v>
      </c>
      <c r="AB1943" t="b">
        <f>Tabla1[[#This Row],[EJECUTIVO COMERCIAL 31/10]]=Tabla1[[#This Row],[EJECUTIVO_CORPORATE]]</f>
        <v>1</v>
      </c>
      <c r="AC1943" t="e">
        <f>VLOOKUP(Tabla1[[#This Row],[NRO_CUENTA]],[1]!Tabla3[#Data],12,0)</f>
        <v>#N/A</v>
      </c>
      <c r="AD1943" t="e">
        <f>VLOOKUP(Tabla1[[#This Row],[NRO_CUENTA]],[1]!Tabla3[#Data],17,0)</f>
        <v>#N/A</v>
      </c>
    </row>
    <row r="1944" spans="1:30" x14ac:dyDescent="0.25">
      <c r="A1944" t="s">
        <v>322</v>
      </c>
      <c r="B1944" s="1">
        <v>44862</v>
      </c>
      <c r="C1944" t="s">
        <v>393</v>
      </c>
      <c r="D1944">
        <v>38272</v>
      </c>
      <c r="E1944" s="6" t="s">
        <v>8030</v>
      </c>
      <c r="F1944" t="s">
        <v>8031</v>
      </c>
      <c r="G1944" s="6" t="s">
        <v>7448</v>
      </c>
      <c r="H1944" t="s">
        <v>22</v>
      </c>
      <c r="I1944" t="s">
        <v>23</v>
      </c>
      <c r="J1944" s="34" t="s">
        <v>7330</v>
      </c>
      <c r="K1944" t="s">
        <v>8110</v>
      </c>
      <c r="L1944" t="s">
        <v>8111</v>
      </c>
      <c r="M1944" t="s">
        <v>8112</v>
      </c>
      <c r="N1944" t="s">
        <v>4091</v>
      </c>
      <c r="O1944" s="88">
        <v>44896</v>
      </c>
      <c r="P1944" s="88">
        <v>44927</v>
      </c>
      <c r="Q1944" s="22" t="s">
        <v>27</v>
      </c>
      <c r="R1944" s="1"/>
      <c r="S1944" s="2"/>
      <c r="T1944" s="48">
        <v>44939</v>
      </c>
      <c r="U1944" t="s">
        <v>5982</v>
      </c>
      <c r="V1944" t="s">
        <v>5982</v>
      </c>
      <c r="W1944" t="s">
        <v>393</v>
      </c>
      <c r="X1944" t="b">
        <f>Tabla1[[#This Row],[PLAN CONSUMO 31/10]]=Tabla1[[#This Row],[PLAN_CONSUMO]]</f>
        <v>1</v>
      </c>
      <c r="Y1944" t="s">
        <v>8031</v>
      </c>
      <c r="Z1944" t="b">
        <f>Tabla1[[#This Row],[DESCRIPCION_U20002 31/10]]=Tabla1[[#This Row],[DESCRIPCION_U2000]]</f>
        <v>1</v>
      </c>
      <c r="AA1944" t="s">
        <v>7448</v>
      </c>
      <c r="AB1944" t="b">
        <f>Tabla1[[#This Row],[EJECUTIVO COMERCIAL 31/10]]=Tabla1[[#This Row],[EJECUTIVO_CORPORATE]]</f>
        <v>1</v>
      </c>
      <c r="AC1944" t="e">
        <f>VLOOKUP(Tabla1[[#This Row],[NRO_CUENTA]],[1]!Tabla3[#Data],12,0)</f>
        <v>#N/A</v>
      </c>
      <c r="AD1944" t="e">
        <f>VLOOKUP(Tabla1[[#This Row],[NRO_CUENTA]],[1]!Tabla3[#Data],17,0)</f>
        <v>#N/A</v>
      </c>
    </row>
    <row r="1945" spans="1:30" x14ac:dyDescent="0.25">
      <c r="A1945" t="s">
        <v>88</v>
      </c>
      <c r="B1945" s="1">
        <v>44865</v>
      </c>
      <c r="C1945" t="s">
        <v>36</v>
      </c>
      <c r="D1945">
        <v>38276</v>
      </c>
      <c r="E1945" s="6" t="s">
        <v>8032</v>
      </c>
      <c r="F1945" t="s">
        <v>8033</v>
      </c>
      <c r="G1945" s="6" t="s">
        <v>1426</v>
      </c>
      <c r="H1945" t="s">
        <v>22</v>
      </c>
      <c r="I1945" t="s">
        <v>23</v>
      </c>
      <c r="J1945" t="s">
        <v>1222</v>
      </c>
      <c r="K1945" t="s">
        <v>8113</v>
      </c>
      <c r="L1945" t="s">
        <v>8114</v>
      </c>
      <c r="M1945" t="s">
        <v>8115</v>
      </c>
      <c r="N1945" t="s">
        <v>4091</v>
      </c>
      <c r="O1945" s="88">
        <v>44896</v>
      </c>
      <c r="P1945" s="88">
        <v>44927</v>
      </c>
      <c r="Q1945" s="22" t="s">
        <v>27</v>
      </c>
      <c r="R1945" s="1"/>
      <c r="S1945" s="2"/>
      <c r="T1945" s="48">
        <v>44939</v>
      </c>
      <c r="U1945" t="s">
        <v>5982</v>
      </c>
      <c r="V1945" t="s">
        <v>5982</v>
      </c>
      <c r="W1945" t="s">
        <v>36</v>
      </c>
      <c r="X1945" t="b">
        <f>Tabla1[[#This Row],[PLAN CONSUMO 31/10]]=Tabla1[[#This Row],[PLAN_CONSUMO]]</f>
        <v>1</v>
      </c>
      <c r="Y1945" t="s">
        <v>8033</v>
      </c>
      <c r="Z1945" t="b">
        <f>Tabla1[[#This Row],[DESCRIPCION_U20002 31/10]]=Tabla1[[#This Row],[DESCRIPCION_U2000]]</f>
        <v>1</v>
      </c>
      <c r="AA1945" t="s">
        <v>1426</v>
      </c>
      <c r="AB1945" t="b">
        <f>Tabla1[[#This Row],[EJECUTIVO COMERCIAL 31/10]]=Tabla1[[#This Row],[EJECUTIVO_CORPORATE]]</f>
        <v>1</v>
      </c>
      <c r="AC1945" t="e">
        <f>VLOOKUP(Tabla1[[#This Row],[NRO_CUENTA]],[1]!Tabla3[#Data],12,0)</f>
        <v>#N/A</v>
      </c>
      <c r="AD1945" t="e">
        <f>VLOOKUP(Tabla1[[#This Row],[NRO_CUENTA]],[1]!Tabla3[#Data],17,0)</f>
        <v>#N/A</v>
      </c>
    </row>
    <row r="1946" spans="1:30" x14ac:dyDescent="0.25">
      <c r="A1946" t="s">
        <v>88</v>
      </c>
      <c r="B1946" s="1">
        <v>44498</v>
      </c>
      <c r="C1946" t="s">
        <v>28</v>
      </c>
      <c r="D1946">
        <v>36955</v>
      </c>
      <c r="E1946" s="6" t="s">
        <v>3832</v>
      </c>
      <c r="F1946" t="s">
        <v>8141</v>
      </c>
      <c r="G1946" s="6" t="s">
        <v>7110</v>
      </c>
      <c r="H1946" t="s">
        <v>40</v>
      </c>
      <c r="I1946" t="s">
        <v>23</v>
      </c>
      <c r="J1946" t="s">
        <v>1233</v>
      </c>
      <c r="K1946" t="s">
        <v>8142</v>
      </c>
      <c r="L1946" t="s">
        <v>8143</v>
      </c>
      <c r="M1946" t="s">
        <v>8144</v>
      </c>
      <c r="N1946" t="s">
        <v>594</v>
      </c>
      <c r="O1946" s="88">
        <v>44896</v>
      </c>
      <c r="P1946" s="88">
        <v>44927</v>
      </c>
      <c r="Q1946" s="22" t="s">
        <v>27</v>
      </c>
      <c r="R1946" s="1"/>
      <c r="S1946" s="2"/>
      <c r="T1946" s="1">
        <v>44935</v>
      </c>
      <c r="U1946" t="s">
        <v>5982</v>
      </c>
      <c r="V1946" t="s">
        <v>35</v>
      </c>
      <c r="W1946" t="s">
        <v>8413</v>
      </c>
      <c r="X1946" t="b">
        <f>Tabla1[[#This Row],[PLAN CONSUMO 31/10]]=Tabla1[[#This Row],[PLAN_CONSUMO]]</f>
        <v>0</v>
      </c>
      <c r="Y1946" t="s">
        <v>35</v>
      </c>
      <c r="Z1946" t="b">
        <f>Tabla1[[#This Row],[DESCRIPCION_U20002 31/10]]=Tabla1[[#This Row],[DESCRIPCION_U2000]]</f>
        <v>0</v>
      </c>
      <c r="AA1946" t="s">
        <v>7110</v>
      </c>
      <c r="AB1946" t="b">
        <f>Tabla1[[#This Row],[EJECUTIVO COMERCIAL 31/10]]=Tabla1[[#This Row],[EJECUTIVO_CORPORATE]]</f>
        <v>1</v>
      </c>
      <c r="AC1946" t="e">
        <f>VLOOKUP(Tabla1[[#This Row],[NRO_CUENTA]],[1]!Tabla3[#Data],12,0)</f>
        <v>#N/A</v>
      </c>
      <c r="AD1946" t="e">
        <f>VLOOKUP(Tabla1[[#This Row],[NRO_CUENTA]],[1]!Tabla3[#Data],17,0)</f>
        <v>#N/A</v>
      </c>
    </row>
    <row r="1947" spans="1:30" x14ac:dyDescent="0.25">
      <c r="A1947" t="s">
        <v>88</v>
      </c>
      <c r="B1947" s="1">
        <v>43206</v>
      </c>
      <c r="C1947" t="s">
        <v>323</v>
      </c>
      <c r="D1947">
        <v>32220</v>
      </c>
      <c r="E1947" s="6" t="s">
        <v>1773</v>
      </c>
      <c r="F1947" t="s">
        <v>8138</v>
      </c>
      <c r="G1947" t="s">
        <v>1426</v>
      </c>
      <c r="H1947" t="s">
        <v>31</v>
      </c>
      <c r="I1947" t="s">
        <v>23</v>
      </c>
      <c r="J1947" t="s">
        <v>1222</v>
      </c>
      <c r="K1947" t="s">
        <v>8147</v>
      </c>
      <c r="L1947">
        <v>0</v>
      </c>
      <c r="M1947" t="s">
        <v>4774</v>
      </c>
      <c r="N1947" t="s">
        <v>594</v>
      </c>
      <c r="O1947" s="88">
        <v>44896</v>
      </c>
      <c r="P1947" s="88">
        <v>44927</v>
      </c>
      <c r="Q1947" s="22" t="s">
        <v>27</v>
      </c>
      <c r="R1947" s="1"/>
      <c r="S1947" s="2"/>
      <c r="T1947" s="1">
        <v>44940</v>
      </c>
      <c r="U1947" t="s">
        <v>5982</v>
      </c>
      <c r="V1947" t="s">
        <v>5982</v>
      </c>
      <c r="W1947" t="s">
        <v>323</v>
      </c>
      <c r="X1947" t="b">
        <f>Tabla1[[#This Row],[PLAN CONSUMO 31/10]]=Tabla1[[#This Row],[PLAN_CONSUMO]]</f>
        <v>1</v>
      </c>
      <c r="Y1947" t="s">
        <v>8138</v>
      </c>
      <c r="Z1947" t="b">
        <f>Tabla1[[#This Row],[DESCRIPCION_U20002 31/10]]=Tabla1[[#This Row],[DESCRIPCION_U2000]]</f>
        <v>1</v>
      </c>
      <c r="AA1947" t="s">
        <v>1426</v>
      </c>
      <c r="AB1947" t="b">
        <f>Tabla1[[#This Row],[EJECUTIVO COMERCIAL 31/10]]=Tabla1[[#This Row],[EJECUTIVO_CORPORATE]]</f>
        <v>1</v>
      </c>
      <c r="AC1947" t="e">
        <f>VLOOKUP(Tabla1[[#This Row],[NRO_CUENTA]],[1]!Tabla3[#Data],12,0)</f>
        <v>#N/A</v>
      </c>
      <c r="AD1947" t="e">
        <f>VLOOKUP(Tabla1[[#This Row],[NRO_CUENTA]],[1]!Tabla3[#Data],17,0)</f>
        <v>#N/A</v>
      </c>
    </row>
    <row r="1948" spans="1:30" x14ac:dyDescent="0.25">
      <c r="A1948" t="s">
        <v>88</v>
      </c>
      <c r="B1948" s="1">
        <v>44617</v>
      </c>
      <c r="C1948" t="s">
        <v>28</v>
      </c>
      <c r="D1948">
        <v>35882</v>
      </c>
      <c r="E1948" s="6" t="s">
        <v>3832</v>
      </c>
      <c r="F1948" t="s">
        <v>8139</v>
      </c>
      <c r="G1948" s="6" t="s">
        <v>7110</v>
      </c>
      <c r="H1948" t="s">
        <v>31</v>
      </c>
      <c r="I1948" t="s">
        <v>23</v>
      </c>
      <c r="J1948" s="43" t="s">
        <v>1233</v>
      </c>
      <c r="K1948" t="s">
        <v>8147</v>
      </c>
      <c r="L1948">
        <v>0</v>
      </c>
      <c r="M1948" s="92" t="s">
        <v>8145</v>
      </c>
      <c r="N1948" t="s">
        <v>594</v>
      </c>
      <c r="O1948" s="88">
        <v>44896</v>
      </c>
      <c r="P1948" s="88">
        <v>44927</v>
      </c>
      <c r="Q1948" s="22" t="s">
        <v>27</v>
      </c>
      <c r="R1948" s="1"/>
      <c r="S1948" s="2"/>
      <c r="T1948" s="1">
        <v>44940</v>
      </c>
      <c r="U1948" t="s">
        <v>5982</v>
      </c>
      <c r="V1948" t="s">
        <v>5982</v>
      </c>
      <c r="W1948" t="s">
        <v>8413</v>
      </c>
      <c r="X1948" t="b">
        <f>Tabla1[[#This Row],[PLAN CONSUMO 31/10]]=Tabla1[[#This Row],[PLAN_CONSUMO]]</f>
        <v>0</v>
      </c>
      <c r="Y1948" t="s">
        <v>8139</v>
      </c>
      <c r="Z1948" t="b">
        <f>Tabla1[[#This Row],[DESCRIPCION_U20002 31/10]]=Tabla1[[#This Row],[DESCRIPCION_U2000]]</f>
        <v>1</v>
      </c>
      <c r="AA1948" t="s">
        <v>7110</v>
      </c>
      <c r="AB1948" t="b">
        <f>Tabla1[[#This Row],[EJECUTIVO COMERCIAL 31/10]]=Tabla1[[#This Row],[EJECUTIVO_CORPORATE]]</f>
        <v>1</v>
      </c>
      <c r="AC1948" t="e">
        <f>VLOOKUP(Tabla1[[#This Row],[NRO_CUENTA]],[1]!Tabla3[#Data],12,0)</f>
        <v>#N/A</v>
      </c>
      <c r="AD1948" t="e">
        <f>VLOOKUP(Tabla1[[#This Row],[NRO_CUENTA]],[1]!Tabla3[#Data],17,0)</f>
        <v>#N/A</v>
      </c>
    </row>
    <row r="1949" spans="1:30" x14ac:dyDescent="0.25">
      <c r="A1949" t="s">
        <v>88</v>
      </c>
      <c r="B1949" s="1">
        <v>44408</v>
      </c>
      <c r="C1949" t="s">
        <v>28</v>
      </c>
      <c r="D1949">
        <v>36428</v>
      </c>
      <c r="E1949" s="6" t="s">
        <v>3832</v>
      </c>
      <c r="F1949" t="s">
        <v>8140</v>
      </c>
      <c r="G1949" s="6" t="s">
        <v>7110</v>
      </c>
      <c r="H1949" t="s">
        <v>31</v>
      </c>
      <c r="I1949" t="s">
        <v>23</v>
      </c>
      <c r="J1949" s="43" t="s">
        <v>1233</v>
      </c>
      <c r="K1949" t="s">
        <v>8148</v>
      </c>
      <c r="L1949">
        <v>0</v>
      </c>
      <c r="M1949" s="92" t="s">
        <v>8146</v>
      </c>
      <c r="N1949" t="s">
        <v>594</v>
      </c>
      <c r="O1949" s="88">
        <v>44896</v>
      </c>
      <c r="P1949" s="88">
        <v>44927</v>
      </c>
      <c r="Q1949" s="22" t="s">
        <v>27</v>
      </c>
      <c r="R1949" s="1"/>
      <c r="S1949" s="2"/>
      <c r="T1949" s="1">
        <v>44940</v>
      </c>
      <c r="U1949" t="s">
        <v>5982</v>
      </c>
      <c r="V1949" t="s">
        <v>5982</v>
      </c>
      <c r="W1949" t="s">
        <v>28</v>
      </c>
      <c r="X1949" t="b">
        <f>Tabla1[[#This Row],[PLAN CONSUMO 31/10]]=Tabla1[[#This Row],[PLAN_CONSUMO]]</f>
        <v>1</v>
      </c>
      <c r="Y1949" t="s">
        <v>8140</v>
      </c>
      <c r="Z1949" t="b">
        <f>Tabla1[[#This Row],[DESCRIPCION_U20002 31/10]]=Tabla1[[#This Row],[DESCRIPCION_U2000]]</f>
        <v>1</v>
      </c>
      <c r="AA1949" t="s">
        <v>7110</v>
      </c>
      <c r="AB1949" t="b">
        <f>Tabla1[[#This Row],[EJECUTIVO COMERCIAL 31/10]]=Tabla1[[#This Row],[EJECUTIVO_CORPORATE]]</f>
        <v>1</v>
      </c>
      <c r="AC1949" t="e">
        <f>VLOOKUP(Tabla1[[#This Row],[NRO_CUENTA]],[1]!Tabla3[#Data],12,0)</f>
        <v>#N/A</v>
      </c>
      <c r="AD1949" t="e">
        <f>VLOOKUP(Tabla1[[#This Row],[NRO_CUENTA]],[1]!Tabla3[#Data],17,0)</f>
        <v>#N/A</v>
      </c>
    </row>
    <row r="1950" spans="1:30" x14ac:dyDescent="0.25">
      <c r="A1950" t="s">
        <v>88</v>
      </c>
      <c r="B1950" s="1">
        <v>44925</v>
      </c>
      <c r="C1950" t="s">
        <v>28</v>
      </c>
      <c r="D1950">
        <v>37962</v>
      </c>
      <c r="E1950" s="6" t="s">
        <v>501</v>
      </c>
      <c r="F1950" t="s">
        <v>8149</v>
      </c>
      <c r="G1950" s="6" t="s">
        <v>7474</v>
      </c>
      <c r="H1950" t="s">
        <v>40</v>
      </c>
      <c r="I1950" t="s">
        <v>23</v>
      </c>
      <c r="J1950" t="s">
        <v>8118</v>
      </c>
      <c r="K1950" t="s">
        <v>8200</v>
      </c>
      <c r="L1950" t="s">
        <v>8201</v>
      </c>
      <c r="M1950" t="s">
        <v>8202</v>
      </c>
      <c r="N1950" t="s">
        <v>4091</v>
      </c>
      <c r="O1950" s="88">
        <v>44927</v>
      </c>
      <c r="P1950" s="88">
        <v>44958</v>
      </c>
      <c r="Q1950" s="22" t="s">
        <v>27</v>
      </c>
      <c r="R1950" s="1"/>
      <c r="S1950" s="2"/>
      <c r="T1950" s="48">
        <v>44975</v>
      </c>
      <c r="U1950" t="s">
        <v>5982</v>
      </c>
      <c r="V1950" t="s">
        <v>5982</v>
      </c>
      <c r="W1950" t="s">
        <v>28</v>
      </c>
      <c r="X1950" t="b">
        <f>Tabla1[[#This Row],[PLAN CONSUMO 31/10]]=Tabla1[[#This Row],[PLAN_CONSUMO]]</f>
        <v>1</v>
      </c>
      <c r="Y1950" t="s">
        <v>8149</v>
      </c>
      <c r="Z1950" t="b">
        <f>Tabla1[[#This Row],[DESCRIPCION_U20002 31/10]]=Tabla1[[#This Row],[DESCRIPCION_U2000]]</f>
        <v>1</v>
      </c>
      <c r="AA1950" t="s">
        <v>7474</v>
      </c>
      <c r="AB1950" t="b">
        <f>Tabla1[[#This Row],[EJECUTIVO COMERCIAL 31/10]]=Tabla1[[#This Row],[EJECUTIVO_CORPORATE]]</f>
        <v>1</v>
      </c>
      <c r="AC1950" t="e">
        <f>VLOOKUP(Tabla1[[#This Row],[NRO_CUENTA]],[1]!Tabla3[#Data],12,0)</f>
        <v>#N/A</v>
      </c>
      <c r="AD1950" t="e">
        <f>VLOOKUP(Tabla1[[#This Row],[NRO_CUENTA]],[1]!Tabla3[#Data],17,0)</f>
        <v>#N/A</v>
      </c>
    </row>
    <row r="1951" spans="1:30" x14ac:dyDescent="0.25">
      <c r="A1951" t="s">
        <v>322</v>
      </c>
      <c r="B1951" s="1">
        <v>44792</v>
      </c>
      <c r="C1951" t="s">
        <v>28</v>
      </c>
      <c r="D1951">
        <v>38001</v>
      </c>
      <c r="E1951" s="6" t="s">
        <v>8150</v>
      </c>
      <c r="F1951" t="s">
        <v>8151</v>
      </c>
      <c r="G1951" s="6" t="s">
        <v>5340</v>
      </c>
      <c r="H1951" t="s">
        <v>40</v>
      </c>
      <c r="I1951" t="s">
        <v>23</v>
      </c>
      <c r="J1951" t="s">
        <v>5352</v>
      </c>
      <c r="K1951" t="s">
        <v>8203</v>
      </c>
      <c r="L1951" t="s">
        <v>8204</v>
      </c>
      <c r="M1951" t="s">
        <v>8205</v>
      </c>
      <c r="N1951" t="s">
        <v>4091</v>
      </c>
      <c r="O1951" s="88">
        <v>44927</v>
      </c>
      <c r="P1951" s="88">
        <v>44958</v>
      </c>
      <c r="Q1951" s="22" t="s">
        <v>27</v>
      </c>
      <c r="R1951" s="1"/>
      <c r="S1951" s="2"/>
      <c r="T1951" s="48">
        <v>44981</v>
      </c>
      <c r="U1951" t="s">
        <v>5982</v>
      </c>
      <c r="V1951" t="s">
        <v>5982</v>
      </c>
      <c r="W1951" t="s">
        <v>28</v>
      </c>
      <c r="X1951" t="b">
        <f>Tabla1[[#This Row],[PLAN CONSUMO 31/10]]=Tabla1[[#This Row],[PLAN_CONSUMO]]</f>
        <v>1</v>
      </c>
      <c r="Y1951" t="s">
        <v>8151</v>
      </c>
      <c r="Z1951" t="b">
        <f>Tabla1[[#This Row],[DESCRIPCION_U20002 31/10]]=Tabla1[[#This Row],[DESCRIPCION_U2000]]</f>
        <v>1</v>
      </c>
      <c r="AA1951" t="s">
        <v>5340</v>
      </c>
      <c r="AB1951" t="b">
        <f>Tabla1[[#This Row],[EJECUTIVO COMERCIAL 31/10]]=Tabla1[[#This Row],[EJECUTIVO_CORPORATE]]</f>
        <v>1</v>
      </c>
      <c r="AC1951" t="e">
        <f>VLOOKUP(Tabla1[[#This Row],[NRO_CUENTA]],[1]!Tabla3[#Data],12,0)</f>
        <v>#N/A</v>
      </c>
      <c r="AD1951" t="e">
        <f>VLOOKUP(Tabla1[[#This Row],[NRO_CUENTA]],[1]!Tabla3[#Data],17,0)</f>
        <v>#N/A</v>
      </c>
    </row>
    <row r="1952" spans="1:30" x14ac:dyDescent="0.25">
      <c r="A1952" t="s">
        <v>322</v>
      </c>
      <c r="B1952" s="1">
        <v>44895</v>
      </c>
      <c r="C1952" t="s">
        <v>28</v>
      </c>
      <c r="D1952">
        <v>38261</v>
      </c>
      <c r="E1952" s="6" t="s">
        <v>8152</v>
      </c>
      <c r="F1952" t="s">
        <v>8153</v>
      </c>
      <c r="G1952" s="6" t="s">
        <v>8154</v>
      </c>
      <c r="H1952" t="s">
        <v>40</v>
      </c>
      <c r="I1952" t="s">
        <v>23</v>
      </c>
      <c r="J1952" t="s">
        <v>8195</v>
      </c>
      <c r="K1952" t="s">
        <v>8206</v>
      </c>
      <c r="L1952" t="s">
        <v>8207</v>
      </c>
      <c r="M1952" t="s">
        <v>8208</v>
      </c>
      <c r="N1952" t="s">
        <v>4091</v>
      </c>
      <c r="O1952" s="88">
        <v>44927</v>
      </c>
      <c r="P1952" s="88">
        <v>44958</v>
      </c>
      <c r="Q1952" s="22" t="s">
        <v>27</v>
      </c>
      <c r="R1952" s="1"/>
      <c r="S1952" s="2"/>
      <c r="T1952" s="48">
        <v>45007</v>
      </c>
      <c r="U1952" t="s">
        <v>5982</v>
      </c>
      <c r="V1952" t="s">
        <v>5982</v>
      </c>
      <c r="W1952" t="s">
        <v>28</v>
      </c>
      <c r="X1952" t="b">
        <f>Tabla1[[#This Row],[PLAN CONSUMO 31/10]]=Tabla1[[#This Row],[PLAN_CONSUMO]]</f>
        <v>1</v>
      </c>
      <c r="Y1952" t="s">
        <v>8153</v>
      </c>
      <c r="Z1952" t="b">
        <f>Tabla1[[#This Row],[DESCRIPCION_U20002 31/10]]=Tabla1[[#This Row],[DESCRIPCION_U2000]]</f>
        <v>1</v>
      </c>
      <c r="AA1952" t="s">
        <v>4246</v>
      </c>
      <c r="AB1952" t="b">
        <f>Tabla1[[#This Row],[EJECUTIVO COMERCIAL 31/10]]=Tabla1[[#This Row],[EJECUTIVO_CORPORATE]]</f>
        <v>0</v>
      </c>
      <c r="AC1952" t="e">
        <f>VLOOKUP(Tabla1[[#This Row],[NRO_CUENTA]],[1]!Tabla3[#Data],12,0)</f>
        <v>#N/A</v>
      </c>
      <c r="AD1952" t="e">
        <f>VLOOKUP(Tabla1[[#This Row],[NRO_CUENTA]],[1]!Tabla3[#Data],17,0)</f>
        <v>#N/A</v>
      </c>
    </row>
    <row r="1953" spans="1:31" x14ac:dyDescent="0.25">
      <c r="A1953" t="s">
        <v>322</v>
      </c>
      <c r="B1953" s="1">
        <v>44865</v>
      </c>
      <c r="C1953" t="s">
        <v>28</v>
      </c>
      <c r="D1953">
        <v>38295</v>
      </c>
      <c r="E1953" s="6" t="s">
        <v>8155</v>
      </c>
      <c r="F1953" t="s">
        <v>8156</v>
      </c>
      <c r="G1953" s="6" t="s">
        <v>8157</v>
      </c>
      <c r="H1953" t="s">
        <v>22</v>
      </c>
      <c r="I1953" t="s">
        <v>23</v>
      </c>
      <c r="J1953" t="s">
        <v>8197</v>
      </c>
      <c r="K1953" t="s">
        <v>8209</v>
      </c>
      <c r="L1953" t="s">
        <v>8210</v>
      </c>
      <c r="M1953" t="s">
        <v>8211</v>
      </c>
      <c r="N1953" t="s">
        <v>4091</v>
      </c>
      <c r="O1953" s="88">
        <v>44927</v>
      </c>
      <c r="P1953" s="88">
        <v>44958</v>
      </c>
      <c r="Q1953" s="22" t="s">
        <v>27</v>
      </c>
      <c r="R1953" s="1"/>
      <c r="S1953" s="2"/>
      <c r="T1953" s="48">
        <v>44994</v>
      </c>
      <c r="U1953" t="s">
        <v>5982</v>
      </c>
      <c r="V1953" t="s">
        <v>5982</v>
      </c>
      <c r="W1953" t="s">
        <v>28</v>
      </c>
      <c r="X1953" t="b">
        <f>Tabla1[[#This Row],[PLAN CONSUMO 31/10]]=Tabla1[[#This Row],[PLAN_CONSUMO]]</f>
        <v>1</v>
      </c>
      <c r="Y1953" t="s">
        <v>8156</v>
      </c>
      <c r="Z1953" t="b">
        <f>Tabla1[[#This Row],[DESCRIPCION_U20002 31/10]]=Tabla1[[#This Row],[DESCRIPCION_U2000]]</f>
        <v>1</v>
      </c>
      <c r="AA1953" t="s">
        <v>8157</v>
      </c>
      <c r="AB1953" t="b">
        <f>Tabla1[[#This Row],[EJECUTIVO COMERCIAL 31/10]]=Tabla1[[#This Row],[EJECUTIVO_CORPORATE]]</f>
        <v>1</v>
      </c>
      <c r="AC1953" t="e">
        <f>VLOOKUP(Tabla1[[#This Row],[NRO_CUENTA]],[1]!Tabla3[#Data],12,0)</f>
        <v>#N/A</v>
      </c>
      <c r="AD1953" t="e">
        <f>VLOOKUP(Tabla1[[#This Row],[NRO_CUENTA]],[1]!Tabla3[#Data],17,0)</f>
        <v>#N/A</v>
      </c>
    </row>
    <row r="1954" spans="1:31" x14ac:dyDescent="0.25">
      <c r="A1954" t="s">
        <v>88</v>
      </c>
      <c r="B1954" s="1">
        <v>44895</v>
      </c>
      <c r="C1954" t="s">
        <v>1381</v>
      </c>
      <c r="D1954">
        <v>38302</v>
      </c>
      <c r="E1954" s="6" t="s">
        <v>3088</v>
      </c>
      <c r="F1954" t="s">
        <v>8158</v>
      </c>
      <c r="G1954" s="6" t="s">
        <v>7474</v>
      </c>
      <c r="H1954" t="s">
        <v>40</v>
      </c>
      <c r="I1954" t="s">
        <v>23</v>
      </c>
      <c r="J1954" t="s">
        <v>8118</v>
      </c>
      <c r="K1954" t="s">
        <v>8212</v>
      </c>
      <c r="L1954" t="s">
        <v>8213</v>
      </c>
      <c r="M1954" t="s">
        <v>8214</v>
      </c>
      <c r="N1954" t="s">
        <v>4091</v>
      </c>
      <c r="O1954" s="88">
        <v>44927</v>
      </c>
      <c r="P1954" s="88">
        <v>44958</v>
      </c>
      <c r="Q1954" s="22" t="s">
        <v>27</v>
      </c>
      <c r="R1954" s="1"/>
      <c r="S1954" s="2"/>
      <c r="T1954" s="48">
        <v>44973</v>
      </c>
      <c r="U1954" t="s">
        <v>5982</v>
      </c>
      <c r="V1954" t="s">
        <v>5982</v>
      </c>
      <c r="W1954" t="s">
        <v>1381</v>
      </c>
      <c r="X1954" t="b">
        <f>Tabla1[[#This Row],[PLAN CONSUMO 31/10]]=Tabla1[[#This Row],[PLAN_CONSUMO]]</f>
        <v>1</v>
      </c>
      <c r="Y1954" t="s">
        <v>8158</v>
      </c>
      <c r="Z1954" t="b">
        <f>Tabla1[[#This Row],[DESCRIPCION_U20002 31/10]]=Tabla1[[#This Row],[DESCRIPCION_U2000]]</f>
        <v>1</v>
      </c>
      <c r="AA1954" t="s">
        <v>7474</v>
      </c>
      <c r="AB1954" t="b">
        <f>Tabla1[[#This Row],[EJECUTIVO COMERCIAL 31/10]]=Tabla1[[#This Row],[EJECUTIVO_CORPORATE]]</f>
        <v>1</v>
      </c>
      <c r="AC1954" t="e">
        <f>VLOOKUP(Tabla1[[#This Row],[NRO_CUENTA]],[1]!Tabla3[#Data],12,0)</f>
        <v>#N/A</v>
      </c>
      <c r="AD1954" t="e">
        <f>VLOOKUP(Tabla1[[#This Row],[NRO_CUENTA]],[1]!Tabla3[#Data],17,0)</f>
        <v>#N/A</v>
      </c>
    </row>
    <row r="1955" spans="1:31" x14ac:dyDescent="0.25">
      <c r="A1955" t="s">
        <v>88</v>
      </c>
      <c r="B1955" s="1">
        <v>44862</v>
      </c>
      <c r="C1955" t="s">
        <v>287</v>
      </c>
      <c r="D1955">
        <v>38304</v>
      </c>
      <c r="E1955" s="6" t="s">
        <v>8159</v>
      </c>
      <c r="F1955" t="s">
        <v>8160</v>
      </c>
      <c r="G1955" s="6" t="s">
        <v>7446</v>
      </c>
      <c r="H1955" t="s">
        <v>22</v>
      </c>
      <c r="I1955" t="s">
        <v>23</v>
      </c>
      <c r="J1955" t="s">
        <v>2334</v>
      </c>
      <c r="K1955" t="s">
        <v>8215</v>
      </c>
      <c r="L1955" t="s">
        <v>8216</v>
      </c>
      <c r="M1955" t="s">
        <v>8217</v>
      </c>
      <c r="N1955" t="s">
        <v>4091</v>
      </c>
      <c r="O1955" s="88">
        <v>44927</v>
      </c>
      <c r="P1955" s="88">
        <v>44958</v>
      </c>
      <c r="Q1955" s="22" t="s">
        <v>27</v>
      </c>
      <c r="R1955" s="1"/>
      <c r="S1955" s="2"/>
      <c r="T1955" s="48">
        <v>44984</v>
      </c>
      <c r="U1955" t="s">
        <v>5982</v>
      </c>
      <c r="V1955" t="s">
        <v>5982</v>
      </c>
      <c r="W1955" t="s">
        <v>287</v>
      </c>
      <c r="X1955" t="b">
        <f>Tabla1[[#This Row],[PLAN CONSUMO 31/10]]=Tabla1[[#This Row],[PLAN_CONSUMO]]</f>
        <v>1</v>
      </c>
      <c r="Y1955" t="s">
        <v>8160</v>
      </c>
      <c r="Z1955" t="b">
        <f>Tabla1[[#This Row],[DESCRIPCION_U20002 31/10]]=Tabla1[[#This Row],[DESCRIPCION_U2000]]</f>
        <v>1</v>
      </c>
      <c r="AA1955" t="s">
        <v>7446</v>
      </c>
      <c r="AB1955" t="b">
        <f>Tabla1[[#This Row],[EJECUTIVO COMERCIAL 31/10]]=Tabla1[[#This Row],[EJECUTIVO_CORPORATE]]</f>
        <v>1</v>
      </c>
      <c r="AC1955" t="e">
        <f>VLOOKUP(Tabla1[[#This Row],[NRO_CUENTA]],[1]!Tabla3[#Data],12,0)</f>
        <v>#N/A</v>
      </c>
      <c r="AD1955" t="e">
        <f>VLOOKUP(Tabla1[[#This Row],[NRO_CUENTA]],[1]!Tabla3[#Data],17,0)</f>
        <v>#N/A</v>
      </c>
    </row>
    <row r="1956" spans="1:31" x14ac:dyDescent="0.25">
      <c r="A1956" t="s">
        <v>88</v>
      </c>
      <c r="B1956" s="1">
        <v>44865</v>
      </c>
      <c r="C1956" t="s">
        <v>393</v>
      </c>
      <c r="D1956">
        <v>38324</v>
      </c>
      <c r="E1956" s="6" t="s">
        <v>8161</v>
      </c>
      <c r="F1956" t="s">
        <v>8162</v>
      </c>
      <c r="G1956" s="6" t="s">
        <v>7110</v>
      </c>
      <c r="H1956" t="s">
        <v>22</v>
      </c>
      <c r="I1956" t="s">
        <v>23</v>
      </c>
      <c r="J1956" t="s">
        <v>1233</v>
      </c>
      <c r="K1956" t="s">
        <v>8218</v>
      </c>
      <c r="L1956" t="s">
        <v>8219</v>
      </c>
      <c r="M1956" t="s">
        <v>8345</v>
      </c>
      <c r="N1956" t="s">
        <v>4091</v>
      </c>
      <c r="O1956" s="88">
        <v>44927</v>
      </c>
      <c r="P1956" s="88">
        <v>44958</v>
      </c>
      <c r="Q1956" s="22" t="s">
        <v>27</v>
      </c>
      <c r="R1956" s="1"/>
      <c r="S1956" s="2"/>
      <c r="T1956" s="48">
        <v>45008</v>
      </c>
      <c r="U1956" t="s">
        <v>5982</v>
      </c>
      <c r="V1956" t="s">
        <v>5982</v>
      </c>
      <c r="W1956" t="s">
        <v>393</v>
      </c>
      <c r="X1956" t="b">
        <f>Tabla1[[#This Row],[PLAN CONSUMO 31/10]]=Tabla1[[#This Row],[PLAN_CONSUMO]]</f>
        <v>1</v>
      </c>
      <c r="Y1956" t="s">
        <v>8162</v>
      </c>
      <c r="Z1956" t="b">
        <f>Tabla1[[#This Row],[DESCRIPCION_U20002 31/10]]=Tabla1[[#This Row],[DESCRIPCION_U2000]]</f>
        <v>1</v>
      </c>
      <c r="AA1956" t="s">
        <v>7110</v>
      </c>
      <c r="AB1956" t="b">
        <f>Tabla1[[#This Row],[EJECUTIVO COMERCIAL 31/10]]=Tabla1[[#This Row],[EJECUTIVO_CORPORATE]]</f>
        <v>1</v>
      </c>
      <c r="AC1956" t="e">
        <f>VLOOKUP(Tabla1[[#This Row],[NRO_CUENTA]],[1]!Tabla3[#Data],12,0)</f>
        <v>#N/A</v>
      </c>
      <c r="AD1956" t="e">
        <f>VLOOKUP(Tabla1[[#This Row],[NRO_CUENTA]],[1]!Tabla3[#Data],17,0)</f>
        <v>#N/A</v>
      </c>
    </row>
    <row r="1957" spans="1:31" x14ac:dyDescent="0.25">
      <c r="A1957" t="s">
        <v>242</v>
      </c>
      <c r="B1957" s="1">
        <v>44881</v>
      </c>
      <c r="C1957" t="s">
        <v>28</v>
      </c>
      <c r="D1957">
        <v>38334</v>
      </c>
      <c r="E1957" s="6" t="s">
        <v>8163</v>
      </c>
      <c r="F1957" t="s">
        <v>8164</v>
      </c>
      <c r="G1957" s="6" t="s">
        <v>8154</v>
      </c>
      <c r="H1957" t="s">
        <v>40</v>
      </c>
      <c r="I1957" t="s">
        <v>23</v>
      </c>
      <c r="J1957" t="s">
        <v>8195</v>
      </c>
      <c r="K1957" t="s">
        <v>8220</v>
      </c>
      <c r="L1957" t="s">
        <v>8221</v>
      </c>
      <c r="M1957" t="s">
        <v>8222</v>
      </c>
      <c r="N1957" t="s">
        <v>4091</v>
      </c>
      <c r="O1957" s="88">
        <v>44927</v>
      </c>
      <c r="P1957" s="88">
        <v>44958</v>
      </c>
      <c r="Q1957" s="22" t="s">
        <v>27</v>
      </c>
      <c r="R1957" s="1"/>
      <c r="S1957" s="2"/>
      <c r="T1957" s="48">
        <v>44980</v>
      </c>
      <c r="U1957" t="s">
        <v>5982</v>
      </c>
      <c r="V1957" t="s">
        <v>5982</v>
      </c>
      <c r="W1957" t="s">
        <v>28</v>
      </c>
      <c r="X1957" t="b">
        <f>Tabla1[[#This Row],[PLAN CONSUMO 31/10]]=Tabla1[[#This Row],[PLAN_CONSUMO]]</f>
        <v>1</v>
      </c>
      <c r="Y1957" t="s">
        <v>8164</v>
      </c>
      <c r="Z1957" t="b">
        <f>Tabla1[[#This Row],[DESCRIPCION_U20002 31/10]]=Tabla1[[#This Row],[DESCRIPCION_U2000]]</f>
        <v>1</v>
      </c>
      <c r="AA1957" t="s">
        <v>9034</v>
      </c>
      <c r="AB1957" t="b">
        <f>Tabla1[[#This Row],[EJECUTIVO COMERCIAL 31/10]]=Tabla1[[#This Row],[EJECUTIVO_CORPORATE]]</f>
        <v>0</v>
      </c>
      <c r="AC1957" t="e">
        <f>VLOOKUP(Tabla1[[#This Row],[NRO_CUENTA]],[1]!Tabla3[#Data],12,0)</f>
        <v>#N/A</v>
      </c>
      <c r="AD1957" t="e">
        <f>VLOOKUP(Tabla1[[#This Row],[NRO_CUENTA]],[1]!Tabla3[#Data],17,0)</f>
        <v>#N/A</v>
      </c>
    </row>
    <row r="1958" spans="1:31" x14ac:dyDescent="0.25">
      <c r="A1958" t="s">
        <v>88</v>
      </c>
      <c r="B1958" s="1">
        <v>44957</v>
      </c>
      <c r="C1958" t="s">
        <v>129</v>
      </c>
      <c r="D1958">
        <v>38340</v>
      </c>
      <c r="E1958" s="6" t="s">
        <v>8161</v>
      </c>
      <c r="F1958" t="s">
        <v>8165</v>
      </c>
      <c r="G1958" s="6" t="s">
        <v>7110</v>
      </c>
      <c r="H1958" t="s">
        <v>40</v>
      </c>
      <c r="I1958" t="s">
        <v>23</v>
      </c>
      <c r="J1958" t="s">
        <v>1233</v>
      </c>
      <c r="K1958" t="s">
        <v>8223</v>
      </c>
      <c r="L1958" t="s">
        <v>8224</v>
      </c>
      <c r="M1958" t="s">
        <v>8225</v>
      </c>
      <c r="N1958" t="s">
        <v>4091</v>
      </c>
      <c r="O1958" s="88">
        <v>44927</v>
      </c>
      <c r="P1958" s="88">
        <v>44958</v>
      </c>
      <c r="Q1958" s="22" t="s">
        <v>27</v>
      </c>
      <c r="R1958" s="1"/>
      <c r="S1958" s="2"/>
      <c r="T1958" s="48">
        <v>44973</v>
      </c>
      <c r="U1958" t="s">
        <v>5982</v>
      </c>
      <c r="V1958" t="s">
        <v>5982</v>
      </c>
      <c r="W1958" t="s">
        <v>129</v>
      </c>
      <c r="X1958" t="b">
        <f>Tabla1[[#This Row],[PLAN CONSUMO 31/10]]=Tabla1[[#This Row],[PLAN_CONSUMO]]</f>
        <v>1</v>
      </c>
      <c r="Y1958" t="s">
        <v>8165</v>
      </c>
      <c r="Z1958" t="b">
        <f>Tabla1[[#This Row],[DESCRIPCION_U20002 31/10]]=Tabla1[[#This Row],[DESCRIPCION_U2000]]</f>
        <v>1</v>
      </c>
      <c r="AA1958" t="s">
        <v>7110</v>
      </c>
      <c r="AB1958" t="b">
        <f>Tabla1[[#This Row],[EJECUTIVO COMERCIAL 31/10]]=Tabla1[[#This Row],[EJECUTIVO_CORPORATE]]</f>
        <v>1</v>
      </c>
      <c r="AC1958" t="e">
        <f>VLOOKUP(Tabla1[[#This Row],[NRO_CUENTA]],[1]!Tabla3[#Data],12,0)</f>
        <v>#N/A</v>
      </c>
      <c r="AD1958" t="e">
        <f>VLOOKUP(Tabla1[[#This Row],[NRO_CUENTA]],[1]!Tabla3[#Data],17,0)</f>
        <v>#N/A</v>
      </c>
    </row>
    <row r="1959" spans="1:31" x14ac:dyDescent="0.25">
      <c r="A1959" t="s">
        <v>88</v>
      </c>
      <c r="B1959" s="1">
        <v>44895</v>
      </c>
      <c r="C1959" t="s">
        <v>28</v>
      </c>
      <c r="D1959">
        <v>38350</v>
      </c>
      <c r="E1959" s="6" t="s">
        <v>5220</v>
      </c>
      <c r="F1959" t="s">
        <v>8166</v>
      </c>
      <c r="G1959" s="6" t="s">
        <v>4249</v>
      </c>
      <c r="H1959" t="s">
        <v>40</v>
      </c>
      <c r="I1959" t="s">
        <v>23</v>
      </c>
      <c r="J1959" t="s">
        <v>4335</v>
      </c>
      <c r="K1959" t="s">
        <v>8226</v>
      </c>
      <c r="L1959" t="s">
        <v>8227</v>
      </c>
      <c r="M1959" t="s">
        <v>8228</v>
      </c>
      <c r="N1959" t="s">
        <v>4091</v>
      </c>
      <c r="O1959" s="88">
        <v>44927</v>
      </c>
      <c r="P1959" s="88">
        <v>44958</v>
      </c>
      <c r="Q1959" s="22" t="s">
        <v>27</v>
      </c>
      <c r="R1959" s="1"/>
      <c r="S1959" s="2"/>
      <c r="T1959" s="48">
        <v>44979</v>
      </c>
      <c r="U1959" t="s">
        <v>5982</v>
      </c>
      <c r="V1959" t="s">
        <v>5982</v>
      </c>
      <c r="W1959" t="s">
        <v>28</v>
      </c>
      <c r="X1959" t="b">
        <f>Tabla1[[#This Row],[PLAN CONSUMO 31/10]]=Tabla1[[#This Row],[PLAN_CONSUMO]]</f>
        <v>1</v>
      </c>
      <c r="Y1959" t="s">
        <v>8166</v>
      </c>
      <c r="Z1959" t="b">
        <f>Tabla1[[#This Row],[DESCRIPCION_U20002 31/10]]=Tabla1[[#This Row],[DESCRIPCION_U2000]]</f>
        <v>1</v>
      </c>
      <c r="AA1959" t="s">
        <v>4249</v>
      </c>
      <c r="AB1959" t="b">
        <f>Tabla1[[#This Row],[EJECUTIVO COMERCIAL 31/10]]=Tabla1[[#This Row],[EJECUTIVO_CORPORATE]]</f>
        <v>1</v>
      </c>
      <c r="AC1959" t="e">
        <f>VLOOKUP(Tabla1[[#This Row],[NRO_CUENTA]],[1]!Tabla3[#Data],12,0)</f>
        <v>#N/A</v>
      </c>
      <c r="AD1959" t="e">
        <f>VLOOKUP(Tabla1[[#This Row],[NRO_CUENTA]],[1]!Tabla3[#Data],17,0)</f>
        <v>#N/A</v>
      </c>
    </row>
    <row r="1960" spans="1:31" x14ac:dyDescent="0.25">
      <c r="A1960" t="s">
        <v>88</v>
      </c>
      <c r="B1960" s="1">
        <v>44895</v>
      </c>
      <c r="C1960" t="s">
        <v>28</v>
      </c>
      <c r="D1960">
        <v>38360</v>
      </c>
      <c r="E1960" s="6" t="s">
        <v>8159</v>
      </c>
      <c r="F1960" t="s">
        <v>8167</v>
      </c>
      <c r="G1960" s="6" t="s">
        <v>7446</v>
      </c>
      <c r="H1960" t="s">
        <v>22</v>
      </c>
      <c r="I1960" t="s">
        <v>23</v>
      </c>
      <c r="J1960" t="s">
        <v>2334</v>
      </c>
      <c r="K1960" t="s">
        <v>8229</v>
      </c>
      <c r="L1960" t="s">
        <v>8230</v>
      </c>
      <c r="M1960" t="s">
        <v>8231</v>
      </c>
      <c r="N1960" t="s">
        <v>4091</v>
      </c>
      <c r="O1960" s="88">
        <v>44927</v>
      </c>
      <c r="P1960" s="88">
        <v>44958</v>
      </c>
      <c r="Q1960" s="22" t="s">
        <v>27</v>
      </c>
      <c r="R1960" s="1"/>
      <c r="S1960" s="2"/>
      <c r="T1960" s="48">
        <v>44984</v>
      </c>
      <c r="U1960" t="s">
        <v>5982</v>
      </c>
      <c r="V1960" t="s">
        <v>5982</v>
      </c>
      <c r="W1960" t="s">
        <v>28</v>
      </c>
      <c r="X1960" t="b">
        <f>Tabla1[[#This Row],[PLAN CONSUMO 31/10]]=Tabla1[[#This Row],[PLAN_CONSUMO]]</f>
        <v>1</v>
      </c>
      <c r="Y1960" t="s">
        <v>8167</v>
      </c>
      <c r="Z1960" t="b">
        <f>Tabla1[[#This Row],[DESCRIPCION_U20002 31/10]]=Tabla1[[#This Row],[DESCRIPCION_U2000]]</f>
        <v>1</v>
      </c>
      <c r="AA1960" t="s">
        <v>7446</v>
      </c>
      <c r="AB1960" t="b">
        <f>Tabla1[[#This Row],[EJECUTIVO COMERCIAL 31/10]]=Tabla1[[#This Row],[EJECUTIVO_CORPORATE]]</f>
        <v>1</v>
      </c>
      <c r="AC1960" t="e">
        <f>VLOOKUP(Tabla1[[#This Row],[NRO_CUENTA]],[1]!Tabla3[#Data],12,0)</f>
        <v>#N/A</v>
      </c>
      <c r="AD1960" t="e">
        <f>VLOOKUP(Tabla1[[#This Row],[NRO_CUENTA]],[1]!Tabla3[#Data],17,0)</f>
        <v>#N/A</v>
      </c>
    </row>
    <row r="1961" spans="1:31" x14ac:dyDescent="0.25">
      <c r="A1961" t="s">
        <v>18</v>
      </c>
      <c r="B1961" s="1">
        <v>44895</v>
      </c>
      <c r="C1961" t="s">
        <v>248</v>
      </c>
      <c r="D1961">
        <v>38366</v>
      </c>
      <c r="E1961" s="6" t="s">
        <v>3806</v>
      </c>
      <c r="F1961" t="s">
        <v>8168</v>
      </c>
      <c r="G1961" s="6" t="s">
        <v>3799</v>
      </c>
      <c r="H1961" t="s">
        <v>22</v>
      </c>
      <c r="I1961" t="s">
        <v>23</v>
      </c>
      <c r="J1961" t="s">
        <v>823</v>
      </c>
      <c r="K1961" t="s">
        <v>8232</v>
      </c>
      <c r="L1961" t="s">
        <v>8233</v>
      </c>
      <c r="M1961" t="s">
        <v>3948</v>
      </c>
      <c r="N1961" t="s">
        <v>4091</v>
      </c>
      <c r="O1961" s="88">
        <v>44927</v>
      </c>
      <c r="P1961" s="88">
        <v>44958</v>
      </c>
      <c r="Q1961" s="22" t="s">
        <v>27</v>
      </c>
      <c r="R1961" s="1"/>
      <c r="S1961" s="2"/>
      <c r="T1961" s="48">
        <v>44974</v>
      </c>
      <c r="U1961" t="s">
        <v>5982</v>
      </c>
      <c r="V1961" t="s">
        <v>5982</v>
      </c>
      <c r="W1961" t="s">
        <v>248</v>
      </c>
      <c r="X1961" t="b">
        <f>Tabla1[[#This Row],[PLAN CONSUMO 31/10]]=Tabla1[[#This Row],[PLAN_CONSUMO]]</f>
        <v>1</v>
      </c>
      <c r="Y1961" t="s">
        <v>8168</v>
      </c>
      <c r="Z1961" t="b">
        <f>Tabla1[[#This Row],[DESCRIPCION_U20002 31/10]]=Tabla1[[#This Row],[DESCRIPCION_U2000]]</f>
        <v>1</v>
      </c>
      <c r="AA1961" t="s">
        <v>3799</v>
      </c>
      <c r="AB1961" t="b">
        <f>Tabla1[[#This Row],[EJECUTIVO COMERCIAL 31/10]]=Tabla1[[#This Row],[EJECUTIVO_CORPORATE]]</f>
        <v>1</v>
      </c>
      <c r="AC1961" t="e">
        <f>VLOOKUP(Tabla1[[#This Row],[NRO_CUENTA]],[1]!Tabla3[#Data],12,0)</f>
        <v>#N/A</v>
      </c>
      <c r="AD1961" t="e">
        <f>VLOOKUP(Tabla1[[#This Row],[NRO_CUENTA]],[1]!Tabla3[#Data],17,0)</f>
        <v>#N/A</v>
      </c>
    </row>
    <row r="1962" spans="1:31" x14ac:dyDescent="0.25">
      <c r="A1962" t="s">
        <v>88</v>
      </c>
      <c r="B1962" s="1">
        <v>44894</v>
      </c>
      <c r="C1962" t="s">
        <v>28</v>
      </c>
      <c r="D1962">
        <v>38372</v>
      </c>
      <c r="E1962" s="6" t="s">
        <v>8169</v>
      </c>
      <c r="F1962" t="s">
        <v>8170</v>
      </c>
      <c r="G1962" s="6" t="s">
        <v>7446</v>
      </c>
      <c r="H1962" t="s">
        <v>40</v>
      </c>
      <c r="I1962" t="s">
        <v>23</v>
      </c>
      <c r="J1962" t="s">
        <v>2334</v>
      </c>
      <c r="K1962" t="s">
        <v>8234</v>
      </c>
      <c r="L1962" t="s">
        <v>8235</v>
      </c>
      <c r="M1962" t="s">
        <v>8236</v>
      </c>
      <c r="N1962" t="s">
        <v>4091</v>
      </c>
      <c r="O1962" s="88">
        <v>44927</v>
      </c>
      <c r="P1962" s="88">
        <v>44958</v>
      </c>
      <c r="Q1962" s="22" t="s">
        <v>27</v>
      </c>
      <c r="R1962" s="1"/>
      <c r="S1962" s="2"/>
      <c r="T1962" s="48">
        <v>44974</v>
      </c>
      <c r="U1962" t="s">
        <v>5982</v>
      </c>
      <c r="V1962" t="s">
        <v>35</v>
      </c>
      <c r="W1962" t="s">
        <v>28</v>
      </c>
      <c r="X1962" t="b">
        <f>Tabla1[[#This Row],[PLAN CONSUMO 31/10]]=Tabla1[[#This Row],[PLAN_CONSUMO]]</f>
        <v>1</v>
      </c>
      <c r="Y1962" t="s">
        <v>35</v>
      </c>
      <c r="Z1962" t="b">
        <f>Tabla1[[#This Row],[DESCRIPCION_U20002 31/10]]=Tabla1[[#This Row],[DESCRIPCION_U2000]]</f>
        <v>0</v>
      </c>
      <c r="AA1962" t="s">
        <v>7446</v>
      </c>
      <c r="AB1962" t="b">
        <f>Tabla1[[#This Row],[EJECUTIVO COMERCIAL 31/10]]=Tabla1[[#This Row],[EJECUTIVO_CORPORATE]]</f>
        <v>1</v>
      </c>
      <c r="AC1962" t="e">
        <f>VLOOKUP(Tabla1[[#This Row],[NRO_CUENTA]],[1]!Tabla3[#Data],12,0)</f>
        <v>#N/A</v>
      </c>
      <c r="AD1962" t="e">
        <f>VLOOKUP(Tabla1[[#This Row],[NRO_CUENTA]],[1]!Tabla3[#Data],17,0)</f>
        <v>#N/A</v>
      </c>
    </row>
    <row r="1963" spans="1:31" x14ac:dyDescent="0.25">
      <c r="A1963" t="s">
        <v>88</v>
      </c>
      <c r="B1963" s="1">
        <v>44895</v>
      </c>
      <c r="C1963" t="s">
        <v>28</v>
      </c>
      <c r="D1963">
        <v>38379</v>
      </c>
      <c r="E1963" s="6" t="s">
        <v>2272</v>
      </c>
      <c r="F1963" t="s">
        <v>8171</v>
      </c>
      <c r="G1963" s="6" t="s">
        <v>4249</v>
      </c>
      <c r="H1963" t="s">
        <v>22</v>
      </c>
      <c r="I1963" t="s">
        <v>23</v>
      </c>
      <c r="J1963" t="s">
        <v>4335</v>
      </c>
      <c r="K1963" t="s">
        <v>8237</v>
      </c>
      <c r="L1963" t="s">
        <v>8238</v>
      </c>
      <c r="M1963" t="s">
        <v>8239</v>
      </c>
      <c r="N1963" t="s">
        <v>4091</v>
      </c>
      <c r="O1963" s="88">
        <v>44927</v>
      </c>
      <c r="P1963" s="88">
        <v>44958</v>
      </c>
      <c r="Q1963" s="22" t="s">
        <v>27</v>
      </c>
      <c r="R1963" s="1"/>
      <c r="S1963" s="2"/>
      <c r="T1963" s="48">
        <v>44974</v>
      </c>
      <c r="U1963" t="s">
        <v>5984</v>
      </c>
      <c r="V1963" t="s">
        <v>35</v>
      </c>
      <c r="W1963" t="s">
        <v>28</v>
      </c>
      <c r="X1963" t="b">
        <f>Tabla1[[#This Row],[PLAN CONSUMO 31/10]]=Tabla1[[#This Row],[PLAN_CONSUMO]]</f>
        <v>1</v>
      </c>
      <c r="Y1963" t="s">
        <v>35</v>
      </c>
      <c r="Z1963" t="b">
        <f>Tabla1[[#This Row],[DESCRIPCION_U20002 31/10]]=Tabla1[[#This Row],[DESCRIPCION_U2000]]</f>
        <v>0</v>
      </c>
      <c r="AA1963" t="s">
        <v>4249</v>
      </c>
      <c r="AB1963" t="b">
        <f>Tabla1[[#This Row],[EJECUTIVO COMERCIAL 31/10]]=Tabla1[[#This Row],[EJECUTIVO_CORPORATE]]</f>
        <v>1</v>
      </c>
      <c r="AC1963" t="e">
        <f>VLOOKUP(Tabla1[[#This Row],[NRO_CUENTA]],[1]!Tabla3[#Data],12,0)</f>
        <v>#N/A</v>
      </c>
      <c r="AD1963" t="e">
        <f>VLOOKUP(Tabla1[[#This Row],[NRO_CUENTA]],[1]!Tabla3[#Data],17,0)</f>
        <v>#N/A</v>
      </c>
    </row>
    <row r="1964" spans="1:31" x14ac:dyDescent="0.25">
      <c r="A1964" t="s">
        <v>88</v>
      </c>
      <c r="B1964" s="1">
        <v>44895</v>
      </c>
      <c r="C1964" t="s">
        <v>28</v>
      </c>
      <c r="D1964">
        <v>38393</v>
      </c>
      <c r="E1964" s="6" t="s">
        <v>2272</v>
      </c>
      <c r="F1964" t="s">
        <v>8172</v>
      </c>
      <c r="G1964" s="6" t="s">
        <v>4249</v>
      </c>
      <c r="H1964" t="s">
        <v>40</v>
      </c>
      <c r="I1964" t="s">
        <v>23</v>
      </c>
      <c r="J1964" t="s">
        <v>4335</v>
      </c>
      <c r="K1964" t="s">
        <v>8240</v>
      </c>
      <c r="L1964" t="s">
        <v>8241</v>
      </c>
      <c r="M1964" t="s">
        <v>8242</v>
      </c>
      <c r="N1964" t="s">
        <v>4091</v>
      </c>
      <c r="O1964" s="88">
        <v>44927</v>
      </c>
      <c r="P1964" s="88">
        <v>44958</v>
      </c>
      <c r="Q1964" s="22" t="s">
        <v>27</v>
      </c>
      <c r="R1964" s="1"/>
      <c r="S1964" s="2"/>
      <c r="T1964" s="48">
        <v>44972</v>
      </c>
      <c r="U1964" t="s">
        <v>5984</v>
      </c>
      <c r="V1964" t="s">
        <v>5984</v>
      </c>
      <c r="W1964" t="s">
        <v>28</v>
      </c>
      <c r="X1964" t="b">
        <f>Tabla1[[#This Row],[PLAN CONSUMO 31/10]]=Tabla1[[#This Row],[PLAN_CONSUMO]]</f>
        <v>1</v>
      </c>
      <c r="Y1964" t="s">
        <v>9477</v>
      </c>
      <c r="Z1964" t="b">
        <f>Tabla1[[#This Row],[DESCRIPCION_U20002 31/10]]=Tabla1[[#This Row],[DESCRIPCION_U2000]]</f>
        <v>0</v>
      </c>
      <c r="AA1964" t="s">
        <v>4249</v>
      </c>
      <c r="AB1964" t="b">
        <f>Tabla1[[#This Row],[EJECUTIVO COMERCIAL 31/10]]=Tabla1[[#This Row],[EJECUTIVO_CORPORATE]]</f>
        <v>1</v>
      </c>
      <c r="AC1964" t="e">
        <f>VLOOKUP(Tabla1[[#This Row],[NRO_CUENTA]],[1]!Tabla3[#Data],12,0)</f>
        <v>#N/A</v>
      </c>
      <c r="AD1964" t="e">
        <f>VLOOKUP(Tabla1[[#This Row],[NRO_CUENTA]],[1]!Tabla3[#Data],17,0)</f>
        <v>#N/A</v>
      </c>
    </row>
    <row r="1965" spans="1:31" x14ac:dyDescent="0.25">
      <c r="A1965" t="s">
        <v>88</v>
      </c>
      <c r="B1965" s="1">
        <v>44894</v>
      </c>
      <c r="C1965" t="s">
        <v>28</v>
      </c>
      <c r="D1965">
        <v>38396</v>
      </c>
      <c r="E1965" s="6" t="s">
        <v>2183</v>
      </c>
      <c r="F1965" t="s">
        <v>8173</v>
      </c>
      <c r="G1965" s="6" t="s">
        <v>7446</v>
      </c>
      <c r="H1965" t="s">
        <v>40</v>
      </c>
      <c r="I1965" t="s">
        <v>23</v>
      </c>
      <c r="J1965" t="s">
        <v>2334</v>
      </c>
      <c r="K1965" t="s">
        <v>8243</v>
      </c>
      <c r="L1965">
        <v>0</v>
      </c>
      <c r="M1965" t="s">
        <v>8244</v>
      </c>
      <c r="N1965" t="s">
        <v>4091</v>
      </c>
      <c r="O1965" s="88">
        <v>44927</v>
      </c>
      <c r="P1965" s="88">
        <v>44958</v>
      </c>
      <c r="Q1965" s="22" t="s">
        <v>27</v>
      </c>
      <c r="R1965" s="1"/>
      <c r="S1965" s="2"/>
      <c r="T1965" s="48">
        <v>45000</v>
      </c>
      <c r="U1965" t="s">
        <v>5982</v>
      </c>
      <c r="V1965" t="s">
        <v>5982</v>
      </c>
      <c r="W1965" t="s">
        <v>28</v>
      </c>
      <c r="X1965" t="b">
        <f>Tabla1[[#This Row],[PLAN CONSUMO 31/10]]=Tabla1[[#This Row],[PLAN_CONSUMO]]</f>
        <v>1</v>
      </c>
      <c r="Y1965" t="s">
        <v>8173</v>
      </c>
      <c r="Z1965" t="b">
        <f>Tabla1[[#This Row],[DESCRIPCION_U20002 31/10]]=Tabla1[[#This Row],[DESCRIPCION_U2000]]</f>
        <v>1</v>
      </c>
      <c r="AA1965" t="s">
        <v>7446</v>
      </c>
      <c r="AB1965" t="b">
        <f>Tabla1[[#This Row],[EJECUTIVO COMERCIAL 31/10]]=Tabla1[[#This Row],[EJECUTIVO_CORPORATE]]</f>
        <v>1</v>
      </c>
      <c r="AC1965" t="e">
        <f>VLOOKUP(Tabla1[[#This Row],[NRO_CUENTA]],[1]!Tabla3[#Data],12,0)</f>
        <v>#N/A</v>
      </c>
      <c r="AD1965" t="e">
        <f>VLOOKUP(Tabla1[[#This Row],[NRO_CUENTA]],[1]!Tabla3[#Data],17,0)</f>
        <v>#N/A</v>
      </c>
    </row>
    <row r="1966" spans="1:31" x14ac:dyDescent="0.25">
      <c r="A1966" t="s">
        <v>88</v>
      </c>
      <c r="B1966" s="1">
        <v>44894</v>
      </c>
      <c r="C1966" t="s">
        <v>28</v>
      </c>
      <c r="D1966">
        <v>38397</v>
      </c>
      <c r="E1966" s="6" t="s">
        <v>2183</v>
      </c>
      <c r="F1966" t="s">
        <v>8174</v>
      </c>
      <c r="G1966" s="6" t="s">
        <v>7446</v>
      </c>
      <c r="H1966" t="s">
        <v>40</v>
      </c>
      <c r="I1966" t="s">
        <v>23</v>
      </c>
      <c r="J1966" t="s">
        <v>2334</v>
      </c>
      <c r="K1966" t="s">
        <v>8245</v>
      </c>
      <c r="L1966">
        <v>0</v>
      </c>
      <c r="M1966" t="s">
        <v>8244</v>
      </c>
      <c r="N1966" t="s">
        <v>4091</v>
      </c>
      <c r="O1966" s="88">
        <v>44927</v>
      </c>
      <c r="P1966" s="88">
        <v>44958</v>
      </c>
      <c r="Q1966" s="22" t="s">
        <v>27</v>
      </c>
      <c r="R1966" s="1"/>
      <c r="S1966" s="2"/>
      <c r="T1966" s="48">
        <v>44999</v>
      </c>
      <c r="U1966" t="s">
        <v>5982</v>
      </c>
      <c r="V1966" t="s">
        <v>5982</v>
      </c>
      <c r="W1966" t="s">
        <v>28</v>
      </c>
      <c r="X1966" t="b">
        <f>Tabla1[[#This Row],[PLAN CONSUMO 31/10]]=Tabla1[[#This Row],[PLAN_CONSUMO]]</f>
        <v>1</v>
      </c>
      <c r="Y1966" t="s">
        <v>8174</v>
      </c>
      <c r="Z1966" t="b">
        <f>Tabla1[[#This Row],[DESCRIPCION_U20002 31/10]]=Tabla1[[#This Row],[DESCRIPCION_U2000]]</f>
        <v>1</v>
      </c>
      <c r="AA1966" t="s">
        <v>7446</v>
      </c>
      <c r="AB1966" t="b">
        <f>Tabla1[[#This Row],[EJECUTIVO COMERCIAL 31/10]]=Tabla1[[#This Row],[EJECUTIVO_CORPORATE]]</f>
        <v>1</v>
      </c>
      <c r="AC1966" t="e">
        <f>VLOOKUP(Tabla1[[#This Row],[NRO_CUENTA]],[1]!Tabla3[#Data],12,0)</f>
        <v>#N/A</v>
      </c>
      <c r="AD1966" t="e">
        <f>VLOOKUP(Tabla1[[#This Row],[NRO_CUENTA]],[1]!Tabla3[#Data],17,0)</f>
        <v>#N/A</v>
      </c>
    </row>
    <row r="1967" spans="1:31" x14ac:dyDescent="0.25">
      <c r="A1967" t="s">
        <v>18</v>
      </c>
      <c r="B1967" s="1">
        <v>44895</v>
      </c>
      <c r="C1967" t="s">
        <v>299</v>
      </c>
      <c r="D1967">
        <v>38402</v>
      </c>
      <c r="E1967" s="6" t="s">
        <v>8175</v>
      </c>
      <c r="F1967" t="s">
        <v>8176</v>
      </c>
      <c r="G1967" s="6" t="s">
        <v>1389</v>
      </c>
      <c r="H1967" t="s">
        <v>22</v>
      </c>
      <c r="I1967" t="s">
        <v>23</v>
      </c>
      <c r="J1967" t="s">
        <v>832</v>
      </c>
      <c r="K1967" t="s">
        <v>8246</v>
      </c>
      <c r="L1967" t="s">
        <v>8247</v>
      </c>
      <c r="M1967" t="s">
        <v>8248</v>
      </c>
      <c r="N1967" t="s">
        <v>4091</v>
      </c>
      <c r="O1967" s="88">
        <v>44927</v>
      </c>
      <c r="P1967" s="88">
        <v>44958</v>
      </c>
      <c r="Q1967" s="22" t="s">
        <v>27</v>
      </c>
      <c r="R1967" s="1"/>
      <c r="S1967" s="2"/>
      <c r="T1967" s="48">
        <v>44973</v>
      </c>
      <c r="U1967" t="s">
        <v>5982</v>
      </c>
      <c r="V1967" t="s">
        <v>5982</v>
      </c>
      <c r="W1967" t="s">
        <v>299</v>
      </c>
      <c r="X1967" t="b">
        <f>Tabla1[[#This Row],[PLAN CONSUMO 31/10]]=Tabla1[[#This Row],[PLAN_CONSUMO]]</f>
        <v>1</v>
      </c>
      <c r="Y1967" t="s">
        <v>8176</v>
      </c>
      <c r="Z1967" t="b">
        <f>Tabla1[[#This Row],[DESCRIPCION_U20002 31/10]]=Tabla1[[#This Row],[DESCRIPCION_U2000]]</f>
        <v>1</v>
      </c>
      <c r="AA1967" t="s">
        <v>8737</v>
      </c>
      <c r="AB1967" t="b">
        <f>Tabla1[[#This Row],[EJECUTIVO COMERCIAL 31/10]]=Tabla1[[#This Row],[EJECUTIVO_CORPORATE]]</f>
        <v>0</v>
      </c>
      <c r="AC1967" t="e">
        <f>VLOOKUP(Tabla1[[#This Row],[NRO_CUENTA]],[1]!Tabla3[#Data],12,0)</f>
        <v>#N/A</v>
      </c>
      <c r="AD1967" t="e">
        <f>VLOOKUP(Tabla1[[#This Row],[NRO_CUENTA]],[1]!Tabla3[#Data],17,0)</f>
        <v>#N/A</v>
      </c>
    </row>
    <row r="1968" spans="1:31" x14ac:dyDescent="0.25">
      <c r="A1968" t="s">
        <v>322</v>
      </c>
      <c r="B1968" s="1">
        <v>44895</v>
      </c>
      <c r="C1968" t="s">
        <v>28</v>
      </c>
      <c r="D1968">
        <v>38408</v>
      </c>
      <c r="E1968" s="6" t="s">
        <v>8177</v>
      </c>
      <c r="F1968" t="s">
        <v>8178</v>
      </c>
      <c r="G1968" s="6" t="s">
        <v>7449</v>
      </c>
      <c r="H1968" t="s">
        <v>98</v>
      </c>
      <c r="I1968" t="s">
        <v>23</v>
      </c>
      <c r="J1968" t="s">
        <v>8196</v>
      </c>
      <c r="K1968" t="s">
        <v>8249</v>
      </c>
      <c r="L1968" t="s">
        <v>8250</v>
      </c>
      <c r="M1968" t="s">
        <v>8251</v>
      </c>
      <c r="N1968" t="s">
        <v>4091</v>
      </c>
      <c r="O1968" s="88">
        <v>44927</v>
      </c>
      <c r="P1968" s="88">
        <v>44958</v>
      </c>
      <c r="Q1968" s="1" t="s">
        <v>996</v>
      </c>
      <c r="R1968" s="1"/>
      <c r="S1968" s="2"/>
      <c r="T1968" s="48" t="s">
        <v>6992</v>
      </c>
      <c r="U1968" t="s">
        <v>5982</v>
      </c>
      <c r="V1968" t="s">
        <v>5982</v>
      </c>
      <c r="W1968" t="s">
        <v>28</v>
      </c>
      <c r="X1968" t="b">
        <f>Tabla1[[#This Row],[PLAN CONSUMO 31/10]]=Tabla1[[#This Row],[PLAN_CONSUMO]]</f>
        <v>1</v>
      </c>
      <c r="Y1968" t="s">
        <v>8178</v>
      </c>
      <c r="Z1968" t="b">
        <f>Tabla1[[#This Row],[DESCRIPCION_U20002 31/10]]=Tabla1[[#This Row],[DESCRIPCION_U2000]]</f>
        <v>1</v>
      </c>
      <c r="AA1968" t="s">
        <v>7449</v>
      </c>
      <c r="AB1968" t="b">
        <f>Tabla1[[#This Row],[EJECUTIVO COMERCIAL 31/10]]=Tabla1[[#This Row],[EJECUTIVO_CORPORATE]]</f>
        <v>1</v>
      </c>
      <c r="AC1968" t="e">
        <f>VLOOKUP(Tabla1[[#This Row],[NRO_CUENTA]],[1]!Tabla3[#Data],12,0)</f>
        <v>#N/A</v>
      </c>
      <c r="AD1968" t="e">
        <f>VLOOKUP(Tabla1[[#This Row],[NRO_CUENTA]],[1]!Tabla3[#Data],17,0)</f>
        <v>#N/A</v>
      </c>
      <c r="AE1968" t="s">
        <v>8561</v>
      </c>
    </row>
    <row r="1969" spans="1:30" x14ac:dyDescent="0.25">
      <c r="A1969" t="s">
        <v>322</v>
      </c>
      <c r="B1969" s="1">
        <v>44903</v>
      </c>
      <c r="C1969" t="s">
        <v>28</v>
      </c>
      <c r="D1969">
        <v>38418</v>
      </c>
      <c r="E1969" s="6" t="s">
        <v>8179</v>
      </c>
      <c r="F1969" t="s">
        <v>8180</v>
      </c>
      <c r="G1969" s="6" t="s">
        <v>7450</v>
      </c>
      <c r="H1969" t="s">
        <v>40</v>
      </c>
      <c r="I1969" t="s">
        <v>23</v>
      </c>
      <c r="J1969" t="s">
        <v>7202</v>
      </c>
      <c r="K1969" t="s">
        <v>8252</v>
      </c>
      <c r="L1969" t="s">
        <v>8253</v>
      </c>
      <c r="M1969" t="s">
        <v>8254</v>
      </c>
      <c r="N1969" t="s">
        <v>4091</v>
      </c>
      <c r="O1969" s="88">
        <v>44927</v>
      </c>
      <c r="P1969" s="88">
        <v>44958</v>
      </c>
      <c r="Q1969" s="22" t="s">
        <v>27</v>
      </c>
      <c r="R1969" s="1"/>
      <c r="S1969" s="2"/>
      <c r="T1969" s="48">
        <v>44974</v>
      </c>
      <c r="U1969" t="s">
        <v>5982</v>
      </c>
      <c r="V1969" t="s">
        <v>35</v>
      </c>
      <c r="W1969" t="s">
        <v>28</v>
      </c>
      <c r="X1969" t="b">
        <f>Tabla1[[#This Row],[PLAN CONSUMO 31/10]]=Tabla1[[#This Row],[PLAN_CONSUMO]]</f>
        <v>1</v>
      </c>
      <c r="Y1969" t="s">
        <v>35</v>
      </c>
      <c r="Z1969" t="b">
        <f>Tabla1[[#This Row],[DESCRIPCION_U20002 31/10]]=Tabla1[[#This Row],[DESCRIPCION_U2000]]</f>
        <v>0</v>
      </c>
      <c r="AA1969" t="s">
        <v>7450</v>
      </c>
      <c r="AB1969" t="b">
        <f>Tabla1[[#This Row],[EJECUTIVO COMERCIAL 31/10]]=Tabla1[[#This Row],[EJECUTIVO_CORPORATE]]</f>
        <v>1</v>
      </c>
      <c r="AC1969" t="e">
        <f>VLOOKUP(Tabla1[[#This Row],[NRO_CUENTA]],[1]!Tabla3[#Data],12,0)</f>
        <v>#N/A</v>
      </c>
      <c r="AD1969" t="e">
        <f>VLOOKUP(Tabla1[[#This Row],[NRO_CUENTA]],[1]!Tabla3[#Data],17,0)</f>
        <v>#N/A</v>
      </c>
    </row>
    <row r="1970" spans="1:30" x14ac:dyDescent="0.25">
      <c r="A1970" t="s">
        <v>188</v>
      </c>
      <c r="B1970" s="1">
        <v>44923</v>
      </c>
      <c r="C1970" t="s">
        <v>94</v>
      </c>
      <c r="D1970">
        <v>38434</v>
      </c>
      <c r="E1970" s="6" t="s">
        <v>8181</v>
      </c>
      <c r="F1970" t="s">
        <v>8182</v>
      </c>
      <c r="G1970" s="6" t="s">
        <v>1754</v>
      </c>
      <c r="H1970" t="s">
        <v>40</v>
      </c>
      <c r="I1970" t="s">
        <v>23</v>
      </c>
      <c r="J1970" t="s">
        <v>1843</v>
      </c>
      <c r="K1970" t="s">
        <v>8255</v>
      </c>
      <c r="L1970" t="s">
        <v>8256</v>
      </c>
      <c r="M1970" t="s">
        <v>8257</v>
      </c>
      <c r="N1970" t="s">
        <v>4091</v>
      </c>
      <c r="O1970" s="88">
        <v>44927</v>
      </c>
      <c r="P1970" s="88">
        <v>44958</v>
      </c>
      <c r="Q1970" s="22" t="s">
        <v>27</v>
      </c>
      <c r="R1970" s="1"/>
      <c r="S1970" s="2"/>
      <c r="T1970" s="48">
        <v>44985</v>
      </c>
      <c r="U1970" t="s">
        <v>5982</v>
      </c>
      <c r="V1970" t="s">
        <v>5982</v>
      </c>
      <c r="W1970" t="s">
        <v>94</v>
      </c>
      <c r="X1970" t="b">
        <f>Tabla1[[#This Row],[PLAN CONSUMO 31/10]]=Tabla1[[#This Row],[PLAN_CONSUMO]]</f>
        <v>1</v>
      </c>
      <c r="Y1970" t="s">
        <v>8182</v>
      </c>
      <c r="Z1970" t="b">
        <f>Tabla1[[#This Row],[DESCRIPCION_U20002 31/10]]=Tabla1[[#This Row],[DESCRIPCION_U2000]]</f>
        <v>1</v>
      </c>
      <c r="AA1970" t="s">
        <v>1754</v>
      </c>
      <c r="AB1970" t="b">
        <f>Tabla1[[#This Row],[EJECUTIVO COMERCIAL 31/10]]=Tabla1[[#This Row],[EJECUTIVO_CORPORATE]]</f>
        <v>1</v>
      </c>
      <c r="AC1970" t="e">
        <f>VLOOKUP(Tabla1[[#This Row],[NRO_CUENTA]],[1]!Tabla3[#Data],12,0)</f>
        <v>#N/A</v>
      </c>
      <c r="AD1970" t="e">
        <f>VLOOKUP(Tabla1[[#This Row],[NRO_CUENTA]],[1]!Tabla3[#Data],17,0)</f>
        <v>#N/A</v>
      </c>
    </row>
    <row r="1971" spans="1:30" x14ac:dyDescent="0.25">
      <c r="A1971" t="s">
        <v>188</v>
      </c>
      <c r="B1971" s="1">
        <v>44918</v>
      </c>
      <c r="C1971" t="s">
        <v>94</v>
      </c>
      <c r="D1971">
        <v>38448</v>
      </c>
      <c r="E1971" s="6" t="s">
        <v>8183</v>
      </c>
      <c r="F1971" t="s">
        <v>8184</v>
      </c>
      <c r="G1971" s="6" t="s">
        <v>1754</v>
      </c>
      <c r="H1971" t="s">
        <v>22</v>
      </c>
      <c r="I1971" t="s">
        <v>23</v>
      </c>
      <c r="J1971" t="s">
        <v>1843</v>
      </c>
      <c r="K1971" t="s">
        <v>8258</v>
      </c>
      <c r="L1971" t="s">
        <v>8259</v>
      </c>
      <c r="M1971" t="s">
        <v>8260</v>
      </c>
      <c r="N1971" t="s">
        <v>4091</v>
      </c>
      <c r="O1971" s="88">
        <v>44927</v>
      </c>
      <c r="P1971" s="88">
        <v>44958</v>
      </c>
      <c r="Q1971" s="22" t="s">
        <v>27</v>
      </c>
      <c r="R1971" s="1"/>
      <c r="S1971" s="2"/>
      <c r="T1971" s="48">
        <v>44983</v>
      </c>
      <c r="U1971" t="s">
        <v>5982</v>
      </c>
      <c r="V1971" t="s">
        <v>5982</v>
      </c>
      <c r="W1971" t="s">
        <v>94</v>
      </c>
      <c r="X1971" t="b">
        <f>Tabla1[[#This Row],[PLAN CONSUMO 31/10]]=Tabla1[[#This Row],[PLAN_CONSUMO]]</f>
        <v>1</v>
      </c>
      <c r="Y1971" t="s">
        <v>8184</v>
      </c>
      <c r="Z1971" t="b">
        <f>Tabla1[[#This Row],[DESCRIPCION_U20002 31/10]]=Tabla1[[#This Row],[DESCRIPCION_U2000]]</f>
        <v>1</v>
      </c>
      <c r="AA1971" t="s">
        <v>1754</v>
      </c>
      <c r="AB1971" t="b">
        <f>Tabla1[[#This Row],[EJECUTIVO COMERCIAL 31/10]]=Tabla1[[#This Row],[EJECUTIVO_CORPORATE]]</f>
        <v>1</v>
      </c>
      <c r="AC1971" t="e">
        <f>VLOOKUP(Tabla1[[#This Row],[NRO_CUENTA]],[1]!Tabla3[#Data],12,0)</f>
        <v>#N/A</v>
      </c>
      <c r="AD1971" t="e">
        <f>VLOOKUP(Tabla1[[#This Row],[NRO_CUENTA]],[1]!Tabla3[#Data],17,0)</f>
        <v>#N/A</v>
      </c>
    </row>
    <row r="1972" spans="1:30" x14ac:dyDescent="0.25">
      <c r="A1972" t="s">
        <v>188</v>
      </c>
      <c r="B1972" s="1">
        <v>44918</v>
      </c>
      <c r="C1972" t="s">
        <v>94</v>
      </c>
      <c r="D1972">
        <v>38449</v>
      </c>
      <c r="E1972" s="6" t="s">
        <v>8183</v>
      </c>
      <c r="F1972" t="s">
        <v>8185</v>
      </c>
      <c r="G1972" s="6" t="s">
        <v>1754</v>
      </c>
      <c r="H1972" t="s">
        <v>22</v>
      </c>
      <c r="I1972" t="s">
        <v>23</v>
      </c>
      <c r="J1972" t="s">
        <v>1843</v>
      </c>
      <c r="K1972" t="s">
        <v>8261</v>
      </c>
      <c r="L1972" t="s">
        <v>8259</v>
      </c>
      <c r="M1972" t="s">
        <v>8260</v>
      </c>
      <c r="N1972" t="s">
        <v>4091</v>
      </c>
      <c r="O1972" s="88">
        <v>44927</v>
      </c>
      <c r="P1972" s="88">
        <v>44958</v>
      </c>
      <c r="Q1972" s="22" t="s">
        <v>27</v>
      </c>
      <c r="R1972" s="1"/>
      <c r="S1972" s="2"/>
      <c r="T1972" s="48">
        <v>44983</v>
      </c>
      <c r="U1972" t="s">
        <v>5982</v>
      </c>
      <c r="V1972" t="s">
        <v>5982</v>
      </c>
      <c r="W1972" t="s">
        <v>94</v>
      </c>
      <c r="X1972" t="b">
        <f>Tabla1[[#This Row],[PLAN CONSUMO 31/10]]=Tabla1[[#This Row],[PLAN_CONSUMO]]</f>
        <v>1</v>
      </c>
      <c r="Y1972" t="s">
        <v>8185</v>
      </c>
      <c r="Z1972" t="b">
        <f>Tabla1[[#This Row],[DESCRIPCION_U20002 31/10]]=Tabla1[[#This Row],[DESCRIPCION_U2000]]</f>
        <v>1</v>
      </c>
      <c r="AA1972" t="s">
        <v>1754</v>
      </c>
      <c r="AB1972" t="b">
        <f>Tabla1[[#This Row],[EJECUTIVO COMERCIAL 31/10]]=Tabla1[[#This Row],[EJECUTIVO_CORPORATE]]</f>
        <v>1</v>
      </c>
      <c r="AC1972" t="e">
        <f>VLOOKUP(Tabla1[[#This Row],[NRO_CUENTA]],[1]!Tabla3[#Data],12,0)</f>
        <v>#N/A</v>
      </c>
      <c r="AD1972" t="e">
        <f>VLOOKUP(Tabla1[[#This Row],[NRO_CUENTA]],[1]!Tabla3[#Data],17,0)</f>
        <v>#N/A</v>
      </c>
    </row>
    <row r="1973" spans="1:30" x14ac:dyDescent="0.25">
      <c r="A1973" t="s">
        <v>18</v>
      </c>
      <c r="B1973" s="1">
        <v>44922</v>
      </c>
      <c r="C1973" t="s">
        <v>28</v>
      </c>
      <c r="D1973">
        <v>38450</v>
      </c>
      <c r="E1973" s="6" t="s">
        <v>8186</v>
      </c>
      <c r="F1973" t="s">
        <v>8187</v>
      </c>
      <c r="G1973" s="6" t="s">
        <v>1820</v>
      </c>
      <c r="H1973" t="s">
        <v>40</v>
      </c>
      <c r="I1973" t="s">
        <v>23</v>
      </c>
      <c r="J1973" t="s">
        <v>1378</v>
      </c>
      <c r="K1973" t="s">
        <v>8262</v>
      </c>
      <c r="L1973" t="s">
        <v>8263</v>
      </c>
      <c r="M1973" t="s">
        <v>8264</v>
      </c>
      <c r="N1973" t="s">
        <v>4091</v>
      </c>
      <c r="O1973" s="88">
        <v>44927</v>
      </c>
      <c r="P1973" s="88">
        <v>44958</v>
      </c>
      <c r="Q1973" s="1" t="s">
        <v>27</v>
      </c>
      <c r="R1973" s="1" t="s">
        <v>8585</v>
      </c>
      <c r="S1973" s="2"/>
      <c r="T1973" s="48">
        <v>45068</v>
      </c>
      <c r="U1973" t="s">
        <v>5984</v>
      </c>
      <c r="V1973" t="s">
        <v>35</v>
      </c>
      <c r="W1973" t="s">
        <v>28</v>
      </c>
      <c r="X1973" t="b">
        <f>Tabla1[[#This Row],[PLAN CONSUMO 31/10]]=Tabla1[[#This Row],[PLAN_CONSUMO]]</f>
        <v>1</v>
      </c>
      <c r="Y1973" t="s">
        <v>35</v>
      </c>
      <c r="Z1973" t="b">
        <f>Tabla1[[#This Row],[DESCRIPCION_U20002 31/10]]=Tabla1[[#This Row],[DESCRIPCION_U2000]]</f>
        <v>0</v>
      </c>
      <c r="AA1973" t="s">
        <v>9185</v>
      </c>
      <c r="AB1973" t="b">
        <f>Tabla1[[#This Row],[EJECUTIVO COMERCIAL 31/10]]=Tabla1[[#This Row],[EJECUTIVO_CORPORATE]]</f>
        <v>0</v>
      </c>
      <c r="AC1973" t="e">
        <f>VLOOKUP(Tabla1[[#This Row],[NRO_CUENTA]],[1]!Tabla3[#Data],12,0)</f>
        <v>#N/A</v>
      </c>
      <c r="AD1973" t="e">
        <f>VLOOKUP(Tabla1[[#This Row],[NRO_CUENTA]],[1]!Tabla3[#Data],17,0)</f>
        <v>#N/A</v>
      </c>
    </row>
    <row r="1974" spans="1:30" x14ac:dyDescent="0.25">
      <c r="A1974" t="s">
        <v>88</v>
      </c>
      <c r="B1974" s="1">
        <v>44917</v>
      </c>
      <c r="C1974" t="s">
        <v>36</v>
      </c>
      <c r="D1974">
        <v>38452</v>
      </c>
      <c r="E1974" s="6" t="s">
        <v>5250</v>
      </c>
      <c r="F1974" t="s">
        <v>8188</v>
      </c>
      <c r="G1974" s="6" t="s">
        <v>4247</v>
      </c>
      <c r="H1974" t="s">
        <v>40</v>
      </c>
      <c r="I1974" t="s">
        <v>23</v>
      </c>
      <c r="J1974" t="s">
        <v>4336</v>
      </c>
      <c r="K1974" t="s">
        <v>8265</v>
      </c>
      <c r="L1974" t="s">
        <v>8266</v>
      </c>
      <c r="M1974" t="s">
        <v>8267</v>
      </c>
      <c r="N1974" t="s">
        <v>4091</v>
      </c>
      <c r="O1974" s="88">
        <v>44927</v>
      </c>
      <c r="P1974" s="88">
        <v>44958</v>
      </c>
      <c r="Q1974" s="22" t="s">
        <v>27</v>
      </c>
      <c r="R1974" s="1"/>
      <c r="S1974" s="2"/>
      <c r="T1974" s="48">
        <v>44980</v>
      </c>
      <c r="U1974" t="s">
        <v>5982</v>
      </c>
      <c r="V1974" t="s">
        <v>5982</v>
      </c>
      <c r="W1974" t="s">
        <v>36</v>
      </c>
      <c r="X1974" t="b">
        <f>Tabla1[[#This Row],[PLAN CONSUMO 31/10]]=Tabla1[[#This Row],[PLAN_CONSUMO]]</f>
        <v>1</v>
      </c>
      <c r="Y1974" t="s">
        <v>8188</v>
      </c>
      <c r="Z1974" t="b">
        <f>Tabla1[[#This Row],[DESCRIPCION_U20002 31/10]]=Tabla1[[#This Row],[DESCRIPCION_U2000]]</f>
        <v>1</v>
      </c>
      <c r="AA1974" t="s">
        <v>4247</v>
      </c>
      <c r="AB1974" t="b">
        <f>Tabla1[[#This Row],[EJECUTIVO COMERCIAL 31/10]]=Tabla1[[#This Row],[EJECUTIVO_CORPORATE]]</f>
        <v>1</v>
      </c>
      <c r="AC1974" t="e">
        <f>VLOOKUP(Tabla1[[#This Row],[NRO_CUENTA]],[1]!Tabla3[#Data],12,0)</f>
        <v>#N/A</v>
      </c>
      <c r="AD1974" t="e">
        <f>VLOOKUP(Tabla1[[#This Row],[NRO_CUENTA]],[1]!Tabla3[#Data],17,0)</f>
        <v>#N/A</v>
      </c>
    </row>
    <row r="1975" spans="1:30" x14ac:dyDescent="0.25">
      <c r="A1975" t="s">
        <v>322</v>
      </c>
      <c r="B1975" s="1">
        <v>44911</v>
      </c>
      <c r="C1975" t="s">
        <v>28</v>
      </c>
      <c r="D1975">
        <v>38465</v>
      </c>
      <c r="E1975" s="6" t="s">
        <v>8189</v>
      </c>
      <c r="F1975" t="s">
        <v>8190</v>
      </c>
      <c r="G1975" s="6" t="s">
        <v>8191</v>
      </c>
      <c r="H1975" t="s">
        <v>22</v>
      </c>
      <c r="I1975" t="s">
        <v>23</v>
      </c>
      <c r="J1975" t="s">
        <v>8198</v>
      </c>
      <c r="K1975" t="s">
        <v>8268</v>
      </c>
      <c r="L1975" t="s">
        <v>8269</v>
      </c>
      <c r="M1975" t="s">
        <v>8270</v>
      </c>
      <c r="N1975" t="s">
        <v>4091</v>
      </c>
      <c r="O1975" s="88">
        <v>44927</v>
      </c>
      <c r="P1975" s="88">
        <v>44958</v>
      </c>
      <c r="Q1975" s="22" t="s">
        <v>27</v>
      </c>
      <c r="R1975" s="1"/>
      <c r="S1975" s="2"/>
      <c r="T1975" s="48">
        <v>44973</v>
      </c>
      <c r="U1975" t="s">
        <v>5982</v>
      </c>
      <c r="V1975" t="s">
        <v>5982</v>
      </c>
      <c r="W1975" t="s">
        <v>28</v>
      </c>
      <c r="X1975" t="b">
        <f>Tabla1[[#This Row],[PLAN CONSUMO 31/10]]=Tabla1[[#This Row],[PLAN_CONSUMO]]</f>
        <v>1</v>
      </c>
      <c r="Y1975" t="s">
        <v>8190</v>
      </c>
      <c r="Z1975" t="b">
        <f>Tabla1[[#This Row],[DESCRIPCION_U20002 31/10]]=Tabla1[[#This Row],[DESCRIPCION_U2000]]</f>
        <v>1</v>
      </c>
      <c r="AA1975" t="s">
        <v>8191</v>
      </c>
      <c r="AB1975" t="b">
        <f>Tabla1[[#This Row],[EJECUTIVO COMERCIAL 31/10]]=Tabla1[[#This Row],[EJECUTIVO_CORPORATE]]</f>
        <v>1</v>
      </c>
      <c r="AC1975" t="e">
        <f>VLOOKUP(Tabla1[[#This Row],[NRO_CUENTA]],[1]!Tabla3[#Data],12,0)</f>
        <v>#N/A</v>
      </c>
      <c r="AD1975" t="e">
        <f>VLOOKUP(Tabla1[[#This Row],[NRO_CUENTA]],[1]!Tabla3[#Data],17,0)</f>
        <v>#N/A</v>
      </c>
    </row>
    <row r="1976" spans="1:30" x14ac:dyDescent="0.25">
      <c r="A1976" t="s">
        <v>322</v>
      </c>
      <c r="B1976" s="1">
        <v>44915</v>
      </c>
      <c r="C1976" t="s">
        <v>76</v>
      </c>
      <c r="D1976">
        <v>38466</v>
      </c>
      <c r="E1976" s="6" t="s">
        <v>8192</v>
      </c>
      <c r="F1976" t="s">
        <v>8193</v>
      </c>
      <c r="G1976" s="6" t="s">
        <v>8194</v>
      </c>
      <c r="H1976" t="s">
        <v>40</v>
      </c>
      <c r="I1976" t="s">
        <v>23</v>
      </c>
      <c r="J1976" t="s">
        <v>8199</v>
      </c>
      <c r="K1976" t="s">
        <v>8271</v>
      </c>
      <c r="L1976" t="s">
        <v>8272</v>
      </c>
      <c r="M1976" t="s">
        <v>8273</v>
      </c>
      <c r="N1976" t="s">
        <v>4091</v>
      </c>
      <c r="O1976" s="88">
        <v>44927</v>
      </c>
      <c r="P1976" s="88">
        <v>44958</v>
      </c>
      <c r="Q1976" s="22" t="s">
        <v>27</v>
      </c>
      <c r="R1976" s="1"/>
      <c r="S1976" s="2"/>
      <c r="T1976" s="48">
        <v>44985</v>
      </c>
      <c r="U1976" t="s">
        <v>5982</v>
      </c>
      <c r="V1976" t="s">
        <v>5982</v>
      </c>
      <c r="W1976" t="s">
        <v>76</v>
      </c>
      <c r="X1976" t="b">
        <f>Tabla1[[#This Row],[PLAN CONSUMO 31/10]]=Tabla1[[#This Row],[PLAN_CONSUMO]]</f>
        <v>1</v>
      </c>
      <c r="Y1976" t="s">
        <v>8193</v>
      </c>
      <c r="Z1976" t="b">
        <f>Tabla1[[#This Row],[DESCRIPCION_U20002 31/10]]=Tabla1[[#This Row],[DESCRIPCION_U2000]]</f>
        <v>1</v>
      </c>
      <c r="AA1976" t="s">
        <v>2244</v>
      </c>
      <c r="AB1976" t="b">
        <f>Tabla1[[#This Row],[EJECUTIVO COMERCIAL 31/10]]=Tabla1[[#This Row],[EJECUTIVO_CORPORATE]]</f>
        <v>0</v>
      </c>
      <c r="AC1976" t="e">
        <f>VLOOKUP(Tabla1[[#This Row],[NRO_CUENTA]],[1]!Tabla3[#Data],12,0)</f>
        <v>#N/A</v>
      </c>
      <c r="AD1976" t="e">
        <f>VLOOKUP(Tabla1[[#This Row],[NRO_CUENTA]],[1]!Tabla3[#Data],17,0)</f>
        <v>#N/A</v>
      </c>
    </row>
    <row r="1977" spans="1:30" x14ac:dyDescent="0.25">
      <c r="A1977" t="s">
        <v>88</v>
      </c>
      <c r="B1977" s="1">
        <v>43524</v>
      </c>
      <c r="C1977" t="s">
        <v>28</v>
      </c>
      <c r="D1977">
        <v>33643</v>
      </c>
      <c r="E1977" s="6" t="s">
        <v>8325</v>
      </c>
      <c r="F1977" t="s">
        <v>7443</v>
      </c>
      <c r="G1977" s="6" t="s">
        <v>1413</v>
      </c>
      <c r="H1977" t="s">
        <v>40</v>
      </c>
      <c r="I1977" t="s">
        <v>23</v>
      </c>
      <c r="J1977" t="s">
        <v>757</v>
      </c>
      <c r="K1977" t="s">
        <v>5737</v>
      </c>
      <c r="L1977" t="s">
        <v>5738</v>
      </c>
      <c r="M1977" t="s">
        <v>8326</v>
      </c>
      <c r="N1977" t="s">
        <v>8307</v>
      </c>
      <c r="O1977" s="88">
        <v>44927</v>
      </c>
      <c r="P1977" s="88">
        <v>44958</v>
      </c>
      <c r="Q1977" s="1" t="s">
        <v>6939</v>
      </c>
      <c r="R1977" s="1"/>
      <c r="S1977" s="2"/>
      <c r="T1977" s="89">
        <v>44984</v>
      </c>
      <c r="U1977" t="s">
        <v>5982</v>
      </c>
      <c r="V1977" t="s">
        <v>5982</v>
      </c>
      <c r="W1977" t="s">
        <v>28</v>
      </c>
      <c r="X1977" t="b">
        <f>Tabla1[[#This Row],[PLAN CONSUMO 31/10]]=Tabla1[[#This Row],[PLAN_CONSUMO]]</f>
        <v>1</v>
      </c>
      <c r="Y1977" t="s">
        <v>7443</v>
      </c>
      <c r="Z1977" t="b">
        <f>Tabla1[[#This Row],[DESCRIPCION_U20002 31/10]]=Tabla1[[#This Row],[DESCRIPCION_U2000]]</f>
        <v>1</v>
      </c>
      <c r="AA1977" t="s">
        <v>8926</v>
      </c>
      <c r="AB1977" t="b">
        <f>Tabla1[[#This Row],[EJECUTIVO COMERCIAL 31/10]]=Tabla1[[#This Row],[EJECUTIVO_CORPORATE]]</f>
        <v>0</v>
      </c>
      <c r="AC1977" t="e">
        <f>VLOOKUP(Tabla1[[#This Row],[NRO_CUENTA]],[1]!Tabla3[#Data],12,0)</f>
        <v>#N/A</v>
      </c>
      <c r="AD1977" t="e">
        <f>VLOOKUP(Tabla1[[#This Row],[NRO_CUENTA]],[1]!Tabla3[#Data],17,0)</f>
        <v>#N/A</v>
      </c>
    </row>
    <row r="1978" spans="1:30" x14ac:dyDescent="0.25">
      <c r="A1978" t="s">
        <v>88</v>
      </c>
      <c r="B1978" s="1">
        <v>43524</v>
      </c>
      <c r="C1978" t="s">
        <v>28</v>
      </c>
      <c r="D1978">
        <v>33644</v>
      </c>
      <c r="E1978" s="6" t="s">
        <v>8325</v>
      </c>
      <c r="F1978" t="s">
        <v>7444</v>
      </c>
      <c r="G1978" s="6" t="s">
        <v>1413</v>
      </c>
      <c r="H1978" t="s">
        <v>40</v>
      </c>
      <c r="I1978" t="s">
        <v>23</v>
      </c>
      <c r="J1978" t="s">
        <v>757</v>
      </c>
      <c r="K1978" t="s">
        <v>5741</v>
      </c>
      <c r="L1978" t="s">
        <v>5742</v>
      </c>
      <c r="M1978" t="s">
        <v>8326</v>
      </c>
      <c r="N1978" t="s">
        <v>8307</v>
      </c>
      <c r="O1978" s="88">
        <v>44927</v>
      </c>
      <c r="P1978" s="88">
        <v>44958</v>
      </c>
      <c r="Q1978" s="1" t="s">
        <v>6939</v>
      </c>
      <c r="R1978" s="1"/>
      <c r="S1978" s="2"/>
      <c r="T1978" s="89">
        <v>44984</v>
      </c>
      <c r="U1978" t="s">
        <v>5982</v>
      </c>
      <c r="V1978" t="s">
        <v>5982</v>
      </c>
      <c r="W1978" t="s">
        <v>28</v>
      </c>
      <c r="X1978" t="b">
        <f>Tabla1[[#This Row],[PLAN CONSUMO 31/10]]=Tabla1[[#This Row],[PLAN_CONSUMO]]</f>
        <v>1</v>
      </c>
      <c r="Y1978" t="s">
        <v>7444</v>
      </c>
      <c r="Z1978" t="b">
        <f>Tabla1[[#This Row],[DESCRIPCION_U20002 31/10]]=Tabla1[[#This Row],[DESCRIPCION_U2000]]</f>
        <v>1</v>
      </c>
      <c r="AA1978" t="s">
        <v>8926</v>
      </c>
      <c r="AB1978" t="b">
        <f>Tabla1[[#This Row],[EJECUTIVO COMERCIAL 31/10]]=Tabla1[[#This Row],[EJECUTIVO_CORPORATE]]</f>
        <v>0</v>
      </c>
      <c r="AC1978" t="e">
        <f>VLOOKUP(Tabla1[[#This Row],[NRO_CUENTA]],[1]!Tabla3[#Data],12,0)</f>
        <v>#N/A</v>
      </c>
      <c r="AD1978" t="e">
        <f>VLOOKUP(Tabla1[[#This Row],[NRO_CUENTA]],[1]!Tabla3[#Data],17,0)</f>
        <v>#N/A</v>
      </c>
    </row>
    <row r="1979" spans="1:30" x14ac:dyDescent="0.25">
      <c r="A1979" t="s">
        <v>88</v>
      </c>
      <c r="B1979" s="1">
        <v>44377</v>
      </c>
      <c r="C1979" t="s">
        <v>469</v>
      </c>
      <c r="D1979">
        <v>36367</v>
      </c>
      <c r="E1979" s="6" t="s">
        <v>8304</v>
      </c>
      <c r="F1979" t="s">
        <v>8305</v>
      </c>
      <c r="G1979" s="6" t="s">
        <v>7446</v>
      </c>
      <c r="H1979" t="s">
        <v>22</v>
      </c>
      <c r="I1979" t="s">
        <v>23</v>
      </c>
      <c r="J1979" t="s">
        <v>2334</v>
      </c>
      <c r="K1979" t="s">
        <v>5644</v>
      </c>
      <c r="L1979" t="s">
        <v>5645</v>
      </c>
      <c r="M1979" t="s">
        <v>8306</v>
      </c>
      <c r="N1979" t="s">
        <v>8307</v>
      </c>
      <c r="O1979" s="88">
        <v>44927</v>
      </c>
      <c r="P1979" s="88">
        <v>44958</v>
      </c>
      <c r="Q1979" s="1" t="s">
        <v>6939</v>
      </c>
      <c r="R1979" s="1"/>
      <c r="S1979" s="2"/>
      <c r="T1979" s="50">
        <v>44984</v>
      </c>
      <c r="U1979" t="s">
        <v>5982</v>
      </c>
      <c r="V1979" t="s">
        <v>5982</v>
      </c>
      <c r="W1979" t="s">
        <v>469</v>
      </c>
      <c r="X1979" t="b">
        <f>Tabla1[[#This Row],[PLAN CONSUMO 31/10]]=Tabla1[[#This Row],[PLAN_CONSUMO]]</f>
        <v>1</v>
      </c>
      <c r="Y1979" t="s">
        <v>9471</v>
      </c>
      <c r="Z1979" t="b">
        <f>Tabla1[[#This Row],[DESCRIPCION_U20002 31/10]]=Tabla1[[#This Row],[DESCRIPCION_U2000]]</f>
        <v>0</v>
      </c>
      <c r="AA1979" t="s">
        <v>7446</v>
      </c>
      <c r="AB1979" t="b">
        <f>Tabla1[[#This Row],[EJECUTIVO COMERCIAL 31/10]]=Tabla1[[#This Row],[EJECUTIVO_CORPORATE]]</f>
        <v>1</v>
      </c>
      <c r="AC1979" t="e">
        <f>VLOOKUP(Tabla1[[#This Row],[NRO_CUENTA]],[1]!Tabla3[#Data],12,0)</f>
        <v>#N/A</v>
      </c>
      <c r="AD1979" t="e">
        <f>VLOOKUP(Tabla1[[#This Row],[NRO_CUENTA]],[1]!Tabla3[#Data],17,0)</f>
        <v>#N/A</v>
      </c>
    </row>
    <row r="1980" spans="1:30" x14ac:dyDescent="0.25">
      <c r="A1980" t="s">
        <v>88</v>
      </c>
      <c r="B1980" s="1">
        <v>42146</v>
      </c>
      <c r="C1980" t="s">
        <v>414</v>
      </c>
      <c r="D1980">
        <v>29563</v>
      </c>
      <c r="E1980" s="6" t="s">
        <v>8327</v>
      </c>
      <c r="F1980" t="s">
        <v>4275</v>
      </c>
      <c r="G1980" s="6" t="s">
        <v>7474</v>
      </c>
      <c r="H1980" t="s">
        <v>40</v>
      </c>
      <c r="I1980" t="s">
        <v>23</v>
      </c>
      <c r="J1980" t="s">
        <v>8118</v>
      </c>
      <c r="K1980" t="s">
        <v>4361</v>
      </c>
      <c r="L1980" t="s">
        <v>4362</v>
      </c>
      <c r="M1980" t="s">
        <v>8328</v>
      </c>
      <c r="N1980" t="s">
        <v>8307</v>
      </c>
      <c r="O1980" s="88">
        <v>44927</v>
      </c>
      <c r="P1980" s="88">
        <v>44958</v>
      </c>
      <c r="Q1980" s="1" t="s">
        <v>6939</v>
      </c>
      <c r="R1980" s="1"/>
      <c r="S1980" s="2"/>
      <c r="T1980" s="50">
        <v>44981</v>
      </c>
      <c r="U1980" t="s">
        <v>5982</v>
      </c>
      <c r="V1980" t="s">
        <v>5982</v>
      </c>
      <c r="W1980" t="s">
        <v>414</v>
      </c>
      <c r="X1980" t="b">
        <f>Tabla1[[#This Row],[PLAN CONSUMO 31/10]]=Tabla1[[#This Row],[PLAN_CONSUMO]]</f>
        <v>1</v>
      </c>
      <c r="Y1980" t="s">
        <v>4275</v>
      </c>
      <c r="Z1980" t="b">
        <f>Tabla1[[#This Row],[DESCRIPCION_U20002 31/10]]=Tabla1[[#This Row],[DESCRIPCION_U2000]]</f>
        <v>1</v>
      </c>
      <c r="AA1980" t="s">
        <v>7474</v>
      </c>
      <c r="AB1980" t="b">
        <f>Tabla1[[#This Row],[EJECUTIVO COMERCIAL 31/10]]=Tabla1[[#This Row],[EJECUTIVO_CORPORATE]]</f>
        <v>1</v>
      </c>
      <c r="AC1980" t="e">
        <f>VLOOKUP(Tabla1[[#This Row],[NRO_CUENTA]],[1]!Tabla3[#Data],12,0)</f>
        <v>#N/A</v>
      </c>
      <c r="AD1980" t="e">
        <f>VLOOKUP(Tabla1[[#This Row],[NRO_CUENTA]],[1]!Tabla3[#Data],17,0)</f>
        <v>#N/A</v>
      </c>
    </row>
    <row r="1981" spans="1:30" x14ac:dyDescent="0.25">
      <c r="A1981" t="s">
        <v>88</v>
      </c>
      <c r="B1981" s="1">
        <v>43126</v>
      </c>
      <c r="C1981" t="s">
        <v>6497</v>
      </c>
      <c r="D1981">
        <v>31741</v>
      </c>
      <c r="E1981" s="6" t="s">
        <v>8329</v>
      </c>
      <c r="F1981" t="s">
        <v>6701</v>
      </c>
      <c r="G1981" s="6" t="s">
        <v>5731</v>
      </c>
      <c r="H1981" t="s">
        <v>40</v>
      </c>
      <c r="I1981" t="s">
        <v>23</v>
      </c>
      <c r="J1981" t="s">
        <v>6181</v>
      </c>
      <c r="K1981" t="s">
        <v>2881</v>
      </c>
      <c r="L1981" t="s">
        <v>2882</v>
      </c>
      <c r="M1981" t="s">
        <v>8330</v>
      </c>
      <c r="N1981" t="s">
        <v>8307</v>
      </c>
      <c r="O1981" s="88">
        <v>44927</v>
      </c>
      <c r="P1981" s="88">
        <v>44958</v>
      </c>
      <c r="Q1981" s="22" t="s">
        <v>27</v>
      </c>
      <c r="R1981" s="1"/>
      <c r="S1981" s="2"/>
      <c r="T1981" s="48">
        <v>44992</v>
      </c>
      <c r="U1981" t="s">
        <v>5982</v>
      </c>
      <c r="V1981" t="s">
        <v>5982</v>
      </c>
      <c r="W1981" t="s">
        <v>6497</v>
      </c>
      <c r="X1981" t="b">
        <f>Tabla1[[#This Row],[PLAN CONSUMO 31/10]]=Tabla1[[#This Row],[PLAN_CONSUMO]]</f>
        <v>1</v>
      </c>
      <c r="Y1981" t="s">
        <v>6701</v>
      </c>
      <c r="Z1981" t="b">
        <f>Tabla1[[#This Row],[DESCRIPCION_U20002 31/10]]=Tabla1[[#This Row],[DESCRIPCION_U2000]]</f>
        <v>1</v>
      </c>
      <c r="AA1981" t="s">
        <v>5731</v>
      </c>
      <c r="AB1981" t="b">
        <f>Tabla1[[#This Row],[EJECUTIVO COMERCIAL 31/10]]=Tabla1[[#This Row],[EJECUTIVO_CORPORATE]]</f>
        <v>1</v>
      </c>
      <c r="AC1981" t="e">
        <f>VLOOKUP(Tabla1[[#This Row],[NRO_CUENTA]],[1]!Tabla3[#Data],12,0)</f>
        <v>#N/A</v>
      </c>
      <c r="AD1981" t="e">
        <f>VLOOKUP(Tabla1[[#This Row],[NRO_CUENTA]],[1]!Tabla3[#Data],17,0)</f>
        <v>#N/A</v>
      </c>
    </row>
    <row r="1982" spans="1:30" x14ac:dyDescent="0.25">
      <c r="A1982" t="s">
        <v>88</v>
      </c>
      <c r="B1982" s="1">
        <v>44462</v>
      </c>
      <c r="C1982" t="s">
        <v>129</v>
      </c>
      <c r="D1982">
        <v>36518</v>
      </c>
      <c r="E1982" s="6" t="s">
        <v>8308</v>
      </c>
      <c r="F1982" t="s">
        <v>6309</v>
      </c>
      <c r="G1982" s="6" t="s">
        <v>1426</v>
      </c>
      <c r="H1982" t="s">
        <v>22</v>
      </c>
      <c r="I1982" t="s">
        <v>23</v>
      </c>
      <c r="J1982" t="s">
        <v>1222</v>
      </c>
      <c r="K1982" t="s">
        <v>6314</v>
      </c>
      <c r="L1982" t="s">
        <v>6315</v>
      </c>
      <c r="M1982" t="s">
        <v>8309</v>
      </c>
      <c r="N1982" t="s">
        <v>8307</v>
      </c>
      <c r="O1982" s="88">
        <v>44927</v>
      </c>
      <c r="P1982" s="88">
        <v>44958</v>
      </c>
      <c r="Q1982" s="1" t="s">
        <v>6939</v>
      </c>
      <c r="R1982" s="1"/>
      <c r="S1982" s="2"/>
      <c r="T1982" s="89">
        <v>45000</v>
      </c>
      <c r="U1982" t="s">
        <v>5990</v>
      </c>
      <c r="V1982" t="s">
        <v>5984</v>
      </c>
      <c r="W1982" t="s">
        <v>129</v>
      </c>
      <c r="X1982" t="b">
        <f>Tabla1[[#This Row],[PLAN CONSUMO 31/10]]=Tabla1[[#This Row],[PLAN_CONSUMO]]</f>
        <v>1</v>
      </c>
      <c r="Y1982" t="s">
        <v>8882</v>
      </c>
      <c r="Z1982" t="b">
        <f>Tabla1[[#This Row],[DESCRIPCION_U20002 31/10]]=Tabla1[[#This Row],[DESCRIPCION_U2000]]</f>
        <v>0</v>
      </c>
      <c r="AA1982" t="s">
        <v>8511</v>
      </c>
      <c r="AB1982" t="b">
        <f>Tabla1[[#This Row],[EJECUTIVO COMERCIAL 31/10]]=Tabla1[[#This Row],[EJECUTIVO_CORPORATE]]</f>
        <v>0</v>
      </c>
      <c r="AC1982" t="e">
        <f>VLOOKUP(Tabla1[[#This Row],[NRO_CUENTA]],[1]!Tabla3[#Data],12,0)</f>
        <v>#N/A</v>
      </c>
      <c r="AD1982" t="e">
        <f>VLOOKUP(Tabla1[[#This Row],[NRO_CUENTA]],[1]!Tabla3[#Data],17,0)</f>
        <v>#N/A</v>
      </c>
    </row>
    <row r="1983" spans="1:30" x14ac:dyDescent="0.25">
      <c r="A1983" t="s">
        <v>18</v>
      </c>
      <c r="B1983" s="1">
        <v>44617</v>
      </c>
      <c r="C1983" t="s">
        <v>1380</v>
      </c>
      <c r="D1983">
        <v>37453</v>
      </c>
      <c r="E1983" s="6" t="s">
        <v>8310</v>
      </c>
      <c r="F1983" t="s">
        <v>8311</v>
      </c>
      <c r="G1983" s="6" t="s">
        <v>1389</v>
      </c>
      <c r="H1983" t="s">
        <v>22</v>
      </c>
      <c r="I1983" t="s">
        <v>23</v>
      </c>
      <c r="J1983" t="s">
        <v>832</v>
      </c>
      <c r="K1983" t="s">
        <v>8312</v>
      </c>
      <c r="L1983" t="s">
        <v>8313</v>
      </c>
      <c r="M1983" t="s">
        <v>8314</v>
      </c>
      <c r="N1983" t="s">
        <v>8307</v>
      </c>
      <c r="O1983" s="88">
        <v>44927</v>
      </c>
      <c r="P1983" s="88">
        <v>44958</v>
      </c>
      <c r="Q1983" s="22" t="s">
        <v>27</v>
      </c>
      <c r="R1983" s="1"/>
      <c r="S1983" s="2"/>
      <c r="T1983" s="1">
        <v>44985</v>
      </c>
      <c r="U1983" t="s">
        <v>5982</v>
      </c>
      <c r="V1983" t="s">
        <v>35</v>
      </c>
      <c r="W1983" t="s">
        <v>1380</v>
      </c>
      <c r="X1983" t="b">
        <f>Tabla1[[#This Row],[PLAN CONSUMO 31/10]]=Tabla1[[#This Row],[PLAN_CONSUMO]]</f>
        <v>1</v>
      </c>
      <c r="Y1983" t="s">
        <v>35</v>
      </c>
      <c r="Z1983" t="b">
        <f>Tabla1[[#This Row],[DESCRIPCION_U20002 31/10]]=Tabla1[[#This Row],[DESCRIPCION_U2000]]</f>
        <v>0</v>
      </c>
      <c r="AA1983" t="s">
        <v>8737</v>
      </c>
      <c r="AB1983" t="b">
        <f>Tabla1[[#This Row],[EJECUTIVO COMERCIAL 31/10]]=Tabla1[[#This Row],[EJECUTIVO_CORPORATE]]</f>
        <v>0</v>
      </c>
      <c r="AC1983" t="e">
        <f>VLOOKUP(Tabla1[[#This Row],[NRO_CUENTA]],[1]!Tabla3[#Data],12,0)</f>
        <v>#N/A</v>
      </c>
      <c r="AD1983" t="e">
        <f>VLOOKUP(Tabla1[[#This Row],[NRO_CUENTA]],[1]!Tabla3[#Data],17,0)</f>
        <v>#N/A</v>
      </c>
    </row>
    <row r="1984" spans="1:30" x14ac:dyDescent="0.25">
      <c r="A1984" t="s">
        <v>88</v>
      </c>
      <c r="B1984" s="1">
        <v>43281</v>
      </c>
      <c r="C1984" t="s">
        <v>287</v>
      </c>
      <c r="D1984">
        <v>32442</v>
      </c>
      <c r="E1984" s="6" t="s">
        <v>8315</v>
      </c>
      <c r="F1984" t="s">
        <v>4900</v>
      </c>
      <c r="G1984" s="6" t="s">
        <v>7374</v>
      </c>
      <c r="H1984" t="s">
        <v>22</v>
      </c>
      <c r="I1984" t="s">
        <v>23</v>
      </c>
      <c r="J1984" t="s">
        <v>2342</v>
      </c>
      <c r="K1984" t="s">
        <v>5066</v>
      </c>
      <c r="L1984" t="s">
        <v>5067</v>
      </c>
      <c r="M1984" t="s">
        <v>8316</v>
      </c>
      <c r="N1984" t="s">
        <v>8307</v>
      </c>
      <c r="O1984" s="88">
        <v>44927</v>
      </c>
      <c r="P1984" s="88">
        <v>44958</v>
      </c>
      <c r="Q1984" s="1" t="s">
        <v>6939</v>
      </c>
      <c r="R1984" s="1"/>
      <c r="S1984" s="2"/>
      <c r="T1984" s="89">
        <v>44991</v>
      </c>
      <c r="U1984" t="s">
        <v>5982</v>
      </c>
      <c r="V1984" t="s">
        <v>5982</v>
      </c>
      <c r="W1984" t="s">
        <v>287</v>
      </c>
      <c r="X1984" t="b">
        <f>Tabla1[[#This Row],[PLAN CONSUMO 31/10]]=Tabla1[[#This Row],[PLAN_CONSUMO]]</f>
        <v>1</v>
      </c>
      <c r="Y1984" t="s">
        <v>4900</v>
      </c>
      <c r="Z1984" t="b">
        <f>Tabla1[[#This Row],[DESCRIPCION_U20002 31/10]]=Tabla1[[#This Row],[DESCRIPCION_U2000]]</f>
        <v>1</v>
      </c>
      <c r="AA1984" t="s">
        <v>1426</v>
      </c>
      <c r="AB1984" t="b">
        <f>Tabla1[[#This Row],[EJECUTIVO COMERCIAL 31/10]]=Tabla1[[#This Row],[EJECUTIVO_CORPORATE]]</f>
        <v>0</v>
      </c>
      <c r="AC1984" t="e">
        <f>VLOOKUP(Tabla1[[#This Row],[NRO_CUENTA]],[1]!Tabla3[#Data],12,0)</f>
        <v>#N/A</v>
      </c>
      <c r="AD1984" t="e">
        <f>VLOOKUP(Tabla1[[#This Row],[NRO_CUENTA]],[1]!Tabla3[#Data],17,0)</f>
        <v>#N/A</v>
      </c>
    </row>
    <row r="1985" spans="1:30" x14ac:dyDescent="0.25">
      <c r="A1985" t="s">
        <v>88</v>
      </c>
      <c r="B1985" s="1">
        <v>42943</v>
      </c>
      <c r="C1985" t="s">
        <v>248</v>
      </c>
      <c r="D1985">
        <v>31274</v>
      </c>
      <c r="E1985" s="6" t="s">
        <v>8315</v>
      </c>
      <c r="F1985" t="s">
        <v>4867</v>
      </c>
      <c r="G1985" s="6" t="s">
        <v>7374</v>
      </c>
      <c r="H1985" t="s">
        <v>22</v>
      </c>
      <c r="I1985" t="s">
        <v>23</v>
      </c>
      <c r="J1985" t="s">
        <v>2342</v>
      </c>
      <c r="K1985" t="s">
        <v>5015</v>
      </c>
      <c r="L1985" t="s">
        <v>5016</v>
      </c>
      <c r="M1985" t="s">
        <v>8317</v>
      </c>
      <c r="N1985" t="s">
        <v>8307</v>
      </c>
      <c r="O1985" s="88">
        <v>44927</v>
      </c>
      <c r="P1985" s="88">
        <v>44958</v>
      </c>
      <c r="Q1985" s="1" t="s">
        <v>6939</v>
      </c>
      <c r="R1985" s="1"/>
      <c r="S1985" s="2"/>
      <c r="T1985" s="89">
        <v>44991</v>
      </c>
      <c r="U1985" t="s">
        <v>5982</v>
      </c>
      <c r="V1985" t="s">
        <v>5982</v>
      </c>
      <c r="W1985" t="s">
        <v>248</v>
      </c>
      <c r="X1985" t="b">
        <f>Tabla1[[#This Row],[PLAN CONSUMO 31/10]]=Tabla1[[#This Row],[PLAN_CONSUMO]]</f>
        <v>1</v>
      </c>
      <c r="Y1985" t="s">
        <v>4867</v>
      </c>
      <c r="Z1985" t="b">
        <f>Tabla1[[#This Row],[DESCRIPCION_U20002 31/10]]=Tabla1[[#This Row],[DESCRIPCION_U2000]]</f>
        <v>1</v>
      </c>
      <c r="AA1985" t="s">
        <v>1426</v>
      </c>
      <c r="AB1985" t="b">
        <f>Tabla1[[#This Row],[EJECUTIVO COMERCIAL 31/10]]=Tabla1[[#This Row],[EJECUTIVO_CORPORATE]]</f>
        <v>0</v>
      </c>
      <c r="AC1985" t="e">
        <f>VLOOKUP(Tabla1[[#This Row],[NRO_CUENTA]],[1]!Tabla3[#Data],12,0)</f>
        <v>#N/A</v>
      </c>
      <c r="AD1985" t="e">
        <f>VLOOKUP(Tabla1[[#This Row],[NRO_CUENTA]],[1]!Tabla3[#Data],17,0)</f>
        <v>#N/A</v>
      </c>
    </row>
    <row r="1986" spans="1:30" x14ac:dyDescent="0.25">
      <c r="A1986" t="s">
        <v>88</v>
      </c>
      <c r="B1986" s="1">
        <v>43496</v>
      </c>
      <c r="C1986" t="s">
        <v>28</v>
      </c>
      <c r="D1986">
        <v>33486</v>
      </c>
      <c r="E1986" s="6" t="s">
        <v>8315</v>
      </c>
      <c r="F1986" t="s">
        <v>5309</v>
      </c>
      <c r="G1986" s="6" t="s">
        <v>7374</v>
      </c>
      <c r="H1986" t="s">
        <v>22</v>
      </c>
      <c r="I1986" t="s">
        <v>23</v>
      </c>
      <c r="J1986" t="s">
        <v>2342</v>
      </c>
      <c r="K1986" t="s">
        <v>5477</v>
      </c>
      <c r="L1986" t="s">
        <v>5478</v>
      </c>
      <c r="M1986" t="s">
        <v>8318</v>
      </c>
      <c r="N1986" t="s">
        <v>8307</v>
      </c>
      <c r="O1986" s="88">
        <v>44927</v>
      </c>
      <c r="P1986" s="88">
        <v>44958</v>
      </c>
      <c r="Q1986" s="1" t="s">
        <v>6939</v>
      </c>
      <c r="R1986" s="1"/>
      <c r="S1986" s="2"/>
      <c r="T1986" s="89">
        <v>44991</v>
      </c>
      <c r="U1986" t="s">
        <v>5982</v>
      </c>
      <c r="V1986" t="s">
        <v>5982</v>
      </c>
      <c r="W1986" t="s">
        <v>28</v>
      </c>
      <c r="X1986" t="b">
        <f>Tabla1[[#This Row],[PLAN CONSUMO 31/10]]=Tabla1[[#This Row],[PLAN_CONSUMO]]</f>
        <v>1</v>
      </c>
      <c r="Y1986" t="s">
        <v>5309</v>
      </c>
      <c r="Z1986" t="b">
        <f>Tabla1[[#This Row],[DESCRIPCION_U20002 31/10]]=Tabla1[[#This Row],[DESCRIPCION_U2000]]</f>
        <v>1</v>
      </c>
      <c r="AA1986" t="s">
        <v>1426</v>
      </c>
      <c r="AB1986" t="b">
        <f>Tabla1[[#This Row],[EJECUTIVO COMERCIAL 31/10]]=Tabla1[[#This Row],[EJECUTIVO_CORPORATE]]</f>
        <v>0</v>
      </c>
      <c r="AC1986" t="e">
        <f>VLOOKUP(Tabla1[[#This Row],[NRO_CUENTA]],[1]!Tabla3[#Data],12,0)</f>
        <v>#N/A</v>
      </c>
      <c r="AD1986" t="e">
        <f>VLOOKUP(Tabla1[[#This Row],[NRO_CUENTA]],[1]!Tabla3[#Data],17,0)</f>
        <v>#N/A</v>
      </c>
    </row>
    <row r="1987" spans="1:30" x14ac:dyDescent="0.25">
      <c r="A1987" t="s">
        <v>88</v>
      </c>
      <c r="B1987" s="1">
        <v>44438</v>
      </c>
      <c r="C1987" t="s">
        <v>248</v>
      </c>
      <c r="D1987">
        <v>36500</v>
      </c>
      <c r="E1987" s="6" t="s">
        <v>8319</v>
      </c>
      <c r="F1987" t="s">
        <v>5926</v>
      </c>
      <c r="G1987" s="6" t="s">
        <v>7446</v>
      </c>
      <c r="H1987" t="s">
        <v>22</v>
      </c>
      <c r="I1987" t="s">
        <v>23</v>
      </c>
      <c r="J1987" t="s">
        <v>2334</v>
      </c>
      <c r="K1987" t="s">
        <v>5927</v>
      </c>
      <c r="L1987" t="s">
        <v>5928</v>
      </c>
      <c r="M1987" t="s">
        <v>8320</v>
      </c>
      <c r="N1987" t="s">
        <v>8307</v>
      </c>
      <c r="O1987" s="88">
        <v>44927</v>
      </c>
      <c r="P1987" s="88">
        <v>44958</v>
      </c>
      <c r="Q1987" s="1" t="s">
        <v>6939</v>
      </c>
      <c r="R1987" s="1"/>
      <c r="S1987" s="2"/>
      <c r="T1987" s="89">
        <v>44998</v>
      </c>
      <c r="U1987" t="s">
        <v>5982</v>
      </c>
      <c r="V1987" t="s">
        <v>5982</v>
      </c>
      <c r="W1987" t="s">
        <v>248</v>
      </c>
      <c r="X1987" t="b">
        <f>Tabla1[[#This Row],[PLAN CONSUMO 31/10]]=Tabla1[[#This Row],[PLAN_CONSUMO]]</f>
        <v>1</v>
      </c>
      <c r="Y1987" t="s">
        <v>5926</v>
      </c>
      <c r="Z1987" t="b">
        <f>Tabla1[[#This Row],[DESCRIPCION_U20002 31/10]]=Tabla1[[#This Row],[DESCRIPCION_U2000]]</f>
        <v>1</v>
      </c>
      <c r="AA1987" t="s">
        <v>7446</v>
      </c>
      <c r="AB1987" t="b">
        <f>Tabla1[[#This Row],[EJECUTIVO COMERCIAL 31/10]]=Tabla1[[#This Row],[EJECUTIVO_CORPORATE]]</f>
        <v>1</v>
      </c>
      <c r="AC1987" t="e">
        <f>VLOOKUP(Tabla1[[#This Row],[NRO_CUENTA]],[1]!Tabla3[#Data],12,0)</f>
        <v>#N/A</v>
      </c>
      <c r="AD1987" t="e">
        <f>VLOOKUP(Tabla1[[#This Row],[NRO_CUENTA]],[1]!Tabla3[#Data],17,0)</f>
        <v>#N/A</v>
      </c>
    </row>
    <row r="1988" spans="1:30" x14ac:dyDescent="0.25">
      <c r="A1988" t="s">
        <v>88</v>
      </c>
      <c r="B1988" s="1">
        <v>44497</v>
      </c>
      <c r="C1988" t="s">
        <v>299</v>
      </c>
      <c r="D1988">
        <v>36802</v>
      </c>
      <c r="E1988" s="6" t="s">
        <v>8319</v>
      </c>
      <c r="F1988" t="s">
        <v>6778</v>
      </c>
      <c r="G1988" s="6" t="s">
        <v>7446</v>
      </c>
      <c r="H1988" t="s">
        <v>40</v>
      </c>
      <c r="I1988" t="s">
        <v>23</v>
      </c>
      <c r="J1988" t="s">
        <v>2334</v>
      </c>
      <c r="K1988" t="s">
        <v>6831</v>
      </c>
      <c r="L1988" t="s">
        <v>6832</v>
      </c>
      <c r="M1988" t="s">
        <v>8331</v>
      </c>
      <c r="N1988" t="s">
        <v>8307</v>
      </c>
      <c r="O1988" s="88">
        <v>44927</v>
      </c>
      <c r="P1988" s="88">
        <v>44958</v>
      </c>
      <c r="Q1988" s="22" t="s">
        <v>27</v>
      </c>
      <c r="R1988" s="1"/>
      <c r="S1988" s="2"/>
      <c r="T1988" s="48">
        <v>44995</v>
      </c>
      <c r="U1988" t="s">
        <v>5982</v>
      </c>
      <c r="V1988" t="s">
        <v>5982</v>
      </c>
      <c r="W1988" t="s">
        <v>299</v>
      </c>
      <c r="X1988" t="b">
        <f>Tabla1[[#This Row],[PLAN CONSUMO 31/10]]=Tabla1[[#This Row],[PLAN_CONSUMO]]</f>
        <v>1</v>
      </c>
      <c r="Y1988" t="s">
        <v>6778</v>
      </c>
      <c r="Z1988" t="b">
        <f>Tabla1[[#This Row],[DESCRIPCION_U20002 31/10]]=Tabla1[[#This Row],[DESCRIPCION_U2000]]</f>
        <v>1</v>
      </c>
      <c r="AA1988" t="s">
        <v>7446</v>
      </c>
      <c r="AB1988" t="b">
        <f>Tabla1[[#This Row],[EJECUTIVO COMERCIAL 31/10]]=Tabla1[[#This Row],[EJECUTIVO_CORPORATE]]</f>
        <v>1</v>
      </c>
      <c r="AC1988" t="e">
        <f>VLOOKUP(Tabla1[[#This Row],[NRO_CUENTA]],[1]!Tabla3[#Data],12,0)</f>
        <v>#N/A</v>
      </c>
      <c r="AD1988" t="e">
        <f>VLOOKUP(Tabla1[[#This Row],[NRO_CUENTA]],[1]!Tabla3[#Data],17,0)</f>
        <v>#N/A</v>
      </c>
    </row>
    <row r="1989" spans="1:30" x14ac:dyDescent="0.25">
      <c r="A1989" t="s">
        <v>88</v>
      </c>
      <c r="B1989" s="1">
        <v>43935</v>
      </c>
      <c r="C1989" t="s">
        <v>129</v>
      </c>
      <c r="D1989">
        <v>35295</v>
      </c>
      <c r="E1989" s="6" t="s">
        <v>583</v>
      </c>
      <c r="F1989" t="s">
        <v>6343</v>
      </c>
      <c r="G1989" s="6" t="s">
        <v>7374</v>
      </c>
      <c r="H1989" t="s">
        <v>22</v>
      </c>
      <c r="I1989" t="s">
        <v>23</v>
      </c>
      <c r="J1989" t="s">
        <v>2342</v>
      </c>
      <c r="K1989" t="s">
        <v>1803</v>
      </c>
      <c r="L1989">
        <v>0</v>
      </c>
      <c r="M1989" t="s">
        <v>8321</v>
      </c>
      <c r="N1989" t="s">
        <v>8307</v>
      </c>
      <c r="O1989" s="88">
        <v>44927</v>
      </c>
      <c r="P1989" s="88">
        <v>44958</v>
      </c>
      <c r="Q1989" s="1" t="s">
        <v>6939</v>
      </c>
      <c r="R1989" s="1"/>
      <c r="S1989" s="2"/>
      <c r="T1989" s="50">
        <v>44985</v>
      </c>
      <c r="U1989" t="s">
        <v>5982</v>
      </c>
      <c r="V1989" t="s">
        <v>5982</v>
      </c>
      <c r="W1989" t="s">
        <v>129</v>
      </c>
      <c r="X1989" t="b">
        <f>Tabla1[[#This Row],[PLAN CONSUMO 31/10]]=Tabla1[[#This Row],[PLAN_CONSUMO]]</f>
        <v>1</v>
      </c>
      <c r="Y1989" t="s">
        <v>6343</v>
      </c>
      <c r="Z1989" t="b">
        <f>Tabla1[[#This Row],[DESCRIPCION_U20002 31/10]]=Tabla1[[#This Row],[DESCRIPCION_U2000]]</f>
        <v>1</v>
      </c>
      <c r="AA1989" t="s">
        <v>7374</v>
      </c>
      <c r="AB1989" t="b">
        <f>Tabla1[[#This Row],[EJECUTIVO COMERCIAL 31/10]]=Tabla1[[#This Row],[EJECUTIVO_CORPORATE]]</f>
        <v>1</v>
      </c>
      <c r="AC1989" t="e">
        <f>VLOOKUP(Tabla1[[#This Row],[NRO_CUENTA]],[1]!Tabla3[#Data],12,0)</f>
        <v>#N/A</v>
      </c>
      <c r="AD1989" t="e">
        <f>VLOOKUP(Tabla1[[#This Row],[NRO_CUENTA]],[1]!Tabla3[#Data],17,0)</f>
        <v>#N/A</v>
      </c>
    </row>
    <row r="1990" spans="1:30" x14ac:dyDescent="0.25">
      <c r="A1990" t="s">
        <v>88</v>
      </c>
      <c r="B1990" s="1">
        <v>44592</v>
      </c>
      <c r="C1990" t="s">
        <v>129</v>
      </c>
      <c r="D1990">
        <v>37028</v>
      </c>
      <c r="E1990" s="6" t="s">
        <v>583</v>
      </c>
      <c r="F1990" t="s">
        <v>7385</v>
      </c>
      <c r="G1990" s="6" t="s">
        <v>7374</v>
      </c>
      <c r="H1990" t="s">
        <v>22</v>
      </c>
      <c r="I1990" t="s">
        <v>23</v>
      </c>
      <c r="J1990" t="s">
        <v>2342</v>
      </c>
      <c r="K1990" t="s">
        <v>7407</v>
      </c>
      <c r="L1990" t="s">
        <v>7408</v>
      </c>
      <c r="M1990" t="s">
        <v>8322</v>
      </c>
      <c r="N1990" t="s">
        <v>8307</v>
      </c>
      <c r="O1990" s="88">
        <v>44927</v>
      </c>
      <c r="P1990" s="88">
        <v>44958</v>
      </c>
      <c r="Q1990" s="1" t="s">
        <v>6939</v>
      </c>
      <c r="R1990" s="1"/>
      <c r="S1990" s="2"/>
      <c r="T1990" s="50">
        <v>44985</v>
      </c>
      <c r="U1990" t="s">
        <v>5982</v>
      </c>
      <c r="V1990" t="s">
        <v>5982</v>
      </c>
      <c r="W1990" t="s">
        <v>129</v>
      </c>
      <c r="X1990" t="b">
        <f>Tabla1[[#This Row],[PLAN CONSUMO 31/10]]=Tabla1[[#This Row],[PLAN_CONSUMO]]</f>
        <v>1</v>
      </c>
      <c r="Y1990" t="s">
        <v>7385</v>
      </c>
      <c r="Z1990" t="b">
        <f>Tabla1[[#This Row],[DESCRIPCION_U20002 31/10]]=Tabla1[[#This Row],[DESCRIPCION_U2000]]</f>
        <v>1</v>
      </c>
      <c r="AA1990" t="s">
        <v>7374</v>
      </c>
      <c r="AB1990" t="b">
        <f>Tabla1[[#This Row],[EJECUTIVO COMERCIAL 31/10]]=Tabla1[[#This Row],[EJECUTIVO_CORPORATE]]</f>
        <v>1</v>
      </c>
      <c r="AC1990" t="e">
        <f>VLOOKUP(Tabla1[[#This Row],[NRO_CUENTA]],[1]!Tabla3[#Data],12,0)</f>
        <v>#N/A</v>
      </c>
      <c r="AD1990" t="e">
        <f>VLOOKUP(Tabla1[[#This Row],[NRO_CUENTA]],[1]!Tabla3[#Data],17,0)</f>
        <v>#N/A</v>
      </c>
    </row>
    <row r="1991" spans="1:30" x14ac:dyDescent="0.25">
      <c r="A1991" t="s">
        <v>18</v>
      </c>
      <c r="B1991" s="1">
        <v>43861</v>
      </c>
      <c r="C1991" t="s">
        <v>299</v>
      </c>
      <c r="D1991">
        <v>35099</v>
      </c>
      <c r="E1991" s="6" t="s">
        <v>8323</v>
      </c>
      <c r="F1991" t="s">
        <v>3305</v>
      </c>
      <c r="G1991" s="6" t="s">
        <v>1837</v>
      </c>
      <c r="H1991" t="s">
        <v>22</v>
      </c>
      <c r="I1991" t="s">
        <v>23</v>
      </c>
      <c r="J1991" t="s">
        <v>939</v>
      </c>
      <c r="K1991" t="s">
        <v>1493</v>
      </c>
      <c r="L1991">
        <v>0</v>
      </c>
      <c r="M1991" t="s">
        <v>8324</v>
      </c>
      <c r="N1991" t="s">
        <v>8307</v>
      </c>
      <c r="O1991" s="88">
        <v>44927</v>
      </c>
      <c r="P1991" s="88">
        <v>44958</v>
      </c>
      <c r="Q1991" s="1" t="s">
        <v>1878</v>
      </c>
      <c r="R1991" s="1"/>
      <c r="S1991" s="2"/>
      <c r="T1991" s="89">
        <v>45022</v>
      </c>
      <c r="U1991" t="s">
        <v>5982</v>
      </c>
      <c r="V1991" t="s">
        <v>5982</v>
      </c>
      <c r="W1991" t="s">
        <v>299</v>
      </c>
      <c r="X1991" t="b">
        <f>Tabla1[[#This Row],[PLAN CONSUMO 31/10]]=Tabla1[[#This Row],[PLAN_CONSUMO]]</f>
        <v>1</v>
      </c>
      <c r="Y1991" t="s">
        <v>3305</v>
      </c>
      <c r="Z1991" t="b">
        <f>Tabla1[[#This Row],[DESCRIPCION_U20002 31/10]]=Tabla1[[#This Row],[DESCRIPCION_U2000]]</f>
        <v>1</v>
      </c>
      <c r="AA1991" t="s">
        <v>8891</v>
      </c>
      <c r="AB1991" t="b">
        <f>Tabla1[[#This Row],[EJECUTIVO COMERCIAL 31/10]]=Tabla1[[#This Row],[EJECUTIVO_CORPORATE]]</f>
        <v>0</v>
      </c>
      <c r="AC1991" t="e">
        <f>VLOOKUP(Tabla1[[#This Row],[NRO_CUENTA]],[1]!Tabla3[#Data],12,0)</f>
        <v>#N/A</v>
      </c>
      <c r="AD1991" t="e">
        <f>VLOOKUP(Tabla1[[#This Row],[NRO_CUENTA]],[1]!Tabla3[#Data],17,0)</f>
        <v>#N/A</v>
      </c>
    </row>
    <row r="1992" spans="1:30" x14ac:dyDescent="0.25">
      <c r="A1992" t="s">
        <v>18</v>
      </c>
      <c r="B1992" s="1">
        <v>43861</v>
      </c>
      <c r="C1992" t="s">
        <v>129</v>
      </c>
      <c r="D1992">
        <v>35100</v>
      </c>
      <c r="E1992" s="6" t="s">
        <v>8323</v>
      </c>
      <c r="F1992" t="s">
        <v>6066</v>
      </c>
      <c r="G1992" s="6" t="s">
        <v>1837</v>
      </c>
      <c r="H1992" t="s">
        <v>40</v>
      </c>
      <c r="I1992" t="s">
        <v>23</v>
      </c>
      <c r="J1992" t="s">
        <v>939</v>
      </c>
      <c r="K1992" t="s">
        <v>1491</v>
      </c>
      <c r="L1992">
        <v>0</v>
      </c>
      <c r="M1992" t="s">
        <v>8324</v>
      </c>
      <c r="N1992" t="s">
        <v>8307</v>
      </c>
      <c r="O1992" s="88">
        <v>44927</v>
      </c>
      <c r="P1992" s="88">
        <v>44958</v>
      </c>
      <c r="Q1992" s="22" t="s">
        <v>27</v>
      </c>
      <c r="R1992" s="1"/>
      <c r="S1992" s="2"/>
      <c r="T1992" s="48">
        <v>44995</v>
      </c>
      <c r="U1992" t="s">
        <v>5982</v>
      </c>
      <c r="V1992" t="s">
        <v>5982</v>
      </c>
      <c r="W1992" t="s">
        <v>129</v>
      </c>
      <c r="X1992" t="b">
        <f>Tabla1[[#This Row],[PLAN CONSUMO 31/10]]=Tabla1[[#This Row],[PLAN_CONSUMO]]</f>
        <v>1</v>
      </c>
      <c r="Y1992" t="s">
        <v>6066</v>
      </c>
      <c r="Z1992" t="b">
        <f>Tabla1[[#This Row],[DESCRIPCION_U20002 31/10]]=Tabla1[[#This Row],[DESCRIPCION_U2000]]</f>
        <v>1</v>
      </c>
      <c r="AA1992" t="s">
        <v>8891</v>
      </c>
      <c r="AB1992" t="b">
        <f>Tabla1[[#This Row],[EJECUTIVO COMERCIAL 31/10]]=Tabla1[[#This Row],[EJECUTIVO_CORPORATE]]</f>
        <v>0</v>
      </c>
      <c r="AC1992" t="e">
        <f>VLOOKUP(Tabla1[[#This Row],[NRO_CUENTA]],[1]!Tabla3[#Data],12,0)</f>
        <v>#N/A</v>
      </c>
      <c r="AD1992" t="e">
        <f>VLOOKUP(Tabla1[[#This Row],[NRO_CUENTA]],[1]!Tabla3[#Data],17,0)</f>
        <v>#N/A</v>
      </c>
    </row>
    <row r="1993" spans="1:30" x14ac:dyDescent="0.25">
      <c r="A1993" t="s">
        <v>88</v>
      </c>
      <c r="B1993" s="1">
        <v>43099</v>
      </c>
      <c r="C1993" t="s">
        <v>6497</v>
      </c>
      <c r="D1993">
        <v>31715</v>
      </c>
      <c r="E1993" s="6" t="s">
        <v>8332</v>
      </c>
      <c r="F1993" t="s">
        <v>6722</v>
      </c>
      <c r="G1993" s="6" t="s">
        <v>4249</v>
      </c>
      <c r="H1993" t="s">
        <v>40</v>
      </c>
      <c r="I1993" t="s">
        <v>23</v>
      </c>
      <c r="J1993" t="s">
        <v>4335</v>
      </c>
      <c r="K1993" t="s">
        <v>5384</v>
      </c>
      <c r="L1993" t="s">
        <v>5385</v>
      </c>
      <c r="M1993" t="s">
        <v>8418</v>
      </c>
      <c r="N1993" t="s">
        <v>8307</v>
      </c>
      <c r="O1993" s="88">
        <v>44927</v>
      </c>
      <c r="P1993" s="88">
        <v>44958</v>
      </c>
      <c r="Q1993" s="1" t="s">
        <v>1878</v>
      </c>
      <c r="R1993" s="1" t="s">
        <v>8417</v>
      </c>
      <c r="S1993" s="2"/>
      <c r="T1993" s="89">
        <v>45021</v>
      </c>
      <c r="U1993" t="s">
        <v>5982</v>
      </c>
      <c r="V1993" t="s">
        <v>5982</v>
      </c>
      <c r="W1993" t="s">
        <v>6497</v>
      </c>
      <c r="X1993" t="b">
        <f>Tabla1[[#This Row],[PLAN CONSUMO 31/10]]=Tabla1[[#This Row],[PLAN_CONSUMO]]</f>
        <v>1</v>
      </c>
      <c r="Y1993" t="s">
        <v>6722</v>
      </c>
      <c r="Z1993" t="b">
        <f>Tabla1[[#This Row],[DESCRIPCION_U20002 31/10]]=Tabla1[[#This Row],[DESCRIPCION_U2000]]</f>
        <v>1</v>
      </c>
      <c r="AA1993" t="s">
        <v>4249</v>
      </c>
      <c r="AB1993" t="b">
        <f>Tabla1[[#This Row],[EJECUTIVO COMERCIAL 31/10]]=Tabla1[[#This Row],[EJECUTIVO_CORPORATE]]</f>
        <v>1</v>
      </c>
      <c r="AC1993" t="e">
        <f>VLOOKUP(Tabla1[[#This Row],[NRO_CUENTA]],[1]!Tabla3[#Data],12,0)</f>
        <v>#N/A</v>
      </c>
      <c r="AD1993" t="e">
        <f>VLOOKUP(Tabla1[[#This Row],[NRO_CUENTA]],[1]!Tabla3[#Data],17,0)</f>
        <v>#N/A</v>
      </c>
    </row>
    <row r="1994" spans="1:30" x14ac:dyDescent="0.25">
      <c r="A1994" t="s">
        <v>88</v>
      </c>
      <c r="B1994" s="1">
        <v>44617</v>
      </c>
      <c r="C1994" t="s">
        <v>1766</v>
      </c>
      <c r="D1994">
        <v>37392</v>
      </c>
      <c r="E1994" s="33" t="s">
        <v>6774</v>
      </c>
      <c r="F1994" t="s">
        <v>7486</v>
      </c>
      <c r="G1994" s="6" t="s">
        <v>4249</v>
      </c>
      <c r="H1994" t="s">
        <v>40</v>
      </c>
      <c r="I1994" t="s">
        <v>23</v>
      </c>
      <c r="J1994" t="s">
        <v>4335</v>
      </c>
      <c r="K1994" t="s">
        <v>7514</v>
      </c>
      <c r="L1994" t="s">
        <v>6826</v>
      </c>
      <c r="M1994" t="s">
        <v>7515</v>
      </c>
      <c r="N1994" t="s">
        <v>4091</v>
      </c>
      <c r="O1994" s="88">
        <v>44927</v>
      </c>
      <c r="P1994" s="88">
        <v>44958</v>
      </c>
      <c r="Q1994" s="1" t="s">
        <v>1878</v>
      </c>
      <c r="R1994" s="1"/>
      <c r="S1994" s="2"/>
      <c r="T1994" s="50">
        <v>44981</v>
      </c>
      <c r="U1994" t="s">
        <v>5982</v>
      </c>
      <c r="V1994" t="s">
        <v>5982</v>
      </c>
      <c r="W1994" t="s">
        <v>717</v>
      </c>
      <c r="X1994" t="b">
        <f>Tabla1[[#This Row],[PLAN CONSUMO 31/10]]=Tabla1[[#This Row],[PLAN_CONSUMO]]</f>
        <v>0</v>
      </c>
      <c r="Y1994" t="s">
        <v>8298</v>
      </c>
      <c r="Z1994" t="b">
        <f>Tabla1[[#This Row],[DESCRIPCION_U20002 31/10]]=Tabla1[[#This Row],[DESCRIPCION_U2000]]</f>
        <v>0</v>
      </c>
      <c r="AA1994" t="s">
        <v>4249</v>
      </c>
      <c r="AB1994" t="b">
        <f>Tabla1[[#This Row],[EJECUTIVO COMERCIAL 31/10]]=Tabla1[[#This Row],[EJECUTIVO_CORPORATE]]</f>
        <v>1</v>
      </c>
      <c r="AC1994" t="e">
        <f>VLOOKUP(Tabla1[[#This Row],[NRO_CUENTA]],[1]!Tabla3[#Data],12,0)</f>
        <v>#N/A</v>
      </c>
      <c r="AD1994" t="e">
        <f>VLOOKUP(Tabla1[[#This Row],[NRO_CUENTA]],[1]!Tabla3[#Data],17,0)</f>
        <v>#N/A</v>
      </c>
    </row>
    <row r="1995" spans="1:30" x14ac:dyDescent="0.25">
      <c r="A1995" t="s">
        <v>18</v>
      </c>
      <c r="B1995" s="1">
        <v>44936</v>
      </c>
      <c r="C1995" t="s">
        <v>8334</v>
      </c>
      <c r="D1995">
        <v>38630</v>
      </c>
      <c r="E1995" s="6" t="s">
        <v>1252</v>
      </c>
      <c r="F1995" t="s">
        <v>8341</v>
      </c>
      <c r="G1995" s="6" t="s">
        <v>7373</v>
      </c>
      <c r="H1995" t="s">
        <v>40</v>
      </c>
      <c r="I1995" t="s">
        <v>23</v>
      </c>
      <c r="J1995" t="s">
        <v>1240</v>
      </c>
      <c r="K1995" t="s">
        <v>8337</v>
      </c>
      <c r="L1995">
        <v>0</v>
      </c>
      <c r="M1995" t="s">
        <v>8342</v>
      </c>
      <c r="N1995" t="s">
        <v>594</v>
      </c>
      <c r="O1995" s="88">
        <v>44927</v>
      </c>
      <c r="P1995" s="88">
        <v>44958</v>
      </c>
      <c r="Q1995" s="22" t="s">
        <v>27</v>
      </c>
      <c r="R1995" s="1"/>
      <c r="S1995" s="2"/>
      <c r="T1995" s="1">
        <v>44972</v>
      </c>
      <c r="U1995" t="s">
        <v>5982</v>
      </c>
      <c r="V1995" t="s">
        <v>35</v>
      </c>
      <c r="W1995" t="s">
        <v>8334</v>
      </c>
      <c r="X1995" t="b">
        <f>Tabla1[[#This Row],[PLAN CONSUMO 31/10]]=Tabla1[[#This Row],[PLAN_CONSUMO]]</f>
        <v>1</v>
      </c>
      <c r="Y1995" t="s">
        <v>35</v>
      </c>
      <c r="Z1995" t="b">
        <f>Tabla1[[#This Row],[DESCRIPCION_U20002 31/10]]=Tabla1[[#This Row],[DESCRIPCION_U2000]]</f>
        <v>0</v>
      </c>
      <c r="AA1995" t="s">
        <v>7373</v>
      </c>
      <c r="AB1995" t="b">
        <f>Tabla1[[#This Row],[EJECUTIVO COMERCIAL 31/10]]=Tabla1[[#This Row],[EJECUTIVO_CORPORATE]]</f>
        <v>1</v>
      </c>
      <c r="AC1995" t="e">
        <f>VLOOKUP(Tabla1[[#This Row],[NRO_CUENTA]],[1]!Tabla3[#Data],12,0)</f>
        <v>#N/A</v>
      </c>
      <c r="AD1995" t="e">
        <f>VLOOKUP(Tabla1[[#This Row],[NRO_CUENTA]],[1]!Tabla3[#Data],17,0)</f>
        <v>#N/A</v>
      </c>
    </row>
    <row r="1996" spans="1:30" x14ac:dyDescent="0.25">
      <c r="A1996" t="s">
        <v>18</v>
      </c>
      <c r="B1996" s="1">
        <v>44936</v>
      </c>
      <c r="C1996" t="s">
        <v>8334</v>
      </c>
      <c r="D1996">
        <v>38630</v>
      </c>
      <c r="E1996" s="6" t="s">
        <v>1252</v>
      </c>
      <c r="F1996" t="s">
        <v>8341</v>
      </c>
      <c r="G1996" s="6" t="s">
        <v>7373</v>
      </c>
      <c r="H1996" t="s">
        <v>40</v>
      </c>
      <c r="I1996" t="s">
        <v>23</v>
      </c>
      <c r="J1996" t="s">
        <v>1240</v>
      </c>
      <c r="K1996" t="s">
        <v>8338</v>
      </c>
      <c r="L1996">
        <v>0</v>
      </c>
      <c r="M1996" t="s">
        <v>8343</v>
      </c>
      <c r="N1996" t="s">
        <v>594</v>
      </c>
      <c r="O1996" s="88">
        <v>44927</v>
      </c>
      <c r="P1996" s="88">
        <v>44958</v>
      </c>
      <c r="Q1996" s="1" t="s">
        <v>1878</v>
      </c>
      <c r="R1996" s="93" t="s">
        <v>8336</v>
      </c>
      <c r="S1996" s="2"/>
      <c r="T1996" s="50">
        <v>44972</v>
      </c>
      <c r="U1996" t="s">
        <v>5982</v>
      </c>
      <c r="V1996" t="s">
        <v>35</v>
      </c>
      <c r="W1996" t="s">
        <v>8334</v>
      </c>
      <c r="X1996" t="b">
        <f>Tabla1[[#This Row],[PLAN CONSUMO 31/10]]=Tabla1[[#This Row],[PLAN_CONSUMO]]</f>
        <v>1</v>
      </c>
      <c r="Y1996" t="s">
        <v>35</v>
      </c>
      <c r="Z1996" t="b">
        <f>Tabla1[[#This Row],[DESCRIPCION_U20002 31/10]]=Tabla1[[#This Row],[DESCRIPCION_U2000]]</f>
        <v>0</v>
      </c>
      <c r="AA1996" t="s">
        <v>7373</v>
      </c>
      <c r="AB1996" t="b">
        <f>Tabla1[[#This Row],[EJECUTIVO COMERCIAL 31/10]]=Tabla1[[#This Row],[EJECUTIVO_CORPORATE]]</f>
        <v>1</v>
      </c>
      <c r="AC1996" t="e">
        <f>VLOOKUP(Tabla1[[#This Row],[NRO_CUENTA]],[1]!Tabla3[#Data],12,0)</f>
        <v>#N/A</v>
      </c>
      <c r="AD1996" t="e">
        <f>VLOOKUP(Tabla1[[#This Row],[NRO_CUENTA]],[1]!Tabla3[#Data],17,0)</f>
        <v>#N/A</v>
      </c>
    </row>
    <row r="1997" spans="1:30" x14ac:dyDescent="0.25">
      <c r="A1997" t="s">
        <v>18</v>
      </c>
      <c r="B1997" s="1">
        <v>44929</v>
      </c>
      <c r="C1997" t="s">
        <v>8335</v>
      </c>
      <c r="D1997">
        <v>38568</v>
      </c>
      <c r="E1997" s="6" t="s">
        <v>1252</v>
      </c>
      <c r="F1997" t="s">
        <v>8340</v>
      </c>
      <c r="G1997" s="6" t="s">
        <v>7373</v>
      </c>
      <c r="H1997" t="s">
        <v>40</v>
      </c>
      <c r="I1997" t="s">
        <v>23</v>
      </c>
      <c r="J1997" t="s">
        <v>1240</v>
      </c>
      <c r="K1997" t="s">
        <v>8339</v>
      </c>
      <c r="L1997">
        <v>0</v>
      </c>
      <c r="M1997" t="s">
        <v>8344</v>
      </c>
      <c r="N1997" t="s">
        <v>594</v>
      </c>
      <c r="O1997" s="88">
        <v>44927</v>
      </c>
      <c r="P1997" s="88">
        <v>44958</v>
      </c>
      <c r="Q1997" s="22" t="s">
        <v>27</v>
      </c>
      <c r="R1997" s="1"/>
      <c r="S1997" s="2"/>
      <c r="T1997" s="1">
        <v>44972</v>
      </c>
      <c r="U1997" t="s">
        <v>5982</v>
      </c>
      <c r="V1997" t="s">
        <v>35</v>
      </c>
      <c r="W1997" t="s">
        <v>8335</v>
      </c>
      <c r="X1997" t="b">
        <f>Tabla1[[#This Row],[PLAN CONSUMO 31/10]]=Tabla1[[#This Row],[PLAN_CONSUMO]]</f>
        <v>1</v>
      </c>
      <c r="Y1997" t="s">
        <v>35</v>
      </c>
      <c r="Z1997" t="b">
        <f>Tabla1[[#This Row],[DESCRIPCION_U20002 31/10]]=Tabla1[[#This Row],[DESCRIPCION_U2000]]</f>
        <v>0</v>
      </c>
      <c r="AA1997" t="s">
        <v>7373</v>
      </c>
      <c r="AB1997" t="b">
        <f>Tabla1[[#This Row],[EJECUTIVO COMERCIAL 31/10]]=Tabla1[[#This Row],[EJECUTIVO_CORPORATE]]</f>
        <v>1</v>
      </c>
      <c r="AC1997" t="e">
        <f>VLOOKUP(Tabla1[[#This Row],[NRO_CUENTA]],[1]!Tabla3[#Data],12,0)</f>
        <v>#N/A</v>
      </c>
      <c r="AD1997" t="e">
        <f>VLOOKUP(Tabla1[[#This Row],[NRO_CUENTA]],[1]!Tabla3[#Data],17,0)</f>
        <v>#N/A</v>
      </c>
    </row>
    <row r="1998" spans="1:30" x14ac:dyDescent="0.25">
      <c r="A1998" t="s">
        <v>322</v>
      </c>
      <c r="B1998" s="1">
        <v>44592</v>
      </c>
      <c r="C1998" t="s">
        <v>28</v>
      </c>
      <c r="D1998">
        <v>37343</v>
      </c>
      <c r="E1998" s="6" t="s">
        <v>8346</v>
      </c>
      <c r="F1998" t="s">
        <v>8347</v>
      </c>
      <c r="G1998" s="6" t="s">
        <v>6155</v>
      </c>
      <c r="H1998" t="s">
        <v>40</v>
      </c>
      <c r="I1998" t="s">
        <v>23</v>
      </c>
      <c r="J1998" t="s">
        <v>6907</v>
      </c>
      <c r="K1998" t="s">
        <v>8371</v>
      </c>
      <c r="L1998" t="s">
        <v>8372</v>
      </c>
      <c r="M1998" t="s">
        <v>8373</v>
      </c>
      <c r="N1998" t="s">
        <v>4091</v>
      </c>
      <c r="O1998" s="88">
        <v>44958</v>
      </c>
      <c r="P1998" s="88">
        <v>44986</v>
      </c>
      <c r="Q1998" s="22" t="s">
        <v>27</v>
      </c>
      <c r="R1998" s="1"/>
      <c r="S1998" s="2"/>
      <c r="T1998" s="48">
        <v>45008</v>
      </c>
      <c r="U1998" t="s">
        <v>5982</v>
      </c>
      <c r="V1998" t="s">
        <v>5982</v>
      </c>
      <c r="W1998" t="s">
        <v>129</v>
      </c>
      <c r="X1998" t="b">
        <f>Tabla1[[#This Row],[PLAN CONSUMO 31/10]]=Tabla1[[#This Row],[PLAN_CONSUMO]]</f>
        <v>0</v>
      </c>
      <c r="Y1998" t="s">
        <v>8533</v>
      </c>
      <c r="Z1998" t="b">
        <f>Tabla1[[#This Row],[DESCRIPCION_U20002 31/10]]=Tabla1[[#This Row],[DESCRIPCION_U2000]]</f>
        <v>0</v>
      </c>
      <c r="AA1998" t="s">
        <v>6155</v>
      </c>
      <c r="AB1998" t="b">
        <f>Tabla1[[#This Row],[EJECUTIVO COMERCIAL 31/10]]=Tabla1[[#This Row],[EJECUTIVO_CORPORATE]]</f>
        <v>1</v>
      </c>
      <c r="AC1998" t="e">
        <f>VLOOKUP(Tabla1[[#This Row],[NRO_CUENTA]],[1]!Tabla3[#Data],12,0)</f>
        <v>#N/A</v>
      </c>
      <c r="AD1998" t="e">
        <f>VLOOKUP(Tabla1[[#This Row],[NRO_CUENTA]],[1]!Tabla3[#Data],17,0)</f>
        <v>#N/A</v>
      </c>
    </row>
    <row r="1999" spans="1:30" x14ac:dyDescent="0.25">
      <c r="A1999" t="s">
        <v>242</v>
      </c>
      <c r="B1999" s="1">
        <v>45013</v>
      </c>
      <c r="C1999" t="s">
        <v>129</v>
      </c>
      <c r="D1999">
        <v>38937</v>
      </c>
      <c r="E1999" s="6" t="s">
        <v>8643</v>
      </c>
      <c r="F1999" t="s">
        <v>8644</v>
      </c>
      <c r="G1999" s="6" t="s">
        <v>6745</v>
      </c>
      <c r="H1999" t="s">
        <v>40</v>
      </c>
      <c r="I1999" t="s">
        <v>23</v>
      </c>
      <c r="J1999" t="s">
        <v>7001</v>
      </c>
      <c r="K1999" t="s">
        <v>8712</v>
      </c>
      <c r="L1999" t="s">
        <v>8713</v>
      </c>
      <c r="M1999" t="s">
        <v>8714</v>
      </c>
      <c r="N1999" t="s">
        <v>4091</v>
      </c>
      <c r="O1999" s="88">
        <v>45047</v>
      </c>
      <c r="P1999" s="88">
        <v>45078</v>
      </c>
      <c r="Q1999" s="1" t="s">
        <v>27</v>
      </c>
      <c r="R1999" s="1"/>
      <c r="S1999" s="2"/>
      <c r="T1999" s="48">
        <v>45096</v>
      </c>
      <c r="U1999" t="s">
        <v>5982</v>
      </c>
      <c r="V1999" t="s">
        <v>5982</v>
      </c>
      <c r="W1999" t="s">
        <v>129</v>
      </c>
      <c r="X1999" t="b">
        <f>Tabla1[[#This Row],[PLAN CONSUMO 31/10]]=Tabla1[[#This Row],[PLAN_CONSUMO]]</f>
        <v>1</v>
      </c>
      <c r="Y1999" t="s">
        <v>8644</v>
      </c>
      <c r="Z1999" t="b">
        <f>Tabla1[[#This Row],[DESCRIPCION_U20002 31/10]]=Tabla1[[#This Row],[DESCRIPCION_U2000]]</f>
        <v>1</v>
      </c>
      <c r="AA1999" t="s">
        <v>6745</v>
      </c>
      <c r="AB1999" t="b">
        <f>Tabla1[[#This Row],[EJECUTIVO COMERCIAL 31/10]]=Tabla1[[#This Row],[EJECUTIVO_CORPORATE]]</f>
        <v>1</v>
      </c>
      <c r="AC1999" t="e">
        <f>VLOOKUP(Tabla1[[#This Row],[NRO_CUENTA]],[1]!Tabla3[#Data],12,0)</f>
        <v>#N/A</v>
      </c>
      <c r="AD1999" t="e">
        <f>VLOOKUP(Tabla1[[#This Row],[NRO_CUENTA]],[1]!Tabla3[#Data],17,0)</f>
        <v>#N/A</v>
      </c>
    </row>
    <row r="2000" spans="1:30" x14ac:dyDescent="0.25">
      <c r="A2000" t="s">
        <v>322</v>
      </c>
      <c r="B2000" s="1">
        <v>44895</v>
      </c>
      <c r="C2000" t="s">
        <v>248</v>
      </c>
      <c r="D2000">
        <v>38437</v>
      </c>
      <c r="E2000" s="6" t="s">
        <v>8350</v>
      </c>
      <c r="F2000" t="s">
        <v>8351</v>
      </c>
      <c r="G2000" s="6" t="s">
        <v>8352</v>
      </c>
      <c r="H2000" t="s">
        <v>40</v>
      </c>
      <c r="I2000" t="s">
        <v>23</v>
      </c>
      <c r="J2000" t="s">
        <v>8412</v>
      </c>
      <c r="K2000" t="s">
        <v>8376</v>
      </c>
      <c r="L2000" t="s">
        <v>8377</v>
      </c>
      <c r="M2000" t="s">
        <v>8378</v>
      </c>
      <c r="N2000" t="s">
        <v>4091</v>
      </c>
      <c r="O2000" s="88">
        <v>44958</v>
      </c>
      <c r="P2000" s="88">
        <v>44986</v>
      </c>
      <c r="Q2000" s="22" t="s">
        <v>27</v>
      </c>
      <c r="R2000" s="1"/>
      <c r="S2000" s="2"/>
      <c r="T2000" s="48">
        <v>45007</v>
      </c>
      <c r="U2000" t="s">
        <v>5982</v>
      </c>
      <c r="V2000" t="s">
        <v>5982</v>
      </c>
      <c r="W2000" t="s">
        <v>248</v>
      </c>
      <c r="X2000" t="b">
        <f>Tabla1[[#This Row],[PLAN CONSUMO 31/10]]=Tabla1[[#This Row],[PLAN_CONSUMO]]</f>
        <v>1</v>
      </c>
      <c r="Y2000" t="s">
        <v>8351</v>
      </c>
      <c r="Z2000" t="b">
        <f>Tabla1[[#This Row],[DESCRIPCION_U20002 31/10]]=Tabla1[[#This Row],[DESCRIPCION_U2000]]</f>
        <v>1</v>
      </c>
      <c r="AA2000" t="s">
        <v>8352</v>
      </c>
      <c r="AB2000" t="b">
        <f>Tabla1[[#This Row],[EJECUTIVO COMERCIAL 31/10]]=Tabla1[[#This Row],[EJECUTIVO_CORPORATE]]</f>
        <v>1</v>
      </c>
      <c r="AC2000" t="e">
        <f>VLOOKUP(Tabla1[[#This Row],[NRO_CUENTA]],[1]!Tabla3[#Data],12,0)</f>
        <v>#N/A</v>
      </c>
      <c r="AD2000" t="e">
        <f>VLOOKUP(Tabla1[[#This Row],[NRO_CUENTA]],[1]!Tabla3[#Data],17,0)</f>
        <v>#N/A</v>
      </c>
    </row>
    <row r="2001" spans="1:31" x14ac:dyDescent="0.25">
      <c r="A2001" t="s">
        <v>18</v>
      </c>
      <c r="B2001" s="1">
        <v>44945</v>
      </c>
      <c r="C2001" t="s">
        <v>248</v>
      </c>
      <c r="D2001">
        <v>38479</v>
      </c>
      <c r="E2001" s="6" t="s">
        <v>1095</v>
      </c>
      <c r="F2001" t="s">
        <v>8353</v>
      </c>
      <c r="G2001" s="6" t="s">
        <v>1837</v>
      </c>
      <c r="H2001" t="s">
        <v>22</v>
      </c>
      <c r="I2001" t="s">
        <v>23</v>
      </c>
      <c r="J2001" t="s">
        <v>939</v>
      </c>
      <c r="K2001" t="s">
        <v>8379</v>
      </c>
      <c r="L2001" t="s">
        <v>8380</v>
      </c>
      <c r="M2001" t="s">
        <v>2074</v>
      </c>
      <c r="N2001" t="s">
        <v>4091</v>
      </c>
      <c r="O2001" s="88">
        <v>44958</v>
      </c>
      <c r="P2001" s="88">
        <v>44986</v>
      </c>
      <c r="Q2001" s="22" t="s">
        <v>27</v>
      </c>
      <c r="R2001" s="1"/>
      <c r="S2001" s="2"/>
      <c r="T2001" s="48">
        <v>45014</v>
      </c>
      <c r="U2001" t="s">
        <v>5982</v>
      </c>
      <c r="V2001" t="s">
        <v>5982</v>
      </c>
      <c r="W2001" t="s">
        <v>248</v>
      </c>
      <c r="X2001" t="b">
        <f>Tabla1[[#This Row],[PLAN CONSUMO 31/10]]=Tabla1[[#This Row],[PLAN_CONSUMO]]</f>
        <v>1</v>
      </c>
      <c r="Y2001" t="s">
        <v>8353</v>
      </c>
      <c r="Z2001" t="b">
        <f>Tabla1[[#This Row],[DESCRIPCION_U20002 31/10]]=Tabla1[[#This Row],[DESCRIPCION_U2000]]</f>
        <v>1</v>
      </c>
      <c r="AA2001" t="s">
        <v>8891</v>
      </c>
      <c r="AB2001" t="b">
        <f>Tabla1[[#This Row],[EJECUTIVO COMERCIAL 31/10]]=Tabla1[[#This Row],[EJECUTIVO_CORPORATE]]</f>
        <v>0</v>
      </c>
      <c r="AC2001" t="e">
        <f>VLOOKUP(Tabla1[[#This Row],[NRO_CUENTA]],[1]!Tabla3[#Data],12,0)</f>
        <v>#N/A</v>
      </c>
      <c r="AD2001" t="e">
        <f>VLOOKUP(Tabla1[[#This Row],[NRO_CUENTA]],[1]!Tabla3[#Data],17,0)</f>
        <v>#N/A</v>
      </c>
    </row>
    <row r="2002" spans="1:31" x14ac:dyDescent="0.25">
      <c r="A2002" t="s">
        <v>18</v>
      </c>
      <c r="B2002" s="1">
        <v>44945</v>
      </c>
      <c r="C2002" t="s">
        <v>364</v>
      </c>
      <c r="D2002">
        <v>38481</v>
      </c>
      <c r="E2002" s="6" t="s">
        <v>1095</v>
      </c>
      <c r="F2002" t="s">
        <v>8354</v>
      </c>
      <c r="G2002" s="6" t="s">
        <v>1837</v>
      </c>
      <c r="H2002" t="s">
        <v>40</v>
      </c>
      <c r="I2002" t="s">
        <v>23</v>
      </c>
      <c r="J2002" t="s">
        <v>939</v>
      </c>
      <c r="K2002" t="s">
        <v>8381</v>
      </c>
      <c r="L2002" t="s">
        <v>8382</v>
      </c>
      <c r="M2002" t="s">
        <v>2074</v>
      </c>
      <c r="N2002" t="s">
        <v>4091</v>
      </c>
      <c r="O2002" s="88">
        <v>44958</v>
      </c>
      <c r="P2002" s="88">
        <v>44986</v>
      </c>
      <c r="Q2002" s="22" t="s">
        <v>27</v>
      </c>
      <c r="R2002" s="1"/>
      <c r="S2002" s="2"/>
      <c r="T2002" s="48">
        <v>45021</v>
      </c>
      <c r="U2002" t="s">
        <v>5982</v>
      </c>
      <c r="V2002" t="s">
        <v>5982</v>
      </c>
      <c r="W2002" t="s">
        <v>364</v>
      </c>
      <c r="X2002" t="b">
        <f>Tabla1[[#This Row],[PLAN CONSUMO 31/10]]=Tabla1[[#This Row],[PLAN_CONSUMO]]</f>
        <v>1</v>
      </c>
      <c r="Y2002" t="s">
        <v>9478</v>
      </c>
      <c r="Z2002" t="b">
        <f>Tabla1[[#This Row],[DESCRIPCION_U20002 31/10]]=Tabla1[[#This Row],[DESCRIPCION_U2000]]</f>
        <v>0</v>
      </c>
      <c r="AA2002" t="s">
        <v>8891</v>
      </c>
      <c r="AB2002" t="b">
        <f>Tabla1[[#This Row],[EJECUTIVO COMERCIAL 31/10]]=Tabla1[[#This Row],[EJECUTIVO_CORPORATE]]</f>
        <v>0</v>
      </c>
      <c r="AC2002" t="e">
        <f>VLOOKUP(Tabla1[[#This Row],[NRO_CUENTA]],[1]!Tabla3[#Data],12,0)</f>
        <v>#N/A</v>
      </c>
      <c r="AD2002" t="e">
        <f>VLOOKUP(Tabla1[[#This Row],[NRO_CUENTA]],[1]!Tabla3[#Data],17,0)</f>
        <v>#N/A</v>
      </c>
    </row>
    <row r="2003" spans="1:31" x14ac:dyDescent="0.25">
      <c r="A2003" t="s">
        <v>18</v>
      </c>
      <c r="B2003" s="1">
        <v>44957</v>
      </c>
      <c r="C2003" t="s">
        <v>28</v>
      </c>
      <c r="D2003">
        <v>38482</v>
      </c>
      <c r="E2003" s="6" t="s">
        <v>2570</v>
      </c>
      <c r="F2003" t="s">
        <v>8355</v>
      </c>
      <c r="G2003" s="6" t="s">
        <v>4620</v>
      </c>
      <c r="H2003" t="s">
        <v>40</v>
      </c>
      <c r="I2003" t="s">
        <v>23</v>
      </c>
      <c r="J2003" t="s">
        <v>1225</v>
      </c>
      <c r="K2003" t="s">
        <v>8383</v>
      </c>
      <c r="L2003" t="s">
        <v>8384</v>
      </c>
      <c r="M2003" t="s">
        <v>8385</v>
      </c>
      <c r="N2003" t="s">
        <v>4091</v>
      </c>
      <c r="O2003" s="88">
        <v>44958</v>
      </c>
      <c r="P2003" s="88">
        <v>44986</v>
      </c>
      <c r="Q2003" s="22" t="s">
        <v>27</v>
      </c>
      <c r="R2003" s="1"/>
      <c r="S2003" s="30" t="s">
        <v>1019</v>
      </c>
      <c r="T2003" s="48">
        <v>45036</v>
      </c>
      <c r="U2003" t="s">
        <v>5982</v>
      </c>
      <c r="V2003" t="s">
        <v>35</v>
      </c>
      <c r="W2003" t="s">
        <v>28</v>
      </c>
      <c r="X2003" t="b">
        <f>Tabla1[[#This Row],[PLAN CONSUMO 31/10]]=Tabla1[[#This Row],[PLAN_CONSUMO]]</f>
        <v>1</v>
      </c>
      <c r="Y2003" t="s">
        <v>35</v>
      </c>
      <c r="Z2003" t="b">
        <f>Tabla1[[#This Row],[DESCRIPCION_U20002 31/10]]=Tabla1[[#This Row],[DESCRIPCION_U2000]]</f>
        <v>0</v>
      </c>
      <c r="AA2003" t="s">
        <v>9185</v>
      </c>
      <c r="AB2003" t="b">
        <f>Tabla1[[#This Row],[EJECUTIVO COMERCIAL 31/10]]=Tabla1[[#This Row],[EJECUTIVO_CORPORATE]]</f>
        <v>0</v>
      </c>
      <c r="AC2003" t="e">
        <f>VLOOKUP(Tabla1[[#This Row],[NRO_CUENTA]],[1]!Tabla3[#Data],12,0)</f>
        <v>#N/A</v>
      </c>
      <c r="AD2003" t="e">
        <f>VLOOKUP(Tabla1[[#This Row],[NRO_CUENTA]],[1]!Tabla3[#Data],17,0)</f>
        <v>#N/A</v>
      </c>
    </row>
    <row r="2004" spans="1:31" x14ac:dyDescent="0.25">
      <c r="A2004" t="s">
        <v>18</v>
      </c>
      <c r="B2004" s="1">
        <v>44957</v>
      </c>
      <c r="C2004" t="s">
        <v>28</v>
      </c>
      <c r="D2004">
        <v>38483</v>
      </c>
      <c r="E2004" s="6" t="s">
        <v>2570</v>
      </c>
      <c r="F2004" t="s">
        <v>8419</v>
      </c>
      <c r="G2004" s="6" t="s">
        <v>4620</v>
      </c>
      <c r="H2004" t="s">
        <v>22</v>
      </c>
      <c r="I2004" t="s">
        <v>23</v>
      </c>
      <c r="J2004" t="s">
        <v>1225</v>
      </c>
      <c r="K2004" t="s">
        <v>8386</v>
      </c>
      <c r="L2004" t="s">
        <v>8387</v>
      </c>
      <c r="M2004" t="s">
        <v>8385</v>
      </c>
      <c r="N2004" t="s">
        <v>4091</v>
      </c>
      <c r="O2004" s="88">
        <v>44958</v>
      </c>
      <c r="P2004" s="88">
        <v>44986</v>
      </c>
      <c r="Q2004" s="22" t="s">
        <v>27</v>
      </c>
      <c r="R2004" s="1"/>
      <c r="S2004" s="2"/>
      <c r="T2004" s="48">
        <v>45013</v>
      </c>
      <c r="U2004" t="s">
        <v>5982</v>
      </c>
      <c r="V2004" t="s">
        <v>5982</v>
      </c>
      <c r="W2004" t="s">
        <v>28</v>
      </c>
      <c r="X2004" t="b">
        <f>Tabla1[[#This Row],[PLAN CONSUMO 31/10]]=Tabla1[[#This Row],[PLAN_CONSUMO]]</f>
        <v>1</v>
      </c>
      <c r="Y2004" t="s">
        <v>8419</v>
      </c>
      <c r="Z2004" t="b">
        <f>Tabla1[[#This Row],[DESCRIPCION_U20002 31/10]]=Tabla1[[#This Row],[DESCRIPCION_U2000]]</f>
        <v>1</v>
      </c>
      <c r="AA2004" t="s">
        <v>9185</v>
      </c>
      <c r="AB2004" t="b">
        <f>Tabla1[[#This Row],[EJECUTIVO COMERCIAL 31/10]]=Tabla1[[#This Row],[EJECUTIVO_CORPORATE]]</f>
        <v>0</v>
      </c>
      <c r="AC2004" t="e">
        <f>VLOOKUP(Tabla1[[#This Row],[NRO_CUENTA]],[1]!Tabla3[#Data],12,0)</f>
        <v>#N/A</v>
      </c>
      <c r="AD2004" t="e">
        <f>VLOOKUP(Tabla1[[#This Row],[NRO_CUENTA]],[1]!Tabla3[#Data],17,0)</f>
        <v>#N/A</v>
      </c>
    </row>
    <row r="2005" spans="1:31" x14ac:dyDescent="0.25">
      <c r="A2005" t="s">
        <v>188</v>
      </c>
      <c r="B2005" s="1">
        <v>44925</v>
      </c>
      <c r="C2005" t="s">
        <v>94</v>
      </c>
      <c r="D2005">
        <v>38486</v>
      </c>
      <c r="E2005" s="6" t="s">
        <v>8181</v>
      </c>
      <c r="F2005" t="s">
        <v>8356</v>
      </c>
      <c r="G2005" s="6" t="s">
        <v>1754</v>
      </c>
      <c r="H2005" t="s">
        <v>22</v>
      </c>
      <c r="I2005" t="s">
        <v>23</v>
      </c>
      <c r="J2005" t="s">
        <v>1843</v>
      </c>
      <c r="K2005" t="s">
        <v>8388</v>
      </c>
      <c r="L2005" t="s">
        <v>8389</v>
      </c>
      <c r="M2005" t="s">
        <v>8390</v>
      </c>
      <c r="N2005" t="s">
        <v>4091</v>
      </c>
      <c r="O2005" s="88">
        <v>44958</v>
      </c>
      <c r="P2005" s="88">
        <v>44986</v>
      </c>
      <c r="Q2005" s="1" t="s">
        <v>75</v>
      </c>
      <c r="R2005" s="1"/>
      <c r="S2005" s="2" t="s">
        <v>2239</v>
      </c>
      <c r="T2005" s="48" t="s">
        <v>6992</v>
      </c>
      <c r="U2005" t="s">
        <v>5982</v>
      </c>
      <c r="V2005" t="s">
        <v>5982</v>
      </c>
      <c r="W2005" t="s">
        <v>94</v>
      </c>
      <c r="X2005" t="b">
        <f>Tabla1[[#This Row],[PLAN CONSUMO 31/10]]=Tabla1[[#This Row],[PLAN_CONSUMO]]</f>
        <v>1</v>
      </c>
      <c r="Y2005" t="s">
        <v>8356</v>
      </c>
      <c r="Z2005" t="b">
        <f>Tabla1[[#This Row],[DESCRIPCION_U20002 31/10]]=Tabla1[[#This Row],[DESCRIPCION_U2000]]</f>
        <v>1</v>
      </c>
      <c r="AA2005" t="s">
        <v>1754</v>
      </c>
      <c r="AB2005" t="b">
        <f>Tabla1[[#This Row],[EJECUTIVO COMERCIAL 31/10]]=Tabla1[[#This Row],[EJECUTIVO_CORPORATE]]</f>
        <v>1</v>
      </c>
      <c r="AC2005" t="e">
        <f>VLOOKUP(Tabla1[[#This Row],[NRO_CUENTA]],[1]!Tabla3[#Data],12,0)</f>
        <v>#N/A</v>
      </c>
      <c r="AD2005" t="e">
        <f>VLOOKUP(Tabla1[[#This Row],[NRO_CUENTA]],[1]!Tabla3[#Data],17,0)</f>
        <v>#N/A</v>
      </c>
    </row>
    <row r="2006" spans="1:31" x14ac:dyDescent="0.25">
      <c r="A2006" t="s">
        <v>88</v>
      </c>
      <c r="B2006" s="1">
        <v>44957</v>
      </c>
      <c r="C2006" t="s">
        <v>28</v>
      </c>
      <c r="D2006">
        <v>38494</v>
      </c>
      <c r="E2006" s="6" t="s">
        <v>8357</v>
      </c>
      <c r="F2006" t="s">
        <v>8358</v>
      </c>
      <c r="G2006" s="6" t="s">
        <v>5882</v>
      </c>
      <c r="H2006" t="s">
        <v>22</v>
      </c>
      <c r="I2006" t="s">
        <v>23</v>
      </c>
      <c r="J2006" t="s">
        <v>5686</v>
      </c>
      <c r="K2006" t="s">
        <v>8391</v>
      </c>
      <c r="L2006" t="s">
        <v>8392</v>
      </c>
      <c r="M2006" t="s">
        <v>8393</v>
      </c>
      <c r="N2006" t="s">
        <v>4091</v>
      </c>
      <c r="O2006" s="88">
        <v>44958</v>
      </c>
      <c r="P2006" s="88">
        <v>44986</v>
      </c>
      <c r="Q2006" s="22" t="s">
        <v>27</v>
      </c>
      <c r="R2006" s="1"/>
      <c r="S2006" s="2"/>
      <c r="T2006" s="48">
        <v>45002</v>
      </c>
      <c r="U2006" t="s">
        <v>5982</v>
      </c>
      <c r="V2006" t="s">
        <v>5982</v>
      </c>
      <c r="W2006" t="s">
        <v>28</v>
      </c>
      <c r="X2006" t="b">
        <f>Tabla1[[#This Row],[PLAN CONSUMO 31/10]]=Tabla1[[#This Row],[PLAN_CONSUMO]]</f>
        <v>1</v>
      </c>
      <c r="Y2006" t="s">
        <v>8358</v>
      </c>
      <c r="Z2006" t="b">
        <f>Tabla1[[#This Row],[DESCRIPCION_U20002 31/10]]=Tabla1[[#This Row],[DESCRIPCION_U2000]]</f>
        <v>1</v>
      </c>
      <c r="AA2006" t="s">
        <v>5882</v>
      </c>
      <c r="AB2006" t="b">
        <f>Tabla1[[#This Row],[EJECUTIVO COMERCIAL 31/10]]=Tabla1[[#This Row],[EJECUTIVO_CORPORATE]]</f>
        <v>1</v>
      </c>
      <c r="AC2006" t="e">
        <f>VLOOKUP(Tabla1[[#This Row],[NRO_CUENTA]],[1]!Tabla3[#Data],12,0)</f>
        <v>#N/A</v>
      </c>
      <c r="AD2006" t="e">
        <f>VLOOKUP(Tabla1[[#This Row],[NRO_CUENTA]],[1]!Tabla3[#Data],17,0)</f>
        <v>#N/A</v>
      </c>
    </row>
    <row r="2007" spans="1:31" x14ac:dyDescent="0.25">
      <c r="A2007" t="s">
        <v>88</v>
      </c>
      <c r="B2007" s="1">
        <v>44946</v>
      </c>
      <c r="C2007" t="s">
        <v>4660</v>
      </c>
      <c r="D2007">
        <v>38495</v>
      </c>
      <c r="E2007" s="6" t="s">
        <v>8357</v>
      </c>
      <c r="F2007" t="s">
        <v>8359</v>
      </c>
      <c r="G2007" s="6" t="s">
        <v>5882</v>
      </c>
      <c r="H2007" t="s">
        <v>22</v>
      </c>
      <c r="I2007" t="s">
        <v>23</v>
      </c>
      <c r="J2007" t="s">
        <v>5686</v>
      </c>
      <c r="K2007" t="s">
        <v>8391</v>
      </c>
      <c r="L2007" t="s">
        <v>8392</v>
      </c>
      <c r="M2007" t="s">
        <v>8393</v>
      </c>
      <c r="N2007" t="s">
        <v>4091</v>
      </c>
      <c r="O2007" s="88">
        <v>44958</v>
      </c>
      <c r="P2007" s="88">
        <v>44986</v>
      </c>
      <c r="Q2007" s="22" t="s">
        <v>27</v>
      </c>
      <c r="R2007" s="1"/>
      <c r="S2007" s="2"/>
      <c r="T2007" s="48">
        <v>45002</v>
      </c>
      <c r="U2007" t="s">
        <v>5982</v>
      </c>
      <c r="V2007" t="s">
        <v>5982</v>
      </c>
      <c r="W2007" t="s">
        <v>4660</v>
      </c>
      <c r="X2007" t="b">
        <f>Tabla1[[#This Row],[PLAN CONSUMO 31/10]]=Tabla1[[#This Row],[PLAN_CONSUMO]]</f>
        <v>1</v>
      </c>
      <c r="Y2007" t="s">
        <v>8359</v>
      </c>
      <c r="Z2007" t="b">
        <f>Tabla1[[#This Row],[DESCRIPCION_U20002 31/10]]=Tabla1[[#This Row],[DESCRIPCION_U2000]]</f>
        <v>1</v>
      </c>
      <c r="AA2007" t="s">
        <v>5882</v>
      </c>
      <c r="AB2007" t="b">
        <f>Tabla1[[#This Row],[EJECUTIVO COMERCIAL 31/10]]=Tabla1[[#This Row],[EJECUTIVO_CORPORATE]]</f>
        <v>1</v>
      </c>
      <c r="AC2007" t="e">
        <f>VLOOKUP(Tabla1[[#This Row],[NRO_CUENTA]],[1]!Tabla3[#Data],12,0)</f>
        <v>#N/A</v>
      </c>
      <c r="AD2007" t="e">
        <f>VLOOKUP(Tabla1[[#This Row],[NRO_CUENTA]],[1]!Tabla3[#Data],17,0)</f>
        <v>#N/A</v>
      </c>
    </row>
    <row r="2008" spans="1:31" x14ac:dyDescent="0.25">
      <c r="A2008" t="s">
        <v>242</v>
      </c>
      <c r="B2008" s="1">
        <v>44925</v>
      </c>
      <c r="C2008" t="s">
        <v>323</v>
      </c>
      <c r="D2008">
        <v>38497</v>
      </c>
      <c r="E2008" s="6" t="s">
        <v>8360</v>
      </c>
      <c r="F2008" t="s">
        <v>8361</v>
      </c>
      <c r="G2008" s="6" t="s">
        <v>7554</v>
      </c>
      <c r="H2008" t="s">
        <v>22</v>
      </c>
      <c r="I2008" t="s">
        <v>23</v>
      </c>
      <c r="J2008" t="s">
        <v>6196</v>
      </c>
      <c r="K2008" t="s">
        <v>8394</v>
      </c>
      <c r="L2008" t="s">
        <v>8395</v>
      </c>
      <c r="M2008" t="s">
        <v>8396</v>
      </c>
      <c r="N2008" t="s">
        <v>4091</v>
      </c>
      <c r="O2008" s="88">
        <v>44958</v>
      </c>
      <c r="P2008" s="88">
        <v>44986</v>
      </c>
      <c r="Q2008" s="22" t="s">
        <v>27</v>
      </c>
      <c r="R2008" s="1"/>
      <c r="S2008" s="2"/>
      <c r="T2008" s="48">
        <v>45003</v>
      </c>
      <c r="U2008" t="s">
        <v>5982</v>
      </c>
      <c r="V2008" t="s">
        <v>5982</v>
      </c>
      <c r="W2008" t="s">
        <v>323</v>
      </c>
      <c r="X2008" t="b">
        <f>Tabla1[[#This Row],[PLAN CONSUMO 31/10]]=Tabla1[[#This Row],[PLAN_CONSUMO]]</f>
        <v>1</v>
      </c>
      <c r="Y2008" t="s">
        <v>8361</v>
      </c>
      <c r="Z2008" t="b">
        <f>Tabla1[[#This Row],[DESCRIPCION_U20002 31/10]]=Tabla1[[#This Row],[DESCRIPCION_U2000]]</f>
        <v>1</v>
      </c>
      <c r="AA2008" t="s">
        <v>7554</v>
      </c>
      <c r="AB2008" t="b">
        <f>Tabla1[[#This Row],[EJECUTIVO COMERCIAL 31/10]]=Tabla1[[#This Row],[EJECUTIVO_CORPORATE]]</f>
        <v>1</v>
      </c>
      <c r="AC2008" t="e">
        <f>VLOOKUP(Tabla1[[#This Row],[NRO_CUENTA]],[1]!Tabla3[#Data],12,0)</f>
        <v>#N/A</v>
      </c>
      <c r="AD2008" t="e">
        <f>VLOOKUP(Tabla1[[#This Row],[NRO_CUENTA]],[1]!Tabla3[#Data],17,0)</f>
        <v>#N/A</v>
      </c>
    </row>
    <row r="2009" spans="1:31" x14ac:dyDescent="0.25">
      <c r="A2009" t="s">
        <v>188</v>
      </c>
      <c r="B2009" s="1">
        <v>44918</v>
      </c>
      <c r="C2009" t="s">
        <v>94</v>
      </c>
      <c r="D2009">
        <v>38498</v>
      </c>
      <c r="E2009" s="6" t="s">
        <v>7480</v>
      </c>
      <c r="F2009" t="s">
        <v>8362</v>
      </c>
      <c r="G2009" s="6" t="s">
        <v>6379</v>
      </c>
      <c r="H2009" t="s">
        <v>22</v>
      </c>
      <c r="I2009" t="s">
        <v>23</v>
      </c>
      <c r="J2009" t="s">
        <v>6748</v>
      </c>
      <c r="K2009" t="s">
        <v>8397</v>
      </c>
      <c r="L2009" t="s">
        <v>8398</v>
      </c>
      <c r="M2009" t="s">
        <v>8415</v>
      </c>
      <c r="N2009" t="s">
        <v>4091</v>
      </c>
      <c r="O2009" s="88">
        <v>44958</v>
      </c>
      <c r="P2009" s="88">
        <v>44986</v>
      </c>
      <c r="Q2009" s="22" t="s">
        <v>27</v>
      </c>
      <c r="R2009" s="1"/>
      <c r="S2009" s="2"/>
      <c r="T2009" s="48">
        <v>45012</v>
      </c>
      <c r="U2009" t="s">
        <v>5982</v>
      </c>
      <c r="V2009" t="s">
        <v>5982</v>
      </c>
      <c r="W2009" t="s">
        <v>94</v>
      </c>
      <c r="X2009" t="b">
        <f>Tabla1[[#This Row],[PLAN CONSUMO 31/10]]=Tabla1[[#This Row],[PLAN_CONSUMO]]</f>
        <v>1</v>
      </c>
      <c r="Y2009" t="s">
        <v>8362</v>
      </c>
      <c r="Z2009" t="b">
        <f>Tabla1[[#This Row],[DESCRIPCION_U20002 31/10]]=Tabla1[[#This Row],[DESCRIPCION_U2000]]</f>
        <v>1</v>
      </c>
      <c r="AA2009" t="s">
        <v>6379</v>
      </c>
      <c r="AB2009" t="b">
        <f>Tabla1[[#This Row],[EJECUTIVO COMERCIAL 31/10]]=Tabla1[[#This Row],[EJECUTIVO_CORPORATE]]</f>
        <v>1</v>
      </c>
      <c r="AC2009" t="e">
        <f>VLOOKUP(Tabla1[[#This Row],[NRO_CUENTA]],[1]!Tabla3[#Data],12,0)</f>
        <v>#N/A</v>
      </c>
      <c r="AD2009" t="e">
        <f>VLOOKUP(Tabla1[[#This Row],[NRO_CUENTA]],[1]!Tabla3[#Data],17,0)</f>
        <v>#N/A</v>
      </c>
    </row>
    <row r="2010" spans="1:31" x14ac:dyDescent="0.25">
      <c r="A2010" t="s">
        <v>88</v>
      </c>
      <c r="B2010" s="1">
        <v>44953</v>
      </c>
      <c r="C2010" t="s">
        <v>28</v>
      </c>
      <c r="D2010">
        <v>38510</v>
      </c>
      <c r="E2010" s="6" t="s">
        <v>8363</v>
      </c>
      <c r="F2010" t="s">
        <v>8364</v>
      </c>
      <c r="G2010" s="6" t="s">
        <v>6990</v>
      </c>
      <c r="H2010" t="s">
        <v>40</v>
      </c>
      <c r="I2010" t="s">
        <v>23</v>
      </c>
      <c r="J2010" t="s">
        <v>5201</v>
      </c>
      <c r="K2010" t="s">
        <v>8399</v>
      </c>
      <c r="L2010" t="s">
        <v>8400</v>
      </c>
      <c r="M2010" t="s">
        <v>8401</v>
      </c>
      <c r="N2010" t="s">
        <v>4091</v>
      </c>
      <c r="O2010" s="88">
        <v>44958</v>
      </c>
      <c r="P2010" s="88">
        <v>44986</v>
      </c>
      <c r="Q2010" s="22" t="s">
        <v>27</v>
      </c>
      <c r="R2010" s="1"/>
      <c r="S2010" s="2"/>
      <c r="T2010" s="48">
        <v>45016</v>
      </c>
      <c r="U2010" t="s">
        <v>5982</v>
      </c>
      <c r="V2010" t="s">
        <v>5982</v>
      </c>
      <c r="W2010" t="s">
        <v>28</v>
      </c>
      <c r="X2010" t="b">
        <f>Tabla1[[#This Row],[PLAN CONSUMO 31/10]]=Tabla1[[#This Row],[PLAN_CONSUMO]]</f>
        <v>1</v>
      </c>
      <c r="Y2010" t="s">
        <v>8364</v>
      </c>
      <c r="Z2010" t="b">
        <f>Tabla1[[#This Row],[DESCRIPCION_U20002 31/10]]=Tabla1[[#This Row],[DESCRIPCION_U2000]]</f>
        <v>1</v>
      </c>
      <c r="AA2010" t="s">
        <v>6990</v>
      </c>
      <c r="AB2010" t="b">
        <f>Tabla1[[#This Row],[EJECUTIVO COMERCIAL 31/10]]=Tabla1[[#This Row],[EJECUTIVO_CORPORATE]]</f>
        <v>1</v>
      </c>
      <c r="AC2010" t="e">
        <f>VLOOKUP(Tabla1[[#This Row],[NRO_CUENTA]],[1]!Tabla3[#Data],12,0)</f>
        <v>#N/A</v>
      </c>
      <c r="AD2010" t="e">
        <f>VLOOKUP(Tabla1[[#This Row],[NRO_CUENTA]],[1]!Tabla3[#Data],17,0)</f>
        <v>#N/A</v>
      </c>
    </row>
    <row r="2011" spans="1:31" x14ac:dyDescent="0.25">
      <c r="A2011" t="s">
        <v>88</v>
      </c>
      <c r="B2011" s="1">
        <v>44981</v>
      </c>
      <c r="C2011" t="s">
        <v>28</v>
      </c>
      <c r="D2011">
        <v>38511</v>
      </c>
      <c r="E2011" s="6" t="s">
        <v>8363</v>
      </c>
      <c r="F2011" t="s">
        <v>8365</v>
      </c>
      <c r="G2011" s="6" t="s">
        <v>6990</v>
      </c>
      <c r="H2011" t="s">
        <v>40</v>
      </c>
      <c r="I2011" t="s">
        <v>23</v>
      </c>
      <c r="J2011" t="s">
        <v>5201</v>
      </c>
      <c r="K2011" t="s">
        <v>8402</v>
      </c>
      <c r="L2011" t="s">
        <v>8403</v>
      </c>
      <c r="M2011" t="s">
        <v>8401</v>
      </c>
      <c r="N2011" t="s">
        <v>4091</v>
      </c>
      <c r="O2011" s="88">
        <v>44958</v>
      </c>
      <c r="P2011" s="88">
        <v>44986</v>
      </c>
      <c r="Q2011" s="22" t="s">
        <v>27</v>
      </c>
      <c r="R2011" s="1"/>
      <c r="S2011" s="2"/>
      <c r="T2011" s="48">
        <v>45015</v>
      </c>
      <c r="U2011" t="s">
        <v>5982</v>
      </c>
      <c r="V2011" t="s">
        <v>5982</v>
      </c>
      <c r="W2011" t="s">
        <v>28</v>
      </c>
      <c r="X2011" t="b">
        <f>Tabla1[[#This Row],[PLAN CONSUMO 31/10]]=Tabla1[[#This Row],[PLAN_CONSUMO]]</f>
        <v>1</v>
      </c>
      <c r="Y2011" t="s">
        <v>8365</v>
      </c>
      <c r="Z2011" t="b">
        <f>Tabla1[[#This Row],[DESCRIPCION_U20002 31/10]]=Tabla1[[#This Row],[DESCRIPCION_U2000]]</f>
        <v>1</v>
      </c>
      <c r="AA2011" t="s">
        <v>6990</v>
      </c>
      <c r="AB2011" t="b">
        <f>Tabla1[[#This Row],[EJECUTIVO COMERCIAL 31/10]]=Tabla1[[#This Row],[EJECUTIVO_CORPORATE]]</f>
        <v>1</v>
      </c>
      <c r="AC2011" t="e">
        <f>VLOOKUP(Tabla1[[#This Row],[NRO_CUENTA]],[1]!Tabla3[#Data],12,0)</f>
        <v>#N/A</v>
      </c>
      <c r="AD2011" t="e">
        <f>VLOOKUP(Tabla1[[#This Row],[NRO_CUENTA]],[1]!Tabla3[#Data],17,0)</f>
        <v>#N/A</v>
      </c>
    </row>
    <row r="2012" spans="1:31" x14ac:dyDescent="0.25">
      <c r="A2012" t="s">
        <v>88</v>
      </c>
      <c r="B2012" s="1">
        <v>44925</v>
      </c>
      <c r="C2012" t="s">
        <v>28</v>
      </c>
      <c r="D2012">
        <v>38512</v>
      </c>
      <c r="E2012" s="6" t="s">
        <v>8363</v>
      </c>
      <c r="F2012" t="s">
        <v>8366</v>
      </c>
      <c r="G2012" s="6" t="s">
        <v>6990</v>
      </c>
      <c r="H2012" t="s">
        <v>40</v>
      </c>
      <c r="I2012" t="s">
        <v>23</v>
      </c>
      <c r="J2012" t="s">
        <v>5201</v>
      </c>
      <c r="K2012" t="s">
        <v>8404</v>
      </c>
      <c r="L2012" t="s">
        <v>8405</v>
      </c>
      <c r="M2012" t="s">
        <v>8401</v>
      </c>
      <c r="N2012" t="s">
        <v>4091</v>
      </c>
      <c r="O2012" s="88">
        <v>44958</v>
      </c>
      <c r="P2012" s="88">
        <v>44986</v>
      </c>
      <c r="Q2012" s="22" t="s">
        <v>27</v>
      </c>
      <c r="R2012" s="1"/>
      <c r="S2012" s="2"/>
      <c r="T2012" s="48">
        <v>45015</v>
      </c>
      <c r="U2012" t="s">
        <v>5982</v>
      </c>
      <c r="V2012" t="s">
        <v>35</v>
      </c>
      <c r="W2012" t="s">
        <v>28</v>
      </c>
      <c r="X2012" t="b">
        <f>Tabla1[[#This Row],[PLAN CONSUMO 31/10]]=Tabla1[[#This Row],[PLAN_CONSUMO]]</f>
        <v>1</v>
      </c>
      <c r="Y2012" t="s">
        <v>35</v>
      </c>
      <c r="Z2012" t="b">
        <f>Tabla1[[#This Row],[DESCRIPCION_U20002 31/10]]=Tabla1[[#This Row],[DESCRIPCION_U2000]]</f>
        <v>0</v>
      </c>
      <c r="AA2012" t="s">
        <v>6990</v>
      </c>
      <c r="AB2012" t="b">
        <f>Tabla1[[#This Row],[EJECUTIVO COMERCIAL 31/10]]=Tabla1[[#This Row],[EJECUTIVO_CORPORATE]]</f>
        <v>1</v>
      </c>
      <c r="AC2012" t="e">
        <f>VLOOKUP(Tabla1[[#This Row],[NRO_CUENTA]],[1]!Tabla3[#Data],12,0)</f>
        <v>#N/A</v>
      </c>
      <c r="AD2012" t="e">
        <f>VLOOKUP(Tabla1[[#This Row],[NRO_CUENTA]],[1]!Tabla3[#Data],17,0)</f>
        <v>#N/A</v>
      </c>
    </row>
    <row r="2013" spans="1:31" x14ac:dyDescent="0.25">
      <c r="A2013" t="s">
        <v>88</v>
      </c>
      <c r="B2013" s="1">
        <v>44981</v>
      </c>
      <c r="C2013" t="s">
        <v>28</v>
      </c>
      <c r="D2013">
        <v>38513</v>
      </c>
      <c r="E2013" s="6" t="s">
        <v>8363</v>
      </c>
      <c r="F2013" t="s">
        <v>8367</v>
      </c>
      <c r="G2013" s="6" t="s">
        <v>6990</v>
      </c>
      <c r="H2013" t="s">
        <v>40</v>
      </c>
      <c r="I2013" t="s">
        <v>23</v>
      </c>
      <c r="J2013" t="s">
        <v>5201</v>
      </c>
      <c r="K2013" t="s">
        <v>8406</v>
      </c>
      <c r="L2013" t="s">
        <v>8407</v>
      </c>
      <c r="M2013" t="s">
        <v>8401</v>
      </c>
      <c r="N2013" t="s">
        <v>4091</v>
      </c>
      <c r="O2013" s="88">
        <v>44958</v>
      </c>
      <c r="P2013" s="88">
        <v>44986</v>
      </c>
      <c r="Q2013" s="22" t="s">
        <v>27</v>
      </c>
      <c r="R2013" s="1"/>
      <c r="S2013" s="2"/>
      <c r="T2013" s="48">
        <v>45016</v>
      </c>
      <c r="U2013" t="s">
        <v>5982</v>
      </c>
      <c r="V2013" t="s">
        <v>5982</v>
      </c>
      <c r="W2013" t="s">
        <v>28</v>
      </c>
      <c r="X2013" t="b">
        <f>Tabla1[[#This Row],[PLAN CONSUMO 31/10]]=Tabla1[[#This Row],[PLAN_CONSUMO]]</f>
        <v>1</v>
      </c>
      <c r="Y2013" t="s">
        <v>8367</v>
      </c>
      <c r="Z2013" t="b">
        <f>Tabla1[[#This Row],[DESCRIPCION_U20002 31/10]]=Tabla1[[#This Row],[DESCRIPCION_U2000]]</f>
        <v>1</v>
      </c>
      <c r="AA2013" t="s">
        <v>6990</v>
      </c>
      <c r="AB2013" t="b">
        <f>Tabla1[[#This Row],[EJECUTIVO COMERCIAL 31/10]]=Tabla1[[#This Row],[EJECUTIVO_CORPORATE]]</f>
        <v>1</v>
      </c>
      <c r="AC2013" t="e">
        <f>VLOOKUP(Tabla1[[#This Row],[NRO_CUENTA]],[1]!Tabla3[#Data],12,0)</f>
        <v>#N/A</v>
      </c>
      <c r="AD2013" t="e">
        <f>VLOOKUP(Tabla1[[#This Row],[NRO_CUENTA]],[1]!Tabla3[#Data],17,0)</f>
        <v>#N/A</v>
      </c>
    </row>
    <row r="2014" spans="1:31" x14ac:dyDescent="0.25">
      <c r="A2014" t="s">
        <v>242</v>
      </c>
      <c r="B2014" s="1">
        <v>44924</v>
      </c>
      <c r="C2014" t="s">
        <v>28</v>
      </c>
      <c r="D2014">
        <v>38514</v>
      </c>
      <c r="E2014" s="6" t="s">
        <v>8368</v>
      </c>
      <c r="F2014" t="s">
        <v>8369</v>
      </c>
      <c r="G2014" s="6" t="s">
        <v>4825</v>
      </c>
      <c r="H2014" t="s">
        <v>40</v>
      </c>
      <c r="I2014" t="s">
        <v>23</v>
      </c>
      <c r="J2014" t="s">
        <v>5192</v>
      </c>
      <c r="K2014" t="s">
        <v>8408</v>
      </c>
      <c r="L2014" t="s">
        <v>8409</v>
      </c>
      <c r="M2014" t="s">
        <v>8401</v>
      </c>
      <c r="N2014" t="s">
        <v>4091</v>
      </c>
      <c r="O2014" s="88">
        <v>44958</v>
      </c>
      <c r="P2014" s="88">
        <v>44986</v>
      </c>
      <c r="Q2014" s="1" t="s">
        <v>27</v>
      </c>
      <c r="R2014" s="1" t="s">
        <v>8586</v>
      </c>
      <c r="S2014" s="2" t="s">
        <v>4837</v>
      </c>
      <c r="T2014" s="48">
        <v>45166</v>
      </c>
      <c r="U2014" t="s">
        <v>5982</v>
      </c>
      <c r="V2014" t="s">
        <v>5982</v>
      </c>
      <c r="W2014" t="s">
        <v>28</v>
      </c>
      <c r="X2014" t="b">
        <f>Tabla1[[#This Row],[PLAN CONSUMO 31/10]]=Tabla1[[#This Row],[PLAN_CONSUMO]]</f>
        <v>1</v>
      </c>
      <c r="Y2014" t="s">
        <v>8369</v>
      </c>
      <c r="Z2014" t="b">
        <f>Tabla1[[#This Row],[DESCRIPCION_U20002 31/10]]=Tabla1[[#This Row],[DESCRIPCION_U2000]]</f>
        <v>1</v>
      </c>
      <c r="AA2014" t="s">
        <v>4825</v>
      </c>
      <c r="AB2014" t="b">
        <f>Tabla1[[#This Row],[EJECUTIVO COMERCIAL 31/10]]=Tabla1[[#This Row],[EJECUTIVO_CORPORATE]]</f>
        <v>1</v>
      </c>
      <c r="AC2014" t="e">
        <f>VLOOKUP(Tabla1[[#This Row],[NRO_CUENTA]],[1]!Tabla3[#Data],12,0)</f>
        <v>#N/A</v>
      </c>
      <c r="AD2014" t="e">
        <f>VLOOKUP(Tabla1[[#This Row],[NRO_CUENTA]],[1]!Tabla3[#Data],17,0)</f>
        <v>#N/A</v>
      </c>
      <c r="AE2014" t="s">
        <v>8563</v>
      </c>
    </row>
    <row r="2015" spans="1:31" x14ac:dyDescent="0.25">
      <c r="A2015" t="s">
        <v>88</v>
      </c>
      <c r="B2015" s="1">
        <v>44924</v>
      </c>
      <c r="C2015" t="s">
        <v>28</v>
      </c>
      <c r="D2015">
        <v>38518</v>
      </c>
      <c r="E2015" s="6" t="s">
        <v>1414</v>
      </c>
      <c r="F2015" t="s">
        <v>8370</v>
      </c>
      <c r="G2015" s="6" t="s">
        <v>5882</v>
      </c>
      <c r="H2015" t="s">
        <v>22</v>
      </c>
      <c r="I2015" t="s">
        <v>23</v>
      </c>
      <c r="J2015" t="s">
        <v>5686</v>
      </c>
      <c r="K2015" t="s">
        <v>8410</v>
      </c>
      <c r="L2015" t="s">
        <v>8411</v>
      </c>
      <c r="M2015" t="s">
        <v>8416</v>
      </c>
      <c r="N2015" t="s">
        <v>4091</v>
      </c>
      <c r="O2015" s="88">
        <v>44958</v>
      </c>
      <c r="P2015" s="88">
        <v>44986</v>
      </c>
      <c r="Q2015" s="22" t="s">
        <v>27</v>
      </c>
      <c r="R2015" s="1"/>
      <c r="S2015" s="2"/>
      <c r="T2015" s="48">
        <v>45037</v>
      </c>
      <c r="U2015" t="s">
        <v>5982</v>
      </c>
      <c r="V2015" t="s">
        <v>5982</v>
      </c>
      <c r="W2015" t="s">
        <v>28</v>
      </c>
      <c r="X2015" t="b">
        <f>Tabla1[[#This Row],[PLAN CONSUMO 31/10]]=Tabla1[[#This Row],[PLAN_CONSUMO]]</f>
        <v>1</v>
      </c>
      <c r="Y2015" t="s">
        <v>8370</v>
      </c>
      <c r="Z2015" t="b">
        <f>Tabla1[[#This Row],[DESCRIPCION_U20002 31/10]]=Tabla1[[#This Row],[DESCRIPCION_U2000]]</f>
        <v>1</v>
      </c>
      <c r="AA2015" t="s">
        <v>5882</v>
      </c>
      <c r="AB2015" t="b">
        <f>Tabla1[[#This Row],[EJECUTIVO COMERCIAL 31/10]]=Tabla1[[#This Row],[EJECUTIVO_CORPORATE]]</f>
        <v>1</v>
      </c>
      <c r="AC2015" t="e">
        <f>VLOOKUP(Tabla1[[#This Row],[NRO_CUENTA]],[1]!Tabla3[#Data],12,0)</f>
        <v>#N/A</v>
      </c>
      <c r="AD2015" t="e">
        <f>VLOOKUP(Tabla1[[#This Row],[NRO_CUENTA]],[1]!Tabla3[#Data],17,0)</f>
        <v>#N/A</v>
      </c>
    </row>
    <row r="2016" spans="1:31" x14ac:dyDescent="0.25">
      <c r="A2016" t="s">
        <v>88</v>
      </c>
      <c r="B2016" s="1">
        <v>42928</v>
      </c>
      <c r="C2016" t="s">
        <v>2459</v>
      </c>
      <c r="D2016">
        <v>31221</v>
      </c>
      <c r="E2016" s="6" t="s">
        <v>4563</v>
      </c>
      <c r="F2016" t="s">
        <v>4564</v>
      </c>
      <c r="G2016" s="6" t="s">
        <v>2188</v>
      </c>
      <c r="H2016" t="s">
        <v>40</v>
      </c>
      <c r="I2016" t="s">
        <v>23</v>
      </c>
      <c r="J2016" t="s">
        <v>2191</v>
      </c>
      <c r="K2016" t="s">
        <v>4736</v>
      </c>
      <c r="L2016" t="s">
        <v>4737</v>
      </c>
      <c r="M2016" t="s">
        <v>4738</v>
      </c>
      <c r="N2016" t="s">
        <v>594</v>
      </c>
      <c r="O2016" s="88">
        <v>44958</v>
      </c>
      <c r="P2016" s="88">
        <v>44986</v>
      </c>
      <c r="Q2016" s="1" t="s">
        <v>6939</v>
      </c>
      <c r="R2016" s="1"/>
      <c r="S2016" s="2"/>
      <c r="T2016" s="89">
        <v>45007</v>
      </c>
      <c r="U2016" t="s">
        <v>5982</v>
      </c>
      <c r="V2016" t="s">
        <v>5982</v>
      </c>
      <c r="W2016" t="s">
        <v>364</v>
      </c>
      <c r="X2016" t="b">
        <f>Tabla1[[#This Row],[PLAN CONSUMO 31/10]]=Tabla1[[#This Row],[PLAN_CONSUMO]]</f>
        <v>0</v>
      </c>
      <c r="Y2016" t="s">
        <v>6717</v>
      </c>
      <c r="Z2016" t="b">
        <f>Tabla1[[#This Row],[DESCRIPCION_U20002 31/10]]=Tabla1[[#This Row],[DESCRIPCION_U2000]]</f>
        <v>0</v>
      </c>
      <c r="AA2016" t="s">
        <v>7474</v>
      </c>
      <c r="AB2016" t="b">
        <f>Tabla1[[#This Row],[EJECUTIVO COMERCIAL 31/10]]=Tabla1[[#This Row],[EJECUTIVO_CORPORATE]]</f>
        <v>0</v>
      </c>
      <c r="AC2016" t="e">
        <f>VLOOKUP(Tabla1[[#This Row],[NRO_CUENTA]],[1]!Tabla3[#Data],12,0)</f>
        <v>#N/A</v>
      </c>
      <c r="AD2016" t="e">
        <f>VLOOKUP(Tabla1[[#This Row],[NRO_CUENTA]],[1]!Tabla3[#Data],17,0)</f>
        <v>#N/A</v>
      </c>
    </row>
    <row r="2017" spans="1:31" x14ac:dyDescent="0.25">
      <c r="A2017" t="s">
        <v>88</v>
      </c>
      <c r="B2017" s="1">
        <v>43552</v>
      </c>
      <c r="C2017" t="s">
        <v>248</v>
      </c>
      <c r="D2017">
        <v>33637</v>
      </c>
      <c r="E2017" s="6" t="s">
        <v>4929</v>
      </c>
      <c r="F2017" t="s">
        <v>4930</v>
      </c>
      <c r="G2017" s="6" t="s">
        <v>1408</v>
      </c>
      <c r="H2017" t="s">
        <v>40</v>
      </c>
      <c r="I2017" t="s">
        <v>23</v>
      </c>
      <c r="J2017" t="s">
        <v>1228</v>
      </c>
      <c r="K2017" t="s">
        <v>5113</v>
      </c>
      <c r="L2017" t="s">
        <v>5114</v>
      </c>
      <c r="M2017" t="s">
        <v>5115</v>
      </c>
      <c r="N2017" t="s">
        <v>594</v>
      </c>
      <c r="O2017" s="88">
        <v>44958</v>
      </c>
      <c r="P2017" s="88">
        <v>44986</v>
      </c>
      <c r="Q2017" s="1" t="s">
        <v>6939</v>
      </c>
      <c r="R2017" s="1"/>
      <c r="S2017" s="2"/>
      <c r="T2017" s="89">
        <v>45008</v>
      </c>
      <c r="U2017" t="s">
        <v>5982</v>
      </c>
      <c r="V2017" t="s">
        <v>5982</v>
      </c>
      <c r="W2017" t="s">
        <v>248</v>
      </c>
      <c r="X2017" t="b">
        <f>Tabla1[[#This Row],[PLAN CONSUMO 31/10]]=Tabla1[[#This Row],[PLAN_CONSUMO]]</f>
        <v>1</v>
      </c>
      <c r="Y2017" t="s">
        <v>4930</v>
      </c>
      <c r="Z2017" t="b">
        <f>Tabla1[[#This Row],[DESCRIPCION_U20002 31/10]]=Tabla1[[#This Row],[DESCRIPCION_U2000]]</f>
        <v>1</v>
      </c>
      <c r="AA2017" t="s">
        <v>8638</v>
      </c>
      <c r="AB2017" t="b">
        <f>Tabla1[[#This Row],[EJECUTIVO COMERCIAL 31/10]]=Tabla1[[#This Row],[EJECUTIVO_CORPORATE]]</f>
        <v>0</v>
      </c>
      <c r="AC2017" t="e">
        <f>VLOOKUP(Tabla1[[#This Row],[NRO_CUENTA]],[1]!Tabla3[#Data],12,0)</f>
        <v>#N/A</v>
      </c>
      <c r="AD2017" t="e">
        <f>VLOOKUP(Tabla1[[#This Row],[NRO_CUENTA]],[1]!Tabla3[#Data],17,0)</f>
        <v>#N/A</v>
      </c>
    </row>
    <row r="2018" spans="1:31" x14ac:dyDescent="0.25">
      <c r="A2018" t="s">
        <v>88</v>
      </c>
      <c r="B2018" s="1">
        <v>42146</v>
      </c>
      <c r="C2018" t="s">
        <v>414</v>
      </c>
      <c r="D2018">
        <v>29563</v>
      </c>
      <c r="E2018" s="6" t="s">
        <v>8327</v>
      </c>
      <c r="F2018" t="s">
        <v>4275</v>
      </c>
      <c r="G2018" s="6" t="s">
        <v>7474</v>
      </c>
      <c r="H2018" t="s">
        <v>40</v>
      </c>
      <c r="I2018" t="s">
        <v>23</v>
      </c>
      <c r="J2018" t="s">
        <v>8118</v>
      </c>
      <c r="K2018" t="s">
        <v>4361</v>
      </c>
      <c r="L2018" t="s">
        <v>4362</v>
      </c>
      <c r="M2018" t="s">
        <v>8328</v>
      </c>
      <c r="N2018" t="s">
        <v>594</v>
      </c>
      <c r="O2018" s="88">
        <v>44958</v>
      </c>
      <c r="P2018" s="88">
        <v>44986</v>
      </c>
      <c r="Q2018" s="1" t="s">
        <v>6939</v>
      </c>
      <c r="R2018" s="1"/>
      <c r="S2018" s="2"/>
      <c r="T2018" s="89">
        <v>45014</v>
      </c>
      <c r="U2018" t="s">
        <v>5982</v>
      </c>
      <c r="V2018" t="s">
        <v>5982</v>
      </c>
      <c r="W2018" t="s">
        <v>414</v>
      </c>
      <c r="X2018" t="b">
        <f>Tabla1[[#This Row],[PLAN CONSUMO 31/10]]=Tabla1[[#This Row],[PLAN_CONSUMO]]</f>
        <v>1</v>
      </c>
      <c r="Y2018" t="s">
        <v>4275</v>
      </c>
      <c r="Z2018" t="b">
        <f>Tabla1[[#This Row],[DESCRIPCION_U20002 31/10]]=Tabla1[[#This Row],[DESCRIPCION_U2000]]</f>
        <v>1</v>
      </c>
      <c r="AA2018" t="s">
        <v>7474</v>
      </c>
      <c r="AB2018" t="b">
        <f>Tabla1[[#This Row],[EJECUTIVO COMERCIAL 31/10]]=Tabla1[[#This Row],[EJECUTIVO_CORPORATE]]</f>
        <v>1</v>
      </c>
      <c r="AC2018" t="e">
        <f>VLOOKUP(Tabla1[[#This Row],[NRO_CUENTA]],[1]!Tabla3[#Data],12,0)</f>
        <v>#N/A</v>
      </c>
      <c r="AD2018" t="e">
        <f>VLOOKUP(Tabla1[[#This Row],[NRO_CUENTA]],[1]!Tabla3[#Data],17,0)</f>
        <v>#N/A</v>
      </c>
    </row>
    <row r="2019" spans="1:31" x14ac:dyDescent="0.25">
      <c r="A2019" t="s">
        <v>18</v>
      </c>
      <c r="B2019" s="1">
        <v>43278</v>
      </c>
      <c r="C2019" t="s">
        <v>1682</v>
      </c>
      <c r="D2019">
        <v>32526</v>
      </c>
      <c r="E2019" s="6" t="s">
        <v>2168</v>
      </c>
      <c r="F2019" t="s">
        <v>6635</v>
      </c>
      <c r="G2019" s="6" t="s">
        <v>6990</v>
      </c>
      <c r="H2019" t="s">
        <v>40</v>
      </c>
      <c r="I2019" t="s">
        <v>23</v>
      </c>
      <c r="J2019" t="s">
        <v>5201</v>
      </c>
      <c r="K2019" t="s">
        <v>2153</v>
      </c>
      <c r="L2019" t="s">
        <v>2154</v>
      </c>
      <c r="M2019" t="s">
        <v>2155</v>
      </c>
      <c r="N2019" t="s">
        <v>594</v>
      </c>
      <c r="O2019" s="88">
        <v>44958</v>
      </c>
      <c r="P2019" s="88">
        <v>44986</v>
      </c>
      <c r="Q2019" s="1" t="s">
        <v>6939</v>
      </c>
      <c r="R2019" s="1"/>
      <c r="S2019" s="2"/>
      <c r="T2019" s="89">
        <v>44998</v>
      </c>
      <c r="U2019" t="s">
        <v>5982</v>
      </c>
      <c r="V2019" t="s">
        <v>5982</v>
      </c>
      <c r="W2019" t="s">
        <v>1682</v>
      </c>
      <c r="X2019" t="b">
        <f>Tabla1[[#This Row],[PLAN CONSUMO 31/10]]=Tabla1[[#This Row],[PLAN_CONSUMO]]</f>
        <v>1</v>
      </c>
      <c r="Y2019" t="s">
        <v>6635</v>
      </c>
      <c r="Z2019" t="b">
        <f>Tabla1[[#This Row],[DESCRIPCION_U20002 31/10]]=Tabla1[[#This Row],[DESCRIPCION_U2000]]</f>
        <v>1</v>
      </c>
      <c r="AA2019" t="s">
        <v>6990</v>
      </c>
      <c r="AB2019" t="b">
        <f>Tabla1[[#This Row],[EJECUTIVO COMERCIAL 31/10]]=Tabla1[[#This Row],[EJECUTIVO_CORPORATE]]</f>
        <v>1</v>
      </c>
      <c r="AC2019" t="e">
        <f>VLOOKUP(Tabla1[[#This Row],[NRO_CUENTA]],[1]!Tabla3[#Data],12,0)</f>
        <v>#N/A</v>
      </c>
      <c r="AD2019" t="e">
        <f>VLOOKUP(Tabla1[[#This Row],[NRO_CUENTA]],[1]!Tabla3[#Data],17,0)</f>
        <v>#N/A</v>
      </c>
    </row>
    <row r="2020" spans="1:31" x14ac:dyDescent="0.25">
      <c r="A2020" t="s">
        <v>322</v>
      </c>
      <c r="B2020" s="1">
        <v>44924</v>
      </c>
      <c r="C2020" t="s">
        <v>28</v>
      </c>
      <c r="D2020">
        <v>38522</v>
      </c>
      <c r="E2020" s="6" t="s">
        <v>8421</v>
      </c>
      <c r="F2020" t="s">
        <v>8422</v>
      </c>
      <c r="G2020" s="6" t="s">
        <v>5340</v>
      </c>
      <c r="H2020" t="s">
        <v>40</v>
      </c>
      <c r="I2020" t="s">
        <v>23</v>
      </c>
      <c r="J2020" t="s">
        <v>5352</v>
      </c>
      <c r="K2020" t="s">
        <v>8455</v>
      </c>
      <c r="L2020" t="s">
        <v>8456</v>
      </c>
      <c r="M2020" t="s">
        <v>8457</v>
      </c>
      <c r="N2020" t="s">
        <v>4091</v>
      </c>
      <c r="O2020" s="14">
        <v>44986</v>
      </c>
      <c r="P2020" s="14">
        <v>45017</v>
      </c>
      <c r="Q2020" s="22" t="s">
        <v>27</v>
      </c>
      <c r="R2020" s="1"/>
      <c r="S2020" s="2"/>
      <c r="T2020" s="48">
        <v>45044</v>
      </c>
      <c r="U2020" t="s">
        <v>5982</v>
      </c>
      <c r="V2020" t="s">
        <v>5982</v>
      </c>
      <c r="W2020" t="s">
        <v>28</v>
      </c>
      <c r="X2020" t="b">
        <f>Tabla1[[#This Row],[PLAN CONSUMO 31/10]]=Tabla1[[#This Row],[PLAN_CONSUMO]]</f>
        <v>1</v>
      </c>
      <c r="Y2020" t="s">
        <v>8422</v>
      </c>
      <c r="Z2020" t="b">
        <f>Tabla1[[#This Row],[DESCRIPCION_U20002 31/10]]=Tabla1[[#This Row],[DESCRIPCION_U2000]]</f>
        <v>1</v>
      </c>
      <c r="AA2020" t="s">
        <v>5340</v>
      </c>
      <c r="AB2020" t="b">
        <f>Tabla1[[#This Row],[EJECUTIVO COMERCIAL 31/10]]=Tabla1[[#This Row],[EJECUTIVO_CORPORATE]]</f>
        <v>1</v>
      </c>
      <c r="AC2020" t="e">
        <f>VLOOKUP(Tabla1[[#This Row],[NRO_CUENTA]],[1]!Tabla3[#Data],12,0)</f>
        <v>#N/A</v>
      </c>
      <c r="AD2020" t="e">
        <f>VLOOKUP(Tabla1[[#This Row],[NRO_CUENTA]],[1]!Tabla3[#Data],17,0)</f>
        <v>#N/A</v>
      </c>
    </row>
    <row r="2021" spans="1:31" x14ac:dyDescent="0.25">
      <c r="A2021" t="s">
        <v>88</v>
      </c>
      <c r="B2021" s="1">
        <v>44925</v>
      </c>
      <c r="C2021" t="s">
        <v>28</v>
      </c>
      <c r="D2021">
        <v>38524</v>
      </c>
      <c r="E2021" s="6" t="s">
        <v>8363</v>
      </c>
      <c r="F2021" t="s">
        <v>8423</v>
      </c>
      <c r="G2021" s="6" t="s">
        <v>6990</v>
      </c>
      <c r="H2021" t="s">
        <v>40</v>
      </c>
      <c r="I2021" t="s">
        <v>23</v>
      </c>
      <c r="J2021" s="34" t="s">
        <v>5201</v>
      </c>
      <c r="K2021" t="s">
        <v>8408</v>
      </c>
      <c r="L2021" t="s">
        <v>8409</v>
      </c>
      <c r="M2021" t="s">
        <v>8401</v>
      </c>
      <c r="N2021" t="s">
        <v>4091</v>
      </c>
      <c r="O2021" s="14">
        <v>44986</v>
      </c>
      <c r="P2021" s="14">
        <v>45017</v>
      </c>
      <c r="Q2021" s="1" t="s">
        <v>27</v>
      </c>
      <c r="R2021" s="1"/>
      <c r="S2021" s="2"/>
      <c r="T2021" s="48">
        <v>45138</v>
      </c>
      <c r="U2021" t="s">
        <v>5982</v>
      </c>
      <c r="V2021" t="s">
        <v>5982</v>
      </c>
      <c r="W2021" t="s">
        <v>28</v>
      </c>
      <c r="X2021" t="b">
        <f>Tabla1[[#This Row],[PLAN CONSUMO 31/10]]=Tabla1[[#This Row],[PLAN_CONSUMO]]</f>
        <v>1</v>
      </c>
      <c r="Y2021" t="s">
        <v>8423</v>
      </c>
      <c r="Z2021" t="b">
        <f>Tabla1[[#This Row],[DESCRIPCION_U20002 31/10]]=Tabla1[[#This Row],[DESCRIPCION_U2000]]</f>
        <v>1</v>
      </c>
      <c r="AA2021" t="s">
        <v>6990</v>
      </c>
      <c r="AB2021" t="b">
        <f>Tabla1[[#This Row],[EJECUTIVO COMERCIAL 31/10]]=Tabla1[[#This Row],[EJECUTIVO_CORPORATE]]</f>
        <v>1</v>
      </c>
      <c r="AC2021" t="e">
        <f>VLOOKUP(Tabla1[[#This Row],[NRO_CUENTA]],[1]!Tabla3[#Data],12,0)</f>
        <v>#N/A</v>
      </c>
      <c r="AD2021" t="e">
        <f>VLOOKUP(Tabla1[[#This Row],[NRO_CUENTA]],[1]!Tabla3[#Data],17,0)</f>
        <v>#N/A</v>
      </c>
      <c r="AE2021" t="s">
        <v>8563</v>
      </c>
    </row>
    <row r="2022" spans="1:31" x14ac:dyDescent="0.25">
      <c r="A2022" t="s">
        <v>88</v>
      </c>
      <c r="B2022" s="1">
        <v>44925</v>
      </c>
      <c r="C2022" t="s">
        <v>36</v>
      </c>
      <c r="D2022">
        <v>38525</v>
      </c>
      <c r="E2022" s="6" t="s">
        <v>8363</v>
      </c>
      <c r="F2022" t="s">
        <v>8424</v>
      </c>
      <c r="G2022" s="6" t="s">
        <v>6990</v>
      </c>
      <c r="H2022" t="s">
        <v>40</v>
      </c>
      <c r="I2022" t="s">
        <v>23</v>
      </c>
      <c r="J2022" s="34" t="s">
        <v>5201</v>
      </c>
      <c r="K2022" t="s">
        <v>8458</v>
      </c>
      <c r="L2022" t="s">
        <v>8459</v>
      </c>
      <c r="M2022" t="s">
        <v>8401</v>
      </c>
      <c r="N2022" t="s">
        <v>4091</v>
      </c>
      <c r="O2022" s="14">
        <v>44986</v>
      </c>
      <c r="P2022" s="14">
        <v>45017</v>
      </c>
      <c r="Q2022" s="1" t="s">
        <v>27</v>
      </c>
      <c r="R2022" s="1"/>
      <c r="S2022" s="2"/>
      <c r="T2022" s="48">
        <v>45139</v>
      </c>
      <c r="U2022" t="s">
        <v>5982</v>
      </c>
      <c r="V2022" t="s">
        <v>5982</v>
      </c>
      <c r="W2022" t="s">
        <v>36</v>
      </c>
      <c r="X2022" t="b">
        <f>Tabla1[[#This Row],[PLAN CONSUMO 31/10]]=Tabla1[[#This Row],[PLAN_CONSUMO]]</f>
        <v>1</v>
      </c>
      <c r="Y2022" t="s">
        <v>8424</v>
      </c>
      <c r="Z2022" t="b">
        <f>Tabla1[[#This Row],[DESCRIPCION_U20002 31/10]]=Tabla1[[#This Row],[DESCRIPCION_U2000]]</f>
        <v>1</v>
      </c>
      <c r="AA2022" t="s">
        <v>6990</v>
      </c>
      <c r="AB2022" t="b">
        <f>Tabla1[[#This Row],[EJECUTIVO COMERCIAL 31/10]]=Tabla1[[#This Row],[EJECUTIVO_CORPORATE]]</f>
        <v>1</v>
      </c>
      <c r="AC2022" t="e">
        <f>VLOOKUP(Tabla1[[#This Row],[NRO_CUENTA]],[1]!Tabla3[#Data],12,0)</f>
        <v>#N/A</v>
      </c>
      <c r="AD2022" t="e">
        <f>VLOOKUP(Tabla1[[#This Row],[NRO_CUENTA]],[1]!Tabla3[#Data],17,0)</f>
        <v>#N/A</v>
      </c>
      <c r="AE2022" t="s">
        <v>8563</v>
      </c>
    </row>
    <row r="2023" spans="1:31" x14ac:dyDescent="0.25">
      <c r="A2023" t="s">
        <v>88</v>
      </c>
      <c r="B2023" s="1">
        <v>44953</v>
      </c>
      <c r="C2023" t="s">
        <v>28</v>
      </c>
      <c r="D2023">
        <v>38529</v>
      </c>
      <c r="E2023" s="6" t="s">
        <v>8363</v>
      </c>
      <c r="F2023" t="s">
        <v>8425</v>
      </c>
      <c r="G2023" s="6" t="s">
        <v>6990</v>
      </c>
      <c r="H2023" t="s">
        <v>22</v>
      </c>
      <c r="I2023" t="s">
        <v>23</v>
      </c>
      <c r="J2023" s="34" t="s">
        <v>5201</v>
      </c>
      <c r="K2023" t="s">
        <v>8460</v>
      </c>
      <c r="L2023" t="s">
        <v>8461</v>
      </c>
      <c r="M2023" t="s">
        <v>8401</v>
      </c>
      <c r="N2023" t="s">
        <v>4091</v>
      </c>
      <c r="O2023" s="14">
        <v>44986</v>
      </c>
      <c r="P2023" s="14">
        <v>45017</v>
      </c>
      <c r="Q2023" s="1" t="s">
        <v>27</v>
      </c>
      <c r="R2023" s="1"/>
      <c r="S2023" s="2"/>
      <c r="T2023" s="48">
        <v>45132</v>
      </c>
      <c r="U2023" t="s">
        <v>5982</v>
      </c>
      <c r="V2023" t="s">
        <v>5982</v>
      </c>
      <c r="W2023" t="s">
        <v>28</v>
      </c>
      <c r="X2023" t="b">
        <f>Tabla1[[#This Row],[PLAN CONSUMO 31/10]]=Tabla1[[#This Row],[PLAN_CONSUMO]]</f>
        <v>1</v>
      </c>
      <c r="Y2023" t="s">
        <v>8425</v>
      </c>
      <c r="Z2023" t="b">
        <f>Tabla1[[#This Row],[DESCRIPCION_U20002 31/10]]=Tabla1[[#This Row],[DESCRIPCION_U2000]]</f>
        <v>1</v>
      </c>
      <c r="AA2023" t="s">
        <v>6990</v>
      </c>
      <c r="AB2023" t="b">
        <f>Tabla1[[#This Row],[EJECUTIVO COMERCIAL 31/10]]=Tabla1[[#This Row],[EJECUTIVO_CORPORATE]]</f>
        <v>1</v>
      </c>
      <c r="AC2023" t="e">
        <f>VLOOKUP(Tabla1[[#This Row],[NRO_CUENTA]],[1]!Tabla3[#Data],12,0)</f>
        <v>#N/A</v>
      </c>
      <c r="AD2023" t="e">
        <f>VLOOKUP(Tabla1[[#This Row],[NRO_CUENTA]],[1]!Tabla3[#Data],17,0)</f>
        <v>#N/A</v>
      </c>
      <c r="AE2023" t="s">
        <v>8564</v>
      </c>
    </row>
    <row r="2024" spans="1:31" x14ac:dyDescent="0.25">
      <c r="A2024" t="s">
        <v>88</v>
      </c>
      <c r="B2024" s="1">
        <v>44981</v>
      </c>
      <c r="C2024" t="s">
        <v>28</v>
      </c>
      <c r="D2024">
        <v>38530</v>
      </c>
      <c r="E2024" s="6" t="s">
        <v>8363</v>
      </c>
      <c r="F2024" t="s">
        <v>8426</v>
      </c>
      <c r="G2024" s="6" t="s">
        <v>6990</v>
      </c>
      <c r="H2024" t="s">
        <v>22</v>
      </c>
      <c r="I2024" t="s">
        <v>23</v>
      </c>
      <c r="J2024" s="34" t="s">
        <v>5201</v>
      </c>
      <c r="K2024" t="s">
        <v>8462</v>
      </c>
      <c r="L2024" t="s">
        <v>8463</v>
      </c>
      <c r="M2024" t="s">
        <v>8464</v>
      </c>
      <c r="N2024" t="s">
        <v>4091</v>
      </c>
      <c r="O2024" s="14">
        <v>44986</v>
      </c>
      <c r="P2024" s="14">
        <v>45017</v>
      </c>
      <c r="Q2024" s="1" t="s">
        <v>27</v>
      </c>
      <c r="R2024" s="1"/>
      <c r="S2024" s="2"/>
      <c r="T2024" s="48">
        <v>45133</v>
      </c>
      <c r="U2024" t="s">
        <v>5982</v>
      </c>
      <c r="V2024" t="s">
        <v>5982</v>
      </c>
      <c r="W2024" t="s">
        <v>28</v>
      </c>
      <c r="X2024" t="b">
        <f>Tabla1[[#This Row],[PLAN CONSUMO 31/10]]=Tabla1[[#This Row],[PLAN_CONSUMO]]</f>
        <v>1</v>
      </c>
      <c r="Y2024" t="s">
        <v>8426</v>
      </c>
      <c r="Z2024" t="b">
        <f>Tabla1[[#This Row],[DESCRIPCION_U20002 31/10]]=Tabla1[[#This Row],[DESCRIPCION_U2000]]</f>
        <v>1</v>
      </c>
      <c r="AA2024" t="s">
        <v>6990</v>
      </c>
      <c r="AB2024" t="b">
        <f>Tabla1[[#This Row],[EJECUTIVO COMERCIAL 31/10]]=Tabla1[[#This Row],[EJECUTIVO_CORPORATE]]</f>
        <v>1</v>
      </c>
      <c r="AC2024" t="e">
        <f>VLOOKUP(Tabla1[[#This Row],[NRO_CUENTA]],[1]!Tabla3[#Data],12,0)</f>
        <v>#N/A</v>
      </c>
      <c r="AD2024" t="e">
        <f>VLOOKUP(Tabla1[[#This Row],[NRO_CUENTA]],[1]!Tabla3[#Data],17,0)</f>
        <v>#N/A</v>
      </c>
      <c r="AE2024" t="s">
        <v>8564</v>
      </c>
    </row>
    <row r="2025" spans="1:31" x14ac:dyDescent="0.25">
      <c r="A2025" t="s">
        <v>322</v>
      </c>
      <c r="B2025" s="1">
        <v>45015</v>
      </c>
      <c r="C2025" t="s">
        <v>299</v>
      </c>
      <c r="D2025">
        <v>38933</v>
      </c>
      <c r="E2025" s="6" t="s">
        <v>8641</v>
      </c>
      <c r="F2025" t="s">
        <v>8642</v>
      </c>
      <c r="G2025" s="6" t="s">
        <v>7554</v>
      </c>
      <c r="H2025" t="s">
        <v>22</v>
      </c>
      <c r="I2025" t="s">
        <v>23</v>
      </c>
      <c r="J2025" t="s">
        <v>6196</v>
      </c>
      <c r="K2025" t="s">
        <v>8709</v>
      </c>
      <c r="L2025" t="s">
        <v>8710</v>
      </c>
      <c r="M2025" t="s">
        <v>8711</v>
      </c>
      <c r="N2025" t="s">
        <v>4091</v>
      </c>
      <c r="O2025" s="14">
        <v>45047</v>
      </c>
      <c r="P2025" s="14">
        <v>45078</v>
      </c>
      <c r="Q2025" s="1" t="s">
        <v>27</v>
      </c>
      <c r="R2025" s="1"/>
      <c r="S2025" s="2"/>
      <c r="T2025" s="48">
        <v>45105</v>
      </c>
      <c r="U2025" t="s">
        <v>5982</v>
      </c>
      <c r="V2025" t="s">
        <v>5982</v>
      </c>
      <c r="W2025" t="s">
        <v>299</v>
      </c>
      <c r="X2025" t="b">
        <f>Tabla1[[#This Row],[PLAN CONSUMO 31/10]]=Tabla1[[#This Row],[PLAN_CONSUMO]]</f>
        <v>1</v>
      </c>
      <c r="Y2025" t="s">
        <v>8642</v>
      </c>
      <c r="Z2025" t="b">
        <f>Tabla1[[#This Row],[DESCRIPCION_U20002 31/10]]=Tabla1[[#This Row],[DESCRIPCION_U2000]]</f>
        <v>1</v>
      </c>
      <c r="AA2025" t="s">
        <v>7554</v>
      </c>
      <c r="AB2025" t="b">
        <f>Tabla1[[#This Row],[EJECUTIVO COMERCIAL 31/10]]=Tabla1[[#This Row],[EJECUTIVO_CORPORATE]]</f>
        <v>1</v>
      </c>
      <c r="AC2025" t="e">
        <f>VLOOKUP(Tabla1[[#This Row],[NRO_CUENTA]],[1]!Tabla3[#Data],12,0)</f>
        <v>#N/A</v>
      </c>
      <c r="AD2025" t="e">
        <f>VLOOKUP(Tabla1[[#This Row],[NRO_CUENTA]],[1]!Tabla3[#Data],17,0)</f>
        <v>#N/A</v>
      </c>
    </row>
    <row r="2026" spans="1:31" x14ac:dyDescent="0.25">
      <c r="A2026" t="s">
        <v>88</v>
      </c>
      <c r="B2026" s="1">
        <v>44954</v>
      </c>
      <c r="C2026" t="s">
        <v>28</v>
      </c>
      <c r="D2026">
        <v>38619</v>
      </c>
      <c r="E2026" s="6" t="s">
        <v>8363</v>
      </c>
      <c r="F2026" t="s">
        <v>8429</v>
      </c>
      <c r="G2026" s="6" t="s">
        <v>6990</v>
      </c>
      <c r="H2026" t="s">
        <v>22</v>
      </c>
      <c r="I2026" t="s">
        <v>23</v>
      </c>
      <c r="J2026" s="34" t="s">
        <v>5201</v>
      </c>
      <c r="K2026" t="s">
        <v>8467</v>
      </c>
      <c r="L2026" t="s">
        <v>8468</v>
      </c>
      <c r="M2026" t="s">
        <v>8401</v>
      </c>
      <c r="N2026" t="s">
        <v>4091</v>
      </c>
      <c r="O2026" s="14">
        <v>44986</v>
      </c>
      <c r="P2026" s="14">
        <v>45017</v>
      </c>
      <c r="Q2026" s="1" t="s">
        <v>27</v>
      </c>
      <c r="R2026" s="1"/>
      <c r="S2026" s="2"/>
      <c r="T2026" s="48">
        <v>45134</v>
      </c>
      <c r="U2026" t="s">
        <v>5982</v>
      </c>
      <c r="V2026" t="s">
        <v>5982</v>
      </c>
      <c r="W2026" t="s">
        <v>28</v>
      </c>
      <c r="X2026" t="b">
        <f>Tabla1[[#This Row],[PLAN CONSUMO 31/10]]=Tabla1[[#This Row],[PLAN_CONSUMO]]</f>
        <v>1</v>
      </c>
      <c r="Y2026" t="s">
        <v>8429</v>
      </c>
      <c r="Z2026" t="b">
        <f>Tabla1[[#This Row],[DESCRIPCION_U20002 31/10]]=Tabla1[[#This Row],[DESCRIPCION_U2000]]</f>
        <v>1</v>
      </c>
      <c r="AA2026" t="s">
        <v>6990</v>
      </c>
      <c r="AB2026" t="b">
        <f>Tabla1[[#This Row],[EJECUTIVO COMERCIAL 31/10]]=Tabla1[[#This Row],[EJECUTIVO_CORPORATE]]</f>
        <v>1</v>
      </c>
      <c r="AC2026" t="e">
        <f>VLOOKUP(Tabla1[[#This Row],[NRO_CUENTA]],[1]!Tabla3[#Data],12,0)</f>
        <v>#N/A</v>
      </c>
      <c r="AD2026" t="e">
        <f>VLOOKUP(Tabla1[[#This Row],[NRO_CUENTA]],[1]!Tabla3[#Data],17,0)</f>
        <v>#N/A</v>
      </c>
      <c r="AE2026" t="s">
        <v>8564</v>
      </c>
    </row>
    <row r="2027" spans="1:31" x14ac:dyDescent="0.25">
      <c r="A2027" t="s">
        <v>88</v>
      </c>
      <c r="B2027" s="1">
        <v>44981</v>
      </c>
      <c r="C2027" t="s">
        <v>28</v>
      </c>
      <c r="D2027">
        <v>38620</v>
      </c>
      <c r="E2027" s="6" t="s">
        <v>8363</v>
      </c>
      <c r="F2027" t="s">
        <v>8430</v>
      </c>
      <c r="G2027" s="6" t="s">
        <v>6990</v>
      </c>
      <c r="H2027" t="s">
        <v>22</v>
      </c>
      <c r="I2027" t="s">
        <v>23</v>
      </c>
      <c r="J2027" s="34" t="s">
        <v>5201</v>
      </c>
      <c r="K2027" t="s">
        <v>8469</v>
      </c>
      <c r="L2027" t="s">
        <v>8470</v>
      </c>
      <c r="M2027" t="s">
        <v>8401</v>
      </c>
      <c r="N2027" t="s">
        <v>4091</v>
      </c>
      <c r="O2027" s="14">
        <v>44986</v>
      </c>
      <c r="P2027" s="14">
        <v>45017</v>
      </c>
      <c r="Q2027" s="1" t="s">
        <v>27</v>
      </c>
      <c r="R2027" s="1"/>
      <c r="S2027" s="2"/>
      <c r="T2027" s="48">
        <v>45135</v>
      </c>
      <c r="U2027" t="s">
        <v>5982</v>
      </c>
      <c r="V2027" t="s">
        <v>5982</v>
      </c>
      <c r="W2027" t="s">
        <v>28</v>
      </c>
      <c r="X2027" t="b">
        <f>Tabla1[[#This Row],[PLAN CONSUMO 31/10]]=Tabla1[[#This Row],[PLAN_CONSUMO]]</f>
        <v>1</v>
      </c>
      <c r="Y2027" t="s">
        <v>8430</v>
      </c>
      <c r="Z2027" t="b">
        <f>Tabla1[[#This Row],[DESCRIPCION_U20002 31/10]]=Tabla1[[#This Row],[DESCRIPCION_U2000]]</f>
        <v>1</v>
      </c>
      <c r="AA2027" t="s">
        <v>6990</v>
      </c>
      <c r="AB2027" t="b">
        <f>Tabla1[[#This Row],[EJECUTIVO COMERCIAL 31/10]]=Tabla1[[#This Row],[EJECUTIVO_CORPORATE]]</f>
        <v>1</v>
      </c>
      <c r="AC2027" t="e">
        <f>VLOOKUP(Tabla1[[#This Row],[NRO_CUENTA]],[1]!Tabla3[#Data],12,0)</f>
        <v>#N/A</v>
      </c>
      <c r="AD2027" t="e">
        <f>VLOOKUP(Tabla1[[#This Row],[NRO_CUENTA]],[1]!Tabla3[#Data],17,0)</f>
        <v>#N/A</v>
      </c>
      <c r="AE2027" t="s">
        <v>8564</v>
      </c>
    </row>
    <row r="2028" spans="1:31" x14ac:dyDescent="0.25">
      <c r="A2028" t="s">
        <v>88</v>
      </c>
      <c r="B2028" s="1">
        <v>44957</v>
      </c>
      <c r="C2028" t="s">
        <v>36</v>
      </c>
      <c r="D2028">
        <v>38666</v>
      </c>
      <c r="E2028" s="6" t="s">
        <v>8431</v>
      </c>
      <c r="F2028" t="s">
        <v>8432</v>
      </c>
      <c r="G2028" s="6" t="s">
        <v>1408</v>
      </c>
      <c r="H2028" t="s">
        <v>40</v>
      </c>
      <c r="I2028" t="s">
        <v>23</v>
      </c>
      <c r="J2028" t="s">
        <v>1228</v>
      </c>
      <c r="K2028" t="s">
        <v>8471</v>
      </c>
      <c r="L2028" t="s">
        <v>8472</v>
      </c>
      <c r="M2028" t="s">
        <v>8473</v>
      </c>
      <c r="N2028" t="s">
        <v>4091</v>
      </c>
      <c r="O2028" s="14">
        <v>44986</v>
      </c>
      <c r="P2028" s="14">
        <v>45017</v>
      </c>
      <c r="Q2028" s="22" t="s">
        <v>27</v>
      </c>
      <c r="R2028" s="1"/>
      <c r="S2028" s="2"/>
      <c r="T2028" s="48">
        <v>45036</v>
      </c>
      <c r="U2028" t="s">
        <v>5982</v>
      </c>
      <c r="V2028" t="s">
        <v>5982</v>
      </c>
      <c r="W2028" t="s">
        <v>36</v>
      </c>
      <c r="X2028" t="b">
        <f>Tabla1[[#This Row],[PLAN CONSUMO 31/10]]=Tabla1[[#This Row],[PLAN_CONSUMO]]</f>
        <v>1</v>
      </c>
      <c r="Y2028" t="s">
        <v>8432</v>
      </c>
      <c r="Z2028" t="b">
        <f>Tabla1[[#This Row],[DESCRIPCION_U20002 31/10]]=Tabla1[[#This Row],[DESCRIPCION_U2000]]</f>
        <v>1</v>
      </c>
      <c r="AA2028" t="s">
        <v>8638</v>
      </c>
      <c r="AB2028" t="b">
        <f>Tabla1[[#This Row],[EJECUTIVO COMERCIAL 31/10]]=Tabla1[[#This Row],[EJECUTIVO_CORPORATE]]</f>
        <v>0</v>
      </c>
      <c r="AC2028" t="e">
        <f>VLOOKUP(Tabla1[[#This Row],[NRO_CUENTA]],[1]!Tabla3[#Data],12,0)</f>
        <v>#N/A</v>
      </c>
      <c r="AD2028" t="e">
        <f>VLOOKUP(Tabla1[[#This Row],[NRO_CUENTA]],[1]!Tabla3[#Data],17,0)</f>
        <v>#N/A</v>
      </c>
    </row>
    <row r="2029" spans="1:31" x14ac:dyDescent="0.25">
      <c r="A2029" t="s">
        <v>322</v>
      </c>
      <c r="B2029" s="1">
        <v>44956</v>
      </c>
      <c r="C2029" t="s">
        <v>129</v>
      </c>
      <c r="D2029">
        <v>38672</v>
      </c>
      <c r="E2029" s="6" t="s">
        <v>8433</v>
      </c>
      <c r="F2029" t="s">
        <v>8434</v>
      </c>
      <c r="G2029" s="6" t="s">
        <v>7857</v>
      </c>
      <c r="H2029" t="s">
        <v>40</v>
      </c>
      <c r="I2029" t="s">
        <v>23</v>
      </c>
      <c r="J2029" t="s">
        <v>1637</v>
      </c>
      <c r="K2029" t="s">
        <v>8474</v>
      </c>
      <c r="L2029" t="s">
        <v>8475</v>
      </c>
      <c r="M2029" t="s">
        <v>8476</v>
      </c>
      <c r="N2029" t="s">
        <v>4091</v>
      </c>
      <c r="O2029" s="14">
        <v>44986</v>
      </c>
      <c r="P2029" s="14">
        <v>45017</v>
      </c>
      <c r="Q2029" s="22" t="s">
        <v>27</v>
      </c>
      <c r="R2029" s="1"/>
      <c r="S2029" s="2"/>
      <c r="T2029" s="48">
        <v>45044</v>
      </c>
      <c r="U2029" t="s">
        <v>5982</v>
      </c>
      <c r="V2029" t="s">
        <v>5982</v>
      </c>
      <c r="W2029" t="s">
        <v>129</v>
      </c>
      <c r="X2029" t="b">
        <f>Tabla1[[#This Row],[PLAN CONSUMO 31/10]]=Tabla1[[#This Row],[PLAN_CONSUMO]]</f>
        <v>1</v>
      </c>
      <c r="Y2029" t="s">
        <v>8889</v>
      </c>
      <c r="Z2029" t="b">
        <f>Tabla1[[#This Row],[DESCRIPCION_U20002 31/10]]=Tabla1[[#This Row],[DESCRIPCION_U2000]]</f>
        <v>0</v>
      </c>
      <c r="AA2029" t="s">
        <v>2244</v>
      </c>
      <c r="AB2029" t="b">
        <f>Tabla1[[#This Row],[EJECUTIVO COMERCIAL 31/10]]=Tabla1[[#This Row],[EJECUTIVO_CORPORATE]]</f>
        <v>0</v>
      </c>
      <c r="AC2029" t="e">
        <f>VLOOKUP(Tabla1[[#This Row],[NRO_CUENTA]],[1]!Tabla3[#Data],12,0)</f>
        <v>#N/A</v>
      </c>
      <c r="AD2029" t="e">
        <f>VLOOKUP(Tabla1[[#This Row],[NRO_CUENTA]],[1]!Tabla3[#Data],17,0)</f>
        <v>#N/A</v>
      </c>
    </row>
    <row r="2030" spans="1:31" x14ac:dyDescent="0.25">
      <c r="A2030" t="s">
        <v>1382</v>
      </c>
      <c r="B2030" s="1">
        <v>44944</v>
      </c>
      <c r="C2030" t="s">
        <v>364</v>
      </c>
      <c r="D2030">
        <v>38674</v>
      </c>
      <c r="E2030" s="6" t="s">
        <v>2856</v>
      </c>
      <c r="F2030" t="s">
        <v>8435</v>
      </c>
      <c r="G2030" s="6" t="s">
        <v>5584</v>
      </c>
      <c r="H2030" t="s">
        <v>40</v>
      </c>
      <c r="I2030" t="s">
        <v>23</v>
      </c>
      <c r="J2030" t="s">
        <v>5585</v>
      </c>
      <c r="K2030" t="s">
        <v>8477</v>
      </c>
      <c r="L2030">
        <v>0</v>
      </c>
      <c r="M2030" t="s">
        <v>8509</v>
      </c>
      <c r="N2030" t="s">
        <v>4091</v>
      </c>
      <c r="O2030" s="14">
        <v>44986</v>
      </c>
      <c r="P2030" s="14">
        <v>45017</v>
      </c>
      <c r="Q2030" s="22" t="s">
        <v>27</v>
      </c>
      <c r="R2030" s="1"/>
      <c r="S2030" s="2"/>
      <c r="T2030" s="48">
        <v>45043</v>
      </c>
      <c r="U2030" t="s">
        <v>5982</v>
      </c>
      <c r="V2030" t="s">
        <v>5982</v>
      </c>
      <c r="W2030" t="s">
        <v>364</v>
      </c>
      <c r="X2030" t="b">
        <f>Tabla1[[#This Row],[PLAN CONSUMO 31/10]]=Tabla1[[#This Row],[PLAN_CONSUMO]]</f>
        <v>1</v>
      </c>
      <c r="Y2030" t="s">
        <v>8435</v>
      </c>
      <c r="Z2030" t="b">
        <f>Tabla1[[#This Row],[DESCRIPCION_U20002 31/10]]=Tabla1[[#This Row],[DESCRIPCION_U2000]]</f>
        <v>1</v>
      </c>
      <c r="AA2030" t="s">
        <v>7475</v>
      </c>
      <c r="AB2030" t="b">
        <f>Tabla1[[#This Row],[EJECUTIVO COMERCIAL 31/10]]=Tabla1[[#This Row],[EJECUTIVO_CORPORATE]]</f>
        <v>0</v>
      </c>
      <c r="AC2030" t="e">
        <f>VLOOKUP(Tabla1[[#This Row],[NRO_CUENTA]],[1]!Tabla3[#Data],12,0)</f>
        <v>#N/A</v>
      </c>
      <c r="AD2030" t="e">
        <f>VLOOKUP(Tabla1[[#This Row],[NRO_CUENTA]],[1]!Tabla3[#Data],17,0)</f>
        <v>#N/A</v>
      </c>
    </row>
    <row r="2031" spans="1:31" x14ac:dyDescent="0.25">
      <c r="A2031" t="s">
        <v>322</v>
      </c>
      <c r="B2031" s="1">
        <v>44956</v>
      </c>
      <c r="C2031" t="s">
        <v>129</v>
      </c>
      <c r="D2031">
        <v>38688</v>
      </c>
      <c r="E2031" s="6" t="s">
        <v>8436</v>
      </c>
      <c r="F2031" t="s">
        <v>8437</v>
      </c>
      <c r="G2031" s="6" t="s">
        <v>4245</v>
      </c>
      <c r="H2031" t="s">
        <v>40</v>
      </c>
      <c r="I2031" t="s">
        <v>23</v>
      </c>
      <c r="J2031" t="s">
        <v>4661</v>
      </c>
      <c r="K2031" t="s">
        <v>8478</v>
      </c>
      <c r="L2031" t="s">
        <v>8479</v>
      </c>
      <c r="M2031" t="s">
        <v>8480</v>
      </c>
      <c r="N2031" t="s">
        <v>4091</v>
      </c>
      <c r="O2031" s="14">
        <v>44986</v>
      </c>
      <c r="P2031" s="14">
        <v>45017</v>
      </c>
      <c r="Q2031" s="1" t="s">
        <v>996</v>
      </c>
      <c r="R2031" s="1" t="s">
        <v>8587</v>
      </c>
      <c r="S2031" s="2"/>
      <c r="T2031" s="48" t="s">
        <v>6992</v>
      </c>
      <c r="U2031" t="s">
        <v>5982</v>
      </c>
      <c r="V2031" t="s">
        <v>5982</v>
      </c>
      <c r="W2031" t="s">
        <v>129</v>
      </c>
      <c r="X2031" t="b">
        <f>Tabla1[[#This Row],[PLAN CONSUMO 31/10]]=Tabla1[[#This Row],[PLAN_CONSUMO]]</f>
        <v>1</v>
      </c>
      <c r="Y2031" t="s">
        <v>8437</v>
      </c>
      <c r="Z2031" t="b">
        <f>Tabla1[[#This Row],[DESCRIPCION_U20002 31/10]]=Tabla1[[#This Row],[DESCRIPCION_U2000]]</f>
        <v>1</v>
      </c>
      <c r="AA2031" t="s">
        <v>7614</v>
      </c>
      <c r="AB2031" t="b">
        <f>Tabla1[[#This Row],[EJECUTIVO COMERCIAL 31/10]]=Tabla1[[#This Row],[EJECUTIVO_CORPORATE]]</f>
        <v>0</v>
      </c>
      <c r="AC2031" t="str">
        <f>VLOOKUP(Tabla1[[#This Row],[NRO_CUENTA]],[1]!Tabla3[#Data],12,0)</f>
        <v>Esperando confirmacion por correo</v>
      </c>
      <c r="AD2031" t="e">
        <f>VLOOKUP(Tabla1[[#This Row],[NRO_CUENTA]],[1]!Tabla3[#Data],17,0)</f>
        <v>#REF!</v>
      </c>
    </row>
    <row r="2032" spans="1:31" x14ac:dyDescent="0.25">
      <c r="A2032" t="s">
        <v>88</v>
      </c>
      <c r="B2032" s="1">
        <v>44959</v>
      </c>
      <c r="C2032" t="s">
        <v>28</v>
      </c>
      <c r="D2032">
        <v>38697</v>
      </c>
      <c r="E2032" s="6" t="s">
        <v>3827</v>
      </c>
      <c r="F2032" t="s">
        <v>8438</v>
      </c>
      <c r="G2032" s="6" t="s">
        <v>4247</v>
      </c>
      <c r="H2032" t="s">
        <v>40</v>
      </c>
      <c r="I2032" t="s">
        <v>23</v>
      </c>
      <c r="J2032" t="s">
        <v>4336</v>
      </c>
      <c r="K2032" t="s">
        <v>8481</v>
      </c>
      <c r="L2032" t="s">
        <v>8482</v>
      </c>
      <c r="M2032" t="s">
        <v>8483</v>
      </c>
      <c r="N2032" t="s">
        <v>4091</v>
      </c>
      <c r="O2032" s="14">
        <v>44986</v>
      </c>
      <c r="P2032" s="14">
        <v>45017</v>
      </c>
      <c r="Q2032" s="22" t="s">
        <v>27</v>
      </c>
      <c r="R2032" s="1"/>
      <c r="S2032" s="2"/>
      <c r="T2032" s="48">
        <v>45036</v>
      </c>
      <c r="U2032" t="s">
        <v>5982</v>
      </c>
      <c r="V2032" t="s">
        <v>5982</v>
      </c>
      <c r="W2032" t="s">
        <v>28</v>
      </c>
      <c r="X2032" t="b">
        <f>Tabla1[[#This Row],[PLAN CONSUMO 31/10]]=Tabla1[[#This Row],[PLAN_CONSUMO]]</f>
        <v>1</v>
      </c>
      <c r="Y2032" t="s">
        <v>8438</v>
      </c>
      <c r="Z2032" t="b">
        <f>Tabla1[[#This Row],[DESCRIPCION_U20002 31/10]]=Tabla1[[#This Row],[DESCRIPCION_U2000]]</f>
        <v>1</v>
      </c>
      <c r="AA2032" t="s">
        <v>4247</v>
      </c>
      <c r="AB2032" t="b">
        <f>Tabla1[[#This Row],[EJECUTIVO COMERCIAL 31/10]]=Tabla1[[#This Row],[EJECUTIVO_CORPORATE]]</f>
        <v>1</v>
      </c>
      <c r="AC2032" t="e">
        <f>VLOOKUP(Tabla1[[#This Row],[NRO_CUENTA]],[1]!Tabla3[#Data],12,0)</f>
        <v>#N/A</v>
      </c>
      <c r="AD2032" t="e">
        <f>VLOOKUP(Tabla1[[#This Row],[NRO_CUENTA]],[1]!Tabla3[#Data],17,0)</f>
        <v>#N/A</v>
      </c>
    </row>
    <row r="2033" spans="1:31" x14ac:dyDescent="0.25">
      <c r="A2033" t="s">
        <v>322</v>
      </c>
      <c r="B2033" s="1">
        <v>44957</v>
      </c>
      <c r="C2033" t="s">
        <v>299</v>
      </c>
      <c r="D2033">
        <v>38708</v>
      </c>
      <c r="E2033" s="6" t="s">
        <v>8439</v>
      </c>
      <c r="F2033" t="s">
        <v>8440</v>
      </c>
      <c r="G2033" s="6" t="s">
        <v>7554</v>
      </c>
      <c r="H2033" t="s">
        <v>40</v>
      </c>
      <c r="I2033" t="s">
        <v>23</v>
      </c>
      <c r="J2033" t="s">
        <v>6196</v>
      </c>
      <c r="K2033" t="s">
        <v>8484</v>
      </c>
      <c r="L2033" t="s">
        <v>8485</v>
      </c>
      <c r="M2033" t="s">
        <v>8486</v>
      </c>
      <c r="N2033" t="s">
        <v>4091</v>
      </c>
      <c r="O2033" s="14">
        <v>44986</v>
      </c>
      <c r="P2033" s="14">
        <v>45017</v>
      </c>
      <c r="Q2033" s="22" t="s">
        <v>27</v>
      </c>
      <c r="R2033" s="1"/>
      <c r="S2033" s="2"/>
      <c r="T2033" s="48">
        <v>45044</v>
      </c>
      <c r="U2033" t="s">
        <v>5982</v>
      </c>
      <c r="V2033" t="s">
        <v>5982</v>
      </c>
      <c r="W2033" t="s">
        <v>299</v>
      </c>
      <c r="X2033" t="b">
        <f>Tabla1[[#This Row],[PLAN CONSUMO 31/10]]=Tabla1[[#This Row],[PLAN_CONSUMO]]</f>
        <v>1</v>
      </c>
      <c r="Y2033" t="s">
        <v>8440</v>
      </c>
      <c r="Z2033" t="b">
        <f>Tabla1[[#This Row],[DESCRIPCION_U20002 31/10]]=Tabla1[[#This Row],[DESCRIPCION_U2000]]</f>
        <v>1</v>
      </c>
      <c r="AA2033" t="s">
        <v>7554</v>
      </c>
      <c r="AB2033" t="b">
        <f>Tabla1[[#This Row],[EJECUTIVO COMERCIAL 31/10]]=Tabla1[[#This Row],[EJECUTIVO_CORPORATE]]</f>
        <v>1</v>
      </c>
      <c r="AC2033" t="e">
        <f>VLOOKUP(Tabla1[[#This Row],[NRO_CUENTA]],[1]!Tabla3[#Data],12,0)</f>
        <v>#N/A</v>
      </c>
      <c r="AD2033" t="e">
        <f>VLOOKUP(Tabla1[[#This Row],[NRO_CUENTA]],[1]!Tabla3[#Data],17,0)</f>
        <v>#N/A</v>
      </c>
    </row>
    <row r="2034" spans="1:31" x14ac:dyDescent="0.25">
      <c r="A2034" t="s">
        <v>88</v>
      </c>
      <c r="B2034" s="1">
        <v>44957</v>
      </c>
      <c r="C2034" t="s">
        <v>364</v>
      </c>
      <c r="D2034">
        <v>38716</v>
      </c>
      <c r="E2034" s="6" t="s">
        <v>8441</v>
      </c>
      <c r="F2034" t="s">
        <v>8442</v>
      </c>
      <c r="G2034" s="6" t="s">
        <v>5882</v>
      </c>
      <c r="H2034" t="s">
        <v>22</v>
      </c>
      <c r="I2034" t="s">
        <v>23</v>
      </c>
      <c r="J2034" t="s">
        <v>5686</v>
      </c>
      <c r="K2034" t="s">
        <v>8487</v>
      </c>
      <c r="L2034" t="s">
        <v>8488</v>
      </c>
      <c r="M2034" t="s">
        <v>8489</v>
      </c>
      <c r="N2034" t="s">
        <v>4091</v>
      </c>
      <c r="O2034" s="14">
        <v>44986</v>
      </c>
      <c r="P2034" s="14">
        <v>45017</v>
      </c>
      <c r="Q2034" s="22" t="s">
        <v>27</v>
      </c>
      <c r="R2034" s="1"/>
      <c r="S2034" s="2"/>
      <c r="T2034" s="48">
        <v>45028</v>
      </c>
      <c r="U2034" t="s">
        <v>5982</v>
      </c>
      <c r="V2034" t="s">
        <v>5982</v>
      </c>
      <c r="W2034" t="s">
        <v>364</v>
      </c>
      <c r="X2034" t="b">
        <f>Tabla1[[#This Row],[PLAN CONSUMO 31/10]]=Tabla1[[#This Row],[PLAN_CONSUMO]]</f>
        <v>1</v>
      </c>
      <c r="Y2034" t="s">
        <v>8442</v>
      </c>
      <c r="Z2034" t="b">
        <f>Tabla1[[#This Row],[DESCRIPCION_U20002 31/10]]=Tabla1[[#This Row],[DESCRIPCION_U2000]]</f>
        <v>1</v>
      </c>
      <c r="AA2034" t="s">
        <v>5882</v>
      </c>
      <c r="AB2034" t="b">
        <f>Tabla1[[#This Row],[EJECUTIVO COMERCIAL 31/10]]=Tabla1[[#This Row],[EJECUTIVO_CORPORATE]]</f>
        <v>1</v>
      </c>
      <c r="AC2034" t="e">
        <f>VLOOKUP(Tabla1[[#This Row],[NRO_CUENTA]],[1]!Tabla3[#Data],12,0)</f>
        <v>#N/A</v>
      </c>
      <c r="AD2034" t="e">
        <f>VLOOKUP(Tabla1[[#This Row],[NRO_CUENTA]],[1]!Tabla3[#Data],17,0)</f>
        <v>#N/A</v>
      </c>
    </row>
    <row r="2035" spans="1:31" x14ac:dyDescent="0.25">
      <c r="A2035" t="s">
        <v>322</v>
      </c>
      <c r="B2035" s="1">
        <v>44957</v>
      </c>
      <c r="C2035" t="s">
        <v>28</v>
      </c>
      <c r="D2035">
        <v>38717</v>
      </c>
      <c r="E2035" s="6" t="s">
        <v>8443</v>
      </c>
      <c r="F2035" t="s">
        <v>8444</v>
      </c>
      <c r="G2035" s="6" t="s">
        <v>7218</v>
      </c>
      <c r="H2035" t="s">
        <v>22</v>
      </c>
      <c r="I2035" t="s">
        <v>23</v>
      </c>
      <c r="J2035" t="s">
        <v>7959</v>
      </c>
      <c r="K2035" t="s">
        <v>8490</v>
      </c>
      <c r="L2035" t="s">
        <v>8491</v>
      </c>
      <c r="M2035" t="s">
        <v>8492</v>
      </c>
      <c r="N2035" t="s">
        <v>4091</v>
      </c>
      <c r="O2035" s="14">
        <v>44986</v>
      </c>
      <c r="P2035" s="14">
        <v>45017</v>
      </c>
      <c r="Q2035" s="22" t="s">
        <v>27</v>
      </c>
      <c r="R2035" s="1"/>
      <c r="S2035" s="2"/>
      <c r="T2035" s="48">
        <v>45034</v>
      </c>
      <c r="U2035" t="s">
        <v>5984</v>
      </c>
      <c r="V2035" t="s">
        <v>5984</v>
      </c>
      <c r="W2035" t="s">
        <v>28</v>
      </c>
      <c r="X2035" t="b">
        <f>Tabla1[[#This Row],[PLAN CONSUMO 31/10]]=Tabla1[[#This Row],[PLAN_CONSUMO]]</f>
        <v>1</v>
      </c>
      <c r="Y2035" t="s">
        <v>8890</v>
      </c>
      <c r="Z2035" t="b">
        <f>Tabla1[[#This Row],[DESCRIPCION_U20002 31/10]]=Tabla1[[#This Row],[DESCRIPCION_U2000]]</f>
        <v>0</v>
      </c>
      <c r="AA2035" t="s">
        <v>9033</v>
      </c>
      <c r="AB2035" t="b">
        <f>Tabla1[[#This Row],[EJECUTIVO COMERCIAL 31/10]]=Tabla1[[#This Row],[EJECUTIVO_CORPORATE]]</f>
        <v>0</v>
      </c>
      <c r="AC2035" t="e">
        <f>VLOOKUP(Tabla1[[#This Row],[NRO_CUENTA]],[1]!Tabla3[#Data],12,0)</f>
        <v>#N/A</v>
      </c>
      <c r="AD2035" t="e">
        <f>VLOOKUP(Tabla1[[#This Row],[NRO_CUENTA]],[1]!Tabla3[#Data],17,0)</f>
        <v>#N/A</v>
      </c>
    </row>
    <row r="2036" spans="1:31" x14ac:dyDescent="0.25">
      <c r="A2036" t="s">
        <v>88</v>
      </c>
      <c r="B2036" s="1">
        <v>45015</v>
      </c>
      <c r="C2036" t="s">
        <v>129</v>
      </c>
      <c r="D2036">
        <v>38718</v>
      </c>
      <c r="E2036" s="6" t="s">
        <v>501</v>
      </c>
      <c r="F2036" t="s">
        <v>8445</v>
      </c>
      <c r="G2036" s="6" t="s">
        <v>7474</v>
      </c>
      <c r="H2036" t="s">
        <v>40</v>
      </c>
      <c r="I2036" t="s">
        <v>23</v>
      </c>
      <c r="J2036" t="s">
        <v>8118</v>
      </c>
      <c r="K2036" t="s">
        <v>8493</v>
      </c>
      <c r="L2036" t="s">
        <v>8494</v>
      </c>
      <c r="M2036" t="s">
        <v>4750</v>
      </c>
      <c r="N2036" t="s">
        <v>4091</v>
      </c>
      <c r="O2036" s="14">
        <v>44986</v>
      </c>
      <c r="P2036" s="14">
        <v>45017</v>
      </c>
      <c r="Q2036" s="1" t="s">
        <v>27</v>
      </c>
      <c r="R2036" s="1"/>
      <c r="S2036" s="2"/>
      <c r="T2036" s="48">
        <v>45050</v>
      </c>
      <c r="U2036" t="s">
        <v>5982</v>
      </c>
      <c r="V2036" t="s">
        <v>5982</v>
      </c>
      <c r="W2036" t="s">
        <v>129</v>
      </c>
      <c r="X2036" t="b">
        <f>Tabla1[[#This Row],[PLAN CONSUMO 31/10]]=Tabla1[[#This Row],[PLAN_CONSUMO]]</f>
        <v>1</v>
      </c>
      <c r="Y2036" t="s">
        <v>8445</v>
      </c>
      <c r="Z2036" t="b">
        <f>Tabla1[[#This Row],[DESCRIPCION_U20002 31/10]]=Tabla1[[#This Row],[DESCRIPCION_U2000]]</f>
        <v>1</v>
      </c>
      <c r="AA2036" t="s">
        <v>7474</v>
      </c>
      <c r="AB2036" t="b">
        <f>Tabla1[[#This Row],[EJECUTIVO COMERCIAL 31/10]]=Tabla1[[#This Row],[EJECUTIVO_CORPORATE]]</f>
        <v>1</v>
      </c>
      <c r="AC2036" t="e">
        <f>VLOOKUP(Tabla1[[#This Row],[NRO_CUENTA]],[1]!Tabla3[#Data],12,0)</f>
        <v>#N/A</v>
      </c>
      <c r="AD2036" t="e">
        <f>VLOOKUP(Tabla1[[#This Row],[NRO_CUENTA]],[1]!Tabla3[#Data],17,0)</f>
        <v>#N/A</v>
      </c>
    </row>
    <row r="2037" spans="1:31" x14ac:dyDescent="0.25">
      <c r="A2037" t="s">
        <v>88</v>
      </c>
      <c r="B2037" s="1">
        <v>44985</v>
      </c>
      <c r="C2037" t="s">
        <v>28</v>
      </c>
      <c r="D2037">
        <v>38746</v>
      </c>
      <c r="E2037" s="6" t="s">
        <v>8446</v>
      </c>
      <c r="F2037" t="s">
        <v>8447</v>
      </c>
      <c r="G2037" s="6" t="s">
        <v>1408</v>
      </c>
      <c r="H2037" t="s">
        <v>22</v>
      </c>
      <c r="I2037" t="s">
        <v>23</v>
      </c>
      <c r="J2037" t="s">
        <v>1228</v>
      </c>
      <c r="K2037" t="s">
        <v>8495</v>
      </c>
      <c r="L2037" t="s">
        <v>8496</v>
      </c>
      <c r="M2037" t="s">
        <v>8078</v>
      </c>
      <c r="N2037" t="s">
        <v>4091</v>
      </c>
      <c r="O2037" s="14">
        <v>44986</v>
      </c>
      <c r="P2037" s="14">
        <v>45017</v>
      </c>
      <c r="Q2037" s="1" t="s">
        <v>27</v>
      </c>
      <c r="R2037" s="1"/>
      <c r="S2037" s="2"/>
      <c r="T2037" s="48">
        <v>45061</v>
      </c>
      <c r="U2037" t="s">
        <v>5982</v>
      </c>
      <c r="V2037" t="s">
        <v>5982</v>
      </c>
      <c r="W2037" t="s">
        <v>28</v>
      </c>
      <c r="X2037" t="b">
        <f>Tabla1[[#This Row],[PLAN CONSUMO 31/10]]=Tabla1[[#This Row],[PLAN_CONSUMO]]</f>
        <v>1</v>
      </c>
      <c r="Y2037" t="s">
        <v>8447</v>
      </c>
      <c r="Z2037" t="b">
        <f>Tabla1[[#This Row],[DESCRIPCION_U20002 31/10]]=Tabla1[[#This Row],[DESCRIPCION_U2000]]</f>
        <v>1</v>
      </c>
      <c r="AA2037" t="s">
        <v>6990</v>
      </c>
      <c r="AB2037" t="b">
        <f>Tabla1[[#This Row],[EJECUTIVO COMERCIAL 31/10]]=Tabla1[[#This Row],[EJECUTIVO_CORPORATE]]</f>
        <v>0</v>
      </c>
      <c r="AC2037" t="e">
        <f>VLOOKUP(Tabla1[[#This Row],[NRO_CUENTA]],[1]!Tabla3[#Data],12,0)</f>
        <v>#N/A</v>
      </c>
      <c r="AD2037" t="e">
        <f>VLOOKUP(Tabla1[[#This Row],[NRO_CUENTA]],[1]!Tabla3[#Data],17,0)</f>
        <v>#N/A</v>
      </c>
      <c r="AE2037" t="s">
        <v>8564</v>
      </c>
    </row>
    <row r="2038" spans="1:31" x14ac:dyDescent="0.25">
      <c r="A2038" t="s">
        <v>242</v>
      </c>
      <c r="B2038" s="1">
        <v>44981</v>
      </c>
      <c r="C2038" t="s">
        <v>28</v>
      </c>
      <c r="D2038">
        <v>38792</v>
      </c>
      <c r="E2038" s="6" t="s">
        <v>8448</v>
      </c>
      <c r="F2038" t="s">
        <v>8449</v>
      </c>
      <c r="G2038" s="6" t="s">
        <v>8450</v>
      </c>
      <c r="H2038" t="s">
        <v>40</v>
      </c>
      <c r="I2038" t="s">
        <v>23</v>
      </c>
      <c r="J2038" t="s">
        <v>8508</v>
      </c>
      <c r="K2038" t="s">
        <v>8497</v>
      </c>
      <c r="L2038" t="s">
        <v>8498</v>
      </c>
      <c r="M2038" t="s">
        <v>8499</v>
      </c>
      <c r="N2038" t="s">
        <v>4091</v>
      </c>
      <c r="O2038" s="14">
        <v>44986</v>
      </c>
      <c r="P2038" s="14">
        <v>45017</v>
      </c>
      <c r="Q2038" s="22" t="s">
        <v>27</v>
      </c>
      <c r="R2038" s="1"/>
      <c r="S2038" s="2"/>
      <c r="T2038" s="48">
        <v>45038</v>
      </c>
      <c r="U2038" t="s">
        <v>5982</v>
      </c>
      <c r="V2038" t="s">
        <v>5982</v>
      </c>
      <c r="W2038" t="s">
        <v>28</v>
      </c>
      <c r="X2038" t="b">
        <f>Tabla1[[#This Row],[PLAN CONSUMO 31/10]]=Tabla1[[#This Row],[PLAN_CONSUMO]]</f>
        <v>1</v>
      </c>
      <c r="Y2038" t="s">
        <v>8449</v>
      </c>
      <c r="Z2038" t="b">
        <f>Tabla1[[#This Row],[DESCRIPCION_U20002 31/10]]=Tabla1[[#This Row],[DESCRIPCION_U2000]]</f>
        <v>1</v>
      </c>
      <c r="AA2038" t="s">
        <v>8450</v>
      </c>
      <c r="AB2038" t="b">
        <f>Tabla1[[#This Row],[EJECUTIVO COMERCIAL 31/10]]=Tabla1[[#This Row],[EJECUTIVO_CORPORATE]]</f>
        <v>1</v>
      </c>
      <c r="AC2038" t="str">
        <f>VLOOKUP(Tabla1[[#This Row],[NRO_CUENTA]],[1]!Tabla3[#Data],12,0)</f>
        <v>Realizada recertificacion</v>
      </c>
      <c r="AD2038" t="e">
        <f>VLOOKUP(Tabla1[[#This Row],[NRO_CUENTA]],[1]!Tabla3[#Data],17,0)</f>
        <v>#REF!</v>
      </c>
    </row>
    <row r="2039" spans="1:31" x14ac:dyDescent="0.25">
      <c r="A2039" t="s">
        <v>18</v>
      </c>
      <c r="B2039" s="1">
        <v>44984</v>
      </c>
      <c r="C2039" t="s">
        <v>28</v>
      </c>
      <c r="D2039">
        <v>38815</v>
      </c>
      <c r="E2039" s="6" t="s">
        <v>2539</v>
      </c>
      <c r="F2039" t="s">
        <v>8451</v>
      </c>
      <c r="G2039" s="6" t="s">
        <v>3799</v>
      </c>
      <c r="H2039" t="s">
        <v>40</v>
      </c>
      <c r="I2039" t="s">
        <v>23</v>
      </c>
      <c r="J2039" t="s">
        <v>823</v>
      </c>
      <c r="K2039" t="s">
        <v>8500</v>
      </c>
      <c r="L2039" t="s">
        <v>8501</v>
      </c>
      <c r="M2039" t="s">
        <v>2548</v>
      </c>
      <c r="N2039" t="s">
        <v>4091</v>
      </c>
      <c r="O2039" s="14">
        <v>44986</v>
      </c>
      <c r="P2039" s="14">
        <v>45017</v>
      </c>
      <c r="Q2039" s="22" t="s">
        <v>27</v>
      </c>
      <c r="R2039" s="1"/>
      <c r="S2039" s="2"/>
      <c r="T2039" s="48">
        <v>45037</v>
      </c>
      <c r="U2039" t="s">
        <v>5982</v>
      </c>
      <c r="V2039" t="s">
        <v>5982</v>
      </c>
      <c r="W2039" t="s">
        <v>28</v>
      </c>
      <c r="X2039" t="b">
        <f>Tabla1[[#This Row],[PLAN CONSUMO 31/10]]=Tabla1[[#This Row],[PLAN_CONSUMO]]</f>
        <v>1</v>
      </c>
      <c r="Y2039" t="s">
        <v>8451</v>
      </c>
      <c r="Z2039" t="b">
        <f>Tabla1[[#This Row],[DESCRIPCION_U20002 31/10]]=Tabla1[[#This Row],[DESCRIPCION_U2000]]</f>
        <v>1</v>
      </c>
      <c r="AA2039" t="s">
        <v>3799</v>
      </c>
      <c r="AB2039" t="b">
        <f>Tabla1[[#This Row],[EJECUTIVO COMERCIAL 31/10]]=Tabla1[[#This Row],[EJECUTIVO_CORPORATE]]</f>
        <v>1</v>
      </c>
      <c r="AC2039" t="e">
        <f>VLOOKUP(Tabla1[[#This Row],[NRO_CUENTA]],[1]!Tabla3[#Data],12,0)</f>
        <v>#N/A</v>
      </c>
      <c r="AD2039" t="e">
        <f>VLOOKUP(Tabla1[[#This Row],[NRO_CUENTA]],[1]!Tabla3[#Data],17,0)</f>
        <v>#N/A</v>
      </c>
    </row>
    <row r="2040" spans="1:31" x14ac:dyDescent="0.25">
      <c r="A2040" t="s">
        <v>242</v>
      </c>
      <c r="B2040" s="1">
        <v>44985</v>
      </c>
      <c r="C2040" t="s">
        <v>36</v>
      </c>
      <c r="D2040">
        <v>38832</v>
      </c>
      <c r="E2040" s="6" t="s">
        <v>8452</v>
      </c>
      <c r="F2040" t="s">
        <v>8453</v>
      </c>
      <c r="G2040" s="6" t="s">
        <v>7614</v>
      </c>
      <c r="H2040" t="s">
        <v>40</v>
      </c>
      <c r="I2040" t="s">
        <v>23</v>
      </c>
      <c r="J2040" t="s">
        <v>7431</v>
      </c>
      <c r="K2040" t="s">
        <v>8502</v>
      </c>
      <c r="L2040" t="s">
        <v>8503</v>
      </c>
      <c r="M2040" t="s">
        <v>8504</v>
      </c>
      <c r="N2040" t="s">
        <v>4091</v>
      </c>
      <c r="O2040" s="14">
        <v>44986</v>
      </c>
      <c r="P2040" s="14">
        <v>45017</v>
      </c>
      <c r="Q2040" s="22" t="s">
        <v>27</v>
      </c>
      <c r="R2040" s="1"/>
      <c r="S2040" s="2"/>
      <c r="T2040" s="48">
        <v>45034</v>
      </c>
      <c r="U2040" t="s">
        <v>5982</v>
      </c>
      <c r="V2040" t="s">
        <v>5982</v>
      </c>
      <c r="W2040" t="s">
        <v>36</v>
      </c>
      <c r="X2040" t="b">
        <f>Tabla1[[#This Row],[PLAN CONSUMO 31/10]]=Tabla1[[#This Row],[PLAN_CONSUMO]]</f>
        <v>1</v>
      </c>
      <c r="Y2040" t="s">
        <v>8453</v>
      </c>
      <c r="Z2040" t="b">
        <f>Tabla1[[#This Row],[DESCRIPCION_U20002 31/10]]=Tabla1[[#This Row],[DESCRIPCION_U2000]]</f>
        <v>1</v>
      </c>
      <c r="AA2040" t="s">
        <v>7614</v>
      </c>
      <c r="AB2040" t="b">
        <f>Tabla1[[#This Row],[EJECUTIVO COMERCIAL 31/10]]=Tabla1[[#This Row],[EJECUTIVO_CORPORATE]]</f>
        <v>1</v>
      </c>
      <c r="AC2040" t="e">
        <f>VLOOKUP(Tabla1[[#This Row],[NRO_CUENTA]],[1]!Tabla3[#Data],12,0)</f>
        <v>#N/A</v>
      </c>
      <c r="AD2040" t="e">
        <f>VLOOKUP(Tabla1[[#This Row],[NRO_CUENTA]],[1]!Tabla3[#Data],17,0)</f>
        <v>#N/A</v>
      </c>
    </row>
    <row r="2041" spans="1:31" x14ac:dyDescent="0.25">
      <c r="A2041" t="s">
        <v>242</v>
      </c>
      <c r="B2041" s="1">
        <v>44985</v>
      </c>
      <c r="C2041" t="s">
        <v>129</v>
      </c>
      <c r="D2041">
        <v>38812</v>
      </c>
      <c r="E2041" s="6" t="s">
        <v>5228</v>
      </c>
      <c r="F2041" t="s">
        <v>8454</v>
      </c>
      <c r="G2041" s="6" t="s">
        <v>7218</v>
      </c>
      <c r="H2041" t="s">
        <v>22</v>
      </c>
      <c r="I2041" t="s">
        <v>23</v>
      </c>
      <c r="J2041" t="s">
        <v>7959</v>
      </c>
      <c r="K2041" t="s">
        <v>8505</v>
      </c>
      <c r="L2041" t="s">
        <v>8506</v>
      </c>
      <c r="M2041" t="s">
        <v>8507</v>
      </c>
      <c r="N2041" t="s">
        <v>4091</v>
      </c>
      <c r="O2041" s="14">
        <v>44986</v>
      </c>
      <c r="P2041" s="14">
        <v>45017</v>
      </c>
      <c r="Q2041" s="1" t="s">
        <v>27</v>
      </c>
      <c r="R2041" s="1" t="s">
        <v>8585</v>
      </c>
      <c r="S2041" s="2"/>
      <c r="T2041" s="48">
        <v>45167</v>
      </c>
      <c r="U2041" t="s">
        <v>5982</v>
      </c>
      <c r="V2041" t="s">
        <v>5982</v>
      </c>
      <c r="W2041" t="s">
        <v>129</v>
      </c>
      <c r="X2041" t="b">
        <f>Tabla1[[#This Row],[PLAN CONSUMO 31/10]]=Tabla1[[#This Row],[PLAN_CONSUMO]]</f>
        <v>1</v>
      </c>
      <c r="Y2041" t="s">
        <v>8454</v>
      </c>
      <c r="Z2041" t="b">
        <f>Tabla1[[#This Row],[DESCRIPCION_U20002 31/10]]=Tabla1[[#This Row],[DESCRIPCION_U2000]]</f>
        <v>1</v>
      </c>
      <c r="AA2041" t="s">
        <v>9033</v>
      </c>
      <c r="AB2041" t="b">
        <f>Tabla1[[#This Row],[EJECUTIVO COMERCIAL 31/10]]=Tabla1[[#This Row],[EJECUTIVO_CORPORATE]]</f>
        <v>0</v>
      </c>
      <c r="AC2041" t="e">
        <f>VLOOKUP(Tabla1[[#This Row],[NRO_CUENTA]],[1]!Tabla3[#Data],12,0)</f>
        <v>#N/A</v>
      </c>
      <c r="AD2041" t="e">
        <f>VLOOKUP(Tabla1[[#This Row],[NRO_CUENTA]],[1]!Tabla3[#Data],17,0)</f>
        <v>#N/A</v>
      </c>
      <c r="AE2041" t="s">
        <v>8566</v>
      </c>
    </row>
    <row r="2042" spans="1:31" x14ac:dyDescent="0.25">
      <c r="A2042" t="s">
        <v>88</v>
      </c>
      <c r="B2042" s="1">
        <v>44286</v>
      </c>
      <c r="C2042" t="s">
        <v>28</v>
      </c>
      <c r="D2042">
        <v>36064</v>
      </c>
      <c r="E2042" s="6" t="s">
        <v>5267</v>
      </c>
      <c r="F2042" t="s">
        <v>5334</v>
      </c>
      <c r="G2042" s="6" t="s">
        <v>4247</v>
      </c>
      <c r="H2042" t="s">
        <v>22</v>
      </c>
      <c r="I2042" t="s">
        <v>23</v>
      </c>
      <c r="J2042" t="s">
        <v>4336</v>
      </c>
      <c r="K2042" t="s">
        <v>5549</v>
      </c>
      <c r="L2042" t="s">
        <v>5550</v>
      </c>
      <c r="M2042" t="s">
        <v>6602</v>
      </c>
      <c r="N2042" t="s">
        <v>594</v>
      </c>
      <c r="O2042" s="14">
        <v>44986</v>
      </c>
      <c r="P2042" s="14">
        <v>45017</v>
      </c>
      <c r="Q2042" s="1" t="s">
        <v>1878</v>
      </c>
      <c r="R2042" s="1"/>
      <c r="S2042" s="2"/>
      <c r="T2042" s="50">
        <v>45027</v>
      </c>
      <c r="U2042" t="s">
        <v>5982</v>
      </c>
      <c r="V2042" t="s">
        <v>5982</v>
      </c>
      <c r="W2042" t="s">
        <v>28</v>
      </c>
      <c r="X2042" t="b">
        <f>Tabla1[[#This Row],[PLAN CONSUMO 31/10]]=Tabla1[[#This Row],[PLAN_CONSUMO]]</f>
        <v>1</v>
      </c>
      <c r="Y2042" t="s">
        <v>5334</v>
      </c>
      <c r="Z2042" t="b">
        <f>Tabla1[[#This Row],[DESCRIPCION_U20002 31/10]]=Tabla1[[#This Row],[DESCRIPCION_U2000]]</f>
        <v>1</v>
      </c>
      <c r="AA2042" t="s">
        <v>4247</v>
      </c>
      <c r="AB2042" t="b">
        <f>Tabla1[[#This Row],[EJECUTIVO COMERCIAL 31/10]]=Tabla1[[#This Row],[EJECUTIVO_CORPORATE]]</f>
        <v>1</v>
      </c>
      <c r="AC2042" t="e">
        <f>VLOOKUP(Tabla1[[#This Row],[NRO_CUENTA]],[1]!Tabla3[#Data],12,0)</f>
        <v>#N/A</v>
      </c>
      <c r="AD2042" t="e">
        <f>VLOOKUP(Tabla1[[#This Row],[NRO_CUENTA]],[1]!Tabla3[#Data],17,0)</f>
        <v>#N/A</v>
      </c>
    </row>
    <row r="2043" spans="1:31" x14ac:dyDescent="0.25">
      <c r="A2043" t="s">
        <v>88</v>
      </c>
      <c r="B2043" s="1">
        <v>44946</v>
      </c>
      <c r="C2043" t="s">
        <v>4660</v>
      </c>
      <c r="D2043">
        <v>38495</v>
      </c>
      <c r="E2043" s="6" t="s">
        <v>8357</v>
      </c>
      <c r="F2043" t="s">
        <v>8359</v>
      </c>
      <c r="G2043" s="6" t="s">
        <v>5882</v>
      </c>
      <c r="H2043" t="s">
        <v>22</v>
      </c>
      <c r="I2043" t="s">
        <v>23</v>
      </c>
      <c r="J2043" t="s">
        <v>5686</v>
      </c>
      <c r="K2043" t="s">
        <v>8391</v>
      </c>
      <c r="L2043" t="s">
        <v>8392</v>
      </c>
      <c r="M2043" t="s">
        <v>8393</v>
      </c>
      <c r="N2043" t="s">
        <v>594</v>
      </c>
      <c r="O2043" s="14">
        <v>44986</v>
      </c>
      <c r="P2043" s="14">
        <v>45017</v>
      </c>
      <c r="Q2043" s="1" t="s">
        <v>1878</v>
      </c>
      <c r="R2043" s="1"/>
      <c r="S2043" s="2"/>
      <c r="T2043" s="50">
        <v>45040</v>
      </c>
      <c r="U2043" t="s">
        <v>5982</v>
      </c>
      <c r="V2043" t="s">
        <v>5982</v>
      </c>
      <c r="W2043" t="s">
        <v>4660</v>
      </c>
      <c r="X2043" t="b">
        <f>Tabla1[[#This Row],[PLAN CONSUMO 31/10]]=Tabla1[[#This Row],[PLAN_CONSUMO]]</f>
        <v>1</v>
      </c>
      <c r="Y2043" t="s">
        <v>8359</v>
      </c>
      <c r="Z2043" t="b">
        <f>Tabla1[[#This Row],[DESCRIPCION_U20002 31/10]]=Tabla1[[#This Row],[DESCRIPCION_U2000]]</f>
        <v>1</v>
      </c>
      <c r="AA2043" t="s">
        <v>5882</v>
      </c>
      <c r="AB2043" t="b">
        <f>Tabla1[[#This Row],[EJECUTIVO COMERCIAL 31/10]]=Tabla1[[#This Row],[EJECUTIVO_CORPORATE]]</f>
        <v>1</v>
      </c>
      <c r="AC2043" t="e">
        <f>VLOOKUP(Tabla1[[#This Row],[NRO_CUENTA]],[1]!Tabla3[#Data],12,0)</f>
        <v>#N/A</v>
      </c>
      <c r="AD2043" t="e">
        <f>VLOOKUP(Tabla1[[#This Row],[NRO_CUENTA]],[1]!Tabla3[#Data],17,0)</f>
        <v>#N/A</v>
      </c>
    </row>
    <row r="2044" spans="1:31" x14ac:dyDescent="0.25">
      <c r="A2044" t="s">
        <v>18</v>
      </c>
      <c r="B2044" s="1">
        <v>43131</v>
      </c>
      <c r="C2044" t="s">
        <v>742</v>
      </c>
      <c r="D2044">
        <v>31841</v>
      </c>
      <c r="E2044" s="6" t="s">
        <v>2457</v>
      </c>
      <c r="F2044" t="s">
        <v>6686</v>
      </c>
      <c r="G2044" s="6" t="s">
        <v>4620</v>
      </c>
      <c r="H2044" t="s">
        <v>40</v>
      </c>
      <c r="I2044" t="s">
        <v>23</v>
      </c>
      <c r="J2044" t="s">
        <v>1225</v>
      </c>
      <c r="K2044" t="s">
        <v>2461</v>
      </c>
      <c r="L2044" t="s">
        <v>2462</v>
      </c>
      <c r="M2044" t="s">
        <v>2463</v>
      </c>
      <c r="N2044" t="s">
        <v>594</v>
      </c>
      <c r="O2044" s="14">
        <v>44986</v>
      </c>
      <c r="P2044" s="14">
        <v>45017</v>
      </c>
      <c r="Q2044" s="1" t="s">
        <v>1878</v>
      </c>
      <c r="R2044" s="1"/>
      <c r="S2044" s="2"/>
      <c r="T2044" s="50">
        <v>45035</v>
      </c>
      <c r="U2044" t="s">
        <v>5982</v>
      </c>
      <c r="V2044" t="s">
        <v>35</v>
      </c>
      <c r="W2044" t="s">
        <v>742</v>
      </c>
      <c r="X2044" t="b">
        <f>Tabla1[[#This Row],[PLAN CONSUMO 31/10]]=Tabla1[[#This Row],[PLAN_CONSUMO]]</f>
        <v>1</v>
      </c>
      <c r="Y2044" t="s">
        <v>35</v>
      </c>
      <c r="Z2044" t="b">
        <f>Tabla1[[#This Row],[DESCRIPCION_U20002 31/10]]=Tabla1[[#This Row],[DESCRIPCION_U2000]]</f>
        <v>0</v>
      </c>
      <c r="AA2044" t="s">
        <v>9185</v>
      </c>
      <c r="AB2044" t="b">
        <f>Tabla1[[#This Row],[EJECUTIVO COMERCIAL 31/10]]=Tabla1[[#This Row],[EJECUTIVO_CORPORATE]]</f>
        <v>0</v>
      </c>
      <c r="AC2044" t="e">
        <f>VLOOKUP(Tabla1[[#This Row],[NRO_CUENTA]],[1]!Tabla3[#Data],12,0)</f>
        <v>#N/A</v>
      </c>
      <c r="AD2044" t="e">
        <f>VLOOKUP(Tabla1[[#This Row],[NRO_CUENTA]],[1]!Tabla3[#Data],17,0)</f>
        <v>#N/A</v>
      </c>
    </row>
    <row r="2045" spans="1:31" x14ac:dyDescent="0.25">
      <c r="A2045" t="s">
        <v>88</v>
      </c>
      <c r="B2045" s="1">
        <v>44981</v>
      </c>
      <c r="C2045" t="s">
        <v>28</v>
      </c>
      <c r="D2045">
        <v>38513</v>
      </c>
      <c r="E2045" s="6" t="s">
        <v>8363</v>
      </c>
      <c r="F2045" t="s">
        <v>8367</v>
      </c>
      <c r="G2045" s="6" t="s">
        <v>6990</v>
      </c>
      <c r="H2045" t="s">
        <v>40</v>
      </c>
      <c r="I2045" t="s">
        <v>23</v>
      </c>
      <c r="J2045" t="s">
        <v>5201</v>
      </c>
      <c r="K2045" t="s">
        <v>8406</v>
      </c>
      <c r="L2045" t="s">
        <v>8407</v>
      </c>
      <c r="M2045" t="s">
        <v>8401</v>
      </c>
      <c r="N2045" t="s">
        <v>594</v>
      </c>
      <c r="O2045" s="14">
        <v>44986</v>
      </c>
      <c r="P2045" s="14">
        <v>45017</v>
      </c>
      <c r="Q2045" s="1" t="s">
        <v>1878</v>
      </c>
      <c r="R2045" s="1"/>
      <c r="S2045" s="2"/>
      <c r="T2045" s="50">
        <v>45034</v>
      </c>
      <c r="U2045" t="s">
        <v>5982</v>
      </c>
      <c r="V2045" t="s">
        <v>5982</v>
      </c>
      <c r="W2045" t="s">
        <v>28</v>
      </c>
      <c r="X2045" t="b">
        <f>Tabla1[[#This Row],[PLAN CONSUMO 31/10]]=Tabla1[[#This Row],[PLAN_CONSUMO]]</f>
        <v>1</v>
      </c>
      <c r="Y2045" t="s">
        <v>8367</v>
      </c>
      <c r="Z2045" t="b">
        <f>Tabla1[[#This Row],[DESCRIPCION_U20002 31/10]]=Tabla1[[#This Row],[DESCRIPCION_U2000]]</f>
        <v>1</v>
      </c>
      <c r="AA2045" t="s">
        <v>6990</v>
      </c>
      <c r="AB2045" t="b">
        <f>Tabla1[[#This Row],[EJECUTIVO COMERCIAL 31/10]]=Tabla1[[#This Row],[EJECUTIVO_CORPORATE]]</f>
        <v>1</v>
      </c>
      <c r="AC2045" t="e">
        <f>VLOOKUP(Tabla1[[#This Row],[NRO_CUENTA]],[1]!Tabla3[#Data],12,0)</f>
        <v>#N/A</v>
      </c>
      <c r="AD2045" t="e">
        <f>VLOOKUP(Tabla1[[#This Row],[NRO_CUENTA]],[1]!Tabla3[#Data],17,0)</f>
        <v>#N/A</v>
      </c>
    </row>
    <row r="2046" spans="1:31" x14ac:dyDescent="0.25">
      <c r="A2046" t="s">
        <v>88</v>
      </c>
      <c r="B2046" s="1">
        <v>43099</v>
      </c>
      <c r="C2046" t="s">
        <v>6497</v>
      </c>
      <c r="D2046">
        <v>31727</v>
      </c>
      <c r="E2046" s="6" t="s">
        <v>8332</v>
      </c>
      <c r="F2046" t="s">
        <v>8538</v>
      </c>
      <c r="G2046" s="6" t="s">
        <v>4249</v>
      </c>
      <c r="H2046" t="s">
        <v>31</v>
      </c>
      <c r="I2046" t="s">
        <v>23</v>
      </c>
      <c r="J2046" t="s">
        <v>4335</v>
      </c>
      <c r="K2046" t="s">
        <v>8539</v>
      </c>
      <c r="L2046" t="s">
        <v>8540</v>
      </c>
      <c r="M2046" t="s">
        <v>8537</v>
      </c>
      <c r="N2046" t="s">
        <v>8307</v>
      </c>
      <c r="O2046" s="14">
        <v>44986</v>
      </c>
      <c r="P2046" s="14">
        <v>45017</v>
      </c>
      <c r="Q2046" s="22" t="s">
        <v>27</v>
      </c>
      <c r="R2046" s="1"/>
      <c r="S2046" s="2"/>
      <c r="T2046" s="1">
        <v>45044</v>
      </c>
      <c r="U2046" t="s">
        <v>5982</v>
      </c>
      <c r="V2046" t="s">
        <v>5982</v>
      </c>
      <c r="W2046" t="s">
        <v>6497</v>
      </c>
      <c r="X2046" t="b">
        <f>Tabla1[[#This Row],[PLAN CONSUMO 31/10]]=Tabla1[[#This Row],[PLAN_CONSUMO]]</f>
        <v>1</v>
      </c>
      <c r="Y2046" t="s">
        <v>8538</v>
      </c>
      <c r="Z2046" t="b">
        <f>Tabla1[[#This Row],[DESCRIPCION_U20002 31/10]]=Tabla1[[#This Row],[DESCRIPCION_U2000]]</f>
        <v>1</v>
      </c>
      <c r="AA2046" t="s">
        <v>4249</v>
      </c>
      <c r="AB2046" t="b">
        <f>Tabla1[[#This Row],[EJECUTIVO COMERCIAL 31/10]]=Tabla1[[#This Row],[EJECUTIVO_CORPORATE]]</f>
        <v>1</v>
      </c>
      <c r="AC2046" t="e">
        <f>VLOOKUP(Tabla1[[#This Row],[NRO_CUENTA]],[1]!Tabla3[#Data],12,0)</f>
        <v>#N/A</v>
      </c>
      <c r="AD2046" t="e">
        <f>VLOOKUP(Tabla1[[#This Row],[NRO_CUENTA]],[1]!Tabla3[#Data],17,0)</f>
        <v>#N/A</v>
      </c>
    </row>
    <row r="2047" spans="1:31" x14ac:dyDescent="0.25">
      <c r="A2047" t="s">
        <v>18</v>
      </c>
      <c r="B2047" s="1">
        <v>44986</v>
      </c>
      <c r="C2047" t="s">
        <v>8544</v>
      </c>
      <c r="D2047">
        <v>38580</v>
      </c>
      <c r="E2047" s="6" t="s">
        <v>2487</v>
      </c>
      <c r="F2047" t="s">
        <v>8541</v>
      </c>
      <c r="G2047" s="6" t="s">
        <v>1820</v>
      </c>
      <c r="H2047" t="s">
        <v>22</v>
      </c>
      <c r="I2047" t="s">
        <v>23</v>
      </c>
      <c r="J2047" t="s">
        <v>1378</v>
      </c>
      <c r="K2047" t="s">
        <v>8543</v>
      </c>
      <c r="L2047">
        <v>0</v>
      </c>
      <c r="M2047" t="s">
        <v>8542</v>
      </c>
      <c r="N2047" t="s">
        <v>594</v>
      </c>
      <c r="O2047" s="14">
        <v>44986</v>
      </c>
      <c r="P2047" s="14">
        <v>45017</v>
      </c>
      <c r="Q2047" s="22" t="s">
        <v>27</v>
      </c>
      <c r="R2047" s="1">
        <v>44786</v>
      </c>
      <c r="S2047" s="2" t="s">
        <v>5984</v>
      </c>
      <c r="T2047" s="1">
        <v>45028</v>
      </c>
      <c r="U2047" t="s">
        <v>5982</v>
      </c>
      <c r="V2047" t="s">
        <v>5982</v>
      </c>
      <c r="W2047" t="s">
        <v>8544</v>
      </c>
      <c r="X2047" t="b">
        <f>Tabla1[[#This Row],[PLAN CONSUMO 31/10]]=Tabla1[[#This Row],[PLAN_CONSUMO]]</f>
        <v>1</v>
      </c>
      <c r="Y2047" t="s">
        <v>8582</v>
      </c>
      <c r="Z2047" t="b">
        <f>Tabla1[[#This Row],[DESCRIPCION_U20002 31/10]]=Tabla1[[#This Row],[DESCRIPCION_U2000]]</f>
        <v>0</v>
      </c>
      <c r="AA2047" t="s">
        <v>1820</v>
      </c>
      <c r="AB2047" t="b">
        <f>Tabla1[[#This Row],[EJECUTIVO COMERCIAL 31/10]]=Tabla1[[#This Row],[EJECUTIVO_CORPORATE]]</f>
        <v>1</v>
      </c>
      <c r="AC2047" t="e">
        <f>VLOOKUP(Tabla1[[#This Row],[NRO_CUENTA]],[1]!Tabla3[#Data],12,0)</f>
        <v>#N/A</v>
      </c>
      <c r="AD2047" t="e">
        <f>VLOOKUP(Tabla1[[#This Row],[NRO_CUENTA]],[1]!Tabla3[#Data],17,0)</f>
        <v>#N/A</v>
      </c>
    </row>
    <row r="2048" spans="1:31" x14ac:dyDescent="0.25">
      <c r="A2048" t="s">
        <v>18</v>
      </c>
      <c r="B2048" s="1">
        <v>44286</v>
      </c>
      <c r="C2048" t="s">
        <v>28</v>
      </c>
      <c r="D2048">
        <v>36067</v>
      </c>
      <c r="E2048" s="6" t="s">
        <v>8545</v>
      </c>
      <c r="F2048" t="s">
        <v>8549</v>
      </c>
      <c r="G2048" s="6" t="s">
        <v>8546</v>
      </c>
      <c r="H2048" t="s">
        <v>31</v>
      </c>
      <c r="I2048" t="s">
        <v>23</v>
      </c>
      <c r="J2048" t="s">
        <v>939</v>
      </c>
      <c r="K2048" t="s">
        <v>8552</v>
      </c>
      <c r="L2048">
        <v>0</v>
      </c>
      <c r="M2048" t="s">
        <v>8553</v>
      </c>
      <c r="N2048" t="s">
        <v>594</v>
      </c>
      <c r="O2048" s="14">
        <v>44986</v>
      </c>
      <c r="P2048" s="14">
        <v>45017</v>
      </c>
      <c r="Q2048" s="22" t="s">
        <v>27</v>
      </c>
      <c r="R2048" s="1"/>
      <c r="S2048" s="2"/>
      <c r="T2048" s="1">
        <v>45044</v>
      </c>
      <c r="U2048" t="s">
        <v>5982</v>
      </c>
      <c r="V2048" t="s">
        <v>5982</v>
      </c>
      <c r="W2048" t="s">
        <v>28</v>
      </c>
      <c r="X2048" t="b">
        <f>Tabla1[[#This Row],[PLAN CONSUMO 31/10]]=Tabla1[[#This Row],[PLAN_CONSUMO]]</f>
        <v>1</v>
      </c>
      <c r="Y2048" t="s">
        <v>8549</v>
      </c>
      <c r="Z2048" t="b">
        <f>Tabla1[[#This Row],[DESCRIPCION_U20002 31/10]]=Tabla1[[#This Row],[DESCRIPCION_U2000]]</f>
        <v>1</v>
      </c>
      <c r="AA2048" t="s">
        <v>8891</v>
      </c>
      <c r="AB2048" t="b">
        <f>Tabla1[[#This Row],[EJECUTIVO COMERCIAL 31/10]]=Tabla1[[#This Row],[EJECUTIVO_CORPORATE]]</f>
        <v>0</v>
      </c>
      <c r="AC2048" t="e">
        <f>VLOOKUP(Tabla1[[#This Row],[NRO_CUENTA]],[1]!Tabla3[#Data],12,0)</f>
        <v>#N/A</v>
      </c>
      <c r="AD2048" t="e">
        <f>VLOOKUP(Tabla1[[#This Row],[NRO_CUENTA]],[1]!Tabla3[#Data],17,0)</f>
        <v>#N/A</v>
      </c>
    </row>
    <row r="2049" spans="1:30" x14ac:dyDescent="0.25">
      <c r="A2049" t="s">
        <v>322</v>
      </c>
      <c r="B2049" s="1">
        <v>43099</v>
      </c>
      <c r="C2049" t="s">
        <v>6497</v>
      </c>
      <c r="D2049">
        <v>31749</v>
      </c>
      <c r="E2049" s="6" t="s">
        <v>8547</v>
      </c>
      <c r="F2049" t="s">
        <v>8550</v>
      </c>
      <c r="G2049" s="6" t="s">
        <v>8548</v>
      </c>
      <c r="H2049" t="s">
        <v>31</v>
      </c>
      <c r="I2049" t="s">
        <v>23</v>
      </c>
      <c r="J2049" t="s">
        <v>5191</v>
      </c>
      <c r="K2049" t="s">
        <v>8539</v>
      </c>
      <c r="L2049">
        <v>0</v>
      </c>
      <c r="M2049" t="s">
        <v>8551</v>
      </c>
      <c r="N2049" t="s">
        <v>594</v>
      </c>
      <c r="O2049" s="14">
        <v>44986</v>
      </c>
      <c r="P2049" s="14">
        <v>45017</v>
      </c>
      <c r="Q2049" s="22" t="s">
        <v>27</v>
      </c>
      <c r="R2049" s="1"/>
      <c r="S2049" s="2"/>
      <c r="T2049" s="1">
        <v>45044</v>
      </c>
      <c r="U2049" t="s">
        <v>5982</v>
      </c>
      <c r="V2049" t="s">
        <v>5982</v>
      </c>
      <c r="W2049" t="s">
        <v>6497</v>
      </c>
      <c r="X2049" t="b">
        <f>Tabla1[[#This Row],[PLAN CONSUMO 31/10]]=Tabla1[[#This Row],[PLAN_CONSUMO]]</f>
        <v>1</v>
      </c>
      <c r="Y2049" t="s">
        <v>8550</v>
      </c>
      <c r="Z2049" t="b">
        <f>Tabla1[[#This Row],[DESCRIPCION_U20002 31/10]]=Tabla1[[#This Row],[DESCRIPCION_U2000]]</f>
        <v>1</v>
      </c>
      <c r="AA2049" t="s">
        <v>4246</v>
      </c>
      <c r="AB2049" t="b">
        <f>Tabla1[[#This Row],[EJECUTIVO COMERCIAL 31/10]]=Tabla1[[#This Row],[EJECUTIVO_CORPORATE]]</f>
        <v>0</v>
      </c>
      <c r="AC2049" t="e">
        <f>VLOOKUP(Tabla1[[#This Row],[NRO_CUENTA]],[1]!Tabla3[#Data],12,0)</f>
        <v>#N/A</v>
      </c>
      <c r="AD2049" t="e">
        <f>VLOOKUP(Tabla1[[#This Row],[NRO_CUENTA]],[1]!Tabla3[#Data],17,0)</f>
        <v>#N/A</v>
      </c>
    </row>
    <row r="2050" spans="1:30" x14ac:dyDescent="0.25">
      <c r="A2050" t="s">
        <v>322</v>
      </c>
      <c r="B2050" s="1">
        <v>45007</v>
      </c>
      <c r="C2050" t="s">
        <v>28</v>
      </c>
      <c r="D2050">
        <v>38901</v>
      </c>
      <c r="E2050" s="6" t="s">
        <v>7855</v>
      </c>
      <c r="F2050" t="s">
        <v>8640</v>
      </c>
      <c r="G2050" s="6" t="s">
        <v>7857</v>
      </c>
      <c r="H2050" t="s">
        <v>40</v>
      </c>
      <c r="I2050" t="s">
        <v>23</v>
      </c>
      <c r="J2050" s="34" t="s">
        <v>7960</v>
      </c>
      <c r="K2050" t="s">
        <v>8706</v>
      </c>
      <c r="L2050" t="s">
        <v>8707</v>
      </c>
      <c r="M2050" t="s">
        <v>8708</v>
      </c>
      <c r="N2050" t="s">
        <v>4091</v>
      </c>
      <c r="O2050" s="14">
        <v>45047</v>
      </c>
      <c r="P2050" s="14">
        <v>45078</v>
      </c>
      <c r="Q2050" s="1" t="s">
        <v>27</v>
      </c>
      <c r="R2050" s="1"/>
      <c r="S2050" s="2"/>
      <c r="T2050" s="48">
        <v>45097</v>
      </c>
      <c r="U2050" t="s">
        <v>5982</v>
      </c>
      <c r="V2050" t="s">
        <v>5982</v>
      </c>
      <c r="W2050" t="s">
        <v>28</v>
      </c>
      <c r="X2050" t="b">
        <f>Tabla1[[#This Row],[PLAN CONSUMO 31/10]]=Tabla1[[#This Row],[PLAN_CONSUMO]]</f>
        <v>1</v>
      </c>
      <c r="Y2050" t="s">
        <v>8640</v>
      </c>
      <c r="Z2050" t="b">
        <f>Tabla1[[#This Row],[DESCRIPCION_U20002 31/10]]=Tabla1[[#This Row],[DESCRIPCION_U2000]]</f>
        <v>1</v>
      </c>
      <c r="AA2050" t="s">
        <v>7857</v>
      </c>
      <c r="AB2050" t="b">
        <f>Tabla1[[#This Row],[EJECUTIVO COMERCIAL 31/10]]=Tabla1[[#This Row],[EJECUTIVO_CORPORATE]]</f>
        <v>1</v>
      </c>
      <c r="AC2050" t="e">
        <f>VLOOKUP(Tabla1[[#This Row],[NRO_CUENTA]],[1]!Tabla3[#Data],12,0)</f>
        <v>#N/A</v>
      </c>
      <c r="AD2050" t="e">
        <f>VLOOKUP(Tabla1[[#This Row],[NRO_CUENTA]],[1]!Tabla3[#Data],17,0)</f>
        <v>#N/A</v>
      </c>
    </row>
    <row r="2051" spans="1:30" x14ac:dyDescent="0.25">
      <c r="A2051" t="s">
        <v>88</v>
      </c>
      <c r="B2051" s="1">
        <v>44165</v>
      </c>
      <c r="C2051" t="s">
        <v>414</v>
      </c>
      <c r="D2051">
        <v>35659</v>
      </c>
      <c r="E2051" s="6" t="s">
        <v>3823</v>
      </c>
      <c r="F2051" t="s">
        <v>6925</v>
      </c>
      <c r="G2051" t="s">
        <v>7446</v>
      </c>
      <c r="H2051" t="s">
        <v>22</v>
      </c>
      <c r="I2051" t="s">
        <v>23</v>
      </c>
      <c r="J2051" s="63" t="s">
        <v>2334</v>
      </c>
      <c r="K2051" t="s">
        <v>3886</v>
      </c>
      <c r="L2051" t="s">
        <v>3887</v>
      </c>
      <c r="M2051" t="s">
        <v>3888</v>
      </c>
      <c r="N2051" t="s">
        <v>8575</v>
      </c>
      <c r="O2051" s="14">
        <v>45017</v>
      </c>
      <c r="P2051" s="14">
        <v>45047</v>
      </c>
      <c r="Q2051" s="1" t="s">
        <v>996</v>
      </c>
      <c r="R2051" s="1"/>
      <c r="S2051" s="2"/>
      <c r="T2051" s="48" t="s">
        <v>6992</v>
      </c>
      <c r="U2051" t="s">
        <v>5982</v>
      </c>
      <c r="V2051" t="s">
        <v>5982</v>
      </c>
      <c r="W2051" t="s">
        <v>414</v>
      </c>
      <c r="X2051" t="b">
        <f>Tabla1[[#This Row],[PLAN CONSUMO 31/10]]=Tabla1[[#This Row],[PLAN_CONSUMO]]</f>
        <v>1</v>
      </c>
      <c r="Y2051" t="s">
        <v>6925</v>
      </c>
      <c r="Z2051" t="b">
        <f>Tabla1[[#This Row],[DESCRIPCION_U20002 31/10]]=Tabla1[[#This Row],[DESCRIPCION_U2000]]</f>
        <v>1</v>
      </c>
      <c r="AA2051" t="s">
        <v>7446</v>
      </c>
      <c r="AB2051" t="b">
        <f>Tabla1[[#This Row],[EJECUTIVO COMERCIAL 31/10]]=Tabla1[[#This Row],[EJECUTIVO_CORPORATE]]</f>
        <v>1</v>
      </c>
      <c r="AC2051" t="e">
        <f>VLOOKUP(Tabla1[[#This Row],[NRO_CUENTA]],[1]!Tabla3[#Data],12,0)</f>
        <v>#N/A</v>
      </c>
      <c r="AD2051" t="e">
        <f>VLOOKUP(Tabla1[[#This Row],[NRO_CUENTA]],[1]!Tabla3[#Data],17,0)</f>
        <v>#N/A</v>
      </c>
    </row>
    <row r="2052" spans="1:30" x14ac:dyDescent="0.25">
      <c r="A2052" t="s">
        <v>88</v>
      </c>
      <c r="B2052" s="1">
        <v>43285</v>
      </c>
      <c r="C2052" t="s">
        <v>469</v>
      </c>
      <c r="D2052">
        <v>32460</v>
      </c>
      <c r="E2052" s="6" t="s">
        <v>4901</v>
      </c>
      <c r="F2052" t="s">
        <v>8292</v>
      </c>
      <c r="G2052" s="6" t="s">
        <v>1830</v>
      </c>
      <c r="H2052" t="s">
        <v>40</v>
      </c>
      <c r="I2052" t="s">
        <v>23</v>
      </c>
      <c r="J2052" t="s">
        <v>1842</v>
      </c>
      <c r="K2052" t="s">
        <v>5069</v>
      </c>
      <c r="L2052" t="s">
        <v>5070</v>
      </c>
      <c r="M2052" t="s">
        <v>5071</v>
      </c>
      <c r="N2052" t="s">
        <v>8575</v>
      </c>
      <c r="O2052" s="14">
        <v>45017</v>
      </c>
      <c r="P2052" s="14">
        <v>45047</v>
      </c>
      <c r="Q2052" s="1" t="s">
        <v>6939</v>
      </c>
      <c r="R2052" s="1"/>
      <c r="S2052" s="2"/>
      <c r="T2052" s="89">
        <v>45064</v>
      </c>
      <c r="U2052" t="s">
        <v>5982</v>
      </c>
      <c r="V2052" t="s">
        <v>5982</v>
      </c>
      <c r="W2052" t="s">
        <v>469</v>
      </c>
      <c r="X2052" t="b">
        <f>Tabla1[[#This Row],[PLAN CONSUMO 31/10]]=Tabla1[[#This Row],[PLAN_CONSUMO]]</f>
        <v>1</v>
      </c>
      <c r="Y2052" t="s">
        <v>8292</v>
      </c>
      <c r="Z2052" t="b">
        <f>Tabla1[[#This Row],[DESCRIPCION_U20002 31/10]]=Tabla1[[#This Row],[DESCRIPCION_U2000]]</f>
        <v>1</v>
      </c>
      <c r="AA2052" t="s">
        <v>1830</v>
      </c>
      <c r="AB2052" t="b">
        <f>Tabla1[[#This Row],[EJECUTIVO COMERCIAL 31/10]]=Tabla1[[#This Row],[EJECUTIVO_CORPORATE]]</f>
        <v>1</v>
      </c>
      <c r="AC2052" t="e">
        <f>VLOOKUP(Tabla1[[#This Row],[NRO_CUENTA]],[1]!Tabla3[#Data],12,0)</f>
        <v>#N/A</v>
      </c>
      <c r="AD2052" t="e">
        <f>VLOOKUP(Tabla1[[#This Row],[NRO_CUENTA]],[1]!Tabla3[#Data],17,0)</f>
        <v>#N/A</v>
      </c>
    </row>
    <row r="2053" spans="1:30" x14ac:dyDescent="0.25">
      <c r="A2053" t="s">
        <v>88</v>
      </c>
      <c r="B2053" s="1">
        <v>43644</v>
      </c>
      <c r="C2053" t="s">
        <v>364</v>
      </c>
      <c r="D2053">
        <v>34178</v>
      </c>
      <c r="E2053" s="6" t="s">
        <v>4949</v>
      </c>
      <c r="F2053" t="s">
        <v>8567</v>
      </c>
      <c r="G2053" s="6" t="s">
        <v>4247</v>
      </c>
      <c r="H2053" t="s">
        <v>40</v>
      </c>
      <c r="I2053" t="s">
        <v>23</v>
      </c>
      <c r="J2053" t="s">
        <v>4336</v>
      </c>
      <c r="K2053" t="s">
        <v>5143</v>
      </c>
      <c r="L2053" t="s">
        <v>5144</v>
      </c>
      <c r="M2053" t="s">
        <v>5145</v>
      </c>
      <c r="N2053" t="s">
        <v>8575</v>
      </c>
      <c r="O2053" s="14">
        <v>45017</v>
      </c>
      <c r="P2053" s="14">
        <v>45047</v>
      </c>
      <c r="Q2053" s="1" t="s">
        <v>6939</v>
      </c>
      <c r="R2053" s="1"/>
      <c r="S2053" s="2"/>
      <c r="T2053" s="89">
        <v>45064</v>
      </c>
      <c r="U2053" t="s">
        <v>5982</v>
      </c>
      <c r="V2053" t="s">
        <v>35</v>
      </c>
      <c r="W2053" t="s">
        <v>364</v>
      </c>
      <c r="X2053" t="b">
        <f>Tabla1[[#This Row],[PLAN CONSUMO 31/10]]=Tabla1[[#This Row],[PLAN_CONSUMO]]</f>
        <v>1</v>
      </c>
      <c r="Y2053" t="s">
        <v>35</v>
      </c>
      <c r="Z2053" t="b">
        <f>Tabla1[[#This Row],[DESCRIPCION_U20002 31/10]]=Tabla1[[#This Row],[DESCRIPCION_U2000]]</f>
        <v>0</v>
      </c>
      <c r="AA2053" t="s">
        <v>4247</v>
      </c>
      <c r="AB2053" t="b">
        <f>Tabla1[[#This Row],[EJECUTIVO COMERCIAL 31/10]]=Tabla1[[#This Row],[EJECUTIVO_CORPORATE]]</f>
        <v>1</v>
      </c>
      <c r="AC2053" t="e">
        <f>VLOOKUP(Tabla1[[#This Row],[NRO_CUENTA]],[1]!Tabla3[#Data],12,0)</f>
        <v>#N/A</v>
      </c>
      <c r="AD2053" t="e">
        <f>VLOOKUP(Tabla1[[#This Row],[NRO_CUENTA]],[1]!Tabla3[#Data],17,0)</f>
        <v>#N/A</v>
      </c>
    </row>
    <row r="2054" spans="1:30" x14ac:dyDescent="0.25">
      <c r="A2054" t="s">
        <v>322</v>
      </c>
      <c r="B2054" s="1">
        <v>43217</v>
      </c>
      <c r="C2054" t="s">
        <v>5993</v>
      </c>
      <c r="D2054">
        <v>32124</v>
      </c>
      <c r="E2054" s="6" t="s">
        <v>4889</v>
      </c>
      <c r="F2054" t="s">
        <v>8291</v>
      </c>
      <c r="G2054" s="6" t="s">
        <v>4246</v>
      </c>
      <c r="H2054" t="s">
        <v>40</v>
      </c>
      <c r="I2054" t="s">
        <v>23</v>
      </c>
      <c r="J2054" t="s">
        <v>5191</v>
      </c>
      <c r="K2054" t="s">
        <v>349</v>
      </c>
      <c r="L2054" t="s">
        <v>5048</v>
      </c>
      <c r="M2054" t="s">
        <v>5049</v>
      </c>
      <c r="N2054" t="s">
        <v>8575</v>
      </c>
      <c r="O2054" s="14">
        <v>45017</v>
      </c>
      <c r="P2054" s="14">
        <v>45047</v>
      </c>
      <c r="Q2054" s="1" t="s">
        <v>6939</v>
      </c>
      <c r="R2054" s="1"/>
      <c r="S2054" s="2"/>
      <c r="T2054" s="89">
        <v>45075</v>
      </c>
      <c r="U2054" t="s">
        <v>5982</v>
      </c>
      <c r="V2054" t="s">
        <v>5982</v>
      </c>
      <c r="W2054" t="s">
        <v>5993</v>
      </c>
      <c r="X2054" t="b">
        <f>Tabla1[[#This Row],[PLAN CONSUMO 31/10]]=Tabla1[[#This Row],[PLAN_CONSUMO]]</f>
        <v>1</v>
      </c>
      <c r="Y2054" t="s">
        <v>8291</v>
      </c>
      <c r="Z2054" t="b">
        <f>Tabla1[[#This Row],[DESCRIPCION_U20002 31/10]]=Tabla1[[#This Row],[DESCRIPCION_U2000]]</f>
        <v>1</v>
      </c>
      <c r="AA2054" t="s">
        <v>4246</v>
      </c>
      <c r="AB2054" t="b">
        <f>Tabla1[[#This Row],[EJECUTIVO COMERCIAL 31/10]]=Tabla1[[#This Row],[EJECUTIVO_CORPORATE]]</f>
        <v>1</v>
      </c>
      <c r="AC2054" t="e">
        <f>VLOOKUP(Tabla1[[#This Row],[NRO_CUENTA]],[1]!Tabla3[#Data],12,0)</f>
        <v>#N/A</v>
      </c>
      <c r="AD2054" t="e">
        <f>VLOOKUP(Tabla1[[#This Row],[NRO_CUENTA]],[1]!Tabla3[#Data],17,0)</f>
        <v>#N/A</v>
      </c>
    </row>
    <row r="2055" spans="1:30" x14ac:dyDescent="0.25">
      <c r="A2055" t="s">
        <v>322</v>
      </c>
      <c r="B2055" s="1">
        <v>43220</v>
      </c>
      <c r="C2055" t="s">
        <v>6497</v>
      </c>
      <c r="D2055">
        <v>32256</v>
      </c>
      <c r="E2055" s="6" t="s">
        <v>6246</v>
      </c>
      <c r="F2055" t="s">
        <v>6930</v>
      </c>
      <c r="G2055" s="6" t="s">
        <v>4253</v>
      </c>
      <c r="H2055" t="s">
        <v>40</v>
      </c>
      <c r="I2055" t="s">
        <v>23</v>
      </c>
      <c r="J2055" t="s">
        <v>5351</v>
      </c>
      <c r="K2055" t="s">
        <v>5069</v>
      </c>
      <c r="L2055" t="s">
        <v>6262</v>
      </c>
      <c r="M2055" t="s">
        <v>6263</v>
      </c>
      <c r="N2055" t="s">
        <v>8575</v>
      </c>
      <c r="O2055" s="14">
        <v>45017</v>
      </c>
      <c r="P2055" s="14">
        <v>45047</v>
      </c>
      <c r="Q2055" s="1" t="s">
        <v>6939</v>
      </c>
      <c r="R2055" s="1"/>
      <c r="S2055" s="2"/>
      <c r="T2055" s="89">
        <v>45075</v>
      </c>
      <c r="U2055" t="s">
        <v>5982</v>
      </c>
      <c r="V2055" t="s">
        <v>5982</v>
      </c>
      <c r="W2055" t="s">
        <v>6497</v>
      </c>
      <c r="X2055" t="b">
        <f>Tabla1[[#This Row],[PLAN CONSUMO 31/10]]=Tabla1[[#This Row],[PLAN_CONSUMO]]</f>
        <v>1</v>
      </c>
      <c r="Y2055" t="s">
        <v>6930</v>
      </c>
      <c r="Z2055" t="b">
        <f>Tabla1[[#This Row],[DESCRIPCION_U20002 31/10]]=Tabla1[[#This Row],[DESCRIPCION_U2000]]</f>
        <v>1</v>
      </c>
      <c r="AA2055" t="s">
        <v>4253</v>
      </c>
      <c r="AB2055" t="b">
        <f>Tabla1[[#This Row],[EJECUTIVO COMERCIAL 31/10]]=Tabla1[[#This Row],[EJECUTIVO_CORPORATE]]</f>
        <v>1</v>
      </c>
      <c r="AC2055" t="e">
        <f>VLOOKUP(Tabla1[[#This Row],[NRO_CUENTA]],[1]!Tabla3[#Data],12,0)</f>
        <v>#N/A</v>
      </c>
      <c r="AD2055" t="e">
        <f>VLOOKUP(Tabla1[[#This Row],[NRO_CUENTA]],[1]!Tabla3[#Data],17,0)</f>
        <v>#N/A</v>
      </c>
    </row>
    <row r="2056" spans="1:30" x14ac:dyDescent="0.25">
      <c r="A2056" t="s">
        <v>88</v>
      </c>
      <c r="B2056" s="1">
        <v>45012</v>
      </c>
      <c r="C2056" t="s">
        <v>28</v>
      </c>
      <c r="D2056">
        <v>38898</v>
      </c>
      <c r="E2056" s="6" t="s">
        <v>2630</v>
      </c>
      <c r="F2056" t="s">
        <v>8639</v>
      </c>
      <c r="G2056" s="6" t="s">
        <v>8638</v>
      </c>
      <c r="H2056" t="s">
        <v>40</v>
      </c>
      <c r="I2056" t="s">
        <v>23</v>
      </c>
      <c r="J2056" t="s">
        <v>1241</v>
      </c>
      <c r="K2056" t="s">
        <v>8704</v>
      </c>
      <c r="L2056" t="s">
        <v>8705</v>
      </c>
      <c r="M2056" t="s">
        <v>2675</v>
      </c>
      <c r="N2056" t="s">
        <v>4091</v>
      </c>
      <c r="O2056" s="14">
        <v>45047</v>
      </c>
      <c r="P2056" s="14">
        <v>45078</v>
      </c>
      <c r="Q2056" s="1" t="s">
        <v>27</v>
      </c>
      <c r="R2056" s="1"/>
      <c r="S2056" s="2"/>
      <c r="T2056" s="48">
        <v>45107</v>
      </c>
      <c r="U2056" t="s">
        <v>5982</v>
      </c>
      <c r="V2056" t="s">
        <v>5982</v>
      </c>
      <c r="W2056" t="s">
        <v>28</v>
      </c>
      <c r="X2056" t="b">
        <f>Tabla1[[#This Row],[PLAN CONSUMO 31/10]]=Tabla1[[#This Row],[PLAN_CONSUMO]]</f>
        <v>1</v>
      </c>
      <c r="Y2056" t="s">
        <v>8639</v>
      </c>
      <c r="Z2056" t="b">
        <f>Tabla1[[#This Row],[DESCRIPCION_U20002 31/10]]=Tabla1[[#This Row],[DESCRIPCION_U2000]]</f>
        <v>1</v>
      </c>
      <c r="AA2056" t="s">
        <v>4247</v>
      </c>
      <c r="AB2056" t="b">
        <f>Tabla1[[#This Row],[EJECUTIVO COMERCIAL 31/10]]=Tabla1[[#This Row],[EJECUTIVO_CORPORATE]]</f>
        <v>0</v>
      </c>
      <c r="AC2056" t="e">
        <f>VLOOKUP(Tabla1[[#This Row],[NRO_CUENTA]],[1]!Tabla3[#Data],12,0)</f>
        <v>#N/A</v>
      </c>
      <c r="AD2056" t="e">
        <f>VLOOKUP(Tabla1[[#This Row],[NRO_CUENTA]],[1]!Tabla3[#Data],17,0)</f>
        <v>#N/A</v>
      </c>
    </row>
    <row r="2057" spans="1:30" x14ac:dyDescent="0.25">
      <c r="A2057" t="s">
        <v>322</v>
      </c>
      <c r="B2057" s="1">
        <v>43481</v>
      </c>
      <c r="C2057" t="s">
        <v>28</v>
      </c>
      <c r="D2057">
        <v>33459</v>
      </c>
      <c r="E2057" s="6" t="s">
        <v>5248</v>
      </c>
      <c r="F2057" t="s">
        <v>5307</v>
      </c>
      <c r="G2057" s="6" t="s">
        <v>4250</v>
      </c>
      <c r="H2057" t="s">
        <v>40</v>
      </c>
      <c r="I2057" t="s">
        <v>23</v>
      </c>
      <c r="J2057" t="s">
        <v>5190</v>
      </c>
      <c r="K2057" t="s">
        <v>5473</v>
      </c>
      <c r="L2057" t="s">
        <v>5474</v>
      </c>
      <c r="M2057" t="s">
        <v>5386</v>
      </c>
      <c r="N2057" t="s">
        <v>8575</v>
      </c>
      <c r="O2057" s="14">
        <v>45017</v>
      </c>
      <c r="P2057" s="14">
        <v>45047</v>
      </c>
      <c r="Q2057" s="1" t="s">
        <v>6939</v>
      </c>
      <c r="R2057" s="1"/>
      <c r="S2057" s="2"/>
      <c r="T2057" s="89">
        <v>45063</v>
      </c>
      <c r="U2057" t="s">
        <v>5984</v>
      </c>
      <c r="V2057" t="s">
        <v>5982</v>
      </c>
      <c r="W2057" t="s">
        <v>28</v>
      </c>
      <c r="X2057" t="b">
        <f>Tabla1[[#This Row],[PLAN CONSUMO 31/10]]=Tabla1[[#This Row],[PLAN_CONSUMO]]</f>
        <v>1</v>
      </c>
      <c r="Y2057" t="s">
        <v>5307</v>
      </c>
      <c r="Z2057" t="b">
        <f>Tabla1[[#This Row],[DESCRIPCION_U20002 31/10]]=Tabla1[[#This Row],[DESCRIPCION_U2000]]</f>
        <v>1</v>
      </c>
      <c r="AA2057" t="s">
        <v>4250</v>
      </c>
      <c r="AB2057" t="b">
        <f>Tabla1[[#This Row],[EJECUTIVO COMERCIAL 31/10]]=Tabla1[[#This Row],[EJECUTIVO_CORPORATE]]</f>
        <v>1</v>
      </c>
      <c r="AC2057" t="e">
        <f>VLOOKUP(Tabla1[[#This Row],[NRO_CUENTA]],[1]!Tabla3[#Data],12,0)</f>
        <v>#N/A</v>
      </c>
      <c r="AD2057" t="e">
        <f>VLOOKUP(Tabla1[[#This Row],[NRO_CUENTA]],[1]!Tabla3[#Data],17,0)</f>
        <v>#N/A</v>
      </c>
    </row>
    <row r="2058" spans="1:30" x14ac:dyDescent="0.25">
      <c r="A2058" t="s">
        <v>88</v>
      </c>
      <c r="B2058" s="1">
        <v>42732</v>
      </c>
      <c r="C2058" t="s">
        <v>76</v>
      </c>
      <c r="D2058">
        <v>30634</v>
      </c>
      <c r="E2058" s="6" t="s">
        <v>4035</v>
      </c>
      <c r="F2058" t="s">
        <v>4036</v>
      </c>
      <c r="G2058" s="6" t="s">
        <v>4249</v>
      </c>
      <c r="H2058" t="s">
        <v>40</v>
      </c>
      <c r="I2058" t="s">
        <v>23</v>
      </c>
      <c r="J2058" t="s">
        <v>4335</v>
      </c>
      <c r="K2058" t="s">
        <v>4152</v>
      </c>
      <c r="L2058" t="s">
        <v>4153</v>
      </c>
      <c r="M2058" t="s">
        <v>2029</v>
      </c>
      <c r="N2058" t="s">
        <v>8575</v>
      </c>
      <c r="O2058" s="14">
        <v>45017</v>
      </c>
      <c r="P2058" s="14">
        <v>45047</v>
      </c>
      <c r="Q2058" s="1" t="s">
        <v>6939</v>
      </c>
      <c r="R2058" s="1"/>
      <c r="S2058" s="2"/>
      <c r="T2058" s="89">
        <v>45061</v>
      </c>
      <c r="U2058" t="s">
        <v>5982</v>
      </c>
      <c r="V2058" t="s">
        <v>5982</v>
      </c>
      <c r="W2058" t="s">
        <v>76</v>
      </c>
      <c r="X2058" t="b">
        <f>Tabla1[[#This Row],[PLAN CONSUMO 31/10]]=Tabla1[[#This Row],[PLAN_CONSUMO]]</f>
        <v>1</v>
      </c>
      <c r="Y2058" t="s">
        <v>4036</v>
      </c>
      <c r="Z2058" t="b">
        <f>Tabla1[[#This Row],[DESCRIPCION_U20002 31/10]]=Tabla1[[#This Row],[DESCRIPCION_U2000]]</f>
        <v>1</v>
      </c>
      <c r="AA2058" t="s">
        <v>8926</v>
      </c>
      <c r="AB2058" t="b">
        <f>Tabla1[[#This Row],[EJECUTIVO COMERCIAL 31/10]]=Tabla1[[#This Row],[EJECUTIVO_CORPORATE]]</f>
        <v>0</v>
      </c>
      <c r="AC2058" t="e">
        <f>VLOOKUP(Tabla1[[#This Row],[NRO_CUENTA]],[1]!Tabla3[#Data],12,0)</f>
        <v>#N/A</v>
      </c>
      <c r="AD2058" t="e">
        <f>VLOOKUP(Tabla1[[#This Row],[NRO_CUENTA]],[1]!Tabla3[#Data],17,0)</f>
        <v>#N/A</v>
      </c>
    </row>
    <row r="2059" spans="1:30" x14ac:dyDescent="0.25">
      <c r="A2059" t="s">
        <v>88</v>
      </c>
      <c r="B2059" s="1">
        <v>42668</v>
      </c>
      <c r="C2059" t="s">
        <v>248</v>
      </c>
      <c r="D2059">
        <v>30502</v>
      </c>
      <c r="E2059" s="6" t="s">
        <v>4852</v>
      </c>
      <c r="F2059" t="s">
        <v>4853</v>
      </c>
      <c r="G2059" s="6" t="s">
        <v>1435</v>
      </c>
      <c r="H2059" t="s">
        <v>40</v>
      </c>
      <c r="I2059" t="s">
        <v>23</v>
      </c>
      <c r="J2059" t="s">
        <v>1223</v>
      </c>
      <c r="K2059" t="s">
        <v>4990</v>
      </c>
      <c r="L2059" t="s">
        <v>4991</v>
      </c>
      <c r="M2059" t="s">
        <v>4992</v>
      </c>
      <c r="N2059" t="s">
        <v>8575</v>
      </c>
      <c r="O2059" s="14">
        <v>45017</v>
      </c>
      <c r="P2059" s="14">
        <v>45047</v>
      </c>
      <c r="Q2059" s="1" t="s">
        <v>6939</v>
      </c>
      <c r="R2059" s="1"/>
      <c r="S2059" s="2"/>
      <c r="T2059" s="89">
        <v>45069</v>
      </c>
      <c r="U2059" t="s">
        <v>5982</v>
      </c>
      <c r="V2059" t="s">
        <v>5982</v>
      </c>
      <c r="W2059" t="s">
        <v>248</v>
      </c>
      <c r="X2059" t="b">
        <f>Tabla1[[#This Row],[PLAN CONSUMO 31/10]]=Tabla1[[#This Row],[PLAN_CONSUMO]]</f>
        <v>1</v>
      </c>
      <c r="Y2059" t="s">
        <v>4853</v>
      </c>
      <c r="Z2059" t="b">
        <f>Tabla1[[#This Row],[DESCRIPCION_U20002 31/10]]=Tabla1[[#This Row],[DESCRIPCION_U2000]]</f>
        <v>1</v>
      </c>
      <c r="AA2059" t="s">
        <v>1435</v>
      </c>
      <c r="AB2059" t="b">
        <f>Tabla1[[#This Row],[EJECUTIVO COMERCIAL 31/10]]=Tabla1[[#This Row],[EJECUTIVO_CORPORATE]]</f>
        <v>1</v>
      </c>
      <c r="AC2059" t="e">
        <f>VLOOKUP(Tabla1[[#This Row],[NRO_CUENTA]],[1]!Tabla3[#Data],12,0)</f>
        <v>#N/A</v>
      </c>
      <c r="AD2059" t="e">
        <f>VLOOKUP(Tabla1[[#This Row],[NRO_CUENTA]],[1]!Tabla3[#Data],17,0)</f>
        <v>#N/A</v>
      </c>
    </row>
    <row r="2060" spans="1:30" x14ac:dyDescent="0.25">
      <c r="A2060" t="s">
        <v>88</v>
      </c>
      <c r="B2060" s="1">
        <v>42886</v>
      </c>
      <c r="C2060" t="s">
        <v>323</v>
      </c>
      <c r="D2060">
        <v>31111</v>
      </c>
      <c r="E2060" s="6" t="s">
        <v>3681</v>
      </c>
      <c r="F2060" t="s">
        <v>7562</v>
      </c>
      <c r="G2060" s="6" t="s">
        <v>1830</v>
      </c>
      <c r="H2060" t="s">
        <v>22</v>
      </c>
      <c r="I2060" t="s">
        <v>23</v>
      </c>
      <c r="J2060" t="s">
        <v>1842</v>
      </c>
      <c r="K2060" t="s">
        <v>8569</v>
      </c>
      <c r="L2060" t="s">
        <v>8570</v>
      </c>
      <c r="M2060" t="s">
        <v>3687</v>
      </c>
      <c r="N2060" t="s">
        <v>8575</v>
      </c>
      <c r="O2060" s="14">
        <v>45017</v>
      </c>
      <c r="P2060" s="14">
        <v>45047</v>
      </c>
      <c r="Q2060" s="1" t="s">
        <v>1878</v>
      </c>
      <c r="R2060" s="1"/>
      <c r="S2060" s="2"/>
      <c r="T2060" s="89">
        <v>45062</v>
      </c>
      <c r="U2060" t="s">
        <v>5982</v>
      </c>
      <c r="V2060" t="s">
        <v>5982</v>
      </c>
      <c r="W2060" t="s">
        <v>323</v>
      </c>
      <c r="X2060" t="b">
        <f>Tabla1[[#This Row],[PLAN CONSUMO 31/10]]=Tabla1[[#This Row],[PLAN_CONSUMO]]</f>
        <v>1</v>
      </c>
      <c r="Y2060" t="s">
        <v>7562</v>
      </c>
      <c r="Z2060" t="b">
        <f>Tabla1[[#This Row],[DESCRIPCION_U20002 31/10]]=Tabla1[[#This Row],[DESCRIPCION_U2000]]</f>
        <v>1</v>
      </c>
      <c r="AA2060" t="s">
        <v>1830</v>
      </c>
      <c r="AB2060" t="b">
        <f>Tabla1[[#This Row],[EJECUTIVO COMERCIAL 31/10]]=Tabla1[[#This Row],[EJECUTIVO_CORPORATE]]</f>
        <v>1</v>
      </c>
      <c r="AC2060" t="e">
        <f>VLOOKUP(Tabla1[[#This Row],[NRO_CUENTA]],[1]!Tabla3[#Data],12,0)</f>
        <v>#N/A</v>
      </c>
      <c r="AD2060" t="e">
        <f>VLOOKUP(Tabla1[[#This Row],[NRO_CUENTA]],[1]!Tabla3[#Data],17,0)</f>
        <v>#N/A</v>
      </c>
    </row>
    <row r="2061" spans="1:30" x14ac:dyDescent="0.25">
      <c r="A2061" t="s">
        <v>18</v>
      </c>
      <c r="B2061" s="1">
        <v>44347</v>
      </c>
      <c r="C2061" t="s">
        <v>248</v>
      </c>
      <c r="D2061">
        <v>36313</v>
      </c>
      <c r="E2061" s="6" t="s">
        <v>4018</v>
      </c>
      <c r="F2061" t="s">
        <v>6600</v>
      </c>
      <c r="G2061" s="6" t="s">
        <v>3799</v>
      </c>
      <c r="H2061" t="s">
        <v>22</v>
      </c>
      <c r="I2061" t="s">
        <v>23</v>
      </c>
      <c r="J2061" t="s">
        <v>823</v>
      </c>
      <c r="K2061" t="s">
        <v>5896</v>
      </c>
      <c r="L2061" t="s">
        <v>5897</v>
      </c>
      <c r="M2061" t="s">
        <v>5898</v>
      </c>
      <c r="N2061" t="s">
        <v>8575</v>
      </c>
      <c r="O2061" s="14">
        <v>45017</v>
      </c>
      <c r="P2061" s="14">
        <v>45047</v>
      </c>
      <c r="Q2061" s="1" t="s">
        <v>75</v>
      </c>
      <c r="R2061" s="1"/>
      <c r="S2061" s="25" t="s">
        <v>1018</v>
      </c>
      <c r="T2061" s="48" t="s">
        <v>6992</v>
      </c>
      <c r="U2061" t="s">
        <v>5982</v>
      </c>
      <c r="V2061" t="s">
        <v>5982</v>
      </c>
      <c r="W2061" t="s">
        <v>248</v>
      </c>
      <c r="X2061" t="b">
        <f>Tabla1[[#This Row],[PLAN CONSUMO 31/10]]=Tabla1[[#This Row],[PLAN_CONSUMO]]</f>
        <v>1</v>
      </c>
      <c r="Y2061" t="s">
        <v>6600</v>
      </c>
      <c r="Z2061" t="b">
        <f>Tabla1[[#This Row],[DESCRIPCION_U20002 31/10]]=Tabla1[[#This Row],[DESCRIPCION_U2000]]</f>
        <v>1</v>
      </c>
      <c r="AA2061" t="s">
        <v>3799</v>
      </c>
      <c r="AB2061" t="b">
        <f>Tabla1[[#This Row],[EJECUTIVO COMERCIAL 31/10]]=Tabla1[[#This Row],[EJECUTIVO_CORPORATE]]</f>
        <v>1</v>
      </c>
      <c r="AC2061" t="e">
        <f>VLOOKUP(Tabla1[[#This Row],[NRO_CUENTA]],[1]!Tabla3[#Data],12,0)</f>
        <v>#N/A</v>
      </c>
      <c r="AD2061" t="e">
        <f>VLOOKUP(Tabla1[[#This Row],[NRO_CUENTA]],[1]!Tabla3[#Data],17,0)</f>
        <v>#N/A</v>
      </c>
    </row>
    <row r="2062" spans="1:30" x14ac:dyDescent="0.25">
      <c r="A2062" t="s">
        <v>88</v>
      </c>
      <c r="B2062" s="1">
        <v>44253</v>
      </c>
      <c r="C2062" t="s">
        <v>19</v>
      </c>
      <c r="D2062">
        <v>35947</v>
      </c>
      <c r="E2062" s="6" t="s">
        <v>4615</v>
      </c>
      <c r="F2062" t="s">
        <v>8525</v>
      </c>
      <c r="G2062" s="6" t="s">
        <v>5882</v>
      </c>
      <c r="H2062" t="s">
        <v>22</v>
      </c>
      <c r="I2062" t="s">
        <v>23</v>
      </c>
      <c r="J2062" t="s">
        <v>5686</v>
      </c>
      <c r="K2062" t="s">
        <v>8571</v>
      </c>
      <c r="L2062" t="s">
        <v>4688</v>
      </c>
      <c r="M2062" t="s">
        <v>4689</v>
      </c>
      <c r="N2062" t="s">
        <v>8575</v>
      </c>
      <c r="O2062" s="14">
        <v>45017</v>
      </c>
      <c r="P2062" s="14">
        <v>45047</v>
      </c>
      <c r="Q2062" s="1" t="s">
        <v>996</v>
      </c>
      <c r="R2062" s="1"/>
      <c r="S2062" s="2"/>
      <c r="T2062" s="48" t="s">
        <v>6992</v>
      </c>
      <c r="U2062" t="s">
        <v>5982</v>
      </c>
      <c r="V2062" t="s">
        <v>5982</v>
      </c>
      <c r="W2062" t="s">
        <v>19</v>
      </c>
      <c r="X2062" t="b">
        <f>Tabla1[[#This Row],[PLAN CONSUMO 31/10]]=Tabla1[[#This Row],[PLAN_CONSUMO]]</f>
        <v>1</v>
      </c>
      <c r="Y2062" t="s">
        <v>8525</v>
      </c>
      <c r="Z2062" t="b">
        <f>Tabla1[[#This Row],[DESCRIPCION_U20002 31/10]]=Tabla1[[#This Row],[DESCRIPCION_U2000]]</f>
        <v>1</v>
      </c>
      <c r="AA2062" t="s">
        <v>5882</v>
      </c>
      <c r="AB2062" t="b">
        <f>Tabla1[[#This Row],[EJECUTIVO COMERCIAL 31/10]]=Tabla1[[#This Row],[EJECUTIVO_CORPORATE]]</f>
        <v>1</v>
      </c>
      <c r="AC2062" t="e">
        <f>VLOOKUP(Tabla1[[#This Row],[NRO_CUENTA]],[1]!Tabla3[#Data],12,0)</f>
        <v>#N/A</v>
      </c>
      <c r="AD2062" t="e">
        <f>VLOOKUP(Tabla1[[#This Row],[NRO_CUENTA]],[1]!Tabla3[#Data],17,0)</f>
        <v>#N/A</v>
      </c>
    </row>
    <row r="2063" spans="1:30" x14ac:dyDescent="0.25">
      <c r="A2063" t="s">
        <v>1382</v>
      </c>
      <c r="B2063" s="1">
        <v>44681</v>
      </c>
      <c r="C2063" t="s">
        <v>364</v>
      </c>
      <c r="D2063">
        <v>37679</v>
      </c>
      <c r="E2063" s="6" t="s">
        <v>5588</v>
      </c>
      <c r="F2063" t="s">
        <v>7671</v>
      </c>
      <c r="G2063" s="6" t="s">
        <v>5584</v>
      </c>
      <c r="H2063" t="s">
        <v>40</v>
      </c>
      <c r="I2063" t="s">
        <v>23</v>
      </c>
      <c r="J2063" t="s">
        <v>5585</v>
      </c>
      <c r="K2063" t="s">
        <v>7771</v>
      </c>
      <c r="L2063" t="s">
        <v>7772</v>
      </c>
      <c r="M2063" t="s">
        <v>7773</v>
      </c>
      <c r="N2063" t="s">
        <v>8575</v>
      </c>
      <c r="O2063" s="14">
        <v>45017</v>
      </c>
      <c r="P2063" s="14">
        <v>45047</v>
      </c>
      <c r="Q2063" s="1" t="s">
        <v>6939</v>
      </c>
      <c r="R2063" s="1"/>
      <c r="S2063" s="2"/>
      <c r="T2063" s="89">
        <v>45068</v>
      </c>
      <c r="U2063" t="s">
        <v>5982</v>
      </c>
      <c r="V2063" t="s">
        <v>5982</v>
      </c>
      <c r="W2063" t="s">
        <v>364</v>
      </c>
      <c r="X2063" t="b">
        <f>Tabla1[[#This Row],[PLAN CONSUMO 31/10]]=Tabla1[[#This Row],[PLAN_CONSUMO]]</f>
        <v>1</v>
      </c>
      <c r="Y2063" t="s">
        <v>7671</v>
      </c>
      <c r="Z2063" t="b">
        <f>Tabla1[[#This Row],[DESCRIPCION_U20002 31/10]]=Tabla1[[#This Row],[DESCRIPCION_U2000]]</f>
        <v>1</v>
      </c>
      <c r="AA2063" t="s">
        <v>7475</v>
      </c>
      <c r="AB2063" t="b">
        <f>Tabla1[[#This Row],[EJECUTIVO COMERCIAL 31/10]]=Tabla1[[#This Row],[EJECUTIVO_CORPORATE]]</f>
        <v>0</v>
      </c>
      <c r="AC2063" t="e">
        <f>VLOOKUP(Tabla1[[#This Row],[NRO_CUENTA]],[1]!Tabla3[#Data],12,0)</f>
        <v>#N/A</v>
      </c>
      <c r="AD2063" t="e">
        <f>VLOOKUP(Tabla1[[#This Row],[NRO_CUENTA]],[1]!Tabla3[#Data],17,0)</f>
        <v>#N/A</v>
      </c>
    </row>
    <row r="2064" spans="1:30" x14ac:dyDescent="0.25">
      <c r="A2064" t="s">
        <v>88</v>
      </c>
      <c r="B2064" s="1">
        <v>43689</v>
      </c>
      <c r="C2064" t="s">
        <v>158</v>
      </c>
      <c r="D2064">
        <v>34314</v>
      </c>
      <c r="E2064" s="6" t="s">
        <v>347</v>
      </c>
      <c r="F2064" t="s">
        <v>6910</v>
      </c>
      <c r="G2064" s="6" t="s">
        <v>4247</v>
      </c>
      <c r="H2064" t="s">
        <v>40</v>
      </c>
      <c r="I2064" t="s">
        <v>23</v>
      </c>
      <c r="J2064" t="s">
        <v>4336</v>
      </c>
      <c r="K2064" t="s">
        <v>349</v>
      </c>
      <c r="L2064" t="s">
        <v>350</v>
      </c>
      <c r="M2064" t="s">
        <v>351</v>
      </c>
      <c r="N2064" t="s">
        <v>8575</v>
      </c>
      <c r="O2064" s="14">
        <v>45017</v>
      </c>
      <c r="P2064" s="14">
        <v>45047</v>
      </c>
      <c r="Q2064" s="1" t="s">
        <v>6939</v>
      </c>
      <c r="R2064" s="1"/>
      <c r="S2064" s="2"/>
      <c r="T2064" s="89">
        <v>45068</v>
      </c>
      <c r="U2064" t="s">
        <v>5982</v>
      </c>
      <c r="V2064" t="s">
        <v>5982</v>
      </c>
      <c r="W2064" t="s">
        <v>158</v>
      </c>
      <c r="X2064" t="b">
        <f>Tabla1[[#This Row],[PLAN CONSUMO 31/10]]=Tabla1[[#This Row],[PLAN_CONSUMO]]</f>
        <v>1</v>
      </c>
      <c r="Y2064" t="s">
        <v>6910</v>
      </c>
      <c r="Z2064" t="b">
        <f>Tabla1[[#This Row],[DESCRIPCION_U20002 31/10]]=Tabla1[[#This Row],[DESCRIPCION_U2000]]</f>
        <v>1</v>
      </c>
      <c r="AA2064" t="s">
        <v>4247</v>
      </c>
      <c r="AB2064" t="b">
        <f>Tabla1[[#This Row],[EJECUTIVO COMERCIAL 31/10]]=Tabla1[[#This Row],[EJECUTIVO_CORPORATE]]</f>
        <v>1</v>
      </c>
      <c r="AC2064" t="e">
        <f>VLOOKUP(Tabla1[[#This Row],[NRO_CUENTA]],[1]!Tabla3[#Data],12,0)</f>
        <v>#N/A</v>
      </c>
      <c r="AD2064" t="e">
        <f>VLOOKUP(Tabla1[[#This Row],[NRO_CUENTA]],[1]!Tabla3[#Data],17,0)</f>
        <v>#N/A</v>
      </c>
    </row>
    <row r="2065" spans="1:30" x14ac:dyDescent="0.25">
      <c r="A2065" t="s">
        <v>18</v>
      </c>
      <c r="B2065" s="1">
        <v>44530</v>
      </c>
      <c r="C2065" t="s">
        <v>76</v>
      </c>
      <c r="D2065">
        <v>37051</v>
      </c>
      <c r="E2065" s="6" t="s">
        <v>3624</v>
      </c>
      <c r="F2065" t="s">
        <v>6800</v>
      </c>
      <c r="G2065" s="6" t="s">
        <v>6743</v>
      </c>
      <c r="H2065" t="s">
        <v>40</v>
      </c>
      <c r="I2065" t="s">
        <v>23</v>
      </c>
      <c r="J2065" t="s">
        <v>6906</v>
      </c>
      <c r="K2065" t="s">
        <v>6870</v>
      </c>
      <c r="L2065" t="s">
        <v>6871</v>
      </c>
      <c r="M2065" t="s">
        <v>8572</v>
      </c>
      <c r="N2065" t="s">
        <v>8575</v>
      </c>
      <c r="O2065" s="14">
        <v>45017</v>
      </c>
      <c r="P2065" s="14">
        <v>45047</v>
      </c>
      <c r="Q2065" s="1" t="s">
        <v>996</v>
      </c>
      <c r="R2065" s="1"/>
      <c r="S2065" s="2"/>
      <c r="T2065" s="48" t="s">
        <v>6992</v>
      </c>
      <c r="U2065" t="s">
        <v>5982</v>
      </c>
      <c r="V2065" t="s">
        <v>5982</v>
      </c>
      <c r="W2065" t="s">
        <v>76</v>
      </c>
      <c r="X2065" t="b">
        <f>Tabla1[[#This Row],[PLAN CONSUMO 31/10]]=Tabla1[[#This Row],[PLAN_CONSUMO]]</f>
        <v>1</v>
      </c>
      <c r="Y2065" t="s">
        <v>6800</v>
      </c>
      <c r="Z2065" t="b">
        <f>Tabla1[[#This Row],[DESCRIPCION_U20002 31/10]]=Tabla1[[#This Row],[DESCRIPCION_U2000]]</f>
        <v>1</v>
      </c>
      <c r="AA2065" t="s">
        <v>6743</v>
      </c>
      <c r="AB2065" t="b">
        <f>Tabla1[[#This Row],[EJECUTIVO COMERCIAL 31/10]]=Tabla1[[#This Row],[EJECUTIVO_CORPORATE]]</f>
        <v>1</v>
      </c>
      <c r="AC2065" t="str">
        <f>VLOOKUP(Tabla1[[#This Row],[NRO_CUENTA]],[1]!Tabla3[#Data],12,0)</f>
        <v>aun sin contactar</v>
      </c>
      <c r="AD2065" t="e">
        <f>VLOOKUP(Tabla1[[#This Row],[NRO_CUENTA]],[1]!Tabla3[#Data],17,0)</f>
        <v>#REF!</v>
      </c>
    </row>
    <row r="2066" spans="1:30" x14ac:dyDescent="0.25">
      <c r="A2066" t="s">
        <v>88</v>
      </c>
      <c r="B2066" s="1">
        <v>44925</v>
      </c>
      <c r="C2066" t="s">
        <v>28</v>
      </c>
      <c r="D2066">
        <v>38526</v>
      </c>
      <c r="E2066" s="6" t="s">
        <v>8363</v>
      </c>
      <c r="F2066" t="s">
        <v>8568</v>
      </c>
      <c r="G2066" s="6" t="s">
        <v>6990</v>
      </c>
      <c r="H2066" t="s">
        <v>40</v>
      </c>
      <c r="I2066" t="s">
        <v>23</v>
      </c>
      <c r="J2066" s="34" t="s">
        <v>5201</v>
      </c>
      <c r="K2066" t="s">
        <v>8573</v>
      </c>
      <c r="L2066" t="s">
        <v>8574</v>
      </c>
      <c r="M2066" t="s">
        <v>8401</v>
      </c>
      <c r="N2066" t="s">
        <v>8575</v>
      </c>
      <c r="O2066" s="14">
        <v>45017</v>
      </c>
      <c r="P2066" s="14">
        <v>45047</v>
      </c>
      <c r="Q2066" s="1" t="s">
        <v>27</v>
      </c>
      <c r="R2066" s="1"/>
      <c r="S2066" s="2"/>
      <c r="T2066" s="48">
        <v>45140</v>
      </c>
      <c r="U2066" t="s">
        <v>5982</v>
      </c>
      <c r="V2066" t="s">
        <v>35</v>
      </c>
      <c r="W2066" t="s">
        <v>28</v>
      </c>
      <c r="X2066" t="b">
        <f>Tabla1[[#This Row],[PLAN CONSUMO 31/10]]=Tabla1[[#This Row],[PLAN_CONSUMO]]</f>
        <v>1</v>
      </c>
      <c r="Y2066" t="s">
        <v>35</v>
      </c>
      <c r="Z2066" t="b">
        <f>Tabla1[[#This Row],[DESCRIPCION_U20002 31/10]]=Tabla1[[#This Row],[DESCRIPCION_U2000]]</f>
        <v>0</v>
      </c>
      <c r="AA2066" t="s">
        <v>6990</v>
      </c>
      <c r="AB2066" t="b">
        <f>Tabla1[[#This Row],[EJECUTIVO COMERCIAL 31/10]]=Tabla1[[#This Row],[EJECUTIVO_CORPORATE]]</f>
        <v>1</v>
      </c>
      <c r="AC2066" t="e">
        <f>VLOOKUP(Tabla1[[#This Row],[NRO_CUENTA]],[1]!Tabla3[#Data],12,0)</f>
        <v>#N/A</v>
      </c>
      <c r="AD2066" t="e">
        <f>VLOOKUP(Tabla1[[#This Row],[NRO_CUENTA]],[1]!Tabla3[#Data],17,0)</f>
        <v>#N/A</v>
      </c>
    </row>
    <row r="2067" spans="1:30" x14ac:dyDescent="0.25">
      <c r="A2067" t="s">
        <v>18</v>
      </c>
      <c r="C2067" t="s">
        <v>1049</v>
      </c>
      <c r="D2067">
        <v>38569</v>
      </c>
      <c r="E2067" s="6" t="s">
        <v>2487</v>
      </c>
      <c r="F2067" t="s">
        <v>8588</v>
      </c>
      <c r="G2067" s="6"/>
      <c r="H2067" t="s">
        <v>40</v>
      </c>
      <c r="I2067" t="s">
        <v>23</v>
      </c>
      <c r="J2067" t="s">
        <v>1378</v>
      </c>
      <c r="K2067" t="s">
        <v>8543</v>
      </c>
      <c r="L2067">
        <v>0</v>
      </c>
      <c r="M2067" s="6" t="s">
        <v>8589</v>
      </c>
      <c r="N2067" t="s">
        <v>594</v>
      </c>
      <c r="O2067" s="14">
        <v>45017</v>
      </c>
      <c r="P2067" s="14">
        <v>45047</v>
      </c>
      <c r="Q2067" s="1" t="s">
        <v>27</v>
      </c>
      <c r="R2067" s="1"/>
      <c r="S2067" s="2"/>
      <c r="T2067" s="48">
        <v>45050</v>
      </c>
      <c r="U2067" t="s">
        <v>5982</v>
      </c>
      <c r="V2067" t="s">
        <v>5982</v>
      </c>
      <c r="W2067" t="s">
        <v>8859</v>
      </c>
      <c r="X2067" t="b">
        <f>Tabla1[[#This Row],[PLAN CONSUMO 31/10]]=Tabla1[[#This Row],[PLAN_CONSUMO]]</f>
        <v>0</v>
      </c>
      <c r="Y2067" t="s">
        <v>8588</v>
      </c>
      <c r="Z2067" t="b">
        <f>Tabla1[[#This Row],[DESCRIPCION_U20002 31/10]]=Tabla1[[#This Row],[DESCRIPCION_U2000]]</f>
        <v>1</v>
      </c>
      <c r="AA2067" t="s">
        <v>1820</v>
      </c>
      <c r="AB2067" t="b">
        <f>Tabla1[[#This Row],[EJECUTIVO COMERCIAL 31/10]]=Tabla1[[#This Row],[EJECUTIVO_CORPORATE]]</f>
        <v>0</v>
      </c>
      <c r="AC2067" t="e">
        <f>VLOOKUP(Tabla1[[#This Row],[NRO_CUENTA]],[1]!Tabla3[#Data],12,0)</f>
        <v>#N/A</v>
      </c>
      <c r="AD2067" t="e">
        <f>VLOOKUP(Tabla1[[#This Row],[NRO_CUENTA]],[1]!Tabla3[#Data],17,0)</f>
        <v>#N/A</v>
      </c>
    </row>
    <row r="2068" spans="1:30" x14ac:dyDescent="0.25">
      <c r="A2068" t="s">
        <v>88</v>
      </c>
      <c r="B2068" s="1">
        <v>43249</v>
      </c>
      <c r="C2068" t="s">
        <v>398</v>
      </c>
      <c r="D2068">
        <v>32391</v>
      </c>
      <c r="E2068" s="6" t="s">
        <v>4311</v>
      </c>
      <c r="F2068" t="s">
        <v>4312</v>
      </c>
      <c r="G2068" s="6" t="s">
        <v>2188</v>
      </c>
      <c r="H2068" t="s">
        <v>40</v>
      </c>
      <c r="I2068" t="s">
        <v>23</v>
      </c>
      <c r="J2068" t="s">
        <v>2191</v>
      </c>
      <c r="K2068" t="s">
        <v>4423</v>
      </c>
      <c r="L2068" t="s">
        <v>4424</v>
      </c>
      <c r="M2068" t="s">
        <v>4425</v>
      </c>
      <c r="N2068" t="s">
        <v>594</v>
      </c>
      <c r="O2068" s="14">
        <v>45017</v>
      </c>
      <c r="P2068" s="14">
        <v>45047</v>
      </c>
      <c r="Q2068" s="22" t="s">
        <v>1878</v>
      </c>
      <c r="R2068" s="22"/>
      <c r="S2068" s="24"/>
      <c r="T2068" s="29">
        <v>45049</v>
      </c>
      <c r="U2068" t="s">
        <v>5982</v>
      </c>
      <c r="V2068" t="s">
        <v>35</v>
      </c>
      <c r="W2068" t="s">
        <v>398</v>
      </c>
      <c r="X2068" t="s">
        <v>7474</v>
      </c>
      <c r="Y2068" t="s">
        <v>35</v>
      </c>
      <c r="Z2068" t="e">
        <v>#REF!</v>
      </c>
      <c r="AA2068" t="s">
        <v>7474</v>
      </c>
      <c r="AC2068" t="e">
        <f>VLOOKUP(Tabla1[[#This Row],[NRO_CUENTA]],[1]!Tabla3[#Data],12,0)</f>
        <v>#N/A</v>
      </c>
      <c r="AD2068" t="e">
        <f>VLOOKUP(Tabla1[[#This Row],[NRO_CUENTA]],[1]!Tabla3[#Data],17,0)</f>
        <v>#N/A</v>
      </c>
    </row>
    <row r="2069" spans="1:30" x14ac:dyDescent="0.25">
      <c r="A2069" t="s">
        <v>88</v>
      </c>
      <c r="B2069" s="1">
        <v>43249</v>
      </c>
      <c r="C2069" t="s">
        <v>398</v>
      </c>
      <c r="D2069">
        <v>32391</v>
      </c>
      <c r="E2069" s="6" t="s">
        <v>4311</v>
      </c>
      <c r="F2069" t="s">
        <v>4312</v>
      </c>
      <c r="G2069" s="6" t="s">
        <v>2188</v>
      </c>
      <c r="H2069" t="s">
        <v>40</v>
      </c>
      <c r="I2069" t="s">
        <v>23</v>
      </c>
      <c r="J2069" t="s">
        <v>2191</v>
      </c>
      <c r="K2069" t="s">
        <v>4423</v>
      </c>
      <c r="L2069" t="s">
        <v>4424</v>
      </c>
      <c r="M2069" t="s">
        <v>4425</v>
      </c>
      <c r="N2069" t="s">
        <v>594</v>
      </c>
      <c r="O2069" s="14">
        <v>45017</v>
      </c>
      <c r="P2069" s="14">
        <v>45047</v>
      </c>
      <c r="Q2069" s="22" t="s">
        <v>1878</v>
      </c>
      <c r="R2069" s="22"/>
      <c r="S2069" s="24"/>
      <c r="T2069" s="29">
        <v>45065</v>
      </c>
      <c r="U2069" t="s">
        <v>5982</v>
      </c>
      <c r="V2069" t="s">
        <v>35</v>
      </c>
      <c r="W2069" t="s">
        <v>398</v>
      </c>
      <c r="X2069" t="s">
        <v>7474</v>
      </c>
      <c r="Y2069" t="s">
        <v>35</v>
      </c>
      <c r="Z2069" t="e">
        <v>#REF!</v>
      </c>
      <c r="AA2069" t="s">
        <v>7474</v>
      </c>
      <c r="AC2069" t="e">
        <f>VLOOKUP(Tabla1[[#This Row],[NRO_CUENTA]],[1]!Tabla3[#Data],12,0)</f>
        <v>#N/A</v>
      </c>
      <c r="AD2069" t="e">
        <f>VLOOKUP(Tabla1[[#This Row],[NRO_CUENTA]],[1]!Tabla3[#Data],17,0)</f>
        <v>#N/A</v>
      </c>
    </row>
    <row r="2070" spans="1:30" x14ac:dyDescent="0.25">
      <c r="A2070" t="s">
        <v>18</v>
      </c>
      <c r="B2070" s="1">
        <v>44986</v>
      </c>
      <c r="C2070" t="s">
        <v>8544</v>
      </c>
      <c r="D2070">
        <v>38580</v>
      </c>
      <c r="E2070" s="6" t="s">
        <v>2487</v>
      </c>
      <c r="F2070" t="s">
        <v>8541</v>
      </c>
      <c r="G2070" s="6" t="s">
        <v>1820</v>
      </c>
      <c r="H2070" t="s">
        <v>22</v>
      </c>
      <c r="I2070" t="s">
        <v>23</v>
      </c>
      <c r="J2070" t="s">
        <v>1378</v>
      </c>
      <c r="K2070" t="s">
        <v>8543</v>
      </c>
      <c r="L2070">
        <v>0</v>
      </c>
      <c r="M2070" t="s">
        <v>8542</v>
      </c>
      <c r="N2070" t="s">
        <v>594</v>
      </c>
      <c r="O2070" s="14">
        <v>45017</v>
      </c>
      <c r="P2070" s="14">
        <v>45047</v>
      </c>
      <c r="Q2070" s="22" t="s">
        <v>1878</v>
      </c>
      <c r="R2070" s="1"/>
      <c r="S2070" s="2"/>
      <c r="T2070" s="50">
        <v>45051</v>
      </c>
      <c r="U2070" t="s">
        <v>5982</v>
      </c>
      <c r="V2070" t="s">
        <v>5982</v>
      </c>
      <c r="W2070" t="s">
        <v>8544</v>
      </c>
      <c r="X2070" t="s">
        <v>1820</v>
      </c>
      <c r="Y2070" t="s">
        <v>8582</v>
      </c>
      <c r="AA2070" t="s">
        <v>1820</v>
      </c>
      <c r="AC2070" t="e">
        <f>VLOOKUP(Tabla1[[#This Row],[NRO_CUENTA]],[1]!Tabla3[#Data],12,0)</f>
        <v>#N/A</v>
      </c>
      <c r="AD2070" t="e">
        <f>VLOOKUP(Tabla1[[#This Row],[NRO_CUENTA]],[1]!Tabla3[#Data],17,0)</f>
        <v>#N/A</v>
      </c>
    </row>
    <row r="2071" spans="1:30" x14ac:dyDescent="0.25">
      <c r="A2071" t="s">
        <v>18</v>
      </c>
      <c r="B2071" s="1">
        <v>44966</v>
      </c>
      <c r="C2071" t="s">
        <v>8544</v>
      </c>
      <c r="D2071">
        <v>38765</v>
      </c>
      <c r="E2071" s="6" t="s">
        <v>8186</v>
      </c>
      <c r="F2071" t="s">
        <v>8605</v>
      </c>
      <c r="G2071" s="6" t="s">
        <v>1820</v>
      </c>
      <c r="H2071" t="s">
        <v>22</v>
      </c>
      <c r="I2071" t="s">
        <v>23</v>
      </c>
      <c r="J2071" t="s">
        <v>1378</v>
      </c>
      <c r="K2071" t="s">
        <v>8651</v>
      </c>
      <c r="L2071" t="s">
        <v>8652</v>
      </c>
      <c r="M2071" t="s">
        <v>8653</v>
      </c>
      <c r="N2071" t="s">
        <v>594</v>
      </c>
      <c r="O2071" s="14">
        <v>45017</v>
      </c>
      <c r="P2071" s="14">
        <v>45047</v>
      </c>
      <c r="Q2071" s="1" t="s">
        <v>27</v>
      </c>
      <c r="R2071" s="1"/>
      <c r="S2071" s="2"/>
      <c r="T2071" s="1">
        <v>45072</v>
      </c>
      <c r="U2071" t="s">
        <v>5982</v>
      </c>
      <c r="V2071" t="s">
        <v>5982</v>
      </c>
      <c r="W2071" t="s">
        <v>8544</v>
      </c>
      <c r="X2071" t="b">
        <f>Tabla1[[#This Row],[PLAN CONSUMO 31/10]]=Tabla1[[#This Row],[PLAN_CONSUMO]]</f>
        <v>1</v>
      </c>
      <c r="Y2071" t="s">
        <v>8605</v>
      </c>
      <c r="Z2071" t="b">
        <f>Tabla1[[#This Row],[DESCRIPCION_U20002 31/10]]=Tabla1[[#This Row],[DESCRIPCION_U2000]]</f>
        <v>1</v>
      </c>
      <c r="AA2071" t="s">
        <v>9185</v>
      </c>
      <c r="AB2071" t="b">
        <f>Tabla1[[#This Row],[EJECUTIVO COMERCIAL 31/10]]=Tabla1[[#This Row],[EJECUTIVO_CORPORATE]]</f>
        <v>0</v>
      </c>
      <c r="AC2071" t="e">
        <f>VLOOKUP(Tabla1[[#This Row],[NRO_CUENTA]],[1]!Tabla3[#Data],12,0)</f>
        <v>#N/A</v>
      </c>
      <c r="AD2071" t="e">
        <f>VLOOKUP(Tabla1[[#This Row],[NRO_CUENTA]],[1]!Tabla3[#Data],17,0)</f>
        <v>#N/A</v>
      </c>
    </row>
    <row r="2072" spans="1:30" x14ac:dyDescent="0.25">
      <c r="A2072" t="s">
        <v>88</v>
      </c>
      <c r="B2072" s="1">
        <v>44495</v>
      </c>
      <c r="C2072" t="s">
        <v>28</v>
      </c>
      <c r="D2072">
        <v>36834</v>
      </c>
      <c r="E2072" s="6" t="s">
        <v>5925</v>
      </c>
      <c r="F2072" t="s">
        <v>8606</v>
      </c>
      <c r="G2072" s="6" t="s">
        <v>7446</v>
      </c>
      <c r="H2072" t="s">
        <v>31</v>
      </c>
      <c r="I2072" t="s">
        <v>23</v>
      </c>
      <c r="J2072" t="s">
        <v>2334</v>
      </c>
      <c r="K2072" t="s">
        <v>8723</v>
      </c>
      <c r="L2072">
        <v>0</v>
      </c>
      <c r="M2072" t="s">
        <v>8724</v>
      </c>
      <c r="N2072" t="s">
        <v>594</v>
      </c>
      <c r="O2072" s="14">
        <v>45017</v>
      </c>
      <c r="P2072" s="14">
        <v>45047</v>
      </c>
      <c r="Q2072" s="1" t="s">
        <v>27</v>
      </c>
      <c r="R2072" s="1"/>
      <c r="S2072" s="2"/>
      <c r="T2072" s="1">
        <v>45076</v>
      </c>
      <c r="U2072" t="s">
        <v>5982</v>
      </c>
      <c r="V2072" t="s">
        <v>5982</v>
      </c>
      <c r="W2072" t="s">
        <v>28</v>
      </c>
      <c r="X2072" t="b">
        <f>Tabla1[[#This Row],[PLAN CONSUMO 31/10]]=Tabla1[[#This Row],[PLAN_CONSUMO]]</f>
        <v>1</v>
      </c>
      <c r="Y2072" t="s">
        <v>8606</v>
      </c>
      <c r="Z2072" t="b">
        <f>Tabla1[[#This Row],[DESCRIPCION_U20002 31/10]]=Tabla1[[#This Row],[DESCRIPCION_U2000]]</f>
        <v>1</v>
      </c>
      <c r="AA2072" t="s">
        <v>7446</v>
      </c>
      <c r="AB2072" t="b">
        <f>Tabla1[[#This Row],[EJECUTIVO COMERCIAL 31/10]]=Tabla1[[#This Row],[EJECUTIVO_CORPORATE]]</f>
        <v>1</v>
      </c>
      <c r="AC2072" t="e">
        <f>VLOOKUP(Tabla1[[#This Row],[NRO_CUENTA]],[1]!Tabla3[#Data],12,0)</f>
        <v>#N/A</v>
      </c>
      <c r="AD2072" t="e">
        <f>VLOOKUP(Tabla1[[#This Row],[NRO_CUENTA]],[1]!Tabla3[#Data],17,0)</f>
        <v>#N/A</v>
      </c>
    </row>
    <row r="2073" spans="1:30" x14ac:dyDescent="0.25">
      <c r="A2073" t="s">
        <v>18</v>
      </c>
      <c r="B2073" s="1">
        <v>44957</v>
      </c>
      <c r="C2073" t="s">
        <v>158</v>
      </c>
      <c r="D2073">
        <v>38635</v>
      </c>
      <c r="E2073" s="6" t="s">
        <v>4561</v>
      </c>
      <c r="F2073" t="s">
        <v>8607</v>
      </c>
      <c r="G2073" s="6" t="s">
        <v>1760</v>
      </c>
      <c r="H2073" t="s">
        <v>40</v>
      </c>
      <c r="I2073" t="s">
        <v>23</v>
      </c>
      <c r="J2073" t="s">
        <v>1231</v>
      </c>
      <c r="K2073" t="s">
        <v>8654</v>
      </c>
      <c r="L2073" t="s">
        <v>8655</v>
      </c>
      <c r="M2073" t="s">
        <v>8656</v>
      </c>
      <c r="N2073" t="s">
        <v>4091</v>
      </c>
      <c r="O2073" s="14">
        <v>45047</v>
      </c>
      <c r="P2073" s="14">
        <v>45078</v>
      </c>
      <c r="Q2073" s="1" t="s">
        <v>27</v>
      </c>
      <c r="R2073" s="1"/>
      <c r="S2073" s="2"/>
      <c r="T2073" s="48">
        <v>45164</v>
      </c>
      <c r="U2073" t="s">
        <v>5982</v>
      </c>
      <c r="V2073" t="s">
        <v>5982</v>
      </c>
      <c r="W2073" t="s">
        <v>158</v>
      </c>
      <c r="X2073" t="b">
        <f>Tabla1[[#This Row],[PLAN CONSUMO 31/10]]=Tabla1[[#This Row],[PLAN_CONSUMO]]</f>
        <v>1</v>
      </c>
      <c r="Y2073" t="s">
        <v>8607</v>
      </c>
      <c r="Z2073" t="b">
        <f>Tabla1[[#This Row],[DESCRIPCION_U20002 31/10]]=Tabla1[[#This Row],[DESCRIPCION_U2000]]</f>
        <v>1</v>
      </c>
      <c r="AA2073" t="s">
        <v>1820</v>
      </c>
      <c r="AB2073" t="b">
        <f>Tabla1[[#This Row],[EJECUTIVO COMERCIAL 31/10]]=Tabla1[[#This Row],[EJECUTIVO_CORPORATE]]</f>
        <v>0</v>
      </c>
      <c r="AC2073" t="e">
        <f>VLOOKUP(Tabla1[[#This Row],[NRO_CUENTA]],[1]!Tabla3[#Data],12,0)</f>
        <v>#N/A</v>
      </c>
      <c r="AD2073" t="e">
        <f>VLOOKUP(Tabla1[[#This Row],[NRO_CUENTA]],[1]!Tabla3[#Data],17,0)</f>
        <v>#N/A</v>
      </c>
    </row>
    <row r="2074" spans="1:30" x14ac:dyDescent="0.25">
      <c r="A2074" t="s">
        <v>88</v>
      </c>
      <c r="B2074" s="1">
        <v>45007</v>
      </c>
      <c r="C2074" t="s">
        <v>287</v>
      </c>
      <c r="D2074">
        <v>38884</v>
      </c>
      <c r="E2074" s="6" t="s">
        <v>8636</v>
      </c>
      <c r="F2074" t="s">
        <v>8637</v>
      </c>
      <c r="G2074" s="6" t="s">
        <v>8638</v>
      </c>
      <c r="H2074" t="s">
        <v>40</v>
      </c>
      <c r="I2074" t="s">
        <v>23</v>
      </c>
      <c r="J2074" t="s">
        <v>1241</v>
      </c>
      <c r="K2074" t="s">
        <v>8701</v>
      </c>
      <c r="L2074" t="s">
        <v>8702</v>
      </c>
      <c r="M2074" t="s">
        <v>8703</v>
      </c>
      <c r="N2074" t="s">
        <v>4091</v>
      </c>
      <c r="O2074" s="14">
        <v>45047</v>
      </c>
      <c r="P2074" s="14">
        <v>45078</v>
      </c>
      <c r="Q2074" s="1" t="s">
        <v>27</v>
      </c>
      <c r="R2074" s="1"/>
      <c r="S2074" s="2"/>
      <c r="T2074" s="48">
        <v>45097</v>
      </c>
      <c r="U2074" t="s">
        <v>5982</v>
      </c>
      <c r="V2074" t="s">
        <v>5982</v>
      </c>
      <c r="W2074" t="s">
        <v>287</v>
      </c>
      <c r="X2074" t="b">
        <f>Tabla1[[#This Row],[PLAN CONSUMO 31/10]]=Tabla1[[#This Row],[PLAN_CONSUMO]]</f>
        <v>1</v>
      </c>
      <c r="Y2074" t="s">
        <v>8637</v>
      </c>
      <c r="Z2074" t="b">
        <f>Tabla1[[#This Row],[DESCRIPCION_U20002 31/10]]=Tabla1[[#This Row],[DESCRIPCION_U2000]]</f>
        <v>1</v>
      </c>
      <c r="AA2074" t="s">
        <v>4247</v>
      </c>
      <c r="AB2074" t="b">
        <f>Tabla1[[#This Row],[EJECUTIVO COMERCIAL 31/10]]=Tabla1[[#This Row],[EJECUTIVO_CORPORATE]]</f>
        <v>0</v>
      </c>
      <c r="AC2074" t="e">
        <f>VLOOKUP(Tabla1[[#This Row],[NRO_CUENTA]],[1]!Tabla3[#Data],12,0)</f>
        <v>#N/A</v>
      </c>
      <c r="AD2074" t="e">
        <f>VLOOKUP(Tabla1[[#This Row],[NRO_CUENTA]],[1]!Tabla3[#Data],17,0)</f>
        <v>#N/A</v>
      </c>
    </row>
    <row r="2075" spans="1:30" x14ac:dyDescent="0.25">
      <c r="A2075" t="s">
        <v>88</v>
      </c>
      <c r="B2075" s="1">
        <v>45013</v>
      </c>
      <c r="C2075" t="s">
        <v>76</v>
      </c>
      <c r="D2075">
        <v>38881</v>
      </c>
      <c r="E2075" s="6" t="s">
        <v>1772</v>
      </c>
      <c r="F2075" t="s">
        <v>8635</v>
      </c>
      <c r="G2075" s="6" t="s">
        <v>7110</v>
      </c>
      <c r="H2075" t="s">
        <v>40</v>
      </c>
      <c r="I2075" t="s">
        <v>23</v>
      </c>
      <c r="J2075" t="s">
        <v>1233</v>
      </c>
      <c r="K2075" t="s">
        <v>8698</v>
      </c>
      <c r="L2075" t="s">
        <v>8699</v>
      </c>
      <c r="M2075" t="s">
        <v>8700</v>
      </c>
      <c r="N2075" t="s">
        <v>4091</v>
      </c>
      <c r="O2075" s="14">
        <v>45047</v>
      </c>
      <c r="P2075" s="14">
        <v>45078</v>
      </c>
      <c r="Q2075" s="1" t="s">
        <v>27</v>
      </c>
      <c r="R2075" s="1"/>
      <c r="S2075" s="2"/>
      <c r="T2075" s="48">
        <v>45097</v>
      </c>
      <c r="U2075" t="s">
        <v>5982</v>
      </c>
      <c r="V2075" t="s">
        <v>5982</v>
      </c>
      <c r="W2075" t="s">
        <v>76</v>
      </c>
      <c r="X2075" t="b">
        <f>Tabla1[[#This Row],[PLAN CONSUMO 31/10]]=Tabla1[[#This Row],[PLAN_CONSUMO]]</f>
        <v>1</v>
      </c>
      <c r="Y2075" t="s">
        <v>8635</v>
      </c>
      <c r="Z2075" t="b">
        <f>Tabla1[[#This Row],[DESCRIPCION_U20002 31/10]]=Tabla1[[#This Row],[DESCRIPCION_U2000]]</f>
        <v>1</v>
      </c>
      <c r="AA2075" t="s">
        <v>7110</v>
      </c>
      <c r="AB2075" t="b">
        <f>Tabla1[[#This Row],[EJECUTIVO COMERCIAL 31/10]]=Tabla1[[#This Row],[EJECUTIVO_CORPORATE]]</f>
        <v>1</v>
      </c>
      <c r="AC2075" t="e">
        <f>VLOOKUP(Tabla1[[#This Row],[NRO_CUENTA]],[1]!Tabla3[#Data],12,0)</f>
        <v>#N/A</v>
      </c>
      <c r="AD2075" t="e">
        <f>VLOOKUP(Tabla1[[#This Row],[NRO_CUENTA]],[1]!Tabla3[#Data],17,0)</f>
        <v>#N/A</v>
      </c>
    </row>
    <row r="2076" spans="1:30" x14ac:dyDescent="0.25">
      <c r="A2076" t="s">
        <v>88</v>
      </c>
      <c r="B2076" s="1">
        <v>45015</v>
      </c>
      <c r="C2076" t="s">
        <v>28</v>
      </c>
      <c r="D2076">
        <v>38858</v>
      </c>
      <c r="E2076" s="6" t="s">
        <v>8633</v>
      </c>
      <c r="F2076" t="s">
        <v>8634</v>
      </c>
      <c r="G2076" s="6" t="s">
        <v>1435</v>
      </c>
      <c r="H2076" t="s">
        <v>40</v>
      </c>
      <c r="I2076" t="s">
        <v>23</v>
      </c>
      <c r="J2076" t="s">
        <v>1223</v>
      </c>
      <c r="K2076" t="s">
        <v>8695</v>
      </c>
      <c r="L2076" t="s">
        <v>8696</v>
      </c>
      <c r="M2076" t="s">
        <v>8697</v>
      </c>
      <c r="N2076" t="s">
        <v>4091</v>
      </c>
      <c r="O2076" s="14">
        <v>45047</v>
      </c>
      <c r="P2076" s="14">
        <v>45078</v>
      </c>
      <c r="Q2076" s="1" t="s">
        <v>27</v>
      </c>
      <c r="R2076" s="1"/>
      <c r="S2076" s="2"/>
      <c r="T2076" s="48">
        <v>45103</v>
      </c>
      <c r="U2076" t="s">
        <v>5982</v>
      </c>
      <c r="V2076" t="s">
        <v>5982</v>
      </c>
      <c r="W2076" t="s">
        <v>28</v>
      </c>
      <c r="X2076" t="b">
        <f>Tabla1[[#This Row],[PLAN CONSUMO 31/10]]=Tabla1[[#This Row],[PLAN_CONSUMO]]</f>
        <v>1</v>
      </c>
      <c r="Y2076" t="s">
        <v>8634</v>
      </c>
      <c r="Z2076" t="b">
        <f>Tabla1[[#This Row],[DESCRIPCION_U20002 31/10]]=Tabla1[[#This Row],[DESCRIPCION_U2000]]</f>
        <v>1</v>
      </c>
      <c r="AA2076" t="s">
        <v>1435</v>
      </c>
      <c r="AB2076" t="b">
        <f>Tabla1[[#This Row],[EJECUTIVO COMERCIAL 31/10]]=Tabla1[[#This Row],[EJECUTIVO_CORPORATE]]</f>
        <v>1</v>
      </c>
      <c r="AC2076" t="e">
        <f>VLOOKUP(Tabla1[[#This Row],[NRO_CUENTA]],[1]!Tabla3[#Data],12,0)</f>
        <v>#N/A</v>
      </c>
      <c r="AD2076" t="e">
        <f>VLOOKUP(Tabla1[[#This Row],[NRO_CUENTA]],[1]!Tabla3[#Data],17,0)</f>
        <v>#N/A</v>
      </c>
    </row>
    <row r="2077" spans="1:30" x14ac:dyDescent="0.25">
      <c r="A2077" t="s">
        <v>88</v>
      </c>
      <c r="B2077" s="1">
        <v>44981</v>
      </c>
      <c r="C2077" t="s">
        <v>28</v>
      </c>
      <c r="D2077">
        <v>38734</v>
      </c>
      <c r="E2077" s="6" t="s">
        <v>7878</v>
      </c>
      <c r="F2077" t="s">
        <v>8614</v>
      </c>
      <c r="G2077" s="6" t="s">
        <v>1830</v>
      </c>
      <c r="H2077" t="s">
        <v>40</v>
      </c>
      <c r="I2077" t="s">
        <v>23</v>
      </c>
      <c r="J2077" t="s">
        <v>1842</v>
      </c>
      <c r="K2077" t="s">
        <v>8666</v>
      </c>
      <c r="L2077" t="s">
        <v>8667</v>
      </c>
      <c r="M2077" t="s">
        <v>7955</v>
      </c>
      <c r="N2077" t="s">
        <v>4091</v>
      </c>
      <c r="O2077" s="14">
        <v>45047</v>
      </c>
      <c r="P2077" s="14">
        <v>45078</v>
      </c>
      <c r="Q2077" s="1" t="s">
        <v>75</v>
      </c>
      <c r="R2077" s="1"/>
      <c r="S2077" s="2" t="s">
        <v>2239</v>
      </c>
      <c r="T2077" s="48" t="s">
        <v>6992</v>
      </c>
      <c r="U2077" t="s">
        <v>5982</v>
      </c>
      <c r="V2077" t="s">
        <v>5982</v>
      </c>
      <c r="W2077" t="s">
        <v>28</v>
      </c>
      <c r="X2077" t="b">
        <f>Tabla1[[#This Row],[PLAN CONSUMO 31/10]]=Tabla1[[#This Row],[PLAN_CONSUMO]]</f>
        <v>1</v>
      </c>
      <c r="Y2077" t="s">
        <v>8614</v>
      </c>
      <c r="Z2077" t="b">
        <f>Tabla1[[#This Row],[DESCRIPCION_U20002 31/10]]=Tabla1[[#This Row],[DESCRIPCION_U2000]]</f>
        <v>1</v>
      </c>
      <c r="AA2077" t="s">
        <v>1830</v>
      </c>
      <c r="AB2077" t="b">
        <f>Tabla1[[#This Row],[EJECUTIVO COMERCIAL 31/10]]=Tabla1[[#This Row],[EJECUTIVO_CORPORATE]]</f>
        <v>1</v>
      </c>
      <c r="AC2077" t="e">
        <f>VLOOKUP(Tabla1[[#This Row],[NRO_CUENTA]],[1]!Tabla3[#Data],12,0)</f>
        <v>#N/A</v>
      </c>
      <c r="AD2077" t="e">
        <f>VLOOKUP(Tabla1[[#This Row],[NRO_CUENTA]],[1]!Tabla3[#Data],17,0)</f>
        <v>#N/A</v>
      </c>
    </row>
    <row r="2078" spans="1:30" x14ac:dyDescent="0.25">
      <c r="A2078" t="s">
        <v>88</v>
      </c>
      <c r="B2078" s="1">
        <v>44998</v>
      </c>
      <c r="C2078" t="s">
        <v>364</v>
      </c>
      <c r="D2078">
        <v>38855</v>
      </c>
      <c r="E2078" s="6" t="s">
        <v>8629</v>
      </c>
      <c r="F2078" t="s">
        <v>8630</v>
      </c>
      <c r="G2078" s="6" t="s">
        <v>1830</v>
      </c>
      <c r="H2078" t="s">
        <v>22</v>
      </c>
      <c r="I2078" t="s">
        <v>23</v>
      </c>
      <c r="J2078" t="s">
        <v>1842</v>
      </c>
      <c r="K2078" t="s">
        <v>8689</v>
      </c>
      <c r="L2078" t="s">
        <v>8690</v>
      </c>
      <c r="M2078" t="s">
        <v>8691</v>
      </c>
      <c r="N2078" t="s">
        <v>4091</v>
      </c>
      <c r="O2078" s="14">
        <v>45047</v>
      </c>
      <c r="P2078" s="14">
        <v>45078</v>
      </c>
      <c r="Q2078" s="1" t="s">
        <v>27</v>
      </c>
      <c r="R2078" s="1"/>
      <c r="S2078" s="2"/>
      <c r="T2078" s="48">
        <v>45094</v>
      </c>
      <c r="U2078" t="s">
        <v>5982</v>
      </c>
      <c r="V2078" t="s">
        <v>5982</v>
      </c>
      <c r="W2078" t="s">
        <v>364</v>
      </c>
      <c r="X2078" t="b">
        <f>Tabla1[[#This Row],[PLAN CONSUMO 31/10]]=Tabla1[[#This Row],[PLAN_CONSUMO]]</f>
        <v>1</v>
      </c>
      <c r="Y2078" t="s">
        <v>8630</v>
      </c>
      <c r="Z2078" t="b">
        <f>Tabla1[[#This Row],[DESCRIPCION_U20002 31/10]]=Tabla1[[#This Row],[DESCRIPCION_U2000]]</f>
        <v>1</v>
      </c>
      <c r="AA2078" t="s">
        <v>1830</v>
      </c>
      <c r="AB2078" t="b">
        <f>Tabla1[[#This Row],[EJECUTIVO COMERCIAL 31/10]]=Tabla1[[#This Row],[EJECUTIVO_CORPORATE]]</f>
        <v>1</v>
      </c>
      <c r="AC2078" t="e">
        <f>VLOOKUP(Tabla1[[#This Row],[NRO_CUENTA]],[1]!Tabla3[#Data],12,0)</f>
        <v>#N/A</v>
      </c>
      <c r="AD2078" t="e">
        <f>VLOOKUP(Tabla1[[#This Row],[NRO_CUENTA]],[1]!Tabla3[#Data],17,0)</f>
        <v>#N/A</v>
      </c>
    </row>
    <row r="2079" spans="1:30" x14ac:dyDescent="0.25">
      <c r="A2079" t="s">
        <v>88</v>
      </c>
      <c r="B2079" s="1">
        <v>45016</v>
      </c>
      <c r="C2079" t="s">
        <v>28</v>
      </c>
      <c r="D2079">
        <v>38850</v>
      </c>
      <c r="E2079" s="6" t="s">
        <v>8627</v>
      </c>
      <c r="F2079" t="s">
        <v>8628</v>
      </c>
      <c r="G2079" s="6" t="s">
        <v>1435</v>
      </c>
      <c r="H2079" t="s">
        <v>40</v>
      </c>
      <c r="I2079" t="s">
        <v>23</v>
      </c>
      <c r="J2079" t="s">
        <v>1223</v>
      </c>
      <c r="K2079" t="s">
        <v>8686</v>
      </c>
      <c r="L2079" t="s">
        <v>8687</v>
      </c>
      <c r="M2079" t="s">
        <v>8688</v>
      </c>
      <c r="N2079" t="s">
        <v>4091</v>
      </c>
      <c r="O2079" s="14">
        <v>45047</v>
      </c>
      <c r="P2079" s="14">
        <v>45078</v>
      </c>
      <c r="Q2079" s="1" t="s">
        <v>27</v>
      </c>
      <c r="R2079" s="1"/>
      <c r="S2079" s="2"/>
      <c r="T2079" s="48">
        <v>45100</v>
      </c>
      <c r="U2079" t="s">
        <v>5982</v>
      </c>
      <c r="V2079" t="s">
        <v>5982</v>
      </c>
      <c r="W2079" t="s">
        <v>28</v>
      </c>
      <c r="X2079" t="b">
        <f>Tabla1[[#This Row],[PLAN CONSUMO 31/10]]=Tabla1[[#This Row],[PLAN_CONSUMO]]</f>
        <v>1</v>
      </c>
      <c r="Y2079" t="s">
        <v>8628</v>
      </c>
      <c r="Z2079" t="b">
        <f>Tabla1[[#This Row],[DESCRIPCION_U20002 31/10]]=Tabla1[[#This Row],[DESCRIPCION_U2000]]</f>
        <v>1</v>
      </c>
      <c r="AA2079" t="s">
        <v>1435</v>
      </c>
      <c r="AB2079" t="b">
        <f>Tabla1[[#This Row],[EJECUTIVO COMERCIAL 31/10]]=Tabla1[[#This Row],[EJECUTIVO_CORPORATE]]</f>
        <v>1</v>
      </c>
      <c r="AC2079" t="e">
        <f>VLOOKUP(Tabla1[[#This Row],[NRO_CUENTA]],[1]!Tabla3[#Data],12,0)</f>
        <v>#N/A</v>
      </c>
      <c r="AD2079" t="e">
        <f>VLOOKUP(Tabla1[[#This Row],[NRO_CUENTA]],[1]!Tabla3[#Data],17,0)</f>
        <v>#N/A</v>
      </c>
    </row>
    <row r="2080" spans="1:30" x14ac:dyDescent="0.25">
      <c r="A2080" t="s">
        <v>322</v>
      </c>
      <c r="B2080" s="1">
        <v>45015</v>
      </c>
      <c r="C2080" t="s">
        <v>299</v>
      </c>
      <c r="D2080">
        <v>38849</v>
      </c>
      <c r="E2080" s="6" t="s">
        <v>8625</v>
      </c>
      <c r="F2080" t="s">
        <v>8626</v>
      </c>
      <c r="G2080" s="6" t="s">
        <v>7448</v>
      </c>
      <c r="H2080" t="s">
        <v>22</v>
      </c>
      <c r="I2080" t="s">
        <v>23</v>
      </c>
      <c r="J2080" t="s">
        <v>7330</v>
      </c>
      <c r="K2080" t="s">
        <v>8683</v>
      </c>
      <c r="L2080" t="s">
        <v>8684</v>
      </c>
      <c r="M2080" t="s">
        <v>8685</v>
      </c>
      <c r="N2080" t="s">
        <v>4091</v>
      </c>
      <c r="O2080" s="14">
        <v>45047</v>
      </c>
      <c r="P2080" s="14">
        <v>45078</v>
      </c>
      <c r="Q2080" s="1" t="s">
        <v>27</v>
      </c>
      <c r="R2080" s="1"/>
      <c r="S2080" s="2"/>
      <c r="T2080" s="48">
        <v>45089</v>
      </c>
      <c r="U2080" t="s">
        <v>5982</v>
      </c>
      <c r="V2080" t="s">
        <v>5982</v>
      </c>
      <c r="W2080" t="s">
        <v>299</v>
      </c>
      <c r="X2080" t="b">
        <f>Tabla1[[#This Row],[PLAN CONSUMO 31/10]]=Tabla1[[#This Row],[PLAN_CONSUMO]]</f>
        <v>1</v>
      </c>
      <c r="Y2080" t="s">
        <v>8626</v>
      </c>
      <c r="Z2080" t="b">
        <f>Tabla1[[#This Row],[DESCRIPCION_U20002 31/10]]=Tabla1[[#This Row],[DESCRIPCION_U2000]]</f>
        <v>1</v>
      </c>
      <c r="AA2080" t="s">
        <v>7448</v>
      </c>
      <c r="AB2080" t="b">
        <f>Tabla1[[#This Row],[EJECUTIVO COMERCIAL 31/10]]=Tabla1[[#This Row],[EJECUTIVO_CORPORATE]]</f>
        <v>1</v>
      </c>
      <c r="AC2080" t="e">
        <f>VLOOKUP(Tabla1[[#This Row],[NRO_CUENTA]],[1]!Tabla3[#Data],12,0)</f>
        <v>#N/A</v>
      </c>
      <c r="AD2080" t="e">
        <f>VLOOKUP(Tabla1[[#This Row],[NRO_CUENTA]],[1]!Tabla3[#Data],17,0)</f>
        <v>#N/A</v>
      </c>
    </row>
    <row r="2081" spans="1:31" x14ac:dyDescent="0.25">
      <c r="A2081" t="s">
        <v>322</v>
      </c>
      <c r="B2081" s="1">
        <v>44985</v>
      </c>
      <c r="C2081" t="s">
        <v>299</v>
      </c>
      <c r="D2081">
        <v>38839</v>
      </c>
      <c r="E2081" s="6" t="s">
        <v>8620</v>
      </c>
      <c r="F2081" t="s">
        <v>8621</v>
      </c>
      <c r="G2081" s="6" t="s">
        <v>7554</v>
      </c>
      <c r="H2081" t="s">
        <v>22</v>
      </c>
      <c r="I2081" t="s">
        <v>23</v>
      </c>
      <c r="J2081" t="s">
        <v>6196</v>
      </c>
      <c r="K2081" t="s">
        <v>8677</v>
      </c>
      <c r="L2081" t="s">
        <v>8678</v>
      </c>
      <c r="M2081" t="s">
        <v>8679</v>
      </c>
      <c r="N2081" t="s">
        <v>4091</v>
      </c>
      <c r="O2081" s="14">
        <v>45047</v>
      </c>
      <c r="P2081" s="14">
        <v>45078</v>
      </c>
      <c r="Q2081" s="1" t="s">
        <v>75</v>
      </c>
      <c r="R2081" s="1"/>
      <c r="S2081" s="2" t="s">
        <v>9309</v>
      </c>
      <c r="T2081" s="48" t="s">
        <v>6992</v>
      </c>
      <c r="U2081" t="s">
        <v>5982</v>
      </c>
      <c r="V2081" t="s">
        <v>5982</v>
      </c>
      <c r="W2081" t="s">
        <v>299</v>
      </c>
      <c r="X2081" t="b">
        <f>Tabla1[[#This Row],[PLAN CONSUMO 31/10]]=Tabla1[[#This Row],[PLAN_CONSUMO]]</f>
        <v>1</v>
      </c>
      <c r="Y2081" t="s">
        <v>8621</v>
      </c>
      <c r="Z2081" t="b">
        <f>Tabla1[[#This Row],[DESCRIPCION_U20002 31/10]]=Tabla1[[#This Row],[DESCRIPCION_U2000]]</f>
        <v>1</v>
      </c>
      <c r="AA2081" t="s">
        <v>7554</v>
      </c>
      <c r="AB2081" t="b">
        <f>Tabla1[[#This Row],[EJECUTIVO COMERCIAL 31/10]]=Tabla1[[#This Row],[EJECUTIVO_CORPORATE]]</f>
        <v>1</v>
      </c>
      <c r="AC2081" t="e">
        <f>VLOOKUP(Tabla1[[#This Row],[NRO_CUENTA]],[1]!Tabla3[#Data],12,0)</f>
        <v>#N/A</v>
      </c>
      <c r="AD2081" t="e">
        <f>VLOOKUP(Tabla1[[#This Row],[NRO_CUENTA]],[1]!Tabla3[#Data],17,0)</f>
        <v>#N/A</v>
      </c>
    </row>
    <row r="2082" spans="1:31" x14ac:dyDescent="0.25">
      <c r="A2082" t="s">
        <v>322</v>
      </c>
      <c r="B2082" s="1">
        <v>44985</v>
      </c>
      <c r="C2082" t="s">
        <v>28</v>
      </c>
      <c r="D2082">
        <v>38846</v>
      </c>
      <c r="E2082" s="6" t="s">
        <v>8622</v>
      </c>
      <c r="F2082" t="s">
        <v>8623</v>
      </c>
      <c r="G2082" s="6" t="s">
        <v>8624</v>
      </c>
      <c r="H2082" t="s">
        <v>40</v>
      </c>
      <c r="I2082" t="s">
        <v>23</v>
      </c>
      <c r="J2082" t="s">
        <v>8725</v>
      </c>
      <c r="K2082" t="s">
        <v>8680</v>
      </c>
      <c r="L2082" t="s">
        <v>8681</v>
      </c>
      <c r="M2082" t="s">
        <v>8682</v>
      </c>
      <c r="N2082" t="s">
        <v>4091</v>
      </c>
      <c r="O2082" s="14">
        <v>45047</v>
      </c>
      <c r="P2082" s="14">
        <v>45078</v>
      </c>
      <c r="Q2082" s="1" t="s">
        <v>27</v>
      </c>
      <c r="R2082" s="1"/>
      <c r="S2082" s="2"/>
      <c r="T2082" s="48">
        <v>45106</v>
      </c>
      <c r="U2082" t="s">
        <v>5982</v>
      </c>
      <c r="V2082" t="s">
        <v>5982</v>
      </c>
      <c r="W2082" t="s">
        <v>28</v>
      </c>
      <c r="X2082" t="b">
        <f>Tabla1[[#This Row],[PLAN CONSUMO 31/10]]=Tabla1[[#This Row],[PLAN_CONSUMO]]</f>
        <v>1</v>
      </c>
      <c r="Y2082" t="s">
        <v>8623</v>
      </c>
      <c r="Z2082" t="b">
        <f>Tabla1[[#This Row],[DESCRIPCION_U20002 31/10]]=Tabla1[[#This Row],[DESCRIPCION_U2000]]</f>
        <v>1</v>
      </c>
      <c r="AA2082" t="s">
        <v>8624</v>
      </c>
      <c r="AB2082" t="b">
        <f>Tabla1[[#This Row],[EJECUTIVO COMERCIAL 31/10]]=Tabla1[[#This Row],[EJECUTIVO_CORPORATE]]</f>
        <v>1</v>
      </c>
      <c r="AC2082" t="e">
        <f>VLOOKUP(Tabla1[[#This Row],[NRO_CUENTA]],[1]!Tabla3[#Data],12,0)</f>
        <v>#N/A</v>
      </c>
      <c r="AD2082" t="e">
        <f>VLOOKUP(Tabla1[[#This Row],[NRO_CUENTA]],[1]!Tabla3[#Data],17,0)</f>
        <v>#N/A</v>
      </c>
    </row>
    <row r="2083" spans="1:31" x14ac:dyDescent="0.25">
      <c r="A2083" t="s">
        <v>88</v>
      </c>
      <c r="B2083" s="1">
        <v>44992</v>
      </c>
      <c r="C2083" t="s">
        <v>118</v>
      </c>
      <c r="D2083">
        <v>38834</v>
      </c>
      <c r="E2083" s="6" t="s">
        <v>3466</v>
      </c>
      <c r="F2083" t="s">
        <v>8619</v>
      </c>
      <c r="G2083" s="6" t="s">
        <v>5882</v>
      </c>
      <c r="H2083" t="s">
        <v>22</v>
      </c>
      <c r="I2083" t="s">
        <v>23</v>
      </c>
      <c r="J2083" t="s">
        <v>5686</v>
      </c>
      <c r="K2083" t="s">
        <v>8674</v>
      </c>
      <c r="L2083" t="s">
        <v>8675</v>
      </c>
      <c r="M2083" t="s">
        <v>8676</v>
      </c>
      <c r="N2083" t="s">
        <v>4091</v>
      </c>
      <c r="O2083" s="14">
        <v>45047</v>
      </c>
      <c r="P2083" s="14">
        <v>45078</v>
      </c>
      <c r="Q2083" s="1" t="s">
        <v>27</v>
      </c>
      <c r="R2083" s="1"/>
      <c r="S2083" s="2"/>
      <c r="T2083" s="48">
        <v>45093</v>
      </c>
      <c r="U2083" t="s">
        <v>5982</v>
      </c>
      <c r="V2083" t="s">
        <v>5982</v>
      </c>
      <c r="W2083" t="s">
        <v>118</v>
      </c>
      <c r="X2083" t="b">
        <f>Tabla1[[#This Row],[PLAN CONSUMO 31/10]]=Tabla1[[#This Row],[PLAN_CONSUMO]]</f>
        <v>1</v>
      </c>
      <c r="Y2083" t="s">
        <v>8619</v>
      </c>
      <c r="Z2083" t="b">
        <f>Tabla1[[#This Row],[DESCRIPCION_U20002 31/10]]=Tabla1[[#This Row],[DESCRIPCION_U2000]]</f>
        <v>1</v>
      </c>
      <c r="AA2083" t="s">
        <v>5882</v>
      </c>
      <c r="AB2083" t="b">
        <f>Tabla1[[#This Row],[EJECUTIVO COMERCIAL 31/10]]=Tabla1[[#This Row],[EJECUTIVO_CORPORATE]]</f>
        <v>1</v>
      </c>
      <c r="AC2083" t="e">
        <f>VLOOKUP(Tabla1[[#This Row],[NRO_CUENTA]],[1]!Tabla3[#Data],12,0)</f>
        <v>#N/A</v>
      </c>
      <c r="AD2083" t="e">
        <f>VLOOKUP(Tabla1[[#This Row],[NRO_CUENTA]],[1]!Tabla3[#Data],17,0)</f>
        <v>#N/A</v>
      </c>
    </row>
    <row r="2084" spans="1:31" x14ac:dyDescent="0.25">
      <c r="A2084" t="s">
        <v>88</v>
      </c>
      <c r="B2084" s="1">
        <v>44991</v>
      </c>
      <c r="C2084" t="s">
        <v>248</v>
      </c>
      <c r="D2084">
        <v>38833</v>
      </c>
      <c r="E2084" s="6" t="s">
        <v>8617</v>
      </c>
      <c r="F2084" t="s">
        <v>8618</v>
      </c>
      <c r="G2084" s="6" t="s">
        <v>6990</v>
      </c>
      <c r="H2084" t="s">
        <v>40</v>
      </c>
      <c r="I2084" t="s">
        <v>23</v>
      </c>
      <c r="J2084" s="34" t="s">
        <v>5201</v>
      </c>
      <c r="K2084" t="s">
        <v>8671</v>
      </c>
      <c r="L2084" t="s">
        <v>8672</v>
      </c>
      <c r="M2084" t="s">
        <v>8673</v>
      </c>
      <c r="N2084" t="s">
        <v>4091</v>
      </c>
      <c r="O2084" s="14">
        <v>45047</v>
      </c>
      <c r="P2084" s="14">
        <v>45078</v>
      </c>
      <c r="Q2084" s="1" t="s">
        <v>27</v>
      </c>
      <c r="R2084" s="1"/>
      <c r="S2084" s="2"/>
      <c r="T2084" s="48">
        <v>45096</v>
      </c>
      <c r="U2084" t="s">
        <v>5982</v>
      </c>
      <c r="V2084" t="s">
        <v>5982</v>
      </c>
      <c r="W2084" t="s">
        <v>248</v>
      </c>
      <c r="X2084" t="b">
        <f>Tabla1[[#This Row],[PLAN CONSUMO 31/10]]=Tabla1[[#This Row],[PLAN_CONSUMO]]</f>
        <v>1</v>
      </c>
      <c r="Y2084" t="s">
        <v>8618</v>
      </c>
      <c r="Z2084" t="b">
        <f>Tabla1[[#This Row],[DESCRIPCION_U20002 31/10]]=Tabla1[[#This Row],[DESCRIPCION_U2000]]</f>
        <v>1</v>
      </c>
      <c r="AA2084" t="s">
        <v>6990</v>
      </c>
      <c r="AB2084" t="b">
        <f>Tabla1[[#This Row],[EJECUTIVO COMERCIAL 31/10]]=Tabla1[[#This Row],[EJECUTIVO_CORPORATE]]</f>
        <v>1</v>
      </c>
      <c r="AC2084" t="e">
        <f>VLOOKUP(Tabla1[[#This Row],[NRO_CUENTA]],[1]!Tabla3[#Data],12,0)</f>
        <v>#N/A</v>
      </c>
      <c r="AD2084" t="e">
        <f>VLOOKUP(Tabla1[[#This Row],[NRO_CUENTA]],[1]!Tabla3[#Data],17,0)</f>
        <v>#N/A</v>
      </c>
    </row>
    <row r="2085" spans="1:31" x14ac:dyDescent="0.25">
      <c r="A2085" t="s">
        <v>18</v>
      </c>
      <c r="B2085" s="1">
        <v>45105</v>
      </c>
      <c r="C2085" t="s">
        <v>8544</v>
      </c>
      <c r="D2085">
        <v>38764</v>
      </c>
      <c r="E2085" t="s">
        <v>8186</v>
      </c>
      <c r="F2085" s="6" t="s">
        <v>8734</v>
      </c>
      <c r="G2085" t="s">
        <v>1820</v>
      </c>
      <c r="H2085" t="s">
        <v>22</v>
      </c>
      <c r="I2085" t="s">
        <v>23</v>
      </c>
      <c r="J2085" t="s">
        <v>1378</v>
      </c>
      <c r="K2085" t="s">
        <v>8735</v>
      </c>
      <c r="L2085">
        <v>0</v>
      </c>
      <c r="M2085" t="s">
        <v>8653</v>
      </c>
      <c r="N2085" t="s">
        <v>594</v>
      </c>
      <c r="O2085" s="14">
        <v>45047</v>
      </c>
      <c r="P2085" s="14">
        <v>45078</v>
      </c>
      <c r="Q2085" s="1" t="s">
        <v>27</v>
      </c>
      <c r="R2085" s="1"/>
      <c r="S2085" s="2"/>
      <c r="T2085" s="1">
        <v>45083</v>
      </c>
      <c r="U2085" t="s">
        <v>5982</v>
      </c>
      <c r="V2085" t="s">
        <v>5982</v>
      </c>
      <c r="W2085" t="s">
        <v>8544</v>
      </c>
      <c r="X2085" t="b">
        <f>Tabla1[[#This Row],[PLAN CONSUMO 31/10]]=Tabla1[[#This Row],[PLAN_CONSUMO]]</f>
        <v>1</v>
      </c>
      <c r="Y2085" t="s">
        <v>8734</v>
      </c>
      <c r="Z2085" t="b">
        <f>Tabla1[[#This Row],[DESCRIPCION_U20002 31/10]]=Tabla1[[#This Row],[DESCRIPCION_U2000]]</f>
        <v>1</v>
      </c>
      <c r="AA2085" t="s">
        <v>9185</v>
      </c>
      <c r="AB2085" t="b">
        <f>Tabla1[[#This Row],[EJECUTIVO COMERCIAL 31/10]]=Tabla1[[#This Row],[EJECUTIVO_CORPORATE]]</f>
        <v>0</v>
      </c>
      <c r="AC2085" t="e">
        <f>VLOOKUP(Tabla1[[#This Row],[NRO_CUENTA]],[1]!Tabla3[#Data],12,0)</f>
        <v>#N/A</v>
      </c>
      <c r="AD2085" t="e">
        <f>VLOOKUP(Tabla1[[#This Row],[NRO_CUENTA]],[1]!Tabla3[#Data],17,0)</f>
        <v>#N/A</v>
      </c>
    </row>
    <row r="2086" spans="1:31" x14ac:dyDescent="0.25">
      <c r="A2086" t="s">
        <v>322</v>
      </c>
      <c r="B2086" s="1">
        <v>44985</v>
      </c>
      <c r="C2086" t="s">
        <v>248</v>
      </c>
      <c r="D2086">
        <v>38857</v>
      </c>
      <c r="E2086" s="6" t="s">
        <v>8631</v>
      </c>
      <c r="F2086" t="s">
        <v>8632</v>
      </c>
      <c r="G2086" s="6" t="s">
        <v>7614</v>
      </c>
      <c r="H2086" t="s">
        <v>40</v>
      </c>
      <c r="I2086" t="s">
        <v>23</v>
      </c>
      <c r="J2086" t="s">
        <v>7431</v>
      </c>
      <c r="K2086" t="s">
        <v>8692</v>
      </c>
      <c r="L2086" t="s">
        <v>8693</v>
      </c>
      <c r="M2086" t="s">
        <v>8694</v>
      </c>
      <c r="N2086" t="s">
        <v>4091</v>
      </c>
      <c r="O2086" s="14">
        <v>45047</v>
      </c>
      <c r="P2086" s="14">
        <v>45078</v>
      </c>
      <c r="Q2086" s="1" t="s">
        <v>27</v>
      </c>
      <c r="R2086" s="1"/>
      <c r="S2086" s="2"/>
      <c r="T2086" s="48">
        <v>45111</v>
      </c>
      <c r="U2086" t="s">
        <v>5982</v>
      </c>
      <c r="V2086" t="s">
        <v>5982</v>
      </c>
      <c r="W2086" t="s">
        <v>248</v>
      </c>
      <c r="X2086" t="b">
        <f>Tabla1[[#This Row],[PLAN CONSUMO 31/10]]=Tabla1[[#This Row],[PLAN_CONSUMO]]</f>
        <v>1</v>
      </c>
      <c r="Y2086" t="s">
        <v>8632</v>
      </c>
      <c r="Z2086" t="b">
        <f>Tabla1[[#This Row],[DESCRIPCION_U20002 31/10]]=Tabla1[[#This Row],[DESCRIPCION_U2000]]</f>
        <v>1</v>
      </c>
      <c r="AA2086" t="s">
        <v>7614</v>
      </c>
      <c r="AB2086" t="b">
        <f>Tabla1[[#This Row],[EJECUTIVO COMERCIAL 31/10]]=Tabla1[[#This Row],[EJECUTIVO_CORPORATE]]</f>
        <v>1</v>
      </c>
      <c r="AC2086" t="e">
        <f>VLOOKUP(Tabla1[[#This Row],[NRO_CUENTA]],[1]!Tabla3[#Data],12,0)</f>
        <v>#N/A</v>
      </c>
      <c r="AD2086" t="e">
        <f>VLOOKUP(Tabla1[[#This Row],[NRO_CUENTA]],[1]!Tabla3[#Data],17,0)</f>
        <v>#N/A</v>
      </c>
    </row>
    <row r="2087" spans="1:31" x14ac:dyDescent="0.25">
      <c r="A2087" t="s">
        <v>88</v>
      </c>
      <c r="B2087" s="1">
        <v>44985</v>
      </c>
      <c r="C2087" t="s">
        <v>28</v>
      </c>
      <c r="D2087">
        <v>38735</v>
      </c>
      <c r="E2087" s="6" t="s">
        <v>8615</v>
      </c>
      <c r="F2087" t="s">
        <v>8616</v>
      </c>
      <c r="G2087" s="6" t="s">
        <v>7474</v>
      </c>
      <c r="H2087" t="s">
        <v>40</v>
      </c>
      <c r="I2087" t="s">
        <v>23</v>
      </c>
      <c r="J2087" t="s">
        <v>8118</v>
      </c>
      <c r="K2087" t="s">
        <v>8668</v>
      </c>
      <c r="L2087" t="s">
        <v>8669</v>
      </c>
      <c r="M2087" t="s">
        <v>8670</v>
      </c>
      <c r="N2087" t="s">
        <v>4091</v>
      </c>
      <c r="O2087" s="14">
        <v>45047</v>
      </c>
      <c r="P2087" s="14">
        <v>45078</v>
      </c>
      <c r="Q2087" s="1" t="s">
        <v>27</v>
      </c>
      <c r="R2087" s="1"/>
      <c r="S2087" s="2"/>
      <c r="T2087" s="48">
        <v>45101</v>
      </c>
      <c r="U2087" t="s">
        <v>5982</v>
      </c>
      <c r="V2087" t="s">
        <v>5982</v>
      </c>
      <c r="W2087" t="s">
        <v>28</v>
      </c>
      <c r="X2087" t="b">
        <f>Tabla1[[#This Row],[PLAN CONSUMO 31/10]]=Tabla1[[#This Row],[PLAN_CONSUMO]]</f>
        <v>1</v>
      </c>
      <c r="Y2087" t="s">
        <v>8616</v>
      </c>
      <c r="Z2087" t="b">
        <f>Tabla1[[#This Row],[DESCRIPCION_U20002 31/10]]=Tabla1[[#This Row],[DESCRIPCION_U2000]]</f>
        <v>1</v>
      </c>
      <c r="AA2087" t="s">
        <v>7474</v>
      </c>
      <c r="AB2087" t="b">
        <f>Tabla1[[#This Row],[EJECUTIVO COMERCIAL 31/10]]=Tabla1[[#This Row],[EJECUTIVO_CORPORATE]]</f>
        <v>1</v>
      </c>
      <c r="AC2087" t="e">
        <f>VLOOKUP(Tabla1[[#This Row],[NRO_CUENTA]],[1]!Tabla3[#Data],12,0)</f>
        <v>#N/A</v>
      </c>
      <c r="AD2087" t="e">
        <f>VLOOKUP(Tabla1[[#This Row],[NRO_CUENTA]],[1]!Tabla3[#Data],17,0)</f>
        <v>#N/A</v>
      </c>
    </row>
    <row r="2088" spans="1:31" x14ac:dyDescent="0.25">
      <c r="A2088" t="s">
        <v>242</v>
      </c>
      <c r="B2088" s="1">
        <v>44957</v>
      </c>
      <c r="C2088" t="s">
        <v>364</v>
      </c>
      <c r="D2088">
        <v>38709</v>
      </c>
      <c r="E2088" s="6" t="s">
        <v>8612</v>
      </c>
      <c r="F2088" t="s">
        <v>8613</v>
      </c>
      <c r="G2088" s="6" t="s">
        <v>6378</v>
      </c>
      <c r="H2088" t="s">
        <v>40</v>
      </c>
      <c r="I2088" t="s">
        <v>23</v>
      </c>
      <c r="J2088" t="s">
        <v>7201</v>
      </c>
      <c r="K2088" t="s">
        <v>8663</v>
      </c>
      <c r="L2088" t="s">
        <v>8664</v>
      </c>
      <c r="M2088" t="s">
        <v>8665</v>
      </c>
      <c r="N2088" t="s">
        <v>4091</v>
      </c>
      <c r="O2088" s="14">
        <v>45047</v>
      </c>
      <c r="P2088" s="14">
        <v>45078</v>
      </c>
      <c r="Q2088" s="1" t="s">
        <v>27</v>
      </c>
      <c r="R2088" s="1"/>
      <c r="S2088" s="2"/>
      <c r="T2088" s="48">
        <v>45103</v>
      </c>
      <c r="U2088" t="s">
        <v>5982</v>
      </c>
      <c r="V2088" t="s">
        <v>5982</v>
      </c>
      <c r="W2088" t="s">
        <v>364</v>
      </c>
      <c r="X2088" t="b">
        <f>Tabla1[[#This Row],[PLAN CONSUMO 31/10]]=Tabla1[[#This Row],[PLAN_CONSUMO]]</f>
        <v>1</v>
      </c>
      <c r="Y2088" t="s">
        <v>8613</v>
      </c>
      <c r="Z2088" t="b">
        <f>Tabla1[[#This Row],[DESCRIPCION_U20002 31/10]]=Tabla1[[#This Row],[DESCRIPCION_U2000]]</f>
        <v>1</v>
      </c>
      <c r="AA2088" t="s">
        <v>6378</v>
      </c>
      <c r="AB2088" t="b">
        <f>Tabla1[[#This Row],[EJECUTIVO COMERCIAL 31/10]]=Tabla1[[#This Row],[EJECUTIVO_CORPORATE]]</f>
        <v>1</v>
      </c>
      <c r="AC2088" t="e">
        <f>VLOOKUP(Tabla1[[#This Row],[NRO_CUENTA]],[1]!Tabla3[#Data],12,0)</f>
        <v>#N/A</v>
      </c>
      <c r="AD2088" t="e">
        <f>VLOOKUP(Tabla1[[#This Row],[NRO_CUENTA]],[1]!Tabla3[#Data],17,0)</f>
        <v>#N/A</v>
      </c>
    </row>
    <row r="2089" spans="1:31" x14ac:dyDescent="0.25">
      <c r="A2089" t="s">
        <v>88</v>
      </c>
      <c r="B2089" s="1">
        <v>44957</v>
      </c>
      <c r="C2089" t="s">
        <v>28</v>
      </c>
      <c r="D2089">
        <v>38692</v>
      </c>
      <c r="E2089" s="6" t="s">
        <v>8610</v>
      </c>
      <c r="F2089" t="s">
        <v>8611</v>
      </c>
      <c r="G2089" s="6" t="s">
        <v>1413</v>
      </c>
      <c r="H2089" t="s">
        <v>22</v>
      </c>
      <c r="I2089" t="s">
        <v>23</v>
      </c>
      <c r="J2089" t="s">
        <v>757</v>
      </c>
      <c r="K2089" t="s">
        <v>8660</v>
      </c>
      <c r="L2089" t="s">
        <v>8661</v>
      </c>
      <c r="M2089" t="s">
        <v>8662</v>
      </c>
      <c r="N2089" t="s">
        <v>4091</v>
      </c>
      <c r="O2089" s="14">
        <v>45047</v>
      </c>
      <c r="P2089" s="14">
        <v>45078</v>
      </c>
      <c r="Q2089" s="1" t="s">
        <v>27</v>
      </c>
      <c r="R2089" s="1"/>
      <c r="S2089" s="2"/>
      <c r="T2089" s="48">
        <v>45106</v>
      </c>
      <c r="U2089" t="s">
        <v>5982</v>
      </c>
      <c r="V2089" t="s">
        <v>5982</v>
      </c>
      <c r="W2089" t="s">
        <v>28</v>
      </c>
      <c r="X2089" t="b">
        <f>Tabla1[[#This Row],[PLAN CONSUMO 31/10]]=Tabla1[[#This Row],[PLAN_CONSUMO]]</f>
        <v>1</v>
      </c>
      <c r="Y2089" t="s">
        <v>9184</v>
      </c>
      <c r="Z2089" t="b">
        <f>Tabla1[[#This Row],[DESCRIPCION_U20002 31/10]]=Tabla1[[#This Row],[DESCRIPCION_U2000]]</f>
        <v>0</v>
      </c>
      <c r="AA2089" t="s">
        <v>8926</v>
      </c>
      <c r="AB2089" t="b">
        <f>Tabla1[[#This Row],[EJECUTIVO COMERCIAL 31/10]]=Tabla1[[#This Row],[EJECUTIVO_CORPORATE]]</f>
        <v>0</v>
      </c>
      <c r="AC2089" t="e">
        <f>VLOOKUP(Tabla1[[#This Row],[NRO_CUENTA]],[1]!Tabla3[#Data],12,0)</f>
        <v>#N/A</v>
      </c>
      <c r="AD2089" t="e">
        <f>VLOOKUP(Tabla1[[#This Row],[NRO_CUENTA]],[1]!Tabla3[#Data],17,0)</f>
        <v>#N/A</v>
      </c>
    </row>
    <row r="2090" spans="1:31" x14ac:dyDescent="0.25">
      <c r="A2090" t="s">
        <v>88</v>
      </c>
      <c r="B2090" s="1">
        <v>44957</v>
      </c>
      <c r="C2090" t="s">
        <v>28</v>
      </c>
      <c r="D2090">
        <v>38670</v>
      </c>
      <c r="E2090" s="6" t="s">
        <v>7878</v>
      </c>
      <c r="F2090" t="s">
        <v>8733</v>
      </c>
      <c r="G2090" s="6" t="s">
        <v>1830</v>
      </c>
      <c r="H2090" t="s">
        <v>40</v>
      </c>
      <c r="I2090" t="s">
        <v>23</v>
      </c>
      <c r="J2090" t="s">
        <v>1842</v>
      </c>
      <c r="K2090" t="s">
        <v>8732</v>
      </c>
      <c r="L2090">
        <v>0</v>
      </c>
      <c r="M2090" t="s">
        <v>7955</v>
      </c>
      <c r="N2090" t="s">
        <v>594</v>
      </c>
      <c r="O2090" s="14">
        <v>45047</v>
      </c>
      <c r="P2090" s="14">
        <v>45078</v>
      </c>
      <c r="Q2090" s="1" t="s">
        <v>27</v>
      </c>
      <c r="R2090" s="1"/>
      <c r="S2090" s="2"/>
      <c r="T2090" s="1">
        <v>45104</v>
      </c>
      <c r="U2090" t="s">
        <v>5982</v>
      </c>
      <c r="V2090" t="s">
        <v>35</v>
      </c>
      <c r="W2090" t="s">
        <v>28</v>
      </c>
      <c r="X2090" t="b">
        <f>Tabla1[[#This Row],[PLAN CONSUMO 31/10]]=Tabla1[[#This Row],[PLAN_CONSUMO]]</f>
        <v>1</v>
      </c>
      <c r="Y2090" t="s">
        <v>35</v>
      </c>
      <c r="Z2090" t="b">
        <f>Tabla1[[#This Row],[DESCRIPCION_U20002 31/10]]=Tabla1[[#This Row],[DESCRIPCION_U2000]]</f>
        <v>0</v>
      </c>
      <c r="AA2090" t="s">
        <v>1830</v>
      </c>
      <c r="AB2090" t="b">
        <f>Tabla1[[#This Row],[EJECUTIVO COMERCIAL 31/10]]=Tabla1[[#This Row],[EJECUTIVO_CORPORATE]]</f>
        <v>1</v>
      </c>
      <c r="AC2090" t="e">
        <f>VLOOKUP(Tabla1[[#This Row],[NRO_CUENTA]],[1]!Tabla3[#Data],12,0)</f>
        <v>#N/A</v>
      </c>
      <c r="AD2090" t="e">
        <f>VLOOKUP(Tabla1[[#This Row],[NRO_CUENTA]],[1]!Tabla3[#Data],17,0)</f>
        <v>#N/A</v>
      </c>
    </row>
    <row r="2091" spans="1:31" x14ac:dyDescent="0.25">
      <c r="A2091" t="s">
        <v>322</v>
      </c>
      <c r="B2091" s="1">
        <v>44952</v>
      </c>
      <c r="C2091" t="s">
        <v>129</v>
      </c>
      <c r="D2091">
        <v>38654</v>
      </c>
      <c r="E2091" s="6" t="s">
        <v>8608</v>
      </c>
      <c r="F2091" t="s">
        <v>8609</v>
      </c>
      <c r="G2091" s="6" t="s">
        <v>7857</v>
      </c>
      <c r="H2091" t="s">
        <v>40</v>
      </c>
      <c r="I2091" t="s">
        <v>23</v>
      </c>
      <c r="J2091" s="34" t="s">
        <v>7960</v>
      </c>
      <c r="K2091" t="s">
        <v>8657</v>
      </c>
      <c r="L2091" t="s">
        <v>8658</v>
      </c>
      <c r="M2091" t="s">
        <v>8659</v>
      </c>
      <c r="N2091" t="s">
        <v>4091</v>
      </c>
      <c r="O2091" s="14">
        <v>45047</v>
      </c>
      <c r="P2091" s="14">
        <v>45078</v>
      </c>
      <c r="Q2091" s="1" t="s">
        <v>27</v>
      </c>
      <c r="R2091" s="1"/>
      <c r="S2091" s="2"/>
      <c r="T2091" s="48">
        <v>45096</v>
      </c>
      <c r="U2091" t="s">
        <v>5982</v>
      </c>
      <c r="V2091" t="s">
        <v>5982</v>
      </c>
      <c r="W2091" t="s">
        <v>129</v>
      </c>
      <c r="X2091" t="b">
        <f>Tabla1[[#This Row],[PLAN CONSUMO 31/10]]=Tabla1[[#This Row],[PLAN_CONSUMO]]</f>
        <v>1</v>
      </c>
      <c r="Y2091" t="s">
        <v>8609</v>
      </c>
      <c r="Z2091" t="b">
        <f>Tabla1[[#This Row],[DESCRIPCION_U20002 31/10]]=Tabla1[[#This Row],[DESCRIPCION_U2000]]</f>
        <v>1</v>
      </c>
      <c r="AA2091" t="s">
        <v>7857</v>
      </c>
      <c r="AB2091" t="b">
        <f>Tabla1[[#This Row],[EJECUTIVO COMERCIAL 31/10]]=Tabla1[[#This Row],[EJECUTIVO_CORPORATE]]</f>
        <v>1</v>
      </c>
      <c r="AC2091" t="e">
        <f>VLOOKUP(Tabla1[[#This Row],[NRO_CUENTA]],[1]!Tabla3[#Data],12,0)</f>
        <v>#N/A</v>
      </c>
      <c r="AD2091" t="e">
        <f>VLOOKUP(Tabla1[[#This Row],[NRO_CUENTA]],[1]!Tabla3[#Data],17,0)</f>
        <v>#N/A</v>
      </c>
    </row>
    <row r="2092" spans="1:31" x14ac:dyDescent="0.25">
      <c r="A2092" t="s">
        <v>242</v>
      </c>
      <c r="B2092" s="1">
        <v>44925</v>
      </c>
      <c r="C2092" t="s">
        <v>323</v>
      </c>
      <c r="D2092">
        <v>38545</v>
      </c>
      <c r="E2092" s="6" t="s">
        <v>8427</v>
      </c>
      <c r="F2092" t="s">
        <v>8428</v>
      </c>
      <c r="G2092" t="s">
        <v>4250</v>
      </c>
      <c r="H2092" t="s">
        <v>40</v>
      </c>
      <c r="I2092" t="s">
        <v>23</v>
      </c>
      <c r="J2092" s="34" t="s">
        <v>1637</v>
      </c>
      <c r="K2092" t="s">
        <v>8465</v>
      </c>
      <c r="L2092" t="s">
        <v>8466</v>
      </c>
      <c r="M2092" t="s">
        <v>8596</v>
      </c>
      <c r="N2092" t="s">
        <v>4091</v>
      </c>
      <c r="O2092" s="14">
        <v>44986</v>
      </c>
      <c r="P2092" s="14">
        <v>45017</v>
      </c>
      <c r="Q2092" s="1" t="s">
        <v>27</v>
      </c>
      <c r="R2092" s="1" t="s">
        <v>8597</v>
      </c>
      <c r="S2092" s="2"/>
      <c r="T2092" s="48">
        <v>45080</v>
      </c>
      <c r="U2092" t="s">
        <v>5982</v>
      </c>
      <c r="V2092" t="s">
        <v>5982</v>
      </c>
      <c r="W2092" t="s">
        <v>323</v>
      </c>
      <c r="X2092" t="b">
        <f>Tabla1[[#This Row],[PLAN CONSUMO 31/10]]=Tabla1[[#This Row],[PLAN_CONSUMO]]</f>
        <v>1</v>
      </c>
      <c r="Y2092" t="s">
        <v>8428</v>
      </c>
      <c r="Z2092" t="b">
        <f>Tabla1[[#This Row],[DESCRIPCION_U20002 31/10]]=Tabla1[[#This Row],[DESCRIPCION_U2000]]</f>
        <v>1</v>
      </c>
      <c r="AA2092" t="s">
        <v>4250</v>
      </c>
      <c r="AB2092" t="b">
        <f>Tabla1[[#This Row],[EJECUTIVO COMERCIAL 31/10]]=Tabla1[[#This Row],[EJECUTIVO_CORPORATE]]</f>
        <v>1</v>
      </c>
      <c r="AC2092" t="e">
        <f>VLOOKUP(Tabla1[[#This Row],[NRO_CUENTA]],[1]!Tabla3[#Data],12,0)</f>
        <v>#N/A</v>
      </c>
      <c r="AD2092" t="e">
        <f>VLOOKUP(Tabla1[[#This Row],[NRO_CUENTA]],[1]!Tabla3[#Data],17,0)</f>
        <v>#N/A</v>
      </c>
      <c r="AE2092" t="s">
        <v>8565</v>
      </c>
    </row>
    <row r="2093" spans="1:31" x14ac:dyDescent="0.25">
      <c r="A2093" t="s">
        <v>1382</v>
      </c>
      <c r="B2093" s="1">
        <v>44924</v>
      </c>
      <c r="C2093" t="s">
        <v>248</v>
      </c>
      <c r="D2093">
        <v>38349</v>
      </c>
      <c r="E2093" s="6" t="s">
        <v>8348</v>
      </c>
      <c r="F2093" t="s">
        <v>8349</v>
      </c>
      <c r="G2093" s="6" t="s">
        <v>5584</v>
      </c>
      <c r="H2093" t="s">
        <v>40</v>
      </c>
      <c r="I2093" t="s">
        <v>23</v>
      </c>
      <c r="J2093" t="s">
        <v>5585</v>
      </c>
      <c r="K2093" t="s">
        <v>8374</v>
      </c>
      <c r="L2093" t="s">
        <v>8375</v>
      </c>
      <c r="M2093" t="s">
        <v>8593</v>
      </c>
      <c r="N2093" t="s">
        <v>4091</v>
      </c>
      <c r="O2093" s="14">
        <v>44958</v>
      </c>
      <c r="P2093" s="14">
        <v>44986</v>
      </c>
      <c r="Q2093" s="1" t="s">
        <v>27</v>
      </c>
      <c r="R2093" s="1" t="s">
        <v>8597</v>
      </c>
      <c r="S2093" s="2"/>
      <c r="T2093" s="48">
        <v>45084</v>
      </c>
      <c r="U2093" t="s">
        <v>5982</v>
      </c>
      <c r="V2093" t="s">
        <v>5982</v>
      </c>
      <c r="W2093" t="s">
        <v>248</v>
      </c>
      <c r="X2093" t="b">
        <f>Tabla1[[#This Row],[PLAN CONSUMO 31/10]]=Tabla1[[#This Row],[PLAN_CONSUMO]]</f>
        <v>1</v>
      </c>
      <c r="Y2093" t="s">
        <v>8349</v>
      </c>
      <c r="Z2093" t="b">
        <f>Tabla1[[#This Row],[DESCRIPCION_U20002 31/10]]=Tabla1[[#This Row],[DESCRIPCION_U2000]]</f>
        <v>1</v>
      </c>
      <c r="AA2093" t="s">
        <v>7475</v>
      </c>
      <c r="AB2093" t="b">
        <f>Tabla1[[#This Row],[EJECUTIVO COMERCIAL 31/10]]=Tabla1[[#This Row],[EJECUTIVO_CORPORATE]]</f>
        <v>0</v>
      </c>
      <c r="AC2093" t="e">
        <f>VLOOKUP(Tabla1[[#This Row],[NRO_CUENTA]],[1]!Tabla3[#Data],12,0)</f>
        <v>#N/A</v>
      </c>
      <c r="AD2093" t="e">
        <f>VLOOKUP(Tabla1[[#This Row],[NRO_CUENTA]],[1]!Tabla3[#Data],17,0)</f>
        <v>#N/A</v>
      </c>
      <c r="AE2093" t="s">
        <v>8562</v>
      </c>
    </row>
    <row r="2094" spans="1:31" x14ac:dyDescent="0.25">
      <c r="A2094" t="s">
        <v>322</v>
      </c>
      <c r="B2094" s="1">
        <v>45016</v>
      </c>
      <c r="C2094" t="s">
        <v>28</v>
      </c>
      <c r="D2094">
        <v>38941</v>
      </c>
      <c r="E2094" s="6" t="s">
        <v>8645</v>
      </c>
      <c r="F2094" t="s">
        <v>8646</v>
      </c>
      <c r="G2094" s="6" t="s">
        <v>8352</v>
      </c>
      <c r="H2094" t="s">
        <v>40</v>
      </c>
      <c r="I2094" t="s">
        <v>23</v>
      </c>
      <c r="J2094" t="s">
        <v>8412</v>
      </c>
      <c r="K2094" t="s">
        <v>8715</v>
      </c>
      <c r="L2094" t="s">
        <v>8716</v>
      </c>
      <c r="M2094" t="s">
        <v>8717</v>
      </c>
      <c r="N2094" t="s">
        <v>4091</v>
      </c>
      <c r="O2094" s="14">
        <v>45047</v>
      </c>
      <c r="P2094" s="14">
        <v>45078</v>
      </c>
      <c r="Q2094" s="1" t="s">
        <v>27</v>
      </c>
      <c r="R2094" s="1"/>
      <c r="S2094" s="2"/>
      <c r="T2094" s="48">
        <v>45170</v>
      </c>
      <c r="U2094" t="s">
        <v>5982</v>
      </c>
      <c r="V2094" t="s">
        <v>5982</v>
      </c>
      <c r="W2094" t="s">
        <v>28</v>
      </c>
      <c r="X2094" t="b">
        <f>Tabla1[[#This Row],[PLAN CONSUMO 31/10]]=Tabla1[[#This Row],[PLAN_CONSUMO]]</f>
        <v>1</v>
      </c>
      <c r="Y2094" t="s">
        <v>8646</v>
      </c>
      <c r="Z2094" t="b">
        <f>Tabla1[[#This Row],[DESCRIPCION_U20002 31/10]]=Tabla1[[#This Row],[DESCRIPCION_U2000]]</f>
        <v>1</v>
      </c>
      <c r="AA2094" t="s">
        <v>8352</v>
      </c>
      <c r="AB2094" t="b">
        <f>Tabla1[[#This Row],[EJECUTIVO COMERCIAL 31/10]]=Tabla1[[#This Row],[EJECUTIVO_CORPORATE]]</f>
        <v>1</v>
      </c>
      <c r="AC2094" t="e">
        <f>VLOOKUP(Tabla1[[#This Row],[NRO_CUENTA]],[1]!Tabla3[#Data],12,0)</f>
        <v>#N/A</v>
      </c>
      <c r="AD2094" t="e">
        <f>VLOOKUP(Tabla1[[#This Row],[NRO_CUENTA]],[1]!Tabla3[#Data],17,0)</f>
        <v>#N/A</v>
      </c>
    </row>
    <row r="2095" spans="1:31" x14ac:dyDescent="0.25">
      <c r="A2095" t="s">
        <v>88</v>
      </c>
      <c r="B2095" s="1">
        <v>44833</v>
      </c>
      <c r="C2095" t="s">
        <v>28</v>
      </c>
      <c r="D2095">
        <v>38163</v>
      </c>
      <c r="E2095" s="6" t="s">
        <v>8007</v>
      </c>
      <c r="F2095" t="s">
        <v>8008</v>
      </c>
      <c r="G2095" s="6" t="s">
        <v>5882</v>
      </c>
      <c r="H2095" t="s">
        <v>22</v>
      </c>
      <c r="I2095" t="s">
        <v>23</v>
      </c>
      <c r="J2095" t="s">
        <v>5686</v>
      </c>
      <c r="K2095" t="s">
        <v>8072</v>
      </c>
      <c r="L2095">
        <v>0</v>
      </c>
      <c r="M2095" t="s">
        <v>8601</v>
      </c>
      <c r="N2095" t="s">
        <v>4091</v>
      </c>
      <c r="O2095" s="14">
        <v>44896</v>
      </c>
      <c r="P2095" s="14">
        <v>44927</v>
      </c>
      <c r="Q2095" s="1" t="s">
        <v>27</v>
      </c>
      <c r="R2095" s="1" t="s">
        <v>8599</v>
      </c>
      <c r="S2095" s="2"/>
      <c r="T2095" s="48">
        <v>45089</v>
      </c>
      <c r="U2095" t="s">
        <v>5982</v>
      </c>
      <c r="V2095" t="s">
        <v>5982</v>
      </c>
      <c r="W2095" t="s">
        <v>28</v>
      </c>
      <c r="X2095" t="b">
        <f>Tabla1[[#This Row],[PLAN CONSUMO 31/10]]=Tabla1[[#This Row],[PLAN_CONSUMO]]</f>
        <v>1</v>
      </c>
      <c r="Y2095" t="s">
        <v>8008</v>
      </c>
      <c r="Z2095" t="b">
        <f>Tabla1[[#This Row],[DESCRIPCION_U20002 31/10]]=Tabla1[[#This Row],[DESCRIPCION_U2000]]</f>
        <v>1</v>
      </c>
      <c r="AA2095" t="s">
        <v>5882</v>
      </c>
      <c r="AB2095" t="b">
        <f>Tabla1[[#This Row],[EJECUTIVO COMERCIAL 31/10]]=Tabla1[[#This Row],[EJECUTIVO_CORPORATE]]</f>
        <v>1</v>
      </c>
      <c r="AC2095" t="e">
        <f>VLOOKUP(Tabla1[[#This Row],[NRO_CUENTA]],[1]!Tabla3[#Data],12,0)</f>
        <v>#N/A</v>
      </c>
      <c r="AD2095" t="e">
        <f>VLOOKUP(Tabla1[[#This Row],[NRO_CUENTA]],[1]!Tabla3[#Data],17,0)</f>
        <v>#N/A</v>
      </c>
      <c r="AE2095" t="s">
        <v>8135</v>
      </c>
    </row>
    <row r="2096" spans="1:31" x14ac:dyDescent="0.25">
      <c r="A2096" t="s">
        <v>322</v>
      </c>
      <c r="B2096" s="1">
        <v>44672</v>
      </c>
      <c r="C2096" t="s">
        <v>28</v>
      </c>
      <c r="D2096">
        <v>37497</v>
      </c>
      <c r="E2096" s="6" t="s">
        <v>7704</v>
      </c>
      <c r="F2096" t="s">
        <v>7705</v>
      </c>
      <c r="G2096" t="s">
        <v>7474</v>
      </c>
      <c r="H2096" t="s">
        <v>40</v>
      </c>
      <c r="I2096" s="37" t="s">
        <v>23</v>
      </c>
      <c r="J2096" t="s">
        <v>7201</v>
      </c>
      <c r="K2096" t="s">
        <v>7730</v>
      </c>
      <c r="L2096" t="s">
        <v>7731</v>
      </c>
      <c r="M2096" t="s">
        <v>8604</v>
      </c>
      <c r="N2096" t="s">
        <v>4091</v>
      </c>
      <c r="O2096" s="14">
        <v>44835</v>
      </c>
      <c r="P2096" s="14">
        <v>44866</v>
      </c>
      <c r="Q2096" s="1" t="s">
        <v>27</v>
      </c>
      <c r="R2096" s="1" t="s">
        <v>8597</v>
      </c>
      <c r="S2096" s="2"/>
      <c r="T2096" s="48">
        <v>45106</v>
      </c>
      <c r="U2096" t="s">
        <v>5982</v>
      </c>
      <c r="V2096" t="s">
        <v>5982</v>
      </c>
      <c r="W2096" t="s">
        <v>28</v>
      </c>
      <c r="X2096" t="b">
        <f>Tabla1[[#This Row],[PLAN CONSUMO 31/10]]=Tabla1[[#This Row],[PLAN_CONSUMO]]</f>
        <v>1</v>
      </c>
      <c r="Y2096" t="s">
        <v>7705</v>
      </c>
      <c r="Z2096" t="b">
        <f>Tabla1[[#This Row],[DESCRIPCION_U20002 31/10]]=Tabla1[[#This Row],[DESCRIPCION_U2000]]</f>
        <v>1</v>
      </c>
      <c r="AA2096" t="s">
        <v>7474</v>
      </c>
      <c r="AB2096" t="b">
        <f>Tabla1[[#This Row],[EJECUTIVO COMERCIAL 31/10]]=Tabla1[[#This Row],[EJECUTIVO_CORPORATE]]</f>
        <v>1</v>
      </c>
      <c r="AC2096" t="e">
        <f>VLOOKUP(Tabla1[[#This Row],[NRO_CUENTA]],[1]!Tabla3[#Data],12,0)</f>
        <v>#N/A</v>
      </c>
      <c r="AD2096" t="e">
        <f>VLOOKUP(Tabla1[[#This Row],[NRO_CUENTA]],[1]!Tabla3[#Data],17,0)</f>
        <v>#N/A</v>
      </c>
      <c r="AE2096" t="s">
        <v>8136</v>
      </c>
    </row>
    <row r="2097" spans="1:31" x14ac:dyDescent="0.25">
      <c r="A2097" t="s">
        <v>88</v>
      </c>
      <c r="B2097" s="1">
        <v>44196</v>
      </c>
      <c r="C2097" t="s">
        <v>28</v>
      </c>
      <c r="D2097">
        <v>35782</v>
      </c>
      <c r="E2097" s="6" t="s">
        <v>3462</v>
      </c>
      <c r="F2097" t="s">
        <v>7969</v>
      </c>
      <c r="G2097" t="s">
        <v>7475</v>
      </c>
      <c r="H2097" t="s">
        <v>22</v>
      </c>
      <c r="I2097" t="s">
        <v>23</v>
      </c>
      <c r="J2097" t="s">
        <v>963</v>
      </c>
      <c r="K2097" t="s">
        <v>3923</v>
      </c>
      <c r="L2097" t="s">
        <v>3924</v>
      </c>
      <c r="M2097" t="s">
        <v>3925</v>
      </c>
      <c r="N2097" t="s">
        <v>8575</v>
      </c>
      <c r="O2097" s="14">
        <v>45017</v>
      </c>
      <c r="P2097" s="14">
        <v>45047</v>
      </c>
      <c r="Q2097" s="1" t="s">
        <v>1878</v>
      </c>
      <c r="R2097" s="1"/>
      <c r="S2097" s="2"/>
      <c r="T2097" s="89">
        <v>45084</v>
      </c>
      <c r="U2097" t="s">
        <v>5984</v>
      </c>
      <c r="V2097" t="s">
        <v>5984</v>
      </c>
      <c r="W2097" t="s">
        <v>28</v>
      </c>
      <c r="X2097" t="b">
        <f>Tabla1[[#This Row],[PLAN CONSUMO 31/10]]=Tabla1[[#This Row],[PLAN_CONSUMO]]</f>
        <v>1</v>
      </c>
      <c r="Y2097" t="s">
        <v>9280</v>
      </c>
      <c r="Z2097" t="b">
        <f>Tabla1[[#This Row],[DESCRIPCION_U20002 31/10]]=Tabla1[[#This Row],[DESCRIPCION_U2000]]</f>
        <v>0</v>
      </c>
      <c r="AA2097" t="s">
        <v>7475</v>
      </c>
      <c r="AB2097" t="b">
        <f>Tabla1[[#This Row],[EJECUTIVO COMERCIAL 31/10]]=Tabla1[[#This Row],[EJECUTIVO_CORPORATE]]</f>
        <v>1</v>
      </c>
      <c r="AC2097" t="e">
        <f>VLOOKUP(Tabla1[[#This Row],[NRO_CUENTA]],[1]!Tabla3[#Data],12,0)</f>
        <v>#N/A</v>
      </c>
      <c r="AD2097" t="e">
        <f>VLOOKUP(Tabla1[[#This Row],[NRO_CUENTA]],[1]!Tabla3[#Data],17,0)</f>
        <v>#N/A</v>
      </c>
    </row>
    <row r="2098" spans="1:31" x14ac:dyDescent="0.25">
      <c r="A2098" t="s">
        <v>88</v>
      </c>
      <c r="B2098" s="1">
        <v>43861</v>
      </c>
      <c r="C2098" t="s">
        <v>28</v>
      </c>
      <c r="D2098">
        <v>35083</v>
      </c>
      <c r="E2098" s="6" t="s">
        <v>1416</v>
      </c>
      <c r="F2098" t="s">
        <v>3358</v>
      </c>
      <c r="G2098" s="6" t="s">
        <v>1413</v>
      </c>
      <c r="H2098" t="s">
        <v>31</v>
      </c>
      <c r="I2098" t="s">
        <v>23</v>
      </c>
      <c r="J2098" t="s">
        <v>757</v>
      </c>
      <c r="K2098" t="s">
        <v>1544</v>
      </c>
      <c r="L2098" t="s">
        <v>1545</v>
      </c>
      <c r="M2098" t="s">
        <v>8535</v>
      </c>
      <c r="N2098" t="s">
        <v>17</v>
      </c>
      <c r="O2098" s="14">
        <v>43922</v>
      </c>
      <c r="P2098" s="14">
        <v>43952</v>
      </c>
      <c r="Q2098" s="1" t="s">
        <v>27</v>
      </c>
      <c r="R2098" s="21"/>
      <c r="S2098" s="24"/>
      <c r="T2098" s="22">
        <v>45107</v>
      </c>
      <c r="U2098" t="s">
        <v>5982</v>
      </c>
      <c r="V2098" t="s">
        <v>5982</v>
      </c>
      <c r="W2098" t="s">
        <v>28</v>
      </c>
      <c r="X2098" t="b">
        <f>Tabla1[[#This Row],[PLAN CONSUMO 31/10]]=Tabla1[[#This Row],[PLAN_CONSUMO]]</f>
        <v>1</v>
      </c>
      <c r="Y2098" t="s">
        <v>3358</v>
      </c>
      <c r="Z2098" t="b">
        <f>Tabla1[[#This Row],[DESCRIPCION_U20002 31/10]]=Tabla1[[#This Row],[DESCRIPCION_U2000]]</f>
        <v>1</v>
      </c>
      <c r="AA2098" t="s">
        <v>8926</v>
      </c>
      <c r="AB2098" t="b">
        <f>Tabla1[[#This Row],[EJECUTIVO COMERCIAL 31/10]]=Tabla1[[#This Row],[EJECUTIVO_CORPORATE]]</f>
        <v>0</v>
      </c>
      <c r="AC2098" t="e">
        <f>VLOOKUP(Tabla1[[#This Row],[NRO_CUENTA]],[1]!Tabla3[#Data],12,0)</f>
        <v>#N/A</v>
      </c>
      <c r="AD2098" t="e">
        <f>VLOOKUP(Tabla1[[#This Row],[NRO_CUENTA]],[1]!Tabla3[#Data],17,0)</f>
        <v>#N/A</v>
      </c>
      <c r="AE2098" t="s">
        <v>8555</v>
      </c>
    </row>
    <row r="2099" spans="1:31" x14ac:dyDescent="0.25">
      <c r="A2099" t="s">
        <v>88</v>
      </c>
      <c r="B2099" s="1">
        <v>44957</v>
      </c>
      <c r="C2099" t="s">
        <v>28</v>
      </c>
      <c r="D2099">
        <v>38612</v>
      </c>
      <c r="E2099" s="6" t="s">
        <v>7878</v>
      </c>
      <c r="F2099" t="s">
        <v>8730</v>
      </c>
      <c r="G2099" s="6" t="s">
        <v>1830</v>
      </c>
      <c r="H2099" t="s">
        <v>40</v>
      </c>
      <c r="I2099" t="s">
        <v>23</v>
      </c>
      <c r="J2099" t="s">
        <v>1842</v>
      </c>
      <c r="K2099" t="s">
        <v>8726</v>
      </c>
      <c r="L2099">
        <v>0</v>
      </c>
      <c r="M2099" t="s">
        <v>7955</v>
      </c>
      <c r="N2099" t="s">
        <v>594</v>
      </c>
      <c r="O2099" s="14">
        <v>45047</v>
      </c>
      <c r="P2099" s="14">
        <v>45078</v>
      </c>
      <c r="Q2099" s="1" t="s">
        <v>27</v>
      </c>
      <c r="R2099" s="1"/>
      <c r="S2099" s="2"/>
      <c r="T2099" s="48">
        <v>45127</v>
      </c>
      <c r="U2099" t="e">
        <v>#N/A</v>
      </c>
      <c r="V2099" t="e">
        <v>#N/A</v>
      </c>
      <c r="W2099" t="e">
        <v>#N/A</v>
      </c>
      <c r="X2099" t="e">
        <f>Tabla1[[#This Row],[PLAN CONSUMO 31/10]]=Tabla1[[#This Row],[PLAN_CONSUMO]]</f>
        <v>#N/A</v>
      </c>
      <c r="Y2099" t="e">
        <v>#N/A</v>
      </c>
      <c r="Z2099" t="e">
        <f>Tabla1[[#This Row],[DESCRIPCION_U20002 31/10]]=Tabla1[[#This Row],[DESCRIPCION_U2000]]</f>
        <v>#N/A</v>
      </c>
      <c r="AA2099" t="e">
        <v>#N/A</v>
      </c>
      <c r="AB2099" t="e">
        <f>Tabla1[[#This Row],[EJECUTIVO COMERCIAL 31/10]]=Tabla1[[#This Row],[EJECUTIVO_CORPORATE]]</f>
        <v>#N/A</v>
      </c>
      <c r="AC2099" t="e">
        <f>VLOOKUP(Tabla1[[#This Row],[NRO_CUENTA]],[1]!Tabla3[#Data],12,0)</f>
        <v>#N/A</v>
      </c>
      <c r="AD2099" t="e">
        <f>VLOOKUP(Tabla1[[#This Row],[NRO_CUENTA]],[1]!Tabla3[#Data],17,0)</f>
        <v>#N/A</v>
      </c>
    </row>
    <row r="2100" spans="1:31" x14ac:dyDescent="0.25">
      <c r="A2100" t="s">
        <v>322</v>
      </c>
      <c r="B2100" s="1">
        <v>43220</v>
      </c>
      <c r="C2100" t="s">
        <v>248</v>
      </c>
      <c r="D2100">
        <v>32125</v>
      </c>
      <c r="E2100" s="6" t="s">
        <v>4891</v>
      </c>
      <c r="F2100" t="s">
        <v>4892</v>
      </c>
      <c r="G2100" s="6" t="s">
        <v>4825</v>
      </c>
      <c r="H2100" t="s">
        <v>40</v>
      </c>
      <c r="I2100" t="s">
        <v>23</v>
      </c>
      <c r="J2100" t="s">
        <v>5192</v>
      </c>
      <c r="K2100" t="s">
        <v>5050</v>
      </c>
      <c r="L2100" t="s">
        <v>5051</v>
      </c>
      <c r="M2100" t="s">
        <v>5052</v>
      </c>
      <c r="N2100" t="s">
        <v>8575</v>
      </c>
      <c r="O2100" s="14">
        <v>45017</v>
      </c>
      <c r="P2100" s="14">
        <v>45047</v>
      </c>
      <c r="Q2100" s="1" t="s">
        <v>1878</v>
      </c>
      <c r="R2100" s="1"/>
      <c r="S2100" s="2"/>
      <c r="T2100" s="89">
        <v>45107</v>
      </c>
      <c r="U2100" t="s">
        <v>5982</v>
      </c>
      <c r="V2100" t="s">
        <v>5982</v>
      </c>
      <c r="W2100" t="s">
        <v>248</v>
      </c>
      <c r="X2100" t="b">
        <f>Tabla1[[#This Row],[PLAN CONSUMO 31/10]]=Tabla1[[#This Row],[PLAN_CONSUMO]]</f>
        <v>1</v>
      </c>
      <c r="Y2100" t="s">
        <v>4892</v>
      </c>
      <c r="Z2100" t="b">
        <f>Tabla1[[#This Row],[DESCRIPCION_U20002 31/10]]=Tabla1[[#This Row],[DESCRIPCION_U2000]]</f>
        <v>1</v>
      </c>
      <c r="AA2100" t="s">
        <v>4825</v>
      </c>
      <c r="AB2100" t="b">
        <f>Tabla1[[#This Row],[EJECUTIVO COMERCIAL 31/10]]=Tabla1[[#This Row],[EJECUTIVO_CORPORATE]]</f>
        <v>1</v>
      </c>
      <c r="AC2100" t="e">
        <f>VLOOKUP(Tabla1[[#This Row],[NRO_CUENTA]],[1]!Tabla3[#Data],12,0)</f>
        <v>#N/A</v>
      </c>
      <c r="AD2100" t="e">
        <f>VLOOKUP(Tabla1[[#This Row],[NRO_CUENTA]],[1]!Tabla3[#Data],17,0)</f>
        <v>#N/A</v>
      </c>
    </row>
    <row r="2101" spans="1:31" x14ac:dyDescent="0.25">
      <c r="A2101" t="s">
        <v>18</v>
      </c>
      <c r="B2101" s="1">
        <v>41244</v>
      </c>
      <c r="C2101" t="s">
        <v>905</v>
      </c>
      <c r="D2101">
        <v>28223</v>
      </c>
      <c r="E2101" s="6" t="s">
        <v>1676</v>
      </c>
      <c r="F2101" t="s">
        <v>3371</v>
      </c>
      <c r="G2101" s="6" t="s">
        <v>1765</v>
      </c>
      <c r="H2101" t="s">
        <v>31</v>
      </c>
      <c r="I2101" t="s">
        <v>23</v>
      </c>
      <c r="J2101" t="s">
        <v>745</v>
      </c>
      <c r="K2101" t="s">
        <v>1724</v>
      </c>
      <c r="M2101" t="s">
        <v>1725</v>
      </c>
      <c r="N2101" t="s">
        <v>711</v>
      </c>
      <c r="O2101" s="14">
        <v>43983</v>
      </c>
      <c r="P2101" s="14">
        <v>44013</v>
      </c>
      <c r="Q2101" s="1" t="s">
        <v>27</v>
      </c>
      <c r="R2101" s="21" t="s">
        <v>5947</v>
      </c>
      <c r="S2101" s="24"/>
      <c r="T2101" s="22">
        <v>45107</v>
      </c>
      <c r="U2101" t="s">
        <v>5982</v>
      </c>
      <c r="V2101" t="s">
        <v>5982</v>
      </c>
      <c r="W2101" t="s">
        <v>905</v>
      </c>
      <c r="X2101" t="b">
        <f>Tabla1[[#This Row],[PLAN CONSUMO 31/10]]=Tabla1[[#This Row],[PLAN_CONSUMO]]</f>
        <v>1</v>
      </c>
      <c r="Y2101" t="s">
        <v>3371</v>
      </c>
      <c r="Z2101" t="b">
        <f>Tabla1[[#This Row],[DESCRIPCION_U20002 31/10]]=Tabla1[[#This Row],[DESCRIPCION_U2000]]</f>
        <v>1</v>
      </c>
      <c r="AA2101" t="s">
        <v>1760</v>
      </c>
      <c r="AB2101" t="b">
        <f>Tabla1[[#This Row],[EJECUTIVO COMERCIAL 31/10]]=Tabla1[[#This Row],[EJECUTIVO_CORPORATE]]</f>
        <v>0</v>
      </c>
      <c r="AC2101" t="e">
        <f>VLOOKUP(Tabla1[[#This Row],[NRO_CUENTA]],[1]!Tabla3[#Data],12,0)</f>
        <v>#N/A</v>
      </c>
      <c r="AD2101" t="e">
        <f>VLOOKUP(Tabla1[[#This Row],[NRO_CUENTA]],[1]!Tabla3[#Data],17,0)</f>
        <v>#N/A</v>
      </c>
      <c r="AE2101" t="s">
        <v>8556</v>
      </c>
    </row>
    <row r="2102" spans="1:31" x14ac:dyDescent="0.25">
      <c r="A2102" t="s">
        <v>1382</v>
      </c>
      <c r="B2102" s="1">
        <v>42424</v>
      </c>
      <c r="C2102" t="s">
        <v>8727</v>
      </c>
      <c r="D2102">
        <v>29884</v>
      </c>
      <c r="E2102" s="6" t="s">
        <v>2011</v>
      </c>
      <c r="F2102" t="s">
        <v>8729</v>
      </c>
      <c r="G2102" s="6" t="s">
        <v>5584</v>
      </c>
      <c r="H2102" t="s">
        <v>22</v>
      </c>
      <c r="I2102" t="s">
        <v>23</v>
      </c>
      <c r="J2102" t="s">
        <v>5585</v>
      </c>
      <c r="K2102" t="s">
        <v>2142</v>
      </c>
      <c r="L2102" t="s">
        <v>2143</v>
      </c>
      <c r="M2102" t="s">
        <v>8728</v>
      </c>
      <c r="N2102" t="s">
        <v>594</v>
      </c>
      <c r="O2102" s="14">
        <v>45078</v>
      </c>
      <c r="P2102" s="14">
        <v>45108</v>
      </c>
      <c r="Q2102" s="1" t="s">
        <v>6939</v>
      </c>
      <c r="R2102" s="1"/>
      <c r="S2102" s="2"/>
      <c r="T2102" s="89">
        <v>45120</v>
      </c>
      <c r="U2102" t="s">
        <v>5982</v>
      </c>
      <c r="V2102" t="s">
        <v>5982</v>
      </c>
      <c r="W2102" t="s">
        <v>1049</v>
      </c>
      <c r="X2102" t="b">
        <f>Tabla1[[#This Row],[PLAN CONSUMO 31/10]]=Tabla1[[#This Row],[PLAN_CONSUMO]]</f>
        <v>0</v>
      </c>
      <c r="Y2102" t="s">
        <v>6083</v>
      </c>
      <c r="Z2102" t="b">
        <f>Tabla1[[#This Row],[DESCRIPCION_U20002 31/10]]=Tabla1[[#This Row],[DESCRIPCION_U2000]]</f>
        <v>0</v>
      </c>
      <c r="AA2102" t="s">
        <v>7475</v>
      </c>
      <c r="AB2102" t="b">
        <f>Tabla1[[#This Row],[EJECUTIVO COMERCIAL 31/10]]=Tabla1[[#This Row],[EJECUTIVO_CORPORATE]]</f>
        <v>0</v>
      </c>
      <c r="AC2102" t="e">
        <f>VLOOKUP(Tabla1[[#This Row],[NRO_CUENTA]],[1]!Tabla3[#Data],12,0)</f>
        <v>#N/A</v>
      </c>
      <c r="AD2102" t="e">
        <f>VLOOKUP(Tabla1[[#This Row],[NRO_CUENTA]],[1]!Tabla3[#Data],17,0)</f>
        <v>#N/A</v>
      </c>
    </row>
    <row r="2103" spans="1:31" x14ac:dyDescent="0.25">
      <c r="A2103" t="s">
        <v>1382</v>
      </c>
      <c r="B2103" s="1">
        <v>43616</v>
      </c>
      <c r="C2103" t="s">
        <v>1049</v>
      </c>
      <c r="D2103">
        <v>34088</v>
      </c>
      <c r="E2103" s="6" t="s">
        <v>2011</v>
      </c>
      <c r="F2103" t="s">
        <v>6084</v>
      </c>
      <c r="G2103" s="6" t="s">
        <v>5584</v>
      </c>
      <c r="H2103" t="s">
        <v>40</v>
      </c>
      <c r="I2103" t="s">
        <v>23</v>
      </c>
      <c r="J2103" t="s">
        <v>5585</v>
      </c>
      <c r="K2103" t="s">
        <v>2145</v>
      </c>
      <c r="L2103" t="s">
        <v>2146</v>
      </c>
      <c r="M2103" t="s">
        <v>8728</v>
      </c>
      <c r="N2103" t="s">
        <v>594</v>
      </c>
      <c r="O2103" s="14">
        <v>45078</v>
      </c>
      <c r="P2103" s="14">
        <v>45108</v>
      </c>
      <c r="Q2103" s="1" t="s">
        <v>6939</v>
      </c>
      <c r="R2103" s="1"/>
      <c r="S2103" s="2"/>
      <c r="T2103" s="89">
        <v>45127</v>
      </c>
      <c r="U2103" t="s">
        <v>5982</v>
      </c>
      <c r="V2103" t="s">
        <v>5982</v>
      </c>
      <c r="W2103" t="s">
        <v>1049</v>
      </c>
      <c r="X2103" t="b">
        <f>Tabla1[[#This Row],[PLAN CONSUMO 31/10]]=Tabla1[[#This Row],[PLAN_CONSUMO]]</f>
        <v>1</v>
      </c>
      <c r="Y2103" t="s">
        <v>6084</v>
      </c>
      <c r="Z2103" t="b">
        <f>Tabla1[[#This Row],[DESCRIPCION_U20002 31/10]]=Tabla1[[#This Row],[DESCRIPCION_U2000]]</f>
        <v>1</v>
      </c>
      <c r="AA2103" t="s">
        <v>7475</v>
      </c>
      <c r="AB2103" t="b">
        <f>Tabla1[[#This Row],[EJECUTIVO COMERCIAL 31/10]]=Tabla1[[#This Row],[EJECUTIVO_CORPORATE]]</f>
        <v>0</v>
      </c>
      <c r="AC2103" t="e">
        <f>VLOOKUP(Tabla1[[#This Row],[NRO_CUENTA]],[1]!Tabla3[#Data],12,0)</f>
        <v>#N/A</v>
      </c>
      <c r="AD2103" t="e">
        <f>VLOOKUP(Tabla1[[#This Row],[NRO_CUENTA]],[1]!Tabla3[#Data],17,0)</f>
        <v>#N/A</v>
      </c>
    </row>
    <row r="2104" spans="1:31" x14ac:dyDescent="0.25">
      <c r="A2104" t="s">
        <v>1382</v>
      </c>
      <c r="B2104" s="1">
        <v>43645</v>
      </c>
      <c r="C2104" t="s">
        <v>364</v>
      </c>
      <c r="D2104">
        <v>34179</v>
      </c>
      <c r="E2104" s="6" t="s">
        <v>2011</v>
      </c>
      <c r="F2104" t="s">
        <v>6085</v>
      </c>
      <c r="G2104" s="6" t="s">
        <v>5584</v>
      </c>
      <c r="H2104" t="s">
        <v>40</v>
      </c>
      <c r="I2104" t="s">
        <v>23</v>
      </c>
      <c r="J2104" t="s">
        <v>5585</v>
      </c>
      <c r="K2104" t="s">
        <v>2147</v>
      </c>
      <c r="L2104" t="s">
        <v>2146</v>
      </c>
      <c r="M2104" t="s">
        <v>8728</v>
      </c>
      <c r="N2104" t="s">
        <v>594</v>
      </c>
      <c r="O2104" s="14">
        <v>45078</v>
      </c>
      <c r="P2104" s="14">
        <v>45108</v>
      </c>
      <c r="Q2104" s="1" t="s">
        <v>6939</v>
      </c>
      <c r="R2104" s="1"/>
      <c r="S2104" s="2"/>
      <c r="T2104" s="89">
        <v>45127</v>
      </c>
      <c r="U2104" t="s">
        <v>5982</v>
      </c>
      <c r="V2104" t="s">
        <v>5982</v>
      </c>
      <c r="W2104" t="s">
        <v>364</v>
      </c>
      <c r="X2104" t="b">
        <f>Tabla1[[#This Row],[PLAN CONSUMO 31/10]]=Tabla1[[#This Row],[PLAN_CONSUMO]]</f>
        <v>1</v>
      </c>
      <c r="Y2104" t="s">
        <v>6085</v>
      </c>
      <c r="Z2104" t="b">
        <f>Tabla1[[#This Row],[DESCRIPCION_U20002 31/10]]=Tabla1[[#This Row],[DESCRIPCION_U2000]]</f>
        <v>1</v>
      </c>
      <c r="AA2104" t="s">
        <v>7475</v>
      </c>
      <c r="AB2104" t="b">
        <f>Tabla1[[#This Row],[EJECUTIVO COMERCIAL 31/10]]=Tabla1[[#This Row],[EJECUTIVO_CORPORATE]]</f>
        <v>0</v>
      </c>
      <c r="AC2104" t="e">
        <f>VLOOKUP(Tabla1[[#This Row],[NRO_CUENTA]],[1]!Tabla3[#Data],12,0)</f>
        <v>#N/A</v>
      </c>
      <c r="AD2104" t="e">
        <f>VLOOKUP(Tabla1[[#This Row],[NRO_CUENTA]],[1]!Tabla3[#Data],17,0)</f>
        <v>#N/A</v>
      </c>
    </row>
    <row r="2105" spans="1:31" x14ac:dyDescent="0.25">
      <c r="A2105" t="s">
        <v>1382</v>
      </c>
      <c r="B2105" s="1">
        <v>43645</v>
      </c>
      <c r="C2105" t="s">
        <v>364</v>
      </c>
      <c r="D2105">
        <v>34180</v>
      </c>
      <c r="E2105" s="6" t="s">
        <v>2011</v>
      </c>
      <c r="F2105" t="s">
        <v>6086</v>
      </c>
      <c r="G2105" s="6" t="s">
        <v>5584</v>
      </c>
      <c r="H2105" t="s">
        <v>22</v>
      </c>
      <c r="I2105" t="s">
        <v>23</v>
      </c>
      <c r="J2105" t="s">
        <v>5585</v>
      </c>
      <c r="K2105" t="s">
        <v>2148</v>
      </c>
      <c r="L2105" t="s">
        <v>2149</v>
      </c>
      <c r="M2105" t="s">
        <v>8728</v>
      </c>
      <c r="N2105" t="s">
        <v>594</v>
      </c>
      <c r="O2105" s="14">
        <v>45078</v>
      </c>
      <c r="P2105" s="14">
        <v>45108</v>
      </c>
      <c r="Q2105" s="1" t="s">
        <v>6939</v>
      </c>
      <c r="R2105" s="1"/>
      <c r="S2105" s="2"/>
      <c r="T2105" s="89">
        <v>45120</v>
      </c>
      <c r="U2105" t="s">
        <v>5982</v>
      </c>
      <c r="V2105" t="s">
        <v>5982</v>
      </c>
      <c r="W2105" t="s">
        <v>364</v>
      </c>
      <c r="X2105" t="b">
        <f>Tabla1[[#This Row],[PLAN CONSUMO 31/10]]=Tabla1[[#This Row],[PLAN_CONSUMO]]</f>
        <v>1</v>
      </c>
      <c r="Y2105" t="s">
        <v>6086</v>
      </c>
      <c r="Z2105" t="b">
        <f>Tabla1[[#This Row],[DESCRIPCION_U20002 31/10]]=Tabla1[[#This Row],[DESCRIPCION_U2000]]</f>
        <v>1</v>
      </c>
      <c r="AA2105" t="s">
        <v>7475</v>
      </c>
      <c r="AB2105" t="b">
        <f>Tabla1[[#This Row],[EJECUTIVO COMERCIAL 31/10]]=Tabla1[[#This Row],[EJECUTIVO_CORPORATE]]</f>
        <v>0</v>
      </c>
      <c r="AC2105" t="e">
        <f>VLOOKUP(Tabla1[[#This Row],[NRO_CUENTA]],[1]!Tabla3[#Data],12,0)</f>
        <v>#N/A</v>
      </c>
      <c r="AD2105" t="e">
        <f>VLOOKUP(Tabla1[[#This Row],[NRO_CUENTA]],[1]!Tabla3[#Data],17,0)</f>
        <v>#N/A</v>
      </c>
    </row>
    <row r="2106" spans="1:31" x14ac:dyDescent="0.25">
      <c r="A2106" t="s">
        <v>1382</v>
      </c>
      <c r="B2106" s="1">
        <v>44910</v>
      </c>
      <c r="C2106" t="s">
        <v>158</v>
      </c>
      <c r="D2106">
        <v>38455</v>
      </c>
      <c r="E2106" s="6" t="s">
        <v>83</v>
      </c>
      <c r="F2106" t="s">
        <v>8736</v>
      </c>
      <c r="G2106" s="6" t="s">
        <v>8737</v>
      </c>
      <c r="H2106" t="s">
        <v>22</v>
      </c>
      <c r="I2106" t="s">
        <v>23</v>
      </c>
      <c r="J2106" s="34" t="s">
        <v>8784</v>
      </c>
      <c r="K2106" t="s">
        <v>8807</v>
      </c>
      <c r="L2106" t="s">
        <v>8808</v>
      </c>
      <c r="M2106" t="s">
        <v>3539</v>
      </c>
      <c r="N2106" t="s">
        <v>4091</v>
      </c>
      <c r="O2106" s="14">
        <v>45078</v>
      </c>
      <c r="P2106" s="14">
        <v>45108</v>
      </c>
      <c r="Q2106" s="1" t="s">
        <v>27</v>
      </c>
      <c r="R2106" s="1"/>
      <c r="S2106" s="2"/>
      <c r="T2106" s="48">
        <v>45143</v>
      </c>
      <c r="U2106" t="s">
        <v>5982</v>
      </c>
      <c r="V2106" t="s">
        <v>5982</v>
      </c>
      <c r="W2106" t="s">
        <v>158</v>
      </c>
      <c r="X2106" t="b">
        <f>Tabla1[[#This Row],[PLAN CONSUMO 31/10]]=Tabla1[[#This Row],[PLAN_CONSUMO]]</f>
        <v>1</v>
      </c>
      <c r="Y2106" t="s">
        <v>8736</v>
      </c>
      <c r="Z2106" t="b">
        <f>Tabla1[[#This Row],[DESCRIPCION_U20002 31/10]]=Tabla1[[#This Row],[DESCRIPCION_U2000]]</f>
        <v>1</v>
      </c>
      <c r="AA2106" t="s">
        <v>8737</v>
      </c>
      <c r="AB2106" t="b">
        <f>Tabla1[[#This Row],[EJECUTIVO COMERCIAL 31/10]]=Tabla1[[#This Row],[EJECUTIVO_CORPORATE]]</f>
        <v>1</v>
      </c>
      <c r="AC2106" t="e">
        <f>VLOOKUP(Tabla1[[#This Row],[NRO_CUENTA]],[1]!Tabla3[#Data],12,0)</f>
        <v>#N/A</v>
      </c>
      <c r="AD2106" t="e">
        <f>VLOOKUP(Tabla1[[#This Row],[NRO_CUENTA]],[1]!Tabla3[#Data],17,0)</f>
        <v>#N/A</v>
      </c>
    </row>
    <row r="2107" spans="1:31" x14ac:dyDescent="0.25">
      <c r="A2107" t="s">
        <v>322</v>
      </c>
      <c r="B2107" s="1">
        <v>44925</v>
      </c>
      <c r="C2107" t="s">
        <v>28</v>
      </c>
      <c r="D2107">
        <v>38491</v>
      </c>
      <c r="E2107" s="6" t="s">
        <v>8738</v>
      </c>
      <c r="F2107" t="s">
        <v>8739</v>
      </c>
      <c r="G2107" s="6" t="s">
        <v>8740</v>
      </c>
      <c r="H2107" t="s">
        <v>22</v>
      </c>
      <c r="I2107" t="s">
        <v>23</v>
      </c>
      <c r="J2107" s="34" t="s">
        <v>8785</v>
      </c>
      <c r="K2107" t="s">
        <v>8809</v>
      </c>
      <c r="L2107" t="s">
        <v>8810</v>
      </c>
      <c r="M2107" t="s">
        <v>8811</v>
      </c>
      <c r="N2107" t="s">
        <v>4091</v>
      </c>
      <c r="O2107" s="14">
        <v>45078</v>
      </c>
      <c r="P2107" s="14">
        <v>45108</v>
      </c>
      <c r="Q2107" s="1" t="s">
        <v>27</v>
      </c>
      <c r="R2107" s="1"/>
      <c r="S2107" s="2"/>
      <c r="T2107" s="48">
        <v>45128</v>
      </c>
      <c r="U2107" t="s">
        <v>5982</v>
      </c>
      <c r="V2107" t="s">
        <v>5982</v>
      </c>
      <c r="W2107" t="s">
        <v>28</v>
      </c>
      <c r="X2107" t="b">
        <f>Tabla1[[#This Row],[PLAN CONSUMO 31/10]]=Tabla1[[#This Row],[PLAN_CONSUMO]]</f>
        <v>1</v>
      </c>
      <c r="Y2107" t="s">
        <v>8739</v>
      </c>
      <c r="Z2107" t="b">
        <f>Tabla1[[#This Row],[DESCRIPCION_U20002 31/10]]=Tabla1[[#This Row],[DESCRIPCION_U2000]]</f>
        <v>1</v>
      </c>
      <c r="AA2107" t="s">
        <v>8740</v>
      </c>
      <c r="AB2107" t="b">
        <f>Tabla1[[#This Row],[EJECUTIVO COMERCIAL 31/10]]=Tabla1[[#This Row],[EJECUTIVO_CORPORATE]]</f>
        <v>1</v>
      </c>
      <c r="AC2107" t="e">
        <f>VLOOKUP(Tabla1[[#This Row],[NRO_CUENTA]],[1]!Tabla3[#Data],12,0)</f>
        <v>#N/A</v>
      </c>
      <c r="AD2107" t="e">
        <f>VLOOKUP(Tabla1[[#This Row],[NRO_CUENTA]],[1]!Tabla3[#Data],17,0)</f>
        <v>#N/A</v>
      </c>
    </row>
    <row r="2108" spans="1:31" x14ac:dyDescent="0.25">
      <c r="A2108" t="s">
        <v>242</v>
      </c>
      <c r="B2108" s="1">
        <v>44925</v>
      </c>
      <c r="C2108" t="s">
        <v>28</v>
      </c>
      <c r="D2108">
        <v>38534</v>
      </c>
      <c r="E2108" s="6" t="s">
        <v>8741</v>
      </c>
      <c r="F2108" t="s">
        <v>8742</v>
      </c>
      <c r="G2108" s="6" t="s">
        <v>4246</v>
      </c>
      <c r="H2108" t="s">
        <v>40</v>
      </c>
      <c r="I2108" t="s">
        <v>23</v>
      </c>
      <c r="J2108" s="45" t="s">
        <v>5191</v>
      </c>
      <c r="K2108" t="s">
        <v>8812</v>
      </c>
      <c r="L2108" t="s">
        <v>8813</v>
      </c>
      <c r="M2108" t="s">
        <v>8814</v>
      </c>
      <c r="N2108" t="s">
        <v>4091</v>
      </c>
      <c r="O2108" s="14">
        <v>45078</v>
      </c>
      <c r="P2108" s="14">
        <v>45108</v>
      </c>
      <c r="Q2108" s="1" t="s">
        <v>27</v>
      </c>
      <c r="R2108" s="1"/>
      <c r="S2108" s="2"/>
      <c r="T2108" s="48">
        <v>45138</v>
      </c>
      <c r="U2108" t="s">
        <v>5982</v>
      </c>
      <c r="V2108" t="s">
        <v>5982</v>
      </c>
      <c r="W2108" t="s">
        <v>28</v>
      </c>
      <c r="X2108" t="b">
        <f>Tabla1[[#This Row],[PLAN CONSUMO 31/10]]=Tabla1[[#This Row],[PLAN_CONSUMO]]</f>
        <v>1</v>
      </c>
      <c r="Y2108" t="s">
        <v>8742</v>
      </c>
      <c r="Z2108" t="b">
        <f>Tabla1[[#This Row],[DESCRIPCION_U20002 31/10]]=Tabla1[[#This Row],[DESCRIPCION_U2000]]</f>
        <v>1</v>
      </c>
      <c r="AA2108" t="s">
        <v>4246</v>
      </c>
      <c r="AB2108" t="b">
        <f>Tabla1[[#This Row],[EJECUTIVO COMERCIAL 31/10]]=Tabla1[[#This Row],[EJECUTIVO_CORPORATE]]</f>
        <v>1</v>
      </c>
      <c r="AC2108" t="e">
        <f>VLOOKUP(Tabla1[[#This Row],[NRO_CUENTA]],[1]!Tabla3[#Data],12,0)</f>
        <v>#N/A</v>
      </c>
      <c r="AD2108" t="e">
        <f>VLOOKUP(Tabla1[[#This Row],[NRO_CUENTA]],[1]!Tabla3[#Data],17,0)</f>
        <v>#N/A</v>
      </c>
    </row>
    <row r="2109" spans="1:31" x14ac:dyDescent="0.25">
      <c r="A2109" t="s">
        <v>322</v>
      </c>
      <c r="B2109" s="1">
        <v>44925</v>
      </c>
      <c r="C2109" t="s">
        <v>248</v>
      </c>
      <c r="D2109">
        <v>38556</v>
      </c>
      <c r="E2109" s="6" t="s">
        <v>8743</v>
      </c>
      <c r="F2109" t="s">
        <v>8744</v>
      </c>
      <c r="G2109" s="6" t="s">
        <v>8583</v>
      </c>
      <c r="H2109" t="s">
        <v>40</v>
      </c>
      <c r="I2109" t="s">
        <v>23</v>
      </c>
      <c r="J2109" s="34" t="s">
        <v>8786</v>
      </c>
      <c r="K2109" t="s">
        <v>7727</v>
      </c>
      <c r="L2109" t="s">
        <v>7728</v>
      </c>
      <c r="M2109" t="s">
        <v>7729</v>
      </c>
      <c r="N2109" t="s">
        <v>4091</v>
      </c>
      <c r="O2109" s="14">
        <v>45078</v>
      </c>
      <c r="P2109" s="14">
        <v>45108</v>
      </c>
      <c r="Q2109" s="1" t="s">
        <v>75</v>
      </c>
      <c r="R2109" s="1"/>
      <c r="S2109" s="2" t="s">
        <v>9309</v>
      </c>
      <c r="T2109" s="48" t="s">
        <v>6992</v>
      </c>
      <c r="U2109" t="s">
        <v>5990</v>
      </c>
      <c r="V2109" t="s">
        <v>35</v>
      </c>
      <c r="W2109" t="s">
        <v>248</v>
      </c>
      <c r="X2109" t="b">
        <f>Tabla1[[#This Row],[PLAN CONSUMO 31/10]]=Tabla1[[#This Row],[PLAN_CONSUMO]]</f>
        <v>1</v>
      </c>
      <c r="Y2109" t="s">
        <v>35</v>
      </c>
      <c r="Z2109" t="b">
        <f>Tabla1[[#This Row],[DESCRIPCION_U20002 31/10]]=Tabla1[[#This Row],[DESCRIPCION_U2000]]</f>
        <v>0</v>
      </c>
      <c r="AA2109" t="s">
        <v>7447</v>
      </c>
      <c r="AB2109" t="b">
        <f>Tabla1[[#This Row],[EJECUTIVO COMERCIAL 31/10]]=Tabla1[[#This Row],[EJECUTIVO_CORPORATE]]</f>
        <v>0</v>
      </c>
      <c r="AC2109" t="e">
        <f>VLOOKUP(Tabla1[[#This Row],[NRO_CUENTA]],[1]!Tabla3[#Data],12,0)</f>
        <v>#N/A</v>
      </c>
      <c r="AD2109" t="e">
        <f>VLOOKUP(Tabla1[[#This Row],[NRO_CUENTA]],[1]!Tabla3[#Data],17,0)</f>
        <v>#N/A</v>
      </c>
    </row>
    <row r="2110" spans="1:31" x14ac:dyDescent="0.25">
      <c r="A2110" t="s">
        <v>88</v>
      </c>
      <c r="B2110" s="1">
        <v>44957</v>
      </c>
      <c r="C2110" t="s">
        <v>129</v>
      </c>
      <c r="D2110">
        <v>38584</v>
      </c>
      <c r="E2110" s="6" t="s">
        <v>8745</v>
      </c>
      <c r="F2110" t="s">
        <v>8746</v>
      </c>
      <c r="G2110" s="6" t="s">
        <v>1408</v>
      </c>
      <c r="H2110" t="s">
        <v>22</v>
      </c>
      <c r="I2110" t="s">
        <v>23</v>
      </c>
      <c r="J2110" t="s">
        <v>1228</v>
      </c>
      <c r="K2110" t="s">
        <v>8815</v>
      </c>
      <c r="L2110" t="s">
        <v>8816</v>
      </c>
      <c r="M2110" t="s">
        <v>8817</v>
      </c>
      <c r="N2110" t="s">
        <v>4091</v>
      </c>
      <c r="O2110" s="14">
        <v>45078</v>
      </c>
      <c r="P2110" s="14">
        <v>45108</v>
      </c>
      <c r="Q2110" s="1" t="s">
        <v>27</v>
      </c>
      <c r="R2110" s="1"/>
      <c r="S2110" s="2"/>
      <c r="T2110" s="48">
        <v>45121</v>
      </c>
      <c r="U2110" t="s">
        <v>5982</v>
      </c>
      <c r="V2110" t="s">
        <v>5982</v>
      </c>
      <c r="W2110" t="s">
        <v>129</v>
      </c>
      <c r="X2110" t="b">
        <f>Tabla1[[#This Row],[PLAN CONSUMO 31/10]]=Tabla1[[#This Row],[PLAN_CONSUMO]]</f>
        <v>1</v>
      </c>
      <c r="Y2110" t="s">
        <v>8746</v>
      </c>
      <c r="Z2110" t="b">
        <f>Tabla1[[#This Row],[DESCRIPCION_U20002 31/10]]=Tabla1[[#This Row],[DESCRIPCION_U2000]]</f>
        <v>1</v>
      </c>
      <c r="AA2110" t="s">
        <v>8638</v>
      </c>
      <c r="AB2110" t="b">
        <f>Tabla1[[#This Row],[EJECUTIVO COMERCIAL 31/10]]=Tabla1[[#This Row],[EJECUTIVO_CORPORATE]]</f>
        <v>0</v>
      </c>
      <c r="AC2110" t="e">
        <f>VLOOKUP(Tabla1[[#This Row],[NRO_CUENTA]],[1]!Tabla3[#Data],12,0)</f>
        <v>#N/A</v>
      </c>
      <c r="AD2110" t="e">
        <f>VLOOKUP(Tabla1[[#This Row],[NRO_CUENTA]],[1]!Tabla3[#Data],17,0)</f>
        <v>#N/A</v>
      </c>
    </row>
    <row r="2111" spans="1:31" x14ac:dyDescent="0.25">
      <c r="A2111" t="s">
        <v>88</v>
      </c>
      <c r="B2111" s="1">
        <v>44957</v>
      </c>
      <c r="C2111" t="s">
        <v>323</v>
      </c>
      <c r="D2111">
        <v>38598</v>
      </c>
      <c r="E2111" s="6" t="s">
        <v>8610</v>
      </c>
      <c r="F2111" t="s">
        <v>8747</v>
      </c>
      <c r="G2111" s="6" t="s">
        <v>1413</v>
      </c>
      <c r="H2111" t="s">
        <v>40</v>
      </c>
      <c r="I2111" t="s">
        <v>23</v>
      </c>
      <c r="J2111" t="s">
        <v>757</v>
      </c>
      <c r="K2111" t="s">
        <v>8818</v>
      </c>
      <c r="L2111" t="s">
        <v>8819</v>
      </c>
      <c r="M2111" t="s">
        <v>8820</v>
      </c>
      <c r="N2111" t="s">
        <v>4091</v>
      </c>
      <c r="O2111" s="14">
        <v>45078</v>
      </c>
      <c r="P2111" s="14">
        <v>45108</v>
      </c>
      <c r="Q2111" s="1" t="s">
        <v>27</v>
      </c>
      <c r="R2111" s="1"/>
      <c r="S2111" s="2"/>
      <c r="T2111" s="48">
        <v>45161</v>
      </c>
      <c r="U2111" t="s">
        <v>5982</v>
      </c>
      <c r="V2111" t="s">
        <v>5982</v>
      </c>
      <c r="W2111" t="s">
        <v>323</v>
      </c>
      <c r="X2111" t="b">
        <f>Tabla1[[#This Row],[PLAN CONSUMO 31/10]]=Tabla1[[#This Row],[PLAN_CONSUMO]]</f>
        <v>1</v>
      </c>
      <c r="Y2111" t="s">
        <v>8747</v>
      </c>
      <c r="Z2111" t="b">
        <f>Tabla1[[#This Row],[DESCRIPCION_U20002 31/10]]=Tabla1[[#This Row],[DESCRIPCION_U2000]]</f>
        <v>1</v>
      </c>
      <c r="AA2111" t="s">
        <v>8926</v>
      </c>
      <c r="AB2111" t="b">
        <f>Tabla1[[#This Row],[EJECUTIVO COMERCIAL 31/10]]=Tabla1[[#This Row],[EJECUTIVO_CORPORATE]]</f>
        <v>0</v>
      </c>
      <c r="AC2111" t="e">
        <f>VLOOKUP(Tabla1[[#This Row],[NRO_CUENTA]],[1]!Tabla3[#Data],12,0)</f>
        <v>#N/A</v>
      </c>
      <c r="AD2111" t="e">
        <f>VLOOKUP(Tabla1[[#This Row],[NRO_CUENTA]],[1]!Tabla3[#Data],17,0)</f>
        <v>#N/A</v>
      </c>
    </row>
    <row r="2112" spans="1:31" x14ac:dyDescent="0.25">
      <c r="A2112" t="s">
        <v>88</v>
      </c>
      <c r="B2112" s="1">
        <v>44985</v>
      </c>
      <c r="C2112" t="s">
        <v>469</v>
      </c>
      <c r="D2112">
        <v>38810</v>
      </c>
      <c r="E2112" s="6" t="s">
        <v>8748</v>
      </c>
      <c r="F2112" t="s">
        <v>8749</v>
      </c>
      <c r="G2112" s="6" t="s">
        <v>7446</v>
      </c>
      <c r="H2112" t="s">
        <v>22</v>
      </c>
      <c r="I2112" t="s">
        <v>23</v>
      </c>
      <c r="J2112" t="s">
        <v>2334</v>
      </c>
      <c r="K2112" t="s">
        <v>8787</v>
      </c>
      <c r="L2112" t="s">
        <v>8788</v>
      </c>
      <c r="M2112" t="s">
        <v>8789</v>
      </c>
      <c r="N2112" t="s">
        <v>4091</v>
      </c>
      <c r="O2112" s="14">
        <v>45078</v>
      </c>
      <c r="P2112" s="14">
        <v>45108</v>
      </c>
      <c r="Q2112" s="1" t="s">
        <v>27</v>
      </c>
      <c r="R2112" s="1"/>
      <c r="S2112" s="2"/>
      <c r="T2112" s="48">
        <v>45125</v>
      </c>
      <c r="U2112" t="s">
        <v>5982</v>
      </c>
      <c r="V2112" t="s">
        <v>5982</v>
      </c>
      <c r="W2112" t="s">
        <v>469</v>
      </c>
      <c r="X2112" t="b">
        <f>Tabla1[[#This Row],[PLAN CONSUMO 31/10]]=Tabla1[[#This Row],[PLAN_CONSUMO]]</f>
        <v>1</v>
      </c>
      <c r="Y2112" t="s">
        <v>8749</v>
      </c>
      <c r="Z2112" t="b">
        <f>Tabla1[[#This Row],[DESCRIPCION_U20002 31/10]]=Tabla1[[#This Row],[DESCRIPCION_U2000]]</f>
        <v>1</v>
      </c>
      <c r="AA2112" t="s">
        <v>7446</v>
      </c>
      <c r="AB2112" t="b">
        <f>Tabla1[[#This Row],[EJECUTIVO COMERCIAL 31/10]]=Tabla1[[#This Row],[EJECUTIVO_CORPORATE]]</f>
        <v>1</v>
      </c>
      <c r="AC2112" t="e">
        <f>VLOOKUP(Tabla1[[#This Row],[NRO_CUENTA]],[1]!Tabla3[#Data],12,0)</f>
        <v>#N/A</v>
      </c>
      <c r="AD2112" t="e">
        <f>VLOOKUP(Tabla1[[#This Row],[NRO_CUENTA]],[1]!Tabla3[#Data],17,0)</f>
        <v>#N/A</v>
      </c>
    </row>
    <row r="2113" spans="1:31" x14ac:dyDescent="0.25">
      <c r="A2113" t="s">
        <v>88</v>
      </c>
      <c r="B2113" s="1">
        <v>45014</v>
      </c>
      <c r="C2113" t="s">
        <v>28</v>
      </c>
      <c r="D2113">
        <v>38871</v>
      </c>
      <c r="E2113" s="6" t="s">
        <v>5220</v>
      </c>
      <c r="F2113" t="s">
        <v>8750</v>
      </c>
      <c r="G2113" s="6" t="s">
        <v>4249</v>
      </c>
      <c r="H2113" t="s">
        <v>40</v>
      </c>
      <c r="I2113" t="s">
        <v>23</v>
      </c>
      <c r="J2113" t="s">
        <v>4335</v>
      </c>
      <c r="K2113" t="s">
        <v>8790</v>
      </c>
      <c r="L2113" t="s">
        <v>8791</v>
      </c>
      <c r="M2113" t="s">
        <v>8792</v>
      </c>
      <c r="N2113" t="s">
        <v>4091</v>
      </c>
      <c r="O2113" s="14">
        <v>45078</v>
      </c>
      <c r="P2113" s="14">
        <v>45108</v>
      </c>
      <c r="Q2113" s="1" t="s">
        <v>75</v>
      </c>
      <c r="R2113" s="1"/>
      <c r="S2113" s="1" t="s">
        <v>9308</v>
      </c>
      <c r="T2113" s="48" t="s">
        <v>6992</v>
      </c>
      <c r="U2113" t="s">
        <v>5982</v>
      </c>
      <c r="V2113" t="s">
        <v>5982</v>
      </c>
      <c r="W2113" t="s">
        <v>28</v>
      </c>
      <c r="X2113" t="b">
        <f>Tabla1[[#This Row],[PLAN CONSUMO 31/10]]=Tabla1[[#This Row],[PLAN_CONSUMO]]</f>
        <v>1</v>
      </c>
      <c r="Y2113" t="s">
        <v>8750</v>
      </c>
      <c r="Z2113" t="b">
        <f>Tabla1[[#This Row],[DESCRIPCION_U20002 31/10]]=Tabla1[[#This Row],[DESCRIPCION_U2000]]</f>
        <v>1</v>
      </c>
      <c r="AA2113" t="s">
        <v>4249</v>
      </c>
      <c r="AB2113" t="b">
        <f>Tabla1[[#This Row],[EJECUTIVO COMERCIAL 31/10]]=Tabla1[[#This Row],[EJECUTIVO_CORPORATE]]</f>
        <v>1</v>
      </c>
      <c r="AC2113" t="str">
        <f>VLOOKUP(Tabla1[[#This Row],[NRO_CUENTA]],[1]!Tabla3[#Data],12,0)</f>
        <v>Observado</v>
      </c>
      <c r="AD2113" t="e">
        <f>VLOOKUP(Tabla1[[#This Row],[NRO_CUENTA]],[1]!Tabla3[#Data],17,0)</f>
        <v>#REF!</v>
      </c>
      <c r="AE2113" t="s">
        <v>9303</v>
      </c>
    </row>
    <row r="2114" spans="1:31" x14ac:dyDescent="0.25">
      <c r="A2114" t="s">
        <v>88</v>
      </c>
      <c r="B2114" s="1" t="s">
        <v>8895</v>
      </c>
      <c r="C2114" t="s">
        <v>28</v>
      </c>
      <c r="D2114">
        <v>38915</v>
      </c>
      <c r="E2114" s="6" t="s">
        <v>501</v>
      </c>
      <c r="F2114" t="s">
        <v>8751</v>
      </c>
      <c r="G2114" s="6" t="s">
        <v>7474</v>
      </c>
      <c r="H2114" t="s">
        <v>40</v>
      </c>
      <c r="I2114" t="s">
        <v>23</v>
      </c>
      <c r="J2114" t="s">
        <v>8118</v>
      </c>
      <c r="K2114" t="s">
        <v>8793</v>
      </c>
      <c r="L2114" t="s">
        <v>8794</v>
      </c>
      <c r="M2114" t="s">
        <v>4750</v>
      </c>
      <c r="N2114" t="s">
        <v>4091</v>
      </c>
      <c r="O2114" s="14">
        <v>45078</v>
      </c>
      <c r="P2114" s="14">
        <v>45108</v>
      </c>
      <c r="Q2114" s="1" t="s">
        <v>27</v>
      </c>
      <c r="R2114" s="1"/>
      <c r="S2114" s="2"/>
      <c r="T2114" s="48">
        <v>45133</v>
      </c>
      <c r="U2114" t="s">
        <v>5982</v>
      </c>
      <c r="V2114" t="s">
        <v>5982</v>
      </c>
      <c r="W2114" t="s">
        <v>28</v>
      </c>
      <c r="X2114" t="b">
        <f>Tabla1[[#This Row],[PLAN CONSUMO 31/10]]=Tabla1[[#This Row],[PLAN_CONSUMO]]</f>
        <v>1</v>
      </c>
      <c r="Y2114" t="s">
        <v>8751</v>
      </c>
      <c r="Z2114" t="b">
        <f>Tabla1[[#This Row],[DESCRIPCION_U20002 31/10]]=Tabla1[[#This Row],[DESCRIPCION_U2000]]</f>
        <v>1</v>
      </c>
      <c r="AA2114" t="s">
        <v>7474</v>
      </c>
      <c r="AB2114" t="b">
        <f>Tabla1[[#This Row],[EJECUTIVO COMERCIAL 31/10]]=Tabla1[[#This Row],[EJECUTIVO_CORPORATE]]</f>
        <v>1</v>
      </c>
      <c r="AC2114" t="e">
        <f>VLOOKUP(Tabla1[[#This Row],[NRO_CUENTA]],[1]!Tabla3[#Data],12,0)</f>
        <v>#N/A</v>
      </c>
      <c r="AD2114" t="e">
        <f>VLOOKUP(Tabla1[[#This Row],[NRO_CUENTA]],[1]!Tabla3[#Data],17,0)</f>
        <v>#N/A</v>
      </c>
    </row>
    <row r="2115" spans="1:31" x14ac:dyDescent="0.25">
      <c r="A2115" t="s">
        <v>88</v>
      </c>
      <c r="B2115" s="1">
        <v>45016</v>
      </c>
      <c r="C2115" t="s">
        <v>129</v>
      </c>
      <c r="D2115">
        <v>38917</v>
      </c>
      <c r="E2115" s="6" t="s">
        <v>8752</v>
      </c>
      <c r="F2115" t="s">
        <v>8753</v>
      </c>
      <c r="G2115" s="6" t="s">
        <v>7446</v>
      </c>
      <c r="H2115" t="s">
        <v>40</v>
      </c>
      <c r="I2115" t="s">
        <v>23</v>
      </c>
      <c r="J2115" t="s">
        <v>2334</v>
      </c>
      <c r="K2115" t="s">
        <v>8795</v>
      </c>
      <c r="L2115" t="s">
        <v>8796</v>
      </c>
      <c r="M2115" t="s">
        <v>8797</v>
      </c>
      <c r="N2115" t="s">
        <v>4091</v>
      </c>
      <c r="O2115" s="14">
        <v>45078</v>
      </c>
      <c r="P2115" s="14">
        <v>45108</v>
      </c>
      <c r="Q2115" s="1" t="s">
        <v>27</v>
      </c>
      <c r="R2115" s="1"/>
      <c r="S2115" s="2"/>
      <c r="T2115" s="48">
        <v>45125</v>
      </c>
      <c r="U2115" t="s">
        <v>5982</v>
      </c>
      <c r="V2115" t="s">
        <v>5982</v>
      </c>
      <c r="W2115" t="s">
        <v>129</v>
      </c>
      <c r="X2115" t="b">
        <f>Tabla1[[#This Row],[PLAN CONSUMO 31/10]]=Tabla1[[#This Row],[PLAN_CONSUMO]]</f>
        <v>1</v>
      </c>
      <c r="Y2115" t="s">
        <v>8753</v>
      </c>
      <c r="Z2115" t="b">
        <f>Tabla1[[#This Row],[DESCRIPCION_U20002 31/10]]=Tabla1[[#This Row],[DESCRIPCION_U2000]]</f>
        <v>1</v>
      </c>
      <c r="AA2115" t="s">
        <v>7446</v>
      </c>
      <c r="AB2115" t="b">
        <f>Tabla1[[#This Row],[EJECUTIVO COMERCIAL 31/10]]=Tabla1[[#This Row],[EJECUTIVO_CORPORATE]]</f>
        <v>1</v>
      </c>
      <c r="AC2115" t="e">
        <f>VLOOKUP(Tabla1[[#This Row],[NRO_CUENTA]],[1]!Tabla3[#Data],12,0)</f>
        <v>#N/A</v>
      </c>
      <c r="AD2115" t="e">
        <f>VLOOKUP(Tabla1[[#This Row],[NRO_CUENTA]],[1]!Tabla3[#Data],17,0)</f>
        <v>#N/A</v>
      </c>
    </row>
    <row r="2116" spans="1:31" x14ac:dyDescent="0.25">
      <c r="A2116" t="s">
        <v>322</v>
      </c>
      <c r="B2116" s="1">
        <v>45016</v>
      </c>
      <c r="C2116" t="s">
        <v>1682</v>
      </c>
      <c r="D2116">
        <v>38946</v>
      </c>
      <c r="E2116" s="6" t="s">
        <v>8754</v>
      </c>
      <c r="F2116" t="s">
        <v>8755</v>
      </c>
      <c r="G2116" s="6" t="s">
        <v>2247</v>
      </c>
      <c r="H2116" t="s">
        <v>40</v>
      </c>
      <c r="I2116" t="s">
        <v>23</v>
      </c>
      <c r="J2116" t="s">
        <v>1224</v>
      </c>
      <c r="K2116" t="s">
        <v>8798</v>
      </c>
      <c r="L2116" t="s">
        <v>8799</v>
      </c>
      <c r="M2116" t="s">
        <v>8800</v>
      </c>
      <c r="N2116" t="s">
        <v>4091</v>
      </c>
      <c r="O2116" s="14">
        <v>45078</v>
      </c>
      <c r="P2116" s="14">
        <v>45108</v>
      </c>
      <c r="Q2116" s="1" t="s">
        <v>27</v>
      </c>
      <c r="R2116" s="1"/>
      <c r="S2116" s="2"/>
      <c r="T2116" s="48">
        <v>45134</v>
      </c>
      <c r="U2116" t="s">
        <v>5982</v>
      </c>
      <c r="V2116" t="s">
        <v>5982</v>
      </c>
      <c r="W2116" t="s">
        <v>94</v>
      </c>
      <c r="X2116" t="b">
        <f>Tabla1[[#This Row],[PLAN CONSUMO 31/10]]=Tabla1[[#This Row],[PLAN_CONSUMO]]</f>
        <v>0</v>
      </c>
      <c r="Y2116" t="s">
        <v>8755</v>
      </c>
      <c r="Z2116" t="b">
        <f>Tabla1[[#This Row],[DESCRIPCION_U20002 31/10]]=Tabla1[[#This Row],[DESCRIPCION_U2000]]</f>
        <v>1</v>
      </c>
      <c r="AA2116" t="s">
        <v>2247</v>
      </c>
      <c r="AB2116" t="b">
        <f>Tabla1[[#This Row],[EJECUTIVO COMERCIAL 31/10]]=Tabla1[[#This Row],[EJECUTIVO_CORPORATE]]</f>
        <v>1</v>
      </c>
      <c r="AC2116" t="e">
        <f>VLOOKUP(Tabla1[[#This Row],[NRO_CUENTA]],[1]!Tabla3[#Data],12,0)</f>
        <v>#N/A</v>
      </c>
      <c r="AD2116" t="e">
        <f>VLOOKUP(Tabla1[[#This Row],[NRO_CUENTA]],[1]!Tabla3[#Data],17,0)</f>
        <v>#N/A</v>
      </c>
    </row>
    <row r="2117" spans="1:31" x14ac:dyDescent="0.25">
      <c r="A2117" t="s">
        <v>242</v>
      </c>
      <c r="B2117" s="1">
        <v>45016</v>
      </c>
      <c r="C2117" t="s">
        <v>129</v>
      </c>
      <c r="D2117">
        <v>38947</v>
      </c>
      <c r="E2117" s="6" t="s">
        <v>8756</v>
      </c>
      <c r="F2117" t="s">
        <v>8757</v>
      </c>
      <c r="G2117" s="6" t="s">
        <v>6378</v>
      </c>
      <c r="H2117" t="s">
        <v>40</v>
      </c>
      <c r="I2117" t="s">
        <v>23</v>
      </c>
      <c r="J2117" t="s">
        <v>7201</v>
      </c>
      <c r="K2117" t="s">
        <v>8801</v>
      </c>
      <c r="L2117" t="s">
        <v>8802</v>
      </c>
      <c r="M2117" t="s">
        <v>8803</v>
      </c>
      <c r="N2117" t="s">
        <v>4091</v>
      </c>
      <c r="O2117" s="14">
        <v>45078</v>
      </c>
      <c r="P2117" s="14">
        <v>45108</v>
      </c>
      <c r="Q2117" s="1" t="s">
        <v>75</v>
      </c>
      <c r="R2117" s="1"/>
      <c r="S2117" s="25" t="s">
        <v>1018</v>
      </c>
      <c r="T2117" s="48" t="s">
        <v>6992</v>
      </c>
      <c r="U2117" t="s">
        <v>5982</v>
      </c>
      <c r="V2117" t="s">
        <v>5982</v>
      </c>
      <c r="W2117" t="s">
        <v>129</v>
      </c>
      <c r="X2117" t="b">
        <f>Tabla1[[#This Row],[PLAN CONSUMO 31/10]]=Tabla1[[#This Row],[PLAN_CONSUMO]]</f>
        <v>1</v>
      </c>
      <c r="Y2117" t="s">
        <v>8757</v>
      </c>
      <c r="Z2117" t="b">
        <f>Tabla1[[#This Row],[DESCRIPCION_U20002 31/10]]=Tabla1[[#This Row],[DESCRIPCION_U2000]]</f>
        <v>1</v>
      </c>
      <c r="AA2117" t="s">
        <v>6378</v>
      </c>
      <c r="AB2117" t="b">
        <f>Tabla1[[#This Row],[EJECUTIVO COMERCIAL 31/10]]=Tabla1[[#This Row],[EJECUTIVO_CORPORATE]]</f>
        <v>1</v>
      </c>
      <c r="AC2117" t="e">
        <f>VLOOKUP(Tabla1[[#This Row],[NRO_CUENTA]],[1]!Tabla3[#Data],12,0)</f>
        <v>#N/A</v>
      </c>
      <c r="AD2117" t="e">
        <f>VLOOKUP(Tabla1[[#This Row],[NRO_CUENTA]],[1]!Tabla3[#Data],17,0)</f>
        <v>#N/A</v>
      </c>
    </row>
    <row r="2118" spans="1:31" x14ac:dyDescent="0.25">
      <c r="A2118" t="s">
        <v>242</v>
      </c>
      <c r="B2118" s="1">
        <v>45016</v>
      </c>
      <c r="C2118" t="s">
        <v>158</v>
      </c>
      <c r="D2118">
        <v>38950</v>
      </c>
      <c r="E2118" s="6" t="s">
        <v>8758</v>
      </c>
      <c r="F2118" t="s">
        <v>8759</v>
      </c>
      <c r="G2118" s="6" t="s">
        <v>7450</v>
      </c>
      <c r="H2118" t="s">
        <v>40</v>
      </c>
      <c r="I2118" t="s">
        <v>23</v>
      </c>
      <c r="J2118" t="s">
        <v>7202</v>
      </c>
      <c r="K2118" t="s">
        <v>8804</v>
      </c>
      <c r="L2118" t="s">
        <v>8805</v>
      </c>
      <c r="M2118" t="s">
        <v>8806</v>
      </c>
      <c r="N2118" t="s">
        <v>4091</v>
      </c>
      <c r="O2118" s="14">
        <v>45078</v>
      </c>
      <c r="P2118" s="14">
        <v>45108</v>
      </c>
      <c r="Q2118" s="1" t="s">
        <v>27</v>
      </c>
      <c r="R2118" s="1"/>
      <c r="S2118" s="2"/>
      <c r="T2118" s="48">
        <v>45124</v>
      </c>
      <c r="U2118" t="s">
        <v>5984</v>
      </c>
      <c r="V2118" t="s">
        <v>35</v>
      </c>
      <c r="W2118" t="s">
        <v>364</v>
      </c>
      <c r="X2118" t="b">
        <f>Tabla1[[#This Row],[PLAN CONSUMO 31/10]]=Tabla1[[#This Row],[PLAN_CONSUMO]]</f>
        <v>0</v>
      </c>
      <c r="Y2118" t="s">
        <v>35</v>
      </c>
      <c r="Z2118" t="b">
        <f>Tabla1[[#This Row],[DESCRIPCION_U20002 31/10]]=Tabla1[[#This Row],[DESCRIPCION_U2000]]</f>
        <v>0</v>
      </c>
      <c r="AA2118" t="s">
        <v>7450</v>
      </c>
      <c r="AB2118" t="b">
        <f>Tabla1[[#This Row],[EJECUTIVO COMERCIAL 31/10]]=Tabla1[[#This Row],[EJECUTIVO_CORPORATE]]</f>
        <v>1</v>
      </c>
      <c r="AC2118" t="e">
        <f>VLOOKUP(Tabla1[[#This Row],[NRO_CUENTA]],[1]!Tabla3[#Data],12,0)</f>
        <v>#N/A</v>
      </c>
      <c r="AD2118" t="e">
        <f>VLOOKUP(Tabla1[[#This Row],[NRO_CUENTA]],[1]!Tabla3[#Data],17,0)</f>
        <v>#N/A</v>
      </c>
    </row>
    <row r="2119" spans="1:31" x14ac:dyDescent="0.25">
      <c r="A2119" t="s">
        <v>188</v>
      </c>
      <c r="B2119" s="1">
        <v>45036</v>
      </c>
      <c r="C2119" t="s">
        <v>94</v>
      </c>
      <c r="D2119">
        <v>38991</v>
      </c>
      <c r="E2119" s="6" t="s">
        <v>4072</v>
      </c>
      <c r="F2119" t="s">
        <v>8760</v>
      </c>
      <c r="G2119" s="6" t="s">
        <v>6379</v>
      </c>
      <c r="H2119" t="s">
        <v>22</v>
      </c>
      <c r="I2119" t="s">
        <v>23</v>
      </c>
      <c r="J2119" t="s">
        <v>6748</v>
      </c>
      <c r="K2119" t="s">
        <v>8821</v>
      </c>
      <c r="L2119" t="s">
        <v>8822</v>
      </c>
      <c r="M2119" t="s">
        <v>8894</v>
      </c>
      <c r="N2119" t="s">
        <v>4091</v>
      </c>
      <c r="O2119" s="14">
        <v>45078</v>
      </c>
      <c r="P2119" s="14">
        <v>45108</v>
      </c>
      <c r="Q2119" s="1" t="s">
        <v>75</v>
      </c>
      <c r="R2119" s="1" t="s">
        <v>9007</v>
      </c>
      <c r="S2119" s="25" t="s">
        <v>1018</v>
      </c>
      <c r="T2119" s="48" t="s">
        <v>6992</v>
      </c>
      <c r="U2119" t="s">
        <v>5982</v>
      </c>
      <c r="V2119" t="s">
        <v>5982</v>
      </c>
      <c r="W2119" t="s">
        <v>94</v>
      </c>
      <c r="X2119" t="b">
        <f>Tabla1[[#This Row],[PLAN CONSUMO 31/10]]=Tabla1[[#This Row],[PLAN_CONSUMO]]</f>
        <v>1</v>
      </c>
      <c r="Y2119" t="s">
        <v>9479</v>
      </c>
      <c r="Z2119" t="b">
        <f>Tabla1[[#This Row],[DESCRIPCION_U20002 31/10]]=Tabla1[[#This Row],[DESCRIPCION_U2000]]</f>
        <v>0</v>
      </c>
      <c r="AA2119" t="s">
        <v>6379</v>
      </c>
      <c r="AB2119" t="b">
        <f>Tabla1[[#This Row],[EJECUTIVO COMERCIAL 31/10]]=Tabla1[[#This Row],[EJECUTIVO_CORPORATE]]</f>
        <v>1</v>
      </c>
      <c r="AC2119" t="e">
        <f>VLOOKUP(Tabla1[[#This Row],[NRO_CUENTA]],[1]!Tabla3[#Data],12,0)</f>
        <v>#N/A</v>
      </c>
      <c r="AD2119" t="e">
        <f>VLOOKUP(Tabla1[[#This Row],[NRO_CUENTA]],[1]!Tabla3[#Data],17,0)</f>
        <v>#N/A</v>
      </c>
    </row>
    <row r="2120" spans="1:31" x14ac:dyDescent="0.25">
      <c r="A2120" t="s">
        <v>188</v>
      </c>
      <c r="B2120" s="1">
        <v>45036</v>
      </c>
      <c r="C2120" t="s">
        <v>94</v>
      </c>
      <c r="D2120">
        <v>38992</v>
      </c>
      <c r="E2120" s="6" t="s">
        <v>4072</v>
      </c>
      <c r="F2120" t="s">
        <v>8761</v>
      </c>
      <c r="G2120" s="6" t="s">
        <v>6379</v>
      </c>
      <c r="H2120" t="s">
        <v>22</v>
      </c>
      <c r="I2120" t="s">
        <v>23</v>
      </c>
      <c r="J2120" t="s">
        <v>6748</v>
      </c>
      <c r="K2120" t="s">
        <v>8823</v>
      </c>
      <c r="L2120" t="s">
        <v>7769</v>
      </c>
      <c r="M2120" t="s">
        <v>8894</v>
      </c>
      <c r="N2120" t="s">
        <v>4091</v>
      </c>
      <c r="O2120" s="14">
        <v>45078</v>
      </c>
      <c r="P2120" s="14">
        <v>45108</v>
      </c>
      <c r="Q2120" s="1" t="s">
        <v>27</v>
      </c>
      <c r="R2120" s="1"/>
      <c r="S2120" s="2"/>
      <c r="T2120" s="48">
        <v>45147</v>
      </c>
      <c r="U2120" t="s">
        <v>5982</v>
      </c>
      <c r="V2120" t="s">
        <v>5982</v>
      </c>
      <c r="W2120" t="s">
        <v>94</v>
      </c>
      <c r="X2120" t="b">
        <f>Tabla1[[#This Row],[PLAN CONSUMO 31/10]]=Tabla1[[#This Row],[PLAN_CONSUMO]]</f>
        <v>1</v>
      </c>
      <c r="Y2120" t="s">
        <v>8761</v>
      </c>
      <c r="Z2120" t="b">
        <f>Tabla1[[#This Row],[DESCRIPCION_U20002 31/10]]=Tabla1[[#This Row],[DESCRIPCION_U2000]]</f>
        <v>1</v>
      </c>
      <c r="AA2120" t="s">
        <v>6379</v>
      </c>
      <c r="AB2120" t="b">
        <f>Tabla1[[#This Row],[EJECUTIVO COMERCIAL 31/10]]=Tabla1[[#This Row],[EJECUTIVO_CORPORATE]]</f>
        <v>1</v>
      </c>
      <c r="AC2120" t="e">
        <f>VLOOKUP(Tabla1[[#This Row],[NRO_CUENTA]],[1]!Tabla3[#Data],12,0)</f>
        <v>#N/A</v>
      </c>
      <c r="AD2120" t="e">
        <f>VLOOKUP(Tabla1[[#This Row],[NRO_CUENTA]],[1]!Tabla3[#Data],17,0)</f>
        <v>#N/A</v>
      </c>
    </row>
    <row r="2121" spans="1:31" x14ac:dyDescent="0.25">
      <c r="A2121" t="s">
        <v>322</v>
      </c>
      <c r="B2121" s="1">
        <v>45044</v>
      </c>
      <c r="C2121" t="s">
        <v>28</v>
      </c>
      <c r="D2121">
        <v>39046</v>
      </c>
      <c r="E2121" s="6" t="s">
        <v>8762</v>
      </c>
      <c r="F2121" t="s">
        <v>8763</v>
      </c>
      <c r="G2121" s="6" t="s">
        <v>4246</v>
      </c>
      <c r="H2121" t="s">
        <v>40</v>
      </c>
      <c r="I2121" t="s">
        <v>23</v>
      </c>
      <c r="J2121" t="s">
        <v>5191</v>
      </c>
      <c r="K2121" t="s">
        <v>8824</v>
      </c>
      <c r="L2121" t="s">
        <v>8825</v>
      </c>
      <c r="M2121" t="s">
        <v>8826</v>
      </c>
      <c r="N2121" t="s">
        <v>4091</v>
      </c>
      <c r="O2121" s="14">
        <v>45078</v>
      </c>
      <c r="P2121" s="14">
        <v>45108</v>
      </c>
      <c r="Q2121" s="1" t="s">
        <v>27</v>
      </c>
      <c r="R2121" s="1"/>
      <c r="S2121" s="2"/>
      <c r="T2121" s="48">
        <v>45126</v>
      </c>
      <c r="U2121" t="s">
        <v>5982</v>
      </c>
      <c r="V2121" t="s">
        <v>35</v>
      </c>
      <c r="W2121" t="s">
        <v>28</v>
      </c>
      <c r="X2121" t="b">
        <f>Tabla1[[#This Row],[PLAN CONSUMO 31/10]]=Tabla1[[#This Row],[PLAN_CONSUMO]]</f>
        <v>1</v>
      </c>
      <c r="Y2121" t="s">
        <v>35</v>
      </c>
      <c r="Z2121" t="b">
        <f>Tabla1[[#This Row],[DESCRIPCION_U20002 31/10]]=Tabla1[[#This Row],[DESCRIPCION_U2000]]</f>
        <v>0</v>
      </c>
      <c r="AA2121" t="s">
        <v>4246</v>
      </c>
      <c r="AB2121" t="b">
        <f>Tabla1[[#This Row],[EJECUTIVO COMERCIAL 31/10]]=Tabla1[[#This Row],[EJECUTIVO_CORPORATE]]</f>
        <v>1</v>
      </c>
      <c r="AC2121" t="e">
        <f>VLOOKUP(Tabla1[[#This Row],[NRO_CUENTA]],[1]!Tabla3[#Data],12,0)</f>
        <v>#N/A</v>
      </c>
      <c r="AD2121" t="e">
        <f>VLOOKUP(Tabla1[[#This Row],[NRO_CUENTA]],[1]!Tabla3[#Data],17,0)</f>
        <v>#N/A</v>
      </c>
    </row>
    <row r="2122" spans="1:31" x14ac:dyDescent="0.25">
      <c r="A2122" t="s">
        <v>242</v>
      </c>
      <c r="B2122" s="1">
        <v>45045</v>
      </c>
      <c r="C2122" t="s">
        <v>129</v>
      </c>
      <c r="D2122">
        <v>39053</v>
      </c>
      <c r="E2122" s="6" t="s">
        <v>8764</v>
      </c>
      <c r="F2122" t="s">
        <v>8765</v>
      </c>
      <c r="G2122" s="6" t="s">
        <v>4250</v>
      </c>
      <c r="H2122" t="s">
        <v>40</v>
      </c>
      <c r="I2122" t="s">
        <v>23</v>
      </c>
      <c r="J2122" t="s">
        <v>5190</v>
      </c>
      <c r="K2122" t="s">
        <v>8827</v>
      </c>
      <c r="L2122" t="s">
        <v>8828</v>
      </c>
      <c r="M2122" t="s">
        <v>8829</v>
      </c>
      <c r="N2122" t="s">
        <v>4091</v>
      </c>
      <c r="O2122" s="14">
        <v>45078</v>
      </c>
      <c r="P2122" s="14">
        <v>45108</v>
      </c>
      <c r="Q2122" s="1" t="s">
        <v>27</v>
      </c>
      <c r="R2122" s="1"/>
      <c r="S2122" s="2"/>
      <c r="T2122" s="48">
        <v>45127</v>
      </c>
      <c r="U2122" t="s">
        <v>5982</v>
      </c>
      <c r="V2122" t="s">
        <v>5982</v>
      </c>
      <c r="W2122" t="s">
        <v>129</v>
      </c>
      <c r="X2122" t="b">
        <f>Tabla1[[#This Row],[PLAN CONSUMO 31/10]]=Tabla1[[#This Row],[PLAN_CONSUMO]]</f>
        <v>1</v>
      </c>
      <c r="Y2122" t="s">
        <v>8765</v>
      </c>
      <c r="Z2122" t="b">
        <f>Tabla1[[#This Row],[DESCRIPCION_U20002 31/10]]=Tabla1[[#This Row],[DESCRIPCION_U2000]]</f>
        <v>1</v>
      </c>
      <c r="AA2122" t="s">
        <v>4250</v>
      </c>
      <c r="AB2122" t="b">
        <f>Tabla1[[#This Row],[EJECUTIVO COMERCIAL 31/10]]=Tabla1[[#This Row],[EJECUTIVO_CORPORATE]]</f>
        <v>1</v>
      </c>
      <c r="AC2122" t="e">
        <f>VLOOKUP(Tabla1[[#This Row],[NRO_CUENTA]],[1]!Tabla3[#Data],12,0)</f>
        <v>#N/A</v>
      </c>
      <c r="AD2122" t="e">
        <f>VLOOKUP(Tabla1[[#This Row],[NRO_CUENTA]],[1]!Tabla3[#Data],17,0)</f>
        <v>#N/A</v>
      </c>
    </row>
    <row r="2123" spans="1:31" x14ac:dyDescent="0.25">
      <c r="A2123" t="s">
        <v>1382</v>
      </c>
      <c r="B2123" s="1">
        <v>45044</v>
      </c>
      <c r="C2123" t="s">
        <v>557</v>
      </c>
      <c r="D2123">
        <v>39059</v>
      </c>
      <c r="E2123" s="6" t="s">
        <v>4912</v>
      </c>
      <c r="F2123" t="s">
        <v>8766</v>
      </c>
      <c r="G2123" s="6" t="s">
        <v>7475</v>
      </c>
      <c r="H2123" t="s">
        <v>40</v>
      </c>
      <c r="I2123" t="s">
        <v>23</v>
      </c>
      <c r="J2123" t="s">
        <v>963</v>
      </c>
      <c r="K2123" t="s">
        <v>8830</v>
      </c>
      <c r="L2123" t="s">
        <v>8831</v>
      </c>
      <c r="M2123" t="s">
        <v>8832</v>
      </c>
      <c r="N2123" t="s">
        <v>4091</v>
      </c>
      <c r="O2123" s="14">
        <v>45078</v>
      </c>
      <c r="P2123" s="14">
        <v>45108</v>
      </c>
      <c r="Q2123" s="1" t="s">
        <v>27</v>
      </c>
      <c r="R2123" s="1"/>
      <c r="S2123" s="2"/>
      <c r="T2123" s="48">
        <v>45223</v>
      </c>
      <c r="U2123" t="s">
        <v>5982</v>
      </c>
      <c r="V2123" t="s">
        <v>5982</v>
      </c>
      <c r="W2123" t="s">
        <v>557</v>
      </c>
      <c r="X2123" t="b">
        <f>Tabla1[[#This Row],[PLAN CONSUMO 31/10]]=Tabla1[[#This Row],[PLAN_CONSUMO]]</f>
        <v>1</v>
      </c>
      <c r="Y2123" t="s">
        <v>8766</v>
      </c>
      <c r="Z2123" t="b">
        <f>Tabla1[[#This Row],[DESCRIPCION_U20002 31/10]]=Tabla1[[#This Row],[DESCRIPCION_U2000]]</f>
        <v>1</v>
      </c>
      <c r="AA2123" t="s">
        <v>7475</v>
      </c>
      <c r="AB2123" t="b">
        <f>Tabla1[[#This Row],[EJECUTIVO COMERCIAL 31/10]]=Tabla1[[#This Row],[EJECUTIVO_CORPORATE]]</f>
        <v>1</v>
      </c>
      <c r="AC2123" t="str">
        <f>VLOOKUP(Tabla1[[#This Row],[NRO_CUENTA]],[1]!Tabla3[#Data],12,0)</f>
        <v>Realizada</v>
      </c>
      <c r="AD2123" t="e">
        <f>VLOOKUP(Tabla1[[#This Row],[NRO_CUENTA]],[1]!Tabla3[#Data],17,0)</f>
        <v>#REF!</v>
      </c>
    </row>
    <row r="2124" spans="1:31" x14ac:dyDescent="0.25">
      <c r="A2124" t="s">
        <v>242</v>
      </c>
      <c r="B2124" s="1">
        <v>45045</v>
      </c>
      <c r="C2124" t="s">
        <v>248</v>
      </c>
      <c r="D2124">
        <v>39061</v>
      </c>
      <c r="E2124" s="6" t="s">
        <v>8767</v>
      </c>
      <c r="F2124" t="s">
        <v>8768</v>
      </c>
      <c r="G2124" s="6" t="s">
        <v>5340</v>
      </c>
      <c r="H2124" t="s">
        <v>40</v>
      </c>
      <c r="I2124" t="s">
        <v>23</v>
      </c>
      <c r="J2124" t="s">
        <v>5352</v>
      </c>
      <c r="K2124" t="s">
        <v>8833</v>
      </c>
      <c r="L2124" t="s">
        <v>8834</v>
      </c>
      <c r="M2124" t="s">
        <v>8835</v>
      </c>
      <c r="N2124" t="s">
        <v>4091</v>
      </c>
      <c r="O2124" s="14">
        <v>45078</v>
      </c>
      <c r="P2124" s="14">
        <v>45108</v>
      </c>
      <c r="Q2124" s="1" t="s">
        <v>27</v>
      </c>
      <c r="R2124" s="1"/>
      <c r="S2124" s="2"/>
      <c r="T2124" s="48">
        <v>45129</v>
      </c>
      <c r="U2124" t="s">
        <v>5982</v>
      </c>
      <c r="V2124" t="s">
        <v>5982</v>
      </c>
      <c r="W2124" t="s">
        <v>248</v>
      </c>
      <c r="X2124" t="b">
        <f>Tabla1[[#This Row],[PLAN CONSUMO 31/10]]=Tabla1[[#This Row],[PLAN_CONSUMO]]</f>
        <v>1</v>
      </c>
      <c r="Y2124" t="s">
        <v>8768</v>
      </c>
      <c r="Z2124" t="b">
        <f>Tabla1[[#This Row],[DESCRIPCION_U20002 31/10]]=Tabla1[[#This Row],[DESCRIPCION_U2000]]</f>
        <v>1</v>
      </c>
      <c r="AA2124" t="s">
        <v>5340</v>
      </c>
      <c r="AB2124" t="b">
        <f>Tabla1[[#This Row],[EJECUTIVO COMERCIAL 31/10]]=Tabla1[[#This Row],[EJECUTIVO_CORPORATE]]</f>
        <v>1</v>
      </c>
      <c r="AC2124" t="e">
        <f>VLOOKUP(Tabla1[[#This Row],[NRO_CUENTA]],[1]!Tabla3[#Data],12,0)</f>
        <v>#N/A</v>
      </c>
      <c r="AD2124" t="e">
        <f>VLOOKUP(Tabla1[[#This Row],[NRO_CUENTA]],[1]!Tabla3[#Data],17,0)</f>
        <v>#N/A</v>
      </c>
    </row>
    <row r="2125" spans="1:31" x14ac:dyDescent="0.25">
      <c r="A2125" t="s">
        <v>18</v>
      </c>
      <c r="B2125" s="1">
        <v>45044</v>
      </c>
      <c r="C2125" t="s">
        <v>323</v>
      </c>
      <c r="D2125">
        <v>39071</v>
      </c>
      <c r="E2125" s="6" t="s">
        <v>4972</v>
      </c>
      <c r="F2125" t="s">
        <v>8769</v>
      </c>
      <c r="G2125" s="6" t="s">
        <v>8770</v>
      </c>
      <c r="H2125" t="s">
        <v>40</v>
      </c>
      <c r="I2125" t="s">
        <v>23</v>
      </c>
      <c r="J2125" t="s">
        <v>1230</v>
      </c>
      <c r="K2125" t="s">
        <v>8836</v>
      </c>
      <c r="L2125" t="s">
        <v>8103</v>
      </c>
      <c r="M2125" t="s">
        <v>8837</v>
      </c>
      <c r="N2125" t="s">
        <v>4091</v>
      </c>
      <c r="O2125" s="14">
        <v>45078</v>
      </c>
      <c r="P2125" s="14">
        <v>45108</v>
      </c>
      <c r="Q2125" s="1" t="s">
        <v>27</v>
      </c>
      <c r="R2125" s="1"/>
      <c r="S2125" s="2"/>
      <c r="T2125" s="48">
        <v>45135</v>
      </c>
      <c r="U2125" t="s">
        <v>5982</v>
      </c>
      <c r="V2125" t="s">
        <v>5982</v>
      </c>
      <c r="W2125" t="s">
        <v>323</v>
      </c>
      <c r="X2125" t="b">
        <f>Tabla1[[#This Row],[PLAN CONSUMO 31/10]]=Tabla1[[#This Row],[PLAN_CONSUMO]]</f>
        <v>1</v>
      </c>
      <c r="Y2125" t="s">
        <v>8769</v>
      </c>
      <c r="Z2125" t="b">
        <f>Tabla1[[#This Row],[DESCRIPCION_U20002 31/10]]=Tabla1[[#This Row],[DESCRIPCION_U2000]]</f>
        <v>1</v>
      </c>
      <c r="AA2125" t="s">
        <v>1820</v>
      </c>
      <c r="AB2125" t="b">
        <f>Tabla1[[#This Row],[EJECUTIVO COMERCIAL 31/10]]=Tabla1[[#This Row],[EJECUTIVO_CORPORATE]]</f>
        <v>0</v>
      </c>
      <c r="AC2125" t="e">
        <f>VLOOKUP(Tabla1[[#This Row],[NRO_CUENTA]],[1]!Tabla3[#Data],12,0)</f>
        <v>#N/A</v>
      </c>
      <c r="AD2125" t="e">
        <f>VLOOKUP(Tabla1[[#This Row],[NRO_CUENTA]],[1]!Tabla3[#Data],17,0)</f>
        <v>#N/A</v>
      </c>
    </row>
    <row r="2126" spans="1:31" x14ac:dyDescent="0.25">
      <c r="A2126" t="s">
        <v>322</v>
      </c>
      <c r="B2126" s="1">
        <v>45045</v>
      </c>
      <c r="C2126" t="s">
        <v>393</v>
      </c>
      <c r="D2126">
        <v>39091</v>
      </c>
      <c r="E2126" s="6" t="s">
        <v>8771</v>
      </c>
      <c r="F2126" t="s">
        <v>8772</v>
      </c>
      <c r="G2126" s="6" t="s">
        <v>7554</v>
      </c>
      <c r="H2126" t="s">
        <v>22</v>
      </c>
      <c r="I2126" t="s">
        <v>23</v>
      </c>
      <c r="J2126" t="s">
        <v>6196</v>
      </c>
      <c r="K2126" t="s">
        <v>8838</v>
      </c>
      <c r="L2126" t="s">
        <v>8839</v>
      </c>
      <c r="M2126" t="s">
        <v>8840</v>
      </c>
      <c r="N2126" t="s">
        <v>4091</v>
      </c>
      <c r="O2126" s="14">
        <v>45078</v>
      </c>
      <c r="P2126" s="14">
        <v>45108</v>
      </c>
      <c r="Q2126" s="1" t="s">
        <v>27</v>
      </c>
      <c r="R2126" s="1"/>
      <c r="S2126" s="2"/>
      <c r="T2126" s="48">
        <v>45133</v>
      </c>
      <c r="U2126" t="s">
        <v>5982</v>
      </c>
      <c r="V2126" t="s">
        <v>5982</v>
      </c>
      <c r="W2126" t="s">
        <v>393</v>
      </c>
      <c r="X2126" t="b">
        <f>Tabla1[[#This Row],[PLAN CONSUMO 31/10]]=Tabla1[[#This Row],[PLAN_CONSUMO]]</f>
        <v>1</v>
      </c>
      <c r="Y2126" t="s">
        <v>8772</v>
      </c>
      <c r="Z2126" t="b">
        <f>Tabla1[[#This Row],[DESCRIPCION_U20002 31/10]]=Tabla1[[#This Row],[DESCRIPCION_U2000]]</f>
        <v>1</v>
      </c>
      <c r="AA2126" t="s">
        <v>7554</v>
      </c>
      <c r="AB2126" t="b">
        <f>Tabla1[[#This Row],[EJECUTIVO COMERCIAL 31/10]]=Tabla1[[#This Row],[EJECUTIVO_CORPORATE]]</f>
        <v>1</v>
      </c>
      <c r="AC2126" t="e">
        <f>VLOOKUP(Tabla1[[#This Row],[NRO_CUENTA]],[1]!Tabla3[#Data],12,0)</f>
        <v>#N/A</v>
      </c>
      <c r="AD2126" t="e">
        <f>VLOOKUP(Tabla1[[#This Row],[NRO_CUENTA]],[1]!Tabla3[#Data],17,0)</f>
        <v>#N/A</v>
      </c>
    </row>
    <row r="2127" spans="1:31" x14ac:dyDescent="0.25">
      <c r="A2127" t="s">
        <v>322</v>
      </c>
      <c r="B2127" s="1">
        <v>45045</v>
      </c>
      <c r="C2127" t="s">
        <v>393</v>
      </c>
      <c r="D2127">
        <v>39094</v>
      </c>
      <c r="E2127" s="6" t="s">
        <v>8773</v>
      </c>
      <c r="F2127" t="s">
        <v>8774</v>
      </c>
      <c r="G2127" s="6" t="s">
        <v>7554</v>
      </c>
      <c r="H2127" t="s">
        <v>22</v>
      </c>
      <c r="I2127" t="s">
        <v>23</v>
      </c>
      <c r="J2127" t="s">
        <v>6196</v>
      </c>
      <c r="K2127" t="s">
        <v>8841</v>
      </c>
      <c r="L2127" t="s">
        <v>8842</v>
      </c>
      <c r="M2127" t="s">
        <v>8840</v>
      </c>
      <c r="N2127" t="s">
        <v>4091</v>
      </c>
      <c r="O2127" s="14">
        <v>45078</v>
      </c>
      <c r="P2127" s="14">
        <v>45108</v>
      </c>
      <c r="Q2127" s="1" t="s">
        <v>27</v>
      </c>
      <c r="R2127" s="1"/>
      <c r="S2127" s="2"/>
      <c r="T2127" s="48">
        <v>45122</v>
      </c>
      <c r="U2127" t="s">
        <v>5982</v>
      </c>
      <c r="V2127" t="s">
        <v>5982</v>
      </c>
      <c r="W2127" t="s">
        <v>393</v>
      </c>
      <c r="X2127" t="b">
        <f>Tabla1[[#This Row],[PLAN CONSUMO 31/10]]=Tabla1[[#This Row],[PLAN_CONSUMO]]</f>
        <v>1</v>
      </c>
      <c r="Y2127" t="s">
        <v>8774</v>
      </c>
      <c r="Z2127" t="b">
        <f>Tabla1[[#This Row],[DESCRIPCION_U20002 31/10]]=Tabla1[[#This Row],[DESCRIPCION_U2000]]</f>
        <v>1</v>
      </c>
      <c r="AA2127" t="s">
        <v>7554</v>
      </c>
      <c r="AB2127" t="b">
        <f>Tabla1[[#This Row],[EJECUTIVO COMERCIAL 31/10]]=Tabla1[[#This Row],[EJECUTIVO_CORPORATE]]</f>
        <v>1</v>
      </c>
      <c r="AC2127" t="e">
        <f>VLOOKUP(Tabla1[[#This Row],[NRO_CUENTA]],[1]!Tabla3[#Data],12,0)</f>
        <v>#N/A</v>
      </c>
      <c r="AD2127" t="e">
        <f>VLOOKUP(Tabla1[[#This Row],[NRO_CUENTA]],[1]!Tabla3[#Data],17,0)</f>
        <v>#N/A</v>
      </c>
    </row>
    <row r="2128" spans="1:31" x14ac:dyDescent="0.25">
      <c r="A2128" t="s">
        <v>88</v>
      </c>
      <c r="B2128" s="1">
        <v>45076</v>
      </c>
      <c r="C2128" t="s">
        <v>364</v>
      </c>
      <c r="D2128">
        <v>39140</v>
      </c>
      <c r="E2128" s="6" t="s">
        <v>2630</v>
      </c>
      <c r="F2128" t="s">
        <v>8775</v>
      </c>
      <c r="G2128" s="6" t="s">
        <v>8638</v>
      </c>
      <c r="H2128" t="s">
        <v>40</v>
      </c>
      <c r="I2128" t="s">
        <v>23</v>
      </c>
      <c r="J2128" t="s">
        <v>1241</v>
      </c>
      <c r="K2128" t="s">
        <v>8843</v>
      </c>
      <c r="L2128" t="s">
        <v>8844</v>
      </c>
      <c r="M2128" t="s">
        <v>2675</v>
      </c>
      <c r="N2128" t="s">
        <v>4091</v>
      </c>
      <c r="O2128" s="14">
        <v>45078</v>
      </c>
      <c r="P2128" s="14">
        <v>45108</v>
      </c>
      <c r="Q2128" s="1" t="s">
        <v>27</v>
      </c>
      <c r="R2128" s="1"/>
      <c r="S2128" s="2"/>
      <c r="T2128" s="48">
        <v>45110</v>
      </c>
      <c r="U2128" t="s">
        <v>5982</v>
      </c>
      <c r="V2128" t="s">
        <v>5982</v>
      </c>
      <c r="W2128" t="s">
        <v>364</v>
      </c>
      <c r="X2128" t="b">
        <f>Tabla1[[#This Row],[PLAN CONSUMO 31/10]]=Tabla1[[#This Row],[PLAN_CONSUMO]]</f>
        <v>1</v>
      </c>
      <c r="Y2128" t="s">
        <v>8775</v>
      </c>
      <c r="Z2128" t="b">
        <f>Tabla1[[#This Row],[DESCRIPCION_U20002 31/10]]=Tabla1[[#This Row],[DESCRIPCION_U2000]]</f>
        <v>1</v>
      </c>
      <c r="AA2128" t="s">
        <v>4247</v>
      </c>
      <c r="AB2128" t="b">
        <f>Tabla1[[#This Row],[EJECUTIVO COMERCIAL 31/10]]=Tabla1[[#This Row],[EJECUTIVO_CORPORATE]]</f>
        <v>0</v>
      </c>
      <c r="AC2128" t="e">
        <f>VLOOKUP(Tabla1[[#This Row],[NRO_CUENTA]],[1]!Tabla3[#Data],12,0)</f>
        <v>#N/A</v>
      </c>
      <c r="AD2128" t="e">
        <f>VLOOKUP(Tabla1[[#This Row],[NRO_CUENTA]],[1]!Tabla3[#Data],17,0)</f>
        <v>#N/A</v>
      </c>
    </row>
    <row r="2129" spans="1:30" x14ac:dyDescent="0.25">
      <c r="A2129" t="s">
        <v>18</v>
      </c>
      <c r="B2129" s="1">
        <v>45105</v>
      </c>
      <c r="C2129" t="s">
        <v>287</v>
      </c>
      <c r="D2129">
        <v>39171</v>
      </c>
      <c r="E2129" s="6" t="s">
        <v>952</v>
      </c>
      <c r="F2129" t="s">
        <v>8776</v>
      </c>
      <c r="G2129" s="6" t="s">
        <v>7373</v>
      </c>
      <c r="H2129" t="s">
        <v>40</v>
      </c>
      <c r="I2129" t="s">
        <v>23</v>
      </c>
      <c r="J2129" t="s">
        <v>5201</v>
      </c>
      <c r="K2129" t="s">
        <v>8845</v>
      </c>
      <c r="L2129" t="s">
        <v>8846</v>
      </c>
      <c r="M2129" t="s">
        <v>8847</v>
      </c>
      <c r="N2129" t="s">
        <v>4091</v>
      </c>
      <c r="O2129" s="14">
        <v>45078</v>
      </c>
      <c r="P2129" s="14">
        <v>45108</v>
      </c>
      <c r="Q2129" s="1" t="s">
        <v>75</v>
      </c>
      <c r="R2129" s="1"/>
      <c r="S2129" s="2" t="s">
        <v>9309</v>
      </c>
      <c r="T2129" s="48" t="s">
        <v>6992</v>
      </c>
      <c r="U2129" t="s">
        <v>5984</v>
      </c>
      <c r="V2129" t="s">
        <v>5984</v>
      </c>
      <c r="W2129" t="s">
        <v>287</v>
      </c>
      <c r="X2129" t="b">
        <f>Tabla1[[#This Row],[PLAN CONSUMO 31/10]]=Tabla1[[#This Row],[PLAN_CONSUMO]]</f>
        <v>1</v>
      </c>
      <c r="Y2129" t="s">
        <v>9288</v>
      </c>
      <c r="Z2129" t="b">
        <f>Tabla1[[#This Row],[DESCRIPCION_U20002 31/10]]=Tabla1[[#This Row],[DESCRIPCION_U2000]]</f>
        <v>0</v>
      </c>
      <c r="AA2129" t="s">
        <v>7373</v>
      </c>
      <c r="AB2129" t="b">
        <f>Tabla1[[#This Row],[EJECUTIVO COMERCIAL 31/10]]=Tabla1[[#This Row],[EJECUTIVO_CORPORATE]]</f>
        <v>1</v>
      </c>
      <c r="AC2129" t="e">
        <f>VLOOKUP(Tabla1[[#This Row],[NRO_CUENTA]],[1]!Tabla3[#Data],12,0)</f>
        <v>#N/A</v>
      </c>
      <c r="AD2129" t="e">
        <f>VLOOKUP(Tabla1[[#This Row],[NRO_CUENTA]],[1]!Tabla3[#Data],17,0)</f>
        <v>#N/A</v>
      </c>
    </row>
    <row r="2130" spans="1:30" x14ac:dyDescent="0.25">
      <c r="A2130" t="s">
        <v>322</v>
      </c>
      <c r="B2130" s="1">
        <v>45076</v>
      </c>
      <c r="C2130" t="s">
        <v>36</v>
      </c>
      <c r="D2130">
        <v>39173</v>
      </c>
      <c r="E2130" s="6" t="s">
        <v>8777</v>
      </c>
      <c r="F2130" t="s">
        <v>8778</v>
      </c>
      <c r="G2130" s="6" t="s">
        <v>5342</v>
      </c>
      <c r="H2130" t="s">
        <v>40</v>
      </c>
      <c r="I2130" t="s">
        <v>23</v>
      </c>
      <c r="J2130" t="s">
        <v>5354</v>
      </c>
      <c r="K2130" t="s">
        <v>8848</v>
      </c>
      <c r="L2130" t="s">
        <v>8849</v>
      </c>
      <c r="M2130" t="s">
        <v>8850</v>
      </c>
      <c r="N2130" t="s">
        <v>4091</v>
      </c>
      <c r="O2130" s="14">
        <v>45078</v>
      </c>
      <c r="P2130" s="14">
        <v>45108</v>
      </c>
      <c r="Q2130" s="1" t="s">
        <v>27</v>
      </c>
      <c r="R2130" s="1"/>
      <c r="S2130" s="2"/>
      <c r="T2130" s="48">
        <v>45126</v>
      </c>
      <c r="U2130" t="s">
        <v>5982</v>
      </c>
      <c r="V2130" t="s">
        <v>5982</v>
      </c>
      <c r="W2130" t="s">
        <v>36</v>
      </c>
      <c r="X2130" t="b">
        <f>Tabla1[[#This Row],[PLAN CONSUMO 31/10]]=Tabla1[[#This Row],[PLAN_CONSUMO]]</f>
        <v>1</v>
      </c>
      <c r="Y2130" t="s">
        <v>8778</v>
      </c>
      <c r="Z2130" t="b">
        <f>Tabla1[[#This Row],[DESCRIPCION_U20002 31/10]]=Tabla1[[#This Row],[DESCRIPCION_U2000]]</f>
        <v>1</v>
      </c>
      <c r="AA2130" t="s">
        <v>2244</v>
      </c>
      <c r="AB2130" t="b">
        <f>Tabla1[[#This Row],[EJECUTIVO COMERCIAL 31/10]]=Tabla1[[#This Row],[EJECUTIVO_CORPORATE]]</f>
        <v>0</v>
      </c>
      <c r="AC2130" t="e">
        <f>VLOOKUP(Tabla1[[#This Row],[NRO_CUENTA]],[1]!Tabla3[#Data],12,0)</f>
        <v>#N/A</v>
      </c>
      <c r="AD2130" t="e">
        <f>VLOOKUP(Tabla1[[#This Row],[NRO_CUENTA]],[1]!Tabla3[#Data],17,0)</f>
        <v>#N/A</v>
      </c>
    </row>
    <row r="2131" spans="1:30" x14ac:dyDescent="0.25">
      <c r="A2131" t="s">
        <v>242</v>
      </c>
      <c r="B2131" s="1">
        <v>45077</v>
      </c>
      <c r="C2131" t="s">
        <v>287</v>
      </c>
      <c r="D2131">
        <v>39182</v>
      </c>
      <c r="E2131" s="6" t="s">
        <v>8779</v>
      </c>
      <c r="F2131" t="s">
        <v>8780</v>
      </c>
      <c r="G2131" s="6" t="s">
        <v>8450</v>
      </c>
      <c r="H2131" t="s">
        <v>40</v>
      </c>
      <c r="I2131" t="s">
        <v>23</v>
      </c>
      <c r="J2131" t="s">
        <v>8508</v>
      </c>
      <c r="K2131" t="s">
        <v>8851</v>
      </c>
      <c r="L2131" t="s">
        <v>8852</v>
      </c>
      <c r="M2131" t="s">
        <v>8853</v>
      </c>
      <c r="N2131" t="s">
        <v>4091</v>
      </c>
      <c r="O2131" s="14">
        <v>45078</v>
      </c>
      <c r="P2131" s="14">
        <v>45108</v>
      </c>
      <c r="Q2131" s="1" t="s">
        <v>27</v>
      </c>
      <c r="R2131" s="1"/>
      <c r="S2131" s="2"/>
      <c r="T2131" s="48">
        <v>45133</v>
      </c>
      <c r="U2131" t="s">
        <v>5982</v>
      </c>
      <c r="V2131" t="s">
        <v>5982</v>
      </c>
      <c r="W2131" t="s">
        <v>287</v>
      </c>
      <c r="X2131" t="b">
        <f>Tabla1[[#This Row],[PLAN CONSUMO 31/10]]=Tabla1[[#This Row],[PLAN_CONSUMO]]</f>
        <v>1</v>
      </c>
      <c r="Y2131" t="s">
        <v>8780</v>
      </c>
      <c r="Z2131" t="b">
        <f>Tabla1[[#This Row],[DESCRIPCION_U20002 31/10]]=Tabla1[[#This Row],[DESCRIPCION_U2000]]</f>
        <v>1</v>
      </c>
      <c r="AA2131" t="s">
        <v>8450</v>
      </c>
      <c r="AB2131" t="b">
        <f>Tabla1[[#This Row],[EJECUTIVO COMERCIAL 31/10]]=Tabla1[[#This Row],[EJECUTIVO_CORPORATE]]</f>
        <v>1</v>
      </c>
      <c r="AC2131" t="e">
        <f>VLOOKUP(Tabla1[[#This Row],[NRO_CUENTA]],[1]!Tabla3[#Data],12,0)</f>
        <v>#N/A</v>
      </c>
      <c r="AD2131" t="e">
        <f>VLOOKUP(Tabla1[[#This Row],[NRO_CUENTA]],[1]!Tabla3[#Data],17,0)</f>
        <v>#N/A</v>
      </c>
    </row>
    <row r="2132" spans="1:30" x14ac:dyDescent="0.25">
      <c r="A2132" t="s">
        <v>88</v>
      </c>
      <c r="B2132" s="1">
        <v>45076</v>
      </c>
      <c r="C2132" t="s">
        <v>94</v>
      </c>
      <c r="D2132">
        <v>39187</v>
      </c>
      <c r="E2132" s="6" t="s">
        <v>4574</v>
      </c>
      <c r="F2132" t="s">
        <v>8781</v>
      </c>
      <c r="G2132" s="6" t="s">
        <v>6990</v>
      </c>
      <c r="H2132" t="s">
        <v>40</v>
      </c>
      <c r="I2132" t="s">
        <v>23</v>
      </c>
      <c r="J2132" s="62" t="s">
        <v>5201</v>
      </c>
      <c r="K2132" t="s">
        <v>8854</v>
      </c>
      <c r="L2132" t="s">
        <v>8855</v>
      </c>
      <c r="M2132" t="s">
        <v>4756</v>
      </c>
      <c r="N2132" t="s">
        <v>4091</v>
      </c>
      <c r="O2132" s="14">
        <v>45078</v>
      </c>
      <c r="P2132" s="14">
        <v>45108</v>
      </c>
      <c r="Q2132" s="1" t="s">
        <v>27</v>
      </c>
      <c r="R2132" s="1"/>
      <c r="S2132" s="2"/>
      <c r="T2132" s="48">
        <v>45134</v>
      </c>
      <c r="U2132" t="s">
        <v>5982</v>
      </c>
      <c r="V2132" t="s">
        <v>5982</v>
      </c>
      <c r="W2132" t="s">
        <v>94</v>
      </c>
      <c r="X2132" t="b">
        <f>Tabla1[[#This Row],[PLAN CONSUMO 31/10]]=Tabla1[[#This Row],[PLAN_CONSUMO]]</f>
        <v>1</v>
      </c>
      <c r="Y2132" t="s">
        <v>8781</v>
      </c>
      <c r="Z2132" t="b">
        <f>Tabla1[[#This Row],[DESCRIPCION_U20002 31/10]]=Tabla1[[#This Row],[DESCRIPCION_U2000]]</f>
        <v>1</v>
      </c>
      <c r="AA2132" t="s">
        <v>6990</v>
      </c>
      <c r="AB2132" t="b">
        <f>Tabla1[[#This Row],[EJECUTIVO COMERCIAL 31/10]]=Tabla1[[#This Row],[EJECUTIVO_CORPORATE]]</f>
        <v>1</v>
      </c>
      <c r="AC2132" t="e">
        <f>VLOOKUP(Tabla1[[#This Row],[NRO_CUENTA]],[1]!Tabla3[#Data],12,0)</f>
        <v>#N/A</v>
      </c>
      <c r="AD2132" t="e">
        <f>VLOOKUP(Tabla1[[#This Row],[NRO_CUENTA]],[1]!Tabla3[#Data],17,0)</f>
        <v>#N/A</v>
      </c>
    </row>
    <row r="2133" spans="1:30" x14ac:dyDescent="0.25">
      <c r="A2133" t="s">
        <v>88</v>
      </c>
      <c r="B2133" s="1">
        <v>45077</v>
      </c>
      <c r="C2133" t="s">
        <v>28</v>
      </c>
      <c r="D2133">
        <v>39190</v>
      </c>
      <c r="E2133" s="6" t="s">
        <v>8782</v>
      </c>
      <c r="F2133" t="s">
        <v>8783</v>
      </c>
      <c r="G2133" s="6" t="s">
        <v>1830</v>
      </c>
      <c r="H2133" t="s">
        <v>40</v>
      </c>
      <c r="I2133" t="s">
        <v>23</v>
      </c>
      <c r="J2133" t="s">
        <v>1842</v>
      </c>
      <c r="K2133" t="s">
        <v>8856</v>
      </c>
      <c r="L2133" t="s">
        <v>8857</v>
      </c>
      <c r="M2133" t="s">
        <v>8858</v>
      </c>
      <c r="N2133" t="s">
        <v>4091</v>
      </c>
      <c r="O2133" s="14">
        <v>45078</v>
      </c>
      <c r="P2133" s="14">
        <v>45108</v>
      </c>
      <c r="Q2133" s="1" t="s">
        <v>27</v>
      </c>
      <c r="R2133" s="1"/>
      <c r="S2133" s="2"/>
      <c r="T2133" s="48">
        <v>45134</v>
      </c>
      <c r="U2133" t="s">
        <v>5982</v>
      </c>
      <c r="V2133" t="s">
        <v>5982</v>
      </c>
      <c r="W2133" t="s">
        <v>28</v>
      </c>
      <c r="X2133" t="b">
        <f>Tabla1[[#This Row],[PLAN CONSUMO 31/10]]=Tabla1[[#This Row],[PLAN_CONSUMO]]</f>
        <v>1</v>
      </c>
      <c r="Y2133" t="s">
        <v>8783</v>
      </c>
      <c r="Z2133" t="b">
        <f>Tabla1[[#This Row],[DESCRIPCION_U20002 31/10]]=Tabla1[[#This Row],[DESCRIPCION_U2000]]</f>
        <v>1</v>
      </c>
      <c r="AA2133" t="s">
        <v>1830</v>
      </c>
      <c r="AB2133" t="b">
        <f>Tabla1[[#This Row],[EJECUTIVO COMERCIAL 31/10]]=Tabla1[[#This Row],[EJECUTIVO_CORPORATE]]</f>
        <v>1</v>
      </c>
      <c r="AC2133" t="e">
        <f>VLOOKUP(Tabla1[[#This Row],[NRO_CUENTA]],[1]!Tabla3[#Data],12,0)</f>
        <v>#N/A</v>
      </c>
      <c r="AD2133" t="e">
        <f>VLOOKUP(Tabla1[[#This Row],[NRO_CUENTA]],[1]!Tabla3[#Data],17,0)</f>
        <v>#N/A</v>
      </c>
    </row>
    <row r="2134" spans="1:30" x14ac:dyDescent="0.25">
      <c r="A2134" t="s">
        <v>18</v>
      </c>
      <c r="B2134" s="1">
        <v>45044</v>
      </c>
      <c r="C2134" t="s">
        <v>323</v>
      </c>
      <c r="D2134">
        <v>38174</v>
      </c>
      <c r="E2134" s="6" t="s">
        <v>4972</v>
      </c>
      <c r="F2134" t="s">
        <v>8897</v>
      </c>
      <c r="G2134" s="6" t="s">
        <v>8770</v>
      </c>
      <c r="H2134" t="s">
        <v>40</v>
      </c>
      <c r="I2134" t="s">
        <v>23</v>
      </c>
      <c r="J2134" t="s">
        <v>1230</v>
      </c>
      <c r="K2134" t="s">
        <v>8836</v>
      </c>
      <c r="L2134" t="s">
        <v>8103</v>
      </c>
      <c r="M2134" t="s">
        <v>8837</v>
      </c>
      <c r="N2134" t="s">
        <v>594</v>
      </c>
      <c r="O2134" s="14">
        <v>45078</v>
      </c>
      <c r="P2134" s="14">
        <v>45108</v>
      </c>
      <c r="Q2134" s="1" t="s">
        <v>27</v>
      </c>
      <c r="R2134" s="1"/>
      <c r="S2134" s="2"/>
      <c r="T2134" s="1">
        <v>45135</v>
      </c>
      <c r="U2134" t="s">
        <v>9008</v>
      </c>
      <c r="V2134" t="s">
        <v>5982</v>
      </c>
      <c r="W2134" t="s">
        <v>94</v>
      </c>
      <c r="X2134" t="b">
        <v>1</v>
      </c>
      <c r="Y2134" t="s">
        <v>8897</v>
      </c>
      <c r="Z2134" t="b">
        <v>1</v>
      </c>
      <c r="AA2134" t="s">
        <v>9035</v>
      </c>
      <c r="AB2134" t="b">
        <v>1</v>
      </c>
      <c r="AC2134" t="e">
        <f>VLOOKUP(Tabla1[[#This Row],[NRO_CUENTA]],[1]!Tabla3[#Data],12,0)</f>
        <v>#N/A</v>
      </c>
      <c r="AD2134" t="e">
        <f>VLOOKUP(Tabla1[[#This Row],[NRO_CUENTA]],[1]!Tabla3[#Data],17,0)</f>
        <v>#N/A</v>
      </c>
    </row>
    <row r="2135" spans="1:30" x14ac:dyDescent="0.25">
      <c r="A2135" t="s">
        <v>88</v>
      </c>
      <c r="B2135" s="1">
        <v>44985</v>
      </c>
      <c r="C2135" t="s">
        <v>469</v>
      </c>
      <c r="D2135">
        <v>38811</v>
      </c>
      <c r="E2135" s="6" t="s">
        <v>8748</v>
      </c>
      <c r="F2135" t="s">
        <v>9001</v>
      </c>
      <c r="G2135" s="6" t="s">
        <v>7446</v>
      </c>
      <c r="H2135" t="s">
        <v>40</v>
      </c>
      <c r="I2135" t="s">
        <v>23</v>
      </c>
      <c r="J2135" t="s">
        <v>2334</v>
      </c>
      <c r="K2135" t="s">
        <v>8787</v>
      </c>
      <c r="L2135" t="s">
        <v>8788</v>
      </c>
      <c r="M2135" t="s">
        <v>8789</v>
      </c>
      <c r="N2135" t="s">
        <v>594</v>
      </c>
      <c r="O2135" s="14">
        <v>45078</v>
      </c>
      <c r="P2135" s="14">
        <v>45108</v>
      </c>
      <c r="Q2135" s="1" t="s">
        <v>27</v>
      </c>
      <c r="R2135" s="1"/>
      <c r="S2135" s="2"/>
      <c r="T2135" s="1">
        <v>45126</v>
      </c>
      <c r="U2135" t="s">
        <v>5982</v>
      </c>
      <c r="V2135" t="s">
        <v>35</v>
      </c>
      <c r="W2135" t="s">
        <v>287</v>
      </c>
      <c r="X2135" t="b">
        <v>1</v>
      </c>
      <c r="Y2135" t="s">
        <v>35</v>
      </c>
      <c r="Z2135" t="b">
        <v>1</v>
      </c>
      <c r="AA2135" t="s">
        <v>7446</v>
      </c>
      <c r="AB2135" t="b">
        <v>1</v>
      </c>
      <c r="AC2135" t="e">
        <f>VLOOKUP(Tabla1[[#This Row],[NRO_CUENTA]],[1]!Tabla3[#Data],12,0)</f>
        <v>#N/A</v>
      </c>
      <c r="AD2135" t="e">
        <f>VLOOKUP(Tabla1[[#This Row],[NRO_CUENTA]],[1]!Tabla3[#Data],17,0)</f>
        <v>#N/A</v>
      </c>
    </row>
    <row r="2136" spans="1:30" x14ac:dyDescent="0.25">
      <c r="A2136" t="s">
        <v>88</v>
      </c>
      <c r="B2136" s="1">
        <v>44923</v>
      </c>
      <c r="C2136" t="s">
        <v>28</v>
      </c>
      <c r="D2136">
        <v>38446</v>
      </c>
      <c r="E2136" s="6" t="s">
        <v>8898</v>
      </c>
      <c r="F2136" t="s">
        <v>8899</v>
      </c>
      <c r="G2136" s="6" t="s">
        <v>1408</v>
      </c>
      <c r="H2136" t="s">
        <v>40</v>
      </c>
      <c r="I2136" t="s">
        <v>23</v>
      </c>
      <c r="J2136" t="s">
        <v>1228</v>
      </c>
      <c r="K2136" t="s">
        <v>8936</v>
      </c>
      <c r="L2136" t="s">
        <v>8937</v>
      </c>
      <c r="M2136" t="s">
        <v>8938</v>
      </c>
      <c r="N2136" t="s">
        <v>4091</v>
      </c>
      <c r="O2136" s="14">
        <v>45108</v>
      </c>
      <c r="P2136" s="14">
        <v>45139</v>
      </c>
      <c r="Q2136" s="1" t="s">
        <v>27</v>
      </c>
      <c r="R2136" s="1"/>
      <c r="S2136" s="2"/>
      <c r="T2136" s="48">
        <v>45154</v>
      </c>
      <c r="U2136" t="s">
        <v>5982</v>
      </c>
      <c r="V2136" t="s">
        <v>5982</v>
      </c>
      <c r="W2136" t="s">
        <v>28</v>
      </c>
      <c r="X2136" t="b">
        <f>Tabla1[[#This Row],[PLAN CONSUMO 31/10]]=Tabla1[[#This Row],[PLAN_CONSUMO]]</f>
        <v>1</v>
      </c>
      <c r="Y2136" t="s">
        <v>9289</v>
      </c>
      <c r="Z2136" t="b">
        <f>Tabla1[[#This Row],[DESCRIPCION_U20002 31/10]]=Tabla1[[#This Row],[DESCRIPCION_U2000]]</f>
        <v>0</v>
      </c>
      <c r="AA2136" t="s">
        <v>8638</v>
      </c>
      <c r="AB2136" t="b">
        <f>Tabla1[[#This Row],[EJECUTIVO COMERCIAL 31/10]]=Tabla1[[#This Row],[EJECUTIVO_CORPORATE]]</f>
        <v>0</v>
      </c>
      <c r="AC2136" t="e">
        <f>VLOOKUP(Tabla1[[#This Row],[NRO_CUENTA]],[1]!Tabla3[#Data],12,0)</f>
        <v>#N/A</v>
      </c>
      <c r="AD2136" t="e">
        <f>VLOOKUP(Tabla1[[#This Row],[NRO_CUENTA]],[1]!Tabla3[#Data],17,0)</f>
        <v>#N/A</v>
      </c>
    </row>
    <row r="2137" spans="1:30" x14ac:dyDescent="0.25">
      <c r="A2137" t="s">
        <v>188</v>
      </c>
      <c r="B2137" s="1">
        <v>44929</v>
      </c>
      <c r="C2137" t="s">
        <v>94</v>
      </c>
      <c r="D2137">
        <v>38528</v>
      </c>
      <c r="E2137" s="6" t="s">
        <v>7480</v>
      </c>
      <c r="F2137" t="s">
        <v>8900</v>
      </c>
      <c r="G2137" s="6" t="s">
        <v>6379</v>
      </c>
      <c r="H2137" t="s">
        <v>22</v>
      </c>
      <c r="I2137" t="s">
        <v>23</v>
      </c>
      <c r="J2137" t="s">
        <v>6748</v>
      </c>
      <c r="K2137" t="s">
        <v>8939</v>
      </c>
      <c r="L2137" t="s">
        <v>8940</v>
      </c>
      <c r="M2137" t="s">
        <v>7508</v>
      </c>
      <c r="N2137" t="s">
        <v>4091</v>
      </c>
      <c r="O2137" s="14">
        <v>45108</v>
      </c>
      <c r="P2137" s="14">
        <v>45139</v>
      </c>
      <c r="Q2137" s="1" t="s">
        <v>27</v>
      </c>
      <c r="R2137" s="1"/>
      <c r="S2137" s="2"/>
      <c r="T2137" s="48">
        <v>45170</v>
      </c>
      <c r="U2137" t="s">
        <v>5982</v>
      </c>
      <c r="V2137" t="s">
        <v>5982</v>
      </c>
      <c r="W2137" t="s">
        <v>94</v>
      </c>
      <c r="X2137" t="b">
        <f>Tabla1[[#This Row],[PLAN CONSUMO 31/10]]=Tabla1[[#This Row],[PLAN_CONSUMO]]</f>
        <v>1</v>
      </c>
      <c r="Y2137" t="s">
        <v>8900</v>
      </c>
      <c r="Z2137" t="b">
        <f>Tabla1[[#This Row],[DESCRIPCION_U20002 31/10]]=Tabla1[[#This Row],[DESCRIPCION_U2000]]</f>
        <v>1</v>
      </c>
      <c r="AA2137" t="s">
        <v>6379</v>
      </c>
      <c r="AB2137" t="b">
        <f>Tabla1[[#This Row],[EJECUTIVO COMERCIAL 31/10]]=Tabla1[[#This Row],[EJECUTIVO_CORPORATE]]</f>
        <v>1</v>
      </c>
      <c r="AC2137" t="e">
        <f>VLOOKUP(Tabla1[[#This Row],[NRO_CUENTA]],[1]!Tabla3[#Data],12,0)</f>
        <v>#N/A</v>
      </c>
      <c r="AD2137" t="e">
        <f>VLOOKUP(Tabla1[[#This Row],[NRO_CUENTA]],[1]!Tabla3[#Data],17,0)</f>
        <v>#N/A</v>
      </c>
    </row>
    <row r="2138" spans="1:30" x14ac:dyDescent="0.25">
      <c r="A2138" t="s">
        <v>1382</v>
      </c>
      <c r="B2138" s="1">
        <v>45045</v>
      </c>
      <c r="C2138" t="s">
        <v>2459</v>
      </c>
      <c r="D2138">
        <v>39086</v>
      </c>
      <c r="E2138" s="6" t="s">
        <v>4581</v>
      </c>
      <c r="F2138" t="s">
        <v>8901</v>
      </c>
      <c r="G2138" s="6" t="s">
        <v>7475</v>
      </c>
      <c r="H2138" t="s">
        <v>22</v>
      </c>
      <c r="I2138" t="s">
        <v>23</v>
      </c>
      <c r="J2138" t="s">
        <v>963</v>
      </c>
      <c r="K2138" t="s">
        <v>8941</v>
      </c>
      <c r="L2138">
        <v>0</v>
      </c>
      <c r="M2138" t="s">
        <v>8942</v>
      </c>
      <c r="N2138" t="s">
        <v>4091</v>
      </c>
      <c r="O2138" s="14">
        <v>45108</v>
      </c>
      <c r="P2138" s="14">
        <v>45139</v>
      </c>
      <c r="Q2138" s="1" t="s">
        <v>27</v>
      </c>
      <c r="R2138" s="1"/>
      <c r="S2138" s="2"/>
      <c r="T2138" s="48">
        <v>45163</v>
      </c>
      <c r="U2138" t="s">
        <v>5982</v>
      </c>
      <c r="V2138" t="s">
        <v>5982</v>
      </c>
      <c r="W2138" t="s">
        <v>2459</v>
      </c>
      <c r="X2138" t="b">
        <f>Tabla1[[#This Row],[PLAN CONSUMO 31/10]]=Tabla1[[#This Row],[PLAN_CONSUMO]]</f>
        <v>1</v>
      </c>
      <c r="Y2138" t="s">
        <v>8901</v>
      </c>
      <c r="Z2138" t="b">
        <f>Tabla1[[#This Row],[DESCRIPCION_U20002 31/10]]=Tabla1[[#This Row],[DESCRIPCION_U2000]]</f>
        <v>1</v>
      </c>
      <c r="AA2138" t="s">
        <v>7475</v>
      </c>
      <c r="AB2138" t="b">
        <f>Tabla1[[#This Row],[EJECUTIVO COMERCIAL 31/10]]=Tabla1[[#This Row],[EJECUTIVO_CORPORATE]]</f>
        <v>1</v>
      </c>
      <c r="AC2138" t="e">
        <f>VLOOKUP(Tabla1[[#This Row],[NRO_CUENTA]],[1]!Tabla3[#Data],12,0)</f>
        <v>#N/A</v>
      </c>
      <c r="AD2138" t="e">
        <f>VLOOKUP(Tabla1[[#This Row],[NRO_CUENTA]],[1]!Tabla3[#Data],17,0)</f>
        <v>#N/A</v>
      </c>
    </row>
    <row r="2139" spans="1:30" x14ac:dyDescent="0.25">
      <c r="A2139" t="s">
        <v>18</v>
      </c>
      <c r="B2139" s="1">
        <v>45105</v>
      </c>
      <c r="C2139" t="s">
        <v>248</v>
      </c>
      <c r="D2139">
        <v>39117</v>
      </c>
      <c r="E2139" s="6" t="s">
        <v>8902</v>
      </c>
      <c r="F2139" t="s">
        <v>8903</v>
      </c>
      <c r="G2139" s="6" t="s">
        <v>7373</v>
      </c>
      <c r="H2139" t="s">
        <v>40</v>
      </c>
      <c r="I2139" t="s">
        <v>23</v>
      </c>
      <c r="J2139" t="s">
        <v>1240</v>
      </c>
      <c r="K2139" t="s">
        <v>8943</v>
      </c>
      <c r="L2139" t="s">
        <v>8944</v>
      </c>
      <c r="M2139" t="s">
        <v>8945</v>
      </c>
      <c r="N2139" t="s">
        <v>4091</v>
      </c>
      <c r="O2139" s="14">
        <v>45108</v>
      </c>
      <c r="P2139" s="14">
        <v>45139</v>
      </c>
      <c r="Q2139" s="1" t="s">
        <v>27</v>
      </c>
      <c r="R2139" s="1"/>
      <c r="S2139" s="2"/>
      <c r="T2139" s="48">
        <v>45163</v>
      </c>
      <c r="U2139" t="s">
        <v>5982</v>
      </c>
      <c r="V2139" t="s">
        <v>5982</v>
      </c>
      <c r="W2139" t="s">
        <v>248</v>
      </c>
      <c r="X2139" t="b">
        <f>Tabla1[[#This Row],[PLAN CONSUMO 31/10]]=Tabla1[[#This Row],[PLAN_CONSUMO]]</f>
        <v>1</v>
      </c>
      <c r="Y2139" t="s">
        <v>8903</v>
      </c>
      <c r="Z2139" t="b">
        <f>Tabla1[[#This Row],[DESCRIPCION_U20002 31/10]]=Tabla1[[#This Row],[DESCRIPCION_U2000]]</f>
        <v>1</v>
      </c>
      <c r="AA2139" t="s">
        <v>7373</v>
      </c>
      <c r="AB2139" t="b">
        <f>Tabla1[[#This Row],[EJECUTIVO COMERCIAL 31/10]]=Tabla1[[#This Row],[EJECUTIVO_CORPORATE]]</f>
        <v>1</v>
      </c>
      <c r="AC2139" t="e">
        <f>VLOOKUP(Tabla1[[#This Row],[NRO_CUENTA]],[1]!Tabla3[#Data],12,0)</f>
        <v>#N/A</v>
      </c>
      <c r="AD2139" t="e">
        <f>VLOOKUP(Tabla1[[#This Row],[NRO_CUENTA]],[1]!Tabla3[#Data],17,0)</f>
        <v>#N/A</v>
      </c>
    </row>
    <row r="2140" spans="1:30" x14ac:dyDescent="0.25">
      <c r="A2140" t="s">
        <v>322</v>
      </c>
      <c r="B2140" s="1">
        <v>45077</v>
      </c>
      <c r="C2140" t="s">
        <v>118</v>
      </c>
      <c r="D2140">
        <v>39191</v>
      </c>
      <c r="E2140" s="6" t="s">
        <v>8904</v>
      </c>
      <c r="F2140" t="s">
        <v>8905</v>
      </c>
      <c r="G2140" s="6" t="s">
        <v>8893</v>
      </c>
      <c r="H2140" t="s">
        <v>40</v>
      </c>
      <c r="I2140" t="s">
        <v>23</v>
      </c>
      <c r="J2140" t="s">
        <v>9003</v>
      </c>
      <c r="K2140" t="s">
        <v>8946</v>
      </c>
      <c r="L2140" t="s">
        <v>8947</v>
      </c>
      <c r="M2140" t="s">
        <v>8948</v>
      </c>
      <c r="N2140" t="s">
        <v>4091</v>
      </c>
      <c r="O2140" s="14">
        <v>45108</v>
      </c>
      <c r="P2140" s="14">
        <v>45139</v>
      </c>
      <c r="Q2140" s="1" t="s">
        <v>27</v>
      </c>
      <c r="R2140" s="1"/>
      <c r="S2140" s="2"/>
      <c r="T2140" s="48">
        <v>45156</v>
      </c>
      <c r="U2140" t="s">
        <v>5982</v>
      </c>
      <c r="V2140" t="s">
        <v>5982</v>
      </c>
      <c r="W2140" t="s">
        <v>118</v>
      </c>
      <c r="X2140" t="b">
        <f>Tabla1[[#This Row],[PLAN CONSUMO 31/10]]=Tabla1[[#This Row],[PLAN_CONSUMO]]</f>
        <v>1</v>
      </c>
      <c r="Y2140" t="s">
        <v>8905</v>
      </c>
      <c r="Z2140" t="b">
        <f>Tabla1[[#This Row],[DESCRIPCION_U20002 31/10]]=Tabla1[[#This Row],[DESCRIPCION_U2000]]</f>
        <v>1</v>
      </c>
      <c r="AA2140" t="s">
        <v>4250</v>
      </c>
      <c r="AB2140" t="b">
        <f>Tabla1[[#This Row],[EJECUTIVO COMERCIAL 31/10]]=Tabla1[[#This Row],[EJECUTIVO_CORPORATE]]</f>
        <v>0</v>
      </c>
      <c r="AC2140" t="e">
        <f>VLOOKUP(Tabla1[[#This Row],[NRO_CUENTA]],[1]!Tabla3[#Data],12,0)</f>
        <v>#N/A</v>
      </c>
      <c r="AD2140" t="e">
        <f>VLOOKUP(Tabla1[[#This Row],[NRO_CUENTA]],[1]!Tabla3[#Data],17,0)</f>
        <v>#N/A</v>
      </c>
    </row>
    <row r="2141" spans="1:30" x14ac:dyDescent="0.25">
      <c r="A2141" t="s">
        <v>322</v>
      </c>
      <c r="B2141" s="1">
        <v>45077</v>
      </c>
      <c r="C2141" t="s">
        <v>129</v>
      </c>
      <c r="D2141">
        <v>39193</v>
      </c>
      <c r="E2141" s="6" t="s">
        <v>8906</v>
      </c>
      <c r="F2141" t="s">
        <v>8907</v>
      </c>
      <c r="G2141" s="6" t="s">
        <v>8624</v>
      </c>
      <c r="H2141" t="s">
        <v>40</v>
      </c>
      <c r="I2141" t="s">
        <v>23</v>
      </c>
      <c r="J2141" t="s">
        <v>8725</v>
      </c>
      <c r="K2141" t="s">
        <v>8949</v>
      </c>
      <c r="L2141" t="s">
        <v>8950</v>
      </c>
      <c r="M2141" t="s">
        <v>8951</v>
      </c>
      <c r="N2141" t="s">
        <v>4091</v>
      </c>
      <c r="O2141" s="14">
        <v>45108</v>
      </c>
      <c r="P2141" s="14">
        <v>45139</v>
      </c>
      <c r="Q2141" s="1" t="s">
        <v>27</v>
      </c>
      <c r="R2141" s="1"/>
      <c r="S2141" s="2"/>
      <c r="T2141" s="48">
        <v>45163</v>
      </c>
      <c r="U2141" t="s">
        <v>5982</v>
      </c>
      <c r="V2141" t="s">
        <v>5982</v>
      </c>
      <c r="W2141" t="s">
        <v>129</v>
      </c>
      <c r="X2141" t="b">
        <f>Tabla1[[#This Row],[PLAN CONSUMO 31/10]]=Tabla1[[#This Row],[PLAN_CONSUMO]]</f>
        <v>1</v>
      </c>
      <c r="Y2141" t="s">
        <v>8907</v>
      </c>
      <c r="Z2141" t="b">
        <f>Tabla1[[#This Row],[DESCRIPCION_U20002 31/10]]=Tabla1[[#This Row],[DESCRIPCION_U2000]]</f>
        <v>1</v>
      </c>
      <c r="AA2141" t="s">
        <v>8624</v>
      </c>
      <c r="AB2141" t="b">
        <f>Tabla1[[#This Row],[EJECUTIVO COMERCIAL 31/10]]=Tabla1[[#This Row],[EJECUTIVO_CORPORATE]]</f>
        <v>1</v>
      </c>
      <c r="AC2141" t="e">
        <f>VLOOKUP(Tabla1[[#This Row],[NRO_CUENTA]],[1]!Tabla3[#Data],12,0)</f>
        <v>#N/A</v>
      </c>
      <c r="AD2141" t="e">
        <f>VLOOKUP(Tabla1[[#This Row],[NRO_CUENTA]],[1]!Tabla3[#Data],17,0)</f>
        <v>#N/A</v>
      </c>
    </row>
    <row r="2142" spans="1:30" x14ac:dyDescent="0.25">
      <c r="A2142" t="s">
        <v>88</v>
      </c>
      <c r="B2142" s="1">
        <v>45077</v>
      </c>
      <c r="C2142" t="s">
        <v>1380</v>
      </c>
      <c r="D2142">
        <v>39202</v>
      </c>
      <c r="E2142" s="6" t="s">
        <v>4313</v>
      </c>
      <c r="F2142" t="s">
        <v>8908</v>
      </c>
      <c r="G2142" s="6" t="s">
        <v>7111</v>
      </c>
      <c r="H2142" t="s">
        <v>22</v>
      </c>
      <c r="I2142" t="s">
        <v>23</v>
      </c>
      <c r="J2142" t="s">
        <v>7375</v>
      </c>
      <c r="K2142" t="s">
        <v>8952</v>
      </c>
      <c r="L2142" t="s">
        <v>8953</v>
      </c>
      <c r="M2142" t="s">
        <v>8954</v>
      </c>
      <c r="N2142" t="s">
        <v>4091</v>
      </c>
      <c r="O2142" s="14">
        <v>45108</v>
      </c>
      <c r="P2142" s="14">
        <v>45139</v>
      </c>
      <c r="Q2142" s="1" t="s">
        <v>27</v>
      </c>
      <c r="R2142" s="1"/>
      <c r="S2142" s="2"/>
      <c r="T2142" s="48">
        <v>45153</v>
      </c>
      <c r="U2142" t="s">
        <v>5984</v>
      </c>
      <c r="V2142" t="s">
        <v>35</v>
      </c>
      <c r="W2142" t="s">
        <v>1380</v>
      </c>
      <c r="X2142" t="b">
        <f>Tabla1[[#This Row],[PLAN CONSUMO 31/10]]=Tabla1[[#This Row],[PLAN_CONSUMO]]</f>
        <v>1</v>
      </c>
      <c r="Y2142" t="s">
        <v>35</v>
      </c>
      <c r="Z2142" t="b">
        <f>Tabla1[[#This Row],[DESCRIPCION_U20002 31/10]]=Tabla1[[#This Row],[DESCRIPCION_U2000]]</f>
        <v>0</v>
      </c>
      <c r="AA2142" t="s">
        <v>7111</v>
      </c>
      <c r="AB2142" t="b">
        <f>Tabla1[[#This Row],[EJECUTIVO COMERCIAL 31/10]]=Tabla1[[#This Row],[EJECUTIVO_CORPORATE]]</f>
        <v>1</v>
      </c>
      <c r="AC2142" t="e">
        <f>VLOOKUP(Tabla1[[#This Row],[NRO_CUENTA]],[1]!Tabla3[#Data],12,0)</f>
        <v>#N/A</v>
      </c>
      <c r="AD2142" t="e">
        <f>VLOOKUP(Tabla1[[#This Row],[NRO_CUENTA]],[1]!Tabla3[#Data],17,0)</f>
        <v>#N/A</v>
      </c>
    </row>
    <row r="2143" spans="1:30" x14ac:dyDescent="0.25">
      <c r="A2143" t="s">
        <v>18</v>
      </c>
      <c r="B2143" s="1">
        <v>45107</v>
      </c>
      <c r="C2143" t="s">
        <v>28</v>
      </c>
      <c r="D2143">
        <v>39220</v>
      </c>
      <c r="E2143" s="6" t="s">
        <v>2570</v>
      </c>
      <c r="F2143" t="s">
        <v>8909</v>
      </c>
      <c r="G2143" s="6" t="s">
        <v>8770</v>
      </c>
      <c r="H2143" t="s">
        <v>22</v>
      </c>
      <c r="I2143" t="s">
        <v>23</v>
      </c>
      <c r="J2143" t="s">
        <v>1230</v>
      </c>
      <c r="K2143" t="s">
        <v>8955</v>
      </c>
      <c r="L2143" t="s">
        <v>8956</v>
      </c>
      <c r="M2143" t="s">
        <v>8385</v>
      </c>
      <c r="N2143" t="s">
        <v>4091</v>
      </c>
      <c r="O2143" s="14">
        <v>45108</v>
      </c>
      <c r="P2143" s="14">
        <v>45139</v>
      </c>
      <c r="Q2143" s="1" t="s">
        <v>27</v>
      </c>
      <c r="R2143" s="1"/>
      <c r="S2143" s="2"/>
      <c r="T2143" s="48">
        <v>45178</v>
      </c>
      <c r="U2143" t="s">
        <v>5982</v>
      </c>
      <c r="V2143" t="s">
        <v>5982</v>
      </c>
      <c r="W2143" t="s">
        <v>28</v>
      </c>
      <c r="X2143" t="b">
        <f>Tabla1[[#This Row],[PLAN CONSUMO 31/10]]=Tabla1[[#This Row],[PLAN_CONSUMO]]</f>
        <v>1</v>
      </c>
      <c r="Y2143" t="s">
        <v>8909</v>
      </c>
      <c r="Z2143" t="b">
        <f>Tabla1[[#This Row],[DESCRIPCION_U20002 31/10]]=Tabla1[[#This Row],[DESCRIPCION_U2000]]</f>
        <v>1</v>
      </c>
      <c r="AA2143" t="s">
        <v>9185</v>
      </c>
      <c r="AB2143" t="b">
        <f>Tabla1[[#This Row],[EJECUTIVO COMERCIAL 31/10]]=Tabla1[[#This Row],[EJECUTIVO_CORPORATE]]</f>
        <v>0</v>
      </c>
      <c r="AC2143" t="e">
        <f>VLOOKUP(Tabla1[[#This Row],[NRO_CUENTA]],[1]!Tabla3[#Data],12,0)</f>
        <v>#N/A</v>
      </c>
      <c r="AD2143" t="e">
        <f>VLOOKUP(Tabla1[[#This Row],[NRO_CUENTA]],[1]!Tabla3[#Data],17,0)</f>
        <v>#N/A</v>
      </c>
    </row>
    <row r="2144" spans="1:30" x14ac:dyDescent="0.25">
      <c r="A2144" t="s">
        <v>322</v>
      </c>
      <c r="B2144" s="1">
        <v>45128</v>
      </c>
      <c r="C2144" t="s">
        <v>28</v>
      </c>
      <c r="D2144">
        <v>39392</v>
      </c>
      <c r="E2144" s="6" t="s">
        <v>8910</v>
      </c>
      <c r="F2144" t="s">
        <v>8911</v>
      </c>
      <c r="G2144" s="6" t="s">
        <v>8912</v>
      </c>
      <c r="H2144" t="s">
        <v>22</v>
      </c>
      <c r="I2144" t="s">
        <v>23</v>
      </c>
      <c r="J2144" t="s">
        <v>9004</v>
      </c>
      <c r="K2144" t="s">
        <v>8957</v>
      </c>
      <c r="L2144" t="s">
        <v>8958</v>
      </c>
      <c r="M2144" t="s">
        <v>8959</v>
      </c>
      <c r="N2144" t="s">
        <v>4091</v>
      </c>
      <c r="O2144" s="14">
        <v>45108</v>
      </c>
      <c r="P2144" s="14">
        <v>45139</v>
      </c>
      <c r="Q2144" s="1" t="s">
        <v>27</v>
      </c>
      <c r="R2144" s="1"/>
      <c r="S2144" s="2"/>
      <c r="T2144" s="48">
        <v>45161</v>
      </c>
      <c r="U2144" t="s">
        <v>5982</v>
      </c>
      <c r="V2144" t="s">
        <v>5982</v>
      </c>
      <c r="W2144" t="s">
        <v>28</v>
      </c>
      <c r="X2144" t="b">
        <f>Tabla1[[#This Row],[PLAN CONSUMO 31/10]]=Tabla1[[#This Row],[PLAN_CONSUMO]]</f>
        <v>1</v>
      </c>
      <c r="Y2144" t="s">
        <v>8911</v>
      </c>
      <c r="Z2144" t="b">
        <f>Tabla1[[#This Row],[DESCRIPCION_U20002 31/10]]=Tabla1[[#This Row],[DESCRIPCION_U2000]]</f>
        <v>1</v>
      </c>
      <c r="AA2144" t="s">
        <v>8912</v>
      </c>
      <c r="AB2144" t="b">
        <f>Tabla1[[#This Row],[EJECUTIVO COMERCIAL 31/10]]=Tabla1[[#This Row],[EJECUTIVO_CORPORATE]]</f>
        <v>1</v>
      </c>
      <c r="AC2144" t="e">
        <f>VLOOKUP(Tabla1[[#This Row],[NRO_CUENTA]],[1]!Tabla3[#Data],12,0)</f>
        <v>#N/A</v>
      </c>
      <c r="AD2144" t="e">
        <f>VLOOKUP(Tabla1[[#This Row],[NRO_CUENTA]],[1]!Tabla3[#Data],17,0)</f>
        <v>#N/A</v>
      </c>
    </row>
    <row r="2145" spans="1:31" x14ac:dyDescent="0.25">
      <c r="A2145" t="s">
        <v>88</v>
      </c>
      <c r="B2145" s="1">
        <v>45134</v>
      </c>
      <c r="C2145" t="s">
        <v>36</v>
      </c>
      <c r="D2145">
        <v>39404</v>
      </c>
      <c r="E2145" s="6" t="s">
        <v>8913</v>
      </c>
      <c r="F2145" t="s">
        <v>8914</v>
      </c>
      <c r="G2145" s="6" t="s">
        <v>8638</v>
      </c>
      <c r="H2145" t="s">
        <v>40</v>
      </c>
      <c r="I2145" t="s">
        <v>23</v>
      </c>
      <c r="J2145" t="s">
        <v>1241</v>
      </c>
      <c r="K2145" t="s">
        <v>8960</v>
      </c>
      <c r="L2145" t="s">
        <v>8961</v>
      </c>
      <c r="M2145" t="s">
        <v>8962</v>
      </c>
      <c r="N2145" t="s">
        <v>4091</v>
      </c>
      <c r="O2145" s="14">
        <v>45108</v>
      </c>
      <c r="P2145" s="14">
        <v>45139</v>
      </c>
      <c r="Q2145" s="1" t="s">
        <v>27</v>
      </c>
      <c r="R2145" s="1"/>
      <c r="S2145" s="2"/>
      <c r="T2145" s="48">
        <v>45161</v>
      </c>
      <c r="U2145" t="s">
        <v>5982</v>
      </c>
      <c r="V2145" t="s">
        <v>5982</v>
      </c>
      <c r="W2145" t="s">
        <v>36</v>
      </c>
      <c r="X2145" t="b">
        <f>Tabla1[[#This Row],[PLAN CONSUMO 31/10]]=Tabla1[[#This Row],[PLAN_CONSUMO]]</f>
        <v>1</v>
      </c>
      <c r="Y2145" t="s">
        <v>8914</v>
      </c>
      <c r="Z2145" t="b">
        <f>Tabla1[[#This Row],[DESCRIPCION_U20002 31/10]]=Tabla1[[#This Row],[DESCRIPCION_U2000]]</f>
        <v>1</v>
      </c>
      <c r="AA2145" t="s">
        <v>4247</v>
      </c>
      <c r="AB2145" t="b">
        <f>Tabla1[[#This Row],[EJECUTIVO COMERCIAL 31/10]]=Tabla1[[#This Row],[EJECUTIVO_CORPORATE]]</f>
        <v>0</v>
      </c>
      <c r="AC2145" t="e">
        <f>VLOOKUP(Tabla1[[#This Row],[NRO_CUENTA]],[1]!Tabla3[#Data],12,0)</f>
        <v>#N/A</v>
      </c>
      <c r="AD2145" t="e">
        <f>VLOOKUP(Tabla1[[#This Row],[NRO_CUENTA]],[1]!Tabla3[#Data],17,0)</f>
        <v>#N/A</v>
      </c>
    </row>
    <row r="2146" spans="1:31" x14ac:dyDescent="0.25">
      <c r="A2146" t="s">
        <v>322</v>
      </c>
      <c r="B2146" s="1">
        <v>45107</v>
      </c>
      <c r="C2146" t="s">
        <v>393</v>
      </c>
      <c r="D2146">
        <v>39406</v>
      </c>
      <c r="E2146" s="6" t="s">
        <v>1675</v>
      </c>
      <c r="F2146" t="s">
        <v>8915</v>
      </c>
      <c r="G2146" s="6" t="s">
        <v>7452</v>
      </c>
      <c r="H2146" t="s">
        <v>22</v>
      </c>
      <c r="I2146" t="s">
        <v>23</v>
      </c>
      <c r="J2146" t="s">
        <v>9005</v>
      </c>
      <c r="K2146" t="s">
        <v>8963</v>
      </c>
      <c r="L2146" t="s">
        <v>8964</v>
      </c>
      <c r="M2146" t="s">
        <v>8965</v>
      </c>
      <c r="N2146" t="s">
        <v>4091</v>
      </c>
      <c r="O2146" s="14">
        <v>45108</v>
      </c>
      <c r="P2146" s="14">
        <v>45139</v>
      </c>
      <c r="Q2146" s="1" t="s">
        <v>27</v>
      </c>
      <c r="R2146" s="1"/>
      <c r="S2146" s="2"/>
      <c r="T2146" s="48">
        <v>45159</v>
      </c>
      <c r="U2146" t="s">
        <v>5982</v>
      </c>
      <c r="V2146" t="s">
        <v>35</v>
      </c>
      <c r="W2146" t="s">
        <v>393</v>
      </c>
      <c r="X2146" t="b">
        <f>Tabla1[[#This Row],[PLAN CONSUMO 31/10]]=Tabla1[[#This Row],[PLAN_CONSUMO]]</f>
        <v>1</v>
      </c>
      <c r="Y2146" t="s">
        <v>35</v>
      </c>
      <c r="Z2146" t="b">
        <f>Tabla1[[#This Row],[DESCRIPCION_U20002 31/10]]=Tabla1[[#This Row],[DESCRIPCION_U2000]]</f>
        <v>0</v>
      </c>
      <c r="AA2146" t="s">
        <v>7452</v>
      </c>
      <c r="AB2146" t="b">
        <f>Tabla1[[#This Row],[EJECUTIVO COMERCIAL 31/10]]=Tabla1[[#This Row],[EJECUTIVO_CORPORATE]]</f>
        <v>1</v>
      </c>
      <c r="AC2146" t="e">
        <f>VLOOKUP(Tabla1[[#This Row],[NRO_CUENTA]],[1]!Tabla3[#Data],12,0)</f>
        <v>#N/A</v>
      </c>
      <c r="AD2146" t="e">
        <f>VLOOKUP(Tabla1[[#This Row],[NRO_CUENTA]],[1]!Tabla3[#Data],17,0)</f>
        <v>#N/A</v>
      </c>
    </row>
    <row r="2147" spans="1:31" x14ac:dyDescent="0.25">
      <c r="A2147" t="s">
        <v>322</v>
      </c>
      <c r="B2147" s="1">
        <v>45107</v>
      </c>
      <c r="C2147" t="s">
        <v>287</v>
      </c>
      <c r="D2147">
        <v>39354</v>
      </c>
      <c r="E2147" s="6" t="s">
        <v>8916</v>
      </c>
      <c r="F2147" t="s">
        <v>8917</v>
      </c>
      <c r="G2147" s="6" t="s">
        <v>8918</v>
      </c>
      <c r="H2147" t="s">
        <v>40</v>
      </c>
      <c r="I2147" t="s">
        <v>23</v>
      </c>
      <c r="J2147" t="s">
        <v>9006</v>
      </c>
      <c r="K2147" t="s">
        <v>8966</v>
      </c>
      <c r="L2147" t="s">
        <v>8967</v>
      </c>
      <c r="M2147" t="s">
        <v>8968</v>
      </c>
      <c r="N2147" t="s">
        <v>4091</v>
      </c>
      <c r="O2147" s="14">
        <v>45108</v>
      </c>
      <c r="P2147" s="14">
        <v>45139</v>
      </c>
      <c r="Q2147" s="1" t="s">
        <v>27</v>
      </c>
      <c r="R2147" s="1"/>
      <c r="S2147" s="2"/>
      <c r="T2147" s="48">
        <v>45160</v>
      </c>
      <c r="U2147" t="s">
        <v>5982</v>
      </c>
      <c r="V2147" t="s">
        <v>5982</v>
      </c>
      <c r="W2147" t="s">
        <v>287</v>
      </c>
      <c r="X2147" t="b">
        <f>Tabla1[[#This Row],[PLAN CONSUMO 31/10]]=Tabla1[[#This Row],[PLAN_CONSUMO]]</f>
        <v>1</v>
      </c>
      <c r="Y2147" t="s">
        <v>8917</v>
      </c>
      <c r="Z2147" t="b">
        <f>Tabla1[[#This Row],[DESCRIPCION_U20002 31/10]]=Tabla1[[#This Row],[DESCRIPCION_U2000]]</f>
        <v>1</v>
      </c>
      <c r="AA2147" t="s">
        <v>8918</v>
      </c>
      <c r="AB2147" t="b">
        <f>Tabla1[[#This Row],[EJECUTIVO COMERCIAL 31/10]]=Tabla1[[#This Row],[EJECUTIVO_CORPORATE]]</f>
        <v>1</v>
      </c>
      <c r="AC2147" t="e">
        <f>VLOOKUP(Tabla1[[#This Row],[NRO_CUENTA]],[1]!Tabla3[#Data],12,0)</f>
        <v>#N/A</v>
      </c>
      <c r="AD2147" t="e">
        <f>VLOOKUP(Tabla1[[#This Row],[NRO_CUENTA]],[1]!Tabla3[#Data],17,0)</f>
        <v>#N/A</v>
      </c>
    </row>
    <row r="2148" spans="1:31" x14ac:dyDescent="0.25">
      <c r="A2148" t="s">
        <v>88</v>
      </c>
      <c r="B2148" s="1">
        <v>45107</v>
      </c>
      <c r="C2148" t="s">
        <v>398</v>
      </c>
      <c r="D2148">
        <v>39355</v>
      </c>
      <c r="E2148" s="6" t="s">
        <v>8919</v>
      </c>
      <c r="F2148" t="s">
        <v>8920</v>
      </c>
      <c r="G2148" s="6" t="s">
        <v>1435</v>
      </c>
      <c r="H2148" t="s">
        <v>40</v>
      </c>
      <c r="I2148" t="s">
        <v>23</v>
      </c>
      <c r="J2148" t="s">
        <v>1223</v>
      </c>
      <c r="K2148" t="s">
        <v>8969</v>
      </c>
      <c r="L2148" t="s">
        <v>8970</v>
      </c>
      <c r="M2148" t="s">
        <v>8971</v>
      </c>
      <c r="N2148" t="s">
        <v>4091</v>
      </c>
      <c r="O2148" s="14">
        <v>45108</v>
      </c>
      <c r="P2148" s="14">
        <v>45139</v>
      </c>
      <c r="Q2148" s="1" t="s">
        <v>27</v>
      </c>
      <c r="R2148" s="1"/>
      <c r="S2148" s="2"/>
      <c r="T2148" s="48">
        <v>45162</v>
      </c>
      <c r="U2148" t="s">
        <v>5982</v>
      </c>
      <c r="V2148" t="s">
        <v>5982</v>
      </c>
      <c r="W2148" t="s">
        <v>398</v>
      </c>
      <c r="X2148" t="b">
        <f>Tabla1[[#This Row],[PLAN CONSUMO 31/10]]=Tabla1[[#This Row],[PLAN_CONSUMO]]</f>
        <v>1</v>
      </c>
      <c r="Y2148" t="s">
        <v>8920</v>
      </c>
      <c r="Z2148" t="b">
        <f>Tabla1[[#This Row],[DESCRIPCION_U20002 31/10]]=Tabla1[[#This Row],[DESCRIPCION_U2000]]</f>
        <v>1</v>
      </c>
      <c r="AA2148" t="s">
        <v>1435</v>
      </c>
      <c r="AB2148" t="b">
        <f>Tabla1[[#This Row],[EJECUTIVO COMERCIAL 31/10]]=Tabla1[[#This Row],[EJECUTIVO_CORPORATE]]</f>
        <v>1</v>
      </c>
      <c r="AC2148" t="e">
        <f>VLOOKUP(Tabla1[[#This Row],[NRO_CUENTA]],[1]!Tabla3[#Data],12,0)</f>
        <v>#N/A</v>
      </c>
      <c r="AD2148" t="e">
        <f>VLOOKUP(Tabla1[[#This Row],[NRO_CUENTA]],[1]!Tabla3[#Data],17,0)</f>
        <v>#N/A</v>
      </c>
    </row>
    <row r="2149" spans="1:31" x14ac:dyDescent="0.25">
      <c r="A2149" t="s">
        <v>88</v>
      </c>
      <c r="B2149" s="1">
        <v>45107</v>
      </c>
      <c r="C2149" t="s">
        <v>414</v>
      </c>
      <c r="D2149">
        <v>39356</v>
      </c>
      <c r="E2149" s="6" t="s">
        <v>8921</v>
      </c>
      <c r="F2149" t="s">
        <v>8922</v>
      </c>
      <c r="G2149" s="6" t="s">
        <v>7374</v>
      </c>
      <c r="H2149" t="s">
        <v>22</v>
      </c>
      <c r="I2149" t="s">
        <v>23</v>
      </c>
      <c r="J2149" t="s">
        <v>2342</v>
      </c>
      <c r="K2149" t="s">
        <v>8972</v>
      </c>
      <c r="L2149" t="s">
        <v>8973</v>
      </c>
      <c r="M2149" t="s">
        <v>8974</v>
      </c>
      <c r="N2149" t="s">
        <v>4091</v>
      </c>
      <c r="O2149" s="14">
        <v>45108</v>
      </c>
      <c r="P2149" s="14">
        <v>45139</v>
      </c>
      <c r="Q2149" s="1" t="s">
        <v>27</v>
      </c>
      <c r="R2149" s="1"/>
      <c r="S2149" s="2"/>
      <c r="T2149" s="48">
        <v>45164</v>
      </c>
      <c r="U2149" t="s">
        <v>5982</v>
      </c>
      <c r="V2149" t="s">
        <v>5982</v>
      </c>
      <c r="W2149" t="s">
        <v>414</v>
      </c>
      <c r="X2149" t="b">
        <f>Tabla1[[#This Row],[PLAN CONSUMO 31/10]]=Tabla1[[#This Row],[PLAN_CONSUMO]]</f>
        <v>1</v>
      </c>
      <c r="Y2149" t="s">
        <v>8922</v>
      </c>
      <c r="Z2149" t="b">
        <f>Tabla1[[#This Row],[DESCRIPCION_U20002 31/10]]=Tabla1[[#This Row],[DESCRIPCION_U2000]]</f>
        <v>1</v>
      </c>
      <c r="AA2149" t="s">
        <v>5882</v>
      </c>
      <c r="AB2149" t="b">
        <f>Tabla1[[#This Row],[EJECUTIVO COMERCIAL 31/10]]=Tabla1[[#This Row],[EJECUTIVO_CORPORATE]]</f>
        <v>0</v>
      </c>
      <c r="AC2149" t="e">
        <f>VLOOKUP(Tabla1[[#This Row],[NRO_CUENTA]],[1]!Tabla3[#Data],12,0)</f>
        <v>#N/A</v>
      </c>
      <c r="AD2149" t="e">
        <f>VLOOKUP(Tabla1[[#This Row],[NRO_CUENTA]],[1]!Tabla3[#Data],17,0)</f>
        <v>#N/A</v>
      </c>
    </row>
    <row r="2150" spans="1:31" x14ac:dyDescent="0.25">
      <c r="A2150" t="s">
        <v>88</v>
      </c>
      <c r="B2150" s="1">
        <v>45107</v>
      </c>
      <c r="C2150" t="s">
        <v>4659</v>
      </c>
      <c r="D2150">
        <v>39358</v>
      </c>
      <c r="E2150" s="6" t="s">
        <v>8923</v>
      </c>
      <c r="F2150" t="s">
        <v>8924</v>
      </c>
      <c r="G2150" s="6" t="s">
        <v>7446</v>
      </c>
      <c r="H2150" t="s">
        <v>22</v>
      </c>
      <c r="I2150" t="s">
        <v>23</v>
      </c>
      <c r="J2150" t="s">
        <v>2334</v>
      </c>
      <c r="K2150" t="s">
        <v>8975</v>
      </c>
      <c r="L2150" t="s">
        <v>8976</v>
      </c>
      <c r="M2150" t="s">
        <v>8977</v>
      </c>
      <c r="N2150" t="s">
        <v>4091</v>
      </c>
      <c r="O2150" s="14">
        <v>45108</v>
      </c>
      <c r="P2150" s="14">
        <v>45139</v>
      </c>
      <c r="Q2150" s="1" t="s">
        <v>27</v>
      </c>
      <c r="R2150" s="1"/>
      <c r="S2150" s="2"/>
      <c r="T2150" s="48">
        <v>45157</v>
      </c>
      <c r="U2150" t="s">
        <v>5982</v>
      </c>
      <c r="V2150" t="s">
        <v>5982</v>
      </c>
      <c r="W2150" t="s">
        <v>4659</v>
      </c>
      <c r="X2150" t="b">
        <f>Tabla1[[#This Row],[PLAN CONSUMO 31/10]]=Tabla1[[#This Row],[PLAN_CONSUMO]]</f>
        <v>1</v>
      </c>
      <c r="Y2150" t="s">
        <v>8924</v>
      </c>
      <c r="Z2150" t="b">
        <f>Tabla1[[#This Row],[DESCRIPCION_U20002 31/10]]=Tabla1[[#This Row],[DESCRIPCION_U2000]]</f>
        <v>1</v>
      </c>
      <c r="AA2150" t="s">
        <v>7446</v>
      </c>
      <c r="AB2150" t="b">
        <f>Tabla1[[#This Row],[EJECUTIVO COMERCIAL 31/10]]=Tabla1[[#This Row],[EJECUTIVO_CORPORATE]]</f>
        <v>1</v>
      </c>
      <c r="AC2150" t="e">
        <f>VLOOKUP(Tabla1[[#This Row],[NRO_CUENTA]],[1]!Tabla3[#Data],12,0)</f>
        <v>#N/A</v>
      </c>
      <c r="AD2150" t="e">
        <f>VLOOKUP(Tabla1[[#This Row],[NRO_CUENTA]],[1]!Tabla3[#Data],17,0)</f>
        <v>#N/A</v>
      </c>
    </row>
    <row r="2151" spans="1:31" x14ac:dyDescent="0.25">
      <c r="A2151" t="s">
        <v>88</v>
      </c>
      <c r="B2151" s="1">
        <v>45106</v>
      </c>
      <c r="C2151" t="s">
        <v>28</v>
      </c>
      <c r="D2151">
        <v>39335</v>
      </c>
      <c r="E2151" s="6" t="s">
        <v>8610</v>
      </c>
      <c r="F2151" t="s">
        <v>8925</v>
      </c>
      <c r="G2151" s="6" t="s">
        <v>8926</v>
      </c>
      <c r="H2151" t="s">
        <v>40</v>
      </c>
      <c r="I2151" t="s">
        <v>23</v>
      </c>
      <c r="J2151" t="s">
        <v>8195</v>
      </c>
      <c r="K2151" t="s">
        <v>8978</v>
      </c>
      <c r="L2151">
        <v>0</v>
      </c>
      <c r="M2151" t="s">
        <v>8979</v>
      </c>
      <c r="N2151" t="s">
        <v>4091</v>
      </c>
      <c r="O2151" s="14">
        <v>45108</v>
      </c>
      <c r="P2151" s="14">
        <v>45139</v>
      </c>
      <c r="Q2151" s="1" t="s">
        <v>27</v>
      </c>
      <c r="R2151" s="1"/>
      <c r="S2151" s="2"/>
      <c r="T2151" s="48">
        <v>45159</v>
      </c>
      <c r="U2151" t="s">
        <v>5982</v>
      </c>
      <c r="V2151" t="s">
        <v>5982</v>
      </c>
      <c r="W2151" t="s">
        <v>28</v>
      </c>
      <c r="X2151" t="b">
        <f>Tabla1[[#This Row],[PLAN CONSUMO 31/10]]=Tabla1[[#This Row],[PLAN_CONSUMO]]</f>
        <v>1</v>
      </c>
      <c r="Y2151" t="s">
        <v>8925</v>
      </c>
      <c r="Z2151" t="b">
        <f>Tabla1[[#This Row],[DESCRIPCION_U20002 31/10]]=Tabla1[[#This Row],[DESCRIPCION_U2000]]</f>
        <v>1</v>
      </c>
      <c r="AA2151" t="s">
        <v>8926</v>
      </c>
      <c r="AB2151" t="b">
        <f>Tabla1[[#This Row],[EJECUTIVO COMERCIAL 31/10]]=Tabla1[[#This Row],[EJECUTIVO_CORPORATE]]</f>
        <v>1</v>
      </c>
      <c r="AC2151" t="e">
        <f>VLOOKUP(Tabla1[[#This Row],[NRO_CUENTA]],[1]!Tabla3[#Data],12,0)</f>
        <v>#N/A</v>
      </c>
      <c r="AD2151" t="e">
        <f>VLOOKUP(Tabla1[[#This Row],[NRO_CUENTA]],[1]!Tabla3[#Data],17,0)</f>
        <v>#N/A</v>
      </c>
    </row>
    <row r="2152" spans="1:31" x14ac:dyDescent="0.25">
      <c r="A2152" t="s">
        <v>18</v>
      </c>
      <c r="B2152" s="1">
        <v>45107</v>
      </c>
      <c r="C2152" t="s">
        <v>118</v>
      </c>
      <c r="D2152">
        <v>39337</v>
      </c>
      <c r="E2152" s="6" t="s">
        <v>6525</v>
      </c>
      <c r="F2152" t="s">
        <v>8927</v>
      </c>
      <c r="G2152" s="6" t="s">
        <v>3799</v>
      </c>
      <c r="H2152" t="s">
        <v>40</v>
      </c>
      <c r="I2152" t="s">
        <v>23</v>
      </c>
      <c r="J2152" t="s">
        <v>823</v>
      </c>
      <c r="K2152" t="s">
        <v>8980</v>
      </c>
      <c r="L2152" t="s">
        <v>8981</v>
      </c>
      <c r="M2152" t="s">
        <v>8982</v>
      </c>
      <c r="N2152" t="s">
        <v>4091</v>
      </c>
      <c r="O2152" s="14">
        <v>45108</v>
      </c>
      <c r="P2152" s="14">
        <v>45139</v>
      </c>
      <c r="Q2152" s="1" t="s">
        <v>75</v>
      </c>
      <c r="R2152" s="1"/>
      <c r="S2152" s="1" t="s">
        <v>9308</v>
      </c>
      <c r="T2152" s="48" t="s">
        <v>6992</v>
      </c>
      <c r="U2152" t="s">
        <v>5982</v>
      </c>
      <c r="V2152" t="s">
        <v>5982</v>
      </c>
      <c r="W2152" t="s">
        <v>118</v>
      </c>
      <c r="X2152" t="b">
        <f>Tabla1[[#This Row],[PLAN CONSUMO 31/10]]=Tabla1[[#This Row],[PLAN_CONSUMO]]</f>
        <v>1</v>
      </c>
      <c r="Y2152" t="s">
        <v>8927</v>
      </c>
      <c r="Z2152" t="b">
        <f>Tabla1[[#This Row],[DESCRIPCION_U20002 31/10]]=Tabla1[[#This Row],[DESCRIPCION_U2000]]</f>
        <v>1</v>
      </c>
      <c r="AA2152" t="s">
        <v>3799</v>
      </c>
      <c r="AB2152" t="b">
        <f>Tabla1[[#This Row],[EJECUTIVO COMERCIAL 31/10]]=Tabla1[[#This Row],[EJECUTIVO_CORPORATE]]</f>
        <v>1</v>
      </c>
      <c r="AC2152" t="str">
        <f>VLOOKUP(Tabla1[[#This Row],[NRO_CUENTA]],[1]!Tabla3[#Data],12,0)</f>
        <v>Observado</v>
      </c>
      <c r="AD2152" t="e">
        <f>VLOOKUP(Tabla1[[#This Row],[NRO_CUENTA]],[1]!Tabla3[#Data],17,0)</f>
        <v>#REF!</v>
      </c>
      <c r="AE2152" t="s">
        <v>9306</v>
      </c>
    </row>
    <row r="2153" spans="1:31" x14ac:dyDescent="0.25">
      <c r="A2153" t="s">
        <v>322</v>
      </c>
      <c r="B2153" s="1">
        <v>45106</v>
      </c>
      <c r="C2153" t="s">
        <v>287</v>
      </c>
      <c r="D2153">
        <v>39332</v>
      </c>
      <c r="E2153" s="6" t="s">
        <v>8928</v>
      </c>
      <c r="F2153" t="s">
        <v>8929</v>
      </c>
      <c r="G2153" s="6" t="s">
        <v>5666</v>
      </c>
      <c r="H2153" t="s">
        <v>40</v>
      </c>
      <c r="I2153" t="s">
        <v>23</v>
      </c>
      <c r="J2153" t="s">
        <v>5667</v>
      </c>
      <c r="K2153" t="s">
        <v>8983</v>
      </c>
      <c r="L2153" t="s">
        <v>8984</v>
      </c>
      <c r="M2153" t="s">
        <v>8985</v>
      </c>
      <c r="N2153" t="s">
        <v>4091</v>
      </c>
      <c r="O2153" s="14">
        <v>45108</v>
      </c>
      <c r="P2153" s="14">
        <v>45139</v>
      </c>
      <c r="Q2153" s="1" t="s">
        <v>27</v>
      </c>
      <c r="R2153" s="1"/>
      <c r="S2153" s="2"/>
      <c r="T2153" s="48">
        <v>45154</v>
      </c>
      <c r="U2153" t="s">
        <v>5982</v>
      </c>
      <c r="V2153" t="s">
        <v>5982</v>
      </c>
      <c r="W2153" t="s">
        <v>287</v>
      </c>
      <c r="X2153" t="b">
        <f>Tabla1[[#This Row],[PLAN CONSUMO 31/10]]=Tabla1[[#This Row],[PLAN_CONSUMO]]</f>
        <v>1</v>
      </c>
      <c r="Y2153" t="s">
        <v>8929</v>
      </c>
      <c r="Z2153" t="b">
        <f>Tabla1[[#This Row],[DESCRIPCION_U20002 31/10]]=Tabla1[[#This Row],[DESCRIPCION_U2000]]</f>
        <v>1</v>
      </c>
      <c r="AA2153" t="s">
        <v>5666</v>
      </c>
      <c r="AB2153" t="b">
        <f>Tabla1[[#This Row],[EJECUTIVO COMERCIAL 31/10]]=Tabla1[[#This Row],[EJECUTIVO_CORPORATE]]</f>
        <v>1</v>
      </c>
      <c r="AC2153" t="e">
        <f>VLOOKUP(Tabla1[[#This Row],[NRO_CUENTA]],[1]!Tabla3[#Data],12,0)</f>
        <v>#N/A</v>
      </c>
      <c r="AD2153" t="e">
        <f>VLOOKUP(Tabla1[[#This Row],[NRO_CUENTA]],[1]!Tabla3[#Data],17,0)</f>
        <v>#N/A</v>
      </c>
    </row>
    <row r="2154" spans="1:31" x14ac:dyDescent="0.25">
      <c r="A2154" t="s">
        <v>18</v>
      </c>
      <c r="B2154" s="1">
        <v>45134</v>
      </c>
      <c r="C2154" t="s">
        <v>760</v>
      </c>
      <c r="D2154">
        <v>39266</v>
      </c>
      <c r="E2154" s="6" t="s">
        <v>1060</v>
      </c>
      <c r="F2154" t="s">
        <v>8930</v>
      </c>
      <c r="G2154" s="6" t="s">
        <v>8891</v>
      </c>
      <c r="H2154" t="s">
        <v>40</v>
      </c>
      <c r="I2154" t="s">
        <v>23</v>
      </c>
      <c r="J2154" t="s">
        <v>9002</v>
      </c>
      <c r="K2154" t="s">
        <v>8986</v>
      </c>
      <c r="L2154" t="s">
        <v>8987</v>
      </c>
      <c r="M2154" t="s">
        <v>1131</v>
      </c>
      <c r="N2154" t="s">
        <v>4091</v>
      </c>
      <c r="O2154" s="14">
        <v>45108</v>
      </c>
      <c r="P2154" s="14">
        <v>45139</v>
      </c>
      <c r="Q2154" s="1" t="s">
        <v>27</v>
      </c>
      <c r="R2154" s="1"/>
      <c r="S2154" s="2"/>
      <c r="T2154" s="48">
        <v>45155</v>
      </c>
      <c r="U2154" t="s">
        <v>5982</v>
      </c>
      <c r="V2154" t="s">
        <v>5982</v>
      </c>
      <c r="W2154" t="s">
        <v>760</v>
      </c>
      <c r="X2154" t="b">
        <f>Tabla1[[#This Row],[PLAN CONSUMO 31/10]]=Tabla1[[#This Row],[PLAN_CONSUMO]]</f>
        <v>1</v>
      </c>
      <c r="Y2154" t="s">
        <v>8930</v>
      </c>
      <c r="Z2154" t="b">
        <f>Tabla1[[#This Row],[DESCRIPCION_U20002 31/10]]=Tabla1[[#This Row],[DESCRIPCION_U2000]]</f>
        <v>1</v>
      </c>
      <c r="AA2154" t="s">
        <v>8891</v>
      </c>
      <c r="AB2154" t="b">
        <f>Tabla1[[#This Row],[EJECUTIVO COMERCIAL 31/10]]=Tabla1[[#This Row],[EJECUTIVO_CORPORATE]]</f>
        <v>1</v>
      </c>
      <c r="AC2154" t="e">
        <f>VLOOKUP(Tabla1[[#This Row],[NRO_CUENTA]],[1]!Tabla3[#Data],12,0)</f>
        <v>#N/A</v>
      </c>
      <c r="AD2154" t="e">
        <f>VLOOKUP(Tabla1[[#This Row],[NRO_CUENTA]],[1]!Tabla3[#Data],17,0)</f>
        <v>#N/A</v>
      </c>
    </row>
    <row r="2155" spans="1:31" x14ac:dyDescent="0.25">
      <c r="A2155" t="s">
        <v>1382</v>
      </c>
      <c r="B2155" s="1">
        <v>45086</v>
      </c>
      <c r="C2155" t="s">
        <v>28</v>
      </c>
      <c r="D2155">
        <v>39269</v>
      </c>
      <c r="E2155" s="6" t="s">
        <v>2714</v>
      </c>
      <c r="F2155" t="s">
        <v>8931</v>
      </c>
      <c r="G2155" s="6" t="s">
        <v>7475</v>
      </c>
      <c r="H2155" t="s">
        <v>40</v>
      </c>
      <c r="I2155" t="s">
        <v>23</v>
      </c>
      <c r="J2155" t="s">
        <v>963</v>
      </c>
      <c r="K2155" t="s">
        <v>8988</v>
      </c>
      <c r="L2155" t="s">
        <v>8989</v>
      </c>
      <c r="M2155" t="s">
        <v>8990</v>
      </c>
      <c r="N2155" t="s">
        <v>4091</v>
      </c>
      <c r="O2155" s="14">
        <v>45108</v>
      </c>
      <c r="P2155" s="14">
        <v>45139</v>
      </c>
      <c r="Q2155" s="1" t="s">
        <v>27</v>
      </c>
      <c r="R2155" s="1"/>
      <c r="S2155" s="2"/>
      <c r="T2155" s="48">
        <v>45162</v>
      </c>
      <c r="U2155" t="s">
        <v>5982</v>
      </c>
      <c r="V2155" t="s">
        <v>5982</v>
      </c>
      <c r="W2155" t="s">
        <v>28</v>
      </c>
      <c r="X2155" t="b">
        <f>Tabla1[[#This Row],[PLAN CONSUMO 31/10]]=Tabla1[[#This Row],[PLAN_CONSUMO]]</f>
        <v>1</v>
      </c>
      <c r="Y2155" t="s">
        <v>8931</v>
      </c>
      <c r="Z2155" t="b">
        <f>Tabla1[[#This Row],[DESCRIPCION_U20002 31/10]]=Tabla1[[#This Row],[DESCRIPCION_U2000]]</f>
        <v>1</v>
      </c>
      <c r="AA2155" t="s">
        <v>7475</v>
      </c>
      <c r="AB2155" t="b">
        <f>Tabla1[[#This Row],[EJECUTIVO COMERCIAL 31/10]]=Tabla1[[#This Row],[EJECUTIVO_CORPORATE]]</f>
        <v>1</v>
      </c>
      <c r="AC2155" t="e">
        <f>VLOOKUP(Tabla1[[#This Row],[NRO_CUENTA]],[1]!Tabla3[#Data],12,0)</f>
        <v>#N/A</v>
      </c>
      <c r="AD2155" t="e">
        <f>VLOOKUP(Tabla1[[#This Row],[NRO_CUENTA]],[1]!Tabla3[#Data],17,0)</f>
        <v>#N/A</v>
      </c>
    </row>
    <row r="2156" spans="1:31" x14ac:dyDescent="0.25">
      <c r="A2156" t="s">
        <v>322</v>
      </c>
      <c r="B2156" s="1">
        <v>45097</v>
      </c>
      <c r="C2156" t="s">
        <v>287</v>
      </c>
      <c r="D2156">
        <v>39319</v>
      </c>
      <c r="E2156" s="6" t="s">
        <v>8932</v>
      </c>
      <c r="F2156" t="s">
        <v>8933</v>
      </c>
      <c r="G2156" s="6" t="s">
        <v>5340</v>
      </c>
      <c r="H2156" t="s">
        <v>40</v>
      </c>
      <c r="I2156" t="s">
        <v>23</v>
      </c>
      <c r="J2156" t="s">
        <v>5352</v>
      </c>
      <c r="K2156" t="s">
        <v>8991</v>
      </c>
      <c r="L2156" t="s">
        <v>8992</v>
      </c>
      <c r="M2156" t="s">
        <v>8993</v>
      </c>
      <c r="N2156" t="s">
        <v>4091</v>
      </c>
      <c r="O2156" s="14">
        <v>45108</v>
      </c>
      <c r="P2156" s="14">
        <v>45139</v>
      </c>
      <c r="Q2156" s="1" t="s">
        <v>27</v>
      </c>
      <c r="R2156" s="1"/>
      <c r="S2156" s="2"/>
      <c r="T2156" s="48">
        <v>45156</v>
      </c>
      <c r="U2156" t="s">
        <v>5982</v>
      </c>
      <c r="V2156" t="s">
        <v>5982</v>
      </c>
      <c r="W2156" t="s">
        <v>287</v>
      </c>
      <c r="X2156" t="b">
        <f>Tabla1[[#This Row],[PLAN CONSUMO 31/10]]=Tabla1[[#This Row],[PLAN_CONSUMO]]</f>
        <v>1</v>
      </c>
      <c r="Y2156" t="s">
        <v>8933</v>
      </c>
      <c r="Z2156" t="b">
        <f>Tabla1[[#This Row],[DESCRIPCION_U20002 31/10]]=Tabla1[[#This Row],[DESCRIPCION_U2000]]</f>
        <v>1</v>
      </c>
      <c r="AA2156" t="s">
        <v>5340</v>
      </c>
      <c r="AB2156" t="b">
        <f>Tabla1[[#This Row],[EJECUTIVO COMERCIAL 31/10]]=Tabla1[[#This Row],[EJECUTIVO_CORPORATE]]</f>
        <v>1</v>
      </c>
      <c r="AC2156" t="e">
        <f>VLOOKUP(Tabla1[[#This Row],[NRO_CUENTA]],[1]!Tabla3[#Data],12,0)</f>
        <v>#N/A</v>
      </c>
      <c r="AD2156" t="e">
        <f>VLOOKUP(Tabla1[[#This Row],[NRO_CUENTA]],[1]!Tabla3[#Data],17,0)</f>
        <v>#N/A</v>
      </c>
    </row>
    <row r="2157" spans="1:31" x14ac:dyDescent="0.25">
      <c r="A2157" t="s">
        <v>88</v>
      </c>
      <c r="B2157" s="1">
        <v>45077</v>
      </c>
      <c r="C2157" t="s">
        <v>1049</v>
      </c>
      <c r="D2157">
        <v>39243</v>
      </c>
      <c r="E2157" s="6" t="s">
        <v>2946</v>
      </c>
      <c r="F2157" t="s">
        <v>8934</v>
      </c>
      <c r="G2157" s="6" t="s">
        <v>1426</v>
      </c>
      <c r="H2157" t="s">
        <v>22</v>
      </c>
      <c r="I2157" t="s">
        <v>23</v>
      </c>
      <c r="J2157" t="s">
        <v>1222</v>
      </c>
      <c r="K2157" t="s">
        <v>8994</v>
      </c>
      <c r="L2157" t="s">
        <v>8995</v>
      </c>
      <c r="M2157" t="s">
        <v>2950</v>
      </c>
      <c r="N2157" t="s">
        <v>4091</v>
      </c>
      <c r="O2157" s="14">
        <v>45108</v>
      </c>
      <c r="P2157" s="14">
        <v>45139</v>
      </c>
      <c r="Q2157" s="1" t="s">
        <v>27</v>
      </c>
      <c r="R2157" s="1"/>
      <c r="S2157" s="2"/>
      <c r="T2157" s="48">
        <v>45149</v>
      </c>
      <c r="U2157" t="s">
        <v>5982</v>
      </c>
      <c r="V2157" t="s">
        <v>5982</v>
      </c>
      <c r="W2157" t="s">
        <v>1049</v>
      </c>
      <c r="X2157" t="b">
        <f>Tabla1[[#This Row],[PLAN CONSUMO 31/10]]=Tabla1[[#This Row],[PLAN_CONSUMO]]</f>
        <v>1</v>
      </c>
      <c r="Y2157" t="s">
        <v>8934</v>
      </c>
      <c r="Z2157" t="b">
        <f>Tabla1[[#This Row],[DESCRIPCION_U20002 31/10]]=Tabla1[[#This Row],[DESCRIPCION_U2000]]</f>
        <v>1</v>
      </c>
      <c r="AA2157" t="s">
        <v>1426</v>
      </c>
      <c r="AB2157" t="b">
        <f>Tabla1[[#This Row],[EJECUTIVO COMERCIAL 31/10]]=Tabla1[[#This Row],[EJECUTIVO_CORPORATE]]</f>
        <v>1</v>
      </c>
      <c r="AC2157" t="e">
        <f>VLOOKUP(Tabla1[[#This Row],[NRO_CUENTA]],[1]!Tabla3[#Data],12,0)</f>
        <v>#N/A</v>
      </c>
      <c r="AD2157" t="e">
        <f>VLOOKUP(Tabla1[[#This Row],[NRO_CUENTA]],[1]!Tabla3[#Data],17,0)</f>
        <v>#N/A</v>
      </c>
    </row>
    <row r="2158" spans="1:31" x14ac:dyDescent="0.25">
      <c r="A2158" t="s">
        <v>322</v>
      </c>
      <c r="B2158" s="1">
        <v>45086</v>
      </c>
      <c r="C2158" t="s">
        <v>28</v>
      </c>
      <c r="D2158">
        <v>39252</v>
      </c>
      <c r="E2158" s="6" t="s">
        <v>8645</v>
      </c>
      <c r="F2158" t="s">
        <v>8935</v>
      </c>
      <c r="G2158" s="6" t="s">
        <v>8352</v>
      </c>
      <c r="H2158" t="s">
        <v>22</v>
      </c>
      <c r="I2158" t="s">
        <v>23</v>
      </c>
      <c r="J2158" t="s">
        <v>8412</v>
      </c>
      <c r="K2158" t="s">
        <v>8996</v>
      </c>
      <c r="L2158" t="s">
        <v>8997</v>
      </c>
      <c r="M2158" t="s">
        <v>8998</v>
      </c>
      <c r="N2158" t="s">
        <v>4091</v>
      </c>
      <c r="O2158" s="14">
        <v>45108</v>
      </c>
      <c r="P2158" s="14">
        <v>45139</v>
      </c>
      <c r="Q2158" s="1" t="s">
        <v>27</v>
      </c>
      <c r="R2158" s="1"/>
      <c r="S2158" s="2"/>
      <c r="T2158" s="48">
        <v>45156</v>
      </c>
      <c r="U2158" t="s">
        <v>5982</v>
      </c>
      <c r="V2158" t="s">
        <v>5982</v>
      </c>
      <c r="W2158" t="s">
        <v>28</v>
      </c>
      <c r="X2158" t="b">
        <f>Tabla1[[#This Row],[PLAN CONSUMO 31/10]]=Tabla1[[#This Row],[PLAN_CONSUMO]]</f>
        <v>1</v>
      </c>
      <c r="Y2158" t="s">
        <v>8935</v>
      </c>
      <c r="Z2158" t="b">
        <f>Tabla1[[#This Row],[DESCRIPCION_U20002 31/10]]=Tabla1[[#This Row],[DESCRIPCION_U2000]]</f>
        <v>1</v>
      </c>
      <c r="AA2158" t="s">
        <v>8352</v>
      </c>
      <c r="AB2158" t="b">
        <f>Tabla1[[#This Row],[EJECUTIVO COMERCIAL 31/10]]=Tabla1[[#This Row],[EJECUTIVO_CORPORATE]]</f>
        <v>1</v>
      </c>
      <c r="AC2158" t="e">
        <f>VLOOKUP(Tabla1[[#This Row],[NRO_CUENTA]],[1]!Tabla3[#Data],12,0)</f>
        <v>#N/A</v>
      </c>
      <c r="AD2158" t="e">
        <f>VLOOKUP(Tabla1[[#This Row],[NRO_CUENTA]],[1]!Tabla3[#Data],17,0)</f>
        <v>#N/A</v>
      </c>
    </row>
    <row r="2159" spans="1:31" x14ac:dyDescent="0.25">
      <c r="A2159" t="s">
        <v>88</v>
      </c>
      <c r="B2159" s="1">
        <v>44895</v>
      </c>
      <c r="C2159" t="s">
        <v>1381</v>
      </c>
      <c r="D2159">
        <v>38302</v>
      </c>
      <c r="E2159" s="6" t="s">
        <v>3088</v>
      </c>
      <c r="F2159" t="s">
        <v>8158</v>
      </c>
      <c r="G2159" s="6" t="s">
        <v>7474</v>
      </c>
      <c r="H2159" t="s">
        <v>40</v>
      </c>
      <c r="I2159" t="s">
        <v>23</v>
      </c>
      <c r="J2159" t="s">
        <v>8118</v>
      </c>
      <c r="K2159" t="s">
        <v>8999</v>
      </c>
      <c r="L2159">
        <v>0</v>
      </c>
      <c r="M2159" t="s">
        <v>9000</v>
      </c>
      <c r="N2159" t="s">
        <v>594</v>
      </c>
      <c r="O2159" s="14">
        <v>45108</v>
      </c>
      <c r="P2159" s="14">
        <v>45139</v>
      </c>
      <c r="Q2159" s="1" t="s">
        <v>1878</v>
      </c>
      <c r="R2159" s="1"/>
      <c r="S2159" s="2"/>
      <c r="T2159" s="89">
        <v>45163</v>
      </c>
      <c r="U2159" t="s">
        <v>5982</v>
      </c>
      <c r="V2159" t="s">
        <v>5982</v>
      </c>
      <c r="W2159" t="s">
        <v>1381</v>
      </c>
      <c r="X2159" t="b">
        <f>Tabla1[[#This Row],[PLAN CONSUMO 31/10]]=Tabla1[[#This Row],[PLAN_CONSUMO]]</f>
        <v>1</v>
      </c>
      <c r="Y2159" t="s">
        <v>8158</v>
      </c>
      <c r="Z2159" t="b">
        <f>Tabla1[[#This Row],[DESCRIPCION_U20002 31/10]]=Tabla1[[#This Row],[DESCRIPCION_U2000]]</f>
        <v>1</v>
      </c>
      <c r="AA2159" t="s">
        <v>7474</v>
      </c>
      <c r="AB2159" t="b">
        <f>Tabla1[[#This Row],[EJECUTIVO COMERCIAL 31/10]]=Tabla1[[#This Row],[EJECUTIVO_CORPORATE]]</f>
        <v>1</v>
      </c>
      <c r="AC2159" t="e">
        <f>VLOOKUP(Tabla1[[#This Row],[NRO_CUENTA]],[1]!Tabla3[#Data],12,0)</f>
        <v>#N/A</v>
      </c>
      <c r="AD2159" t="e">
        <f>VLOOKUP(Tabla1[[#This Row],[NRO_CUENTA]],[1]!Tabla3[#Data],17,0)</f>
        <v>#N/A</v>
      </c>
    </row>
    <row r="2160" spans="1:31" x14ac:dyDescent="0.25">
      <c r="A2160" t="s">
        <v>18</v>
      </c>
      <c r="B2160" s="1">
        <v>41873</v>
      </c>
      <c r="C2160" t="s">
        <v>742</v>
      </c>
      <c r="D2160">
        <v>29230</v>
      </c>
      <c r="E2160" s="6" t="s">
        <v>2020</v>
      </c>
      <c r="F2160" t="s">
        <v>6344</v>
      </c>
      <c r="G2160" s="6" t="s">
        <v>4583</v>
      </c>
      <c r="H2160" t="s">
        <v>22</v>
      </c>
      <c r="I2160" t="s">
        <v>23</v>
      </c>
      <c r="J2160" t="s">
        <v>1230</v>
      </c>
      <c r="K2160" t="s">
        <v>2161</v>
      </c>
      <c r="L2160">
        <v>0</v>
      </c>
      <c r="M2160" t="s">
        <v>2162</v>
      </c>
      <c r="N2160" t="s">
        <v>594</v>
      </c>
      <c r="O2160" s="14">
        <v>45108</v>
      </c>
      <c r="P2160" s="14">
        <v>45139</v>
      </c>
      <c r="Q2160" s="1" t="s">
        <v>1878</v>
      </c>
      <c r="R2160" s="1"/>
      <c r="S2160" s="2"/>
      <c r="T2160" s="50">
        <v>45162</v>
      </c>
      <c r="U2160" t="s">
        <v>5982</v>
      </c>
      <c r="V2160" t="s">
        <v>35</v>
      </c>
      <c r="W2160" t="s">
        <v>920</v>
      </c>
      <c r="X2160" t="b">
        <v>0</v>
      </c>
      <c r="Y2160" t="s">
        <v>35</v>
      </c>
      <c r="Z2160" t="b">
        <v>1</v>
      </c>
      <c r="AA2160" t="s">
        <v>7475</v>
      </c>
      <c r="AB2160" t="b">
        <v>0</v>
      </c>
      <c r="AC2160" t="e">
        <f>VLOOKUP(Tabla1[[#This Row],[NRO_CUENTA]],[1]!Tabla3[#Data],12,0)</f>
        <v>#N/A</v>
      </c>
      <c r="AD2160" t="e">
        <f>VLOOKUP(Tabla1[[#This Row],[NRO_CUENTA]],[1]!Tabla3[#Data],17,0)</f>
        <v>#N/A</v>
      </c>
    </row>
    <row r="2161" spans="1:31" x14ac:dyDescent="0.25">
      <c r="A2161" t="s">
        <v>18</v>
      </c>
      <c r="B2161" s="1">
        <v>44956</v>
      </c>
      <c r="C2161" t="s">
        <v>2959</v>
      </c>
      <c r="D2161">
        <v>38444</v>
      </c>
      <c r="E2161" s="6" t="s">
        <v>9036</v>
      </c>
      <c r="F2161" t="s">
        <v>9041</v>
      </c>
      <c r="G2161" s="6" t="s">
        <v>9040</v>
      </c>
      <c r="H2161" t="s">
        <v>40</v>
      </c>
      <c r="I2161" t="s">
        <v>23</v>
      </c>
      <c r="J2161" s="34" t="s">
        <v>9039</v>
      </c>
      <c r="K2161" t="s">
        <v>8999</v>
      </c>
      <c r="L2161">
        <v>0</v>
      </c>
      <c r="M2161" t="s">
        <v>9038</v>
      </c>
      <c r="N2161" t="s">
        <v>594</v>
      </c>
      <c r="O2161" s="14">
        <v>45108</v>
      </c>
      <c r="P2161" s="14">
        <v>45139</v>
      </c>
      <c r="Q2161" s="1" t="s">
        <v>27</v>
      </c>
      <c r="R2161" s="1"/>
      <c r="S2161" s="2"/>
      <c r="T2161" s="1">
        <v>45169</v>
      </c>
      <c r="U2161" t="s">
        <v>5982</v>
      </c>
      <c r="V2161" t="s">
        <v>35</v>
      </c>
      <c r="W2161" t="s">
        <v>129</v>
      </c>
      <c r="X2161" t="b">
        <f>Tabla1[[#This Row],[PLAN CONSUMO 31/10]]=Tabla1[[#This Row],[PLAN_CONSUMO]]</f>
        <v>0</v>
      </c>
      <c r="Y2161" t="s">
        <v>35</v>
      </c>
      <c r="Z2161" t="b">
        <f>Tabla1[[#This Row],[DESCRIPCION_U20002 31/10]]=Tabla1[[#This Row],[DESCRIPCION_U2000]]</f>
        <v>0</v>
      </c>
      <c r="AA2161" t="s">
        <v>9185</v>
      </c>
      <c r="AB2161" t="b">
        <f>Tabla1[[#This Row],[EJECUTIVO COMERCIAL 31/10]]=Tabla1[[#This Row],[EJECUTIVO_CORPORATE]]</f>
        <v>0</v>
      </c>
      <c r="AC2161" t="e">
        <f>VLOOKUP(Tabla1[[#This Row],[NRO_CUENTA]],[1]!Tabla3[#Data],12,0)</f>
        <v>#N/A</v>
      </c>
      <c r="AD2161" t="e">
        <f>VLOOKUP(Tabla1[[#This Row],[NRO_CUENTA]],[1]!Tabla3[#Data],17,0)</f>
        <v>#N/A</v>
      </c>
    </row>
    <row r="2162" spans="1:31" x14ac:dyDescent="0.25">
      <c r="A2162" t="s">
        <v>18</v>
      </c>
      <c r="B2162" s="1">
        <v>44859</v>
      </c>
      <c r="C2162" t="s">
        <v>76</v>
      </c>
      <c r="D2162">
        <v>38216</v>
      </c>
      <c r="E2162" s="6" t="s">
        <v>8024</v>
      </c>
      <c r="F2162" t="s">
        <v>8301</v>
      </c>
      <c r="G2162" s="6" t="s">
        <v>9040</v>
      </c>
      <c r="H2162" t="s">
        <v>40</v>
      </c>
      <c r="I2162" t="s">
        <v>23</v>
      </c>
      <c r="J2162" s="34" t="s">
        <v>9039</v>
      </c>
      <c r="K2162" t="s">
        <v>8096</v>
      </c>
      <c r="L2162" t="s">
        <v>8097</v>
      </c>
      <c r="M2162" t="s">
        <v>8098</v>
      </c>
      <c r="N2162" t="s">
        <v>594</v>
      </c>
      <c r="O2162" s="14">
        <v>45108</v>
      </c>
      <c r="P2162" s="14">
        <v>45139</v>
      </c>
      <c r="Q2162" s="1" t="s">
        <v>1878</v>
      </c>
      <c r="R2162" s="1"/>
      <c r="S2162" s="2"/>
      <c r="T2162" s="50">
        <v>45168</v>
      </c>
      <c r="U2162" t="s">
        <v>5982</v>
      </c>
      <c r="V2162" t="s">
        <v>5982</v>
      </c>
      <c r="W2162" t="s">
        <v>76</v>
      </c>
      <c r="X2162" t="b">
        <v>1</v>
      </c>
      <c r="Y2162" t="s">
        <v>8888</v>
      </c>
      <c r="Z2162" t="b">
        <v>0</v>
      </c>
      <c r="AA2162" t="s">
        <v>9185</v>
      </c>
      <c r="AB2162" t="b">
        <v>0</v>
      </c>
      <c r="AC2162" t="e">
        <f>VLOOKUP(Tabla1[[#This Row],[NRO_CUENTA]],[1]!Tabla3[#Data],12,0)</f>
        <v>#N/A</v>
      </c>
      <c r="AD2162" t="e">
        <f>VLOOKUP(Tabla1[[#This Row],[NRO_CUENTA]],[1]!Tabla3[#Data],17,0)</f>
        <v>#N/A</v>
      </c>
    </row>
    <row r="2163" spans="1:31" x14ac:dyDescent="0.25">
      <c r="A2163" t="s">
        <v>88</v>
      </c>
      <c r="B2163" s="1">
        <v>45077</v>
      </c>
      <c r="C2163" t="s">
        <v>129</v>
      </c>
      <c r="D2163">
        <v>39235</v>
      </c>
      <c r="E2163" s="6" t="s">
        <v>8633</v>
      </c>
      <c r="F2163" t="s">
        <v>9042</v>
      </c>
      <c r="G2163" s="6" t="s">
        <v>1435</v>
      </c>
      <c r="H2163" t="s">
        <v>40</v>
      </c>
      <c r="I2163" t="s">
        <v>23</v>
      </c>
      <c r="J2163" t="s">
        <v>1223</v>
      </c>
      <c r="K2163" t="s">
        <v>9089</v>
      </c>
      <c r="L2163" t="s">
        <v>9090</v>
      </c>
      <c r="M2163" t="s">
        <v>9091</v>
      </c>
      <c r="N2163" t="s">
        <v>4091</v>
      </c>
      <c r="O2163" s="14">
        <v>45139</v>
      </c>
      <c r="P2163" s="14">
        <v>45170</v>
      </c>
      <c r="Q2163" s="1" t="s">
        <v>996</v>
      </c>
      <c r="R2163" s="1"/>
      <c r="S2163" s="2"/>
      <c r="T2163" s="48" t="s">
        <v>6992</v>
      </c>
      <c r="U2163" t="s">
        <v>5982</v>
      </c>
      <c r="V2163" t="s">
        <v>5982</v>
      </c>
      <c r="W2163" t="s">
        <v>129</v>
      </c>
      <c r="X2163" t="b">
        <f>Tabla1[[#This Row],[PLAN CONSUMO 31/10]]=Tabla1[[#This Row],[PLAN_CONSUMO]]</f>
        <v>1</v>
      </c>
      <c r="Y2163" t="s">
        <v>9042</v>
      </c>
      <c r="Z2163" t="b">
        <f>Tabla1[[#This Row],[DESCRIPCION_U20002 31/10]]=Tabla1[[#This Row],[DESCRIPCION_U2000]]</f>
        <v>1</v>
      </c>
      <c r="AA2163" t="s">
        <v>1435</v>
      </c>
      <c r="AB2163" t="b">
        <f>Tabla1[[#This Row],[EJECUTIVO COMERCIAL 31/10]]=Tabla1[[#This Row],[EJECUTIVO_CORPORATE]]</f>
        <v>1</v>
      </c>
      <c r="AC2163" t="str">
        <f>VLOOKUP(Tabla1[[#This Row],[NRO_CUENTA]],[1]!Tabla3[#Data],12,0)</f>
        <v>Esperando confirmacion por correo</v>
      </c>
      <c r="AD2163" t="e">
        <f>VLOOKUP(Tabla1[[#This Row],[NRO_CUENTA]],[1]!Tabla3[#Data],17,0)</f>
        <v>#REF!</v>
      </c>
    </row>
    <row r="2164" spans="1:31" x14ac:dyDescent="0.25">
      <c r="A2164" t="s">
        <v>322</v>
      </c>
      <c r="B2164" s="1">
        <v>45131</v>
      </c>
      <c r="C2164" t="s">
        <v>28</v>
      </c>
      <c r="D2164">
        <v>39454</v>
      </c>
      <c r="E2164" s="6" t="s">
        <v>9043</v>
      </c>
      <c r="F2164" t="s">
        <v>9044</v>
      </c>
      <c r="G2164" s="6" t="s">
        <v>5340</v>
      </c>
      <c r="H2164" t="s">
        <v>40</v>
      </c>
      <c r="I2164" t="s">
        <v>23</v>
      </c>
      <c r="J2164" t="s">
        <v>5352</v>
      </c>
      <c r="K2164" t="s">
        <v>9092</v>
      </c>
      <c r="L2164" t="s">
        <v>9093</v>
      </c>
      <c r="M2164" t="s">
        <v>9187</v>
      </c>
      <c r="N2164" t="s">
        <v>4091</v>
      </c>
      <c r="O2164" s="14">
        <v>45139</v>
      </c>
      <c r="P2164" s="14">
        <v>45170</v>
      </c>
      <c r="Q2164" s="1" t="s">
        <v>27</v>
      </c>
      <c r="R2164" s="1" t="s">
        <v>9186</v>
      </c>
      <c r="S2164" s="2"/>
      <c r="T2164" s="48">
        <v>45225</v>
      </c>
      <c r="U2164" t="s">
        <v>5982</v>
      </c>
      <c r="V2164" t="s">
        <v>5982</v>
      </c>
      <c r="W2164" t="s">
        <v>28</v>
      </c>
      <c r="X2164" t="b">
        <f>Tabla1[[#This Row],[PLAN CONSUMO 31/10]]=Tabla1[[#This Row],[PLAN_CONSUMO]]</f>
        <v>1</v>
      </c>
      <c r="Y2164" t="s">
        <v>9044</v>
      </c>
      <c r="Z2164" t="b">
        <f>Tabla1[[#This Row],[DESCRIPCION_U20002 31/10]]=Tabla1[[#This Row],[DESCRIPCION_U2000]]</f>
        <v>1</v>
      </c>
      <c r="AA2164" t="s">
        <v>5340</v>
      </c>
      <c r="AB2164" t="b">
        <f>Tabla1[[#This Row],[EJECUTIVO COMERCIAL 31/10]]=Tabla1[[#This Row],[EJECUTIVO_CORPORATE]]</f>
        <v>1</v>
      </c>
      <c r="AC2164" t="str">
        <f>VLOOKUP(Tabla1[[#This Row],[NRO_CUENTA]],[1]!Tabla3[#Data],12,0)</f>
        <v>Realizada</v>
      </c>
      <c r="AD2164" t="e">
        <f>VLOOKUP(Tabla1[[#This Row],[NRO_CUENTA]],[1]!Tabla3[#Data],17,0)</f>
        <v>#REF!</v>
      </c>
    </row>
    <row r="2165" spans="1:31" x14ac:dyDescent="0.25">
      <c r="A2165" t="s">
        <v>322</v>
      </c>
      <c r="B2165" s="1">
        <v>45120</v>
      </c>
      <c r="C2165" t="s">
        <v>299</v>
      </c>
      <c r="D2165">
        <v>39459</v>
      </c>
      <c r="E2165" s="6" t="s">
        <v>9045</v>
      </c>
      <c r="F2165" t="s">
        <v>9046</v>
      </c>
      <c r="G2165" s="6" t="s">
        <v>9047</v>
      </c>
      <c r="H2165" t="s">
        <v>40</v>
      </c>
      <c r="I2165" t="s">
        <v>23</v>
      </c>
      <c r="J2165" t="s">
        <v>9161</v>
      </c>
      <c r="K2165" t="s">
        <v>9095</v>
      </c>
      <c r="L2165" t="s">
        <v>9096</v>
      </c>
      <c r="M2165" t="s">
        <v>9097</v>
      </c>
      <c r="N2165" t="s">
        <v>4091</v>
      </c>
      <c r="O2165" s="14">
        <v>45139</v>
      </c>
      <c r="P2165" s="14">
        <v>45170</v>
      </c>
      <c r="Q2165" s="1" t="s">
        <v>27</v>
      </c>
      <c r="R2165" s="1"/>
      <c r="S2165" s="2"/>
      <c r="T2165" s="48">
        <v>45184</v>
      </c>
      <c r="U2165" t="s">
        <v>5982</v>
      </c>
      <c r="V2165" t="s">
        <v>5982</v>
      </c>
      <c r="W2165" t="s">
        <v>299</v>
      </c>
      <c r="X2165" t="b">
        <f>Tabla1[[#This Row],[PLAN CONSUMO 31/10]]=Tabla1[[#This Row],[PLAN_CONSUMO]]</f>
        <v>1</v>
      </c>
      <c r="Y2165" t="s">
        <v>9046</v>
      </c>
      <c r="Z2165" t="b">
        <f>Tabla1[[#This Row],[DESCRIPCION_U20002 31/10]]=Tabla1[[#This Row],[DESCRIPCION_U2000]]</f>
        <v>1</v>
      </c>
      <c r="AA2165" t="s">
        <v>9047</v>
      </c>
      <c r="AB2165" t="b">
        <f>Tabla1[[#This Row],[EJECUTIVO COMERCIAL 31/10]]=Tabla1[[#This Row],[EJECUTIVO_CORPORATE]]</f>
        <v>1</v>
      </c>
      <c r="AC2165" t="e">
        <f>VLOOKUP(Tabla1[[#This Row],[NRO_CUENTA]],[1]!Tabla3[#Data],12,0)</f>
        <v>#N/A</v>
      </c>
      <c r="AD2165" t="e">
        <f>VLOOKUP(Tabla1[[#This Row],[NRO_CUENTA]],[1]!Tabla3[#Data],17,0)</f>
        <v>#N/A</v>
      </c>
    </row>
    <row r="2166" spans="1:31" x14ac:dyDescent="0.25">
      <c r="A2166" t="s">
        <v>88</v>
      </c>
      <c r="B2166" s="1">
        <v>45138</v>
      </c>
      <c r="C2166" t="s">
        <v>299</v>
      </c>
      <c r="D2166">
        <v>39462</v>
      </c>
      <c r="E2166" s="6" t="s">
        <v>4885</v>
      </c>
      <c r="F2166" t="s">
        <v>9048</v>
      </c>
      <c r="G2166" s="6" t="s">
        <v>1426</v>
      </c>
      <c r="H2166" t="s">
        <v>40</v>
      </c>
      <c r="I2166" t="s">
        <v>23</v>
      </c>
      <c r="J2166" t="s">
        <v>1222</v>
      </c>
      <c r="K2166" t="s">
        <v>7166</v>
      </c>
      <c r="L2166" t="s">
        <v>7167</v>
      </c>
      <c r="M2166" t="s">
        <v>7168</v>
      </c>
      <c r="N2166" t="s">
        <v>4091</v>
      </c>
      <c r="O2166" s="14">
        <v>45139</v>
      </c>
      <c r="P2166" s="14">
        <v>45170</v>
      </c>
      <c r="Q2166" s="1" t="s">
        <v>27</v>
      </c>
      <c r="R2166" s="1"/>
      <c r="S2166" s="2"/>
      <c r="T2166" s="48">
        <v>45182</v>
      </c>
      <c r="U2166" t="s">
        <v>5982</v>
      </c>
      <c r="V2166" t="s">
        <v>5982</v>
      </c>
      <c r="W2166" t="s">
        <v>299</v>
      </c>
      <c r="X2166" t="b">
        <f>Tabla1[[#This Row],[PLAN CONSUMO 31/10]]=Tabla1[[#This Row],[PLAN_CONSUMO]]</f>
        <v>1</v>
      </c>
      <c r="Y2166" t="s">
        <v>9048</v>
      </c>
      <c r="Z2166" t="b">
        <f>Tabla1[[#This Row],[DESCRIPCION_U20002 31/10]]=Tabla1[[#This Row],[DESCRIPCION_U2000]]</f>
        <v>1</v>
      </c>
      <c r="AA2166" t="s">
        <v>1426</v>
      </c>
      <c r="AB2166" t="b">
        <f>Tabla1[[#This Row],[EJECUTIVO COMERCIAL 31/10]]=Tabla1[[#This Row],[EJECUTIVO_CORPORATE]]</f>
        <v>1</v>
      </c>
      <c r="AC2166" t="e">
        <f>VLOOKUP(Tabla1[[#This Row],[NRO_CUENTA]],[1]!Tabla3[#Data],12,0)</f>
        <v>#N/A</v>
      </c>
      <c r="AD2166" t="e">
        <f>VLOOKUP(Tabla1[[#This Row],[NRO_CUENTA]],[1]!Tabla3[#Data],17,0)</f>
        <v>#N/A</v>
      </c>
    </row>
    <row r="2167" spans="1:31" x14ac:dyDescent="0.25">
      <c r="A2167" t="s">
        <v>88</v>
      </c>
      <c r="B2167" s="1">
        <v>45169</v>
      </c>
      <c r="C2167" t="s">
        <v>28</v>
      </c>
      <c r="D2167">
        <v>39463</v>
      </c>
      <c r="E2167" s="6" t="s">
        <v>3065</v>
      </c>
      <c r="F2167" t="s">
        <v>9049</v>
      </c>
      <c r="G2167" s="6" t="s">
        <v>4249</v>
      </c>
      <c r="H2167" t="s">
        <v>40</v>
      </c>
      <c r="I2167" t="s">
        <v>23</v>
      </c>
      <c r="J2167" t="s">
        <v>4335</v>
      </c>
      <c r="K2167" t="s">
        <v>9098</v>
      </c>
      <c r="L2167" t="s">
        <v>9099</v>
      </c>
      <c r="M2167" t="s">
        <v>9100</v>
      </c>
      <c r="N2167" t="s">
        <v>4091</v>
      </c>
      <c r="O2167" s="14">
        <v>45139</v>
      </c>
      <c r="P2167" s="14">
        <v>45170</v>
      </c>
      <c r="Q2167" s="1" t="s">
        <v>27</v>
      </c>
      <c r="R2167" s="1"/>
      <c r="S2167" s="2"/>
      <c r="T2167" s="48">
        <v>45189</v>
      </c>
      <c r="U2167" t="s">
        <v>5982</v>
      </c>
      <c r="V2167" t="s">
        <v>5982</v>
      </c>
      <c r="W2167" t="s">
        <v>28</v>
      </c>
      <c r="X2167" t="b">
        <f>Tabla1[[#This Row],[PLAN CONSUMO 31/10]]=Tabla1[[#This Row],[PLAN_CONSUMO]]</f>
        <v>1</v>
      </c>
      <c r="Y2167" t="s">
        <v>9049</v>
      </c>
      <c r="Z2167" t="b">
        <f>Tabla1[[#This Row],[DESCRIPCION_U20002 31/10]]=Tabla1[[#This Row],[DESCRIPCION_U2000]]</f>
        <v>1</v>
      </c>
      <c r="AA2167" t="s">
        <v>4249</v>
      </c>
      <c r="AB2167" t="b">
        <f>Tabla1[[#This Row],[EJECUTIVO COMERCIAL 31/10]]=Tabla1[[#This Row],[EJECUTIVO_CORPORATE]]</f>
        <v>1</v>
      </c>
      <c r="AC2167" t="e">
        <f>VLOOKUP(Tabla1[[#This Row],[NRO_CUENTA]],[1]!Tabla3[#Data],12,0)</f>
        <v>#N/A</v>
      </c>
      <c r="AD2167" t="e">
        <f>VLOOKUP(Tabla1[[#This Row],[NRO_CUENTA]],[1]!Tabla3[#Data],17,0)</f>
        <v>#N/A</v>
      </c>
    </row>
    <row r="2168" spans="1:31" x14ac:dyDescent="0.25">
      <c r="A2168" t="s">
        <v>35</v>
      </c>
      <c r="B2168" s="1">
        <v>45138</v>
      </c>
      <c r="C2168" t="s">
        <v>129</v>
      </c>
      <c r="D2168">
        <v>39470</v>
      </c>
      <c r="E2168" s="6" t="s">
        <v>9050</v>
      </c>
      <c r="F2168" t="s">
        <v>9051</v>
      </c>
      <c r="G2168" s="6" t="s">
        <v>7450</v>
      </c>
      <c r="H2168" t="s">
        <v>40</v>
      </c>
      <c r="I2168" t="s">
        <v>23</v>
      </c>
      <c r="J2168" t="s">
        <v>7202</v>
      </c>
      <c r="K2168" t="s">
        <v>9101</v>
      </c>
      <c r="L2168" t="s">
        <v>9102</v>
      </c>
      <c r="M2168" t="s">
        <v>9103</v>
      </c>
      <c r="N2168" t="s">
        <v>4091</v>
      </c>
      <c r="O2168" s="14">
        <v>45139</v>
      </c>
      <c r="P2168" s="14">
        <v>45170</v>
      </c>
      <c r="Q2168" s="1" t="s">
        <v>75</v>
      </c>
      <c r="R2168" s="1"/>
      <c r="S2168" s="1" t="s">
        <v>9308</v>
      </c>
      <c r="T2168" s="48" t="s">
        <v>6992</v>
      </c>
      <c r="U2168" t="s">
        <v>5982</v>
      </c>
      <c r="V2168" t="s">
        <v>5982</v>
      </c>
      <c r="W2168" t="s">
        <v>129</v>
      </c>
      <c r="X2168" t="b">
        <f>Tabla1[[#This Row],[PLAN CONSUMO 31/10]]=Tabla1[[#This Row],[PLAN_CONSUMO]]</f>
        <v>1</v>
      </c>
      <c r="Y2168" t="s">
        <v>9051</v>
      </c>
      <c r="Z2168" t="b">
        <f>Tabla1[[#This Row],[DESCRIPCION_U20002 31/10]]=Tabla1[[#This Row],[DESCRIPCION_U2000]]</f>
        <v>1</v>
      </c>
      <c r="AA2168" t="s">
        <v>7450</v>
      </c>
      <c r="AB2168" t="b">
        <f>Tabla1[[#This Row],[EJECUTIVO COMERCIAL 31/10]]=Tabla1[[#This Row],[EJECUTIVO_CORPORATE]]</f>
        <v>1</v>
      </c>
      <c r="AC2168" t="str">
        <f>VLOOKUP(Tabla1[[#This Row],[NRO_CUENTA]],[1]!Tabla3[#Data],12,0)</f>
        <v>Observado</v>
      </c>
      <c r="AD2168" t="e">
        <f>VLOOKUP(Tabla1[[#This Row],[NRO_CUENTA]],[1]!Tabla3[#Data],17,0)</f>
        <v>#REF!</v>
      </c>
      <c r="AE2168" t="s">
        <v>9307</v>
      </c>
    </row>
    <row r="2169" spans="1:31" x14ac:dyDescent="0.25">
      <c r="A2169" t="s">
        <v>88</v>
      </c>
      <c r="B2169" s="1">
        <v>45138</v>
      </c>
      <c r="C2169" t="s">
        <v>28</v>
      </c>
      <c r="D2169">
        <v>39476</v>
      </c>
      <c r="E2169" s="6" t="s">
        <v>144</v>
      </c>
      <c r="F2169" t="s">
        <v>9052</v>
      </c>
      <c r="G2169" s="6" t="s">
        <v>7474</v>
      </c>
      <c r="H2169" t="s">
        <v>22</v>
      </c>
      <c r="I2169" t="s">
        <v>23</v>
      </c>
      <c r="J2169" t="s">
        <v>8118</v>
      </c>
      <c r="K2169" t="s">
        <v>9104</v>
      </c>
      <c r="L2169" t="s">
        <v>9105</v>
      </c>
      <c r="M2169" t="s">
        <v>9106</v>
      </c>
      <c r="N2169" t="s">
        <v>4091</v>
      </c>
      <c r="O2169" s="14">
        <v>45139</v>
      </c>
      <c r="P2169" s="14">
        <v>45170</v>
      </c>
      <c r="Q2169" s="1" t="s">
        <v>27</v>
      </c>
      <c r="R2169" s="1"/>
      <c r="S2169" s="2"/>
      <c r="T2169" s="48">
        <v>45180</v>
      </c>
      <c r="U2169" t="s">
        <v>5982</v>
      </c>
      <c r="V2169" t="s">
        <v>5982</v>
      </c>
      <c r="W2169" t="s">
        <v>28</v>
      </c>
      <c r="X2169" t="b">
        <f>Tabla1[[#This Row],[PLAN CONSUMO 31/10]]=Tabla1[[#This Row],[PLAN_CONSUMO]]</f>
        <v>1</v>
      </c>
      <c r="Y2169" t="s">
        <v>9052</v>
      </c>
      <c r="Z2169" t="b">
        <f>Tabla1[[#This Row],[DESCRIPCION_U20002 31/10]]=Tabla1[[#This Row],[DESCRIPCION_U2000]]</f>
        <v>1</v>
      </c>
      <c r="AA2169" t="s">
        <v>7474</v>
      </c>
      <c r="AB2169" t="b">
        <f>Tabla1[[#This Row],[EJECUTIVO COMERCIAL 31/10]]=Tabla1[[#This Row],[EJECUTIVO_CORPORATE]]</f>
        <v>1</v>
      </c>
      <c r="AC2169" t="e">
        <f>VLOOKUP(Tabla1[[#This Row],[NRO_CUENTA]],[1]!Tabla3[#Data],12,0)</f>
        <v>#N/A</v>
      </c>
      <c r="AD2169" t="e">
        <f>VLOOKUP(Tabla1[[#This Row],[NRO_CUENTA]],[1]!Tabla3[#Data],17,0)</f>
        <v>#N/A</v>
      </c>
    </row>
    <row r="2170" spans="1:31" x14ac:dyDescent="0.25">
      <c r="A2170" t="s">
        <v>242</v>
      </c>
      <c r="B2170" s="1">
        <v>45152</v>
      </c>
      <c r="C2170" t="s">
        <v>28</v>
      </c>
      <c r="D2170">
        <v>39491</v>
      </c>
      <c r="E2170" s="6" t="s">
        <v>9053</v>
      </c>
      <c r="F2170" t="s">
        <v>9054</v>
      </c>
      <c r="G2170" s="6" t="s">
        <v>4253</v>
      </c>
      <c r="H2170" t="s">
        <v>40</v>
      </c>
      <c r="I2170" t="s">
        <v>23</v>
      </c>
      <c r="J2170" t="s">
        <v>5351</v>
      </c>
      <c r="K2170" t="s">
        <v>9107</v>
      </c>
      <c r="L2170" t="s">
        <v>9108</v>
      </c>
      <c r="M2170" t="s">
        <v>9109</v>
      </c>
      <c r="N2170" t="s">
        <v>4091</v>
      </c>
      <c r="O2170" s="14">
        <v>45139</v>
      </c>
      <c r="P2170" s="14">
        <v>45170</v>
      </c>
      <c r="Q2170" s="1" t="s">
        <v>27</v>
      </c>
      <c r="R2170" s="1"/>
      <c r="S2170" s="2"/>
      <c r="T2170" s="48">
        <v>45188</v>
      </c>
      <c r="U2170" t="s">
        <v>5982</v>
      </c>
      <c r="V2170" t="s">
        <v>5982</v>
      </c>
      <c r="W2170" t="s">
        <v>28</v>
      </c>
      <c r="X2170" t="b">
        <f>Tabla1[[#This Row],[PLAN CONSUMO 31/10]]=Tabla1[[#This Row],[PLAN_CONSUMO]]</f>
        <v>1</v>
      </c>
      <c r="Y2170" t="s">
        <v>9054</v>
      </c>
      <c r="Z2170" t="b">
        <f>Tabla1[[#This Row],[DESCRIPCION_U20002 31/10]]=Tabla1[[#This Row],[DESCRIPCION_U2000]]</f>
        <v>1</v>
      </c>
      <c r="AA2170" t="s">
        <v>4253</v>
      </c>
      <c r="AB2170" t="b">
        <f>Tabla1[[#This Row],[EJECUTIVO COMERCIAL 31/10]]=Tabla1[[#This Row],[EJECUTIVO_CORPORATE]]</f>
        <v>1</v>
      </c>
      <c r="AC2170" t="e">
        <f>VLOOKUP(Tabla1[[#This Row],[NRO_CUENTA]],[1]!Tabla3[#Data],12,0)</f>
        <v>#N/A</v>
      </c>
      <c r="AD2170" t="e">
        <f>VLOOKUP(Tabla1[[#This Row],[NRO_CUENTA]],[1]!Tabla3[#Data],17,0)</f>
        <v>#N/A</v>
      </c>
    </row>
    <row r="2171" spans="1:31" x14ac:dyDescent="0.25">
      <c r="A2171" t="s">
        <v>88</v>
      </c>
      <c r="B2171" s="1">
        <v>45138</v>
      </c>
      <c r="C2171" t="s">
        <v>299</v>
      </c>
      <c r="D2171">
        <v>39493</v>
      </c>
      <c r="E2171" s="6" t="s">
        <v>4885</v>
      </c>
      <c r="F2171" t="s">
        <v>9055</v>
      </c>
      <c r="G2171" s="6" t="s">
        <v>1426</v>
      </c>
      <c r="H2171" t="s">
        <v>22</v>
      </c>
      <c r="I2171" t="s">
        <v>23</v>
      </c>
      <c r="J2171" t="s">
        <v>1222</v>
      </c>
      <c r="K2171" t="s">
        <v>9110</v>
      </c>
      <c r="L2171" t="s">
        <v>9111</v>
      </c>
      <c r="M2171" t="s">
        <v>7168</v>
      </c>
      <c r="N2171" t="s">
        <v>4091</v>
      </c>
      <c r="O2171" s="14">
        <v>45139</v>
      </c>
      <c r="P2171" s="14">
        <v>45170</v>
      </c>
      <c r="Q2171" s="1" t="s">
        <v>27</v>
      </c>
      <c r="R2171" s="1"/>
      <c r="S2171" s="2"/>
      <c r="T2171" s="48">
        <v>45180</v>
      </c>
      <c r="U2171" t="s">
        <v>5982</v>
      </c>
      <c r="V2171" t="s">
        <v>5982</v>
      </c>
      <c r="W2171" t="s">
        <v>299</v>
      </c>
      <c r="X2171" t="b">
        <f>Tabla1[[#This Row],[PLAN CONSUMO 31/10]]=Tabla1[[#This Row],[PLAN_CONSUMO]]</f>
        <v>1</v>
      </c>
      <c r="Y2171" t="s">
        <v>9055</v>
      </c>
      <c r="Z2171" t="b">
        <f>Tabla1[[#This Row],[DESCRIPCION_U20002 31/10]]=Tabla1[[#This Row],[DESCRIPCION_U2000]]</f>
        <v>1</v>
      </c>
      <c r="AA2171" t="s">
        <v>1426</v>
      </c>
      <c r="AB2171" t="b">
        <f>Tabla1[[#This Row],[EJECUTIVO COMERCIAL 31/10]]=Tabla1[[#This Row],[EJECUTIVO_CORPORATE]]</f>
        <v>1</v>
      </c>
      <c r="AC2171" t="e">
        <f>VLOOKUP(Tabla1[[#This Row],[NRO_CUENTA]],[1]!Tabla3[#Data],12,0)</f>
        <v>#N/A</v>
      </c>
      <c r="AD2171" t="e">
        <f>VLOOKUP(Tabla1[[#This Row],[NRO_CUENTA]],[1]!Tabla3[#Data],17,0)</f>
        <v>#N/A</v>
      </c>
    </row>
    <row r="2172" spans="1:31" x14ac:dyDescent="0.25">
      <c r="A2172" t="s">
        <v>242</v>
      </c>
      <c r="B2172" s="1">
        <v>45138</v>
      </c>
      <c r="C2172" t="s">
        <v>129</v>
      </c>
      <c r="D2172">
        <v>39498</v>
      </c>
      <c r="E2172" s="6" t="s">
        <v>9056</v>
      </c>
      <c r="F2172" t="s">
        <v>9057</v>
      </c>
      <c r="G2172" s="6" t="s">
        <v>7447</v>
      </c>
      <c r="H2172" t="s">
        <v>40</v>
      </c>
      <c r="I2172" t="s">
        <v>23</v>
      </c>
      <c r="J2172" t="s">
        <v>9165</v>
      </c>
      <c r="K2172" t="s">
        <v>9112</v>
      </c>
      <c r="L2172" t="s">
        <v>9113</v>
      </c>
      <c r="M2172" t="s">
        <v>9114</v>
      </c>
      <c r="N2172" t="s">
        <v>4091</v>
      </c>
      <c r="O2172" s="14">
        <v>45139</v>
      </c>
      <c r="P2172" s="14">
        <v>45170</v>
      </c>
      <c r="Q2172" s="1" t="s">
        <v>27</v>
      </c>
      <c r="R2172" s="1"/>
      <c r="S2172" s="2"/>
      <c r="T2172" s="48">
        <v>45197</v>
      </c>
      <c r="U2172" t="s">
        <v>5982</v>
      </c>
      <c r="V2172" t="s">
        <v>5982</v>
      </c>
      <c r="W2172" t="s">
        <v>129</v>
      </c>
      <c r="X2172" t="b">
        <f>Tabla1[[#This Row],[PLAN CONSUMO 31/10]]=Tabla1[[#This Row],[PLAN_CONSUMO]]</f>
        <v>1</v>
      </c>
      <c r="Y2172" t="s">
        <v>9057</v>
      </c>
      <c r="Z2172" t="b">
        <f>Tabla1[[#This Row],[DESCRIPCION_U20002 31/10]]=Tabla1[[#This Row],[DESCRIPCION_U2000]]</f>
        <v>1</v>
      </c>
      <c r="AA2172" t="s">
        <v>7447</v>
      </c>
      <c r="AB2172" t="b">
        <f>Tabla1[[#This Row],[EJECUTIVO COMERCIAL 31/10]]=Tabla1[[#This Row],[EJECUTIVO_CORPORATE]]</f>
        <v>1</v>
      </c>
      <c r="AC2172" t="e">
        <f>VLOOKUP(Tabla1[[#This Row],[NRO_CUENTA]],[1]!Tabla3[#Data],12,0)</f>
        <v>#N/A</v>
      </c>
      <c r="AD2172" t="e">
        <f>VLOOKUP(Tabla1[[#This Row],[NRO_CUENTA]],[1]!Tabla3[#Data],17,0)</f>
        <v>#N/A</v>
      </c>
    </row>
    <row r="2173" spans="1:31" x14ac:dyDescent="0.25">
      <c r="A2173" t="s">
        <v>322</v>
      </c>
      <c r="B2173" s="1">
        <v>45138</v>
      </c>
      <c r="C2173" t="s">
        <v>398</v>
      </c>
      <c r="D2173">
        <v>39502</v>
      </c>
      <c r="E2173" s="6" t="s">
        <v>9058</v>
      </c>
      <c r="F2173" t="s">
        <v>9059</v>
      </c>
      <c r="G2173" s="6" t="s">
        <v>9060</v>
      </c>
      <c r="H2173" t="s">
        <v>40</v>
      </c>
      <c r="I2173" t="s">
        <v>23</v>
      </c>
      <c r="J2173" t="s">
        <v>9162</v>
      </c>
      <c r="K2173" t="s">
        <v>9115</v>
      </c>
      <c r="L2173" t="s">
        <v>9116</v>
      </c>
      <c r="M2173" t="s">
        <v>9117</v>
      </c>
      <c r="N2173" t="s">
        <v>4091</v>
      </c>
      <c r="O2173" s="14">
        <v>45139</v>
      </c>
      <c r="P2173" s="14">
        <v>45170</v>
      </c>
      <c r="Q2173" s="1" t="s">
        <v>27</v>
      </c>
      <c r="R2173" s="1"/>
      <c r="S2173" s="2"/>
      <c r="T2173" s="48">
        <v>45198</v>
      </c>
      <c r="U2173" t="s">
        <v>5982</v>
      </c>
      <c r="V2173" t="s">
        <v>5982</v>
      </c>
      <c r="W2173" t="s">
        <v>398</v>
      </c>
      <c r="X2173" t="b">
        <f>Tabla1[[#This Row],[PLAN CONSUMO 31/10]]=Tabla1[[#This Row],[PLAN_CONSUMO]]</f>
        <v>1</v>
      </c>
      <c r="Y2173" t="s">
        <v>9059</v>
      </c>
      <c r="Z2173" t="b">
        <f>Tabla1[[#This Row],[DESCRIPCION_U20002 31/10]]=Tabla1[[#This Row],[DESCRIPCION_U2000]]</f>
        <v>1</v>
      </c>
      <c r="AA2173" t="s">
        <v>7447</v>
      </c>
      <c r="AB2173" t="b">
        <f>Tabla1[[#This Row],[EJECUTIVO COMERCIAL 31/10]]=Tabla1[[#This Row],[EJECUTIVO_CORPORATE]]</f>
        <v>0</v>
      </c>
      <c r="AC2173" t="e">
        <f>VLOOKUP(Tabla1[[#This Row],[NRO_CUENTA]],[1]!Tabla3[#Data],12,0)</f>
        <v>#N/A</v>
      </c>
      <c r="AD2173" t="e">
        <f>VLOOKUP(Tabla1[[#This Row],[NRO_CUENTA]],[1]!Tabla3[#Data],17,0)</f>
        <v>#N/A</v>
      </c>
    </row>
    <row r="2174" spans="1:31" x14ac:dyDescent="0.25">
      <c r="A2174" t="s">
        <v>18</v>
      </c>
      <c r="B2174" s="1">
        <v>45133</v>
      </c>
      <c r="C2174" t="s">
        <v>28</v>
      </c>
      <c r="D2174">
        <v>39509</v>
      </c>
      <c r="E2174" s="6" t="s">
        <v>9061</v>
      </c>
      <c r="F2174" t="s">
        <v>9062</v>
      </c>
      <c r="G2174" s="6" t="s">
        <v>3799</v>
      </c>
      <c r="H2174" t="s">
        <v>40</v>
      </c>
      <c r="I2174" t="s">
        <v>23</v>
      </c>
      <c r="J2174" t="s">
        <v>823</v>
      </c>
      <c r="K2174" t="s">
        <v>9118</v>
      </c>
      <c r="L2174" t="s">
        <v>9119</v>
      </c>
      <c r="M2174" t="s">
        <v>9120</v>
      </c>
      <c r="N2174" t="s">
        <v>4091</v>
      </c>
      <c r="O2174" s="14">
        <v>45139</v>
      </c>
      <c r="P2174" s="14">
        <v>45170</v>
      </c>
      <c r="Q2174" s="1" t="s">
        <v>27</v>
      </c>
      <c r="R2174" s="1"/>
      <c r="S2174" s="2"/>
      <c r="T2174" s="48">
        <v>45199</v>
      </c>
      <c r="U2174" t="s">
        <v>5982</v>
      </c>
      <c r="V2174" t="s">
        <v>5982</v>
      </c>
      <c r="W2174" t="s">
        <v>28</v>
      </c>
      <c r="X2174" t="b">
        <f>Tabla1[[#This Row],[PLAN CONSUMO 31/10]]=Tabla1[[#This Row],[PLAN_CONSUMO]]</f>
        <v>1</v>
      </c>
      <c r="Y2174" t="s">
        <v>9062</v>
      </c>
      <c r="Z2174" t="b">
        <f>Tabla1[[#This Row],[DESCRIPCION_U20002 31/10]]=Tabla1[[#This Row],[DESCRIPCION_U2000]]</f>
        <v>1</v>
      </c>
      <c r="AA2174" t="s">
        <v>3799</v>
      </c>
      <c r="AB2174" t="b">
        <f>Tabla1[[#This Row],[EJECUTIVO COMERCIAL 31/10]]=Tabla1[[#This Row],[EJECUTIVO_CORPORATE]]</f>
        <v>1</v>
      </c>
      <c r="AC2174" t="e">
        <f>VLOOKUP(Tabla1[[#This Row],[NRO_CUENTA]],[1]!Tabla3[#Data],12,0)</f>
        <v>#N/A</v>
      </c>
      <c r="AD2174" t="e">
        <f>VLOOKUP(Tabla1[[#This Row],[NRO_CUENTA]],[1]!Tabla3[#Data],17,0)</f>
        <v>#N/A</v>
      </c>
    </row>
    <row r="2175" spans="1:31" x14ac:dyDescent="0.25">
      <c r="A2175" t="s">
        <v>88</v>
      </c>
      <c r="B2175" s="1">
        <v>45167</v>
      </c>
      <c r="C2175" t="s">
        <v>28</v>
      </c>
      <c r="D2175">
        <v>39529</v>
      </c>
      <c r="E2175" s="6" t="s">
        <v>5220</v>
      </c>
      <c r="F2175" t="s">
        <v>9063</v>
      </c>
      <c r="G2175" s="6" t="s">
        <v>4249</v>
      </c>
      <c r="H2175" t="s">
        <v>40</v>
      </c>
      <c r="I2175" t="s">
        <v>23</v>
      </c>
      <c r="J2175" t="s">
        <v>4335</v>
      </c>
      <c r="K2175" t="s">
        <v>9121</v>
      </c>
      <c r="L2175" t="s">
        <v>9122</v>
      </c>
      <c r="M2175" t="s">
        <v>9123</v>
      </c>
      <c r="N2175" t="s">
        <v>4091</v>
      </c>
      <c r="O2175" s="14">
        <v>45139</v>
      </c>
      <c r="P2175" s="14">
        <v>45170</v>
      </c>
      <c r="Q2175" s="1" t="s">
        <v>75</v>
      </c>
      <c r="R2175" s="1"/>
      <c r="S2175" s="1" t="s">
        <v>9308</v>
      </c>
      <c r="T2175" s="48" t="s">
        <v>6992</v>
      </c>
      <c r="U2175" t="s">
        <v>5982</v>
      </c>
      <c r="V2175" t="s">
        <v>5982</v>
      </c>
      <c r="W2175" t="s">
        <v>28</v>
      </c>
      <c r="X2175" t="b">
        <f>Tabla1[[#This Row],[PLAN CONSUMO 31/10]]=Tabla1[[#This Row],[PLAN_CONSUMO]]</f>
        <v>1</v>
      </c>
      <c r="Y2175" t="s">
        <v>9063</v>
      </c>
      <c r="Z2175" t="b">
        <f>Tabla1[[#This Row],[DESCRIPCION_U20002 31/10]]=Tabla1[[#This Row],[DESCRIPCION_U2000]]</f>
        <v>1</v>
      </c>
      <c r="AA2175" t="s">
        <v>4249</v>
      </c>
      <c r="AB2175" t="b">
        <f>Tabla1[[#This Row],[EJECUTIVO COMERCIAL 31/10]]=Tabla1[[#This Row],[EJECUTIVO_CORPORATE]]</f>
        <v>1</v>
      </c>
      <c r="AC2175" t="str">
        <f>VLOOKUP(Tabla1[[#This Row],[NRO_CUENTA]],[1]!Tabla3[#Data],12,0)</f>
        <v>Observado</v>
      </c>
      <c r="AD2175" t="e">
        <f>VLOOKUP(Tabla1[[#This Row],[NRO_CUENTA]],[1]!Tabla3[#Data],17,0)</f>
        <v>#REF!</v>
      </c>
      <c r="AE2175" t="s">
        <v>9304</v>
      </c>
    </row>
    <row r="2176" spans="1:31" x14ac:dyDescent="0.25">
      <c r="A2176" t="s">
        <v>1382</v>
      </c>
      <c r="B2176" s="1">
        <v>45140</v>
      </c>
      <c r="C2176" t="s">
        <v>94</v>
      </c>
      <c r="D2176">
        <v>39534</v>
      </c>
      <c r="E2176" s="6" t="s">
        <v>9064</v>
      </c>
      <c r="F2176" t="s">
        <v>9065</v>
      </c>
      <c r="G2176" s="6" t="s">
        <v>7475</v>
      </c>
      <c r="H2176" t="s">
        <v>40</v>
      </c>
      <c r="I2176" t="s">
        <v>23</v>
      </c>
      <c r="J2176" t="s">
        <v>963</v>
      </c>
      <c r="K2176" t="s">
        <v>9124</v>
      </c>
      <c r="L2176" t="s">
        <v>9125</v>
      </c>
      <c r="M2176" t="s">
        <v>9126</v>
      </c>
      <c r="N2176" t="s">
        <v>4091</v>
      </c>
      <c r="O2176" s="14">
        <v>45139</v>
      </c>
      <c r="P2176" s="14">
        <v>45170</v>
      </c>
      <c r="Q2176" s="1" t="s">
        <v>75</v>
      </c>
      <c r="R2176" s="1" t="s">
        <v>9203</v>
      </c>
      <c r="S2176" s="25" t="s">
        <v>1018</v>
      </c>
      <c r="T2176" s="48" t="s">
        <v>6992</v>
      </c>
      <c r="U2176" t="s">
        <v>5982</v>
      </c>
      <c r="V2176" t="s">
        <v>5982</v>
      </c>
      <c r="W2176" t="s">
        <v>94</v>
      </c>
      <c r="X2176" t="b">
        <f>Tabla1[[#This Row],[PLAN CONSUMO 31/10]]=Tabla1[[#This Row],[PLAN_CONSUMO]]</f>
        <v>1</v>
      </c>
      <c r="Y2176" t="s">
        <v>9065</v>
      </c>
      <c r="Z2176" t="b">
        <f>Tabla1[[#This Row],[DESCRIPCION_U20002 31/10]]=Tabla1[[#This Row],[DESCRIPCION_U2000]]</f>
        <v>1</v>
      </c>
      <c r="AA2176" t="s">
        <v>7475</v>
      </c>
      <c r="AB2176" t="b">
        <f>Tabla1[[#This Row],[EJECUTIVO COMERCIAL 31/10]]=Tabla1[[#This Row],[EJECUTIVO_CORPORATE]]</f>
        <v>1</v>
      </c>
      <c r="AC2176" t="e">
        <f>VLOOKUP(Tabla1[[#This Row],[NRO_CUENTA]],[1]!Tabla3[#Data],12,0)</f>
        <v>#N/A</v>
      </c>
      <c r="AD2176" t="e">
        <f>VLOOKUP(Tabla1[[#This Row],[NRO_CUENTA]],[1]!Tabla3[#Data],17,0)</f>
        <v>#N/A</v>
      </c>
    </row>
    <row r="2177" spans="1:31" x14ac:dyDescent="0.25">
      <c r="A2177" t="s">
        <v>88</v>
      </c>
      <c r="B2177" s="1">
        <v>45167</v>
      </c>
      <c r="C2177" t="s">
        <v>28</v>
      </c>
      <c r="D2177">
        <v>39537</v>
      </c>
      <c r="E2177" s="6" t="s">
        <v>9066</v>
      </c>
      <c r="F2177" t="s">
        <v>9067</v>
      </c>
      <c r="G2177" s="6" t="s">
        <v>4247</v>
      </c>
      <c r="H2177" t="s">
        <v>22</v>
      </c>
      <c r="I2177" t="s">
        <v>23</v>
      </c>
      <c r="J2177" t="s">
        <v>4336</v>
      </c>
      <c r="K2177" t="s">
        <v>9127</v>
      </c>
      <c r="L2177" t="s">
        <v>9128</v>
      </c>
      <c r="M2177" t="s">
        <v>9129</v>
      </c>
      <c r="N2177" t="s">
        <v>4091</v>
      </c>
      <c r="O2177" s="14">
        <v>45139</v>
      </c>
      <c r="P2177" s="14">
        <v>45170</v>
      </c>
      <c r="Q2177" s="1" t="s">
        <v>27</v>
      </c>
      <c r="R2177" s="1"/>
      <c r="S2177" s="2"/>
      <c r="T2177" s="48">
        <v>45194</v>
      </c>
      <c r="U2177" t="s">
        <v>5982</v>
      </c>
      <c r="V2177" t="s">
        <v>5982</v>
      </c>
      <c r="W2177" t="s">
        <v>28</v>
      </c>
      <c r="X2177" t="b">
        <f>Tabla1[[#This Row],[PLAN CONSUMO 31/10]]=Tabla1[[#This Row],[PLAN_CONSUMO]]</f>
        <v>1</v>
      </c>
      <c r="Y2177" t="s">
        <v>9067</v>
      </c>
      <c r="Z2177" t="b">
        <f>Tabla1[[#This Row],[DESCRIPCION_U20002 31/10]]=Tabla1[[#This Row],[DESCRIPCION_U2000]]</f>
        <v>1</v>
      </c>
      <c r="AA2177" t="s">
        <v>4247</v>
      </c>
      <c r="AB2177" t="b">
        <f>Tabla1[[#This Row],[EJECUTIVO COMERCIAL 31/10]]=Tabla1[[#This Row],[EJECUTIVO_CORPORATE]]</f>
        <v>1</v>
      </c>
      <c r="AC2177" t="e">
        <f>VLOOKUP(Tabla1[[#This Row],[NRO_CUENTA]],[1]!Tabla3[#Data],12,0)</f>
        <v>#N/A</v>
      </c>
      <c r="AD2177" t="e">
        <f>VLOOKUP(Tabla1[[#This Row],[NRO_CUENTA]],[1]!Tabla3[#Data],17,0)</f>
        <v>#N/A</v>
      </c>
    </row>
    <row r="2178" spans="1:31" x14ac:dyDescent="0.25">
      <c r="A2178" t="s">
        <v>322</v>
      </c>
      <c r="B2178" s="1">
        <v>45149</v>
      </c>
      <c r="C2178" t="s">
        <v>398</v>
      </c>
      <c r="D2178">
        <v>39544</v>
      </c>
      <c r="E2178" s="6" t="s">
        <v>9058</v>
      </c>
      <c r="F2178" t="s">
        <v>9068</v>
      </c>
      <c r="G2178" s="6" t="s">
        <v>9060</v>
      </c>
      <c r="H2178" t="s">
        <v>40</v>
      </c>
      <c r="I2178" t="s">
        <v>23</v>
      </c>
      <c r="J2178" t="s">
        <v>9162</v>
      </c>
      <c r="K2178" t="s">
        <v>9130</v>
      </c>
      <c r="L2178" t="s">
        <v>9131</v>
      </c>
      <c r="M2178" t="s">
        <v>9132</v>
      </c>
      <c r="N2178" t="s">
        <v>4091</v>
      </c>
      <c r="O2178" s="14">
        <v>45139</v>
      </c>
      <c r="P2178" s="14">
        <v>45170</v>
      </c>
      <c r="Q2178" s="1" t="s">
        <v>27</v>
      </c>
      <c r="R2178" s="1"/>
      <c r="S2178" s="2"/>
      <c r="T2178" s="48">
        <v>45198</v>
      </c>
      <c r="U2178" t="s">
        <v>5982</v>
      </c>
      <c r="V2178" t="s">
        <v>5982</v>
      </c>
      <c r="W2178" t="s">
        <v>398</v>
      </c>
      <c r="X2178" t="b">
        <f>Tabla1[[#This Row],[PLAN CONSUMO 31/10]]=Tabla1[[#This Row],[PLAN_CONSUMO]]</f>
        <v>1</v>
      </c>
      <c r="Y2178" t="s">
        <v>9068</v>
      </c>
      <c r="Z2178" t="b">
        <f>Tabla1[[#This Row],[DESCRIPCION_U20002 31/10]]=Tabla1[[#This Row],[DESCRIPCION_U2000]]</f>
        <v>1</v>
      </c>
      <c r="AA2178" t="s">
        <v>7447</v>
      </c>
      <c r="AB2178" t="b">
        <f>Tabla1[[#This Row],[EJECUTIVO COMERCIAL 31/10]]=Tabla1[[#This Row],[EJECUTIVO_CORPORATE]]</f>
        <v>0</v>
      </c>
      <c r="AC2178" t="e">
        <f>VLOOKUP(Tabla1[[#This Row],[NRO_CUENTA]],[1]!Tabla3[#Data],12,0)</f>
        <v>#N/A</v>
      </c>
      <c r="AD2178" t="e">
        <f>VLOOKUP(Tabla1[[#This Row],[NRO_CUENTA]],[1]!Tabla3[#Data],17,0)</f>
        <v>#N/A</v>
      </c>
    </row>
    <row r="2179" spans="1:31" x14ac:dyDescent="0.25">
      <c r="A2179" t="s">
        <v>242</v>
      </c>
      <c r="B2179" s="1">
        <v>45153</v>
      </c>
      <c r="C2179" t="s">
        <v>28</v>
      </c>
      <c r="D2179">
        <v>39549</v>
      </c>
      <c r="E2179" s="6" t="s">
        <v>9069</v>
      </c>
      <c r="F2179" t="s">
        <v>9070</v>
      </c>
      <c r="G2179" s="6" t="s">
        <v>7614</v>
      </c>
      <c r="H2179" t="s">
        <v>40</v>
      </c>
      <c r="I2179" t="s">
        <v>23</v>
      </c>
      <c r="J2179" t="s">
        <v>7431</v>
      </c>
      <c r="K2179" t="s">
        <v>9133</v>
      </c>
      <c r="L2179" t="s">
        <v>9134</v>
      </c>
      <c r="M2179" t="s">
        <v>9135</v>
      </c>
      <c r="N2179" t="s">
        <v>4091</v>
      </c>
      <c r="O2179" s="14">
        <v>45139</v>
      </c>
      <c r="P2179" s="14">
        <v>45170</v>
      </c>
      <c r="Q2179" s="1" t="s">
        <v>27</v>
      </c>
      <c r="R2179" s="1" t="s">
        <v>9186</v>
      </c>
      <c r="S2179" s="2"/>
      <c r="T2179" s="48">
        <v>45216</v>
      </c>
      <c r="U2179" t="s">
        <v>5982</v>
      </c>
      <c r="V2179" t="s">
        <v>5982</v>
      </c>
      <c r="W2179" t="s">
        <v>28</v>
      </c>
      <c r="X2179" t="b">
        <f>Tabla1[[#This Row],[PLAN CONSUMO 31/10]]=Tabla1[[#This Row],[PLAN_CONSUMO]]</f>
        <v>1</v>
      </c>
      <c r="Y2179" t="s">
        <v>9070</v>
      </c>
      <c r="Z2179" t="b">
        <f>Tabla1[[#This Row],[DESCRIPCION_U20002 31/10]]=Tabla1[[#This Row],[DESCRIPCION_U2000]]</f>
        <v>1</v>
      </c>
      <c r="AA2179" t="s">
        <v>7614</v>
      </c>
      <c r="AB2179" t="b">
        <f>Tabla1[[#This Row],[EJECUTIVO COMERCIAL 31/10]]=Tabla1[[#This Row],[EJECUTIVO_CORPORATE]]</f>
        <v>1</v>
      </c>
      <c r="AC2179" t="str">
        <f>VLOOKUP(Tabla1[[#This Row],[NRO_CUENTA]],[1]!Tabla3[#Data],12,0)</f>
        <v>Realizada</v>
      </c>
      <c r="AD2179" t="e">
        <f>VLOOKUP(Tabla1[[#This Row],[NRO_CUENTA]],[1]!Tabla3[#Data],17,0)</f>
        <v>#REF!</v>
      </c>
    </row>
    <row r="2180" spans="1:31" x14ac:dyDescent="0.25">
      <c r="A2180" t="s">
        <v>242</v>
      </c>
      <c r="B2180" s="1">
        <v>45169</v>
      </c>
      <c r="C2180" t="s">
        <v>393</v>
      </c>
      <c r="D2180">
        <v>39551</v>
      </c>
      <c r="E2180" s="6" t="s">
        <v>9071</v>
      </c>
      <c r="F2180" t="s">
        <v>9072</v>
      </c>
      <c r="G2180" s="6" t="s">
        <v>7554</v>
      </c>
      <c r="H2180" t="s">
        <v>40</v>
      </c>
      <c r="I2180" t="s">
        <v>23</v>
      </c>
      <c r="J2180" t="s">
        <v>6196</v>
      </c>
      <c r="K2180" t="s">
        <v>9136</v>
      </c>
      <c r="L2180" t="s">
        <v>9137</v>
      </c>
      <c r="M2180" t="s">
        <v>9138</v>
      </c>
      <c r="N2180" t="s">
        <v>4091</v>
      </c>
      <c r="O2180" s="14">
        <v>45139</v>
      </c>
      <c r="P2180" s="14">
        <v>45170</v>
      </c>
      <c r="Q2180" s="1" t="s">
        <v>27</v>
      </c>
      <c r="R2180" s="1"/>
      <c r="S2180" s="2"/>
      <c r="T2180" s="48">
        <v>45199</v>
      </c>
      <c r="U2180" t="s">
        <v>5982</v>
      </c>
      <c r="V2180" t="s">
        <v>5982</v>
      </c>
      <c r="W2180" t="s">
        <v>393</v>
      </c>
      <c r="X2180" t="b">
        <f>Tabla1[[#This Row],[PLAN CONSUMO 31/10]]=Tabla1[[#This Row],[PLAN_CONSUMO]]</f>
        <v>1</v>
      </c>
      <c r="Y2180" t="s">
        <v>9072</v>
      </c>
      <c r="Z2180" t="b">
        <f>Tabla1[[#This Row],[DESCRIPCION_U20002 31/10]]=Tabla1[[#This Row],[DESCRIPCION_U2000]]</f>
        <v>1</v>
      </c>
      <c r="AA2180" t="s">
        <v>7554</v>
      </c>
      <c r="AB2180" t="b">
        <f>Tabla1[[#This Row],[EJECUTIVO COMERCIAL 31/10]]=Tabla1[[#This Row],[EJECUTIVO_CORPORATE]]</f>
        <v>1</v>
      </c>
      <c r="AC2180" t="e">
        <f>VLOOKUP(Tabla1[[#This Row],[NRO_CUENTA]],[1]!Tabla3[#Data],12,0)</f>
        <v>#N/A</v>
      </c>
      <c r="AD2180" t="e">
        <f>VLOOKUP(Tabla1[[#This Row],[NRO_CUENTA]],[1]!Tabla3[#Data],17,0)</f>
        <v>#N/A</v>
      </c>
    </row>
    <row r="2181" spans="1:31" x14ac:dyDescent="0.25">
      <c r="A2181" t="s">
        <v>18</v>
      </c>
      <c r="B2181" s="1">
        <v>45166</v>
      </c>
      <c r="C2181" t="s">
        <v>248</v>
      </c>
      <c r="D2181">
        <v>39553</v>
      </c>
      <c r="E2181" s="6" t="s">
        <v>3806</v>
      </c>
      <c r="F2181" t="s">
        <v>9073</v>
      </c>
      <c r="G2181" s="6" t="s">
        <v>3799</v>
      </c>
      <c r="H2181" t="s">
        <v>40</v>
      </c>
      <c r="I2181" t="s">
        <v>23</v>
      </c>
      <c r="J2181" t="s">
        <v>823</v>
      </c>
      <c r="K2181" t="s">
        <v>9139</v>
      </c>
      <c r="L2181" t="s">
        <v>9140</v>
      </c>
      <c r="M2181" t="s">
        <v>9188</v>
      </c>
      <c r="N2181" t="s">
        <v>4091</v>
      </c>
      <c r="O2181" s="14">
        <v>45139</v>
      </c>
      <c r="P2181" s="14">
        <v>45170</v>
      </c>
      <c r="Q2181" s="1" t="s">
        <v>27</v>
      </c>
      <c r="R2181" s="1" t="s">
        <v>9189</v>
      </c>
      <c r="S2181" s="2"/>
      <c r="T2181" s="48">
        <v>45226</v>
      </c>
      <c r="U2181" t="s">
        <v>5982</v>
      </c>
      <c r="V2181" t="s">
        <v>5982</v>
      </c>
      <c r="W2181" t="s">
        <v>248</v>
      </c>
      <c r="X2181" t="b">
        <f>Tabla1[[#This Row],[PLAN CONSUMO 31/10]]=Tabla1[[#This Row],[PLAN_CONSUMO]]</f>
        <v>1</v>
      </c>
      <c r="Y2181" t="s">
        <v>9073</v>
      </c>
      <c r="Z2181" t="b">
        <f>Tabla1[[#This Row],[DESCRIPCION_U20002 31/10]]=Tabla1[[#This Row],[DESCRIPCION_U2000]]</f>
        <v>1</v>
      </c>
      <c r="AA2181" t="s">
        <v>3799</v>
      </c>
      <c r="AB2181" t="b">
        <f>Tabla1[[#This Row],[EJECUTIVO COMERCIAL 31/10]]=Tabla1[[#This Row],[EJECUTIVO_CORPORATE]]</f>
        <v>1</v>
      </c>
      <c r="AC2181" t="str">
        <f>VLOOKUP(Tabla1[[#This Row],[NRO_CUENTA]],[1]!Tabla3[#Data],12,0)</f>
        <v>Realizada</v>
      </c>
      <c r="AD2181" t="e">
        <f>VLOOKUP(Tabla1[[#This Row],[NRO_CUENTA]],[1]!Tabla3[#Data],17,0)</f>
        <v>#REF!</v>
      </c>
    </row>
    <row r="2182" spans="1:31" x14ac:dyDescent="0.25">
      <c r="A2182" t="s">
        <v>88</v>
      </c>
      <c r="B2182" s="1">
        <v>45167</v>
      </c>
      <c r="C2182" t="s">
        <v>28</v>
      </c>
      <c r="D2182">
        <v>39554</v>
      </c>
      <c r="E2182" s="6" t="s">
        <v>5220</v>
      </c>
      <c r="F2182" t="s">
        <v>9074</v>
      </c>
      <c r="G2182" s="6" t="s">
        <v>4249</v>
      </c>
      <c r="H2182" t="s">
        <v>40</v>
      </c>
      <c r="I2182" t="s">
        <v>23</v>
      </c>
      <c r="J2182" t="s">
        <v>4335</v>
      </c>
      <c r="K2182" t="s">
        <v>9141</v>
      </c>
      <c r="L2182" t="s">
        <v>9142</v>
      </c>
      <c r="M2182" t="s">
        <v>9143</v>
      </c>
      <c r="N2182" t="s">
        <v>4091</v>
      </c>
      <c r="O2182" s="14">
        <v>45139</v>
      </c>
      <c r="P2182" s="14">
        <v>45170</v>
      </c>
      <c r="Q2182" s="1" t="s">
        <v>75</v>
      </c>
      <c r="R2182" s="1"/>
      <c r="S2182" s="1" t="s">
        <v>9308</v>
      </c>
      <c r="T2182" s="48" t="s">
        <v>6992</v>
      </c>
      <c r="U2182" t="s">
        <v>5982</v>
      </c>
      <c r="V2182" t="s">
        <v>5982</v>
      </c>
      <c r="W2182" t="s">
        <v>28</v>
      </c>
      <c r="X2182" t="b">
        <f>Tabla1[[#This Row],[PLAN CONSUMO 31/10]]=Tabla1[[#This Row],[PLAN_CONSUMO]]</f>
        <v>1</v>
      </c>
      <c r="Y2182" t="s">
        <v>9074</v>
      </c>
      <c r="Z2182" t="b">
        <f>Tabla1[[#This Row],[DESCRIPCION_U20002 31/10]]=Tabla1[[#This Row],[DESCRIPCION_U2000]]</f>
        <v>1</v>
      </c>
      <c r="AA2182" t="s">
        <v>4249</v>
      </c>
      <c r="AB2182" t="b">
        <f>Tabla1[[#This Row],[EJECUTIVO COMERCIAL 31/10]]=Tabla1[[#This Row],[EJECUTIVO_CORPORATE]]</f>
        <v>1</v>
      </c>
      <c r="AC2182" t="str">
        <f>VLOOKUP(Tabla1[[#This Row],[NRO_CUENTA]],[1]!Tabla3[#Data],12,0)</f>
        <v>Observado</v>
      </c>
      <c r="AD2182" t="e">
        <f>VLOOKUP(Tabla1[[#This Row],[NRO_CUENTA]],[1]!Tabla3[#Data],17,0)</f>
        <v>#REF!</v>
      </c>
      <c r="AE2182" t="s">
        <v>9304</v>
      </c>
    </row>
    <row r="2183" spans="1:31" x14ac:dyDescent="0.25">
      <c r="A2183" t="s">
        <v>88</v>
      </c>
      <c r="B2183" s="1">
        <v>45169</v>
      </c>
      <c r="C2183" t="s">
        <v>28</v>
      </c>
      <c r="D2183">
        <v>39555</v>
      </c>
      <c r="E2183" s="6" t="s">
        <v>9075</v>
      </c>
      <c r="F2183" t="s">
        <v>9076</v>
      </c>
      <c r="G2183" s="6" t="s">
        <v>1426</v>
      </c>
      <c r="H2183" t="s">
        <v>40</v>
      </c>
      <c r="I2183" t="s">
        <v>23</v>
      </c>
      <c r="J2183" t="s">
        <v>1222</v>
      </c>
      <c r="K2183" t="s">
        <v>9144</v>
      </c>
      <c r="L2183" t="s">
        <v>9145</v>
      </c>
      <c r="M2183" t="s">
        <v>9190</v>
      </c>
      <c r="N2183" t="s">
        <v>4091</v>
      </c>
      <c r="O2183" s="14">
        <v>45139</v>
      </c>
      <c r="P2183" s="14">
        <v>45170</v>
      </c>
      <c r="Q2183" s="1" t="s">
        <v>75</v>
      </c>
      <c r="R2183" s="1" t="s">
        <v>9189</v>
      </c>
      <c r="S2183" s="1" t="s">
        <v>9308</v>
      </c>
      <c r="T2183" s="48" t="s">
        <v>6992</v>
      </c>
      <c r="U2183" t="s">
        <v>5982</v>
      </c>
      <c r="V2183" t="s">
        <v>5982</v>
      </c>
      <c r="W2183" t="s">
        <v>28</v>
      </c>
      <c r="X2183" t="b">
        <f>Tabla1[[#This Row],[PLAN CONSUMO 31/10]]=Tabla1[[#This Row],[PLAN_CONSUMO]]</f>
        <v>1</v>
      </c>
      <c r="Y2183" t="s">
        <v>9076</v>
      </c>
      <c r="Z2183" t="b">
        <f>Tabla1[[#This Row],[DESCRIPCION_U20002 31/10]]=Tabla1[[#This Row],[DESCRIPCION_U2000]]</f>
        <v>1</v>
      </c>
      <c r="AA2183" t="s">
        <v>1426</v>
      </c>
      <c r="AB2183" t="b">
        <f>Tabla1[[#This Row],[EJECUTIVO COMERCIAL 31/10]]=Tabla1[[#This Row],[EJECUTIVO_CORPORATE]]</f>
        <v>1</v>
      </c>
      <c r="AC2183" t="str">
        <f>VLOOKUP(Tabla1[[#This Row],[NRO_CUENTA]],[1]!Tabla3[#Data],12,0)</f>
        <v>Observado</v>
      </c>
      <c r="AD2183" t="e">
        <f>VLOOKUP(Tabla1[[#This Row],[NRO_CUENTA]],[1]!Tabla3[#Data],17,0)</f>
        <v>#REF!</v>
      </c>
      <c r="AE2183" t="s">
        <v>9305</v>
      </c>
    </row>
    <row r="2184" spans="1:31" x14ac:dyDescent="0.25">
      <c r="A2184" t="s">
        <v>242</v>
      </c>
      <c r="B2184" s="1">
        <v>45167</v>
      </c>
      <c r="C2184" t="s">
        <v>36</v>
      </c>
      <c r="D2184">
        <v>39556</v>
      </c>
      <c r="E2184" s="6" t="s">
        <v>9077</v>
      </c>
      <c r="F2184" t="s">
        <v>9078</v>
      </c>
      <c r="G2184" s="6" t="s">
        <v>2252</v>
      </c>
      <c r="H2184" t="s">
        <v>40</v>
      </c>
      <c r="I2184" t="s">
        <v>23</v>
      </c>
      <c r="J2184" t="s">
        <v>2336</v>
      </c>
      <c r="K2184" t="s">
        <v>9146</v>
      </c>
      <c r="L2184" t="s">
        <v>9147</v>
      </c>
      <c r="M2184" t="s">
        <v>9148</v>
      </c>
      <c r="N2184" t="s">
        <v>4091</v>
      </c>
      <c r="O2184" s="14">
        <v>45139</v>
      </c>
      <c r="P2184" s="14">
        <v>45170</v>
      </c>
      <c r="Q2184" s="1" t="s">
        <v>27</v>
      </c>
      <c r="R2184" s="1"/>
      <c r="S2184" s="2"/>
      <c r="T2184" s="48">
        <v>45191</v>
      </c>
      <c r="U2184" t="s">
        <v>5982</v>
      </c>
      <c r="V2184" t="s">
        <v>5982</v>
      </c>
      <c r="W2184" t="s">
        <v>36</v>
      </c>
      <c r="X2184" t="b">
        <f>Tabla1[[#This Row],[PLAN CONSUMO 31/10]]=Tabla1[[#This Row],[PLAN_CONSUMO]]</f>
        <v>1</v>
      </c>
      <c r="Y2184" t="s">
        <v>9078</v>
      </c>
      <c r="Z2184" t="b">
        <f>Tabla1[[#This Row],[DESCRIPCION_U20002 31/10]]=Tabla1[[#This Row],[DESCRIPCION_U2000]]</f>
        <v>1</v>
      </c>
      <c r="AA2184" t="s">
        <v>2252</v>
      </c>
      <c r="AB2184" t="b">
        <f>Tabla1[[#This Row],[EJECUTIVO COMERCIAL 31/10]]=Tabla1[[#This Row],[EJECUTIVO_CORPORATE]]</f>
        <v>1</v>
      </c>
      <c r="AC2184" t="e">
        <f>VLOOKUP(Tabla1[[#This Row],[NRO_CUENTA]],[1]!Tabla3[#Data],12,0)</f>
        <v>#N/A</v>
      </c>
      <c r="AD2184" t="e">
        <f>VLOOKUP(Tabla1[[#This Row],[NRO_CUENTA]],[1]!Tabla3[#Data],17,0)</f>
        <v>#N/A</v>
      </c>
    </row>
    <row r="2185" spans="1:31" x14ac:dyDescent="0.25">
      <c r="A2185" t="s">
        <v>242</v>
      </c>
      <c r="B2185" s="1">
        <v>45167</v>
      </c>
      <c r="C2185" t="s">
        <v>158</v>
      </c>
      <c r="D2185">
        <v>39559</v>
      </c>
      <c r="E2185" s="6" t="s">
        <v>9079</v>
      </c>
      <c r="F2185" t="s">
        <v>9080</v>
      </c>
      <c r="G2185" s="6" t="s">
        <v>7266</v>
      </c>
      <c r="H2185" t="s">
        <v>40</v>
      </c>
      <c r="I2185" t="s">
        <v>23</v>
      </c>
      <c r="J2185" t="s">
        <v>7329</v>
      </c>
      <c r="K2185" t="s">
        <v>9149</v>
      </c>
      <c r="L2185" t="s">
        <v>9150</v>
      </c>
      <c r="M2185" t="s">
        <v>9151</v>
      </c>
      <c r="N2185" t="s">
        <v>4091</v>
      </c>
      <c r="O2185" s="14">
        <v>45139</v>
      </c>
      <c r="P2185" s="14">
        <v>45170</v>
      </c>
      <c r="Q2185" s="1" t="s">
        <v>27</v>
      </c>
      <c r="R2185" s="1"/>
      <c r="S2185" s="2"/>
      <c r="T2185" s="48">
        <v>45196</v>
      </c>
      <c r="U2185" t="s">
        <v>5982</v>
      </c>
      <c r="V2185" t="s">
        <v>5982</v>
      </c>
      <c r="W2185" t="s">
        <v>158</v>
      </c>
      <c r="X2185" t="b">
        <f>Tabla1[[#This Row],[PLAN CONSUMO 31/10]]=Tabla1[[#This Row],[PLAN_CONSUMO]]</f>
        <v>1</v>
      </c>
      <c r="Y2185" t="s">
        <v>9080</v>
      </c>
      <c r="Z2185" t="b">
        <f>Tabla1[[#This Row],[DESCRIPCION_U20002 31/10]]=Tabla1[[#This Row],[DESCRIPCION_U2000]]</f>
        <v>1</v>
      </c>
      <c r="AA2185" t="s">
        <v>7266</v>
      </c>
      <c r="AB2185" t="b">
        <f>Tabla1[[#This Row],[EJECUTIVO COMERCIAL 31/10]]=Tabla1[[#This Row],[EJECUTIVO_CORPORATE]]</f>
        <v>1</v>
      </c>
      <c r="AC2185" t="e">
        <f>VLOOKUP(Tabla1[[#This Row],[NRO_CUENTA]],[1]!Tabla3[#Data],12,0)</f>
        <v>#N/A</v>
      </c>
      <c r="AD2185" t="e">
        <f>VLOOKUP(Tabla1[[#This Row],[NRO_CUENTA]],[1]!Tabla3[#Data],17,0)</f>
        <v>#N/A</v>
      </c>
    </row>
    <row r="2186" spans="1:31" x14ac:dyDescent="0.25">
      <c r="A2186" t="s">
        <v>322</v>
      </c>
      <c r="B2186" s="1">
        <v>45162</v>
      </c>
      <c r="C2186" t="s">
        <v>129</v>
      </c>
      <c r="D2186">
        <v>39567</v>
      </c>
      <c r="E2186" s="6" t="s">
        <v>9081</v>
      </c>
      <c r="F2186" t="s">
        <v>9082</v>
      </c>
      <c r="G2186" s="6" t="s">
        <v>9083</v>
      </c>
      <c r="H2186" t="s">
        <v>40</v>
      </c>
      <c r="I2186" t="s">
        <v>23</v>
      </c>
      <c r="J2186" t="s">
        <v>9163</v>
      </c>
      <c r="K2186" t="s">
        <v>9152</v>
      </c>
      <c r="L2186" t="s">
        <v>9153</v>
      </c>
      <c r="M2186" t="s">
        <v>9154</v>
      </c>
      <c r="N2186" t="s">
        <v>4091</v>
      </c>
      <c r="O2186" s="14">
        <v>45139</v>
      </c>
      <c r="P2186" s="14">
        <v>45170</v>
      </c>
      <c r="Q2186" s="1" t="s">
        <v>27</v>
      </c>
      <c r="R2186" s="1"/>
      <c r="S2186" s="2"/>
      <c r="T2186" s="48">
        <v>45187</v>
      </c>
      <c r="U2186" t="s">
        <v>5982</v>
      </c>
      <c r="V2186" t="s">
        <v>5982</v>
      </c>
      <c r="W2186" t="s">
        <v>129</v>
      </c>
      <c r="X2186" t="b">
        <f>Tabla1[[#This Row],[PLAN CONSUMO 31/10]]=Tabla1[[#This Row],[PLAN_CONSUMO]]</f>
        <v>1</v>
      </c>
      <c r="Y2186" t="s">
        <v>9082</v>
      </c>
      <c r="Z2186" t="b">
        <f>Tabla1[[#This Row],[DESCRIPCION_U20002 31/10]]=Tabla1[[#This Row],[DESCRIPCION_U2000]]</f>
        <v>1</v>
      </c>
      <c r="AA2186" t="s">
        <v>9034</v>
      </c>
      <c r="AB2186" t="b">
        <f>Tabla1[[#This Row],[EJECUTIVO COMERCIAL 31/10]]=Tabla1[[#This Row],[EJECUTIVO_CORPORATE]]</f>
        <v>0</v>
      </c>
      <c r="AC2186" t="e">
        <f>VLOOKUP(Tabla1[[#This Row],[NRO_CUENTA]],[1]!Tabla3[#Data],12,0)</f>
        <v>#N/A</v>
      </c>
      <c r="AD2186" t="e">
        <f>VLOOKUP(Tabla1[[#This Row],[NRO_CUENTA]],[1]!Tabla3[#Data],17,0)</f>
        <v>#N/A</v>
      </c>
    </row>
    <row r="2187" spans="1:31" x14ac:dyDescent="0.25">
      <c r="A2187" t="s">
        <v>88</v>
      </c>
      <c r="B2187" s="1">
        <v>45169</v>
      </c>
      <c r="C2187" t="s">
        <v>299</v>
      </c>
      <c r="D2187">
        <v>39568</v>
      </c>
      <c r="E2187" s="6" t="s">
        <v>9084</v>
      </c>
      <c r="F2187" t="s">
        <v>9085</v>
      </c>
      <c r="G2187" s="6" t="s">
        <v>7446</v>
      </c>
      <c r="H2187" t="s">
        <v>22</v>
      </c>
      <c r="I2187" t="s">
        <v>23</v>
      </c>
      <c r="J2187" t="s">
        <v>2334</v>
      </c>
      <c r="K2187" t="s">
        <v>9155</v>
      </c>
      <c r="L2187" t="s">
        <v>9156</v>
      </c>
      <c r="M2187" t="s">
        <v>9157</v>
      </c>
      <c r="N2187" t="s">
        <v>4091</v>
      </c>
      <c r="O2187" s="14">
        <v>45139</v>
      </c>
      <c r="P2187" s="14">
        <v>45170</v>
      </c>
      <c r="Q2187" s="1" t="s">
        <v>27</v>
      </c>
      <c r="R2187" s="1"/>
      <c r="S2187" s="2"/>
      <c r="T2187" s="48">
        <v>45188</v>
      </c>
      <c r="U2187" t="s">
        <v>5982</v>
      </c>
      <c r="V2187" t="s">
        <v>5982</v>
      </c>
      <c r="W2187" t="s">
        <v>299</v>
      </c>
      <c r="X2187" t="b">
        <f>Tabla1[[#This Row],[PLAN CONSUMO 31/10]]=Tabla1[[#This Row],[PLAN_CONSUMO]]</f>
        <v>1</v>
      </c>
      <c r="Y2187" t="s">
        <v>9085</v>
      </c>
      <c r="Z2187" t="b">
        <f>Tabla1[[#This Row],[DESCRIPCION_U20002 31/10]]=Tabla1[[#This Row],[DESCRIPCION_U2000]]</f>
        <v>1</v>
      </c>
      <c r="AA2187" t="s">
        <v>7446</v>
      </c>
      <c r="AB2187" t="b">
        <f>Tabla1[[#This Row],[EJECUTIVO COMERCIAL 31/10]]=Tabla1[[#This Row],[EJECUTIVO_CORPORATE]]</f>
        <v>1</v>
      </c>
      <c r="AC2187" t="e">
        <f>VLOOKUP(Tabla1[[#This Row],[NRO_CUENTA]],[1]!Tabla3[#Data],12,0)</f>
        <v>#N/A</v>
      </c>
      <c r="AD2187" t="e">
        <f>VLOOKUP(Tabla1[[#This Row],[NRO_CUENTA]],[1]!Tabla3[#Data],17,0)</f>
        <v>#N/A</v>
      </c>
    </row>
    <row r="2188" spans="1:31" x14ac:dyDescent="0.25">
      <c r="A2188" t="s">
        <v>322</v>
      </c>
      <c r="B2188" s="1">
        <v>45166</v>
      </c>
      <c r="C2188" t="s">
        <v>129</v>
      </c>
      <c r="D2188">
        <v>39615</v>
      </c>
      <c r="E2188" s="6" t="s">
        <v>9086</v>
      </c>
      <c r="F2188" t="s">
        <v>9087</v>
      </c>
      <c r="G2188" s="6" t="s">
        <v>9088</v>
      </c>
      <c r="H2188" t="s">
        <v>40</v>
      </c>
      <c r="I2188" t="s">
        <v>23</v>
      </c>
      <c r="J2188" t="s">
        <v>9164</v>
      </c>
      <c r="K2188" t="s">
        <v>9158</v>
      </c>
      <c r="L2188" t="s">
        <v>9159</v>
      </c>
      <c r="M2188" t="s">
        <v>9160</v>
      </c>
      <c r="N2188" t="s">
        <v>4091</v>
      </c>
      <c r="O2188" s="14">
        <v>45139</v>
      </c>
      <c r="P2188" s="14">
        <v>45170</v>
      </c>
      <c r="Q2188" s="1" t="s">
        <v>27</v>
      </c>
      <c r="R2188" s="1"/>
      <c r="S2188" s="2"/>
      <c r="T2188" s="48">
        <v>45196</v>
      </c>
      <c r="U2188" t="s">
        <v>5982</v>
      </c>
      <c r="V2188" t="s">
        <v>5982</v>
      </c>
      <c r="W2188" t="s">
        <v>129</v>
      </c>
      <c r="X2188" t="b">
        <f>Tabla1[[#This Row],[PLAN CONSUMO 31/10]]=Tabla1[[#This Row],[PLAN_CONSUMO]]</f>
        <v>1</v>
      </c>
      <c r="Y2188" t="s">
        <v>9087</v>
      </c>
      <c r="Z2188" t="b">
        <f>Tabla1[[#This Row],[DESCRIPCION_U20002 31/10]]=Tabla1[[#This Row],[DESCRIPCION_U2000]]</f>
        <v>1</v>
      </c>
      <c r="AA2188" t="s">
        <v>9088</v>
      </c>
      <c r="AB2188" t="b">
        <f>Tabla1[[#This Row],[EJECUTIVO COMERCIAL 31/10]]=Tabla1[[#This Row],[EJECUTIVO_CORPORATE]]</f>
        <v>1</v>
      </c>
      <c r="AC2188" t="e">
        <f>VLOOKUP(Tabla1[[#This Row],[NRO_CUENTA]],[1]!Tabla3[#Data],12,0)</f>
        <v>#N/A</v>
      </c>
      <c r="AD2188" t="e">
        <f>VLOOKUP(Tabla1[[#This Row],[NRO_CUENTA]],[1]!Tabla3[#Data],17,0)</f>
        <v>#N/A</v>
      </c>
    </row>
    <row r="2189" spans="1:31" x14ac:dyDescent="0.25">
      <c r="A2189" t="s">
        <v>35</v>
      </c>
      <c r="B2189" s="1">
        <v>43708</v>
      </c>
      <c r="C2189" t="s">
        <v>36</v>
      </c>
      <c r="D2189">
        <v>34447</v>
      </c>
      <c r="E2189" s="6" t="s">
        <v>477</v>
      </c>
      <c r="F2189" t="s">
        <v>478</v>
      </c>
      <c r="G2189" s="6" t="s">
        <v>1408</v>
      </c>
      <c r="H2189" t="s">
        <v>40</v>
      </c>
      <c r="I2189" t="s">
        <v>23</v>
      </c>
      <c r="J2189" t="s">
        <v>1228</v>
      </c>
      <c r="K2189" t="s">
        <v>479</v>
      </c>
      <c r="L2189" t="s">
        <v>480</v>
      </c>
      <c r="M2189" t="s">
        <v>481</v>
      </c>
      <c r="N2189" t="s">
        <v>17</v>
      </c>
      <c r="O2189" s="14">
        <v>45139</v>
      </c>
      <c r="P2189" s="14">
        <v>45170</v>
      </c>
      <c r="Q2189" t="s">
        <v>6939</v>
      </c>
      <c r="R2189" s="1"/>
      <c r="S2189" s="2"/>
      <c r="T2189" s="50">
        <v>45184</v>
      </c>
      <c r="U2189" t="s">
        <v>5982</v>
      </c>
      <c r="V2189" t="s">
        <v>5982</v>
      </c>
      <c r="W2189" t="s">
        <v>36</v>
      </c>
      <c r="X2189" t="b">
        <v>1</v>
      </c>
      <c r="Y2189" t="s">
        <v>6037</v>
      </c>
      <c r="Z2189" t="b">
        <v>0</v>
      </c>
      <c r="AA2189" t="s">
        <v>8638</v>
      </c>
      <c r="AB2189" t="b">
        <v>1</v>
      </c>
      <c r="AC2189" t="e">
        <f>VLOOKUP(Tabla1[[#This Row],[NRO_CUENTA]],[1]!Tabla3[#Data],12,0)</f>
        <v>#N/A</v>
      </c>
      <c r="AD2189" t="e">
        <f>VLOOKUP(Tabla1[[#This Row],[NRO_CUENTA]],[1]!Tabla3[#Data],17,0)</f>
        <v>#N/A</v>
      </c>
    </row>
    <row r="2190" spans="1:31" x14ac:dyDescent="0.25">
      <c r="A2190" t="s">
        <v>88</v>
      </c>
      <c r="B2190" s="1">
        <v>42964</v>
      </c>
      <c r="C2190" t="s">
        <v>725</v>
      </c>
      <c r="D2190">
        <v>31318</v>
      </c>
      <c r="E2190" s="6" t="s">
        <v>3065</v>
      </c>
      <c r="F2190" t="s">
        <v>3066</v>
      </c>
      <c r="G2190" s="6" t="s">
        <v>2273</v>
      </c>
      <c r="H2190" t="s">
        <v>40</v>
      </c>
      <c r="I2190" t="s">
        <v>23</v>
      </c>
      <c r="J2190" t="s">
        <v>2333</v>
      </c>
      <c r="K2190" t="s">
        <v>3139</v>
      </c>
      <c r="L2190" t="s">
        <v>3140</v>
      </c>
      <c r="M2190" t="s">
        <v>3790</v>
      </c>
      <c r="N2190" t="s">
        <v>2376</v>
      </c>
      <c r="O2190" s="14">
        <v>45139</v>
      </c>
      <c r="P2190" s="14">
        <v>45170</v>
      </c>
      <c r="Q2190" t="s">
        <v>6939</v>
      </c>
      <c r="R2190" s="1"/>
      <c r="S2190" s="2"/>
      <c r="T2190" s="50">
        <v>45189</v>
      </c>
      <c r="U2190" t="s">
        <v>5982</v>
      </c>
      <c r="V2190" t="s">
        <v>5982</v>
      </c>
      <c r="W2190" t="s">
        <v>725</v>
      </c>
      <c r="X2190" t="b">
        <v>1</v>
      </c>
      <c r="Y2190" t="s">
        <v>6358</v>
      </c>
      <c r="Z2190" t="b">
        <v>0</v>
      </c>
      <c r="AA2190" t="s">
        <v>4249</v>
      </c>
      <c r="AB2190" t="b">
        <v>0</v>
      </c>
      <c r="AC2190" t="e">
        <f>VLOOKUP(Tabla1[[#This Row],[NRO_CUENTA]],[1]!Tabla3[#Data],12,0)</f>
        <v>#N/A</v>
      </c>
      <c r="AD2190" t="e">
        <f>VLOOKUP(Tabla1[[#This Row],[NRO_CUENTA]],[1]!Tabla3[#Data],17,0)</f>
        <v>#N/A</v>
      </c>
    </row>
    <row r="2191" spans="1:31" x14ac:dyDescent="0.25">
      <c r="A2191" t="s">
        <v>88</v>
      </c>
      <c r="B2191" s="1">
        <v>44403</v>
      </c>
      <c r="C2191" t="s">
        <v>36</v>
      </c>
      <c r="D2191">
        <v>36357</v>
      </c>
      <c r="E2191" s="6" t="s">
        <v>477</v>
      </c>
      <c r="F2191" t="s">
        <v>5839</v>
      </c>
      <c r="G2191" s="6" t="s">
        <v>1408</v>
      </c>
      <c r="H2191" t="s">
        <v>40</v>
      </c>
      <c r="I2191" t="s">
        <v>23</v>
      </c>
      <c r="J2191" t="s">
        <v>1228</v>
      </c>
      <c r="K2191" t="s">
        <v>5840</v>
      </c>
      <c r="L2191">
        <v>0</v>
      </c>
      <c r="M2191" t="s">
        <v>5841</v>
      </c>
      <c r="N2191" t="s">
        <v>4091</v>
      </c>
      <c r="O2191" s="14">
        <v>45139</v>
      </c>
      <c r="P2191" s="14">
        <v>45170</v>
      </c>
      <c r="Q2191" t="s">
        <v>6939</v>
      </c>
      <c r="R2191" s="1"/>
      <c r="S2191" s="2"/>
      <c r="T2191" s="50">
        <v>45184</v>
      </c>
      <c r="U2191" t="s">
        <v>5982</v>
      </c>
      <c r="V2191" t="s">
        <v>5982</v>
      </c>
      <c r="W2191" t="s">
        <v>36</v>
      </c>
      <c r="X2191" t="b">
        <v>1</v>
      </c>
      <c r="Y2191" t="s">
        <v>5839</v>
      </c>
      <c r="Z2191" t="b">
        <v>1</v>
      </c>
      <c r="AA2191" t="s">
        <v>8638</v>
      </c>
      <c r="AB2191" t="b">
        <v>1</v>
      </c>
      <c r="AC2191" t="e">
        <f>VLOOKUP(Tabla1[[#This Row],[NRO_CUENTA]],[1]!Tabla3[#Data],12,0)</f>
        <v>#N/A</v>
      </c>
      <c r="AD2191" t="e">
        <f>VLOOKUP(Tabla1[[#This Row],[NRO_CUENTA]],[1]!Tabla3[#Data],17,0)</f>
        <v>#N/A</v>
      </c>
    </row>
    <row r="2192" spans="1:31" x14ac:dyDescent="0.25">
      <c r="A2192" t="s">
        <v>18</v>
      </c>
      <c r="B2192" s="1">
        <v>42853</v>
      </c>
      <c r="C2192" t="s">
        <v>364</v>
      </c>
      <c r="D2192">
        <v>30963</v>
      </c>
      <c r="E2192" s="6" t="s">
        <v>2884</v>
      </c>
      <c r="F2192" t="s">
        <v>3430</v>
      </c>
      <c r="G2192" s="6" t="s">
        <v>1760</v>
      </c>
      <c r="H2192" t="s">
        <v>40</v>
      </c>
      <c r="I2192" t="s">
        <v>23</v>
      </c>
      <c r="J2192" t="s">
        <v>1231</v>
      </c>
      <c r="K2192" t="s">
        <v>2885</v>
      </c>
      <c r="L2192" t="s">
        <v>2886</v>
      </c>
      <c r="M2192" t="s">
        <v>2887</v>
      </c>
      <c r="N2192" t="s">
        <v>2376</v>
      </c>
      <c r="O2192" s="14">
        <v>45139</v>
      </c>
      <c r="P2192" s="14">
        <v>45170</v>
      </c>
      <c r="Q2192" s="1" t="s">
        <v>6939</v>
      </c>
      <c r="R2192" s="1"/>
      <c r="S2192" s="2"/>
      <c r="T2192" s="50">
        <v>45187</v>
      </c>
      <c r="U2192" t="s">
        <v>5982</v>
      </c>
      <c r="V2192" t="s">
        <v>5982</v>
      </c>
      <c r="W2192" t="s">
        <v>364</v>
      </c>
      <c r="X2192" t="b">
        <v>1</v>
      </c>
      <c r="Y2192" t="s">
        <v>3430</v>
      </c>
      <c r="Z2192" t="b">
        <v>1</v>
      </c>
      <c r="AA2192" t="s">
        <v>1760</v>
      </c>
      <c r="AB2192" t="b">
        <v>1</v>
      </c>
      <c r="AC2192" t="e">
        <f>VLOOKUP(Tabla1[[#This Row],[NRO_CUENTA]],[1]!Tabla3[#Data],12,0)</f>
        <v>#N/A</v>
      </c>
      <c r="AD2192" t="e">
        <f>VLOOKUP(Tabla1[[#This Row],[NRO_CUENTA]],[1]!Tabla3[#Data],17,0)</f>
        <v>#N/A</v>
      </c>
    </row>
    <row r="2193" spans="1:30" x14ac:dyDescent="0.25">
      <c r="A2193" t="s">
        <v>18</v>
      </c>
      <c r="B2193" s="1">
        <v>43038</v>
      </c>
      <c r="C2193" t="s">
        <v>118</v>
      </c>
      <c r="D2193">
        <v>31493</v>
      </c>
      <c r="E2193" s="6" t="s">
        <v>2884</v>
      </c>
      <c r="F2193" t="s">
        <v>3431</v>
      </c>
      <c r="G2193" s="6" t="s">
        <v>1760</v>
      </c>
      <c r="H2193" t="s">
        <v>40</v>
      </c>
      <c r="I2193" t="s">
        <v>23</v>
      </c>
      <c r="J2193" t="s">
        <v>1231</v>
      </c>
      <c r="K2193" t="s">
        <v>2888</v>
      </c>
      <c r="L2193" t="s">
        <v>2889</v>
      </c>
      <c r="M2193" t="s">
        <v>2887</v>
      </c>
      <c r="N2193" t="s">
        <v>2376</v>
      </c>
      <c r="O2193" s="14">
        <v>45139</v>
      </c>
      <c r="P2193" s="14">
        <v>45170</v>
      </c>
      <c r="Q2193" s="1" t="s">
        <v>6939</v>
      </c>
      <c r="R2193" s="1"/>
      <c r="S2193" s="2"/>
      <c r="T2193" s="50">
        <v>45198</v>
      </c>
      <c r="U2193" t="s">
        <v>5982</v>
      </c>
      <c r="V2193" t="s">
        <v>5982</v>
      </c>
      <c r="W2193" t="s">
        <v>118</v>
      </c>
      <c r="X2193" t="b">
        <v>1</v>
      </c>
      <c r="Y2193" t="s">
        <v>3431</v>
      </c>
      <c r="Z2193" t="b">
        <v>1</v>
      </c>
      <c r="AA2193" t="s">
        <v>1760</v>
      </c>
      <c r="AB2193" t="b">
        <v>1</v>
      </c>
      <c r="AC2193" t="e">
        <f>VLOOKUP(Tabla1[[#This Row],[NRO_CUENTA]],[1]!Tabla3[#Data],12,0)</f>
        <v>#N/A</v>
      </c>
      <c r="AD2193" t="e">
        <f>VLOOKUP(Tabla1[[#This Row],[NRO_CUENTA]],[1]!Tabla3[#Data],17,0)</f>
        <v>#N/A</v>
      </c>
    </row>
    <row r="2194" spans="1:30" x14ac:dyDescent="0.25">
      <c r="A2194" t="s">
        <v>18</v>
      </c>
      <c r="B2194" s="1">
        <v>43312</v>
      </c>
      <c r="C2194" t="s">
        <v>364</v>
      </c>
      <c r="D2194">
        <v>32680</v>
      </c>
      <c r="E2194" s="6" t="s">
        <v>2884</v>
      </c>
      <c r="F2194" t="s">
        <v>3432</v>
      </c>
      <c r="G2194" s="6" t="s">
        <v>1760</v>
      </c>
      <c r="H2194" t="s">
        <v>22</v>
      </c>
      <c r="I2194" t="s">
        <v>23</v>
      </c>
      <c r="J2194" t="s">
        <v>1231</v>
      </c>
      <c r="K2194" t="s">
        <v>2890</v>
      </c>
      <c r="L2194" t="s">
        <v>2891</v>
      </c>
      <c r="M2194" t="s">
        <v>2892</v>
      </c>
      <c r="N2194" t="s">
        <v>2376</v>
      </c>
      <c r="O2194" s="14">
        <v>45139</v>
      </c>
      <c r="P2194" s="14">
        <v>45170</v>
      </c>
      <c r="Q2194" s="1" t="s">
        <v>6939</v>
      </c>
      <c r="R2194" s="1"/>
      <c r="S2194" s="2"/>
      <c r="T2194" s="50">
        <v>45187</v>
      </c>
      <c r="U2194" t="s">
        <v>5982</v>
      </c>
      <c r="V2194" t="s">
        <v>5982</v>
      </c>
      <c r="W2194" t="s">
        <v>364</v>
      </c>
      <c r="X2194" t="b">
        <v>1</v>
      </c>
      <c r="Y2194" t="s">
        <v>3432</v>
      </c>
      <c r="Z2194" t="b">
        <v>1</v>
      </c>
      <c r="AA2194" t="s">
        <v>1760</v>
      </c>
      <c r="AB2194" t="b">
        <v>1</v>
      </c>
      <c r="AC2194" t="e">
        <f>VLOOKUP(Tabla1[[#This Row],[NRO_CUENTA]],[1]!Tabla3[#Data],12,0)</f>
        <v>#N/A</v>
      </c>
      <c r="AD2194" t="e">
        <f>VLOOKUP(Tabla1[[#This Row],[NRO_CUENTA]],[1]!Tabla3[#Data],17,0)</f>
        <v>#N/A</v>
      </c>
    </row>
    <row r="2195" spans="1:30" x14ac:dyDescent="0.25">
      <c r="A2195" t="s">
        <v>88</v>
      </c>
      <c r="B2195" s="1">
        <v>45107</v>
      </c>
      <c r="C2195" t="s">
        <v>4659</v>
      </c>
      <c r="D2195">
        <v>39358</v>
      </c>
      <c r="E2195" s="6" t="s">
        <v>8923</v>
      </c>
      <c r="F2195" t="s">
        <v>8924</v>
      </c>
      <c r="G2195" s="6" t="s">
        <v>7446</v>
      </c>
      <c r="H2195" t="s">
        <v>22</v>
      </c>
      <c r="I2195" t="s">
        <v>23</v>
      </c>
      <c r="J2195" t="s">
        <v>2334</v>
      </c>
      <c r="K2195" t="s">
        <v>8975</v>
      </c>
      <c r="L2195" t="s">
        <v>8976</v>
      </c>
      <c r="M2195" t="s">
        <v>8977</v>
      </c>
      <c r="N2195" t="s">
        <v>4091</v>
      </c>
      <c r="O2195" s="14">
        <v>45139</v>
      </c>
      <c r="P2195" s="14">
        <v>45170</v>
      </c>
      <c r="Q2195" s="1" t="s">
        <v>1878</v>
      </c>
      <c r="R2195" s="1"/>
      <c r="S2195" s="2"/>
      <c r="T2195" s="50">
        <v>45185</v>
      </c>
      <c r="U2195" t="s">
        <v>5982</v>
      </c>
      <c r="V2195" t="s">
        <v>5982</v>
      </c>
      <c r="W2195" t="s">
        <v>4659</v>
      </c>
      <c r="X2195" t="b">
        <v>1</v>
      </c>
      <c r="Y2195" t="s">
        <v>8924</v>
      </c>
      <c r="Z2195" t="b">
        <v>1</v>
      </c>
      <c r="AA2195" t="s">
        <v>7446</v>
      </c>
      <c r="AB2195" t="b">
        <v>1</v>
      </c>
      <c r="AC2195" t="e">
        <f>VLOOKUP(Tabla1[[#This Row],[NRO_CUENTA]],[1]!Tabla3[#Data],12,0)</f>
        <v>#N/A</v>
      </c>
      <c r="AD2195" t="e">
        <f>VLOOKUP(Tabla1[[#This Row],[NRO_CUENTA]],[1]!Tabla3[#Data],17,0)</f>
        <v>#N/A</v>
      </c>
    </row>
    <row r="2196" spans="1:30" x14ac:dyDescent="0.25">
      <c r="A2196" t="s">
        <v>18</v>
      </c>
      <c r="B2196" s="1">
        <v>45107</v>
      </c>
      <c r="C2196" t="s">
        <v>364</v>
      </c>
      <c r="D2196">
        <v>39325</v>
      </c>
      <c r="E2196" s="6" t="s">
        <v>2884</v>
      </c>
      <c r="F2196" t="s">
        <v>9271</v>
      </c>
      <c r="G2196" s="6" t="s">
        <v>1760</v>
      </c>
      <c r="H2196" t="s">
        <v>31</v>
      </c>
      <c r="I2196" t="s">
        <v>23</v>
      </c>
      <c r="J2196" t="s">
        <v>1231</v>
      </c>
      <c r="K2196" t="s">
        <v>8723</v>
      </c>
      <c r="L2196" t="s">
        <v>2889</v>
      </c>
      <c r="M2196" t="s">
        <v>2887</v>
      </c>
      <c r="N2196" t="s">
        <v>594</v>
      </c>
      <c r="O2196" s="14">
        <v>45139</v>
      </c>
      <c r="P2196" s="14">
        <v>45170</v>
      </c>
      <c r="Q2196" s="1" t="s">
        <v>27</v>
      </c>
      <c r="R2196" s="1"/>
      <c r="S2196" s="2"/>
      <c r="T2196" s="1">
        <v>45197</v>
      </c>
      <c r="U2196" t="s">
        <v>5982</v>
      </c>
      <c r="V2196" t="s">
        <v>5982</v>
      </c>
      <c r="W2196" t="s">
        <v>364</v>
      </c>
      <c r="X2196" t="b">
        <v>1</v>
      </c>
      <c r="Y2196" t="s">
        <v>9271</v>
      </c>
      <c r="Z2196" t="b">
        <v>1</v>
      </c>
      <c r="AA2196" t="s">
        <v>1760</v>
      </c>
      <c r="AB2196" t="b">
        <v>1</v>
      </c>
      <c r="AC2196" t="e">
        <f>VLOOKUP(Tabla1[[#This Row],[NRO_CUENTA]],[1]!Tabla3[#Data],12,0)</f>
        <v>#N/A</v>
      </c>
      <c r="AD2196" t="e">
        <f>VLOOKUP(Tabla1[[#This Row],[NRO_CUENTA]],[1]!Tabla3[#Data],17,0)</f>
        <v>#N/A</v>
      </c>
    </row>
    <row r="2197" spans="1:30" x14ac:dyDescent="0.25">
      <c r="A2197" t="s">
        <v>88</v>
      </c>
      <c r="B2197" s="1">
        <v>44469</v>
      </c>
      <c r="C2197" t="s">
        <v>299</v>
      </c>
      <c r="D2197">
        <v>36684</v>
      </c>
      <c r="E2197" s="6" t="s">
        <v>6543</v>
      </c>
      <c r="F2197" t="s">
        <v>6544</v>
      </c>
      <c r="G2197" s="6" t="s">
        <v>7446</v>
      </c>
      <c r="H2197" t="s">
        <v>22</v>
      </c>
      <c r="I2197" t="s">
        <v>23</v>
      </c>
      <c r="J2197" s="34" t="s">
        <v>2334</v>
      </c>
      <c r="K2197" t="s">
        <v>6562</v>
      </c>
      <c r="L2197" t="s">
        <v>6563</v>
      </c>
      <c r="M2197" t="s">
        <v>9192</v>
      </c>
      <c r="N2197" t="s">
        <v>9191</v>
      </c>
      <c r="O2197" s="14">
        <v>45170</v>
      </c>
      <c r="P2197" s="14">
        <v>45200</v>
      </c>
      <c r="Q2197" s="1" t="s">
        <v>6939</v>
      </c>
      <c r="R2197" s="1"/>
      <c r="S2197" s="2"/>
      <c r="T2197" s="89">
        <v>45212</v>
      </c>
      <c r="U2197" t="s">
        <v>5982</v>
      </c>
      <c r="V2197" t="s">
        <v>5982</v>
      </c>
      <c r="W2197" t="s">
        <v>299</v>
      </c>
      <c r="X2197" t="b">
        <f>Tabla1[[#This Row],[PLAN CONSUMO 31/10]]=Tabla1[[#This Row],[PLAN_CONSUMO]]</f>
        <v>1</v>
      </c>
      <c r="Y2197" t="s">
        <v>6544</v>
      </c>
      <c r="Z2197" t="b">
        <f>Tabla1[[#This Row],[DESCRIPCION_U20002 31/10]]=Tabla1[[#This Row],[DESCRIPCION_U2000]]</f>
        <v>1</v>
      </c>
      <c r="AA2197" t="s">
        <v>7446</v>
      </c>
      <c r="AB2197" t="b">
        <f>Tabla1[[#This Row],[EJECUTIVO COMERCIAL 31/10]]=Tabla1[[#This Row],[EJECUTIVO_CORPORATE]]</f>
        <v>1</v>
      </c>
      <c r="AC2197" t="str">
        <f>VLOOKUP(Tabla1[[#This Row],[NRO_CUENTA]],[1]!Tabla3[#Data],12,0)</f>
        <v>Realizada</v>
      </c>
      <c r="AD2197" t="e">
        <f>VLOOKUP(Tabla1[[#This Row],[NRO_CUENTA]],[1]!Tabla3[#Data],17,0)</f>
        <v>#REF!</v>
      </c>
    </row>
    <row r="2198" spans="1:30" x14ac:dyDescent="0.25">
      <c r="A2198" t="s">
        <v>88</v>
      </c>
      <c r="B2198" s="1">
        <v>44469</v>
      </c>
      <c r="C2198" t="s">
        <v>299</v>
      </c>
      <c r="D2198">
        <v>36685</v>
      </c>
      <c r="E2198" s="6" t="s">
        <v>6543</v>
      </c>
      <c r="F2198" t="s">
        <v>6545</v>
      </c>
      <c r="G2198" s="6" t="s">
        <v>7446</v>
      </c>
      <c r="H2198" t="s">
        <v>22</v>
      </c>
      <c r="I2198" t="s">
        <v>23</v>
      </c>
      <c r="J2198" s="34" t="s">
        <v>2334</v>
      </c>
      <c r="K2198" t="s">
        <v>6565</v>
      </c>
      <c r="L2198" t="s">
        <v>6566</v>
      </c>
      <c r="M2198" t="s">
        <v>9193</v>
      </c>
      <c r="N2198" t="s">
        <v>9191</v>
      </c>
      <c r="O2198" s="14">
        <v>45170</v>
      </c>
      <c r="P2198" s="14">
        <v>45200</v>
      </c>
      <c r="Q2198" s="1" t="s">
        <v>6939</v>
      </c>
      <c r="R2198" s="1"/>
      <c r="S2198" s="2"/>
      <c r="T2198" s="89">
        <v>45212</v>
      </c>
      <c r="U2198" t="s">
        <v>5982</v>
      </c>
      <c r="V2198" t="s">
        <v>5982</v>
      </c>
      <c r="W2198" t="s">
        <v>299</v>
      </c>
      <c r="X2198" t="b">
        <f>Tabla1[[#This Row],[PLAN CONSUMO 31/10]]=Tabla1[[#This Row],[PLAN_CONSUMO]]</f>
        <v>1</v>
      </c>
      <c r="Y2198" t="s">
        <v>6545</v>
      </c>
      <c r="Z2198" t="b">
        <f>Tabla1[[#This Row],[DESCRIPCION_U20002 31/10]]=Tabla1[[#This Row],[DESCRIPCION_U2000]]</f>
        <v>1</v>
      </c>
      <c r="AA2198" t="s">
        <v>7446</v>
      </c>
      <c r="AB2198" t="b">
        <f>Tabla1[[#This Row],[EJECUTIVO COMERCIAL 31/10]]=Tabla1[[#This Row],[EJECUTIVO_CORPORATE]]</f>
        <v>1</v>
      </c>
      <c r="AC2198" t="str">
        <f>VLOOKUP(Tabla1[[#This Row],[NRO_CUENTA]],[1]!Tabla3[#Data],12,0)</f>
        <v>Realizada</v>
      </c>
      <c r="AD2198" t="e">
        <f>VLOOKUP(Tabla1[[#This Row],[NRO_CUENTA]],[1]!Tabla3[#Data],17,0)</f>
        <v>#REF!</v>
      </c>
    </row>
    <row r="2199" spans="1:30" x14ac:dyDescent="0.25">
      <c r="A2199" t="s">
        <v>88</v>
      </c>
      <c r="B2199" s="1">
        <v>44469</v>
      </c>
      <c r="C2199" t="s">
        <v>162</v>
      </c>
      <c r="D2199">
        <v>36687</v>
      </c>
      <c r="E2199" s="6" t="s">
        <v>6543</v>
      </c>
      <c r="F2199" t="s">
        <v>7060</v>
      </c>
      <c r="G2199" s="6" t="s">
        <v>7446</v>
      </c>
      <c r="H2199" t="s">
        <v>40</v>
      </c>
      <c r="I2199" t="s">
        <v>23</v>
      </c>
      <c r="J2199" s="34" t="s">
        <v>2334</v>
      </c>
      <c r="K2199" t="s">
        <v>7090</v>
      </c>
      <c r="L2199" t="s">
        <v>7091</v>
      </c>
      <c r="M2199" t="s">
        <v>9194</v>
      </c>
      <c r="N2199" t="s">
        <v>9191</v>
      </c>
      <c r="O2199" s="14">
        <v>45170</v>
      </c>
      <c r="P2199" s="14">
        <v>45200</v>
      </c>
      <c r="Q2199" s="1" t="s">
        <v>6939</v>
      </c>
      <c r="R2199" s="1"/>
      <c r="S2199" s="2"/>
      <c r="T2199" s="89">
        <v>45212</v>
      </c>
      <c r="U2199" t="s">
        <v>5982</v>
      </c>
      <c r="V2199" t="s">
        <v>5982</v>
      </c>
      <c r="W2199" t="s">
        <v>162</v>
      </c>
      <c r="X2199" t="b">
        <f>Tabla1[[#This Row],[PLAN CONSUMO 31/10]]=Tabla1[[#This Row],[PLAN_CONSUMO]]</f>
        <v>1</v>
      </c>
      <c r="Y2199" t="s">
        <v>7060</v>
      </c>
      <c r="Z2199" t="b">
        <f>Tabla1[[#This Row],[DESCRIPCION_U20002 31/10]]=Tabla1[[#This Row],[DESCRIPCION_U2000]]</f>
        <v>1</v>
      </c>
      <c r="AA2199" t="s">
        <v>7446</v>
      </c>
      <c r="AB2199" t="b">
        <f>Tabla1[[#This Row],[EJECUTIVO COMERCIAL 31/10]]=Tabla1[[#This Row],[EJECUTIVO_CORPORATE]]</f>
        <v>1</v>
      </c>
      <c r="AC2199" t="str">
        <f>VLOOKUP(Tabla1[[#This Row],[NRO_CUENTA]],[1]!Tabla3[#Data],12,0)</f>
        <v>Realizada recertificacion</v>
      </c>
      <c r="AD2199" t="e">
        <f>VLOOKUP(Tabla1[[#This Row],[NRO_CUENTA]],[1]!Tabla3[#Data],17,0)</f>
        <v>#REF!</v>
      </c>
    </row>
    <row r="2200" spans="1:30" x14ac:dyDescent="0.25">
      <c r="A2200" t="s">
        <v>88</v>
      </c>
      <c r="B2200" s="1">
        <v>44530</v>
      </c>
      <c r="C2200" t="s">
        <v>28</v>
      </c>
      <c r="D2200">
        <v>36848</v>
      </c>
      <c r="E2200" s="6" t="s">
        <v>6543</v>
      </c>
      <c r="F2200" t="s">
        <v>7833</v>
      </c>
      <c r="G2200" s="6" t="s">
        <v>7446</v>
      </c>
      <c r="H2200" t="s">
        <v>40</v>
      </c>
      <c r="I2200" t="s">
        <v>23</v>
      </c>
      <c r="J2200" s="34" t="s">
        <v>2334</v>
      </c>
      <c r="K2200" t="s">
        <v>7882</v>
      </c>
      <c r="L2200" t="s">
        <v>7883</v>
      </c>
      <c r="M2200" t="s">
        <v>9195</v>
      </c>
      <c r="N2200" t="s">
        <v>9191</v>
      </c>
      <c r="O2200" s="14">
        <v>45170</v>
      </c>
      <c r="P2200" s="14">
        <v>45200</v>
      </c>
      <c r="Q2200" s="1" t="s">
        <v>6939</v>
      </c>
      <c r="R2200" s="1"/>
      <c r="S2200" s="2"/>
      <c r="T2200" s="89">
        <v>45212</v>
      </c>
      <c r="U2200" t="s">
        <v>5982</v>
      </c>
      <c r="V2200" t="s">
        <v>5982</v>
      </c>
      <c r="W2200" t="s">
        <v>28</v>
      </c>
      <c r="X2200" t="b">
        <f>Tabla1[[#This Row],[PLAN CONSUMO 31/10]]=Tabla1[[#This Row],[PLAN_CONSUMO]]</f>
        <v>1</v>
      </c>
      <c r="Y2200" t="s">
        <v>7833</v>
      </c>
      <c r="Z2200" t="b">
        <f>Tabla1[[#This Row],[DESCRIPCION_U20002 31/10]]=Tabla1[[#This Row],[DESCRIPCION_U2000]]</f>
        <v>1</v>
      </c>
      <c r="AA2200" t="s">
        <v>7446</v>
      </c>
      <c r="AB2200" t="b">
        <f>Tabla1[[#This Row],[EJECUTIVO COMERCIAL 31/10]]=Tabla1[[#This Row],[EJECUTIVO_CORPORATE]]</f>
        <v>1</v>
      </c>
      <c r="AC2200" t="str">
        <f>VLOOKUP(Tabla1[[#This Row],[NRO_CUENTA]],[1]!Tabla3[#Data],12,0)</f>
        <v>Realizada recertificacion</v>
      </c>
      <c r="AD2200" t="e">
        <f>VLOOKUP(Tabla1[[#This Row],[NRO_CUENTA]],[1]!Tabla3[#Data],17,0)</f>
        <v>#REF!</v>
      </c>
    </row>
    <row r="2201" spans="1:30" x14ac:dyDescent="0.25">
      <c r="A2201" t="s">
        <v>88</v>
      </c>
      <c r="B2201" s="1">
        <v>42709</v>
      </c>
      <c r="C2201" t="s">
        <v>248</v>
      </c>
      <c r="D2201">
        <v>30615</v>
      </c>
      <c r="E2201" s="6" t="s">
        <v>4854</v>
      </c>
      <c r="F2201" t="s">
        <v>4855</v>
      </c>
      <c r="G2201" s="6" t="s">
        <v>7446</v>
      </c>
      <c r="H2201" t="s">
        <v>22</v>
      </c>
      <c r="I2201" t="s">
        <v>23</v>
      </c>
      <c r="J2201" s="34" t="s">
        <v>2334</v>
      </c>
      <c r="K2201" t="s">
        <v>4993</v>
      </c>
      <c r="L2201" t="s">
        <v>4994</v>
      </c>
      <c r="M2201" t="s">
        <v>9196</v>
      </c>
      <c r="N2201" t="s">
        <v>9191</v>
      </c>
      <c r="O2201" s="14">
        <v>45170</v>
      </c>
      <c r="P2201" s="14">
        <v>45200</v>
      </c>
      <c r="Q2201" s="1" t="s">
        <v>6939</v>
      </c>
      <c r="R2201" s="1"/>
      <c r="S2201" s="2"/>
      <c r="T2201" s="89">
        <v>45204</v>
      </c>
      <c r="U2201" t="s">
        <v>5982</v>
      </c>
      <c r="V2201" t="s">
        <v>5982</v>
      </c>
      <c r="W2201" t="s">
        <v>248</v>
      </c>
      <c r="X2201" t="b">
        <f>Tabla1[[#This Row],[PLAN CONSUMO 31/10]]=Tabla1[[#This Row],[PLAN_CONSUMO]]</f>
        <v>1</v>
      </c>
      <c r="Y2201" t="s">
        <v>4855</v>
      </c>
      <c r="Z2201" t="b">
        <f>Tabla1[[#This Row],[DESCRIPCION_U20002 31/10]]=Tabla1[[#This Row],[DESCRIPCION_U2000]]</f>
        <v>1</v>
      </c>
      <c r="AA2201" t="s">
        <v>7446</v>
      </c>
      <c r="AB2201" t="b">
        <f>Tabla1[[#This Row],[EJECUTIVO COMERCIAL 31/10]]=Tabla1[[#This Row],[EJECUTIVO_CORPORATE]]</f>
        <v>1</v>
      </c>
      <c r="AC2201" t="str">
        <f>VLOOKUP(Tabla1[[#This Row],[NRO_CUENTA]],[1]!Tabla3[#Data],12,0)</f>
        <v>Realizada</v>
      </c>
      <c r="AD2201" t="e">
        <f>VLOOKUP(Tabla1[[#This Row],[NRO_CUENTA]],[1]!Tabla3[#Data],17,0)</f>
        <v>#REF!</v>
      </c>
    </row>
    <row r="2202" spans="1:30" x14ac:dyDescent="0.25">
      <c r="A2202" t="s">
        <v>88</v>
      </c>
      <c r="B2202" s="1">
        <v>42709</v>
      </c>
      <c r="C2202" t="s">
        <v>248</v>
      </c>
      <c r="D2202">
        <v>30619</v>
      </c>
      <c r="E2202" s="6" t="s">
        <v>4854</v>
      </c>
      <c r="F2202" t="s">
        <v>4856</v>
      </c>
      <c r="G2202" s="6" t="s">
        <v>7446</v>
      </c>
      <c r="H2202" t="s">
        <v>40</v>
      </c>
      <c r="I2202" t="s">
        <v>23</v>
      </c>
      <c r="J2202" s="34" t="s">
        <v>2334</v>
      </c>
      <c r="K2202" t="s">
        <v>4996</v>
      </c>
      <c r="L2202" t="s">
        <v>4997</v>
      </c>
      <c r="M2202" t="s">
        <v>9197</v>
      </c>
      <c r="N2202" t="s">
        <v>9191</v>
      </c>
      <c r="O2202" s="14">
        <v>45170</v>
      </c>
      <c r="P2202" s="14">
        <v>45200</v>
      </c>
      <c r="Q2202" s="1" t="s">
        <v>6939</v>
      </c>
      <c r="R2202" s="1"/>
      <c r="S2202" s="2"/>
      <c r="T2202" s="89">
        <v>45205</v>
      </c>
      <c r="U2202" t="s">
        <v>5982</v>
      </c>
      <c r="V2202" t="s">
        <v>5982</v>
      </c>
      <c r="W2202" t="s">
        <v>248</v>
      </c>
      <c r="X2202" t="b">
        <f>Tabla1[[#This Row],[PLAN CONSUMO 31/10]]=Tabla1[[#This Row],[PLAN_CONSUMO]]</f>
        <v>1</v>
      </c>
      <c r="Y2202" t="s">
        <v>4856</v>
      </c>
      <c r="Z2202" t="b">
        <f>Tabla1[[#This Row],[DESCRIPCION_U20002 31/10]]=Tabla1[[#This Row],[DESCRIPCION_U2000]]</f>
        <v>1</v>
      </c>
      <c r="AA2202" t="s">
        <v>7446</v>
      </c>
      <c r="AB2202" t="b">
        <f>Tabla1[[#This Row],[EJECUTIVO COMERCIAL 31/10]]=Tabla1[[#This Row],[EJECUTIVO_CORPORATE]]</f>
        <v>1</v>
      </c>
      <c r="AC2202" t="str">
        <f>VLOOKUP(Tabla1[[#This Row],[NRO_CUENTA]],[1]!Tabla3[#Data],12,0)</f>
        <v>Realizada recertificacion</v>
      </c>
      <c r="AD2202" t="e">
        <f>VLOOKUP(Tabla1[[#This Row],[NRO_CUENTA]],[1]!Tabla3[#Data],17,0)</f>
        <v>#REF!</v>
      </c>
    </row>
    <row r="2203" spans="1:30" x14ac:dyDescent="0.25">
      <c r="A2203" t="s">
        <v>18</v>
      </c>
      <c r="B2203" s="1">
        <v>42790</v>
      </c>
      <c r="C2203" t="s">
        <v>1049</v>
      </c>
      <c r="D2203">
        <v>30878</v>
      </c>
      <c r="E2203" s="6" t="s">
        <v>1088</v>
      </c>
      <c r="F2203" t="s">
        <v>6338</v>
      </c>
      <c r="G2203" s="6" t="s">
        <v>7373</v>
      </c>
      <c r="H2203" t="s">
        <v>22</v>
      </c>
      <c r="I2203" t="s">
        <v>23</v>
      </c>
      <c r="J2203" s="45" t="s">
        <v>1240</v>
      </c>
      <c r="K2203" t="s">
        <v>1172</v>
      </c>
      <c r="L2203" t="s">
        <v>1173</v>
      </c>
      <c r="M2203" t="s">
        <v>9198</v>
      </c>
      <c r="N2203" t="s">
        <v>9191</v>
      </c>
      <c r="O2203" s="14">
        <v>45170</v>
      </c>
      <c r="P2203" s="14">
        <v>45200</v>
      </c>
      <c r="Q2203" s="1" t="s">
        <v>6939</v>
      </c>
      <c r="R2203" s="1"/>
      <c r="S2203" s="2"/>
      <c r="T2203" s="89">
        <v>45209</v>
      </c>
      <c r="U2203" t="s">
        <v>5982</v>
      </c>
      <c r="V2203" t="s">
        <v>5982</v>
      </c>
      <c r="W2203" t="s">
        <v>1049</v>
      </c>
      <c r="X2203" t="b">
        <f>Tabla1[[#This Row],[PLAN CONSUMO 31/10]]=Tabla1[[#This Row],[PLAN_CONSUMO]]</f>
        <v>1</v>
      </c>
      <c r="Y2203" t="s">
        <v>6338</v>
      </c>
      <c r="Z2203" t="b">
        <f>Tabla1[[#This Row],[DESCRIPCION_U20002 31/10]]=Tabla1[[#This Row],[DESCRIPCION_U2000]]</f>
        <v>1</v>
      </c>
      <c r="AA2203" t="s">
        <v>7373</v>
      </c>
      <c r="AB2203" t="b">
        <f>Tabla1[[#This Row],[EJECUTIVO COMERCIAL 31/10]]=Tabla1[[#This Row],[EJECUTIVO_CORPORATE]]</f>
        <v>1</v>
      </c>
      <c r="AC2203" t="str">
        <f>VLOOKUP(Tabla1[[#This Row],[NRO_CUENTA]],[1]!Tabla3[#Data],12,0)</f>
        <v>Realizada</v>
      </c>
      <c r="AD2203" t="e">
        <f>VLOOKUP(Tabla1[[#This Row],[NRO_CUENTA]],[1]!Tabla3[#Data],17,0)</f>
        <v>#REF!</v>
      </c>
    </row>
    <row r="2204" spans="1:30" x14ac:dyDescent="0.25">
      <c r="A2204" t="s">
        <v>18</v>
      </c>
      <c r="B2204" s="1">
        <v>43250</v>
      </c>
      <c r="C2204" t="s">
        <v>364</v>
      </c>
      <c r="D2204">
        <v>32384</v>
      </c>
      <c r="E2204" s="6" t="s">
        <v>1088</v>
      </c>
      <c r="F2204" t="s">
        <v>6665</v>
      </c>
      <c r="G2204" s="6" t="s">
        <v>7373</v>
      </c>
      <c r="H2204" t="s">
        <v>40</v>
      </c>
      <c r="I2204" t="s">
        <v>23</v>
      </c>
      <c r="J2204" s="45" t="s">
        <v>1240</v>
      </c>
      <c r="K2204" t="s">
        <v>1174</v>
      </c>
      <c r="L2204" t="s">
        <v>1175</v>
      </c>
      <c r="M2204" t="s">
        <v>9199</v>
      </c>
      <c r="N2204" t="s">
        <v>9191</v>
      </c>
      <c r="O2204" s="14">
        <v>45170</v>
      </c>
      <c r="P2204" s="14">
        <v>45200</v>
      </c>
      <c r="Q2204" s="1" t="s">
        <v>6939</v>
      </c>
      <c r="R2204" s="1"/>
      <c r="S2204" s="2"/>
      <c r="T2204" s="89">
        <v>45205</v>
      </c>
      <c r="U2204" t="s">
        <v>5982</v>
      </c>
      <c r="V2204" t="s">
        <v>5982</v>
      </c>
      <c r="W2204" t="s">
        <v>364</v>
      </c>
      <c r="X2204" t="b">
        <f>Tabla1[[#This Row],[PLAN CONSUMO 31/10]]=Tabla1[[#This Row],[PLAN_CONSUMO]]</f>
        <v>1</v>
      </c>
      <c r="Y2204" t="s">
        <v>6665</v>
      </c>
      <c r="Z2204" t="b">
        <f>Tabla1[[#This Row],[DESCRIPCION_U20002 31/10]]=Tabla1[[#This Row],[DESCRIPCION_U2000]]</f>
        <v>1</v>
      </c>
      <c r="AA2204" t="s">
        <v>7373</v>
      </c>
      <c r="AB2204" t="b">
        <f>Tabla1[[#This Row],[EJECUTIVO COMERCIAL 31/10]]=Tabla1[[#This Row],[EJECUTIVO_CORPORATE]]</f>
        <v>1</v>
      </c>
      <c r="AC2204" t="str">
        <f>VLOOKUP(Tabla1[[#This Row],[NRO_CUENTA]],[1]!Tabla3[#Data],12,0)</f>
        <v>Realizada recertificacion</v>
      </c>
      <c r="AD2204" t="e">
        <f>VLOOKUP(Tabla1[[#This Row],[NRO_CUENTA]],[1]!Tabla3[#Data],17,0)</f>
        <v>#REF!</v>
      </c>
    </row>
    <row r="2205" spans="1:30" x14ac:dyDescent="0.25">
      <c r="A2205" t="s">
        <v>18</v>
      </c>
      <c r="B2205" s="1">
        <v>44118</v>
      </c>
      <c r="C2205" t="s">
        <v>1251</v>
      </c>
      <c r="D2205">
        <v>35579</v>
      </c>
      <c r="E2205" s="6" t="s">
        <v>1088</v>
      </c>
      <c r="F2205" t="s">
        <v>3447</v>
      </c>
      <c r="G2205" s="6" t="s">
        <v>7373</v>
      </c>
      <c r="H2205" t="s">
        <v>22</v>
      </c>
      <c r="I2205" t="s">
        <v>23</v>
      </c>
      <c r="J2205" s="45" t="s">
        <v>1240</v>
      </c>
      <c r="K2205" t="s">
        <v>3476</v>
      </c>
      <c r="L2205" t="s">
        <v>3477</v>
      </c>
      <c r="M2205" t="s">
        <v>9200</v>
      </c>
      <c r="N2205" t="s">
        <v>9191</v>
      </c>
      <c r="O2205" s="14">
        <v>45170</v>
      </c>
      <c r="P2205" s="14">
        <v>45200</v>
      </c>
      <c r="Q2205" s="1" t="s">
        <v>6939</v>
      </c>
      <c r="R2205" s="1"/>
      <c r="S2205" s="2"/>
      <c r="T2205" s="89">
        <v>45209</v>
      </c>
      <c r="U2205" t="s">
        <v>5982</v>
      </c>
      <c r="V2205" t="s">
        <v>5982</v>
      </c>
      <c r="W2205" t="s">
        <v>1251</v>
      </c>
      <c r="X2205" t="b">
        <f>Tabla1[[#This Row],[PLAN CONSUMO 31/10]]=Tabla1[[#This Row],[PLAN_CONSUMO]]</f>
        <v>1</v>
      </c>
      <c r="Y2205" t="s">
        <v>3447</v>
      </c>
      <c r="Z2205" t="b">
        <f>Tabla1[[#This Row],[DESCRIPCION_U20002 31/10]]=Tabla1[[#This Row],[DESCRIPCION_U2000]]</f>
        <v>1</v>
      </c>
      <c r="AA2205" t="s">
        <v>7373</v>
      </c>
      <c r="AB2205" t="b">
        <f>Tabla1[[#This Row],[EJECUTIVO COMERCIAL 31/10]]=Tabla1[[#This Row],[EJECUTIVO_CORPORATE]]</f>
        <v>1</v>
      </c>
      <c r="AC2205" t="str">
        <f>VLOOKUP(Tabla1[[#This Row],[NRO_CUENTA]],[1]!Tabla3[#Data],12,0)</f>
        <v>Realizada</v>
      </c>
      <c r="AD2205" t="e">
        <f>VLOOKUP(Tabla1[[#This Row],[NRO_CUENTA]],[1]!Tabla3[#Data],17,0)</f>
        <v>#REF!</v>
      </c>
    </row>
    <row r="2206" spans="1:30" x14ac:dyDescent="0.25">
      <c r="A2206" t="s">
        <v>18</v>
      </c>
      <c r="B2206" s="1">
        <v>44384</v>
      </c>
      <c r="C2206" t="s">
        <v>323</v>
      </c>
      <c r="D2206">
        <v>36363</v>
      </c>
      <c r="E2206" s="6" t="s">
        <v>1088</v>
      </c>
      <c r="F2206" t="s">
        <v>5674</v>
      </c>
      <c r="G2206" s="6" t="s">
        <v>7373</v>
      </c>
      <c r="H2206" t="s">
        <v>22</v>
      </c>
      <c r="I2206" t="s">
        <v>23</v>
      </c>
      <c r="J2206" s="45" t="s">
        <v>1240</v>
      </c>
      <c r="K2206" t="s">
        <v>5675</v>
      </c>
      <c r="L2206" t="s">
        <v>5676</v>
      </c>
      <c r="M2206" t="s">
        <v>9201</v>
      </c>
      <c r="N2206" t="s">
        <v>9191</v>
      </c>
      <c r="O2206" s="14">
        <v>45170</v>
      </c>
      <c r="P2206" s="14">
        <v>45200</v>
      </c>
      <c r="Q2206" s="1" t="s">
        <v>6939</v>
      </c>
      <c r="R2206" s="1"/>
      <c r="S2206" s="2"/>
      <c r="T2206" s="89">
        <v>45209</v>
      </c>
      <c r="U2206" t="s">
        <v>5982</v>
      </c>
      <c r="V2206" t="s">
        <v>5982</v>
      </c>
      <c r="W2206" t="s">
        <v>323</v>
      </c>
      <c r="X2206" t="b">
        <f>Tabla1[[#This Row],[PLAN CONSUMO 31/10]]=Tabla1[[#This Row],[PLAN_CONSUMO]]</f>
        <v>1</v>
      </c>
      <c r="Y2206" t="s">
        <v>5674</v>
      </c>
      <c r="Z2206" t="b">
        <f>Tabla1[[#This Row],[DESCRIPCION_U20002 31/10]]=Tabla1[[#This Row],[DESCRIPCION_U2000]]</f>
        <v>1</v>
      </c>
      <c r="AA2206" t="s">
        <v>7373</v>
      </c>
      <c r="AB2206" t="b">
        <f>Tabla1[[#This Row],[EJECUTIVO COMERCIAL 31/10]]=Tabla1[[#This Row],[EJECUTIVO_CORPORATE]]</f>
        <v>1</v>
      </c>
      <c r="AC2206" t="str">
        <f>VLOOKUP(Tabla1[[#This Row],[NRO_CUENTA]],[1]!Tabla3[#Data],12,0)</f>
        <v>Realizada</v>
      </c>
      <c r="AD2206" t="e">
        <f>VLOOKUP(Tabla1[[#This Row],[NRO_CUENTA]],[1]!Tabla3[#Data],17,0)</f>
        <v>#REF!</v>
      </c>
    </row>
    <row r="2207" spans="1:30" x14ac:dyDescent="0.25">
      <c r="A2207" t="s">
        <v>18</v>
      </c>
      <c r="B2207" s="1">
        <v>44400</v>
      </c>
      <c r="C2207" t="s">
        <v>323</v>
      </c>
      <c r="D2207">
        <v>36462</v>
      </c>
      <c r="E2207" s="6" t="s">
        <v>1088</v>
      </c>
      <c r="F2207" t="s">
        <v>5678</v>
      </c>
      <c r="G2207" s="6" t="s">
        <v>7373</v>
      </c>
      <c r="H2207" t="s">
        <v>40</v>
      </c>
      <c r="I2207" t="s">
        <v>23</v>
      </c>
      <c r="J2207" s="45" t="s">
        <v>1240</v>
      </c>
      <c r="K2207" t="s">
        <v>5679</v>
      </c>
      <c r="L2207" t="s">
        <v>5680</v>
      </c>
      <c r="M2207" t="s">
        <v>9202</v>
      </c>
      <c r="N2207" t="s">
        <v>9191</v>
      </c>
      <c r="O2207" s="14">
        <v>45170</v>
      </c>
      <c r="P2207" s="14">
        <v>45200</v>
      </c>
      <c r="Q2207" s="1" t="s">
        <v>6939</v>
      </c>
      <c r="R2207" s="1"/>
      <c r="S2207" s="2"/>
      <c r="T2207" s="89">
        <v>45205</v>
      </c>
      <c r="U2207" t="s">
        <v>5982</v>
      </c>
      <c r="V2207" t="s">
        <v>5982</v>
      </c>
      <c r="W2207" t="s">
        <v>323</v>
      </c>
      <c r="X2207" t="b">
        <f>Tabla1[[#This Row],[PLAN CONSUMO 31/10]]=Tabla1[[#This Row],[PLAN_CONSUMO]]</f>
        <v>1</v>
      </c>
      <c r="Y2207" t="s">
        <v>5678</v>
      </c>
      <c r="Z2207" t="b">
        <f>Tabla1[[#This Row],[DESCRIPCION_U20002 31/10]]=Tabla1[[#This Row],[DESCRIPCION_U2000]]</f>
        <v>1</v>
      </c>
      <c r="AA2207" t="s">
        <v>7373</v>
      </c>
      <c r="AB2207" t="b">
        <f>Tabla1[[#This Row],[EJECUTIVO COMERCIAL 31/10]]=Tabla1[[#This Row],[EJECUTIVO_CORPORATE]]</f>
        <v>1</v>
      </c>
      <c r="AC2207" t="str">
        <f>VLOOKUP(Tabla1[[#This Row],[NRO_CUENTA]],[1]!Tabla3[#Data],12,0)</f>
        <v>Realizada recertificacion</v>
      </c>
      <c r="AD2207" t="e">
        <f>VLOOKUP(Tabla1[[#This Row],[NRO_CUENTA]],[1]!Tabla3[#Data],17,0)</f>
        <v>#REF!</v>
      </c>
    </row>
    <row r="2208" spans="1:30" x14ac:dyDescent="0.25">
      <c r="A2208" t="s">
        <v>322</v>
      </c>
      <c r="B2208" s="1">
        <v>45077</v>
      </c>
      <c r="C2208" t="s">
        <v>28</v>
      </c>
      <c r="D2208">
        <v>39244</v>
      </c>
      <c r="E2208" s="6" t="s">
        <v>9204</v>
      </c>
      <c r="F2208" t="s">
        <v>9205</v>
      </c>
      <c r="G2208" s="6" t="s">
        <v>8191</v>
      </c>
      <c r="H2208" t="s">
        <v>40</v>
      </c>
      <c r="I2208" t="s">
        <v>23</v>
      </c>
      <c r="J2208" t="s">
        <v>8198</v>
      </c>
      <c r="K2208" t="s">
        <v>9230</v>
      </c>
      <c r="L2208" t="s">
        <v>9231</v>
      </c>
      <c r="M2208" t="s">
        <v>9232</v>
      </c>
      <c r="N2208" t="s">
        <v>4091</v>
      </c>
      <c r="O2208" s="14">
        <v>45170</v>
      </c>
      <c r="P2208" s="14">
        <v>45200</v>
      </c>
      <c r="Q2208" s="1" t="s">
        <v>75</v>
      </c>
      <c r="R2208" s="1"/>
      <c r="S2208" s="2" t="s">
        <v>4837</v>
      </c>
      <c r="T2208" s="48" t="s">
        <v>6992</v>
      </c>
      <c r="U2208" t="s">
        <v>5982</v>
      </c>
      <c r="V2208" t="s">
        <v>5982</v>
      </c>
      <c r="W2208" t="s">
        <v>28</v>
      </c>
      <c r="X2208" t="b">
        <f>Tabla1[[#This Row],[PLAN CONSUMO 31/10]]=Tabla1[[#This Row],[PLAN_CONSUMO]]</f>
        <v>1</v>
      </c>
      <c r="Y2208" t="s">
        <v>9205</v>
      </c>
      <c r="Z2208" t="b">
        <f>Tabla1[[#This Row],[DESCRIPCION_U20002 31/10]]=Tabla1[[#This Row],[DESCRIPCION_U2000]]</f>
        <v>1</v>
      </c>
      <c r="AA2208" t="s">
        <v>8191</v>
      </c>
      <c r="AB2208" t="b">
        <f>Tabla1[[#This Row],[EJECUTIVO COMERCIAL 31/10]]=Tabla1[[#This Row],[EJECUTIVO_CORPORATE]]</f>
        <v>1</v>
      </c>
      <c r="AC2208" t="str">
        <f>VLOOKUP(Tabla1[[#This Row],[NRO_CUENTA]],[1]!Tabla3[#Data],12,0)</f>
        <v>CANCELADA</v>
      </c>
      <c r="AD2208" t="e">
        <f>VLOOKUP(Tabla1[[#This Row],[NRO_CUENTA]],[1]!Tabla3[#Data],17,0)</f>
        <v>#REF!</v>
      </c>
    </row>
    <row r="2209" spans="1:30" x14ac:dyDescent="0.25">
      <c r="A2209" t="s">
        <v>322</v>
      </c>
      <c r="B2209" s="1">
        <v>45138</v>
      </c>
      <c r="C2209" t="s">
        <v>129</v>
      </c>
      <c r="D2209">
        <v>39510</v>
      </c>
      <c r="E2209" s="6" t="s">
        <v>9206</v>
      </c>
      <c r="F2209" t="s">
        <v>9207</v>
      </c>
      <c r="G2209" s="6" t="s">
        <v>7614</v>
      </c>
      <c r="H2209" t="s">
        <v>40</v>
      </c>
      <c r="I2209" t="s">
        <v>23</v>
      </c>
      <c r="J2209" t="s">
        <v>7431</v>
      </c>
      <c r="K2209" t="s">
        <v>9233</v>
      </c>
      <c r="L2209" t="s">
        <v>9234</v>
      </c>
      <c r="M2209" t="s">
        <v>9235</v>
      </c>
      <c r="N2209" t="s">
        <v>4091</v>
      </c>
      <c r="O2209" s="14">
        <v>45170</v>
      </c>
      <c r="P2209" s="14">
        <v>45200</v>
      </c>
      <c r="Q2209" s="1" t="s">
        <v>27</v>
      </c>
      <c r="R2209" s="1"/>
      <c r="S2209" s="2"/>
      <c r="T2209" s="48">
        <v>45230</v>
      </c>
      <c r="U2209" t="s">
        <v>5982</v>
      </c>
      <c r="V2209" t="s">
        <v>5982</v>
      </c>
      <c r="W2209" t="s">
        <v>129</v>
      </c>
      <c r="X2209" t="b">
        <f>Tabla1[[#This Row],[PLAN CONSUMO 31/10]]=Tabla1[[#This Row],[PLAN_CONSUMO]]</f>
        <v>1</v>
      </c>
      <c r="Y2209" t="s">
        <v>9207</v>
      </c>
      <c r="Z2209" t="b">
        <f>Tabla1[[#This Row],[DESCRIPCION_U20002 31/10]]=Tabla1[[#This Row],[DESCRIPCION_U2000]]</f>
        <v>1</v>
      </c>
      <c r="AA2209" t="s">
        <v>7614</v>
      </c>
      <c r="AB2209" t="b">
        <f>Tabla1[[#This Row],[EJECUTIVO COMERCIAL 31/10]]=Tabla1[[#This Row],[EJECUTIVO_CORPORATE]]</f>
        <v>1</v>
      </c>
      <c r="AC2209" t="str">
        <f>VLOOKUP(Tabla1[[#This Row],[NRO_CUENTA]],[1]!Tabla3[#Data],12,0)</f>
        <v>Realizada</v>
      </c>
      <c r="AD2209" t="e">
        <f>VLOOKUP(Tabla1[[#This Row],[NRO_CUENTA]],[1]!Tabla3[#Data],17,0)</f>
        <v>#REF!</v>
      </c>
    </row>
    <row r="2210" spans="1:30" x14ac:dyDescent="0.25">
      <c r="A2210" t="s">
        <v>322</v>
      </c>
      <c r="B2210" s="1">
        <v>45138</v>
      </c>
      <c r="C2210" t="s">
        <v>469</v>
      </c>
      <c r="D2210">
        <v>39519</v>
      </c>
      <c r="E2210" s="6" t="s">
        <v>9208</v>
      </c>
      <c r="F2210" t="s">
        <v>9209</v>
      </c>
      <c r="G2210" s="6" t="s">
        <v>9210</v>
      </c>
      <c r="H2210" t="s">
        <v>40</v>
      </c>
      <c r="I2210" t="s">
        <v>23</v>
      </c>
      <c r="J2210" t="s">
        <v>9268</v>
      </c>
      <c r="K2210" t="s">
        <v>9236</v>
      </c>
      <c r="L2210" t="s">
        <v>9116</v>
      </c>
      <c r="M2210" t="s">
        <v>9237</v>
      </c>
      <c r="N2210" t="s">
        <v>4091</v>
      </c>
      <c r="O2210" s="14">
        <v>45170</v>
      </c>
      <c r="P2210" s="14">
        <v>45200</v>
      </c>
      <c r="Q2210" s="1" t="s">
        <v>27</v>
      </c>
      <c r="R2210" s="1"/>
      <c r="S2210" s="2"/>
      <c r="T2210" s="48">
        <v>45227</v>
      </c>
      <c r="U2210" t="s">
        <v>5982</v>
      </c>
      <c r="V2210" t="s">
        <v>5982</v>
      </c>
      <c r="W2210" t="s">
        <v>469</v>
      </c>
      <c r="X2210" t="b">
        <f>Tabla1[[#This Row],[PLAN CONSUMO 31/10]]=Tabla1[[#This Row],[PLAN_CONSUMO]]</f>
        <v>1</v>
      </c>
      <c r="Y2210" t="s">
        <v>9209</v>
      </c>
      <c r="Z2210" t="b">
        <f>Tabla1[[#This Row],[DESCRIPCION_U20002 31/10]]=Tabla1[[#This Row],[DESCRIPCION_U2000]]</f>
        <v>1</v>
      </c>
      <c r="AA2210" t="s">
        <v>9210</v>
      </c>
      <c r="AB2210" t="b">
        <f>Tabla1[[#This Row],[EJECUTIVO COMERCIAL 31/10]]=Tabla1[[#This Row],[EJECUTIVO_CORPORATE]]</f>
        <v>1</v>
      </c>
      <c r="AC2210" t="str">
        <f>VLOOKUP(Tabla1[[#This Row],[NRO_CUENTA]],[1]!Tabla3[#Data],12,0)</f>
        <v>Realizada</v>
      </c>
      <c r="AD2210" t="e">
        <f>VLOOKUP(Tabla1[[#This Row],[NRO_CUENTA]],[1]!Tabla3[#Data],17,0)</f>
        <v>#REF!</v>
      </c>
    </row>
    <row r="2211" spans="1:30" x14ac:dyDescent="0.25">
      <c r="A2211" t="s">
        <v>188</v>
      </c>
      <c r="B2211" s="1">
        <v>45154</v>
      </c>
      <c r="C2211" t="s">
        <v>76</v>
      </c>
      <c r="D2211">
        <v>39590</v>
      </c>
      <c r="E2211" s="6" t="s">
        <v>9211</v>
      </c>
      <c r="F2211" t="s">
        <v>9212</v>
      </c>
      <c r="G2211" s="6" t="s">
        <v>9213</v>
      </c>
      <c r="H2211" t="s">
        <v>22</v>
      </c>
      <c r="I2211" t="s">
        <v>23</v>
      </c>
      <c r="J2211" t="s">
        <v>9269</v>
      </c>
      <c r="K2211" t="s">
        <v>9238</v>
      </c>
      <c r="L2211">
        <v>0</v>
      </c>
      <c r="M2211" t="s">
        <v>9239</v>
      </c>
      <c r="N2211" t="s">
        <v>4091</v>
      </c>
      <c r="O2211" s="14">
        <v>45170</v>
      </c>
      <c r="P2211" s="14">
        <v>45200</v>
      </c>
      <c r="Q2211" s="1" t="s">
        <v>75</v>
      </c>
      <c r="R2211" s="1"/>
      <c r="S2211" s="25" t="s">
        <v>1018</v>
      </c>
      <c r="T2211" s="48" t="s">
        <v>6992</v>
      </c>
      <c r="U2211" t="s">
        <v>5982</v>
      </c>
      <c r="V2211" t="s">
        <v>5982</v>
      </c>
      <c r="W2211" t="s">
        <v>76</v>
      </c>
      <c r="X2211" t="b">
        <f>Tabla1[[#This Row],[PLAN CONSUMO 31/10]]=Tabla1[[#This Row],[PLAN_CONSUMO]]</f>
        <v>1</v>
      </c>
      <c r="Y2211" t="s">
        <v>9212</v>
      </c>
      <c r="Z2211" t="b">
        <f>Tabla1[[#This Row],[DESCRIPCION_U20002 31/10]]=Tabla1[[#This Row],[DESCRIPCION_U2000]]</f>
        <v>1</v>
      </c>
      <c r="AA2211" t="s">
        <v>9483</v>
      </c>
      <c r="AB2211" t="b">
        <f>Tabla1[[#This Row],[EJECUTIVO COMERCIAL 31/10]]=Tabla1[[#This Row],[EJECUTIVO_CORPORATE]]</f>
        <v>0</v>
      </c>
      <c r="AC2211" t="str">
        <f>VLOOKUP(Tabla1[[#This Row],[NRO_CUENTA]],[1]!Tabla3[#Data],12,0)</f>
        <v>CANCELADA</v>
      </c>
      <c r="AD2211" t="e">
        <f>VLOOKUP(Tabla1[[#This Row],[NRO_CUENTA]],[1]!Tabla3[#Data],17,0)</f>
        <v>#REF!</v>
      </c>
    </row>
    <row r="2212" spans="1:30" x14ac:dyDescent="0.25">
      <c r="A2212" t="s">
        <v>322</v>
      </c>
      <c r="B2212" s="1">
        <v>45168</v>
      </c>
      <c r="C2212" t="s">
        <v>393</v>
      </c>
      <c r="D2212">
        <v>39606</v>
      </c>
      <c r="E2212" s="6" t="s">
        <v>9214</v>
      </c>
      <c r="F2212" t="s">
        <v>9215</v>
      </c>
      <c r="G2212" s="6" t="s">
        <v>7447</v>
      </c>
      <c r="H2212" t="s">
        <v>22</v>
      </c>
      <c r="I2212" t="s">
        <v>23</v>
      </c>
      <c r="J2212" t="s">
        <v>9165</v>
      </c>
      <c r="K2212" t="s">
        <v>9240</v>
      </c>
      <c r="L2212" t="s">
        <v>9241</v>
      </c>
      <c r="M2212" t="s">
        <v>9242</v>
      </c>
      <c r="N2212" t="s">
        <v>4091</v>
      </c>
      <c r="O2212" s="14">
        <v>45170</v>
      </c>
      <c r="P2212" s="14">
        <v>45200</v>
      </c>
      <c r="Q2212" s="1" t="s">
        <v>27</v>
      </c>
      <c r="R2212" s="1"/>
      <c r="S2212" s="2"/>
      <c r="T2212" s="48">
        <v>45209</v>
      </c>
      <c r="U2212" t="s">
        <v>5982</v>
      </c>
      <c r="V2212" t="s">
        <v>5982</v>
      </c>
      <c r="W2212" t="s">
        <v>393</v>
      </c>
      <c r="X2212" t="b">
        <f>Tabla1[[#This Row],[PLAN CONSUMO 31/10]]=Tabla1[[#This Row],[PLAN_CONSUMO]]</f>
        <v>1</v>
      </c>
      <c r="Y2212" t="s">
        <v>9215</v>
      </c>
      <c r="Z2212" t="b">
        <f>Tabla1[[#This Row],[DESCRIPCION_U20002 31/10]]=Tabla1[[#This Row],[DESCRIPCION_U2000]]</f>
        <v>1</v>
      </c>
      <c r="AA2212" t="s">
        <v>7447</v>
      </c>
      <c r="AB2212" t="b">
        <f>Tabla1[[#This Row],[EJECUTIVO COMERCIAL 31/10]]=Tabla1[[#This Row],[EJECUTIVO_CORPORATE]]</f>
        <v>1</v>
      </c>
      <c r="AC2212" t="str">
        <f>VLOOKUP(Tabla1[[#This Row],[NRO_CUENTA]],[1]!Tabla3[#Data],12,0)</f>
        <v>Realizada</v>
      </c>
      <c r="AD2212" t="e">
        <f>VLOOKUP(Tabla1[[#This Row],[NRO_CUENTA]],[1]!Tabla3[#Data],17,0)</f>
        <v>#REF!</v>
      </c>
    </row>
    <row r="2213" spans="1:30" x14ac:dyDescent="0.25">
      <c r="A2213" t="s">
        <v>322</v>
      </c>
      <c r="B2213" s="1">
        <v>45169</v>
      </c>
      <c r="C2213" t="s">
        <v>129</v>
      </c>
      <c r="D2213">
        <v>39611</v>
      </c>
      <c r="E2213" s="6" t="s">
        <v>9216</v>
      </c>
      <c r="F2213" t="s">
        <v>9217</v>
      </c>
      <c r="G2213" s="6" t="s">
        <v>7447</v>
      </c>
      <c r="H2213" t="s">
        <v>40</v>
      </c>
      <c r="I2213" t="s">
        <v>23</v>
      </c>
      <c r="J2213" t="s">
        <v>9165</v>
      </c>
      <c r="K2213" t="s">
        <v>9243</v>
      </c>
      <c r="L2213" t="s">
        <v>9244</v>
      </c>
      <c r="M2213" t="s">
        <v>9245</v>
      </c>
      <c r="N2213" t="s">
        <v>4091</v>
      </c>
      <c r="O2213" s="14">
        <v>45170</v>
      </c>
      <c r="P2213" s="14">
        <v>45200</v>
      </c>
      <c r="Q2213" s="1" t="s">
        <v>996</v>
      </c>
      <c r="R2213" s="1"/>
      <c r="S2213" s="2"/>
      <c r="T2213" s="48" t="s">
        <v>6992</v>
      </c>
      <c r="U2213" t="s">
        <v>5982</v>
      </c>
      <c r="V2213" t="s">
        <v>5982</v>
      </c>
      <c r="W2213" t="s">
        <v>129</v>
      </c>
      <c r="X2213" t="b">
        <f>Tabla1[[#This Row],[PLAN CONSUMO 31/10]]=Tabla1[[#This Row],[PLAN_CONSUMO]]</f>
        <v>1</v>
      </c>
      <c r="Y2213" t="s">
        <v>9217</v>
      </c>
      <c r="Z2213" t="b">
        <f>Tabla1[[#This Row],[DESCRIPCION_U20002 31/10]]=Tabla1[[#This Row],[DESCRIPCION_U2000]]</f>
        <v>1</v>
      </c>
      <c r="AA2213" t="s">
        <v>7447</v>
      </c>
      <c r="AB2213" t="b">
        <f>Tabla1[[#This Row],[EJECUTIVO COMERCIAL 31/10]]=Tabla1[[#This Row],[EJECUTIVO_CORPORATE]]</f>
        <v>1</v>
      </c>
      <c r="AC2213" t="str">
        <f>VLOOKUP(Tabla1[[#This Row],[NRO_CUENTA]],[1]!Tabla3[#Data],12,0)</f>
        <v>Esperando confirmacion por correo</v>
      </c>
      <c r="AD2213" t="e">
        <f>VLOOKUP(Tabla1[[#This Row],[NRO_CUENTA]],[1]!Tabla3[#Data],17,0)</f>
        <v>#REF!</v>
      </c>
    </row>
    <row r="2214" spans="1:30" x14ac:dyDescent="0.25">
      <c r="A2214" t="s">
        <v>88</v>
      </c>
      <c r="B2214" s="1">
        <v>45166</v>
      </c>
      <c r="C2214" t="s">
        <v>364</v>
      </c>
      <c r="D2214">
        <v>39618</v>
      </c>
      <c r="E2214" s="6" t="s">
        <v>4872</v>
      </c>
      <c r="F2214" t="s">
        <v>9218</v>
      </c>
      <c r="G2214" s="6" t="s">
        <v>1408</v>
      </c>
      <c r="H2214" t="s">
        <v>22</v>
      </c>
      <c r="I2214" t="s">
        <v>23</v>
      </c>
      <c r="J2214" t="s">
        <v>1228</v>
      </c>
      <c r="K2214" t="s">
        <v>9246</v>
      </c>
      <c r="L2214" t="s">
        <v>9247</v>
      </c>
      <c r="M2214" t="s">
        <v>9248</v>
      </c>
      <c r="N2214" t="s">
        <v>4091</v>
      </c>
      <c r="O2214" s="14">
        <v>45170</v>
      </c>
      <c r="P2214" s="14">
        <v>45200</v>
      </c>
      <c r="Q2214" s="1" t="s">
        <v>27</v>
      </c>
      <c r="R2214" s="1"/>
      <c r="S2214" s="2"/>
      <c r="T2214" s="48">
        <v>45215</v>
      </c>
      <c r="U2214" t="s">
        <v>5982</v>
      </c>
      <c r="V2214" t="s">
        <v>5982</v>
      </c>
      <c r="W2214" t="s">
        <v>364</v>
      </c>
      <c r="X2214" t="b">
        <f>Tabla1[[#This Row],[PLAN CONSUMO 31/10]]=Tabla1[[#This Row],[PLAN_CONSUMO]]</f>
        <v>1</v>
      </c>
      <c r="Y2214" t="s">
        <v>9218</v>
      </c>
      <c r="Z2214" t="b">
        <f>Tabla1[[#This Row],[DESCRIPCION_U20002 31/10]]=Tabla1[[#This Row],[DESCRIPCION_U2000]]</f>
        <v>1</v>
      </c>
      <c r="AA2214" t="s">
        <v>8638</v>
      </c>
      <c r="AB2214" t="b">
        <f>Tabla1[[#This Row],[EJECUTIVO COMERCIAL 31/10]]=Tabla1[[#This Row],[EJECUTIVO_CORPORATE]]</f>
        <v>0</v>
      </c>
      <c r="AC2214" t="str">
        <f>VLOOKUP(Tabla1[[#This Row],[NRO_CUENTA]],[1]!Tabla3[#Data],12,0)</f>
        <v>Realizada</v>
      </c>
      <c r="AD2214" t="e">
        <f>VLOOKUP(Tabla1[[#This Row],[NRO_CUENTA]],[1]!Tabla3[#Data],17,0)</f>
        <v>#REF!</v>
      </c>
    </row>
    <row r="2215" spans="1:30" x14ac:dyDescent="0.25">
      <c r="A2215" t="s">
        <v>88</v>
      </c>
      <c r="B2215" s="1">
        <v>45196</v>
      </c>
      <c r="C2215" t="s">
        <v>28</v>
      </c>
      <c r="D2215">
        <v>39620</v>
      </c>
      <c r="E2215" s="6" t="s">
        <v>5267</v>
      </c>
      <c r="F2215" t="s">
        <v>9219</v>
      </c>
      <c r="G2215" s="6" t="s">
        <v>4247</v>
      </c>
      <c r="H2215" t="s">
        <v>22</v>
      </c>
      <c r="I2215" t="s">
        <v>23</v>
      </c>
      <c r="J2215" t="s">
        <v>4336</v>
      </c>
      <c r="K2215" t="s">
        <v>9249</v>
      </c>
      <c r="L2215" t="s">
        <v>9250</v>
      </c>
      <c r="M2215" t="s">
        <v>9251</v>
      </c>
      <c r="N2215" t="s">
        <v>4091</v>
      </c>
      <c r="O2215" s="14">
        <v>45170</v>
      </c>
      <c r="P2215" s="14">
        <v>45200</v>
      </c>
      <c r="Q2215" s="1" t="s">
        <v>996</v>
      </c>
      <c r="R2215" s="1"/>
      <c r="S2215" s="2"/>
      <c r="T2215" s="48" t="s">
        <v>6992</v>
      </c>
      <c r="U2215" t="s">
        <v>5982</v>
      </c>
      <c r="V2215" t="s">
        <v>5982</v>
      </c>
      <c r="W2215" t="s">
        <v>28</v>
      </c>
      <c r="X2215" t="b">
        <f>Tabla1[[#This Row],[PLAN CONSUMO 31/10]]=Tabla1[[#This Row],[PLAN_CONSUMO]]</f>
        <v>1</v>
      </c>
      <c r="Y2215" t="s">
        <v>9219</v>
      </c>
      <c r="Z2215" t="b">
        <f>Tabla1[[#This Row],[DESCRIPCION_U20002 31/10]]=Tabla1[[#This Row],[DESCRIPCION_U2000]]</f>
        <v>1</v>
      </c>
      <c r="AA2215" t="s">
        <v>4247</v>
      </c>
      <c r="AB2215" t="b">
        <f>Tabla1[[#This Row],[EJECUTIVO COMERCIAL 31/10]]=Tabla1[[#This Row],[EJECUTIVO_CORPORATE]]</f>
        <v>1</v>
      </c>
      <c r="AC2215" t="str">
        <f>VLOOKUP(Tabla1[[#This Row],[NRO_CUENTA]],[1]!Tabla3[#Data],12,0)</f>
        <v>PROGRAMADA</v>
      </c>
      <c r="AD2215" t="e">
        <f>VLOOKUP(Tabla1[[#This Row],[NRO_CUENTA]],[1]!Tabla3[#Data],17,0)</f>
        <v>#REF!</v>
      </c>
    </row>
    <row r="2216" spans="1:30" x14ac:dyDescent="0.25">
      <c r="A2216" t="s">
        <v>322</v>
      </c>
      <c r="B2216" s="1">
        <v>45169</v>
      </c>
      <c r="C2216" t="s">
        <v>282</v>
      </c>
      <c r="D2216">
        <v>39622</v>
      </c>
      <c r="E2216" s="6" t="s">
        <v>9220</v>
      </c>
      <c r="F2216" t="s">
        <v>9221</v>
      </c>
      <c r="G2216" s="6" t="s">
        <v>3843</v>
      </c>
      <c r="H2216" t="s">
        <v>40</v>
      </c>
      <c r="I2216" t="s">
        <v>23</v>
      </c>
      <c r="J2216" t="s">
        <v>1844</v>
      </c>
      <c r="K2216" t="s">
        <v>9252</v>
      </c>
      <c r="L2216" t="s">
        <v>9253</v>
      </c>
      <c r="M2216" t="s">
        <v>9254</v>
      </c>
      <c r="N2216" t="s">
        <v>4091</v>
      </c>
      <c r="O2216" s="14">
        <v>45170</v>
      </c>
      <c r="P2216" s="14">
        <v>45200</v>
      </c>
      <c r="Q2216" s="1" t="s">
        <v>996</v>
      </c>
      <c r="R2216" s="1"/>
      <c r="S2216" s="2"/>
      <c r="T2216" s="48" t="s">
        <v>6992</v>
      </c>
      <c r="U2216" t="s">
        <v>5982</v>
      </c>
      <c r="V2216" t="s">
        <v>5982</v>
      </c>
      <c r="W2216" t="s">
        <v>282</v>
      </c>
      <c r="X2216" t="b">
        <f>Tabla1[[#This Row],[PLAN CONSUMO 31/10]]=Tabla1[[#This Row],[PLAN_CONSUMO]]</f>
        <v>1</v>
      </c>
      <c r="Y2216" t="s">
        <v>9221</v>
      </c>
      <c r="Z2216" t="b">
        <f>Tabla1[[#This Row],[DESCRIPCION_U20002 31/10]]=Tabla1[[#This Row],[DESCRIPCION_U2000]]</f>
        <v>1</v>
      </c>
      <c r="AA2216" t="s">
        <v>3843</v>
      </c>
      <c r="AB2216" t="b">
        <f>Tabla1[[#This Row],[EJECUTIVO COMERCIAL 31/10]]=Tabla1[[#This Row],[EJECUTIVO_CORPORATE]]</f>
        <v>1</v>
      </c>
      <c r="AC2216" t="str">
        <f>VLOOKUP(Tabla1[[#This Row],[NRO_CUENTA]],[1]!Tabla3[#Data],12,0)</f>
        <v>Esperando confirmacion por correo</v>
      </c>
      <c r="AD2216" t="e">
        <f>VLOOKUP(Tabla1[[#This Row],[NRO_CUENTA]],[1]!Tabla3[#Data],17,0)</f>
        <v>#REF!</v>
      </c>
    </row>
    <row r="2217" spans="1:30" x14ac:dyDescent="0.25">
      <c r="A2217" t="s">
        <v>322</v>
      </c>
      <c r="B2217" s="1">
        <v>45169</v>
      </c>
      <c r="C2217" t="s">
        <v>28</v>
      </c>
      <c r="D2217">
        <v>39637</v>
      </c>
      <c r="E2217" s="6" t="s">
        <v>9043</v>
      </c>
      <c r="F2217" t="s">
        <v>9222</v>
      </c>
      <c r="G2217" s="6" t="s">
        <v>5340</v>
      </c>
      <c r="H2217" t="s">
        <v>40</v>
      </c>
      <c r="I2217" t="s">
        <v>23</v>
      </c>
      <c r="J2217" s="34" t="s">
        <v>5352</v>
      </c>
      <c r="K2217" t="s">
        <v>9255</v>
      </c>
      <c r="L2217" t="s">
        <v>9256</v>
      </c>
      <c r="M2217" t="s">
        <v>9094</v>
      </c>
      <c r="N2217" t="s">
        <v>4091</v>
      </c>
      <c r="O2217" s="14">
        <v>45170</v>
      </c>
      <c r="P2217" s="14">
        <v>45200</v>
      </c>
      <c r="Q2217" s="1" t="s">
        <v>996</v>
      </c>
      <c r="R2217" s="1"/>
      <c r="S2217" s="2"/>
      <c r="T2217" s="48" t="s">
        <v>6992</v>
      </c>
      <c r="U2217" t="s">
        <v>5982</v>
      </c>
      <c r="V2217" t="s">
        <v>5982</v>
      </c>
      <c r="W2217" t="s">
        <v>28</v>
      </c>
      <c r="X2217" t="b">
        <f>Tabla1[[#This Row],[PLAN CONSUMO 31/10]]=Tabla1[[#This Row],[PLAN_CONSUMO]]</f>
        <v>1</v>
      </c>
      <c r="Y2217" t="s">
        <v>9222</v>
      </c>
      <c r="Z2217" t="b">
        <f>Tabla1[[#This Row],[DESCRIPCION_U20002 31/10]]=Tabla1[[#This Row],[DESCRIPCION_U2000]]</f>
        <v>1</v>
      </c>
      <c r="AA2217" t="s">
        <v>5340</v>
      </c>
      <c r="AB2217" t="b">
        <f>Tabla1[[#This Row],[EJECUTIVO COMERCIAL 31/10]]=Tabla1[[#This Row],[EJECUTIVO_CORPORATE]]</f>
        <v>1</v>
      </c>
      <c r="AC2217" t="str">
        <f>VLOOKUP(Tabla1[[#This Row],[NRO_CUENTA]],[1]!Tabla3[#Data],12,0)</f>
        <v>Observado</v>
      </c>
      <c r="AD2217" t="e">
        <f>VLOOKUP(Tabla1[[#This Row],[NRO_CUENTA]],[1]!Tabla3[#Data],17,0)</f>
        <v>#REF!</v>
      </c>
    </row>
    <row r="2218" spans="1:30" x14ac:dyDescent="0.25">
      <c r="A2218" t="s">
        <v>88</v>
      </c>
      <c r="B2218" s="1">
        <v>45169</v>
      </c>
      <c r="C2218" t="s">
        <v>28</v>
      </c>
      <c r="D2218">
        <v>39640</v>
      </c>
      <c r="E2218" s="6" t="s">
        <v>365</v>
      </c>
      <c r="F2218" t="s">
        <v>9223</v>
      </c>
      <c r="G2218" s="6" t="s">
        <v>1426</v>
      </c>
      <c r="H2218" t="s">
        <v>40</v>
      </c>
      <c r="I2218" t="s">
        <v>23</v>
      </c>
      <c r="J2218" t="s">
        <v>1222</v>
      </c>
      <c r="K2218" t="s">
        <v>9257</v>
      </c>
      <c r="L2218">
        <v>0</v>
      </c>
      <c r="M2218" t="s">
        <v>9258</v>
      </c>
      <c r="N2218" t="s">
        <v>4091</v>
      </c>
      <c r="O2218" s="14">
        <v>45170</v>
      </c>
      <c r="P2218" s="14">
        <v>45200</v>
      </c>
      <c r="Q2218" s="1" t="s">
        <v>27</v>
      </c>
      <c r="R2218" s="1"/>
      <c r="S2218" s="2"/>
      <c r="T2218" s="48">
        <v>45224</v>
      </c>
      <c r="U2218" t="s">
        <v>5982</v>
      </c>
      <c r="V2218" t="s">
        <v>5982</v>
      </c>
      <c r="W2218" t="s">
        <v>28</v>
      </c>
      <c r="X2218" t="b">
        <f>Tabla1[[#This Row],[PLAN CONSUMO 31/10]]=Tabla1[[#This Row],[PLAN_CONSUMO]]</f>
        <v>1</v>
      </c>
      <c r="Y2218" t="s">
        <v>9223</v>
      </c>
      <c r="Z2218" t="b">
        <f>Tabla1[[#This Row],[DESCRIPCION_U20002 31/10]]=Tabla1[[#This Row],[DESCRIPCION_U2000]]</f>
        <v>1</v>
      </c>
      <c r="AA2218" t="s">
        <v>1426</v>
      </c>
      <c r="AB2218" t="b">
        <f>Tabla1[[#This Row],[EJECUTIVO COMERCIAL 31/10]]=Tabla1[[#This Row],[EJECUTIVO_CORPORATE]]</f>
        <v>1</v>
      </c>
      <c r="AC2218" t="str">
        <f>VLOOKUP(Tabla1[[#This Row],[NRO_CUENTA]],[1]!Tabla3[#Data],12,0)</f>
        <v>Realizada (observada)</v>
      </c>
      <c r="AD2218" t="e">
        <f>VLOOKUP(Tabla1[[#This Row],[NRO_CUENTA]],[1]!Tabla3[#Data],17,0)</f>
        <v>#REF!</v>
      </c>
    </row>
    <row r="2219" spans="1:30" x14ac:dyDescent="0.25">
      <c r="A2219" t="s">
        <v>242</v>
      </c>
      <c r="B2219" s="1">
        <v>45169</v>
      </c>
      <c r="C2219" t="s">
        <v>287</v>
      </c>
      <c r="D2219">
        <v>39641</v>
      </c>
      <c r="E2219" s="6" t="s">
        <v>9224</v>
      </c>
      <c r="F2219" t="s">
        <v>9225</v>
      </c>
      <c r="G2219" s="6" t="s">
        <v>7614</v>
      </c>
      <c r="H2219" t="s">
        <v>40</v>
      </c>
      <c r="I2219" t="s">
        <v>23</v>
      </c>
      <c r="J2219" t="s">
        <v>7431</v>
      </c>
      <c r="K2219" t="s">
        <v>9259</v>
      </c>
      <c r="L2219" t="s">
        <v>9260</v>
      </c>
      <c r="M2219" t="s">
        <v>9261</v>
      </c>
      <c r="N2219" t="s">
        <v>4091</v>
      </c>
      <c r="O2219" s="14">
        <v>45170</v>
      </c>
      <c r="P2219" s="14">
        <v>45200</v>
      </c>
      <c r="Q2219" s="1" t="s">
        <v>27</v>
      </c>
      <c r="R2219" s="1"/>
      <c r="S2219" s="2"/>
      <c r="T2219" s="48">
        <v>45222</v>
      </c>
      <c r="U2219" t="s">
        <v>5982</v>
      </c>
      <c r="V2219" t="s">
        <v>5982</v>
      </c>
      <c r="W2219" t="s">
        <v>287</v>
      </c>
      <c r="X2219" t="b">
        <f>Tabla1[[#This Row],[PLAN CONSUMO 31/10]]=Tabla1[[#This Row],[PLAN_CONSUMO]]</f>
        <v>1</v>
      </c>
      <c r="Y2219" t="s">
        <v>9225</v>
      </c>
      <c r="Z2219" t="b">
        <f>Tabla1[[#This Row],[DESCRIPCION_U20002 31/10]]=Tabla1[[#This Row],[DESCRIPCION_U2000]]</f>
        <v>1</v>
      </c>
      <c r="AA2219" t="s">
        <v>7614</v>
      </c>
      <c r="AB2219" t="b">
        <f>Tabla1[[#This Row],[EJECUTIVO COMERCIAL 31/10]]=Tabla1[[#This Row],[EJECUTIVO_CORPORATE]]</f>
        <v>1</v>
      </c>
      <c r="AC2219" t="str">
        <f>VLOOKUP(Tabla1[[#This Row],[NRO_CUENTA]],[1]!Tabla3[#Data],12,0)</f>
        <v>Realizada</v>
      </c>
      <c r="AD2219" t="e">
        <f>VLOOKUP(Tabla1[[#This Row],[NRO_CUENTA]],[1]!Tabla3[#Data],17,0)</f>
        <v>#REF!</v>
      </c>
    </row>
    <row r="2220" spans="1:30" x14ac:dyDescent="0.25">
      <c r="A2220" t="s">
        <v>242</v>
      </c>
      <c r="B2220" s="1">
        <v>45169</v>
      </c>
      <c r="C2220" t="s">
        <v>129</v>
      </c>
      <c r="D2220">
        <v>39655</v>
      </c>
      <c r="E2220" s="6" t="s">
        <v>9226</v>
      </c>
      <c r="F2220" t="s">
        <v>9480</v>
      </c>
      <c r="G2220" s="6" t="s">
        <v>9227</v>
      </c>
      <c r="H2220" t="s">
        <v>40</v>
      </c>
      <c r="I2220" t="s">
        <v>23</v>
      </c>
      <c r="J2220" t="s">
        <v>9270</v>
      </c>
      <c r="K2220" t="s">
        <v>9262</v>
      </c>
      <c r="L2220" t="s">
        <v>9263</v>
      </c>
      <c r="M2220" t="s">
        <v>9264</v>
      </c>
      <c r="N2220" t="s">
        <v>4091</v>
      </c>
      <c r="O2220" s="14">
        <v>45170</v>
      </c>
      <c r="P2220" s="14">
        <v>45200</v>
      </c>
      <c r="Q2220" s="1" t="s">
        <v>996</v>
      </c>
      <c r="R2220" s="1"/>
      <c r="S2220" s="2"/>
      <c r="T2220" s="48" t="s">
        <v>6992</v>
      </c>
      <c r="U2220" t="s">
        <v>5982</v>
      </c>
      <c r="V2220" t="s">
        <v>5982</v>
      </c>
      <c r="W2220" t="s">
        <v>129</v>
      </c>
      <c r="X2220" t="b">
        <f>Tabla1[[#This Row],[PLAN CONSUMO 31/10]]=Tabla1[[#This Row],[PLAN_CONSUMO]]</f>
        <v>1</v>
      </c>
      <c r="Y2220" t="s">
        <v>9480</v>
      </c>
      <c r="Z2220" t="b">
        <f>Tabla1[[#This Row],[DESCRIPCION_U20002 31/10]]=Tabla1[[#This Row],[DESCRIPCION_U2000]]</f>
        <v>1</v>
      </c>
      <c r="AA2220" t="s">
        <v>9227</v>
      </c>
      <c r="AB2220" t="b">
        <f>Tabla1[[#This Row],[EJECUTIVO COMERCIAL 31/10]]=Tabla1[[#This Row],[EJECUTIVO_CORPORATE]]</f>
        <v>1</v>
      </c>
      <c r="AC2220" t="str">
        <f>VLOOKUP(Tabla1[[#This Row],[NRO_CUENTA]],[1]!Tabla3[#Data],12,0)</f>
        <v>Esperando confirmacion por correo</v>
      </c>
      <c r="AD2220" t="e">
        <f>VLOOKUP(Tabla1[[#This Row],[NRO_CUENTA]],[1]!Tabla3[#Data],17,0)</f>
        <v>#REF!</v>
      </c>
    </row>
    <row r="2221" spans="1:30" x14ac:dyDescent="0.25">
      <c r="A2221" t="s">
        <v>242</v>
      </c>
      <c r="B2221" s="1">
        <v>45169</v>
      </c>
      <c r="C2221" t="s">
        <v>36</v>
      </c>
      <c r="D2221">
        <v>39657</v>
      </c>
      <c r="E2221" s="6" t="s">
        <v>9228</v>
      </c>
      <c r="F2221" t="s">
        <v>9229</v>
      </c>
      <c r="G2221" s="6" t="s">
        <v>4246</v>
      </c>
      <c r="H2221" t="s">
        <v>40</v>
      </c>
      <c r="I2221" t="s">
        <v>23</v>
      </c>
      <c r="J2221" t="s">
        <v>5191</v>
      </c>
      <c r="K2221" t="s">
        <v>9265</v>
      </c>
      <c r="L2221" t="s">
        <v>9266</v>
      </c>
      <c r="M2221" t="s">
        <v>9267</v>
      </c>
      <c r="N2221" t="s">
        <v>4091</v>
      </c>
      <c r="O2221" s="14">
        <v>45170</v>
      </c>
      <c r="P2221" s="14">
        <v>45200</v>
      </c>
      <c r="Q2221" s="1" t="s">
        <v>27</v>
      </c>
      <c r="R2221" s="1"/>
      <c r="S2221" s="2"/>
      <c r="T2221" s="48">
        <v>45220</v>
      </c>
      <c r="U2221" t="s">
        <v>5982</v>
      </c>
      <c r="V2221" t="s">
        <v>5982</v>
      </c>
      <c r="W2221" t="s">
        <v>36</v>
      </c>
      <c r="X2221" t="b">
        <f>Tabla1[[#This Row],[PLAN CONSUMO 31/10]]=Tabla1[[#This Row],[PLAN_CONSUMO]]</f>
        <v>1</v>
      </c>
      <c r="Y2221" t="s">
        <v>9229</v>
      </c>
      <c r="Z2221" t="b">
        <f>Tabla1[[#This Row],[DESCRIPCION_U20002 31/10]]=Tabla1[[#This Row],[DESCRIPCION_U2000]]</f>
        <v>1</v>
      </c>
      <c r="AA2221" t="s">
        <v>4246</v>
      </c>
      <c r="AB2221" t="b">
        <f>Tabla1[[#This Row],[EJECUTIVO COMERCIAL 31/10]]=Tabla1[[#This Row],[EJECUTIVO_CORPORATE]]</f>
        <v>1</v>
      </c>
      <c r="AC2221" t="str">
        <f>VLOOKUP(Tabla1[[#This Row],[NRO_CUENTA]],[1]!Tabla3[#Data],12,0)</f>
        <v>Realizada</v>
      </c>
      <c r="AD2221" t="e">
        <f>VLOOKUP(Tabla1[[#This Row],[NRO_CUENTA]],[1]!Tabla3[#Data],17,0)</f>
        <v>#REF!</v>
      </c>
    </row>
    <row r="2222" spans="1:30" x14ac:dyDescent="0.25">
      <c r="A2222" t="s">
        <v>88</v>
      </c>
      <c r="B2222" s="1">
        <v>44254</v>
      </c>
      <c r="C2222" t="s">
        <v>469</v>
      </c>
      <c r="D2222">
        <v>35948</v>
      </c>
      <c r="E2222" s="6" t="s">
        <v>2266</v>
      </c>
      <c r="F2222" t="s">
        <v>4618</v>
      </c>
      <c r="G2222" t="s">
        <v>7446</v>
      </c>
      <c r="H2222" t="s">
        <v>40</v>
      </c>
      <c r="I2222" t="s">
        <v>23</v>
      </c>
      <c r="J2222" t="s">
        <v>1634</v>
      </c>
      <c r="K2222" t="s">
        <v>4690</v>
      </c>
      <c r="L2222" t="s">
        <v>4691</v>
      </c>
      <c r="M2222" t="s">
        <v>2308</v>
      </c>
      <c r="N2222" t="s">
        <v>594</v>
      </c>
      <c r="O2222" s="14">
        <v>45170</v>
      </c>
      <c r="P2222" s="14">
        <v>45200</v>
      </c>
      <c r="Q2222" s="1" t="s">
        <v>6939</v>
      </c>
      <c r="R2222" s="1"/>
      <c r="S2222" s="2"/>
      <c r="T2222" s="50">
        <v>45214</v>
      </c>
      <c r="U2222" t="s">
        <v>5982</v>
      </c>
      <c r="V2222" t="s">
        <v>5982</v>
      </c>
      <c r="W2222" t="s">
        <v>469</v>
      </c>
      <c r="X2222" t="b">
        <f>Tabla1[[#This Row],[PLAN CONSUMO 31/10]]=Tabla1[[#This Row],[PLAN_CONSUMO]]</f>
        <v>1</v>
      </c>
      <c r="Y2222" t="s">
        <v>4618</v>
      </c>
      <c r="Z2222" t="b">
        <f>Tabla1[[#This Row],[DESCRIPCION_U20002 31/10]]=Tabla1[[#This Row],[DESCRIPCION_U2000]]</f>
        <v>1</v>
      </c>
      <c r="AA2222" t="s">
        <v>7446</v>
      </c>
      <c r="AB2222" t="b">
        <f>Tabla1[[#This Row],[EJECUTIVO COMERCIAL 31/10]]=Tabla1[[#This Row],[EJECUTIVO_CORPORATE]]</f>
        <v>1</v>
      </c>
      <c r="AC2222" t="s">
        <v>9037</v>
      </c>
      <c r="AD2222" t="e">
        <v>#REF!</v>
      </c>
    </row>
    <row r="2223" spans="1:30" x14ac:dyDescent="0.25">
      <c r="A2223" t="s">
        <v>242</v>
      </c>
      <c r="B2223" s="1">
        <v>44981</v>
      </c>
      <c r="C2223" t="s">
        <v>28</v>
      </c>
      <c r="D2223">
        <v>38792</v>
      </c>
      <c r="E2223" s="6" t="s">
        <v>8448</v>
      </c>
      <c r="F2223" t="s">
        <v>8449</v>
      </c>
      <c r="G2223" t="s">
        <v>8450</v>
      </c>
      <c r="H2223" t="s">
        <v>40</v>
      </c>
      <c r="I2223" t="s">
        <v>23</v>
      </c>
      <c r="J2223" t="s">
        <v>8508</v>
      </c>
      <c r="K2223" t="s">
        <v>8497</v>
      </c>
      <c r="L2223" t="s">
        <v>8498</v>
      </c>
      <c r="M2223" t="s">
        <v>8499</v>
      </c>
      <c r="N2223" t="s">
        <v>594</v>
      </c>
      <c r="O2223" s="14">
        <v>45170</v>
      </c>
      <c r="P2223" s="14">
        <v>45200</v>
      </c>
      <c r="Q2223" s="1" t="s">
        <v>6939</v>
      </c>
      <c r="R2223" s="1" t="s">
        <v>9302</v>
      </c>
      <c r="S2223" s="2"/>
      <c r="T2223" s="50">
        <v>45209</v>
      </c>
      <c r="U2223" t="s">
        <v>5982</v>
      </c>
      <c r="V2223" t="s">
        <v>5982</v>
      </c>
      <c r="W2223" t="s">
        <v>28</v>
      </c>
      <c r="X2223" t="b">
        <f>Tabla1[[#This Row],[PLAN CONSUMO 31/10]]=Tabla1[[#This Row],[PLAN_CONSUMO]]</f>
        <v>1</v>
      </c>
      <c r="Y2223" t="s">
        <v>8449</v>
      </c>
      <c r="Z2223" t="b">
        <f>Tabla1[[#This Row],[DESCRIPCION_U20002 31/10]]=Tabla1[[#This Row],[DESCRIPCION_U2000]]</f>
        <v>1</v>
      </c>
      <c r="AA2223" t="s">
        <v>8450</v>
      </c>
      <c r="AB2223" t="b">
        <f>Tabla1[[#This Row],[EJECUTIVO COMERCIAL 31/10]]=Tabla1[[#This Row],[EJECUTIVO_CORPORATE]]</f>
        <v>1</v>
      </c>
      <c r="AC2223" t="s">
        <v>9037</v>
      </c>
      <c r="AD2223" t="e">
        <v>#REF!</v>
      </c>
    </row>
    <row r="2224" spans="1:30" x14ac:dyDescent="0.25">
      <c r="A2224" t="s">
        <v>88</v>
      </c>
      <c r="B2224" s="1">
        <v>45169</v>
      </c>
      <c r="C2224" t="s">
        <v>28</v>
      </c>
      <c r="D2224">
        <v>39640</v>
      </c>
      <c r="E2224" s="6" t="s">
        <v>365</v>
      </c>
      <c r="F2224" t="s">
        <v>9223</v>
      </c>
      <c r="G2224" t="s">
        <v>1426</v>
      </c>
      <c r="H2224" t="s">
        <v>40</v>
      </c>
      <c r="I2224" t="s">
        <v>23</v>
      </c>
      <c r="J2224" t="s">
        <v>1222</v>
      </c>
      <c r="K2224" t="s">
        <v>9257</v>
      </c>
      <c r="L2224">
        <v>0</v>
      </c>
      <c r="M2224" t="s">
        <v>9258</v>
      </c>
      <c r="N2224" t="s">
        <v>594</v>
      </c>
      <c r="O2224" s="14">
        <v>45170</v>
      </c>
      <c r="P2224" s="14">
        <v>45200</v>
      </c>
      <c r="Q2224" s="1" t="s">
        <v>1878</v>
      </c>
      <c r="R2224" s="1"/>
      <c r="S2224" s="2"/>
      <c r="T2224" s="50">
        <v>45229</v>
      </c>
      <c r="U2224" t="s">
        <v>5982</v>
      </c>
      <c r="V2224" t="s">
        <v>5982</v>
      </c>
      <c r="W2224" t="s">
        <v>28</v>
      </c>
      <c r="X2224" t="b">
        <f>Tabla1[[#This Row],[PLAN CONSUMO 31/10]]=Tabla1[[#This Row],[PLAN_CONSUMO]]</f>
        <v>1</v>
      </c>
      <c r="Y2224" t="s">
        <v>9223</v>
      </c>
      <c r="Z2224" t="b">
        <f>Tabla1[[#This Row],[DESCRIPCION_U20002 31/10]]=Tabla1[[#This Row],[DESCRIPCION_U2000]]</f>
        <v>1</v>
      </c>
      <c r="AA2224" t="s">
        <v>1426</v>
      </c>
      <c r="AB2224" t="b">
        <f>Tabla1[[#This Row],[EJECUTIVO COMERCIAL 31/10]]=Tabla1[[#This Row],[EJECUTIVO_CORPORATE]]</f>
        <v>1</v>
      </c>
      <c r="AC2224" t="s">
        <v>9301</v>
      </c>
      <c r="AD2224" t="e">
        <v>#REF!</v>
      </c>
    </row>
    <row r="2225" spans="1:30" x14ac:dyDescent="0.25">
      <c r="A2225" t="s">
        <v>88</v>
      </c>
      <c r="B2225" s="1">
        <v>44074</v>
      </c>
      <c r="C2225" t="s">
        <v>28</v>
      </c>
      <c r="D2225">
        <v>35457</v>
      </c>
      <c r="E2225" s="6" t="s">
        <v>2266</v>
      </c>
      <c r="F2225" t="s">
        <v>6092</v>
      </c>
      <c r="G2225" t="s">
        <v>7446</v>
      </c>
      <c r="H2225" t="s">
        <v>22</v>
      </c>
      <c r="I2225" t="s">
        <v>23</v>
      </c>
      <c r="J2225" t="s">
        <v>1634</v>
      </c>
      <c r="K2225" t="s">
        <v>2309</v>
      </c>
      <c r="L2225" t="s">
        <v>2310</v>
      </c>
      <c r="M2225" t="s">
        <v>2308</v>
      </c>
      <c r="N2225" t="s">
        <v>594</v>
      </c>
      <c r="O2225" s="14">
        <v>45170</v>
      </c>
      <c r="P2225" s="14">
        <v>45200</v>
      </c>
      <c r="Q2225" s="1" t="s">
        <v>6939</v>
      </c>
      <c r="R2225" s="1" t="s">
        <v>2983</v>
      </c>
      <c r="S2225" s="2"/>
      <c r="T2225" s="50">
        <v>45205</v>
      </c>
      <c r="U2225" t="s">
        <v>5982</v>
      </c>
      <c r="V2225" t="s">
        <v>5982</v>
      </c>
      <c r="W2225" t="s">
        <v>28</v>
      </c>
      <c r="X2225" t="b">
        <f>Tabla1[[#This Row],[PLAN CONSUMO 31/10]]=Tabla1[[#This Row],[PLAN_CONSUMO]]</f>
        <v>1</v>
      </c>
      <c r="Y2225" t="s">
        <v>6092</v>
      </c>
      <c r="Z2225" t="b">
        <f>Tabla1[[#This Row],[DESCRIPCION_U20002 31/10]]=Tabla1[[#This Row],[DESCRIPCION_U2000]]</f>
        <v>1</v>
      </c>
      <c r="AA2225" t="s">
        <v>7446</v>
      </c>
      <c r="AB2225" t="b">
        <f>Tabla1[[#This Row],[EJECUTIVO COMERCIAL 31/10]]=Tabla1[[#This Row],[EJECUTIVO_CORPORATE]]</f>
        <v>1</v>
      </c>
      <c r="AC2225" t="s">
        <v>8896</v>
      </c>
      <c r="AD2225" t="e">
        <v>#REF!</v>
      </c>
    </row>
    <row r="2226" spans="1:30" x14ac:dyDescent="0.25">
      <c r="A2226" t="s">
        <v>18</v>
      </c>
      <c r="B2226" s="1">
        <v>43190</v>
      </c>
      <c r="C2226" t="s">
        <v>1641</v>
      </c>
      <c r="D2226">
        <v>32181</v>
      </c>
      <c r="E2226" s="6" t="s">
        <v>4022</v>
      </c>
      <c r="F2226" t="s">
        <v>8523</v>
      </c>
      <c r="G2226" t="s">
        <v>8891</v>
      </c>
      <c r="H2226" t="s">
        <v>22</v>
      </c>
      <c r="I2226" t="s">
        <v>23</v>
      </c>
      <c r="J2226" t="s">
        <v>939</v>
      </c>
      <c r="K2226" t="s">
        <v>4128</v>
      </c>
      <c r="L2226" t="s">
        <v>4129</v>
      </c>
      <c r="M2226" t="s">
        <v>4130</v>
      </c>
      <c r="N2226" t="s">
        <v>594</v>
      </c>
      <c r="O2226" s="14">
        <v>45170</v>
      </c>
      <c r="P2226" s="14">
        <v>45200</v>
      </c>
      <c r="Q2226" s="1" t="s">
        <v>6939</v>
      </c>
      <c r="R2226" s="1" t="s">
        <v>4497</v>
      </c>
      <c r="S2226" s="2"/>
      <c r="T2226" s="50">
        <v>45222</v>
      </c>
      <c r="U2226" t="s">
        <v>5982</v>
      </c>
      <c r="V2226" t="s">
        <v>5982</v>
      </c>
      <c r="W2226" t="s">
        <v>1641</v>
      </c>
      <c r="X2226" t="b">
        <f>Tabla1[[#This Row],[PLAN CONSUMO 31/10]]=Tabla1[[#This Row],[PLAN_CONSUMO]]</f>
        <v>1</v>
      </c>
      <c r="Y2226" t="s">
        <v>8523</v>
      </c>
      <c r="Z2226" t="b">
        <f>Tabla1[[#This Row],[DESCRIPCION_U20002 31/10]]=Tabla1[[#This Row],[DESCRIPCION_U2000]]</f>
        <v>1</v>
      </c>
      <c r="AA2226" t="s">
        <v>8891</v>
      </c>
      <c r="AB2226" t="b">
        <f>Tabla1[[#This Row],[EJECUTIVO COMERCIAL 31/10]]=Tabla1[[#This Row],[EJECUTIVO_CORPORATE]]</f>
        <v>1</v>
      </c>
      <c r="AC2226" t="s">
        <v>8896</v>
      </c>
      <c r="AD2226" t="e">
        <v>#REF!</v>
      </c>
    </row>
    <row r="2227" spans="1:30" x14ac:dyDescent="0.25">
      <c r="A2227" t="s">
        <v>242</v>
      </c>
      <c r="B2227" s="1">
        <v>45229</v>
      </c>
      <c r="C2227" t="s">
        <v>287</v>
      </c>
      <c r="D2227">
        <v>39762</v>
      </c>
      <c r="E2227" s="6" t="s">
        <v>9486</v>
      </c>
      <c r="F2227" t="s">
        <v>9487</v>
      </c>
      <c r="G2227" s="6" t="s">
        <v>5666</v>
      </c>
      <c r="H2227" t="s">
        <v>40</v>
      </c>
      <c r="I2227" t="s">
        <v>23</v>
      </c>
      <c r="J2227" t="s">
        <v>5667</v>
      </c>
      <c r="K2227" t="s">
        <v>9488</v>
      </c>
      <c r="L2227">
        <v>0</v>
      </c>
      <c r="M2227" t="s">
        <v>8575</v>
      </c>
      <c r="N2227" t="s">
        <v>594</v>
      </c>
      <c r="O2227" s="14">
        <v>45170</v>
      </c>
      <c r="P2227" s="14">
        <v>45200</v>
      </c>
      <c r="Q2227" s="1" t="s">
        <v>27</v>
      </c>
      <c r="R2227" s="1"/>
      <c r="S2227" s="2"/>
      <c r="T2227" s="1">
        <v>45209</v>
      </c>
      <c r="U2227" t="s">
        <v>5982</v>
      </c>
      <c r="V2227" t="s">
        <v>5982</v>
      </c>
      <c r="W2227" t="s">
        <v>287</v>
      </c>
      <c r="X2227" t="b">
        <f>Tabla1[[#This Row],[PLAN CONSUMO 31/10]]=Tabla1[[#This Row],[PLAN_CONSUMO]]</f>
        <v>1</v>
      </c>
      <c r="Y2227" t="s">
        <v>9487</v>
      </c>
      <c r="Z2227" t="b">
        <f>Tabla1[[#This Row],[DESCRIPCION_U20002 31/10]]=Tabla1[[#This Row],[DESCRIPCION_U2000]]</f>
        <v>1</v>
      </c>
      <c r="AA2227" s="6" t="s">
        <v>5666</v>
      </c>
      <c r="AB2227" t="b">
        <f>Tabla1[[#This Row],[EJECUTIVO COMERCIAL 31/10]]=Tabla1[[#This Row],[EJECUTIVO_CORPORATE]]</f>
        <v>1</v>
      </c>
      <c r="AC2227" t="str">
        <f>VLOOKUP(Tabla1[[#This Row],[NRO_CUENTA]],[1]!Tabla3[#Data],12,0)</f>
        <v>Realizada</v>
      </c>
      <c r="AD2227" t="e">
        <f>VLOOKUP(Tabla1[[#This Row],[NRO_CUENTA]],[1]!Tabla3[#Data],17,0)</f>
        <v>#REF!</v>
      </c>
    </row>
    <row r="2228" spans="1:30" x14ac:dyDescent="0.25">
      <c r="A2228" t="s">
        <v>18</v>
      </c>
      <c r="B2228" s="1">
        <v>45068</v>
      </c>
      <c r="C2228" t="s">
        <v>248</v>
      </c>
      <c r="D2228">
        <v>39146</v>
      </c>
      <c r="E2228" s="6" t="s">
        <v>9312</v>
      </c>
      <c r="F2228" t="s">
        <v>9313</v>
      </c>
      <c r="G2228" s="6" t="s">
        <v>9185</v>
      </c>
      <c r="H2228" t="s">
        <v>40</v>
      </c>
      <c r="I2228" t="s">
        <v>23</v>
      </c>
      <c r="J2228" t="s">
        <v>9039</v>
      </c>
      <c r="K2228" t="s">
        <v>9364</v>
      </c>
      <c r="L2228">
        <v>0</v>
      </c>
      <c r="M2228" t="s">
        <v>9365</v>
      </c>
      <c r="N2228" t="s">
        <v>4091</v>
      </c>
      <c r="O2228" s="14">
        <v>45200</v>
      </c>
      <c r="P2228" s="14">
        <v>45231</v>
      </c>
      <c r="Q2228" s="1" t="s">
        <v>1876</v>
      </c>
      <c r="R2228" s="1"/>
      <c r="S2228" s="2"/>
      <c r="T2228" s="48" t="s">
        <v>6992</v>
      </c>
      <c r="U2228" t="s">
        <v>5982</v>
      </c>
      <c r="V2228" t="s">
        <v>5982</v>
      </c>
      <c r="W2228" t="s">
        <v>248</v>
      </c>
      <c r="X2228" t="b">
        <f>Tabla1[[#This Row],[PLAN CONSUMO 31/10]]=Tabla1[[#This Row],[PLAN_CONSUMO]]</f>
        <v>1</v>
      </c>
      <c r="Y2228" t="s">
        <v>9313</v>
      </c>
      <c r="Z2228" t="b">
        <f>Tabla1[[#This Row],[DESCRIPCION_U20002 31/10]]=Tabla1[[#This Row],[DESCRIPCION_U2000]]</f>
        <v>1</v>
      </c>
      <c r="AA2228" t="s">
        <v>9185</v>
      </c>
      <c r="AB2228" t="b">
        <f>Tabla1[[#This Row],[EJECUTIVO COMERCIAL 31/10]]=Tabla1[[#This Row],[EJECUTIVO_CORPORATE]]</f>
        <v>1</v>
      </c>
      <c r="AC2228" t="e">
        <f>VLOOKUP(Tabla1[[#This Row],[NRO_CUENTA]],[1]!Tabla3[#Data],12,0)</f>
        <v>#N/A</v>
      </c>
      <c r="AD2228" t="e">
        <f>VLOOKUP(Tabla1[[#This Row],[NRO_CUENTA]],[1]!Tabla3[#Data],17,0)</f>
        <v>#N/A</v>
      </c>
    </row>
    <row r="2229" spans="1:30" x14ac:dyDescent="0.25">
      <c r="A2229" t="s">
        <v>88</v>
      </c>
      <c r="B2229" s="1">
        <v>45105</v>
      </c>
      <c r="C2229" t="s">
        <v>129</v>
      </c>
      <c r="D2229">
        <v>39343</v>
      </c>
      <c r="E2229" s="6" t="s">
        <v>9314</v>
      </c>
      <c r="F2229" t="s">
        <v>9315</v>
      </c>
      <c r="G2229" s="6" t="s">
        <v>5731</v>
      </c>
      <c r="H2229" t="s">
        <v>40</v>
      </c>
      <c r="I2229" t="s">
        <v>23</v>
      </c>
      <c r="J2229" t="s">
        <v>6181</v>
      </c>
      <c r="K2229" t="s">
        <v>9366</v>
      </c>
      <c r="L2229">
        <v>0</v>
      </c>
      <c r="M2229" t="s">
        <v>9367</v>
      </c>
      <c r="N2229" t="s">
        <v>4091</v>
      </c>
      <c r="O2229" s="14">
        <v>45200</v>
      </c>
      <c r="P2229" s="14">
        <v>45231</v>
      </c>
      <c r="Q2229" s="1" t="s">
        <v>1876</v>
      </c>
      <c r="R2229" s="1"/>
      <c r="S2229" s="2"/>
      <c r="T2229" s="48" t="s">
        <v>6992</v>
      </c>
      <c r="U2229" t="s">
        <v>5982</v>
      </c>
      <c r="V2229" t="s">
        <v>5982</v>
      </c>
      <c r="W2229" t="s">
        <v>129</v>
      </c>
      <c r="X2229" t="b">
        <f>Tabla1[[#This Row],[PLAN CONSUMO 31/10]]=Tabla1[[#This Row],[PLAN_CONSUMO]]</f>
        <v>1</v>
      </c>
      <c r="Y2229" t="s">
        <v>9315</v>
      </c>
      <c r="Z2229" t="b">
        <f>Tabla1[[#This Row],[DESCRIPCION_U20002 31/10]]=Tabla1[[#This Row],[DESCRIPCION_U2000]]</f>
        <v>1</v>
      </c>
      <c r="AA2229" t="s">
        <v>5731</v>
      </c>
      <c r="AB2229" t="b">
        <f>Tabla1[[#This Row],[EJECUTIVO COMERCIAL 31/10]]=Tabla1[[#This Row],[EJECUTIVO_CORPORATE]]</f>
        <v>1</v>
      </c>
      <c r="AC2229" t="e">
        <f>VLOOKUP(Tabla1[[#This Row],[NRO_CUENTA]],[1]!Tabla3[#Data],12,0)</f>
        <v>#N/A</v>
      </c>
      <c r="AD2229" t="e">
        <f>VLOOKUP(Tabla1[[#This Row],[NRO_CUENTA]],[1]!Tabla3[#Data],17,0)</f>
        <v>#N/A</v>
      </c>
    </row>
    <row r="2230" spans="1:30" x14ac:dyDescent="0.25">
      <c r="A2230" t="s">
        <v>88</v>
      </c>
      <c r="B2230" s="1">
        <v>45198</v>
      </c>
      <c r="C2230" t="s">
        <v>36</v>
      </c>
      <c r="D2230">
        <v>39545</v>
      </c>
      <c r="E2230" s="6" t="s">
        <v>5250</v>
      </c>
      <c r="F2230" t="s">
        <v>9316</v>
      </c>
      <c r="G2230" s="6" t="s">
        <v>4247</v>
      </c>
      <c r="H2230" t="s">
        <v>40</v>
      </c>
      <c r="I2230" t="s">
        <v>23</v>
      </c>
      <c r="J2230" t="s">
        <v>4336</v>
      </c>
      <c r="K2230" t="s">
        <v>9368</v>
      </c>
      <c r="L2230" t="s">
        <v>5514</v>
      </c>
      <c r="M2230" t="s">
        <v>9369</v>
      </c>
      <c r="N2230" t="s">
        <v>4091</v>
      </c>
      <c r="O2230" s="14">
        <v>45200</v>
      </c>
      <c r="P2230" s="14">
        <v>45231</v>
      </c>
      <c r="Q2230" s="1" t="s">
        <v>1876</v>
      </c>
      <c r="R2230" s="1"/>
      <c r="S2230" s="2"/>
      <c r="T2230" s="48" t="s">
        <v>6992</v>
      </c>
      <c r="U2230" t="s">
        <v>5982</v>
      </c>
      <c r="V2230" t="s">
        <v>5982</v>
      </c>
      <c r="W2230" t="s">
        <v>36</v>
      </c>
      <c r="X2230" t="b">
        <f>Tabla1[[#This Row],[PLAN CONSUMO 31/10]]=Tabla1[[#This Row],[PLAN_CONSUMO]]</f>
        <v>1</v>
      </c>
      <c r="Y2230" t="s">
        <v>9316</v>
      </c>
      <c r="Z2230" t="b">
        <f>Tabla1[[#This Row],[DESCRIPCION_U20002 31/10]]=Tabla1[[#This Row],[DESCRIPCION_U2000]]</f>
        <v>1</v>
      </c>
      <c r="AA2230" t="s">
        <v>4247</v>
      </c>
      <c r="AB2230" t="b">
        <f>Tabla1[[#This Row],[EJECUTIVO COMERCIAL 31/10]]=Tabla1[[#This Row],[EJECUTIVO_CORPORATE]]</f>
        <v>1</v>
      </c>
      <c r="AC2230" t="e">
        <f>VLOOKUP(Tabla1[[#This Row],[NRO_CUENTA]],[1]!Tabla3[#Data],12,0)</f>
        <v>#N/A</v>
      </c>
      <c r="AD2230" t="e">
        <f>VLOOKUP(Tabla1[[#This Row],[NRO_CUENTA]],[1]!Tabla3[#Data],17,0)</f>
        <v>#N/A</v>
      </c>
    </row>
    <row r="2231" spans="1:30" x14ac:dyDescent="0.25">
      <c r="A2231" t="s">
        <v>88</v>
      </c>
      <c r="B2231" s="1">
        <v>45230</v>
      </c>
      <c r="C2231" t="s">
        <v>28</v>
      </c>
      <c r="D2231">
        <v>39564</v>
      </c>
      <c r="E2231" s="6" t="s">
        <v>5220</v>
      </c>
      <c r="F2231" t="s">
        <v>9317</v>
      </c>
      <c r="G2231" s="6" t="s">
        <v>4249</v>
      </c>
      <c r="H2231" t="s">
        <v>40</v>
      </c>
      <c r="I2231" t="s">
        <v>23</v>
      </c>
      <c r="J2231" t="s">
        <v>4335</v>
      </c>
      <c r="K2231" t="s">
        <v>9370</v>
      </c>
      <c r="L2231" t="s">
        <v>9371</v>
      </c>
      <c r="M2231" t="s">
        <v>7917</v>
      </c>
      <c r="N2231" t="s">
        <v>4091</v>
      </c>
      <c r="O2231" s="14">
        <v>45200</v>
      </c>
      <c r="P2231" s="14">
        <v>45231</v>
      </c>
      <c r="Q2231" s="1" t="s">
        <v>1876</v>
      </c>
      <c r="R2231" s="1"/>
      <c r="S2231" s="2"/>
      <c r="T2231" s="48" t="s">
        <v>6992</v>
      </c>
      <c r="U2231" t="s">
        <v>5982</v>
      </c>
      <c r="V2231" t="s">
        <v>5982</v>
      </c>
      <c r="W2231" t="s">
        <v>28</v>
      </c>
      <c r="X2231" t="b">
        <f>Tabla1[[#This Row],[PLAN CONSUMO 31/10]]=Tabla1[[#This Row],[PLAN_CONSUMO]]</f>
        <v>1</v>
      </c>
      <c r="Y2231" t="s">
        <v>9317</v>
      </c>
      <c r="Z2231" t="b">
        <f>Tabla1[[#This Row],[DESCRIPCION_U20002 31/10]]=Tabla1[[#This Row],[DESCRIPCION_U2000]]</f>
        <v>1</v>
      </c>
      <c r="AA2231" t="s">
        <v>4249</v>
      </c>
      <c r="AB2231" t="b">
        <f>Tabla1[[#This Row],[EJECUTIVO COMERCIAL 31/10]]=Tabla1[[#This Row],[EJECUTIVO_CORPORATE]]</f>
        <v>1</v>
      </c>
      <c r="AC2231" t="e">
        <f>VLOOKUP(Tabla1[[#This Row],[NRO_CUENTA]],[1]!Tabla3[#Data],12,0)</f>
        <v>#N/A</v>
      </c>
      <c r="AD2231" t="e">
        <f>VLOOKUP(Tabla1[[#This Row],[NRO_CUENTA]],[1]!Tabla3[#Data],17,0)</f>
        <v>#N/A</v>
      </c>
    </row>
    <row r="2232" spans="1:30" x14ac:dyDescent="0.25">
      <c r="A2232" t="s">
        <v>88</v>
      </c>
      <c r="B2232" s="1">
        <v>45197</v>
      </c>
      <c r="C2232" t="s">
        <v>158</v>
      </c>
      <c r="D2232">
        <v>39576</v>
      </c>
      <c r="E2232" s="6" t="s">
        <v>9318</v>
      </c>
      <c r="F2232" t="s">
        <v>9319</v>
      </c>
      <c r="G2232" s="6" t="s">
        <v>4249</v>
      </c>
      <c r="H2232" t="s">
        <v>22</v>
      </c>
      <c r="I2232" t="s">
        <v>23</v>
      </c>
      <c r="J2232" t="s">
        <v>4335</v>
      </c>
      <c r="K2232" t="s">
        <v>9372</v>
      </c>
      <c r="L2232" t="s">
        <v>9373</v>
      </c>
      <c r="M2232" t="s">
        <v>9374</v>
      </c>
      <c r="N2232" t="s">
        <v>4091</v>
      </c>
      <c r="O2232" s="14">
        <v>45200</v>
      </c>
      <c r="P2232" s="14">
        <v>45231</v>
      </c>
      <c r="Q2232" s="1" t="s">
        <v>1876</v>
      </c>
      <c r="R2232" s="1"/>
      <c r="S2232" s="2"/>
      <c r="T2232" s="48" t="s">
        <v>6992</v>
      </c>
      <c r="U2232" t="s">
        <v>5982</v>
      </c>
      <c r="V2232" t="s">
        <v>5982</v>
      </c>
      <c r="W2232" t="s">
        <v>158</v>
      </c>
      <c r="X2232" t="b">
        <f>Tabla1[[#This Row],[PLAN CONSUMO 31/10]]=Tabla1[[#This Row],[PLAN_CONSUMO]]</f>
        <v>1</v>
      </c>
      <c r="Y2232" t="s">
        <v>9319</v>
      </c>
      <c r="Z2232" t="b">
        <f>Tabla1[[#This Row],[DESCRIPCION_U20002 31/10]]=Tabla1[[#This Row],[DESCRIPCION_U2000]]</f>
        <v>1</v>
      </c>
      <c r="AA2232" t="s">
        <v>4249</v>
      </c>
      <c r="AB2232" t="b">
        <f>Tabla1[[#This Row],[EJECUTIVO COMERCIAL 31/10]]=Tabla1[[#This Row],[EJECUTIVO_CORPORATE]]</f>
        <v>1</v>
      </c>
      <c r="AC2232" t="e">
        <f>VLOOKUP(Tabla1[[#This Row],[NRO_CUENTA]],[1]!Tabla3[#Data],12,0)</f>
        <v>#N/A</v>
      </c>
      <c r="AD2232" t="e">
        <f>VLOOKUP(Tabla1[[#This Row],[NRO_CUENTA]],[1]!Tabla3[#Data],17,0)</f>
        <v>#N/A</v>
      </c>
    </row>
    <row r="2233" spans="1:30" x14ac:dyDescent="0.25">
      <c r="A2233" t="s">
        <v>322</v>
      </c>
      <c r="B2233" s="1">
        <v>45195</v>
      </c>
      <c r="C2233" t="s">
        <v>393</v>
      </c>
      <c r="D2233">
        <v>39645</v>
      </c>
      <c r="E2233" s="6" t="s">
        <v>9320</v>
      </c>
      <c r="F2233" t="s">
        <v>9321</v>
      </c>
      <c r="G2233" s="6" t="s">
        <v>8510</v>
      </c>
      <c r="H2233" t="s">
        <v>22</v>
      </c>
      <c r="I2233" t="s">
        <v>23</v>
      </c>
      <c r="J2233" t="s">
        <v>9438</v>
      </c>
      <c r="K2233" t="s">
        <v>9375</v>
      </c>
      <c r="L2233" t="s">
        <v>9376</v>
      </c>
      <c r="M2233" t="s">
        <v>9377</v>
      </c>
      <c r="N2233" t="s">
        <v>4091</v>
      </c>
      <c r="O2233" s="14">
        <v>45200</v>
      </c>
      <c r="P2233" s="14">
        <v>45231</v>
      </c>
      <c r="Q2233" s="1" t="s">
        <v>1876</v>
      </c>
      <c r="R2233" s="1"/>
      <c r="S2233" s="2"/>
      <c r="T2233" s="48" t="s">
        <v>6992</v>
      </c>
      <c r="U2233" t="s">
        <v>5982</v>
      </c>
      <c r="V2233" t="s">
        <v>5982</v>
      </c>
      <c r="W2233" t="s">
        <v>393</v>
      </c>
      <c r="X2233" t="b">
        <f>Tabla1[[#This Row],[PLAN CONSUMO 31/10]]=Tabla1[[#This Row],[PLAN_CONSUMO]]</f>
        <v>1</v>
      </c>
      <c r="Y2233" t="s">
        <v>9321</v>
      </c>
      <c r="Z2233" t="b">
        <f>Tabla1[[#This Row],[DESCRIPCION_U20002 31/10]]=Tabla1[[#This Row],[DESCRIPCION_U2000]]</f>
        <v>1</v>
      </c>
      <c r="AA2233" t="s">
        <v>8510</v>
      </c>
      <c r="AB2233" t="b">
        <f>Tabla1[[#This Row],[EJECUTIVO COMERCIAL 31/10]]=Tabla1[[#This Row],[EJECUTIVO_CORPORATE]]</f>
        <v>1</v>
      </c>
      <c r="AC2233" t="e">
        <f>VLOOKUP(Tabla1[[#This Row],[NRO_CUENTA]],[1]!Tabla3[#Data],12,0)</f>
        <v>#N/A</v>
      </c>
      <c r="AD2233" t="e">
        <f>VLOOKUP(Tabla1[[#This Row],[NRO_CUENTA]],[1]!Tabla3[#Data],17,0)</f>
        <v>#N/A</v>
      </c>
    </row>
    <row r="2234" spans="1:30" x14ac:dyDescent="0.25">
      <c r="A2234" t="s">
        <v>88</v>
      </c>
      <c r="B2234" s="1">
        <v>45197</v>
      </c>
      <c r="C2234" t="s">
        <v>248</v>
      </c>
      <c r="D2234">
        <v>39651</v>
      </c>
      <c r="E2234" s="6" t="s">
        <v>9322</v>
      </c>
      <c r="F2234" t="s">
        <v>9323</v>
      </c>
      <c r="G2234" s="6" t="s">
        <v>1830</v>
      </c>
      <c r="H2234" t="s">
        <v>40</v>
      </c>
      <c r="I2234" t="s">
        <v>23</v>
      </c>
      <c r="J2234" t="s">
        <v>1842</v>
      </c>
      <c r="K2234" t="s">
        <v>9378</v>
      </c>
      <c r="L2234" t="s">
        <v>9379</v>
      </c>
      <c r="M2234" t="s">
        <v>9380</v>
      </c>
      <c r="N2234" t="s">
        <v>4091</v>
      </c>
      <c r="O2234" s="14">
        <v>45200</v>
      </c>
      <c r="P2234" s="14">
        <v>45231</v>
      </c>
      <c r="Q2234" s="1" t="s">
        <v>1876</v>
      </c>
      <c r="R2234" s="1"/>
      <c r="S2234" s="2"/>
      <c r="T2234" s="48" t="s">
        <v>6992</v>
      </c>
      <c r="U2234" t="s">
        <v>5982</v>
      </c>
      <c r="V2234" t="s">
        <v>5982</v>
      </c>
      <c r="W2234" t="s">
        <v>248</v>
      </c>
      <c r="X2234" t="b">
        <f>Tabla1[[#This Row],[PLAN CONSUMO 31/10]]=Tabla1[[#This Row],[PLAN_CONSUMO]]</f>
        <v>1</v>
      </c>
      <c r="Y2234" t="s">
        <v>9323</v>
      </c>
      <c r="Z2234" t="b">
        <f>Tabla1[[#This Row],[DESCRIPCION_U20002 31/10]]=Tabla1[[#This Row],[DESCRIPCION_U2000]]</f>
        <v>1</v>
      </c>
      <c r="AA2234" t="s">
        <v>1830</v>
      </c>
      <c r="AB2234" t="b">
        <f>Tabla1[[#This Row],[EJECUTIVO COMERCIAL 31/10]]=Tabla1[[#This Row],[EJECUTIVO_CORPORATE]]</f>
        <v>1</v>
      </c>
      <c r="AC2234" t="e">
        <f>VLOOKUP(Tabla1[[#This Row],[NRO_CUENTA]],[1]!Tabla3[#Data],12,0)</f>
        <v>#N/A</v>
      </c>
      <c r="AD2234" t="e">
        <f>VLOOKUP(Tabla1[[#This Row],[NRO_CUENTA]],[1]!Tabla3[#Data],17,0)</f>
        <v>#N/A</v>
      </c>
    </row>
    <row r="2235" spans="1:30" x14ac:dyDescent="0.25">
      <c r="A2235" t="s">
        <v>322</v>
      </c>
      <c r="B2235" s="1">
        <v>45169</v>
      </c>
      <c r="C2235" t="s">
        <v>364</v>
      </c>
      <c r="D2235">
        <v>39661</v>
      </c>
      <c r="E2235" s="6" t="s">
        <v>9324</v>
      </c>
      <c r="F2235" t="s">
        <v>9325</v>
      </c>
      <c r="G2235" s="6" t="s">
        <v>7450</v>
      </c>
      <c r="H2235" t="s">
        <v>40</v>
      </c>
      <c r="I2235" t="s">
        <v>23</v>
      </c>
      <c r="J2235" t="s">
        <v>7202</v>
      </c>
      <c r="K2235" t="s">
        <v>8804</v>
      </c>
      <c r="L2235" t="s">
        <v>8805</v>
      </c>
      <c r="M2235" t="s">
        <v>8806</v>
      </c>
      <c r="N2235" t="s">
        <v>4091</v>
      </c>
      <c r="O2235" s="14">
        <v>45200</v>
      </c>
      <c r="P2235" s="14">
        <v>45231</v>
      </c>
      <c r="Q2235" s="1" t="s">
        <v>1876</v>
      </c>
      <c r="R2235" s="1"/>
      <c r="S2235" s="2"/>
      <c r="T2235" s="48" t="s">
        <v>6992</v>
      </c>
      <c r="U2235" t="s">
        <v>5982</v>
      </c>
      <c r="V2235" t="s">
        <v>5982</v>
      </c>
      <c r="W2235" t="s">
        <v>364</v>
      </c>
      <c r="X2235" t="b">
        <f>Tabla1[[#This Row],[PLAN CONSUMO 31/10]]=Tabla1[[#This Row],[PLAN_CONSUMO]]</f>
        <v>1</v>
      </c>
      <c r="Y2235" t="s">
        <v>9325</v>
      </c>
      <c r="Z2235" t="b">
        <f>Tabla1[[#This Row],[DESCRIPCION_U20002 31/10]]=Tabla1[[#This Row],[DESCRIPCION_U2000]]</f>
        <v>1</v>
      </c>
      <c r="AA2235" t="s">
        <v>7450</v>
      </c>
      <c r="AB2235" t="b">
        <f>Tabla1[[#This Row],[EJECUTIVO COMERCIAL 31/10]]=Tabla1[[#This Row],[EJECUTIVO_CORPORATE]]</f>
        <v>1</v>
      </c>
      <c r="AC2235" t="e">
        <f>VLOOKUP(Tabla1[[#This Row],[NRO_CUENTA]],[1]!Tabla3[#Data],12,0)</f>
        <v>#N/A</v>
      </c>
      <c r="AD2235" t="e">
        <f>VLOOKUP(Tabla1[[#This Row],[NRO_CUENTA]],[1]!Tabla3[#Data],17,0)</f>
        <v>#N/A</v>
      </c>
    </row>
    <row r="2236" spans="1:30" x14ac:dyDescent="0.25">
      <c r="A2236" t="s">
        <v>18</v>
      </c>
      <c r="B2236" s="1">
        <v>45190</v>
      </c>
      <c r="C2236" t="s">
        <v>1380</v>
      </c>
      <c r="D2236">
        <v>39666</v>
      </c>
      <c r="E2236" s="6" t="s">
        <v>1082</v>
      </c>
      <c r="F2236" t="s">
        <v>9326</v>
      </c>
      <c r="G2236" s="6" t="s">
        <v>6743</v>
      </c>
      <c r="H2236" t="s">
        <v>22</v>
      </c>
      <c r="I2236" t="s">
        <v>23</v>
      </c>
      <c r="J2236" t="s">
        <v>6906</v>
      </c>
      <c r="K2236" t="s">
        <v>9381</v>
      </c>
      <c r="L2236">
        <v>0</v>
      </c>
      <c r="M2236" t="s">
        <v>9382</v>
      </c>
      <c r="N2236" t="s">
        <v>4091</v>
      </c>
      <c r="O2236" s="14">
        <v>45200</v>
      </c>
      <c r="P2236" s="14">
        <v>45231</v>
      </c>
      <c r="Q2236" s="1" t="s">
        <v>1876</v>
      </c>
      <c r="R2236" s="1"/>
      <c r="S2236" s="2"/>
      <c r="T2236" s="48" t="s">
        <v>6992</v>
      </c>
      <c r="U2236" t="s">
        <v>5982</v>
      </c>
      <c r="V2236" t="s">
        <v>5982</v>
      </c>
      <c r="W2236" t="s">
        <v>1380</v>
      </c>
      <c r="X2236" t="b">
        <f>Tabla1[[#This Row],[PLAN CONSUMO 31/10]]=Tabla1[[#This Row],[PLAN_CONSUMO]]</f>
        <v>1</v>
      </c>
      <c r="Y2236" t="s">
        <v>9326</v>
      </c>
      <c r="Z2236" t="b">
        <f>Tabla1[[#This Row],[DESCRIPCION_U20002 31/10]]=Tabla1[[#This Row],[DESCRIPCION_U2000]]</f>
        <v>1</v>
      </c>
      <c r="AA2236" t="s">
        <v>6743</v>
      </c>
      <c r="AB2236" t="b">
        <f>Tabla1[[#This Row],[EJECUTIVO COMERCIAL 31/10]]=Tabla1[[#This Row],[EJECUTIVO_CORPORATE]]</f>
        <v>1</v>
      </c>
      <c r="AC2236" t="e">
        <f>VLOOKUP(Tabla1[[#This Row],[NRO_CUENTA]],[1]!Tabla3[#Data],12,0)</f>
        <v>#N/A</v>
      </c>
      <c r="AD2236" t="e">
        <f>VLOOKUP(Tabla1[[#This Row],[NRO_CUENTA]],[1]!Tabla3[#Data],17,0)</f>
        <v>#N/A</v>
      </c>
    </row>
    <row r="2237" spans="1:30" x14ac:dyDescent="0.25">
      <c r="A2237" t="s">
        <v>88</v>
      </c>
      <c r="B2237" s="1">
        <v>45170</v>
      </c>
      <c r="C2237" t="s">
        <v>1380</v>
      </c>
      <c r="D2237">
        <v>39667</v>
      </c>
      <c r="E2237" s="6" t="s">
        <v>9327</v>
      </c>
      <c r="F2237" t="s">
        <v>9328</v>
      </c>
      <c r="G2237" s="6" t="s">
        <v>7111</v>
      </c>
      <c r="H2237" t="s">
        <v>22</v>
      </c>
      <c r="I2237" t="s">
        <v>23</v>
      </c>
      <c r="J2237" t="s">
        <v>7375</v>
      </c>
      <c r="K2237" t="s">
        <v>8952</v>
      </c>
      <c r="L2237" t="s">
        <v>8953</v>
      </c>
      <c r="M2237" t="s">
        <v>8954</v>
      </c>
      <c r="N2237" t="s">
        <v>4091</v>
      </c>
      <c r="O2237" s="14">
        <v>45200</v>
      </c>
      <c r="P2237" s="14">
        <v>45231</v>
      </c>
      <c r="Q2237" s="1" t="s">
        <v>1876</v>
      </c>
      <c r="R2237" s="1"/>
      <c r="S2237" s="2"/>
      <c r="T2237" s="48" t="s">
        <v>6992</v>
      </c>
      <c r="U2237" t="s">
        <v>5982</v>
      </c>
      <c r="V2237" t="s">
        <v>5982</v>
      </c>
      <c r="W2237" t="s">
        <v>1380</v>
      </c>
      <c r="X2237" t="b">
        <f>Tabla1[[#This Row],[PLAN CONSUMO 31/10]]=Tabla1[[#This Row],[PLAN_CONSUMO]]</f>
        <v>1</v>
      </c>
      <c r="Y2237" t="s">
        <v>9328</v>
      </c>
      <c r="Z2237" t="b">
        <f>Tabla1[[#This Row],[DESCRIPCION_U20002 31/10]]=Tabla1[[#This Row],[DESCRIPCION_U2000]]</f>
        <v>1</v>
      </c>
      <c r="AA2237" t="s">
        <v>7111</v>
      </c>
      <c r="AB2237" t="b">
        <f>Tabla1[[#This Row],[EJECUTIVO COMERCIAL 31/10]]=Tabla1[[#This Row],[EJECUTIVO_CORPORATE]]</f>
        <v>1</v>
      </c>
      <c r="AC2237" t="e">
        <f>VLOOKUP(Tabla1[[#This Row],[NRO_CUENTA]],[1]!Tabla3[#Data],12,0)</f>
        <v>#N/A</v>
      </c>
      <c r="AD2237" t="e">
        <f>VLOOKUP(Tabla1[[#This Row],[NRO_CUENTA]],[1]!Tabla3[#Data],17,0)</f>
        <v>#N/A</v>
      </c>
    </row>
    <row r="2238" spans="1:30" x14ac:dyDescent="0.25">
      <c r="A2238" t="s">
        <v>88</v>
      </c>
      <c r="B2238" s="1">
        <v>45198</v>
      </c>
      <c r="C2238" t="s">
        <v>1381</v>
      </c>
      <c r="D2238">
        <v>39669</v>
      </c>
      <c r="E2238" s="6" t="s">
        <v>9329</v>
      </c>
      <c r="F2238" t="s">
        <v>9330</v>
      </c>
      <c r="G2238" s="6" t="s">
        <v>4824</v>
      </c>
      <c r="H2238" t="s">
        <v>40</v>
      </c>
      <c r="I2238" t="s">
        <v>23</v>
      </c>
      <c r="J2238" t="s">
        <v>5194</v>
      </c>
      <c r="K2238" t="s">
        <v>9383</v>
      </c>
      <c r="L2238" t="s">
        <v>9384</v>
      </c>
      <c r="M2238" t="s">
        <v>9385</v>
      </c>
      <c r="N2238" t="s">
        <v>4091</v>
      </c>
      <c r="O2238" s="14">
        <v>45200</v>
      </c>
      <c r="P2238" s="14">
        <v>45231</v>
      </c>
      <c r="Q2238" s="1" t="s">
        <v>1876</v>
      </c>
      <c r="R2238" s="1"/>
      <c r="S2238" s="2"/>
      <c r="T2238" s="48" t="s">
        <v>6992</v>
      </c>
      <c r="U2238" t="s">
        <v>5982</v>
      </c>
      <c r="V2238" t="s">
        <v>5982</v>
      </c>
      <c r="W2238" t="s">
        <v>1381</v>
      </c>
      <c r="X2238" t="b">
        <f>Tabla1[[#This Row],[PLAN CONSUMO 31/10]]=Tabla1[[#This Row],[PLAN_CONSUMO]]</f>
        <v>1</v>
      </c>
      <c r="Y2238" t="s">
        <v>9330</v>
      </c>
      <c r="Z2238" t="b">
        <f>Tabla1[[#This Row],[DESCRIPCION_U20002 31/10]]=Tabla1[[#This Row],[DESCRIPCION_U2000]]</f>
        <v>1</v>
      </c>
      <c r="AA2238" t="s">
        <v>4824</v>
      </c>
      <c r="AB2238" t="b">
        <f>Tabla1[[#This Row],[EJECUTIVO COMERCIAL 31/10]]=Tabla1[[#This Row],[EJECUTIVO_CORPORATE]]</f>
        <v>1</v>
      </c>
      <c r="AC2238" t="e">
        <f>VLOOKUP(Tabla1[[#This Row],[NRO_CUENTA]],[1]!Tabla3[#Data],12,0)</f>
        <v>#N/A</v>
      </c>
      <c r="AD2238" t="e">
        <f>VLOOKUP(Tabla1[[#This Row],[NRO_CUENTA]],[1]!Tabla3[#Data],17,0)</f>
        <v>#N/A</v>
      </c>
    </row>
    <row r="2239" spans="1:30" x14ac:dyDescent="0.25">
      <c r="A2239" t="s">
        <v>88</v>
      </c>
      <c r="B2239" s="1">
        <v>45197</v>
      </c>
      <c r="C2239" t="s">
        <v>248</v>
      </c>
      <c r="D2239">
        <v>39670</v>
      </c>
      <c r="E2239" s="6" t="s">
        <v>9322</v>
      </c>
      <c r="F2239" t="s">
        <v>9331</v>
      </c>
      <c r="G2239" s="6" t="s">
        <v>1830</v>
      </c>
      <c r="H2239" t="s">
        <v>22</v>
      </c>
      <c r="I2239" t="s">
        <v>23</v>
      </c>
      <c r="J2239" t="s">
        <v>1842</v>
      </c>
      <c r="K2239" t="s">
        <v>9386</v>
      </c>
      <c r="L2239" t="s">
        <v>9387</v>
      </c>
      <c r="M2239" t="s">
        <v>9380</v>
      </c>
      <c r="N2239" t="s">
        <v>4091</v>
      </c>
      <c r="O2239" s="14">
        <v>45200</v>
      </c>
      <c r="P2239" s="14">
        <v>45231</v>
      </c>
      <c r="Q2239" s="1" t="s">
        <v>1876</v>
      </c>
      <c r="R2239" s="1"/>
      <c r="S2239" s="2"/>
      <c r="T2239" s="48" t="s">
        <v>6992</v>
      </c>
      <c r="U2239" t="s">
        <v>5982</v>
      </c>
      <c r="V2239" t="s">
        <v>5982</v>
      </c>
      <c r="W2239" t="s">
        <v>248</v>
      </c>
      <c r="X2239" t="b">
        <f>Tabla1[[#This Row],[PLAN CONSUMO 31/10]]=Tabla1[[#This Row],[PLAN_CONSUMO]]</f>
        <v>1</v>
      </c>
      <c r="Y2239" t="s">
        <v>9331</v>
      </c>
      <c r="Z2239" t="b">
        <f>Tabla1[[#This Row],[DESCRIPCION_U20002 31/10]]=Tabla1[[#This Row],[DESCRIPCION_U2000]]</f>
        <v>1</v>
      </c>
      <c r="AA2239" t="s">
        <v>1830</v>
      </c>
      <c r="AB2239" t="b">
        <f>Tabla1[[#This Row],[EJECUTIVO COMERCIAL 31/10]]=Tabla1[[#This Row],[EJECUTIVO_CORPORATE]]</f>
        <v>1</v>
      </c>
      <c r="AC2239" t="e">
        <f>VLOOKUP(Tabla1[[#This Row],[NRO_CUENTA]],[1]!Tabla3[#Data],12,0)</f>
        <v>#N/A</v>
      </c>
      <c r="AD2239" t="e">
        <f>VLOOKUP(Tabla1[[#This Row],[NRO_CUENTA]],[1]!Tabla3[#Data],17,0)</f>
        <v>#N/A</v>
      </c>
    </row>
    <row r="2240" spans="1:30" x14ac:dyDescent="0.25">
      <c r="A2240" t="s">
        <v>18</v>
      </c>
      <c r="B2240" s="1">
        <v>45183</v>
      </c>
      <c r="C2240" t="s">
        <v>28</v>
      </c>
      <c r="D2240">
        <v>39673</v>
      </c>
      <c r="E2240" s="6" t="s">
        <v>9332</v>
      </c>
      <c r="F2240" t="s">
        <v>9333</v>
      </c>
      <c r="G2240" s="6" t="s">
        <v>9185</v>
      </c>
      <c r="H2240" t="s">
        <v>40</v>
      </c>
      <c r="I2240" t="s">
        <v>23</v>
      </c>
      <c r="J2240" t="s">
        <v>9039</v>
      </c>
      <c r="K2240" t="s">
        <v>9388</v>
      </c>
      <c r="L2240" t="s">
        <v>9389</v>
      </c>
      <c r="M2240" t="s">
        <v>9390</v>
      </c>
      <c r="N2240" t="s">
        <v>4091</v>
      </c>
      <c r="O2240" s="14">
        <v>45200</v>
      </c>
      <c r="P2240" s="14">
        <v>45231</v>
      </c>
      <c r="Q2240" s="1" t="s">
        <v>1876</v>
      </c>
      <c r="R2240" s="1"/>
      <c r="S2240" s="2"/>
      <c r="T2240" s="48" t="s">
        <v>6992</v>
      </c>
      <c r="U2240" t="s">
        <v>5982</v>
      </c>
      <c r="V2240" t="s">
        <v>5982</v>
      </c>
      <c r="W2240" t="s">
        <v>28</v>
      </c>
      <c r="X2240" t="b">
        <f>Tabla1[[#This Row],[PLAN CONSUMO 31/10]]=Tabla1[[#This Row],[PLAN_CONSUMO]]</f>
        <v>1</v>
      </c>
      <c r="Y2240" t="s">
        <v>9333</v>
      </c>
      <c r="Z2240" t="b">
        <f>Tabla1[[#This Row],[DESCRIPCION_U20002 31/10]]=Tabla1[[#This Row],[DESCRIPCION_U2000]]</f>
        <v>1</v>
      </c>
      <c r="AA2240" t="s">
        <v>9185</v>
      </c>
      <c r="AB2240" t="b">
        <f>Tabla1[[#This Row],[EJECUTIVO COMERCIAL 31/10]]=Tabla1[[#This Row],[EJECUTIVO_CORPORATE]]</f>
        <v>1</v>
      </c>
      <c r="AC2240" t="e">
        <f>VLOOKUP(Tabla1[[#This Row],[NRO_CUENTA]],[1]!Tabla3[#Data],12,0)</f>
        <v>#N/A</v>
      </c>
      <c r="AD2240" t="e">
        <f>VLOOKUP(Tabla1[[#This Row],[NRO_CUENTA]],[1]!Tabla3[#Data],17,0)</f>
        <v>#N/A</v>
      </c>
    </row>
    <row r="2241" spans="1:30" x14ac:dyDescent="0.25">
      <c r="A2241" t="s">
        <v>1382</v>
      </c>
      <c r="B2241" s="1">
        <v>45197</v>
      </c>
      <c r="C2241" t="s">
        <v>248</v>
      </c>
      <c r="D2241">
        <v>39675</v>
      </c>
      <c r="E2241" s="6" t="s">
        <v>9334</v>
      </c>
      <c r="F2241" t="s">
        <v>9335</v>
      </c>
      <c r="G2241" s="6" t="s">
        <v>7475</v>
      </c>
      <c r="H2241" t="s">
        <v>40</v>
      </c>
      <c r="I2241" t="s">
        <v>23</v>
      </c>
      <c r="J2241" t="s">
        <v>963</v>
      </c>
      <c r="K2241" t="s">
        <v>9391</v>
      </c>
      <c r="L2241" t="s">
        <v>9392</v>
      </c>
      <c r="M2241" t="s">
        <v>9393</v>
      </c>
      <c r="N2241" t="s">
        <v>4091</v>
      </c>
      <c r="O2241" s="14">
        <v>45200</v>
      </c>
      <c r="P2241" s="14">
        <v>45231</v>
      </c>
      <c r="Q2241" s="1" t="s">
        <v>27</v>
      </c>
      <c r="R2241" s="1"/>
      <c r="S2241" s="2"/>
      <c r="T2241" s="48">
        <v>45210</v>
      </c>
      <c r="U2241" t="s">
        <v>5982</v>
      </c>
      <c r="V2241" t="s">
        <v>5982</v>
      </c>
      <c r="W2241" t="s">
        <v>248</v>
      </c>
      <c r="X2241" t="b">
        <f>Tabla1[[#This Row],[PLAN CONSUMO 31/10]]=Tabla1[[#This Row],[PLAN_CONSUMO]]</f>
        <v>1</v>
      </c>
      <c r="Y2241" t="s">
        <v>9335</v>
      </c>
      <c r="Z2241" t="b">
        <f>Tabla1[[#This Row],[DESCRIPCION_U20002 31/10]]=Tabla1[[#This Row],[DESCRIPCION_U2000]]</f>
        <v>1</v>
      </c>
      <c r="AA2241" t="s">
        <v>7475</v>
      </c>
      <c r="AB2241" t="b">
        <f>Tabla1[[#This Row],[EJECUTIVO COMERCIAL 31/10]]=Tabla1[[#This Row],[EJECUTIVO_CORPORATE]]</f>
        <v>1</v>
      </c>
      <c r="AC2241" t="str">
        <f>VLOOKUP(Tabla1[[#This Row],[NRO_CUENTA]],[1]!Tabla3[#Data],12,0)</f>
        <v>Realizada</v>
      </c>
      <c r="AD2241" t="e">
        <f>VLOOKUP(Tabla1[[#This Row],[NRO_CUENTA]],[1]!Tabla3[#Data],17,0)</f>
        <v>#REF!</v>
      </c>
    </row>
    <row r="2242" spans="1:30" x14ac:dyDescent="0.25">
      <c r="A2242" t="s">
        <v>88</v>
      </c>
      <c r="B2242" s="1">
        <v>45198</v>
      </c>
      <c r="C2242" t="s">
        <v>94</v>
      </c>
      <c r="D2242">
        <v>39689</v>
      </c>
      <c r="E2242" s="6" t="s">
        <v>5925</v>
      </c>
      <c r="F2242" t="s">
        <v>9336</v>
      </c>
      <c r="G2242" s="6" t="s">
        <v>7446</v>
      </c>
      <c r="H2242" t="s">
        <v>22</v>
      </c>
      <c r="I2242" t="s">
        <v>23</v>
      </c>
      <c r="J2242" t="s">
        <v>2334</v>
      </c>
      <c r="K2242" t="s">
        <v>9394</v>
      </c>
      <c r="L2242" t="s">
        <v>9395</v>
      </c>
      <c r="M2242" t="s">
        <v>9396</v>
      </c>
      <c r="N2242" t="s">
        <v>4091</v>
      </c>
      <c r="O2242" s="14">
        <v>45200</v>
      </c>
      <c r="P2242" s="14">
        <v>45231</v>
      </c>
      <c r="Q2242" s="1" t="s">
        <v>1876</v>
      </c>
      <c r="R2242" s="1"/>
      <c r="S2242" s="2"/>
      <c r="T2242" s="48" t="s">
        <v>6992</v>
      </c>
      <c r="U2242" t="s">
        <v>5982</v>
      </c>
      <c r="V2242" t="s">
        <v>5982</v>
      </c>
      <c r="W2242" t="s">
        <v>94</v>
      </c>
      <c r="X2242" t="b">
        <f>Tabla1[[#This Row],[PLAN CONSUMO 31/10]]=Tabla1[[#This Row],[PLAN_CONSUMO]]</f>
        <v>1</v>
      </c>
      <c r="Y2242" t="s">
        <v>9336</v>
      </c>
      <c r="Z2242" t="b">
        <f>Tabla1[[#This Row],[DESCRIPCION_U20002 31/10]]=Tabla1[[#This Row],[DESCRIPCION_U2000]]</f>
        <v>1</v>
      </c>
      <c r="AA2242" t="s">
        <v>7446</v>
      </c>
      <c r="AB2242" t="b">
        <f>Tabla1[[#This Row],[EJECUTIVO COMERCIAL 31/10]]=Tabla1[[#This Row],[EJECUTIVO_CORPORATE]]</f>
        <v>1</v>
      </c>
      <c r="AC2242" t="e">
        <f>VLOOKUP(Tabla1[[#This Row],[NRO_CUENTA]],[1]!Tabla3[#Data],12,0)</f>
        <v>#N/A</v>
      </c>
      <c r="AD2242" t="e">
        <f>VLOOKUP(Tabla1[[#This Row],[NRO_CUENTA]],[1]!Tabla3[#Data],17,0)</f>
        <v>#N/A</v>
      </c>
    </row>
    <row r="2243" spans="1:30" x14ac:dyDescent="0.25">
      <c r="A2243" t="s">
        <v>88</v>
      </c>
      <c r="B2243" s="1">
        <v>45197</v>
      </c>
      <c r="C2243" t="s">
        <v>398</v>
      </c>
      <c r="D2243">
        <v>39698</v>
      </c>
      <c r="E2243" s="6" t="s">
        <v>7880</v>
      </c>
      <c r="F2243" t="s">
        <v>9337</v>
      </c>
      <c r="G2243" s="6" t="s">
        <v>8926</v>
      </c>
      <c r="H2243" t="s">
        <v>40</v>
      </c>
      <c r="I2243" t="s">
        <v>23</v>
      </c>
      <c r="J2243" t="s">
        <v>8195</v>
      </c>
      <c r="K2243" t="s">
        <v>9397</v>
      </c>
      <c r="L2243" t="s">
        <v>9398</v>
      </c>
      <c r="M2243" t="s">
        <v>9399</v>
      </c>
      <c r="N2243" t="s">
        <v>4091</v>
      </c>
      <c r="O2243" s="14">
        <v>45200</v>
      </c>
      <c r="P2243" s="14">
        <v>45231</v>
      </c>
      <c r="Q2243" s="1" t="s">
        <v>1876</v>
      </c>
      <c r="R2243" s="1"/>
      <c r="S2243" s="2"/>
      <c r="T2243" s="48" t="s">
        <v>6992</v>
      </c>
      <c r="U2243" t="s">
        <v>5982</v>
      </c>
      <c r="V2243" t="s">
        <v>5982</v>
      </c>
      <c r="W2243" t="s">
        <v>398</v>
      </c>
      <c r="X2243" t="b">
        <f>Tabla1[[#This Row],[PLAN CONSUMO 31/10]]=Tabla1[[#This Row],[PLAN_CONSUMO]]</f>
        <v>1</v>
      </c>
      <c r="Y2243" t="s">
        <v>9337</v>
      </c>
      <c r="Z2243" t="b">
        <f>Tabla1[[#This Row],[DESCRIPCION_U20002 31/10]]=Tabla1[[#This Row],[DESCRIPCION_U2000]]</f>
        <v>1</v>
      </c>
      <c r="AA2243" t="s">
        <v>8926</v>
      </c>
      <c r="AB2243" t="b">
        <f>Tabla1[[#This Row],[EJECUTIVO COMERCIAL 31/10]]=Tabla1[[#This Row],[EJECUTIVO_CORPORATE]]</f>
        <v>1</v>
      </c>
      <c r="AC2243" t="e">
        <f>VLOOKUP(Tabla1[[#This Row],[NRO_CUENTA]],[1]!Tabla3[#Data],12,0)</f>
        <v>#N/A</v>
      </c>
      <c r="AD2243" t="e">
        <f>VLOOKUP(Tabla1[[#This Row],[NRO_CUENTA]],[1]!Tabla3[#Data],17,0)</f>
        <v>#N/A</v>
      </c>
    </row>
    <row r="2244" spans="1:30" x14ac:dyDescent="0.25">
      <c r="A2244" t="s">
        <v>322</v>
      </c>
      <c r="B2244" s="1">
        <v>45196</v>
      </c>
      <c r="C2244" t="s">
        <v>248</v>
      </c>
      <c r="D2244">
        <v>39700</v>
      </c>
      <c r="E2244" s="6" t="s">
        <v>4945</v>
      </c>
      <c r="F2244" t="s">
        <v>9338</v>
      </c>
      <c r="G2244" s="6" t="s">
        <v>2247</v>
      </c>
      <c r="H2244" t="s">
        <v>40</v>
      </c>
      <c r="I2244" t="s">
        <v>23</v>
      </c>
      <c r="J2244" t="s">
        <v>1224</v>
      </c>
      <c r="K2244" t="s">
        <v>9400</v>
      </c>
      <c r="L2244" t="s">
        <v>9401</v>
      </c>
      <c r="M2244" t="s">
        <v>9402</v>
      </c>
      <c r="N2244" t="s">
        <v>4091</v>
      </c>
      <c r="O2244" s="14">
        <v>45200</v>
      </c>
      <c r="P2244" s="14">
        <v>45231</v>
      </c>
      <c r="Q2244" s="1" t="s">
        <v>1876</v>
      </c>
      <c r="R2244" s="1"/>
      <c r="S2244" s="2"/>
      <c r="T2244" s="48" t="s">
        <v>6992</v>
      </c>
      <c r="U2244" t="s">
        <v>5982</v>
      </c>
      <c r="V2244" t="s">
        <v>5982</v>
      </c>
      <c r="W2244" t="s">
        <v>248</v>
      </c>
      <c r="X2244" t="b">
        <f>Tabla1[[#This Row],[PLAN CONSUMO 31/10]]=Tabla1[[#This Row],[PLAN_CONSUMO]]</f>
        <v>1</v>
      </c>
      <c r="Y2244" t="s">
        <v>9338</v>
      </c>
      <c r="Z2244" t="b">
        <f>Tabla1[[#This Row],[DESCRIPCION_U20002 31/10]]=Tabla1[[#This Row],[DESCRIPCION_U2000]]</f>
        <v>1</v>
      </c>
      <c r="AA2244" t="s">
        <v>2247</v>
      </c>
      <c r="AB2244" t="b">
        <f>Tabla1[[#This Row],[EJECUTIVO COMERCIAL 31/10]]=Tabla1[[#This Row],[EJECUTIVO_CORPORATE]]</f>
        <v>1</v>
      </c>
      <c r="AC2244" t="e">
        <f>VLOOKUP(Tabla1[[#This Row],[NRO_CUENTA]],[1]!Tabla3[#Data],12,0)</f>
        <v>#N/A</v>
      </c>
      <c r="AD2244" t="e">
        <f>VLOOKUP(Tabla1[[#This Row],[NRO_CUENTA]],[1]!Tabla3[#Data],17,0)</f>
        <v>#N/A</v>
      </c>
    </row>
    <row r="2245" spans="1:30" x14ac:dyDescent="0.25">
      <c r="A2245" t="s">
        <v>322</v>
      </c>
      <c r="B2245" s="1">
        <v>45198</v>
      </c>
      <c r="C2245" t="s">
        <v>158</v>
      </c>
      <c r="D2245">
        <v>39703</v>
      </c>
      <c r="E2245" s="6" t="s">
        <v>9339</v>
      </c>
      <c r="F2245" t="s">
        <v>9340</v>
      </c>
      <c r="G2245" s="6" t="s">
        <v>5666</v>
      </c>
      <c r="H2245" t="s">
        <v>40</v>
      </c>
      <c r="I2245" t="s">
        <v>23</v>
      </c>
      <c r="J2245" t="s">
        <v>5667</v>
      </c>
      <c r="K2245" t="s">
        <v>9403</v>
      </c>
      <c r="L2245" t="s">
        <v>9404</v>
      </c>
      <c r="M2245" t="s">
        <v>9405</v>
      </c>
      <c r="N2245" t="s">
        <v>4091</v>
      </c>
      <c r="O2245" s="14">
        <v>45200</v>
      </c>
      <c r="P2245" s="14">
        <v>45231</v>
      </c>
      <c r="Q2245" s="1" t="s">
        <v>1876</v>
      </c>
      <c r="R2245" s="1"/>
      <c r="S2245" s="2"/>
      <c r="T2245" s="48" t="s">
        <v>6992</v>
      </c>
      <c r="U2245" t="s">
        <v>5982</v>
      </c>
      <c r="V2245" t="s">
        <v>5982</v>
      </c>
      <c r="W2245" t="s">
        <v>158</v>
      </c>
      <c r="X2245" t="b">
        <f>Tabla1[[#This Row],[PLAN CONSUMO 31/10]]=Tabla1[[#This Row],[PLAN_CONSUMO]]</f>
        <v>1</v>
      </c>
      <c r="Y2245" t="s">
        <v>9340</v>
      </c>
      <c r="Z2245" t="b">
        <f>Tabla1[[#This Row],[DESCRIPCION_U20002 31/10]]=Tabla1[[#This Row],[DESCRIPCION_U2000]]</f>
        <v>1</v>
      </c>
      <c r="AA2245" t="s">
        <v>5666</v>
      </c>
      <c r="AB2245" t="b">
        <f>Tabla1[[#This Row],[EJECUTIVO COMERCIAL 31/10]]=Tabla1[[#This Row],[EJECUTIVO_CORPORATE]]</f>
        <v>1</v>
      </c>
      <c r="AC2245" t="e">
        <f>VLOOKUP(Tabla1[[#This Row],[NRO_CUENTA]],[1]!Tabla3[#Data],12,0)</f>
        <v>#N/A</v>
      </c>
      <c r="AD2245" t="e">
        <f>VLOOKUP(Tabla1[[#This Row],[NRO_CUENTA]],[1]!Tabla3[#Data],17,0)</f>
        <v>#N/A</v>
      </c>
    </row>
    <row r="2246" spans="1:30" x14ac:dyDescent="0.25">
      <c r="A2246" t="s">
        <v>322</v>
      </c>
      <c r="B2246" s="1">
        <v>45189</v>
      </c>
      <c r="C2246" t="s">
        <v>398</v>
      </c>
      <c r="D2246">
        <v>39710</v>
      </c>
      <c r="E2246" s="6" t="s">
        <v>9341</v>
      </c>
      <c r="F2246" t="s">
        <v>9342</v>
      </c>
      <c r="G2246" s="6" t="s">
        <v>9343</v>
      </c>
      <c r="H2246" t="s">
        <v>40</v>
      </c>
      <c r="I2246" t="s">
        <v>23</v>
      </c>
      <c r="J2246" t="s">
        <v>9439</v>
      </c>
      <c r="K2246" t="s">
        <v>9406</v>
      </c>
      <c r="L2246" t="s">
        <v>9407</v>
      </c>
      <c r="M2246" t="s">
        <v>9408</v>
      </c>
      <c r="N2246" t="s">
        <v>4091</v>
      </c>
      <c r="O2246" s="14">
        <v>45200</v>
      </c>
      <c r="P2246" s="14">
        <v>45231</v>
      </c>
      <c r="Q2246" s="1" t="s">
        <v>1876</v>
      </c>
      <c r="R2246" s="1"/>
      <c r="S2246" s="2"/>
      <c r="T2246" s="48" t="s">
        <v>6992</v>
      </c>
      <c r="U2246" t="s">
        <v>5982</v>
      </c>
      <c r="V2246" t="s">
        <v>5982</v>
      </c>
      <c r="W2246" t="s">
        <v>398</v>
      </c>
      <c r="X2246" t="b">
        <f>Tabla1[[#This Row],[PLAN CONSUMO 31/10]]=Tabla1[[#This Row],[PLAN_CONSUMO]]</f>
        <v>1</v>
      </c>
      <c r="Y2246" t="s">
        <v>9342</v>
      </c>
      <c r="Z2246" t="b">
        <f>Tabla1[[#This Row],[DESCRIPCION_U20002 31/10]]=Tabla1[[#This Row],[DESCRIPCION_U2000]]</f>
        <v>1</v>
      </c>
      <c r="AA2246" t="s">
        <v>9343</v>
      </c>
      <c r="AB2246" t="b">
        <f>Tabla1[[#This Row],[EJECUTIVO COMERCIAL 31/10]]=Tabla1[[#This Row],[EJECUTIVO_CORPORATE]]</f>
        <v>1</v>
      </c>
      <c r="AC2246" t="e">
        <f>VLOOKUP(Tabla1[[#This Row],[NRO_CUENTA]],[1]!Tabla3[#Data],12,0)</f>
        <v>#N/A</v>
      </c>
      <c r="AD2246" t="e">
        <f>VLOOKUP(Tabla1[[#This Row],[NRO_CUENTA]],[1]!Tabla3[#Data],17,0)</f>
        <v>#N/A</v>
      </c>
    </row>
    <row r="2247" spans="1:30" x14ac:dyDescent="0.25">
      <c r="A2247" t="s">
        <v>322</v>
      </c>
      <c r="B2247" s="1">
        <v>45199</v>
      </c>
      <c r="C2247" t="s">
        <v>28</v>
      </c>
      <c r="D2247">
        <v>39711</v>
      </c>
      <c r="E2247" s="6" t="s">
        <v>9344</v>
      </c>
      <c r="F2247" t="s">
        <v>9345</v>
      </c>
      <c r="G2247" s="6" t="s">
        <v>9346</v>
      </c>
      <c r="H2247" t="s">
        <v>22</v>
      </c>
      <c r="I2247" t="s">
        <v>23</v>
      </c>
      <c r="J2247" t="s">
        <v>9440</v>
      </c>
      <c r="K2247" t="s">
        <v>9409</v>
      </c>
      <c r="L2247" t="s">
        <v>9410</v>
      </c>
      <c r="M2247" t="s">
        <v>9411</v>
      </c>
      <c r="N2247" t="s">
        <v>4091</v>
      </c>
      <c r="O2247" s="14">
        <v>45200</v>
      </c>
      <c r="P2247" s="14">
        <v>45231</v>
      </c>
      <c r="Q2247" s="1" t="s">
        <v>1876</v>
      </c>
      <c r="R2247" s="1"/>
      <c r="S2247" s="2"/>
      <c r="T2247" s="48" t="s">
        <v>6992</v>
      </c>
      <c r="U2247" t="s">
        <v>5982</v>
      </c>
      <c r="V2247" t="s">
        <v>5982</v>
      </c>
      <c r="W2247" t="s">
        <v>28</v>
      </c>
      <c r="X2247" t="b">
        <f>Tabla1[[#This Row],[PLAN CONSUMO 31/10]]=Tabla1[[#This Row],[PLAN_CONSUMO]]</f>
        <v>1</v>
      </c>
      <c r="Y2247" t="s">
        <v>9345</v>
      </c>
      <c r="Z2247" t="b">
        <f>Tabla1[[#This Row],[DESCRIPCION_U20002 31/10]]=Tabla1[[#This Row],[DESCRIPCION_U2000]]</f>
        <v>1</v>
      </c>
      <c r="AA2247" t="s">
        <v>9346</v>
      </c>
      <c r="AB2247" t="b">
        <f>Tabla1[[#This Row],[EJECUTIVO COMERCIAL 31/10]]=Tabla1[[#This Row],[EJECUTIVO_CORPORATE]]</f>
        <v>1</v>
      </c>
      <c r="AC2247" t="e">
        <f>VLOOKUP(Tabla1[[#This Row],[NRO_CUENTA]],[1]!Tabla3[#Data],12,0)</f>
        <v>#N/A</v>
      </c>
      <c r="AD2247" t="e">
        <f>VLOOKUP(Tabla1[[#This Row],[NRO_CUENTA]],[1]!Tabla3[#Data],17,0)</f>
        <v>#N/A</v>
      </c>
    </row>
    <row r="2248" spans="1:30" x14ac:dyDescent="0.25">
      <c r="A2248" t="s">
        <v>88</v>
      </c>
      <c r="B2248" s="1">
        <v>45197</v>
      </c>
      <c r="C2248" t="s">
        <v>36</v>
      </c>
      <c r="D2248">
        <v>39717</v>
      </c>
      <c r="E2248" s="6" t="s">
        <v>5250</v>
      </c>
      <c r="F2248" t="s">
        <v>9347</v>
      </c>
      <c r="G2248" s="6" t="s">
        <v>4247</v>
      </c>
      <c r="H2248" t="s">
        <v>40</v>
      </c>
      <c r="I2248" t="s">
        <v>23</v>
      </c>
      <c r="J2248" t="s">
        <v>4336</v>
      </c>
      <c r="K2248" t="s">
        <v>9412</v>
      </c>
      <c r="L2248" t="s">
        <v>9413</v>
      </c>
      <c r="M2248" t="s">
        <v>8267</v>
      </c>
      <c r="N2248" t="s">
        <v>4091</v>
      </c>
      <c r="O2248" s="14">
        <v>45200</v>
      </c>
      <c r="P2248" s="14">
        <v>45231</v>
      </c>
      <c r="Q2248" s="1" t="s">
        <v>1876</v>
      </c>
      <c r="R2248" s="1"/>
      <c r="S2248" s="2"/>
      <c r="T2248" s="48" t="s">
        <v>6992</v>
      </c>
      <c r="U2248" t="s">
        <v>5982</v>
      </c>
      <c r="V2248" t="s">
        <v>5982</v>
      </c>
      <c r="W2248" t="s">
        <v>36</v>
      </c>
      <c r="X2248" t="b">
        <f>Tabla1[[#This Row],[PLAN CONSUMO 31/10]]=Tabla1[[#This Row],[PLAN_CONSUMO]]</f>
        <v>1</v>
      </c>
      <c r="Y2248" t="s">
        <v>9347</v>
      </c>
      <c r="Z2248" t="b">
        <f>Tabla1[[#This Row],[DESCRIPCION_U20002 31/10]]=Tabla1[[#This Row],[DESCRIPCION_U2000]]</f>
        <v>1</v>
      </c>
      <c r="AA2248" t="s">
        <v>4247</v>
      </c>
      <c r="AB2248" t="b">
        <f>Tabla1[[#This Row],[EJECUTIVO COMERCIAL 31/10]]=Tabla1[[#This Row],[EJECUTIVO_CORPORATE]]</f>
        <v>1</v>
      </c>
      <c r="AC2248" t="e">
        <f>VLOOKUP(Tabla1[[#This Row],[NRO_CUENTA]],[1]!Tabla3[#Data],12,0)</f>
        <v>#N/A</v>
      </c>
      <c r="AD2248" t="e">
        <f>VLOOKUP(Tabla1[[#This Row],[NRO_CUENTA]],[1]!Tabla3[#Data],17,0)</f>
        <v>#N/A</v>
      </c>
    </row>
    <row r="2249" spans="1:30" x14ac:dyDescent="0.25">
      <c r="A2249" t="s">
        <v>88</v>
      </c>
      <c r="B2249" s="1">
        <v>45196</v>
      </c>
      <c r="C2249" t="s">
        <v>28</v>
      </c>
      <c r="D2249">
        <v>39720</v>
      </c>
      <c r="E2249" s="6" t="s">
        <v>9348</v>
      </c>
      <c r="F2249" t="s">
        <v>9349</v>
      </c>
      <c r="G2249" s="6" t="s">
        <v>4249</v>
      </c>
      <c r="H2249" t="s">
        <v>22</v>
      </c>
      <c r="I2249" t="s">
        <v>23</v>
      </c>
      <c r="J2249" t="s">
        <v>4335</v>
      </c>
      <c r="K2249" t="s">
        <v>9414</v>
      </c>
      <c r="L2249" t="s">
        <v>9415</v>
      </c>
      <c r="M2249" t="s">
        <v>9416</v>
      </c>
      <c r="N2249" t="s">
        <v>4091</v>
      </c>
      <c r="O2249" s="14">
        <v>45200</v>
      </c>
      <c r="P2249" s="14">
        <v>45231</v>
      </c>
      <c r="Q2249" s="1" t="s">
        <v>1876</v>
      </c>
      <c r="R2249" s="1"/>
      <c r="S2249" s="2"/>
      <c r="T2249" s="48" t="s">
        <v>6992</v>
      </c>
      <c r="U2249" t="s">
        <v>5982</v>
      </c>
      <c r="V2249" t="s">
        <v>5982</v>
      </c>
      <c r="W2249" t="s">
        <v>28</v>
      </c>
      <c r="X2249" t="b">
        <f>Tabla1[[#This Row],[PLAN CONSUMO 31/10]]=Tabla1[[#This Row],[PLAN_CONSUMO]]</f>
        <v>1</v>
      </c>
      <c r="Y2249" t="s">
        <v>9349</v>
      </c>
      <c r="Z2249" t="b">
        <f>Tabla1[[#This Row],[DESCRIPCION_U20002 31/10]]=Tabla1[[#This Row],[DESCRIPCION_U2000]]</f>
        <v>1</v>
      </c>
      <c r="AA2249" t="s">
        <v>4249</v>
      </c>
      <c r="AB2249" t="b">
        <f>Tabla1[[#This Row],[EJECUTIVO COMERCIAL 31/10]]=Tabla1[[#This Row],[EJECUTIVO_CORPORATE]]</f>
        <v>1</v>
      </c>
      <c r="AC2249" t="e">
        <f>VLOOKUP(Tabla1[[#This Row],[NRO_CUENTA]],[1]!Tabla3[#Data],12,0)</f>
        <v>#N/A</v>
      </c>
      <c r="AD2249" t="e">
        <f>VLOOKUP(Tabla1[[#This Row],[NRO_CUENTA]],[1]!Tabla3[#Data],17,0)</f>
        <v>#N/A</v>
      </c>
    </row>
    <row r="2250" spans="1:30" x14ac:dyDescent="0.25">
      <c r="A2250" t="s">
        <v>88</v>
      </c>
      <c r="B2250" s="1">
        <v>45198</v>
      </c>
      <c r="C2250" t="s">
        <v>28</v>
      </c>
      <c r="D2250">
        <v>39721</v>
      </c>
      <c r="E2250" s="6" t="s">
        <v>2630</v>
      </c>
      <c r="F2250" t="s">
        <v>9350</v>
      </c>
      <c r="G2250" s="6" t="s">
        <v>4247</v>
      </c>
      <c r="H2250" t="s">
        <v>40</v>
      </c>
      <c r="I2250" t="s">
        <v>23</v>
      </c>
      <c r="J2250" t="s">
        <v>4336</v>
      </c>
      <c r="K2250" t="s">
        <v>9417</v>
      </c>
      <c r="L2250" t="s">
        <v>9418</v>
      </c>
      <c r="M2250" t="s">
        <v>2675</v>
      </c>
      <c r="N2250" t="s">
        <v>4091</v>
      </c>
      <c r="O2250" s="14">
        <v>45200</v>
      </c>
      <c r="P2250" s="14">
        <v>45231</v>
      </c>
      <c r="Q2250" s="1" t="s">
        <v>1876</v>
      </c>
      <c r="R2250" s="1"/>
      <c r="S2250" s="2"/>
      <c r="T2250" s="48" t="s">
        <v>6992</v>
      </c>
      <c r="U2250" t="s">
        <v>5982</v>
      </c>
      <c r="V2250" t="s">
        <v>5982</v>
      </c>
      <c r="W2250" t="s">
        <v>28</v>
      </c>
      <c r="X2250" t="b">
        <f>Tabla1[[#This Row],[PLAN CONSUMO 31/10]]=Tabla1[[#This Row],[PLAN_CONSUMO]]</f>
        <v>1</v>
      </c>
      <c r="Y2250" t="s">
        <v>9350</v>
      </c>
      <c r="Z2250" t="b">
        <f>Tabla1[[#This Row],[DESCRIPCION_U20002 31/10]]=Tabla1[[#This Row],[DESCRIPCION_U2000]]</f>
        <v>1</v>
      </c>
      <c r="AA2250" t="s">
        <v>4247</v>
      </c>
      <c r="AB2250" t="b">
        <f>Tabla1[[#This Row],[EJECUTIVO COMERCIAL 31/10]]=Tabla1[[#This Row],[EJECUTIVO_CORPORATE]]</f>
        <v>1</v>
      </c>
      <c r="AC2250" t="e">
        <f>VLOOKUP(Tabla1[[#This Row],[NRO_CUENTA]],[1]!Tabla3[#Data],12,0)</f>
        <v>#N/A</v>
      </c>
      <c r="AD2250" t="e">
        <f>VLOOKUP(Tabla1[[#This Row],[NRO_CUENTA]],[1]!Tabla3[#Data],17,0)</f>
        <v>#N/A</v>
      </c>
    </row>
    <row r="2251" spans="1:30" x14ac:dyDescent="0.25">
      <c r="A2251" t="s">
        <v>88</v>
      </c>
      <c r="B2251" s="1">
        <v>45198</v>
      </c>
      <c r="C2251" t="s">
        <v>28</v>
      </c>
      <c r="D2251">
        <v>39733</v>
      </c>
      <c r="E2251" s="6" t="s">
        <v>6252</v>
      </c>
      <c r="F2251" t="s">
        <v>9351</v>
      </c>
      <c r="G2251" s="6" t="s">
        <v>1435</v>
      </c>
      <c r="H2251" t="s">
        <v>40</v>
      </c>
      <c r="I2251" t="s">
        <v>23</v>
      </c>
      <c r="J2251" t="s">
        <v>1223</v>
      </c>
      <c r="K2251" t="s">
        <v>9419</v>
      </c>
      <c r="L2251" t="s">
        <v>9420</v>
      </c>
      <c r="M2251" t="s">
        <v>9421</v>
      </c>
      <c r="N2251" t="s">
        <v>4091</v>
      </c>
      <c r="O2251" s="14">
        <v>45200</v>
      </c>
      <c r="P2251" s="14">
        <v>45231</v>
      </c>
      <c r="Q2251" s="1" t="s">
        <v>1876</v>
      </c>
      <c r="R2251" s="1"/>
      <c r="S2251" s="2"/>
      <c r="T2251" s="48" t="s">
        <v>6992</v>
      </c>
      <c r="U2251" t="s">
        <v>5982</v>
      </c>
      <c r="V2251" t="s">
        <v>5982</v>
      </c>
      <c r="W2251" t="s">
        <v>28</v>
      </c>
      <c r="X2251" t="b">
        <f>Tabla1[[#This Row],[PLAN CONSUMO 31/10]]=Tabla1[[#This Row],[PLAN_CONSUMO]]</f>
        <v>1</v>
      </c>
      <c r="Y2251" t="s">
        <v>9351</v>
      </c>
      <c r="Z2251" t="b">
        <f>Tabla1[[#This Row],[DESCRIPCION_U20002 31/10]]=Tabla1[[#This Row],[DESCRIPCION_U2000]]</f>
        <v>1</v>
      </c>
      <c r="AA2251" t="s">
        <v>1435</v>
      </c>
      <c r="AB2251" t="b">
        <f>Tabla1[[#This Row],[EJECUTIVO COMERCIAL 31/10]]=Tabla1[[#This Row],[EJECUTIVO_CORPORATE]]</f>
        <v>1</v>
      </c>
      <c r="AC2251" t="e">
        <f>VLOOKUP(Tabla1[[#This Row],[NRO_CUENTA]],[1]!Tabla3[#Data],12,0)</f>
        <v>#N/A</v>
      </c>
      <c r="AD2251" t="e">
        <f>VLOOKUP(Tabla1[[#This Row],[NRO_CUENTA]],[1]!Tabla3[#Data],17,0)</f>
        <v>#N/A</v>
      </c>
    </row>
    <row r="2252" spans="1:30" x14ac:dyDescent="0.25">
      <c r="A2252" t="s">
        <v>88</v>
      </c>
      <c r="B2252" s="1">
        <v>45197</v>
      </c>
      <c r="C2252" t="s">
        <v>469</v>
      </c>
      <c r="D2252">
        <v>39735</v>
      </c>
      <c r="E2252" s="6" t="s">
        <v>2927</v>
      </c>
      <c r="F2252" t="s">
        <v>9352</v>
      </c>
      <c r="G2252" s="6" t="s">
        <v>5731</v>
      </c>
      <c r="H2252" t="s">
        <v>40</v>
      </c>
      <c r="I2252" t="s">
        <v>23</v>
      </c>
      <c r="J2252" t="s">
        <v>6181</v>
      </c>
      <c r="K2252" t="s">
        <v>9422</v>
      </c>
      <c r="L2252" t="s">
        <v>9423</v>
      </c>
      <c r="M2252" t="s">
        <v>9424</v>
      </c>
      <c r="N2252" t="s">
        <v>4091</v>
      </c>
      <c r="O2252" s="14">
        <v>45200</v>
      </c>
      <c r="P2252" s="14">
        <v>45231</v>
      </c>
      <c r="Q2252" s="1" t="s">
        <v>1876</v>
      </c>
      <c r="R2252" s="1"/>
      <c r="S2252" s="2"/>
      <c r="T2252" s="48" t="s">
        <v>6992</v>
      </c>
      <c r="U2252" t="s">
        <v>5982</v>
      </c>
      <c r="V2252" t="s">
        <v>5982</v>
      </c>
      <c r="W2252" t="s">
        <v>469</v>
      </c>
      <c r="X2252" t="b">
        <f>Tabla1[[#This Row],[PLAN CONSUMO 31/10]]=Tabla1[[#This Row],[PLAN_CONSUMO]]</f>
        <v>1</v>
      </c>
      <c r="Y2252" t="s">
        <v>9352</v>
      </c>
      <c r="Z2252" t="b">
        <f>Tabla1[[#This Row],[DESCRIPCION_U20002 31/10]]=Tabla1[[#This Row],[DESCRIPCION_U2000]]</f>
        <v>1</v>
      </c>
      <c r="AA2252" t="s">
        <v>5731</v>
      </c>
      <c r="AB2252" t="b">
        <f>Tabla1[[#This Row],[EJECUTIVO COMERCIAL 31/10]]=Tabla1[[#This Row],[EJECUTIVO_CORPORATE]]</f>
        <v>1</v>
      </c>
      <c r="AC2252" t="e">
        <f>VLOOKUP(Tabla1[[#This Row],[NRO_CUENTA]],[1]!Tabla3[#Data],12,0)</f>
        <v>#N/A</v>
      </c>
      <c r="AD2252" t="e">
        <f>VLOOKUP(Tabla1[[#This Row],[NRO_CUENTA]],[1]!Tabla3[#Data],17,0)</f>
        <v>#N/A</v>
      </c>
    </row>
    <row r="2253" spans="1:30" x14ac:dyDescent="0.25">
      <c r="A2253" t="s">
        <v>322</v>
      </c>
      <c r="B2253" s="1">
        <v>45199</v>
      </c>
      <c r="C2253" t="s">
        <v>76</v>
      </c>
      <c r="D2253">
        <v>39736</v>
      </c>
      <c r="E2253" s="6" t="s">
        <v>9353</v>
      </c>
      <c r="F2253" t="s">
        <v>9354</v>
      </c>
      <c r="G2253" s="6" t="s">
        <v>9355</v>
      </c>
      <c r="H2253" t="s">
        <v>22</v>
      </c>
      <c r="I2253" t="s">
        <v>23</v>
      </c>
      <c r="J2253" t="s">
        <v>9441</v>
      </c>
      <c r="K2253" t="s">
        <v>9425</v>
      </c>
      <c r="L2253" t="s">
        <v>9426</v>
      </c>
      <c r="M2253" t="s">
        <v>9427</v>
      </c>
      <c r="N2253" t="s">
        <v>4091</v>
      </c>
      <c r="O2253" s="14">
        <v>45200</v>
      </c>
      <c r="P2253" s="14">
        <v>45231</v>
      </c>
      <c r="Q2253" s="1" t="s">
        <v>1876</v>
      </c>
      <c r="R2253" s="1"/>
      <c r="S2253" s="2"/>
      <c r="T2253" s="48" t="s">
        <v>6992</v>
      </c>
      <c r="U2253" t="s">
        <v>5982</v>
      </c>
      <c r="V2253" t="s">
        <v>5982</v>
      </c>
      <c r="W2253" t="s">
        <v>76</v>
      </c>
      <c r="X2253" t="b">
        <f>Tabla1[[#This Row],[PLAN CONSUMO 31/10]]=Tabla1[[#This Row],[PLAN_CONSUMO]]</f>
        <v>1</v>
      </c>
      <c r="Y2253" t="s">
        <v>9354</v>
      </c>
      <c r="Z2253" t="b">
        <f>Tabla1[[#This Row],[DESCRIPCION_U20002 31/10]]=Tabla1[[#This Row],[DESCRIPCION_U2000]]</f>
        <v>1</v>
      </c>
      <c r="AA2253" t="s">
        <v>9355</v>
      </c>
      <c r="AB2253" t="b">
        <f>Tabla1[[#This Row],[EJECUTIVO COMERCIAL 31/10]]=Tabla1[[#This Row],[EJECUTIVO_CORPORATE]]</f>
        <v>1</v>
      </c>
      <c r="AC2253" t="e">
        <f>VLOOKUP(Tabla1[[#This Row],[NRO_CUENTA]],[1]!Tabla3[#Data],12,0)</f>
        <v>#N/A</v>
      </c>
      <c r="AD2253" t="e">
        <f>VLOOKUP(Tabla1[[#This Row],[NRO_CUENTA]],[1]!Tabla3[#Data],17,0)</f>
        <v>#N/A</v>
      </c>
    </row>
    <row r="2254" spans="1:30" x14ac:dyDescent="0.25">
      <c r="A2254" t="s">
        <v>322</v>
      </c>
      <c r="B2254" s="1">
        <v>45199</v>
      </c>
      <c r="C2254" t="s">
        <v>299</v>
      </c>
      <c r="D2254">
        <v>39748</v>
      </c>
      <c r="E2254" s="6" t="s">
        <v>9356</v>
      </c>
      <c r="F2254" t="s">
        <v>9357</v>
      </c>
      <c r="G2254" s="6" t="s">
        <v>9083</v>
      </c>
      <c r="H2254" t="s">
        <v>40</v>
      </c>
      <c r="I2254" t="s">
        <v>23</v>
      </c>
      <c r="J2254" t="s">
        <v>9163</v>
      </c>
      <c r="K2254" t="s">
        <v>9428</v>
      </c>
      <c r="L2254" t="s">
        <v>9429</v>
      </c>
      <c r="M2254" t="s">
        <v>9430</v>
      </c>
      <c r="N2254" t="s">
        <v>4091</v>
      </c>
      <c r="O2254" s="14">
        <v>45200</v>
      </c>
      <c r="P2254" s="14">
        <v>45231</v>
      </c>
      <c r="Q2254" s="1" t="s">
        <v>1876</v>
      </c>
      <c r="R2254" s="1"/>
      <c r="S2254" s="2"/>
      <c r="T2254" s="48" t="s">
        <v>6992</v>
      </c>
      <c r="U2254" t="s">
        <v>5982</v>
      </c>
      <c r="V2254" t="s">
        <v>5982</v>
      </c>
      <c r="W2254" t="s">
        <v>299</v>
      </c>
      <c r="X2254" t="b">
        <f>Tabla1[[#This Row],[PLAN CONSUMO 31/10]]=Tabla1[[#This Row],[PLAN_CONSUMO]]</f>
        <v>1</v>
      </c>
      <c r="Y2254" t="s">
        <v>9357</v>
      </c>
      <c r="Z2254" t="b">
        <f>Tabla1[[#This Row],[DESCRIPCION_U20002 31/10]]=Tabla1[[#This Row],[DESCRIPCION_U2000]]</f>
        <v>1</v>
      </c>
      <c r="AA2254" t="s">
        <v>9083</v>
      </c>
      <c r="AB2254" t="b">
        <f>Tabla1[[#This Row],[EJECUTIVO COMERCIAL 31/10]]=Tabla1[[#This Row],[EJECUTIVO_CORPORATE]]</f>
        <v>1</v>
      </c>
      <c r="AC2254" t="e">
        <f>VLOOKUP(Tabla1[[#This Row],[NRO_CUENTA]],[1]!Tabla3[#Data],12,0)</f>
        <v>#N/A</v>
      </c>
      <c r="AD2254" t="e">
        <f>VLOOKUP(Tabla1[[#This Row],[NRO_CUENTA]],[1]!Tabla3[#Data],17,0)</f>
        <v>#N/A</v>
      </c>
    </row>
    <row r="2255" spans="1:30" x14ac:dyDescent="0.25">
      <c r="A2255" t="s">
        <v>88</v>
      </c>
      <c r="B2255" s="1">
        <v>45199</v>
      </c>
      <c r="C2255" t="s">
        <v>248</v>
      </c>
      <c r="D2255">
        <v>39760</v>
      </c>
      <c r="E2255" s="6" t="s">
        <v>4880</v>
      </c>
      <c r="F2255" t="s">
        <v>9358</v>
      </c>
      <c r="G2255" s="6" t="s">
        <v>1830</v>
      </c>
      <c r="H2255" t="s">
        <v>40</v>
      </c>
      <c r="I2255" t="s">
        <v>23</v>
      </c>
      <c r="J2255" t="s">
        <v>1842</v>
      </c>
      <c r="K2255" t="s">
        <v>9431</v>
      </c>
      <c r="L2255" t="s">
        <v>9432</v>
      </c>
      <c r="M2255" t="s">
        <v>9433</v>
      </c>
      <c r="N2255" t="s">
        <v>4091</v>
      </c>
      <c r="O2255" s="14">
        <v>45200</v>
      </c>
      <c r="P2255" s="14">
        <v>45231</v>
      </c>
      <c r="Q2255" s="1" t="s">
        <v>1876</v>
      </c>
      <c r="R2255" s="1"/>
      <c r="S2255" s="2"/>
      <c r="T2255" s="48" t="s">
        <v>6992</v>
      </c>
      <c r="U2255" t="s">
        <v>5982</v>
      </c>
      <c r="V2255" t="s">
        <v>5982</v>
      </c>
      <c r="W2255" t="s">
        <v>248</v>
      </c>
      <c r="X2255" t="b">
        <f>Tabla1[[#This Row],[PLAN CONSUMO 31/10]]=Tabla1[[#This Row],[PLAN_CONSUMO]]</f>
        <v>1</v>
      </c>
      <c r="Y2255" t="s">
        <v>9358</v>
      </c>
      <c r="Z2255" t="b">
        <f>Tabla1[[#This Row],[DESCRIPCION_U20002 31/10]]=Tabla1[[#This Row],[DESCRIPCION_U2000]]</f>
        <v>1</v>
      </c>
      <c r="AA2255" t="s">
        <v>1830</v>
      </c>
      <c r="AB2255" t="b">
        <f>Tabla1[[#This Row],[EJECUTIVO COMERCIAL 31/10]]=Tabla1[[#This Row],[EJECUTIVO_CORPORATE]]</f>
        <v>1</v>
      </c>
      <c r="AC2255" t="e">
        <f>VLOOKUP(Tabla1[[#This Row],[NRO_CUENTA]],[1]!Tabla3[#Data],12,0)</f>
        <v>#N/A</v>
      </c>
      <c r="AD2255" t="e">
        <f>VLOOKUP(Tabla1[[#This Row],[NRO_CUENTA]],[1]!Tabla3[#Data],17,0)</f>
        <v>#N/A</v>
      </c>
    </row>
    <row r="2256" spans="1:30" x14ac:dyDescent="0.25">
      <c r="A2256" t="s">
        <v>88</v>
      </c>
      <c r="B2256" s="1">
        <v>45199</v>
      </c>
      <c r="C2256" t="s">
        <v>28</v>
      </c>
      <c r="D2256">
        <v>39763</v>
      </c>
      <c r="E2256" s="6" t="s">
        <v>9359</v>
      </c>
      <c r="F2256" t="s">
        <v>9360</v>
      </c>
      <c r="G2256" s="6" t="s">
        <v>1830</v>
      </c>
      <c r="H2256" t="s">
        <v>40</v>
      </c>
      <c r="I2256" t="s">
        <v>23</v>
      </c>
      <c r="J2256" t="s">
        <v>1842</v>
      </c>
      <c r="K2256" t="s">
        <v>9434</v>
      </c>
      <c r="L2256" t="s">
        <v>9435</v>
      </c>
      <c r="M2256" t="s">
        <v>9436</v>
      </c>
      <c r="N2256" t="s">
        <v>4091</v>
      </c>
      <c r="O2256" s="14">
        <v>45200</v>
      </c>
      <c r="P2256" s="14">
        <v>45231</v>
      </c>
      <c r="Q2256" s="1" t="s">
        <v>1876</v>
      </c>
      <c r="R2256" s="1"/>
      <c r="S2256" s="2"/>
      <c r="T2256" s="48" t="s">
        <v>6992</v>
      </c>
      <c r="U2256" t="s">
        <v>5982</v>
      </c>
      <c r="V2256" t="s">
        <v>5982</v>
      </c>
      <c r="W2256" t="s">
        <v>28</v>
      </c>
      <c r="X2256" t="b">
        <f>Tabla1[[#This Row],[PLAN CONSUMO 31/10]]=Tabla1[[#This Row],[PLAN_CONSUMO]]</f>
        <v>1</v>
      </c>
      <c r="Y2256" t="s">
        <v>9360</v>
      </c>
      <c r="Z2256" t="b">
        <f>Tabla1[[#This Row],[DESCRIPCION_U20002 31/10]]=Tabla1[[#This Row],[DESCRIPCION_U2000]]</f>
        <v>1</v>
      </c>
      <c r="AA2256" t="s">
        <v>1830</v>
      </c>
      <c r="AB2256" t="b">
        <f>Tabla1[[#This Row],[EJECUTIVO COMERCIAL 31/10]]=Tabla1[[#This Row],[EJECUTIVO_CORPORATE]]</f>
        <v>1</v>
      </c>
      <c r="AC2256" t="e">
        <f>VLOOKUP(Tabla1[[#This Row],[NRO_CUENTA]],[1]!Tabla3[#Data],12,0)</f>
        <v>#N/A</v>
      </c>
      <c r="AD2256" t="e">
        <f>VLOOKUP(Tabla1[[#This Row],[NRO_CUENTA]],[1]!Tabla3[#Data],17,0)</f>
        <v>#N/A</v>
      </c>
    </row>
    <row r="2257" spans="1:30" x14ac:dyDescent="0.25">
      <c r="A2257" t="s">
        <v>322</v>
      </c>
      <c r="B2257" s="1">
        <v>45230</v>
      </c>
      <c r="C2257" t="s">
        <v>76</v>
      </c>
      <c r="D2257">
        <v>39870</v>
      </c>
      <c r="E2257" s="6" t="s">
        <v>9361</v>
      </c>
      <c r="F2257" t="s">
        <v>9362</v>
      </c>
      <c r="G2257" s="6" t="s">
        <v>9363</v>
      </c>
      <c r="H2257" t="s">
        <v>40</v>
      </c>
      <c r="I2257" t="s">
        <v>23</v>
      </c>
      <c r="J2257" t="s">
        <v>8199</v>
      </c>
      <c r="K2257" t="s">
        <v>9437</v>
      </c>
      <c r="L2257">
        <v>0</v>
      </c>
      <c r="N2257" t="s">
        <v>594</v>
      </c>
      <c r="O2257" s="14">
        <v>45200</v>
      </c>
      <c r="P2257" s="14">
        <v>45231</v>
      </c>
      <c r="Q2257" s="1" t="s">
        <v>1876</v>
      </c>
      <c r="R2257" s="1"/>
      <c r="S2257" s="2"/>
      <c r="T2257" s="48" t="s">
        <v>6992</v>
      </c>
      <c r="U2257" t="s">
        <v>5982</v>
      </c>
      <c r="V2257" t="s">
        <v>5982</v>
      </c>
      <c r="W2257" t="s">
        <v>76</v>
      </c>
      <c r="X2257" t="b">
        <f>Tabla1[[#This Row],[PLAN CONSUMO 31/10]]=Tabla1[[#This Row],[PLAN_CONSUMO]]</f>
        <v>1</v>
      </c>
      <c r="Y2257" t="s">
        <v>9362</v>
      </c>
      <c r="Z2257" t="b">
        <f>Tabla1[[#This Row],[DESCRIPCION_U20002 31/10]]=Tabla1[[#This Row],[DESCRIPCION_U2000]]</f>
        <v>1</v>
      </c>
      <c r="AA2257" t="s">
        <v>7447</v>
      </c>
      <c r="AB2257" t="b">
        <f>Tabla1[[#This Row],[EJECUTIVO COMERCIAL 31/10]]=Tabla1[[#This Row],[EJECUTIVO_CORPORATE]]</f>
        <v>0</v>
      </c>
      <c r="AC2257" t="e">
        <f>VLOOKUP(Tabla1[[#This Row],[NRO_CUENTA]],[1]!Tabla3[#Data],12,0)</f>
        <v>#N/A</v>
      </c>
      <c r="AD2257" t="e">
        <f>VLOOKUP(Tabla1[[#This Row],[NRO_CUENTA]],[1]!Tabla3[#Data],17,0)</f>
        <v>#N/A</v>
      </c>
    </row>
  </sheetData>
  <phoneticPr fontId="1" type="noConversion"/>
  <conditionalFormatting sqref="D1:D1048576">
    <cfRule type="duplicateValues" dxfId="0" priority="27"/>
  </conditionalFormatting>
  <hyperlinks>
    <hyperlink ref="J1133" r:id="rId1" xr:uid="{2CADFE1C-601A-4D54-BC41-0429E598E326}"/>
    <hyperlink ref="J1125" r:id="rId2" xr:uid="{E1536613-0590-4104-AD65-1A48F8C4620B}"/>
    <hyperlink ref="J1189" r:id="rId3" xr:uid="{094CF353-BB49-4FA4-9BCC-89817C3F523B}"/>
    <hyperlink ref="J1421" r:id="rId4" xr:uid="{8CA652C9-D51C-42A2-837B-DD2190CB286D}"/>
    <hyperlink ref="J1469" r:id="rId5" xr:uid="{E05950FF-F70F-4C02-BD17-93FB2FE90A6C}"/>
    <hyperlink ref="J1487" r:id="rId6" display="marquinash@tigo.net.bo" xr:uid="{FBA64AE1-BDFD-4EE5-A0BA-998BEE1C6398}"/>
    <hyperlink ref="J1489" r:id="rId7" xr:uid="{25608E32-02BA-4A29-A654-316E29E9292E}"/>
    <hyperlink ref="J1491" r:id="rId8" xr:uid="{CF6FCB5C-8D00-411B-879F-92FA9CA6E420}"/>
    <hyperlink ref="J1474" r:id="rId9" xr:uid="{B32A7DEF-F5CB-4D9F-90DF-AB7A71A910D9}"/>
    <hyperlink ref="J1502" r:id="rId10" xr:uid="{7ED63DC8-2742-410C-85DF-8039BE49B35B}"/>
    <hyperlink ref="J1497" r:id="rId11" xr:uid="{2855E369-AE71-4F86-8E20-BA9712DE0996}"/>
    <hyperlink ref="J1501" r:id="rId12" xr:uid="{327C63C5-64A9-4AC5-B9FD-2A78474565BA}"/>
    <hyperlink ref="J1473" r:id="rId13" xr:uid="{A6404C76-9355-424C-8E25-28D811B49BE4}"/>
    <hyperlink ref="J1522" r:id="rId14" xr:uid="{4E64CA33-1ABD-4E37-805A-7AE8A7DAF7AF}"/>
    <hyperlink ref="J1541" r:id="rId15" xr:uid="{BCD1AEDC-8BDD-4E09-BC46-FD948F6FFA5E}"/>
    <hyperlink ref="J1542" r:id="rId16" xr:uid="{1909A055-63F5-4681-82F3-7FB9E75CC714}"/>
    <hyperlink ref="J1546" r:id="rId17" xr:uid="{104F2586-02EE-4BE2-A932-807660EC2A53}"/>
    <hyperlink ref="J1549" r:id="rId18" xr:uid="{141D5017-37A3-47FB-89AE-DA5DD72793DA}"/>
    <hyperlink ref="J1551" r:id="rId19" xr:uid="{5FA4BABC-4865-46B7-A8F4-B973ED93C254}"/>
    <hyperlink ref="J8" r:id="rId20" xr:uid="{AD1C48C5-7818-45A5-B35D-B7ADB0824E2E}"/>
    <hyperlink ref="J1566" r:id="rId21" display="medranosi@tigo.net.bo" xr:uid="{E1E44B0D-9708-4852-8A42-9D17128DB4AC}"/>
    <hyperlink ref="J1580" r:id="rId22" xr:uid="{9E191ACF-78A5-44C4-90E5-5B52DCFE1F64}"/>
    <hyperlink ref="J1581" r:id="rId23" xr:uid="{EF92234C-74E3-48FA-AAF2-D9D25C877B08}"/>
    <hyperlink ref="J1582" r:id="rId24" xr:uid="{F43298FA-F4BF-4CAF-8752-90E0EEB5E1ED}"/>
    <hyperlink ref="J1583" r:id="rId25" xr:uid="{2491EA86-470D-4940-AC95-5E9990D10C65}"/>
    <hyperlink ref="J894" r:id="rId26" xr:uid="{7A6FC792-17B0-468C-9DE3-536C68E4AFC3}"/>
    <hyperlink ref="J1235" r:id="rId27" xr:uid="{25528B71-E366-4E16-994F-F1F1E7D15234}"/>
    <hyperlink ref="J1627" r:id="rId28" xr:uid="{3208F157-091F-47B7-9228-679D4F526537}"/>
    <hyperlink ref="J555" r:id="rId29" xr:uid="{F689391A-F29E-4F60-9E13-E487D2A62B33}"/>
    <hyperlink ref="J1707" r:id="rId30" xr:uid="{E2A28B33-2CEC-4326-9CB9-C366F559DE8A}"/>
    <hyperlink ref="J1729" r:id="rId31" xr:uid="{6E164E60-ED97-4C9B-B2D1-9970D8E501A2}"/>
    <hyperlink ref="J1730" r:id="rId32" xr:uid="{5240E9EF-17E8-470B-9C4E-51F3DD58004B}"/>
    <hyperlink ref="M1807" r:id="rId33" xr:uid="{3D53AB47-410C-4073-BF92-C39C2BC4D868}"/>
    <hyperlink ref="J53" r:id="rId34" xr:uid="{6687252C-D2E6-473F-B575-2F7DFBF739A4}"/>
    <hyperlink ref="J1862:J1863" r:id="rId35" display="vargascm@tigo.net.bo" xr:uid="{A94613AA-2BA2-4946-9D60-0FAE1DC894A1}"/>
    <hyperlink ref="J34" r:id="rId36" xr:uid="{642844A1-B192-4D72-816C-E2211F94146E}"/>
    <hyperlink ref="J35" r:id="rId37" xr:uid="{5DB5EE04-4A0B-46A5-85BA-DEEB8DD97F9A}"/>
    <hyperlink ref="J69" r:id="rId38" xr:uid="{1CEE4837-F4AF-4E26-8039-008B0C6E2EF8}"/>
    <hyperlink ref="J70" r:id="rId39" xr:uid="{682BC503-D5F3-47E2-9A7D-487BDE5CAF6C}"/>
    <hyperlink ref="J71" r:id="rId40" xr:uid="{B148056F-82D5-4DC3-9F92-BB4CD84FA04E}"/>
    <hyperlink ref="J1885" r:id="rId41" xr:uid="{1BBF5B4D-BC1D-4280-9CA2-CA1E9CA60A7C}"/>
    <hyperlink ref="J1895" r:id="rId42" xr:uid="{6A3C164C-B32F-411F-96EE-A2E6F3FF4115}"/>
    <hyperlink ref="J1901" r:id="rId43" xr:uid="{D7EF10FF-FED6-48E6-8D3A-E75D59B99D63}"/>
    <hyperlink ref="J1904" r:id="rId44" xr:uid="{649D0EE3-256A-4643-8E9B-42AFA141C002}"/>
    <hyperlink ref="J1906" r:id="rId45" xr:uid="{126F20D3-4B39-4B6D-B947-583FF1CE4C4B}"/>
    <hyperlink ref="J1907" r:id="rId46" xr:uid="{2AB8ACB9-71D8-46A9-9063-0CD87707EAD6}"/>
    <hyperlink ref="J1943" r:id="rId47" xr:uid="{E18E881B-5BA6-46CD-80F2-BA7317AEB623}"/>
    <hyperlink ref="J1933" r:id="rId48" xr:uid="{84AB2BB2-B22B-438C-9390-7A3073CAC878}"/>
    <hyperlink ref="J1918" r:id="rId49" xr:uid="{755B718F-80F4-49DB-8191-A88B865CE042}"/>
    <hyperlink ref="J2" r:id="rId50" xr:uid="{59336DDB-62AC-4A93-9D04-33C81DDE6C7F}"/>
    <hyperlink ref="J1937" r:id="rId51" xr:uid="{F525ED3E-2AF0-4D6B-9C89-2676B38A8B57}"/>
    <hyperlink ref="J1938" r:id="rId52" xr:uid="{7B4E459B-E22E-4C64-A8F8-04919F4C1B44}"/>
    <hyperlink ref="J1944" r:id="rId53" xr:uid="{18AC43E1-C3A7-4E66-AE61-EB9F824F7244}"/>
    <hyperlink ref="J1948" r:id="rId54" xr:uid="{9A89030B-D6C5-4984-846C-1AB37497EEEC}"/>
    <hyperlink ref="J1949" r:id="rId55" xr:uid="{26C76735-F20B-4870-8318-29A5A769449E}"/>
    <hyperlink ref="J2021" r:id="rId56" xr:uid="{7729C2B1-6A33-41CA-BA56-91F614639D6F}"/>
    <hyperlink ref="J2022:J2024" r:id="rId57" display="miyashiroj@tigo.net.bo" xr:uid="{DA33EA6E-F123-490D-9BB8-045FCED36B40}"/>
    <hyperlink ref="J2026" r:id="rId58" xr:uid="{AB28861B-1EB5-482F-A61E-B6DB07C3FD62}"/>
    <hyperlink ref="J2027" r:id="rId59" xr:uid="{AAC8EAA4-3247-463F-A443-E44858A041E4}"/>
    <hyperlink ref="J2092" r:id="rId60" xr:uid="{CC238D08-451C-4B34-8EA1-602E979CE7D4}"/>
    <hyperlink ref="J2029" r:id="rId61" xr:uid="{6A7ADBBC-83E8-4BDB-AA14-456C53E3A80A}"/>
    <hyperlink ref="J2031" r:id="rId62" xr:uid="{33EA389B-B70C-4198-8B8A-4B89919182E8}"/>
    <hyperlink ref="J2033" r:id="rId63" xr:uid="{3DB9DFBE-8722-4276-8E66-305975906E70}"/>
    <hyperlink ref="J2035" r:id="rId64" xr:uid="{17EAC9D3-A4AA-48B1-AE97-35F6F2BF0A9A}"/>
    <hyperlink ref="J2038" r:id="rId65" xr:uid="{9BB882E3-4BD7-4CC1-8B4A-6BECAE5D879A}"/>
    <hyperlink ref="J2040" r:id="rId66" xr:uid="{29F74667-E68B-470E-9033-1D56D6EDD37B}"/>
    <hyperlink ref="J2041" r:id="rId67" xr:uid="{A7AC86F1-9F91-436B-8BC0-B9B5174EE3A1}"/>
    <hyperlink ref="J2066" r:id="rId68" xr:uid="{B8DCDA84-CB8A-472E-B316-A669FDB94B70}"/>
    <hyperlink ref="J12" r:id="rId69" xr:uid="{F613BB8D-AD76-4C71-88C0-CF292471BBF8}"/>
    <hyperlink ref="J2084" r:id="rId70" xr:uid="{9E605CD0-9F06-4FFB-B82F-9995505E9003}"/>
    <hyperlink ref="J2091" r:id="rId71" xr:uid="{9D8FCC56-3C0B-4CBC-A5A8-4908FDAE852E}"/>
    <hyperlink ref="J2050" r:id="rId72" xr:uid="{889CDFC6-21D1-4BF6-8822-960E367EF94D}"/>
    <hyperlink ref="J2094" r:id="rId73" xr:uid="{4E384A30-3625-482C-A936-9D507953EEBB}"/>
    <hyperlink ref="J2074" r:id="rId74" xr:uid="{9FAC01A1-948D-49DA-83B3-F0E48230B052}"/>
    <hyperlink ref="J2080" r:id="rId75" xr:uid="{D0E5D838-2E29-40EB-A58B-5B58F0145E5C}"/>
    <hyperlink ref="J2106" r:id="rId76" xr:uid="{44053DBA-310F-44B3-B1BB-D2216E844E12}"/>
    <hyperlink ref="J2107" r:id="rId77" xr:uid="{1F0699B4-901F-4C7E-9439-224E53BECCFE}"/>
    <hyperlink ref="J2109" r:id="rId78" xr:uid="{E233A03B-5E03-4189-A754-4BEE1B7650D7}"/>
    <hyperlink ref="J2132" r:id="rId79" xr:uid="{72306921-D286-490F-8A2B-40AC9E1CA3A5}"/>
    <hyperlink ref="J2161" r:id="rId80" xr:uid="{0AE858DF-F258-47A3-97D5-C3D8DC202716}"/>
    <hyperlink ref="J2162" r:id="rId81" xr:uid="{BFC27FA7-8A99-4307-BD38-8919186A9994}"/>
    <hyperlink ref="M2203" r:id="rId82" xr:uid="{4DE277FD-4104-4237-A19A-91FD3788452D}"/>
    <hyperlink ref="M2204:M2207" r:id="rId83" display="emazuelos@grupobisa.com,_x0009_72062576" xr:uid="{D6CC137A-B0A2-401D-977A-C598E21F5D89}"/>
    <hyperlink ref="J2197" r:id="rId84" xr:uid="{16AD0861-2AC8-483E-AAC4-E90B2E31F663}"/>
    <hyperlink ref="J2198:J2202" r:id="rId85" display="gutierrezalp@tigo.net.bo" xr:uid="{028646B3-AB66-4902-845D-70EB09DB75B3}"/>
    <hyperlink ref="J2217" r:id="rId86" xr:uid="{20837351-820B-404F-A57F-A727D66D2813}"/>
  </hyperlinks>
  <pageMargins left="0.7" right="0.7" top="0.75" bottom="0.75" header="0.3" footer="0.3"/>
  <pageSetup orientation="portrait" r:id="rId87"/>
  <legacyDrawing r:id="rId88"/>
  <tableParts count="1">
    <tablePart r:id="rId89"/>
  </tableParts>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C8AB8AD-8A68-48AD-87DA-375DBB345B77}">
          <x14:formula1>
            <xm:f>Listas!$A$2:$A$14</xm:f>
          </x14:formula1>
          <xm:sqref>Q1381 Q1522 Q1379 Q1402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E9847-13CE-4248-9832-46BBA09B2D45}">
  <dimension ref="A1:U36"/>
  <sheetViews>
    <sheetView showGridLines="0" zoomScale="80" zoomScaleNormal="80" workbookViewId="0">
      <selection activeCell="K18" sqref="K18"/>
    </sheetView>
  </sheetViews>
  <sheetFormatPr baseColWidth="10" defaultRowHeight="15" x14ac:dyDescent="0.25"/>
  <cols>
    <col min="1" max="1" width="41" customWidth="1"/>
    <col min="2" max="2" width="5.28515625" customWidth="1"/>
    <col min="3" max="3" width="4.42578125" bestFit="1" customWidth="1"/>
    <col min="4" max="4" width="4.85546875" bestFit="1" customWidth="1"/>
    <col min="5" max="5" width="5.140625" bestFit="1" customWidth="1"/>
    <col min="6" max="6" width="5.28515625" bestFit="1" customWidth="1"/>
    <col min="7" max="7" width="4.28515625" bestFit="1" customWidth="1"/>
    <col min="8" max="8" width="5" bestFit="1" customWidth="1"/>
    <col min="9" max="9" width="5.140625" bestFit="1" customWidth="1"/>
    <col min="10" max="10" width="4.85546875" bestFit="1" customWidth="1"/>
    <col min="11" max="11" width="13.140625" customWidth="1"/>
    <col min="12" max="12" width="12.7109375" customWidth="1"/>
    <col min="13" max="16" width="18.42578125" customWidth="1"/>
    <col min="17" max="17" width="10" customWidth="1"/>
  </cols>
  <sheetData>
    <row r="1" spans="1:21" x14ac:dyDescent="0.25">
      <c r="A1" s="78" t="s">
        <v>1946</v>
      </c>
      <c r="B1" s="7"/>
      <c r="C1" s="7"/>
      <c r="D1" s="7"/>
      <c r="E1" s="7"/>
      <c r="F1" s="7"/>
      <c r="G1" s="7"/>
      <c r="H1" s="7"/>
      <c r="I1" s="7"/>
      <c r="J1" s="7"/>
      <c r="K1" s="7"/>
      <c r="L1" s="7"/>
      <c r="M1" s="7"/>
      <c r="N1" s="7"/>
      <c r="O1" s="7"/>
      <c r="P1" s="7"/>
      <c r="R1" s="7"/>
      <c r="S1" s="7"/>
      <c r="T1" s="7"/>
      <c r="U1" s="7"/>
    </row>
    <row r="2" spans="1:21" x14ac:dyDescent="0.25">
      <c r="Q2" s="78" t="s">
        <v>7233</v>
      </c>
      <c r="R2" s="77"/>
      <c r="S2" s="77"/>
    </row>
    <row r="3" spans="1:21" x14ac:dyDescent="0.25">
      <c r="A3" s="3" t="s">
        <v>10</v>
      </c>
      <c r="B3" t="s">
        <v>23</v>
      </c>
    </row>
    <row r="4" spans="1:21" x14ac:dyDescent="0.25">
      <c r="Q4" s="3" t="s">
        <v>15</v>
      </c>
      <c r="R4" t="s">
        <v>1640</v>
      </c>
    </row>
    <row r="5" spans="1:21" x14ac:dyDescent="0.25">
      <c r="A5" s="3" t="s">
        <v>998</v>
      </c>
      <c r="B5" s="3" t="s">
        <v>3057</v>
      </c>
    </row>
    <row r="6" spans="1:21" x14ac:dyDescent="0.25">
      <c r="A6" s="3" t="s">
        <v>1945</v>
      </c>
      <c r="B6" s="13" t="s">
        <v>40</v>
      </c>
      <c r="C6" s="13" t="s">
        <v>22</v>
      </c>
      <c r="D6" s="13" t="s">
        <v>31</v>
      </c>
      <c r="E6" s="13" t="s">
        <v>752</v>
      </c>
      <c r="F6" s="13" t="s">
        <v>98</v>
      </c>
      <c r="G6" s="13" t="s">
        <v>61</v>
      </c>
      <c r="H6" s="13" t="s">
        <v>631</v>
      </c>
      <c r="I6" s="13" t="s">
        <v>873</v>
      </c>
      <c r="J6" s="13" t="s">
        <v>646</v>
      </c>
      <c r="K6" s="13" t="s">
        <v>997</v>
      </c>
      <c r="Q6" s="3" t="s">
        <v>998</v>
      </c>
    </row>
    <row r="7" spans="1:21" x14ac:dyDescent="0.25">
      <c r="A7" s="8" t="s">
        <v>1878</v>
      </c>
      <c r="B7" s="13">
        <v>41</v>
      </c>
      <c r="C7" s="13">
        <v>39</v>
      </c>
      <c r="D7" s="13">
        <v>22</v>
      </c>
      <c r="E7" s="13">
        <v>4</v>
      </c>
      <c r="F7" s="13">
        <v>9</v>
      </c>
      <c r="G7" s="13"/>
      <c r="H7" s="13">
        <v>1</v>
      </c>
      <c r="I7" s="13"/>
      <c r="J7" s="13"/>
      <c r="K7" s="13">
        <v>116</v>
      </c>
      <c r="L7" s="70">
        <f>K7+K9+K10</f>
        <v>121</v>
      </c>
      <c r="M7" s="71" t="s">
        <v>7225</v>
      </c>
      <c r="Q7" s="3" t="s">
        <v>9</v>
      </c>
      <c r="R7" s="3" t="s">
        <v>10</v>
      </c>
      <c r="S7" t="s">
        <v>1016</v>
      </c>
      <c r="U7" s="3"/>
    </row>
    <row r="8" spans="1:21" x14ac:dyDescent="0.25">
      <c r="A8" s="8" t="s">
        <v>6939</v>
      </c>
      <c r="B8" s="13">
        <v>162</v>
      </c>
      <c r="C8" s="13">
        <v>88</v>
      </c>
      <c r="D8" s="13">
        <v>1</v>
      </c>
      <c r="E8" s="13"/>
      <c r="F8" s="13"/>
      <c r="G8" s="13"/>
      <c r="H8" s="13"/>
      <c r="I8" s="13"/>
      <c r="J8" s="13"/>
      <c r="K8" s="13">
        <v>251</v>
      </c>
      <c r="Q8" t="s">
        <v>40</v>
      </c>
      <c r="R8" t="s">
        <v>23</v>
      </c>
      <c r="S8">
        <v>19</v>
      </c>
    </row>
    <row r="9" spans="1:21" x14ac:dyDescent="0.25">
      <c r="A9" s="8" t="s">
        <v>1883</v>
      </c>
      <c r="B9" s="13"/>
      <c r="C9" s="13"/>
      <c r="D9" s="13"/>
      <c r="E9" s="13"/>
      <c r="F9" s="13"/>
      <c r="G9" s="13"/>
      <c r="H9" s="13">
        <v>2</v>
      </c>
      <c r="I9" s="13"/>
      <c r="J9" s="13"/>
      <c r="K9" s="13">
        <v>2</v>
      </c>
      <c r="Q9" t="s">
        <v>22</v>
      </c>
      <c r="R9" t="s">
        <v>23</v>
      </c>
      <c r="S9">
        <v>10</v>
      </c>
    </row>
    <row r="10" spans="1:21" x14ac:dyDescent="0.25">
      <c r="A10" s="8" t="s">
        <v>6171</v>
      </c>
      <c r="B10" s="13">
        <v>2</v>
      </c>
      <c r="C10" s="13">
        <v>1</v>
      </c>
      <c r="D10" s="13"/>
      <c r="E10" s="13"/>
      <c r="F10" s="13"/>
      <c r="G10" s="13"/>
      <c r="H10" s="13"/>
      <c r="I10" s="13"/>
      <c r="J10" s="13"/>
      <c r="K10" s="13">
        <v>3</v>
      </c>
      <c r="Q10" t="s">
        <v>997</v>
      </c>
      <c r="S10">
        <v>29</v>
      </c>
    </row>
    <row r="11" spans="1:21" x14ac:dyDescent="0.25">
      <c r="A11" s="8" t="s">
        <v>27</v>
      </c>
      <c r="B11" s="13">
        <v>776</v>
      </c>
      <c r="C11" s="13">
        <v>411</v>
      </c>
      <c r="D11" s="13">
        <v>99</v>
      </c>
      <c r="E11" s="13">
        <v>19</v>
      </c>
      <c r="F11" s="13">
        <v>14</v>
      </c>
      <c r="G11" s="13">
        <v>21</v>
      </c>
      <c r="H11" s="13">
        <v>8</v>
      </c>
      <c r="I11" s="13"/>
      <c r="J11" s="13"/>
      <c r="K11" s="13">
        <v>1348</v>
      </c>
      <c r="L11" s="69">
        <f>SUM(K7:K11)</f>
        <v>1720</v>
      </c>
      <c r="M11" s="7" t="s">
        <v>7224</v>
      </c>
    </row>
    <row r="12" spans="1:21" x14ac:dyDescent="0.25">
      <c r="A12" s="8" t="s">
        <v>1876</v>
      </c>
      <c r="B12" s="13">
        <v>20</v>
      </c>
      <c r="C12" s="13">
        <v>9</v>
      </c>
      <c r="D12" s="13"/>
      <c r="E12" s="13"/>
      <c r="F12" s="13"/>
      <c r="G12" s="13"/>
      <c r="H12" s="13"/>
      <c r="I12" s="13"/>
      <c r="J12" s="13"/>
      <c r="K12" s="13">
        <v>29</v>
      </c>
    </row>
    <row r="13" spans="1:21" x14ac:dyDescent="0.25">
      <c r="A13" s="8" t="s">
        <v>996</v>
      </c>
      <c r="B13" s="13">
        <v>12</v>
      </c>
      <c r="C13" s="13">
        <v>4</v>
      </c>
      <c r="D13" s="13">
        <v>9</v>
      </c>
      <c r="E13" s="13">
        <v>9</v>
      </c>
      <c r="F13" s="13">
        <v>9</v>
      </c>
      <c r="G13" s="13">
        <v>14</v>
      </c>
      <c r="H13" s="13">
        <v>4</v>
      </c>
      <c r="I13" s="13">
        <v>2</v>
      </c>
      <c r="J13" s="13">
        <v>10</v>
      </c>
      <c r="K13" s="13">
        <v>73</v>
      </c>
    </row>
    <row r="14" spans="1:21" x14ac:dyDescent="0.25">
      <c r="A14" s="8" t="s">
        <v>995</v>
      </c>
      <c r="B14" s="13"/>
      <c r="C14" s="13"/>
      <c r="D14" s="13">
        <v>2</v>
      </c>
      <c r="E14" s="13">
        <v>5</v>
      </c>
      <c r="F14" s="13"/>
      <c r="G14" s="13">
        <v>9</v>
      </c>
      <c r="H14" s="13"/>
      <c r="I14" s="13"/>
      <c r="J14" s="13"/>
      <c r="K14" s="13">
        <v>16</v>
      </c>
    </row>
    <row r="15" spans="1:21" x14ac:dyDescent="0.25">
      <c r="A15" s="8" t="s">
        <v>75</v>
      </c>
      <c r="B15" s="13">
        <v>122</v>
      </c>
      <c r="C15" s="13">
        <v>93</v>
      </c>
      <c r="D15" s="13">
        <v>46</v>
      </c>
      <c r="E15" s="13">
        <v>14</v>
      </c>
      <c r="F15" s="13">
        <v>15</v>
      </c>
      <c r="G15" s="13">
        <v>11</v>
      </c>
      <c r="H15" s="13">
        <v>10</v>
      </c>
      <c r="I15" s="13">
        <v>4</v>
      </c>
      <c r="J15" s="13">
        <v>10</v>
      </c>
      <c r="K15" s="13">
        <v>325</v>
      </c>
      <c r="L15" s="37"/>
      <c r="M15" s="37"/>
    </row>
    <row r="16" spans="1:21" x14ac:dyDescent="0.25">
      <c r="A16" s="8" t="s">
        <v>997</v>
      </c>
      <c r="B16" s="99">
        <v>1135</v>
      </c>
      <c r="C16" s="99">
        <v>645</v>
      </c>
      <c r="D16" s="100">
        <v>179</v>
      </c>
      <c r="E16" s="13">
        <v>51</v>
      </c>
      <c r="F16" s="13">
        <v>47</v>
      </c>
      <c r="G16" s="13">
        <v>55</v>
      </c>
      <c r="H16" s="13">
        <v>25</v>
      </c>
      <c r="I16" s="13">
        <v>6</v>
      </c>
      <c r="J16" s="13">
        <v>20</v>
      </c>
      <c r="K16" s="13">
        <v>2163</v>
      </c>
      <c r="L16" s="37"/>
      <c r="M16" s="37"/>
    </row>
    <row r="17" spans="1:13" x14ac:dyDescent="0.25">
      <c r="L17" s="37"/>
      <c r="M17" s="37"/>
    </row>
    <row r="18" spans="1:13" x14ac:dyDescent="0.25">
      <c r="L18" s="37"/>
      <c r="M18" s="37"/>
    </row>
    <row r="19" spans="1:13" x14ac:dyDescent="0.25">
      <c r="L19" s="37"/>
      <c r="M19" s="37"/>
    </row>
    <row r="20" spans="1:13" x14ac:dyDescent="0.25">
      <c r="L20" s="37"/>
      <c r="M20" s="37"/>
    </row>
    <row r="21" spans="1:13" x14ac:dyDescent="0.25">
      <c r="L21" s="37"/>
      <c r="M21" s="37"/>
    </row>
    <row r="22" spans="1:13" x14ac:dyDescent="0.25">
      <c r="A22" s="37"/>
      <c r="B22" s="37"/>
      <c r="C22" s="37"/>
      <c r="D22" s="37"/>
      <c r="E22" s="37"/>
      <c r="F22" s="37"/>
      <c r="G22" s="37"/>
      <c r="H22" s="37"/>
      <c r="I22" s="37"/>
      <c r="J22" s="37"/>
      <c r="K22" s="37"/>
      <c r="L22" s="37"/>
      <c r="M22" s="37"/>
    </row>
    <row r="23" spans="1:13" x14ac:dyDescent="0.25">
      <c r="A23" s="37"/>
      <c r="B23" s="37"/>
      <c r="C23" s="37"/>
      <c r="D23" s="37"/>
      <c r="E23" s="37"/>
      <c r="F23" s="37"/>
      <c r="G23" s="37"/>
      <c r="H23" s="37"/>
      <c r="I23" s="37"/>
      <c r="J23" s="37"/>
      <c r="K23" s="37"/>
      <c r="L23" s="37"/>
      <c r="M23" s="37"/>
    </row>
    <row r="24" spans="1:13" x14ac:dyDescent="0.25">
      <c r="A24" s="37"/>
      <c r="B24" s="37"/>
      <c r="C24" s="37"/>
      <c r="D24" s="37"/>
      <c r="E24" s="37"/>
      <c r="F24" s="37"/>
      <c r="G24" s="37"/>
      <c r="H24" s="37"/>
      <c r="I24" s="37"/>
      <c r="J24" s="37"/>
      <c r="K24" s="37"/>
      <c r="L24" s="37"/>
      <c r="M24" s="37"/>
    </row>
    <row r="25" spans="1:13" x14ac:dyDescent="0.25">
      <c r="A25" s="37"/>
      <c r="B25" s="37"/>
      <c r="C25" s="37"/>
      <c r="D25" s="37"/>
      <c r="E25" s="37"/>
      <c r="F25" s="37"/>
      <c r="G25" s="37"/>
      <c r="H25" s="37"/>
      <c r="I25" s="37"/>
      <c r="J25" s="37"/>
      <c r="K25" s="37"/>
      <c r="L25" s="37"/>
      <c r="M25" s="37"/>
    </row>
    <row r="26" spans="1:13" x14ac:dyDescent="0.25">
      <c r="A26" s="37"/>
      <c r="B26" s="37"/>
      <c r="C26" s="37"/>
      <c r="D26" s="37"/>
      <c r="E26" s="37"/>
      <c r="F26" s="37"/>
      <c r="G26" s="37"/>
      <c r="H26" s="37"/>
      <c r="I26" s="37"/>
      <c r="J26" s="37"/>
      <c r="K26" s="37"/>
      <c r="L26" s="37"/>
      <c r="M26" s="37"/>
    </row>
    <row r="27" spans="1:13" x14ac:dyDescent="0.25">
      <c r="A27" s="37"/>
      <c r="B27" s="37"/>
      <c r="C27" s="37"/>
      <c r="D27" s="37"/>
      <c r="E27" s="37"/>
      <c r="F27" s="37"/>
      <c r="G27" s="37"/>
      <c r="H27" s="37"/>
      <c r="I27" s="37"/>
      <c r="J27" s="37"/>
      <c r="K27" s="37"/>
      <c r="L27" s="37"/>
      <c r="M27" s="37"/>
    </row>
    <row r="28" spans="1:13" x14ac:dyDescent="0.25">
      <c r="A28" s="37"/>
      <c r="B28" s="37"/>
      <c r="C28" s="37"/>
      <c r="D28" s="37"/>
      <c r="E28" s="37"/>
      <c r="F28" s="37"/>
      <c r="G28" s="37"/>
      <c r="H28" s="37"/>
      <c r="I28" s="37"/>
      <c r="J28" s="37"/>
      <c r="K28" s="37"/>
      <c r="L28" s="37"/>
      <c r="M28" s="37"/>
    </row>
    <row r="29" spans="1:13" x14ac:dyDescent="0.25">
      <c r="A29" s="37"/>
      <c r="B29" s="37"/>
      <c r="C29" s="37"/>
      <c r="D29" s="37"/>
      <c r="E29" s="37"/>
      <c r="F29" s="37"/>
      <c r="G29" s="37"/>
      <c r="H29" s="37"/>
      <c r="I29" s="37"/>
      <c r="J29" s="37"/>
      <c r="K29" s="37"/>
      <c r="L29" s="37"/>
      <c r="M29" s="37"/>
    </row>
    <row r="36" spans="6:16" x14ac:dyDescent="0.25">
      <c r="F36" s="3"/>
      <c r="G36" s="3"/>
      <c r="H36" s="3"/>
      <c r="I36" s="3"/>
      <c r="J36" s="3"/>
      <c r="K36" s="3"/>
      <c r="L36" s="3"/>
      <c r="M36" s="3"/>
      <c r="N36" s="3"/>
      <c r="O36" s="3"/>
      <c r="P36" s="3"/>
    </row>
  </sheetData>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9BFEC-D8B1-497B-A53F-C9C68ED46C54}">
  <dimension ref="A1:I92"/>
  <sheetViews>
    <sheetView topLeftCell="A56" workbookViewId="0">
      <selection activeCell="A6" sqref="A6"/>
    </sheetView>
  </sheetViews>
  <sheetFormatPr baseColWidth="10" defaultRowHeight="15" outlineLevelRow="1" x14ac:dyDescent="0.25"/>
  <cols>
    <col min="1" max="1" width="64.5703125" style="37" bestFit="1" customWidth="1"/>
    <col min="2" max="2" width="7" style="37" customWidth="1"/>
    <col min="3" max="3" width="8.85546875" style="37" customWidth="1"/>
    <col min="4" max="8" width="7.5703125" style="37" customWidth="1"/>
    <col min="9" max="9" width="12.5703125" style="37" bestFit="1" customWidth="1"/>
    <col min="10" max="10" width="4" style="37" bestFit="1" customWidth="1"/>
    <col min="11" max="12" width="12.5703125" style="37" bestFit="1" customWidth="1"/>
    <col min="13" max="16384" width="11.42578125" style="37"/>
  </cols>
  <sheetData>
    <row r="1" spans="1:9" customFormat="1" x14ac:dyDescent="0.25"/>
    <row r="2" spans="1:9" customFormat="1" x14ac:dyDescent="0.25">
      <c r="A2" s="3" t="s">
        <v>0</v>
      </c>
      <c r="B2" t="s">
        <v>711</v>
      </c>
    </row>
    <row r="3" spans="1:9" customFormat="1" x14ac:dyDescent="0.25">
      <c r="A3" s="3" t="s">
        <v>16</v>
      </c>
      <c r="B3" t="s">
        <v>27</v>
      </c>
    </row>
    <row r="4" spans="1:9" customFormat="1" x14ac:dyDescent="0.25"/>
    <row r="5" spans="1:9" customFormat="1" x14ac:dyDescent="0.25">
      <c r="A5" s="3" t="s">
        <v>2975</v>
      </c>
      <c r="B5" s="3" t="s">
        <v>3057</v>
      </c>
    </row>
    <row r="6" spans="1:9" customFormat="1" x14ac:dyDescent="0.25">
      <c r="A6" s="3" t="s">
        <v>1945</v>
      </c>
      <c r="B6" t="s">
        <v>631</v>
      </c>
      <c r="C6" t="s">
        <v>31</v>
      </c>
      <c r="D6" t="s">
        <v>752</v>
      </c>
      <c r="E6" s="67" t="s">
        <v>22</v>
      </c>
      <c r="F6" t="s">
        <v>98</v>
      </c>
      <c r="G6" s="67" t="s">
        <v>40</v>
      </c>
      <c r="H6" t="s">
        <v>61</v>
      </c>
      <c r="I6" t="s">
        <v>997</v>
      </c>
    </row>
    <row r="7" spans="1:9" customFormat="1" x14ac:dyDescent="0.25">
      <c r="A7" s="8" t="s">
        <v>1683</v>
      </c>
      <c r="E7">
        <v>1</v>
      </c>
      <c r="I7">
        <v>1</v>
      </c>
    </row>
    <row r="8" spans="1:9" customFormat="1" x14ac:dyDescent="0.25">
      <c r="A8" s="8" t="s">
        <v>124</v>
      </c>
      <c r="C8">
        <v>2</v>
      </c>
      <c r="F8">
        <v>1</v>
      </c>
      <c r="I8">
        <v>3</v>
      </c>
    </row>
    <row r="9" spans="1:9" customFormat="1" x14ac:dyDescent="0.25">
      <c r="A9" s="8" t="s">
        <v>961</v>
      </c>
      <c r="E9">
        <v>2</v>
      </c>
      <c r="G9">
        <v>3</v>
      </c>
      <c r="I9">
        <v>5</v>
      </c>
    </row>
    <row r="10" spans="1:9" customFormat="1" x14ac:dyDescent="0.25">
      <c r="A10" s="8" t="s">
        <v>2016</v>
      </c>
      <c r="C10">
        <v>1</v>
      </c>
      <c r="I10">
        <v>1</v>
      </c>
    </row>
    <row r="11" spans="1:9" customFormat="1" x14ac:dyDescent="0.25">
      <c r="A11" s="8" t="s">
        <v>1393</v>
      </c>
      <c r="E11">
        <v>3</v>
      </c>
      <c r="I11">
        <v>3</v>
      </c>
    </row>
    <row r="12" spans="1:9" customFormat="1" x14ac:dyDescent="0.25">
      <c r="A12" s="8" t="s">
        <v>440</v>
      </c>
      <c r="G12">
        <v>1</v>
      </c>
      <c r="I12">
        <v>1</v>
      </c>
    </row>
    <row r="13" spans="1:9" customFormat="1" hidden="1" outlineLevel="1" x14ac:dyDescent="0.25">
      <c r="A13" s="8" t="s">
        <v>952</v>
      </c>
      <c r="E13">
        <v>1</v>
      </c>
      <c r="I13">
        <v>1</v>
      </c>
    </row>
    <row r="14" spans="1:9" customFormat="1" hidden="1" outlineLevel="1" x14ac:dyDescent="0.25">
      <c r="A14" s="8" t="s">
        <v>937</v>
      </c>
      <c r="G14">
        <v>1</v>
      </c>
      <c r="H14">
        <v>1</v>
      </c>
      <c r="I14">
        <v>2</v>
      </c>
    </row>
    <row r="15" spans="1:9" customFormat="1" hidden="1" outlineLevel="1" x14ac:dyDescent="0.25">
      <c r="A15" s="8" t="s">
        <v>1283</v>
      </c>
      <c r="C15">
        <v>1</v>
      </c>
      <c r="E15">
        <v>1</v>
      </c>
      <c r="G15">
        <v>1</v>
      </c>
      <c r="I15">
        <v>3</v>
      </c>
    </row>
    <row r="16" spans="1:9" customFormat="1" hidden="1" outlineLevel="1" x14ac:dyDescent="0.25">
      <c r="A16" s="8" t="s">
        <v>1096</v>
      </c>
      <c r="E16">
        <v>2</v>
      </c>
      <c r="G16">
        <v>2</v>
      </c>
      <c r="I16">
        <v>4</v>
      </c>
    </row>
    <row r="17" spans="1:9" customFormat="1" hidden="1" outlineLevel="1" x14ac:dyDescent="0.25">
      <c r="A17" s="8" t="s">
        <v>1095</v>
      </c>
      <c r="E17">
        <v>3</v>
      </c>
      <c r="I17">
        <v>3</v>
      </c>
    </row>
    <row r="18" spans="1:9" customFormat="1" hidden="1" outlineLevel="1" x14ac:dyDescent="0.25">
      <c r="A18" s="8" t="s">
        <v>208</v>
      </c>
      <c r="G18">
        <v>1</v>
      </c>
      <c r="I18">
        <v>1</v>
      </c>
    </row>
    <row r="19" spans="1:9" customFormat="1" hidden="1" outlineLevel="1" x14ac:dyDescent="0.25">
      <c r="A19" s="8" t="s">
        <v>1088</v>
      </c>
      <c r="C19">
        <v>1</v>
      </c>
      <c r="E19">
        <v>3</v>
      </c>
      <c r="G19">
        <v>1</v>
      </c>
      <c r="I19">
        <v>5</v>
      </c>
    </row>
    <row r="20" spans="1:9" customFormat="1" hidden="1" outlineLevel="1" x14ac:dyDescent="0.25">
      <c r="A20" s="8" t="s">
        <v>910</v>
      </c>
      <c r="C20">
        <v>3</v>
      </c>
      <c r="D20">
        <v>1</v>
      </c>
      <c r="E20">
        <v>1</v>
      </c>
      <c r="G20">
        <v>2</v>
      </c>
      <c r="H20">
        <v>1</v>
      </c>
      <c r="I20">
        <v>8</v>
      </c>
    </row>
    <row r="21" spans="1:9" customFormat="1" hidden="1" outlineLevel="1" x14ac:dyDescent="0.25">
      <c r="A21" s="8" t="s">
        <v>906</v>
      </c>
      <c r="C21">
        <v>1</v>
      </c>
      <c r="I21">
        <v>1</v>
      </c>
    </row>
    <row r="22" spans="1:9" customFormat="1" hidden="1" outlineLevel="1" x14ac:dyDescent="0.25">
      <c r="A22" s="8" t="s">
        <v>83</v>
      </c>
      <c r="C22">
        <v>8</v>
      </c>
      <c r="E22">
        <v>9</v>
      </c>
      <c r="F22">
        <v>8</v>
      </c>
      <c r="G22">
        <v>11</v>
      </c>
      <c r="H22">
        <v>1</v>
      </c>
      <c r="I22">
        <v>37</v>
      </c>
    </row>
    <row r="23" spans="1:9" customFormat="1" hidden="1" outlineLevel="1" x14ac:dyDescent="0.25">
      <c r="A23" s="8" t="s">
        <v>1681</v>
      </c>
      <c r="C23">
        <v>1</v>
      </c>
      <c r="I23">
        <v>1</v>
      </c>
    </row>
    <row r="24" spans="1:9" customFormat="1" hidden="1" outlineLevel="1" x14ac:dyDescent="0.25">
      <c r="A24" s="8" t="s">
        <v>2000</v>
      </c>
      <c r="C24">
        <v>1</v>
      </c>
      <c r="G24">
        <v>2</v>
      </c>
      <c r="I24">
        <v>3</v>
      </c>
    </row>
    <row r="25" spans="1:9" customFormat="1" hidden="1" outlineLevel="1" x14ac:dyDescent="0.25">
      <c r="A25" s="8" t="s">
        <v>1281</v>
      </c>
      <c r="G25">
        <v>1</v>
      </c>
      <c r="I25">
        <v>1</v>
      </c>
    </row>
    <row r="26" spans="1:9" customFormat="1" hidden="1" outlineLevel="1" x14ac:dyDescent="0.25">
      <c r="A26" s="8" t="s">
        <v>1279</v>
      </c>
      <c r="B26">
        <v>1</v>
      </c>
      <c r="D26">
        <v>1</v>
      </c>
      <c r="E26">
        <v>1</v>
      </c>
      <c r="I26">
        <v>3</v>
      </c>
    </row>
    <row r="27" spans="1:9" customFormat="1" hidden="1" outlineLevel="1" x14ac:dyDescent="0.25">
      <c r="A27" s="8" t="s">
        <v>1676</v>
      </c>
      <c r="C27">
        <v>1</v>
      </c>
      <c r="E27">
        <v>2</v>
      </c>
      <c r="G27">
        <v>2</v>
      </c>
      <c r="I27">
        <v>5</v>
      </c>
    </row>
    <row r="28" spans="1:9" customFormat="1" hidden="1" outlineLevel="1" x14ac:dyDescent="0.25">
      <c r="A28" s="8" t="s">
        <v>2370</v>
      </c>
      <c r="C28">
        <v>2</v>
      </c>
      <c r="D28">
        <v>1</v>
      </c>
      <c r="E28">
        <v>1</v>
      </c>
      <c r="F28">
        <v>3</v>
      </c>
      <c r="G28">
        <v>2</v>
      </c>
      <c r="H28">
        <v>1</v>
      </c>
      <c r="I28">
        <v>10</v>
      </c>
    </row>
    <row r="29" spans="1:9" customFormat="1" hidden="1" outlineLevel="1" x14ac:dyDescent="0.25">
      <c r="A29" s="8" t="s">
        <v>1084</v>
      </c>
      <c r="G29">
        <v>2</v>
      </c>
      <c r="I29">
        <v>2</v>
      </c>
    </row>
    <row r="30" spans="1:9" customFormat="1" hidden="1" outlineLevel="1" x14ac:dyDescent="0.25">
      <c r="A30" s="8" t="s">
        <v>573</v>
      </c>
      <c r="G30">
        <v>1</v>
      </c>
      <c r="I30">
        <v>1</v>
      </c>
    </row>
    <row r="31" spans="1:9" customFormat="1" hidden="1" outlineLevel="1" x14ac:dyDescent="0.25">
      <c r="A31" s="8" t="s">
        <v>1082</v>
      </c>
      <c r="E31">
        <v>1</v>
      </c>
      <c r="I31">
        <v>1</v>
      </c>
    </row>
    <row r="32" spans="1:9" customFormat="1" hidden="1" outlineLevel="1" x14ac:dyDescent="0.25">
      <c r="A32" s="8" t="s">
        <v>2018</v>
      </c>
      <c r="D32">
        <v>1</v>
      </c>
      <c r="I32">
        <v>1</v>
      </c>
    </row>
    <row r="33" spans="1:9" customFormat="1" hidden="1" outlineLevel="1" x14ac:dyDescent="0.25">
      <c r="A33" s="8" t="s">
        <v>2020</v>
      </c>
      <c r="E33">
        <v>1</v>
      </c>
      <c r="G33">
        <v>1</v>
      </c>
      <c r="I33">
        <v>2</v>
      </c>
    </row>
    <row r="34" spans="1:9" customFormat="1" hidden="1" outlineLevel="1" x14ac:dyDescent="0.25">
      <c r="A34" s="8" t="s">
        <v>2005</v>
      </c>
      <c r="G34">
        <v>1</v>
      </c>
      <c r="I34">
        <v>1</v>
      </c>
    </row>
    <row r="35" spans="1:9" customFormat="1" hidden="1" outlineLevel="1" x14ac:dyDescent="0.25">
      <c r="A35" s="8" t="s">
        <v>1276</v>
      </c>
      <c r="E35">
        <v>1</v>
      </c>
      <c r="G35">
        <v>1</v>
      </c>
      <c r="I35">
        <v>2</v>
      </c>
    </row>
    <row r="36" spans="1:9" customFormat="1" hidden="1" outlineLevel="1" x14ac:dyDescent="0.25">
      <c r="A36" s="8" t="s">
        <v>821</v>
      </c>
      <c r="G36">
        <v>1</v>
      </c>
      <c r="I36">
        <v>1</v>
      </c>
    </row>
    <row r="37" spans="1:9" customFormat="1" hidden="1" outlineLevel="1" x14ac:dyDescent="0.25">
      <c r="A37" s="8" t="s">
        <v>2168</v>
      </c>
      <c r="G37">
        <v>1</v>
      </c>
      <c r="I37">
        <v>1</v>
      </c>
    </row>
    <row r="38" spans="1:9" customFormat="1" hidden="1" outlineLevel="1" x14ac:dyDescent="0.25">
      <c r="A38" s="8" t="s">
        <v>1269</v>
      </c>
      <c r="E38">
        <v>1</v>
      </c>
      <c r="G38">
        <v>3</v>
      </c>
      <c r="I38">
        <v>4</v>
      </c>
    </row>
    <row r="39" spans="1:9" customFormat="1" hidden="1" outlineLevel="1" x14ac:dyDescent="0.25">
      <c r="A39" s="8" t="s">
        <v>761</v>
      </c>
      <c r="C39">
        <v>1</v>
      </c>
      <c r="E39">
        <v>2</v>
      </c>
      <c r="G39">
        <v>17</v>
      </c>
      <c r="I39">
        <v>20</v>
      </c>
    </row>
    <row r="40" spans="1:9" customFormat="1" hidden="1" outlineLevel="1" x14ac:dyDescent="0.25">
      <c r="A40" s="8" t="s">
        <v>1267</v>
      </c>
      <c r="G40">
        <v>1</v>
      </c>
      <c r="I40">
        <v>1</v>
      </c>
    </row>
    <row r="41" spans="1:9" customFormat="1" hidden="1" outlineLevel="1" x14ac:dyDescent="0.25">
      <c r="A41" s="8" t="s">
        <v>1664</v>
      </c>
      <c r="G41">
        <v>2</v>
      </c>
      <c r="I41">
        <v>2</v>
      </c>
    </row>
    <row r="42" spans="1:9" customFormat="1" hidden="1" outlineLevel="1" x14ac:dyDescent="0.25">
      <c r="A42" s="8" t="s">
        <v>1260</v>
      </c>
      <c r="B42">
        <v>1</v>
      </c>
      <c r="D42">
        <v>1</v>
      </c>
      <c r="G42">
        <v>2</v>
      </c>
      <c r="I42">
        <v>4</v>
      </c>
    </row>
    <row r="43" spans="1:9" customFormat="1" hidden="1" outlineLevel="1" x14ac:dyDescent="0.25">
      <c r="A43" s="8" t="s">
        <v>1256</v>
      </c>
      <c r="C43">
        <v>2</v>
      </c>
      <c r="E43">
        <v>1</v>
      </c>
      <c r="G43">
        <v>1</v>
      </c>
      <c r="I43">
        <v>4</v>
      </c>
    </row>
    <row r="44" spans="1:9" customFormat="1" hidden="1" outlineLevel="1" x14ac:dyDescent="0.25">
      <c r="A44" s="8" t="s">
        <v>1062</v>
      </c>
      <c r="E44">
        <v>1</v>
      </c>
      <c r="G44">
        <v>11</v>
      </c>
      <c r="I44">
        <v>12</v>
      </c>
    </row>
    <row r="45" spans="1:9" customFormat="1" hidden="1" outlineLevel="1" x14ac:dyDescent="0.25">
      <c r="A45" s="8" t="s">
        <v>1060</v>
      </c>
      <c r="C45">
        <v>1</v>
      </c>
      <c r="E45">
        <v>3</v>
      </c>
      <c r="G45">
        <v>1</v>
      </c>
      <c r="I45">
        <v>5</v>
      </c>
    </row>
    <row r="46" spans="1:9" customFormat="1" hidden="1" outlineLevel="1" x14ac:dyDescent="0.25">
      <c r="A46" s="8" t="s">
        <v>2011</v>
      </c>
      <c r="E46">
        <v>2</v>
      </c>
      <c r="G46">
        <v>2</v>
      </c>
      <c r="I46">
        <v>4</v>
      </c>
    </row>
    <row r="47" spans="1:9" customFormat="1" hidden="1" outlineLevel="1" x14ac:dyDescent="0.25">
      <c r="A47" s="8" t="s">
        <v>1998</v>
      </c>
      <c r="E47">
        <v>1</v>
      </c>
      <c r="I47">
        <v>1</v>
      </c>
    </row>
    <row r="48" spans="1:9" customFormat="1" hidden="1" outlineLevel="1" x14ac:dyDescent="0.25">
      <c r="A48" s="8" t="s">
        <v>1662</v>
      </c>
      <c r="G48">
        <v>1</v>
      </c>
      <c r="I48">
        <v>1</v>
      </c>
    </row>
    <row r="49" spans="1:9" customFormat="1" hidden="1" outlineLevel="1" x14ac:dyDescent="0.25">
      <c r="A49" s="8" t="s">
        <v>113</v>
      </c>
      <c r="G49">
        <v>2</v>
      </c>
      <c r="I49">
        <v>2</v>
      </c>
    </row>
    <row r="50" spans="1:9" customFormat="1" hidden="1" outlineLevel="1" x14ac:dyDescent="0.25">
      <c r="A50" s="8" t="s">
        <v>1660</v>
      </c>
      <c r="C50">
        <v>1</v>
      </c>
      <c r="E50">
        <v>1</v>
      </c>
      <c r="G50">
        <v>4</v>
      </c>
      <c r="I50">
        <v>6</v>
      </c>
    </row>
    <row r="51" spans="1:9" customFormat="1" hidden="1" outlineLevel="1" x14ac:dyDescent="0.25">
      <c r="A51" s="8" t="s">
        <v>726</v>
      </c>
      <c r="G51">
        <v>3</v>
      </c>
      <c r="I51">
        <v>3</v>
      </c>
    </row>
    <row r="52" spans="1:9" customFormat="1" hidden="1" outlineLevel="1" x14ac:dyDescent="0.25">
      <c r="A52" s="8" t="s">
        <v>1909</v>
      </c>
      <c r="B52">
        <v>2</v>
      </c>
      <c r="C52">
        <v>4</v>
      </c>
      <c r="D52">
        <v>2</v>
      </c>
      <c r="E52">
        <v>2</v>
      </c>
      <c r="G52">
        <v>1</v>
      </c>
      <c r="I52">
        <v>11</v>
      </c>
    </row>
    <row r="53" spans="1:9" customFormat="1" hidden="1" outlineLevel="1" x14ac:dyDescent="0.25">
      <c r="A53" s="8" t="s">
        <v>1252</v>
      </c>
      <c r="E53">
        <v>1</v>
      </c>
      <c r="G53">
        <v>1</v>
      </c>
      <c r="I53">
        <v>2</v>
      </c>
    </row>
    <row r="54" spans="1:9" customFormat="1" hidden="1" outlineLevel="1" x14ac:dyDescent="0.25">
      <c r="A54" s="8" t="s">
        <v>588</v>
      </c>
      <c r="C54">
        <v>1</v>
      </c>
      <c r="E54">
        <v>2</v>
      </c>
      <c r="G54">
        <v>1</v>
      </c>
      <c r="I54">
        <v>4</v>
      </c>
    </row>
    <row r="55" spans="1:9" customFormat="1" hidden="1" outlineLevel="1" x14ac:dyDescent="0.25">
      <c r="A55" s="8" t="s">
        <v>1052</v>
      </c>
      <c r="B55">
        <v>1</v>
      </c>
      <c r="C55">
        <v>1</v>
      </c>
      <c r="D55">
        <v>2</v>
      </c>
      <c r="E55">
        <v>1</v>
      </c>
      <c r="G55">
        <v>3</v>
      </c>
      <c r="H55">
        <v>4</v>
      </c>
      <c r="I55">
        <v>12</v>
      </c>
    </row>
    <row r="56" spans="1:9" customFormat="1" collapsed="1" x14ac:dyDescent="0.25">
      <c r="A56" s="8" t="s">
        <v>2003</v>
      </c>
      <c r="C56">
        <v>1</v>
      </c>
      <c r="I56">
        <v>1</v>
      </c>
    </row>
    <row r="57" spans="1:9" x14ac:dyDescent="0.25">
      <c r="A57" s="8" t="s">
        <v>997</v>
      </c>
      <c r="B57">
        <v>5</v>
      </c>
      <c r="C57">
        <v>34</v>
      </c>
      <c r="D57">
        <v>9</v>
      </c>
      <c r="E57" s="67">
        <v>51</v>
      </c>
      <c r="F57">
        <v>12</v>
      </c>
      <c r="G57" s="67">
        <v>94</v>
      </c>
      <c r="H57">
        <v>8</v>
      </c>
      <c r="I57">
        <v>213</v>
      </c>
    </row>
    <row r="58" spans="1:9" x14ac:dyDescent="0.25">
      <c r="F58" s="79"/>
      <c r="G58" s="85"/>
    </row>
    <row r="59" spans="1:9" x14ac:dyDescent="0.25">
      <c r="A59" s="3" t="s">
        <v>7366</v>
      </c>
      <c r="B59" t="s">
        <v>7367</v>
      </c>
      <c r="C59" t="s">
        <v>7368</v>
      </c>
      <c r="F59" s="79"/>
      <c r="G59" s="85"/>
    </row>
    <row r="60" spans="1:9" x14ac:dyDescent="0.25">
      <c r="A60" s="83" t="s">
        <v>7364</v>
      </c>
      <c r="B60" s="101">
        <v>144</v>
      </c>
      <c r="C60" s="84">
        <v>0.70935960591133007</v>
      </c>
      <c r="F60" s="79"/>
      <c r="G60" s="85"/>
    </row>
    <row r="61" spans="1:9" x14ac:dyDescent="0.25">
      <c r="A61" s="8" t="s">
        <v>7365</v>
      </c>
      <c r="B61">
        <v>59</v>
      </c>
      <c r="C61" s="81">
        <v>0.29064039408866993</v>
      </c>
      <c r="F61" s="79"/>
      <c r="G61" s="85"/>
    </row>
    <row r="62" spans="1:9" x14ac:dyDescent="0.25">
      <c r="A62" s="8" t="s">
        <v>997</v>
      </c>
      <c r="B62">
        <v>203</v>
      </c>
      <c r="C62" s="81">
        <v>1</v>
      </c>
    </row>
    <row r="63" spans="1:9" x14ac:dyDescent="0.25">
      <c r="A63"/>
      <c r="B63"/>
    </row>
    <row r="65" spans="1:3" x14ac:dyDescent="0.25">
      <c r="A65" s="3" t="s">
        <v>7360</v>
      </c>
      <c r="B65" t="s">
        <v>7362</v>
      </c>
      <c r="C65" s="82" t="s">
        <v>7361</v>
      </c>
    </row>
    <row r="66" spans="1:3" x14ac:dyDescent="0.25">
      <c r="A66" s="8" t="s">
        <v>7359</v>
      </c>
      <c r="B66">
        <v>7</v>
      </c>
      <c r="C66" s="81">
        <v>3.4482758620689655E-2</v>
      </c>
    </row>
    <row r="67" spans="1:3" x14ac:dyDescent="0.25">
      <c r="A67" s="8" t="s">
        <v>7358</v>
      </c>
      <c r="B67">
        <v>26</v>
      </c>
      <c r="C67" s="81">
        <v>0.12807881773399016</v>
      </c>
    </row>
    <row r="68" spans="1:3" x14ac:dyDescent="0.25">
      <c r="A68" s="8" t="s">
        <v>7357</v>
      </c>
      <c r="B68">
        <v>19</v>
      </c>
      <c r="C68" s="81">
        <v>9.3596059113300489E-2</v>
      </c>
    </row>
    <row r="69" spans="1:3" x14ac:dyDescent="0.25">
      <c r="A69" s="8" t="s">
        <v>7052</v>
      </c>
      <c r="B69">
        <v>59</v>
      </c>
      <c r="C69" s="81">
        <v>0.29064039408866993</v>
      </c>
    </row>
    <row r="70" spans="1:3" x14ac:dyDescent="0.25">
      <c r="A70" s="83" t="s">
        <v>6939</v>
      </c>
      <c r="B70" s="101">
        <v>92</v>
      </c>
      <c r="C70" s="84">
        <v>0.45320197044334976</v>
      </c>
    </row>
    <row r="71" spans="1:3" x14ac:dyDescent="0.25">
      <c r="A71" s="8" t="s">
        <v>997</v>
      </c>
      <c r="B71">
        <v>203</v>
      </c>
      <c r="C71" s="81">
        <v>1</v>
      </c>
    </row>
    <row r="72" spans="1:3" x14ac:dyDescent="0.25">
      <c r="A72"/>
      <c r="B72"/>
      <c r="C72"/>
    </row>
    <row r="79" spans="1:3" x14ac:dyDescent="0.25">
      <c r="A79"/>
      <c r="B79"/>
      <c r="C79"/>
    </row>
    <row r="80" spans="1:3" x14ac:dyDescent="0.25">
      <c r="A80"/>
      <c r="B80"/>
      <c r="C80"/>
    </row>
    <row r="81" spans="1:3" x14ac:dyDescent="0.25">
      <c r="A81"/>
      <c r="B81"/>
      <c r="C81"/>
    </row>
    <row r="82" spans="1:3" x14ac:dyDescent="0.25">
      <c r="A82"/>
      <c r="B82"/>
      <c r="C82"/>
    </row>
    <row r="83" spans="1:3" x14ac:dyDescent="0.25">
      <c r="A83"/>
      <c r="B83"/>
      <c r="C83"/>
    </row>
    <row r="84" spans="1:3" x14ac:dyDescent="0.25">
      <c r="A84"/>
      <c r="B84"/>
      <c r="C84"/>
    </row>
    <row r="85" spans="1:3" x14ac:dyDescent="0.25">
      <c r="A85"/>
      <c r="B85"/>
      <c r="C85"/>
    </row>
    <row r="86" spans="1:3" x14ac:dyDescent="0.25">
      <c r="A86"/>
      <c r="B86"/>
      <c r="C86"/>
    </row>
    <row r="87" spans="1:3" x14ac:dyDescent="0.25">
      <c r="A87"/>
      <c r="B87"/>
      <c r="C87"/>
    </row>
    <row r="88" spans="1:3" x14ac:dyDescent="0.25">
      <c r="A88"/>
      <c r="B88"/>
      <c r="C88"/>
    </row>
    <row r="89" spans="1:3" x14ac:dyDescent="0.25">
      <c r="A89"/>
      <c r="B89"/>
      <c r="C89"/>
    </row>
    <row r="90" spans="1:3" x14ac:dyDescent="0.25">
      <c r="A90"/>
      <c r="B90"/>
      <c r="C90"/>
    </row>
    <row r="91" spans="1:3" x14ac:dyDescent="0.25">
      <c r="A91"/>
      <c r="B91"/>
      <c r="C91"/>
    </row>
    <row r="92" spans="1:3" x14ac:dyDescent="0.25">
      <c r="A92"/>
      <c r="B92"/>
      <c r="C92"/>
    </row>
  </sheetData>
  <pageMargins left="0.7" right="0.7" top="0.75" bottom="0.75" header="0.3" footer="0.3"/>
  <pageSetup orientation="portrait"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01821-B141-4022-8603-86EC55F220C1}">
  <dimension ref="A1:AK204"/>
  <sheetViews>
    <sheetView topLeftCell="C1" workbookViewId="0">
      <pane ySplit="1" topLeftCell="A2" activePane="bottomLeft" state="frozen"/>
      <selection pane="bottomLeft" activeCell="R2" sqref="R1:R2"/>
    </sheetView>
  </sheetViews>
  <sheetFormatPr baseColWidth="10" defaultRowHeight="15" outlineLevelCol="1" x14ac:dyDescent="0.25"/>
  <cols>
    <col min="1" max="1" width="7.28515625" customWidth="1"/>
    <col min="2" max="2" width="11.5703125" style="1" customWidth="1"/>
    <col min="3" max="3" width="20.85546875" customWidth="1"/>
    <col min="4" max="4" width="9.28515625" customWidth="1"/>
    <col min="5" max="5" width="19.140625" customWidth="1"/>
    <col min="6" max="6" width="21.42578125" customWidth="1"/>
    <col min="7" max="7" width="24.140625" customWidth="1"/>
    <col min="8" max="8" width="5.140625" hidden="1" customWidth="1" outlineLevel="1"/>
    <col min="9" max="9" width="8.28515625" hidden="1" customWidth="1" outlineLevel="1"/>
    <col min="10" max="10" width="20.42578125" hidden="1" customWidth="1" outlineLevel="1"/>
    <col min="11" max="11" width="10.5703125" hidden="1" customWidth="1" outlineLevel="1" collapsed="1"/>
    <col min="12" max="12" width="10.5703125" hidden="1" customWidth="1" outlineLevel="1"/>
    <col min="13" max="13" width="10.5703125" customWidth="1" collapsed="1"/>
    <col min="14" max="14" width="9.5703125" customWidth="1"/>
    <col min="15" max="15" width="13.42578125" style="1" customWidth="1"/>
    <col min="16" max="16" width="9.85546875" style="1" customWidth="1"/>
    <col min="17" max="17" width="14.28515625" style="1" customWidth="1"/>
    <col min="18" max="18" width="17.5703125" style="1" customWidth="1"/>
    <col min="19" max="19" width="8" style="2" hidden="1" customWidth="1" outlineLevel="1"/>
    <col min="20" max="20" width="7.85546875" style="2" hidden="1" customWidth="1" outlineLevel="1"/>
    <col min="21" max="21" width="14.7109375" hidden="1" customWidth="1" outlineLevel="1"/>
    <col min="22" max="22" width="14.7109375" style="2" hidden="1" customWidth="1" outlineLevel="1"/>
    <col min="23" max="23" width="14.7109375" hidden="1" customWidth="1" outlineLevel="1"/>
    <col min="24" max="24" width="13.5703125" style="2" hidden="1" customWidth="1" outlineLevel="1"/>
    <col min="25" max="25" width="14.7109375" hidden="1" customWidth="1" outlineLevel="1"/>
    <col min="26" max="26" width="14.140625" style="2" hidden="1" customWidth="1" outlineLevel="1"/>
    <col min="27" max="27" width="13.85546875" customWidth="1" collapsed="1"/>
  </cols>
  <sheetData>
    <row r="1" spans="1:27" x14ac:dyDescent="0.25">
      <c r="A1" s="51" t="s">
        <v>1</v>
      </c>
      <c r="B1" s="51" t="s">
        <v>2</v>
      </c>
      <c r="C1" s="51" t="s">
        <v>3</v>
      </c>
      <c r="D1" s="51" t="s">
        <v>4</v>
      </c>
      <c r="E1" s="51" t="s">
        <v>5</v>
      </c>
      <c r="F1" s="51" t="s">
        <v>6</v>
      </c>
      <c r="G1" s="51" t="s">
        <v>7</v>
      </c>
      <c r="H1" s="52" t="s">
        <v>9</v>
      </c>
      <c r="I1" s="52" t="s">
        <v>10</v>
      </c>
      <c r="J1" s="52" t="s">
        <v>8</v>
      </c>
      <c r="K1" s="53" t="s">
        <v>12</v>
      </c>
      <c r="L1" s="53" t="s">
        <v>13</v>
      </c>
      <c r="M1" s="53" t="s">
        <v>14</v>
      </c>
      <c r="N1" t="s">
        <v>0</v>
      </c>
      <c r="O1" s="1" t="s">
        <v>6948</v>
      </c>
      <c r="P1" s="9" t="s">
        <v>11</v>
      </c>
      <c r="Q1" s="65" t="s">
        <v>6949</v>
      </c>
      <c r="R1" s="54" t="s">
        <v>6950</v>
      </c>
      <c r="S1" s="66" t="s">
        <v>7236</v>
      </c>
      <c r="T1" s="66" t="s">
        <v>7237</v>
      </c>
      <c r="U1" s="66" t="s">
        <v>7238</v>
      </c>
      <c r="V1" s="66" t="s">
        <v>7239</v>
      </c>
      <c r="W1" s="66" t="s">
        <v>7240</v>
      </c>
      <c r="X1" s="66" t="s">
        <v>7241</v>
      </c>
      <c r="Y1" s="66" t="s">
        <v>7242</v>
      </c>
      <c r="Z1" s="66" t="s">
        <v>7243</v>
      </c>
      <c r="AA1" t="s">
        <v>7363</v>
      </c>
    </row>
    <row r="2" spans="1:27" ht="13.5" customHeight="1" x14ac:dyDescent="0.25">
      <c r="A2" t="s">
        <v>18</v>
      </c>
      <c r="B2" s="1">
        <v>42006</v>
      </c>
      <c r="C2" t="s">
        <v>414</v>
      </c>
      <c r="D2">
        <v>29408</v>
      </c>
      <c r="E2" t="s">
        <v>1683</v>
      </c>
      <c r="F2" t="s">
        <v>6075</v>
      </c>
      <c r="G2" t="s">
        <v>1426</v>
      </c>
      <c r="H2" t="s">
        <v>22</v>
      </c>
      <c r="I2" t="s">
        <v>23</v>
      </c>
      <c r="J2" t="s">
        <v>1222</v>
      </c>
      <c r="K2" t="s">
        <v>1752</v>
      </c>
      <c r="M2" t="s">
        <v>1753</v>
      </c>
      <c r="N2" t="s">
        <v>711</v>
      </c>
      <c r="O2" s="1">
        <v>44025</v>
      </c>
      <c r="P2" s="14">
        <v>44593</v>
      </c>
      <c r="Q2" s="1">
        <v>44606</v>
      </c>
      <c r="R2" s="14" t="s">
        <v>6939</v>
      </c>
      <c r="S2" t="s">
        <v>5982</v>
      </c>
      <c r="T2" t="s">
        <v>5982</v>
      </c>
      <c r="U2" t="s">
        <v>414</v>
      </c>
      <c r="V2" s="2" t="b">
        <f>Tabla6[[#This Row],[PLAN CONSUMO 31/05]]=Tabla6[[#This Row],[PLAN_CONSUMO]]</f>
        <v>1</v>
      </c>
      <c r="W2" t="s">
        <v>6075</v>
      </c>
      <c r="X2" s="2" t="b">
        <f>Tabla6[[#This Row],[DESCRIPCION_U20002 31/05]]=Tabla6[[#This Row],[DESCRIPCION_U2000]]</f>
        <v>1</v>
      </c>
      <c r="Y2" t="s">
        <v>1426</v>
      </c>
      <c r="Z2" s="2" t="b">
        <f>Tabla6[[#This Row],[EJECUTIVO COMERCIAL 31/05]]=Tabla6[[#This Row],[EJECUTIVO_CORPORATE]]</f>
        <v>1</v>
      </c>
      <c r="AA2" s="2" t="s">
        <v>7364</v>
      </c>
    </row>
    <row r="3" spans="1:27" x14ac:dyDescent="0.25">
      <c r="A3" t="s">
        <v>18</v>
      </c>
      <c r="B3" s="1">
        <v>43250</v>
      </c>
      <c r="C3" t="s">
        <v>5985</v>
      </c>
      <c r="D3">
        <v>32463</v>
      </c>
      <c r="E3" t="s">
        <v>961</v>
      </c>
      <c r="F3" t="s">
        <v>6335</v>
      </c>
      <c r="G3" t="s">
        <v>1820</v>
      </c>
      <c r="H3" t="s">
        <v>22</v>
      </c>
      <c r="I3" t="s">
        <v>23</v>
      </c>
      <c r="J3" t="s">
        <v>1378</v>
      </c>
      <c r="K3" t="s">
        <v>964</v>
      </c>
      <c r="L3" t="s">
        <v>965</v>
      </c>
      <c r="M3" t="s">
        <v>1001</v>
      </c>
      <c r="N3" t="s">
        <v>711</v>
      </c>
      <c r="O3" s="1">
        <v>43888</v>
      </c>
      <c r="P3" s="14">
        <v>44593</v>
      </c>
      <c r="Q3" s="1">
        <v>44608</v>
      </c>
      <c r="R3" s="14" t="s">
        <v>6939</v>
      </c>
      <c r="S3" t="s">
        <v>5982</v>
      </c>
      <c r="T3" t="s">
        <v>5982</v>
      </c>
      <c r="U3" t="s">
        <v>5985</v>
      </c>
      <c r="V3" s="2" t="b">
        <f>Tabla6[[#This Row],[PLAN CONSUMO 31/05]]=Tabla6[[#This Row],[PLAN_CONSUMO]]</f>
        <v>1</v>
      </c>
      <c r="W3" t="s">
        <v>6335</v>
      </c>
      <c r="X3" s="2" t="b">
        <f>Tabla6[[#This Row],[DESCRIPCION_U20002 31/05]]=Tabla6[[#This Row],[DESCRIPCION_U2000]]</f>
        <v>1</v>
      </c>
      <c r="Y3" t="s">
        <v>1820</v>
      </c>
      <c r="Z3" s="2" t="b">
        <f>Tabla6[[#This Row],[EJECUTIVO COMERCIAL 31/05]]=Tabla6[[#This Row],[EJECUTIVO_CORPORATE]]</f>
        <v>1</v>
      </c>
      <c r="AA3" s="2" t="s">
        <v>7364</v>
      </c>
    </row>
    <row r="4" spans="1:27" x14ac:dyDescent="0.25">
      <c r="A4" t="s">
        <v>18</v>
      </c>
      <c r="B4" s="1">
        <v>43250</v>
      </c>
      <c r="C4" t="s">
        <v>5988</v>
      </c>
      <c r="D4">
        <v>32401</v>
      </c>
      <c r="E4" t="s">
        <v>961</v>
      </c>
      <c r="F4" t="s">
        <v>6330</v>
      </c>
      <c r="G4" t="s">
        <v>1820</v>
      </c>
      <c r="H4" t="s">
        <v>22</v>
      </c>
      <c r="I4" t="s">
        <v>23</v>
      </c>
      <c r="J4" t="s">
        <v>1378</v>
      </c>
      <c r="K4" t="s">
        <v>964</v>
      </c>
      <c r="L4" t="s">
        <v>965</v>
      </c>
      <c r="M4" t="s">
        <v>1001</v>
      </c>
      <c r="N4" t="s">
        <v>711</v>
      </c>
      <c r="O4" s="1">
        <v>43888</v>
      </c>
      <c r="P4" s="14">
        <v>44593</v>
      </c>
      <c r="Q4" s="1">
        <v>44608</v>
      </c>
      <c r="R4" s="14" t="s">
        <v>6939</v>
      </c>
      <c r="S4" t="s">
        <v>5982</v>
      </c>
      <c r="T4" t="s">
        <v>5982</v>
      </c>
      <c r="U4" t="s">
        <v>5988</v>
      </c>
      <c r="V4" s="2" t="b">
        <f>Tabla6[[#This Row],[PLAN CONSUMO 31/05]]=Tabla6[[#This Row],[PLAN_CONSUMO]]</f>
        <v>1</v>
      </c>
      <c r="W4" t="s">
        <v>6330</v>
      </c>
      <c r="X4" s="2" t="b">
        <f>Tabla6[[#This Row],[DESCRIPCION_U20002 31/05]]=Tabla6[[#This Row],[DESCRIPCION_U2000]]</f>
        <v>1</v>
      </c>
      <c r="Y4" t="s">
        <v>1820</v>
      </c>
      <c r="Z4" s="2" t="b">
        <f>Tabla6[[#This Row],[EJECUTIVO COMERCIAL 31/05]]=Tabla6[[#This Row],[EJECUTIVO_CORPORATE]]</f>
        <v>1</v>
      </c>
      <c r="AA4" s="2" t="s">
        <v>7364</v>
      </c>
    </row>
    <row r="5" spans="1:27" hidden="1" x14ac:dyDescent="0.25">
      <c r="A5" t="s">
        <v>18</v>
      </c>
      <c r="B5" s="1">
        <v>43250</v>
      </c>
      <c r="C5" t="s">
        <v>5988</v>
      </c>
      <c r="D5">
        <v>32400</v>
      </c>
      <c r="E5" t="s">
        <v>961</v>
      </c>
      <c r="F5" t="s">
        <v>6679</v>
      </c>
      <c r="G5" t="s">
        <v>1820</v>
      </c>
      <c r="H5" t="s">
        <v>40</v>
      </c>
      <c r="I5" t="s">
        <v>23</v>
      </c>
      <c r="J5" t="s">
        <v>1378</v>
      </c>
      <c r="K5" t="s">
        <v>2066</v>
      </c>
      <c r="L5" t="s">
        <v>2067</v>
      </c>
      <c r="M5" t="s">
        <v>2065</v>
      </c>
      <c r="N5" t="s">
        <v>711</v>
      </c>
      <c r="O5" s="1">
        <v>44064</v>
      </c>
      <c r="P5" s="14"/>
      <c r="Q5" s="14"/>
      <c r="R5" s="14" t="s">
        <v>7358</v>
      </c>
      <c r="S5" t="s">
        <v>5984</v>
      </c>
      <c r="T5" t="s">
        <v>35</v>
      </c>
      <c r="U5" t="s">
        <v>5988</v>
      </c>
      <c r="V5" s="2" t="b">
        <f>Tabla6[[#This Row],[PLAN CONSUMO 31/05]]=Tabla6[[#This Row],[PLAN_CONSUMO]]</f>
        <v>1</v>
      </c>
      <c r="W5" t="s">
        <v>35</v>
      </c>
      <c r="X5" s="2" t="b">
        <f>Tabla6[[#This Row],[DESCRIPCION_U20002 31/05]]=Tabla6[[#This Row],[DESCRIPCION_U2000]]</f>
        <v>0</v>
      </c>
      <c r="Y5" t="s">
        <v>1820</v>
      </c>
      <c r="Z5" s="2" t="b">
        <f>Tabla6[[#This Row],[EJECUTIVO COMERCIAL 31/05]]=Tabla6[[#This Row],[EJECUTIVO_CORPORATE]]</f>
        <v>1</v>
      </c>
      <c r="AA5" s="2" t="s">
        <v>7364</v>
      </c>
    </row>
    <row r="6" spans="1:27" hidden="1" x14ac:dyDescent="0.25">
      <c r="A6" t="s">
        <v>18</v>
      </c>
      <c r="B6" s="1">
        <v>43829</v>
      </c>
      <c r="C6" t="s">
        <v>28</v>
      </c>
      <c r="D6">
        <v>34810</v>
      </c>
      <c r="E6" t="s">
        <v>2370</v>
      </c>
      <c r="F6" t="s">
        <v>6028</v>
      </c>
      <c r="G6" t="s">
        <v>1429</v>
      </c>
      <c r="H6" t="s">
        <v>752</v>
      </c>
      <c r="I6" t="s">
        <v>23</v>
      </c>
      <c r="J6" t="s">
        <v>1222</v>
      </c>
      <c r="K6" t="s">
        <v>653</v>
      </c>
      <c r="M6" t="s">
        <v>654</v>
      </c>
      <c r="N6" t="s">
        <v>711</v>
      </c>
      <c r="O6" s="1">
        <v>43853</v>
      </c>
      <c r="R6" s="1" t="s">
        <v>7052</v>
      </c>
      <c r="S6" t="s">
        <v>5982</v>
      </c>
      <c r="T6" t="s">
        <v>5982</v>
      </c>
      <c r="U6" t="s">
        <v>28</v>
      </c>
      <c r="V6" s="2" t="b">
        <f>Tabla6[[#This Row],[PLAN CONSUMO 31/05]]=Tabla6[[#This Row],[PLAN_CONSUMO]]</f>
        <v>1</v>
      </c>
      <c r="W6" t="s">
        <v>6028</v>
      </c>
      <c r="X6" s="2" t="b">
        <f>Tabla6[[#This Row],[DESCRIPCION_U20002 31/05]]=Tabla6[[#This Row],[DESCRIPCION_U2000]]</f>
        <v>1</v>
      </c>
      <c r="Y6" t="s">
        <v>1429</v>
      </c>
      <c r="Z6" s="2" t="b">
        <f>Tabla6[[#This Row],[EJECUTIVO COMERCIAL 31/05]]=Tabla6[[#This Row],[EJECUTIVO_CORPORATE]]</f>
        <v>1</v>
      </c>
      <c r="AA6" s="2" t="s">
        <v>7365</v>
      </c>
    </row>
    <row r="7" spans="1:27" hidden="1" x14ac:dyDescent="0.25">
      <c r="A7" t="s">
        <v>18</v>
      </c>
      <c r="B7" s="1">
        <v>42787</v>
      </c>
      <c r="C7" t="s">
        <v>5986</v>
      </c>
      <c r="D7">
        <v>30875</v>
      </c>
      <c r="E7" t="s">
        <v>961</v>
      </c>
      <c r="F7" t="s">
        <v>6678</v>
      </c>
      <c r="G7" t="s">
        <v>1820</v>
      </c>
      <c r="H7" t="s">
        <v>40</v>
      </c>
      <c r="I7" t="s">
        <v>23</v>
      </c>
      <c r="J7" t="s">
        <v>1378</v>
      </c>
      <c r="K7" t="s">
        <v>2063</v>
      </c>
      <c r="L7" t="s">
        <v>2064</v>
      </c>
      <c r="M7" t="s">
        <v>2065</v>
      </c>
      <c r="N7" t="s">
        <v>711</v>
      </c>
      <c r="O7" s="1">
        <v>44064</v>
      </c>
      <c r="P7" s="14"/>
      <c r="Q7" s="14"/>
      <c r="R7" s="14" t="s">
        <v>7358</v>
      </c>
      <c r="S7" t="s">
        <v>5984</v>
      </c>
      <c r="T7" t="s">
        <v>35</v>
      </c>
      <c r="U7" t="s">
        <v>5986</v>
      </c>
      <c r="V7" s="2" t="b">
        <f>Tabla6[[#This Row],[PLAN CONSUMO 31/05]]=Tabla6[[#This Row],[PLAN_CONSUMO]]</f>
        <v>1</v>
      </c>
      <c r="W7" t="s">
        <v>35</v>
      </c>
      <c r="X7" s="2" t="b">
        <f>Tabla6[[#This Row],[DESCRIPCION_U20002 31/05]]=Tabla6[[#This Row],[DESCRIPCION_U2000]]</f>
        <v>0</v>
      </c>
      <c r="Y7" t="s">
        <v>1820</v>
      </c>
      <c r="Z7" s="2" t="b">
        <f>Tabla6[[#This Row],[EJECUTIVO COMERCIAL 31/05]]=Tabla6[[#This Row],[EJECUTIVO_CORPORATE]]</f>
        <v>1</v>
      </c>
      <c r="AA7" s="2" t="s">
        <v>7364</v>
      </c>
    </row>
    <row r="8" spans="1:27" x14ac:dyDescent="0.25">
      <c r="A8" t="s">
        <v>18</v>
      </c>
      <c r="B8" s="1">
        <v>42642</v>
      </c>
      <c r="C8" t="s">
        <v>323</v>
      </c>
      <c r="D8">
        <v>30479</v>
      </c>
      <c r="E8" t="s">
        <v>961</v>
      </c>
      <c r="F8" t="s">
        <v>6677</v>
      </c>
      <c r="G8" t="s">
        <v>1820</v>
      </c>
      <c r="H8" t="s">
        <v>40</v>
      </c>
      <c r="I8" t="s">
        <v>23</v>
      </c>
      <c r="J8" t="s">
        <v>1378</v>
      </c>
      <c r="K8" t="s">
        <v>2063</v>
      </c>
      <c r="L8" t="s">
        <v>2064</v>
      </c>
      <c r="M8" t="s">
        <v>2065</v>
      </c>
      <c r="N8" t="s">
        <v>711</v>
      </c>
      <c r="O8" s="1">
        <v>44064</v>
      </c>
      <c r="P8" s="14">
        <v>44593</v>
      </c>
      <c r="Q8" s="1">
        <v>44611</v>
      </c>
      <c r="R8" s="14" t="s">
        <v>6939</v>
      </c>
      <c r="S8" t="s">
        <v>5982</v>
      </c>
      <c r="T8" t="s">
        <v>5982</v>
      </c>
      <c r="U8" t="s">
        <v>323</v>
      </c>
      <c r="V8" s="2" t="b">
        <f>Tabla6[[#This Row],[PLAN CONSUMO 31/05]]=Tabla6[[#This Row],[PLAN_CONSUMO]]</f>
        <v>1</v>
      </c>
      <c r="W8" t="s">
        <v>6677</v>
      </c>
      <c r="X8" s="2" t="b">
        <f>Tabla6[[#This Row],[DESCRIPCION_U20002 31/05]]=Tabla6[[#This Row],[DESCRIPCION_U2000]]</f>
        <v>1</v>
      </c>
      <c r="Y8" t="s">
        <v>1820</v>
      </c>
      <c r="Z8" s="2" t="b">
        <f>Tabla6[[#This Row],[EJECUTIVO COMERCIAL 31/05]]=Tabla6[[#This Row],[EJECUTIVO_CORPORATE]]</f>
        <v>1</v>
      </c>
      <c r="AA8" s="2" t="s">
        <v>7364</v>
      </c>
    </row>
    <row r="9" spans="1:27" hidden="1" x14ac:dyDescent="0.25">
      <c r="A9" t="s">
        <v>18</v>
      </c>
      <c r="B9" s="1">
        <v>43496</v>
      </c>
      <c r="C9" t="s">
        <v>323</v>
      </c>
      <c r="D9">
        <v>33390</v>
      </c>
      <c r="E9" t="s">
        <v>937</v>
      </c>
      <c r="F9" t="s">
        <v>6044</v>
      </c>
      <c r="G9" t="s">
        <v>1389</v>
      </c>
      <c r="H9" t="s">
        <v>40</v>
      </c>
      <c r="I9" t="s">
        <v>23</v>
      </c>
      <c r="J9" t="s">
        <v>832</v>
      </c>
      <c r="K9" t="s">
        <v>940</v>
      </c>
      <c r="L9" t="s">
        <v>941</v>
      </c>
      <c r="M9" t="s">
        <v>942</v>
      </c>
      <c r="N9" t="s">
        <v>711</v>
      </c>
      <c r="O9" s="1">
        <v>43882</v>
      </c>
      <c r="P9" s="14">
        <v>44593</v>
      </c>
      <c r="Q9" s="48" t="s">
        <v>7053</v>
      </c>
      <c r="R9" s="14" t="s">
        <v>7359</v>
      </c>
      <c r="S9" t="s">
        <v>5982</v>
      </c>
      <c r="T9" t="s">
        <v>5982</v>
      </c>
      <c r="U9" t="s">
        <v>323</v>
      </c>
      <c r="V9" s="2" t="b">
        <f>Tabla6[[#This Row],[PLAN CONSUMO 31/05]]=Tabla6[[#This Row],[PLAN_CONSUMO]]</f>
        <v>1</v>
      </c>
      <c r="W9" t="s">
        <v>6044</v>
      </c>
      <c r="X9" s="2" t="b">
        <f>Tabla6[[#This Row],[DESCRIPCION_U20002 31/05]]=Tabla6[[#This Row],[DESCRIPCION_U2000]]</f>
        <v>1</v>
      </c>
      <c r="Y9" t="s">
        <v>1389</v>
      </c>
      <c r="Z9" s="2" t="b">
        <f>Tabla6[[#This Row],[EJECUTIVO COMERCIAL 31/05]]=Tabla6[[#This Row],[EJECUTIVO_CORPORATE]]</f>
        <v>1</v>
      </c>
      <c r="AA9" s="2" t="s">
        <v>7364</v>
      </c>
    </row>
    <row r="10" spans="1:27" x14ac:dyDescent="0.25">
      <c r="A10" t="s">
        <v>18</v>
      </c>
      <c r="B10" s="1">
        <v>42048</v>
      </c>
      <c r="C10" t="s">
        <v>248</v>
      </c>
      <c r="D10">
        <v>29469</v>
      </c>
      <c r="E10" t="s">
        <v>1283</v>
      </c>
      <c r="F10" t="s">
        <v>6668</v>
      </c>
      <c r="G10" t="s">
        <v>6743</v>
      </c>
      <c r="H10" t="s">
        <v>40</v>
      </c>
      <c r="I10" t="s">
        <v>23</v>
      </c>
      <c r="J10" t="s">
        <v>6906</v>
      </c>
      <c r="K10" t="s">
        <v>1371</v>
      </c>
      <c r="M10" t="s">
        <v>1370</v>
      </c>
      <c r="N10" t="s">
        <v>711</v>
      </c>
      <c r="O10" s="1">
        <v>43979</v>
      </c>
      <c r="P10" s="14">
        <v>44593</v>
      </c>
      <c r="Q10" s="1">
        <v>44613</v>
      </c>
      <c r="R10" s="14" t="s">
        <v>6939</v>
      </c>
      <c r="S10" t="s">
        <v>5982</v>
      </c>
      <c r="T10" t="s">
        <v>5982</v>
      </c>
      <c r="U10" t="s">
        <v>248</v>
      </c>
      <c r="V10" s="2" t="b">
        <f>Tabla6[[#This Row],[PLAN CONSUMO 31/05]]=Tabla6[[#This Row],[PLAN_CONSUMO]]</f>
        <v>1</v>
      </c>
      <c r="W10" t="s">
        <v>6668</v>
      </c>
      <c r="X10" s="2" t="b">
        <f>Tabla6[[#This Row],[DESCRIPCION_U20002 31/05]]=Tabla6[[#This Row],[DESCRIPCION_U2000]]</f>
        <v>1</v>
      </c>
      <c r="Y10" t="s">
        <v>6743</v>
      </c>
      <c r="Z10" s="2" t="b">
        <f>Tabla6[[#This Row],[EJECUTIVO COMERCIAL 31/05]]=Tabla6[[#This Row],[EJECUTIVO_CORPORATE]]</f>
        <v>1</v>
      </c>
      <c r="AA10" s="2" t="s">
        <v>7364</v>
      </c>
    </row>
    <row r="11" spans="1:27" x14ac:dyDescent="0.25">
      <c r="A11" t="s">
        <v>18</v>
      </c>
      <c r="B11" s="1">
        <v>42048</v>
      </c>
      <c r="C11" t="s">
        <v>248</v>
      </c>
      <c r="D11">
        <v>29470</v>
      </c>
      <c r="E11" t="s">
        <v>1283</v>
      </c>
      <c r="F11" t="s">
        <v>6063</v>
      </c>
      <c r="G11" t="s">
        <v>6743</v>
      </c>
      <c r="H11" t="s">
        <v>22</v>
      </c>
      <c r="I11" t="s">
        <v>23</v>
      </c>
      <c r="J11" t="s">
        <v>6906</v>
      </c>
      <c r="K11" t="s">
        <v>1372</v>
      </c>
      <c r="M11" t="s">
        <v>1370</v>
      </c>
      <c r="N11" t="s">
        <v>711</v>
      </c>
      <c r="O11" s="1">
        <v>43984</v>
      </c>
      <c r="P11" s="14">
        <v>44593</v>
      </c>
      <c r="Q11" s="1">
        <v>44618</v>
      </c>
      <c r="R11" s="14" t="s">
        <v>6939</v>
      </c>
      <c r="S11" t="s">
        <v>5982</v>
      </c>
      <c r="T11" t="s">
        <v>5982</v>
      </c>
      <c r="U11" t="s">
        <v>248</v>
      </c>
      <c r="V11" s="2" t="b">
        <f>Tabla6[[#This Row],[PLAN CONSUMO 31/05]]=Tabla6[[#This Row],[PLAN_CONSUMO]]</f>
        <v>1</v>
      </c>
      <c r="W11" t="s">
        <v>6063</v>
      </c>
      <c r="X11" s="2" t="b">
        <f>Tabla6[[#This Row],[DESCRIPCION_U20002 31/05]]=Tabla6[[#This Row],[DESCRIPCION_U2000]]</f>
        <v>1</v>
      </c>
      <c r="Y11" t="s">
        <v>6743</v>
      </c>
      <c r="Z11" s="2" t="b">
        <f>Tabla6[[#This Row],[EJECUTIVO COMERCIAL 31/05]]=Tabla6[[#This Row],[EJECUTIVO_CORPORATE]]</f>
        <v>1</v>
      </c>
      <c r="AA11" s="2" t="s">
        <v>7364</v>
      </c>
    </row>
    <row r="12" spans="1:27" x14ac:dyDescent="0.25">
      <c r="A12" t="s">
        <v>18</v>
      </c>
      <c r="B12" s="1">
        <v>42703</v>
      </c>
      <c r="C12" t="s">
        <v>28</v>
      </c>
      <c r="D12">
        <v>30602</v>
      </c>
      <c r="E12" t="s">
        <v>1096</v>
      </c>
      <c r="F12" t="s">
        <v>6054</v>
      </c>
      <c r="G12" t="s">
        <v>1389</v>
      </c>
      <c r="H12" t="s">
        <v>40</v>
      </c>
      <c r="I12" t="s">
        <v>23</v>
      </c>
      <c r="J12" t="s">
        <v>832</v>
      </c>
      <c r="K12" t="s">
        <v>1203</v>
      </c>
      <c r="L12" t="s">
        <v>1204</v>
      </c>
      <c r="M12" t="s">
        <v>1190</v>
      </c>
      <c r="N12" t="s">
        <v>711</v>
      </c>
      <c r="O12" s="1">
        <v>43902</v>
      </c>
      <c r="P12" s="14">
        <v>44593</v>
      </c>
      <c r="Q12" s="1">
        <v>44637</v>
      </c>
      <c r="R12" s="14" t="s">
        <v>6939</v>
      </c>
      <c r="S12" t="s">
        <v>5982</v>
      </c>
      <c r="T12" t="s">
        <v>5982</v>
      </c>
      <c r="U12" t="s">
        <v>28</v>
      </c>
      <c r="V12" s="2" t="b">
        <f>Tabla6[[#This Row],[PLAN CONSUMO 31/05]]=Tabla6[[#This Row],[PLAN_CONSUMO]]</f>
        <v>1</v>
      </c>
      <c r="W12" t="s">
        <v>6054</v>
      </c>
      <c r="X12" s="2" t="b">
        <f>Tabla6[[#This Row],[DESCRIPCION_U20002 31/05]]=Tabla6[[#This Row],[DESCRIPCION_U2000]]</f>
        <v>1</v>
      </c>
      <c r="Y12" t="s">
        <v>1389</v>
      </c>
      <c r="Z12" s="2" t="b">
        <f>Tabla6[[#This Row],[EJECUTIVO COMERCIAL 31/05]]=Tabla6[[#This Row],[EJECUTIVO_CORPORATE]]</f>
        <v>1</v>
      </c>
      <c r="AA12" s="2" t="s">
        <v>7364</v>
      </c>
    </row>
    <row r="13" spans="1:27" hidden="1" x14ac:dyDescent="0.25">
      <c r="A13" t="s">
        <v>18</v>
      </c>
      <c r="B13" s="1">
        <v>42674</v>
      </c>
      <c r="C13" t="s">
        <v>28</v>
      </c>
      <c r="D13">
        <v>30531</v>
      </c>
      <c r="E13" t="s">
        <v>1096</v>
      </c>
      <c r="F13" t="s">
        <v>6051</v>
      </c>
      <c r="G13" t="s">
        <v>1389</v>
      </c>
      <c r="H13" t="s">
        <v>22</v>
      </c>
      <c r="I13" t="s">
        <v>23</v>
      </c>
      <c r="J13" t="s">
        <v>832</v>
      </c>
      <c r="K13" t="s">
        <v>1195</v>
      </c>
      <c r="L13" t="s">
        <v>1196</v>
      </c>
      <c r="M13" t="s">
        <v>1190</v>
      </c>
      <c r="N13" t="s">
        <v>711</v>
      </c>
      <c r="O13" s="1">
        <v>43903</v>
      </c>
      <c r="P13" s="14">
        <v>44593</v>
      </c>
      <c r="Q13" s="48" t="s">
        <v>7053</v>
      </c>
      <c r="R13" s="14" t="s">
        <v>7359</v>
      </c>
      <c r="S13" t="s">
        <v>5982</v>
      </c>
      <c r="T13" t="s">
        <v>5982</v>
      </c>
      <c r="U13" t="s">
        <v>28</v>
      </c>
      <c r="V13" s="2" t="b">
        <f>Tabla6[[#This Row],[PLAN CONSUMO 31/05]]=Tabla6[[#This Row],[PLAN_CONSUMO]]</f>
        <v>1</v>
      </c>
      <c r="W13" t="s">
        <v>6051</v>
      </c>
      <c r="X13" s="2" t="b">
        <f>Tabla6[[#This Row],[DESCRIPCION_U20002 31/05]]=Tabla6[[#This Row],[DESCRIPCION_U2000]]</f>
        <v>1</v>
      </c>
      <c r="Y13" t="s">
        <v>1389</v>
      </c>
      <c r="Z13" s="2" t="b">
        <f>Tabla6[[#This Row],[EJECUTIVO COMERCIAL 31/05]]=Tabla6[[#This Row],[EJECUTIVO_CORPORATE]]</f>
        <v>1</v>
      </c>
      <c r="AA13" s="2" t="s">
        <v>7364</v>
      </c>
    </row>
    <row r="14" spans="1:27" hidden="1" x14ac:dyDescent="0.25">
      <c r="A14" t="s">
        <v>18</v>
      </c>
      <c r="B14" s="1">
        <v>43131</v>
      </c>
      <c r="C14" t="s">
        <v>28</v>
      </c>
      <c r="D14">
        <v>31909</v>
      </c>
      <c r="E14" t="s">
        <v>1096</v>
      </c>
      <c r="F14" t="s">
        <v>1860</v>
      </c>
      <c r="G14" t="s">
        <v>1389</v>
      </c>
      <c r="H14" t="s">
        <v>22</v>
      </c>
      <c r="I14" t="s">
        <v>23</v>
      </c>
      <c r="J14" t="s">
        <v>832</v>
      </c>
      <c r="K14" t="s">
        <v>1209</v>
      </c>
      <c r="L14" t="s">
        <v>1210</v>
      </c>
      <c r="M14" t="s">
        <v>1190</v>
      </c>
      <c r="N14" t="s">
        <v>711</v>
      </c>
      <c r="O14" s="1">
        <v>43907</v>
      </c>
      <c r="P14" s="14"/>
      <c r="Q14" s="14"/>
      <c r="R14" s="14" t="s">
        <v>7358</v>
      </c>
      <c r="S14" t="s">
        <v>5989</v>
      </c>
      <c r="T14" t="s">
        <v>5984</v>
      </c>
      <c r="U14" t="s">
        <v>28</v>
      </c>
      <c r="V14" s="2" t="b">
        <f>Tabla6[[#This Row],[PLAN CONSUMO 31/05]]=Tabla6[[#This Row],[PLAN_CONSUMO]]</f>
        <v>1</v>
      </c>
      <c r="W14" t="s">
        <v>1860</v>
      </c>
      <c r="X14" s="2" t="b">
        <f>Tabla6[[#This Row],[DESCRIPCION_U20002 31/05]]=Tabla6[[#This Row],[DESCRIPCION_U2000]]</f>
        <v>1</v>
      </c>
      <c r="Y14" t="s">
        <v>1389</v>
      </c>
      <c r="Z14" s="2" t="b">
        <f>Tabla6[[#This Row],[EJECUTIVO COMERCIAL 31/05]]=Tabla6[[#This Row],[EJECUTIVO_CORPORATE]]</f>
        <v>1</v>
      </c>
      <c r="AA14" s="2" t="s">
        <v>7364</v>
      </c>
    </row>
    <row r="15" spans="1:27" hidden="1" x14ac:dyDescent="0.25">
      <c r="A15" t="s">
        <v>18</v>
      </c>
      <c r="B15" s="1">
        <v>42703</v>
      </c>
      <c r="C15" t="s">
        <v>28</v>
      </c>
      <c r="D15">
        <v>30522</v>
      </c>
      <c r="E15" t="s">
        <v>1096</v>
      </c>
      <c r="F15" t="s">
        <v>6052</v>
      </c>
      <c r="G15" t="s">
        <v>1389</v>
      </c>
      <c r="H15" t="s">
        <v>40</v>
      </c>
      <c r="I15" t="s">
        <v>23</v>
      </c>
      <c r="J15" t="s">
        <v>832</v>
      </c>
      <c r="K15" t="s">
        <v>1197</v>
      </c>
      <c r="L15" t="s">
        <v>1198</v>
      </c>
      <c r="M15" t="s">
        <v>1190</v>
      </c>
      <c r="N15" t="s">
        <v>711</v>
      </c>
      <c r="O15" s="1">
        <v>43907</v>
      </c>
      <c r="P15" s="14">
        <v>44593</v>
      </c>
      <c r="Q15" s="48" t="s">
        <v>7053</v>
      </c>
      <c r="R15" s="14" t="s">
        <v>7359</v>
      </c>
      <c r="S15" t="s">
        <v>5982</v>
      </c>
      <c r="T15" t="s">
        <v>5982</v>
      </c>
      <c r="U15" t="s">
        <v>28</v>
      </c>
      <c r="V15" s="2" t="b">
        <f>Tabla6[[#This Row],[PLAN CONSUMO 31/05]]=Tabla6[[#This Row],[PLAN_CONSUMO]]</f>
        <v>1</v>
      </c>
      <c r="W15" t="s">
        <v>6052</v>
      </c>
      <c r="X15" s="2" t="b">
        <f>Tabla6[[#This Row],[DESCRIPCION_U20002 31/05]]=Tabla6[[#This Row],[DESCRIPCION_U2000]]</f>
        <v>1</v>
      </c>
      <c r="Y15" t="s">
        <v>1389</v>
      </c>
      <c r="Z15" s="2" t="b">
        <f>Tabla6[[#This Row],[EJECUTIVO COMERCIAL 31/05]]=Tabla6[[#This Row],[EJECUTIVO_CORPORATE]]</f>
        <v>1</v>
      </c>
      <c r="AA15" s="2" t="s">
        <v>7364</v>
      </c>
    </row>
    <row r="16" spans="1:27" x14ac:dyDescent="0.25">
      <c r="A16" t="s">
        <v>18</v>
      </c>
      <c r="B16" s="1">
        <v>43098</v>
      </c>
      <c r="C16" t="s">
        <v>76</v>
      </c>
      <c r="D16">
        <v>31814</v>
      </c>
      <c r="E16" t="s">
        <v>1095</v>
      </c>
      <c r="F16" t="s">
        <v>6009</v>
      </c>
      <c r="G16" t="s">
        <v>1837</v>
      </c>
      <c r="H16" t="s">
        <v>22</v>
      </c>
      <c r="I16" t="s">
        <v>23</v>
      </c>
      <c r="J16" t="s">
        <v>939</v>
      </c>
      <c r="K16" t="s">
        <v>2070</v>
      </c>
      <c r="L16">
        <v>0</v>
      </c>
      <c r="M16" t="s">
        <v>2071</v>
      </c>
      <c r="N16" t="s">
        <v>711</v>
      </c>
      <c r="O16" s="1">
        <v>44083</v>
      </c>
      <c r="P16" s="14">
        <v>44593</v>
      </c>
      <c r="Q16" s="1">
        <v>44611</v>
      </c>
      <c r="R16" s="14" t="s">
        <v>6939</v>
      </c>
      <c r="S16" t="s">
        <v>5982</v>
      </c>
      <c r="T16" t="s">
        <v>5982</v>
      </c>
      <c r="U16" t="s">
        <v>76</v>
      </c>
      <c r="V16" s="2" t="b">
        <f>Tabla6[[#This Row],[PLAN CONSUMO 31/05]]=Tabla6[[#This Row],[PLAN_CONSUMO]]</f>
        <v>1</v>
      </c>
      <c r="W16" t="s">
        <v>6009</v>
      </c>
      <c r="X16" s="2" t="b">
        <f>Tabla6[[#This Row],[DESCRIPCION_U20002 31/05]]=Tabla6[[#This Row],[DESCRIPCION_U2000]]</f>
        <v>1</v>
      </c>
      <c r="Y16" t="s">
        <v>1837</v>
      </c>
      <c r="Z16" s="2" t="b">
        <f>Tabla6[[#This Row],[EJECUTIVO COMERCIAL 31/05]]=Tabla6[[#This Row],[EJECUTIVO_CORPORATE]]</f>
        <v>1</v>
      </c>
      <c r="AA16" s="2" t="s">
        <v>7364</v>
      </c>
    </row>
    <row r="17" spans="1:27" x14ac:dyDescent="0.25">
      <c r="A17" t="s">
        <v>18</v>
      </c>
      <c r="B17" s="1">
        <v>43915</v>
      </c>
      <c r="C17" t="s">
        <v>118</v>
      </c>
      <c r="D17">
        <v>35276</v>
      </c>
      <c r="E17" t="s">
        <v>1095</v>
      </c>
      <c r="F17" t="s">
        <v>6010</v>
      </c>
      <c r="G17" t="s">
        <v>1837</v>
      </c>
      <c r="H17" t="s">
        <v>22</v>
      </c>
      <c r="I17" t="s">
        <v>23</v>
      </c>
      <c r="J17" t="s">
        <v>939</v>
      </c>
      <c r="K17" t="s">
        <v>2072</v>
      </c>
      <c r="L17" t="s">
        <v>2073</v>
      </c>
      <c r="M17" t="s">
        <v>2074</v>
      </c>
      <c r="N17" t="s">
        <v>711</v>
      </c>
      <c r="O17" s="1">
        <v>44083</v>
      </c>
      <c r="P17" s="14">
        <v>44593</v>
      </c>
      <c r="Q17" s="1">
        <v>44611</v>
      </c>
      <c r="R17" s="14" t="s">
        <v>6939</v>
      </c>
      <c r="S17" t="s">
        <v>5982</v>
      </c>
      <c r="T17" t="s">
        <v>5982</v>
      </c>
      <c r="U17" t="s">
        <v>118</v>
      </c>
      <c r="V17" s="2" t="b">
        <f>Tabla6[[#This Row],[PLAN CONSUMO 31/05]]=Tabla6[[#This Row],[PLAN_CONSUMO]]</f>
        <v>1</v>
      </c>
      <c r="W17" t="s">
        <v>6010</v>
      </c>
      <c r="X17" s="2" t="b">
        <f>Tabla6[[#This Row],[DESCRIPCION_U20002 31/05]]=Tabla6[[#This Row],[DESCRIPCION_U2000]]</f>
        <v>1</v>
      </c>
      <c r="Y17" t="s">
        <v>1837</v>
      </c>
      <c r="Z17" s="2" t="b">
        <f>Tabla6[[#This Row],[EJECUTIVO COMERCIAL 31/05]]=Tabla6[[#This Row],[EJECUTIVO_CORPORATE]]</f>
        <v>1</v>
      </c>
      <c r="AA17" s="2" t="s">
        <v>7364</v>
      </c>
    </row>
    <row r="18" spans="1:27" x14ac:dyDescent="0.25">
      <c r="A18" t="s">
        <v>18</v>
      </c>
      <c r="B18" s="1">
        <v>43915</v>
      </c>
      <c r="C18" t="s">
        <v>118</v>
      </c>
      <c r="D18">
        <v>35277</v>
      </c>
      <c r="E18" t="s">
        <v>1095</v>
      </c>
      <c r="F18" t="s">
        <v>6011</v>
      </c>
      <c r="G18" t="s">
        <v>1837</v>
      </c>
      <c r="H18" t="s">
        <v>22</v>
      </c>
      <c r="I18" t="s">
        <v>23</v>
      </c>
      <c r="J18" t="s">
        <v>939</v>
      </c>
      <c r="K18" t="s">
        <v>2072</v>
      </c>
      <c r="L18" t="s">
        <v>2073</v>
      </c>
      <c r="M18" t="s">
        <v>2074</v>
      </c>
      <c r="N18" t="s">
        <v>711</v>
      </c>
      <c r="O18" s="1">
        <v>44083</v>
      </c>
      <c r="P18" s="14">
        <v>44593</v>
      </c>
      <c r="Q18" s="1">
        <v>44611</v>
      </c>
      <c r="R18" s="14" t="s">
        <v>6939</v>
      </c>
      <c r="S18" t="s">
        <v>5982</v>
      </c>
      <c r="T18" t="s">
        <v>5982</v>
      </c>
      <c r="U18" t="s">
        <v>118</v>
      </c>
      <c r="V18" s="2" t="b">
        <f>Tabla6[[#This Row],[PLAN CONSUMO 31/05]]=Tabla6[[#This Row],[PLAN_CONSUMO]]</f>
        <v>1</v>
      </c>
      <c r="W18" t="s">
        <v>6011</v>
      </c>
      <c r="X18" s="2" t="b">
        <f>Tabla6[[#This Row],[DESCRIPCION_U20002 31/05]]=Tabla6[[#This Row],[DESCRIPCION_U2000]]</f>
        <v>1</v>
      </c>
      <c r="Y18" t="s">
        <v>1837</v>
      </c>
      <c r="Z18" s="2" t="b">
        <f>Tabla6[[#This Row],[EJECUTIVO COMERCIAL 31/05]]=Tabla6[[#This Row],[EJECUTIVO_CORPORATE]]</f>
        <v>1</v>
      </c>
      <c r="AA18" s="2" t="s">
        <v>7364</v>
      </c>
    </row>
    <row r="19" spans="1:27" x14ac:dyDescent="0.25">
      <c r="A19" t="s">
        <v>18</v>
      </c>
      <c r="B19" s="1">
        <v>43159</v>
      </c>
      <c r="C19" t="s">
        <v>868</v>
      </c>
      <c r="D19">
        <v>32045</v>
      </c>
      <c r="E19" t="s">
        <v>208</v>
      </c>
      <c r="F19" t="s">
        <v>6666</v>
      </c>
      <c r="G19" t="s">
        <v>6156</v>
      </c>
      <c r="H19" t="s">
        <v>40</v>
      </c>
      <c r="I19" t="s">
        <v>23</v>
      </c>
      <c r="J19" t="s">
        <v>1230</v>
      </c>
      <c r="K19" t="s">
        <v>1180</v>
      </c>
      <c r="L19" t="s">
        <v>1181</v>
      </c>
      <c r="M19" t="s">
        <v>1182</v>
      </c>
      <c r="N19" t="s">
        <v>711</v>
      </c>
      <c r="O19" s="1">
        <v>43907</v>
      </c>
      <c r="P19" s="14">
        <v>44593</v>
      </c>
      <c r="Q19" s="48">
        <v>44651</v>
      </c>
      <c r="R19" s="14" t="s">
        <v>6939</v>
      </c>
      <c r="S19" t="s">
        <v>5982</v>
      </c>
      <c r="T19" t="s">
        <v>5982</v>
      </c>
      <c r="U19" t="s">
        <v>868</v>
      </c>
      <c r="V19" s="2" t="b">
        <f>Tabla6[[#This Row],[PLAN CONSUMO 31/05]]=Tabla6[[#This Row],[PLAN_CONSUMO]]</f>
        <v>1</v>
      </c>
      <c r="W19" t="s">
        <v>6666</v>
      </c>
      <c r="X19" s="2" t="b">
        <f>Tabla6[[#This Row],[DESCRIPCION_U20002 31/05]]=Tabla6[[#This Row],[DESCRIPCION_U2000]]</f>
        <v>1</v>
      </c>
      <c r="Y19" t="s">
        <v>6156</v>
      </c>
      <c r="Z19" s="2" t="b">
        <f>Tabla6[[#This Row],[EJECUTIVO COMERCIAL 31/05]]=Tabla6[[#This Row],[EJECUTIVO_CORPORATE]]</f>
        <v>1</v>
      </c>
      <c r="AA19" s="2" t="s">
        <v>7364</v>
      </c>
    </row>
    <row r="20" spans="1:27" x14ac:dyDescent="0.25">
      <c r="A20" t="s">
        <v>18</v>
      </c>
      <c r="B20" s="1">
        <v>42790</v>
      </c>
      <c r="C20" t="s">
        <v>1049</v>
      </c>
      <c r="D20">
        <v>30878</v>
      </c>
      <c r="E20" t="s">
        <v>1088</v>
      </c>
      <c r="F20" t="s">
        <v>6338</v>
      </c>
      <c r="G20" t="s">
        <v>2240</v>
      </c>
      <c r="H20" t="s">
        <v>22</v>
      </c>
      <c r="I20" t="s">
        <v>23</v>
      </c>
      <c r="J20" t="s">
        <v>2337</v>
      </c>
      <c r="K20" t="s">
        <v>1172</v>
      </c>
      <c r="L20" t="s">
        <v>1173</v>
      </c>
      <c r="M20" t="s">
        <v>1171</v>
      </c>
      <c r="N20" t="s">
        <v>711</v>
      </c>
      <c r="O20" s="1">
        <v>43896</v>
      </c>
      <c r="P20" s="14">
        <v>44593</v>
      </c>
      <c r="Q20" s="1">
        <v>44609</v>
      </c>
      <c r="R20" s="14" t="s">
        <v>6939</v>
      </c>
      <c r="S20" t="s">
        <v>5982</v>
      </c>
      <c r="T20" t="s">
        <v>5982</v>
      </c>
      <c r="U20" t="s">
        <v>1049</v>
      </c>
      <c r="V20" s="2" t="b">
        <f>Tabla6[[#This Row],[PLAN CONSUMO 31/05]]=Tabla6[[#This Row],[PLAN_CONSUMO]]</f>
        <v>1</v>
      </c>
      <c r="W20" t="s">
        <v>6338</v>
      </c>
      <c r="X20" s="2" t="b">
        <f>Tabla6[[#This Row],[DESCRIPCION_U20002 31/05]]=Tabla6[[#This Row],[DESCRIPCION_U2000]]</f>
        <v>1</v>
      </c>
      <c r="Y20" t="s">
        <v>7247</v>
      </c>
      <c r="Z20" s="2" t="b">
        <f>Tabla6[[#This Row],[EJECUTIVO COMERCIAL 31/05]]=Tabla6[[#This Row],[EJECUTIVO_CORPORATE]]</f>
        <v>0</v>
      </c>
      <c r="AA20" s="2" t="s">
        <v>7364</v>
      </c>
    </row>
    <row r="21" spans="1:27" x14ac:dyDescent="0.25">
      <c r="A21" t="s">
        <v>18</v>
      </c>
      <c r="B21" s="1">
        <v>43496</v>
      </c>
      <c r="C21" t="s">
        <v>364</v>
      </c>
      <c r="D21">
        <v>33451</v>
      </c>
      <c r="E21" t="s">
        <v>1088</v>
      </c>
      <c r="F21" t="s">
        <v>6050</v>
      </c>
      <c r="G21" t="s">
        <v>2240</v>
      </c>
      <c r="H21" t="s">
        <v>22</v>
      </c>
      <c r="I21" t="s">
        <v>23</v>
      </c>
      <c r="J21" t="s">
        <v>2337</v>
      </c>
      <c r="K21" t="s">
        <v>1178</v>
      </c>
      <c r="L21" t="s">
        <v>1179</v>
      </c>
      <c r="M21" t="s">
        <v>1171</v>
      </c>
      <c r="N21" t="s">
        <v>711</v>
      </c>
      <c r="O21" s="1">
        <v>43899</v>
      </c>
      <c r="P21" s="14">
        <v>44593</v>
      </c>
      <c r="Q21" s="1">
        <v>44610</v>
      </c>
      <c r="R21" s="14" t="s">
        <v>6939</v>
      </c>
      <c r="S21" t="s">
        <v>5982</v>
      </c>
      <c r="T21" t="s">
        <v>5982</v>
      </c>
      <c r="U21" t="s">
        <v>364</v>
      </c>
      <c r="V21" s="2" t="b">
        <f>Tabla6[[#This Row],[PLAN CONSUMO 31/05]]=Tabla6[[#This Row],[PLAN_CONSUMO]]</f>
        <v>1</v>
      </c>
      <c r="W21" t="s">
        <v>6050</v>
      </c>
      <c r="X21" s="2" t="b">
        <f>Tabla6[[#This Row],[DESCRIPCION_U20002 31/05]]=Tabla6[[#This Row],[DESCRIPCION_U2000]]</f>
        <v>1</v>
      </c>
      <c r="Y21" t="s">
        <v>7247</v>
      </c>
      <c r="Z21" s="2" t="b">
        <f>Tabla6[[#This Row],[EJECUTIVO COMERCIAL 31/05]]=Tabla6[[#This Row],[EJECUTIVO_CORPORATE]]</f>
        <v>0</v>
      </c>
      <c r="AA21" s="2" t="s">
        <v>7364</v>
      </c>
    </row>
    <row r="22" spans="1:27" hidden="1" x14ac:dyDescent="0.25">
      <c r="A22" t="s">
        <v>18</v>
      </c>
      <c r="B22" s="1">
        <v>43829</v>
      </c>
      <c r="C22" t="s">
        <v>28</v>
      </c>
      <c r="D22">
        <v>34866</v>
      </c>
      <c r="E22" t="s">
        <v>2370</v>
      </c>
      <c r="F22" t="s">
        <v>3317</v>
      </c>
      <c r="G22" t="s">
        <v>1429</v>
      </c>
      <c r="H22" t="s">
        <v>98</v>
      </c>
      <c r="I22" t="s">
        <v>23</v>
      </c>
      <c r="J22" t="s">
        <v>1222</v>
      </c>
      <c r="K22" t="s">
        <v>668</v>
      </c>
      <c r="L22" t="s">
        <v>669</v>
      </c>
      <c r="M22" t="s">
        <v>670</v>
      </c>
      <c r="N22" t="s">
        <v>711</v>
      </c>
      <c r="O22" s="1">
        <v>43879</v>
      </c>
      <c r="R22" s="1" t="s">
        <v>7052</v>
      </c>
      <c r="S22" t="s">
        <v>5982</v>
      </c>
      <c r="T22" t="s">
        <v>5982</v>
      </c>
      <c r="U22" t="s">
        <v>28</v>
      </c>
      <c r="V22" s="2" t="b">
        <f>Tabla6[[#This Row],[PLAN CONSUMO 31/05]]=Tabla6[[#This Row],[PLAN_CONSUMO]]</f>
        <v>1</v>
      </c>
      <c r="W22" t="s">
        <v>3317</v>
      </c>
      <c r="X22" s="2" t="b">
        <f>Tabla6[[#This Row],[DESCRIPCION_U20002 31/05]]=Tabla6[[#This Row],[DESCRIPCION_U2000]]</f>
        <v>1</v>
      </c>
      <c r="Y22" t="s">
        <v>1429</v>
      </c>
      <c r="Z22" s="2" t="b">
        <f>Tabla6[[#This Row],[EJECUTIVO COMERCIAL 31/05]]=Tabla6[[#This Row],[EJECUTIVO_CORPORATE]]</f>
        <v>1</v>
      </c>
      <c r="AA22" s="2" t="s">
        <v>7365</v>
      </c>
    </row>
    <row r="23" spans="1:27" hidden="1" x14ac:dyDescent="0.25">
      <c r="A23" t="s">
        <v>18</v>
      </c>
      <c r="B23" s="1">
        <v>43829</v>
      </c>
      <c r="C23" t="s">
        <v>28</v>
      </c>
      <c r="D23">
        <v>34812</v>
      </c>
      <c r="E23" t="s">
        <v>2370</v>
      </c>
      <c r="F23" t="s">
        <v>6038</v>
      </c>
      <c r="G23" t="s">
        <v>1429</v>
      </c>
      <c r="H23" t="s">
        <v>98</v>
      </c>
      <c r="I23" t="s">
        <v>23</v>
      </c>
      <c r="J23" t="s">
        <v>1222</v>
      </c>
      <c r="K23" t="s">
        <v>658</v>
      </c>
      <c r="M23" t="s">
        <v>659</v>
      </c>
      <c r="N23" t="s">
        <v>711</v>
      </c>
      <c r="O23" s="1">
        <v>43879</v>
      </c>
      <c r="R23" s="1" t="s">
        <v>7052</v>
      </c>
      <c r="S23" t="s">
        <v>5982</v>
      </c>
      <c r="T23" t="s">
        <v>5982</v>
      </c>
      <c r="U23" t="s">
        <v>28</v>
      </c>
      <c r="V23" s="2" t="b">
        <f>Tabla6[[#This Row],[PLAN CONSUMO 31/05]]=Tabla6[[#This Row],[PLAN_CONSUMO]]</f>
        <v>1</v>
      </c>
      <c r="W23" t="s">
        <v>6038</v>
      </c>
      <c r="X23" s="2" t="b">
        <f>Tabla6[[#This Row],[DESCRIPCION_U20002 31/05]]=Tabla6[[#This Row],[DESCRIPCION_U2000]]</f>
        <v>1</v>
      </c>
      <c r="Y23" t="s">
        <v>1429</v>
      </c>
      <c r="Z23" s="2" t="b">
        <f>Tabla6[[#This Row],[EJECUTIVO COMERCIAL 31/05]]=Tabla6[[#This Row],[EJECUTIVO_CORPORATE]]</f>
        <v>1</v>
      </c>
      <c r="AA23" s="2" t="s">
        <v>7365</v>
      </c>
    </row>
    <row r="24" spans="1:27" hidden="1" x14ac:dyDescent="0.25">
      <c r="A24" t="s">
        <v>18</v>
      </c>
      <c r="B24" s="1">
        <v>43829</v>
      </c>
      <c r="C24" t="s">
        <v>28</v>
      </c>
      <c r="D24">
        <v>34799</v>
      </c>
      <c r="E24" t="s">
        <v>2370</v>
      </c>
      <c r="F24" t="s">
        <v>3311</v>
      </c>
      <c r="G24" t="s">
        <v>1429</v>
      </c>
      <c r="H24" t="s">
        <v>98</v>
      </c>
      <c r="I24" t="s">
        <v>23</v>
      </c>
      <c r="J24" t="s">
        <v>1222</v>
      </c>
      <c r="K24" t="s">
        <v>641</v>
      </c>
      <c r="M24" t="s">
        <v>642</v>
      </c>
      <c r="N24" t="s">
        <v>711</v>
      </c>
      <c r="O24" s="1">
        <v>43879</v>
      </c>
      <c r="R24" s="1" t="s">
        <v>7052</v>
      </c>
      <c r="S24" t="s">
        <v>5982</v>
      </c>
      <c r="T24" t="s">
        <v>5982</v>
      </c>
      <c r="U24" t="s">
        <v>28</v>
      </c>
      <c r="V24" s="2" t="b">
        <f>Tabla6[[#This Row],[PLAN CONSUMO 31/05]]=Tabla6[[#This Row],[PLAN_CONSUMO]]</f>
        <v>1</v>
      </c>
      <c r="W24" t="s">
        <v>3311</v>
      </c>
      <c r="X24" s="2" t="b">
        <f>Tabla6[[#This Row],[DESCRIPCION_U20002 31/05]]=Tabla6[[#This Row],[DESCRIPCION_U2000]]</f>
        <v>1</v>
      </c>
      <c r="Y24" t="s">
        <v>1429</v>
      </c>
      <c r="Z24" s="2" t="b">
        <f>Tabla6[[#This Row],[EJECUTIVO COMERCIAL 31/05]]=Tabla6[[#This Row],[EJECUTIVO_CORPORATE]]</f>
        <v>1</v>
      </c>
      <c r="AA24" s="2" t="s">
        <v>7365</v>
      </c>
    </row>
    <row r="25" spans="1:27" hidden="1" x14ac:dyDescent="0.25">
      <c r="A25" t="s">
        <v>18</v>
      </c>
      <c r="B25" s="1">
        <v>43829</v>
      </c>
      <c r="C25" t="s">
        <v>28</v>
      </c>
      <c r="D25">
        <v>34809</v>
      </c>
      <c r="E25" t="s">
        <v>2370</v>
      </c>
      <c r="F25" t="s">
        <v>6912</v>
      </c>
      <c r="G25" t="s">
        <v>1429</v>
      </c>
      <c r="H25" t="s">
        <v>61</v>
      </c>
      <c r="I25" t="s">
        <v>23</v>
      </c>
      <c r="J25" t="s">
        <v>1222</v>
      </c>
      <c r="K25" t="s">
        <v>650</v>
      </c>
      <c r="M25" t="s">
        <v>651</v>
      </c>
      <c r="N25" t="s">
        <v>711</v>
      </c>
      <c r="O25" s="1">
        <v>43880</v>
      </c>
      <c r="R25" s="1" t="s">
        <v>7052</v>
      </c>
      <c r="S25" t="s">
        <v>5982</v>
      </c>
      <c r="T25" t="s">
        <v>5982</v>
      </c>
      <c r="U25" t="s">
        <v>28</v>
      </c>
      <c r="V25" s="2" t="b">
        <f>Tabla6[[#This Row],[PLAN CONSUMO 31/05]]=Tabla6[[#This Row],[PLAN_CONSUMO]]</f>
        <v>1</v>
      </c>
      <c r="W25" t="s">
        <v>6912</v>
      </c>
      <c r="X25" s="2" t="b">
        <f>Tabla6[[#This Row],[DESCRIPCION_U20002 31/05]]=Tabla6[[#This Row],[DESCRIPCION_U2000]]</f>
        <v>1</v>
      </c>
      <c r="Y25" t="s">
        <v>1429</v>
      </c>
      <c r="Z25" s="2" t="b">
        <f>Tabla6[[#This Row],[EJECUTIVO COMERCIAL 31/05]]=Tabla6[[#This Row],[EJECUTIVO_CORPORATE]]</f>
        <v>1</v>
      </c>
      <c r="AA25" s="2" t="s">
        <v>7365</v>
      </c>
    </row>
    <row r="26" spans="1:27" hidden="1" x14ac:dyDescent="0.25">
      <c r="A26" t="s">
        <v>18</v>
      </c>
      <c r="B26" s="1">
        <v>43496</v>
      </c>
      <c r="C26" t="s">
        <v>28</v>
      </c>
      <c r="D26">
        <v>33391</v>
      </c>
      <c r="E26" t="s">
        <v>937</v>
      </c>
      <c r="F26" t="s">
        <v>943</v>
      </c>
      <c r="G26" t="s">
        <v>1389</v>
      </c>
      <c r="H26" t="s">
        <v>61</v>
      </c>
      <c r="I26" t="s">
        <v>23</v>
      </c>
      <c r="J26" t="s">
        <v>832</v>
      </c>
      <c r="K26" t="s">
        <v>944</v>
      </c>
      <c r="L26" t="s">
        <v>945</v>
      </c>
      <c r="M26" t="s">
        <v>942</v>
      </c>
      <c r="N26" t="s">
        <v>711</v>
      </c>
      <c r="O26" s="1">
        <v>43881</v>
      </c>
      <c r="R26" s="14" t="s">
        <v>7358</v>
      </c>
      <c r="S26" t="s">
        <v>5989</v>
      </c>
      <c r="T26" t="s">
        <v>35</v>
      </c>
      <c r="U26" t="s">
        <v>28</v>
      </c>
      <c r="V26" s="2" t="b">
        <f>Tabla6[[#This Row],[PLAN CONSUMO 31/05]]=Tabla6[[#This Row],[PLAN_CONSUMO]]</f>
        <v>1</v>
      </c>
      <c r="W26" t="s">
        <v>35</v>
      </c>
      <c r="X26" s="2" t="b">
        <f>Tabla6[[#This Row],[DESCRIPCION_U20002 31/05]]=Tabla6[[#This Row],[DESCRIPCION_U2000]]</f>
        <v>0</v>
      </c>
      <c r="Y26" t="s">
        <v>1389</v>
      </c>
      <c r="Z26" s="2" t="b">
        <f>Tabla6[[#This Row],[EJECUTIVO COMERCIAL 31/05]]=Tabla6[[#This Row],[EJECUTIVO_CORPORATE]]</f>
        <v>1</v>
      </c>
      <c r="AA26" s="2" t="s">
        <v>7364</v>
      </c>
    </row>
    <row r="27" spans="1:27" hidden="1" x14ac:dyDescent="0.25">
      <c r="A27" t="s">
        <v>18</v>
      </c>
      <c r="B27" s="1">
        <v>42740</v>
      </c>
      <c r="C27" t="s">
        <v>930</v>
      </c>
      <c r="D27">
        <v>30708</v>
      </c>
      <c r="E27" t="s">
        <v>910</v>
      </c>
      <c r="F27" t="s">
        <v>6334</v>
      </c>
      <c r="G27" t="s">
        <v>6743</v>
      </c>
      <c r="H27" t="s">
        <v>31</v>
      </c>
      <c r="I27" t="s">
        <v>23</v>
      </c>
      <c r="J27" t="s">
        <v>6906</v>
      </c>
      <c r="K27" t="s">
        <v>932</v>
      </c>
      <c r="L27" t="s">
        <v>933</v>
      </c>
      <c r="M27" t="s">
        <v>913</v>
      </c>
      <c r="N27" t="s">
        <v>711</v>
      </c>
      <c r="O27" s="1">
        <v>43881</v>
      </c>
      <c r="R27" s="1" t="s">
        <v>7052</v>
      </c>
      <c r="S27" t="s">
        <v>5982</v>
      </c>
      <c r="T27" t="s">
        <v>5982</v>
      </c>
      <c r="U27" t="s">
        <v>930</v>
      </c>
      <c r="V27" s="2" t="b">
        <f>Tabla6[[#This Row],[PLAN CONSUMO 31/05]]=Tabla6[[#This Row],[PLAN_CONSUMO]]</f>
        <v>1</v>
      </c>
      <c r="W27" t="s">
        <v>6334</v>
      </c>
      <c r="X27" s="2" t="b">
        <f>Tabla6[[#This Row],[DESCRIPCION_U20002 31/05]]=Tabla6[[#This Row],[DESCRIPCION_U2000]]</f>
        <v>1</v>
      </c>
      <c r="Y27" t="s">
        <v>6743</v>
      </c>
      <c r="Z27" s="2" t="b">
        <f>Tabla6[[#This Row],[EJECUTIVO COMERCIAL 31/05]]=Tabla6[[#This Row],[EJECUTIVO_CORPORATE]]</f>
        <v>1</v>
      </c>
      <c r="AA27" s="2" t="s">
        <v>7365</v>
      </c>
    </row>
    <row r="28" spans="1:27" hidden="1" x14ac:dyDescent="0.25">
      <c r="A28" t="s">
        <v>18</v>
      </c>
      <c r="B28" s="1">
        <v>42178</v>
      </c>
      <c r="C28" t="s">
        <v>920</v>
      </c>
      <c r="D28">
        <v>29674</v>
      </c>
      <c r="E28" t="s">
        <v>910</v>
      </c>
      <c r="F28" t="s">
        <v>6333</v>
      </c>
      <c r="G28" t="s">
        <v>6743</v>
      </c>
      <c r="H28" t="s">
        <v>31</v>
      </c>
      <c r="I28" t="s">
        <v>23</v>
      </c>
      <c r="J28" t="s">
        <v>6906</v>
      </c>
      <c r="K28" t="s">
        <v>926</v>
      </c>
      <c r="M28" t="s">
        <v>913</v>
      </c>
      <c r="N28" t="s">
        <v>711</v>
      </c>
      <c r="O28" s="1">
        <v>43881</v>
      </c>
      <c r="R28" s="1" t="s">
        <v>7052</v>
      </c>
      <c r="S28" t="s">
        <v>5982</v>
      </c>
      <c r="T28" t="s">
        <v>5982</v>
      </c>
      <c r="U28" t="s">
        <v>920</v>
      </c>
      <c r="V28" s="2" t="b">
        <f>Tabla6[[#This Row],[PLAN CONSUMO 31/05]]=Tabla6[[#This Row],[PLAN_CONSUMO]]</f>
        <v>1</v>
      </c>
      <c r="W28" t="s">
        <v>6333</v>
      </c>
      <c r="X28" s="2" t="b">
        <f>Tabla6[[#This Row],[DESCRIPCION_U20002 31/05]]=Tabla6[[#This Row],[DESCRIPCION_U2000]]</f>
        <v>1</v>
      </c>
      <c r="Y28" t="s">
        <v>6743</v>
      </c>
      <c r="Z28" s="2" t="b">
        <f>Tabla6[[#This Row],[EJECUTIVO COMERCIAL 31/05]]=Tabla6[[#This Row],[EJECUTIVO_CORPORATE]]</f>
        <v>1</v>
      </c>
      <c r="AA28" s="2" t="s">
        <v>7365</v>
      </c>
    </row>
    <row r="29" spans="1:27" hidden="1" x14ac:dyDescent="0.25">
      <c r="A29" t="s">
        <v>18</v>
      </c>
      <c r="B29" s="1">
        <v>41760</v>
      </c>
      <c r="C29" t="s">
        <v>920</v>
      </c>
      <c r="D29">
        <v>28906</v>
      </c>
      <c r="E29" t="s">
        <v>910</v>
      </c>
      <c r="F29" t="s">
        <v>6043</v>
      </c>
      <c r="G29" t="s">
        <v>6743</v>
      </c>
      <c r="H29" t="s">
        <v>31</v>
      </c>
      <c r="I29" t="s">
        <v>23</v>
      </c>
      <c r="J29" t="s">
        <v>6906</v>
      </c>
      <c r="K29" t="s">
        <v>922</v>
      </c>
      <c r="M29" t="s">
        <v>913</v>
      </c>
      <c r="N29" t="s">
        <v>711</v>
      </c>
      <c r="O29" s="1">
        <v>43881</v>
      </c>
      <c r="R29" s="1" t="s">
        <v>7052</v>
      </c>
      <c r="S29" t="s">
        <v>5982</v>
      </c>
      <c r="T29" t="s">
        <v>5982</v>
      </c>
      <c r="U29" t="s">
        <v>920</v>
      </c>
      <c r="V29" s="2" t="b">
        <f>Tabla6[[#This Row],[PLAN CONSUMO 31/05]]=Tabla6[[#This Row],[PLAN_CONSUMO]]</f>
        <v>1</v>
      </c>
      <c r="W29" t="s">
        <v>6043</v>
      </c>
      <c r="X29" s="2" t="b">
        <f>Tabla6[[#This Row],[DESCRIPCION_U20002 31/05]]=Tabla6[[#This Row],[DESCRIPCION_U2000]]</f>
        <v>1</v>
      </c>
      <c r="Y29" t="s">
        <v>6743</v>
      </c>
      <c r="Z29" s="2" t="b">
        <f>Tabla6[[#This Row],[EJECUTIVO COMERCIAL 31/05]]=Tabla6[[#This Row],[EJECUTIVO_CORPORATE]]</f>
        <v>1</v>
      </c>
      <c r="AA29" s="2" t="s">
        <v>7365</v>
      </c>
    </row>
    <row r="30" spans="1:27" hidden="1" x14ac:dyDescent="0.25">
      <c r="A30" t="s">
        <v>18</v>
      </c>
      <c r="B30" s="1">
        <v>41760</v>
      </c>
      <c r="C30" t="s">
        <v>725</v>
      </c>
      <c r="D30">
        <v>28913</v>
      </c>
      <c r="E30" t="s">
        <v>910</v>
      </c>
      <c r="F30" t="s">
        <v>6915</v>
      </c>
      <c r="G30" t="s">
        <v>6743</v>
      </c>
      <c r="H30" t="s">
        <v>61</v>
      </c>
      <c r="I30" t="s">
        <v>23</v>
      </c>
      <c r="J30" t="s">
        <v>6906</v>
      </c>
      <c r="K30" t="s">
        <v>919</v>
      </c>
      <c r="M30" t="s">
        <v>913</v>
      </c>
      <c r="N30" t="s">
        <v>711</v>
      </c>
      <c r="O30" s="1">
        <v>43881</v>
      </c>
      <c r="R30" s="1" t="s">
        <v>7052</v>
      </c>
      <c r="S30" t="s">
        <v>5982</v>
      </c>
      <c r="T30" t="s">
        <v>5982</v>
      </c>
      <c r="U30" t="s">
        <v>725</v>
      </c>
      <c r="V30" s="2" t="b">
        <f>Tabla6[[#This Row],[PLAN CONSUMO 31/05]]=Tabla6[[#This Row],[PLAN_CONSUMO]]</f>
        <v>1</v>
      </c>
      <c r="W30" t="s">
        <v>6915</v>
      </c>
      <c r="X30" s="2" t="b">
        <f>Tabla6[[#This Row],[DESCRIPCION_U20002 31/05]]=Tabla6[[#This Row],[DESCRIPCION_U2000]]</f>
        <v>1</v>
      </c>
      <c r="Y30" t="s">
        <v>6743</v>
      </c>
      <c r="Z30" s="2" t="b">
        <f>Tabla6[[#This Row],[EJECUTIVO COMERCIAL 31/05]]=Tabla6[[#This Row],[EJECUTIVO_CORPORATE]]</f>
        <v>1</v>
      </c>
      <c r="AA30" s="2" t="s">
        <v>7365</v>
      </c>
    </row>
    <row r="31" spans="1:27" hidden="1" x14ac:dyDescent="0.25">
      <c r="A31" t="s">
        <v>18</v>
      </c>
      <c r="B31" s="1">
        <v>42016</v>
      </c>
      <c r="C31" t="s">
        <v>94</v>
      </c>
      <c r="D31">
        <v>29422</v>
      </c>
      <c r="E31" t="s">
        <v>906</v>
      </c>
      <c r="F31" t="s">
        <v>6042</v>
      </c>
      <c r="G31" t="s">
        <v>6743</v>
      </c>
      <c r="H31" t="s">
        <v>31</v>
      </c>
      <c r="I31" t="s">
        <v>23</v>
      </c>
      <c r="J31" t="s">
        <v>6906</v>
      </c>
      <c r="K31" t="s">
        <v>908</v>
      </c>
      <c r="M31" t="s">
        <v>909</v>
      </c>
      <c r="N31" t="s">
        <v>711</v>
      </c>
      <c r="O31" s="1">
        <v>43881</v>
      </c>
      <c r="R31" s="1" t="s">
        <v>7052</v>
      </c>
      <c r="S31" t="s">
        <v>5982</v>
      </c>
      <c r="T31" t="s">
        <v>5982</v>
      </c>
      <c r="U31" t="s">
        <v>94</v>
      </c>
      <c r="V31" s="2" t="b">
        <f>Tabla6[[#This Row],[PLAN CONSUMO 31/05]]=Tabla6[[#This Row],[PLAN_CONSUMO]]</f>
        <v>1</v>
      </c>
      <c r="W31" t="s">
        <v>6042</v>
      </c>
      <c r="X31" s="2" t="b">
        <f>Tabla6[[#This Row],[DESCRIPCION_U20002 31/05]]=Tabla6[[#This Row],[DESCRIPCION_U2000]]</f>
        <v>1</v>
      </c>
      <c r="Y31" t="s">
        <v>6743</v>
      </c>
      <c r="Z31" s="2" t="b">
        <f>Tabla6[[#This Row],[EJECUTIVO COMERCIAL 31/05]]=Tabla6[[#This Row],[EJECUTIVO_CORPORATE]]</f>
        <v>1</v>
      </c>
      <c r="AA31" s="2" t="s">
        <v>7365</v>
      </c>
    </row>
    <row r="32" spans="1:27" x14ac:dyDescent="0.25">
      <c r="A32" t="s">
        <v>18</v>
      </c>
      <c r="B32" s="1">
        <v>41306</v>
      </c>
      <c r="C32" t="s">
        <v>717</v>
      </c>
      <c r="D32">
        <v>28284</v>
      </c>
      <c r="E32" t="s">
        <v>1088</v>
      </c>
      <c r="F32" t="s">
        <v>6049</v>
      </c>
      <c r="G32" t="s">
        <v>2240</v>
      </c>
      <c r="H32" t="s">
        <v>22</v>
      </c>
      <c r="I32" t="s">
        <v>23</v>
      </c>
      <c r="J32" t="s">
        <v>2337</v>
      </c>
      <c r="K32" t="s">
        <v>1170</v>
      </c>
      <c r="M32" t="s">
        <v>1171</v>
      </c>
      <c r="N32" t="s">
        <v>711</v>
      </c>
      <c r="O32" s="1">
        <v>43899</v>
      </c>
      <c r="P32" s="14">
        <v>44593</v>
      </c>
      <c r="Q32" s="1">
        <v>44609</v>
      </c>
      <c r="R32" s="14" t="s">
        <v>6939</v>
      </c>
      <c r="S32" t="s">
        <v>5982</v>
      </c>
      <c r="T32" t="s">
        <v>5982</v>
      </c>
      <c r="U32" t="s">
        <v>282</v>
      </c>
      <c r="V32" s="2" t="b">
        <f>Tabla6[[#This Row],[PLAN CONSUMO 31/05]]=Tabla6[[#This Row],[PLAN_CONSUMO]]</f>
        <v>0</v>
      </c>
      <c r="W32" t="s">
        <v>6049</v>
      </c>
      <c r="X32" s="2" t="b">
        <f>Tabla6[[#This Row],[DESCRIPCION_U20002 31/05]]=Tabla6[[#This Row],[DESCRIPCION_U2000]]</f>
        <v>1</v>
      </c>
      <c r="Y32" t="s">
        <v>7247</v>
      </c>
      <c r="Z32" s="2" t="b">
        <f>Tabla6[[#This Row],[EJECUTIVO COMERCIAL 31/05]]=Tabla6[[#This Row],[EJECUTIVO_CORPORATE]]</f>
        <v>0</v>
      </c>
      <c r="AA32" s="2" t="s">
        <v>7364</v>
      </c>
    </row>
    <row r="33" spans="1:27" x14ac:dyDescent="0.25">
      <c r="A33" t="s">
        <v>18</v>
      </c>
      <c r="B33" s="1">
        <v>43250</v>
      </c>
      <c r="C33" t="s">
        <v>1251</v>
      </c>
      <c r="D33">
        <v>32384</v>
      </c>
      <c r="E33" t="s">
        <v>1088</v>
      </c>
      <c r="F33" t="s">
        <v>6665</v>
      </c>
      <c r="G33" t="s">
        <v>2240</v>
      </c>
      <c r="H33" t="s">
        <v>40</v>
      </c>
      <c r="I33" t="s">
        <v>23</v>
      </c>
      <c r="J33" t="s">
        <v>2337</v>
      </c>
      <c r="K33" t="s">
        <v>1174</v>
      </c>
      <c r="L33" t="s">
        <v>1175</v>
      </c>
      <c r="M33" t="s">
        <v>1171</v>
      </c>
      <c r="N33" t="s">
        <v>711</v>
      </c>
      <c r="O33" s="1">
        <v>43907</v>
      </c>
      <c r="P33" s="14">
        <v>44593</v>
      </c>
      <c r="Q33" s="1">
        <v>44650</v>
      </c>
      <c r="R33" s="14" t="s">
        <v>6939</v>
      </c>
      <c r="S33" t="s">
        <v>5982</v>
      </c>
      <c r="T33" t="s">
        <v>5982</v>
      </c>
      <c r="U33" t="s">
        <v>364</v>
      </c>
      <c r="V33" s="2" t="b">
        <f>Tabla6[[#This Row],[PLAN CONSUMO 31/05]]=Tabla6[[#This Row],[PLAN_CONSUMO]]</f>
        <v>0</v>
      </c>
      <c r="W33" t="s">
        <v>6665</v>
      </c>
      <c r="X33" s="2" t="b">
        <f>Tabla6[[#This Row],[DESCRIPCION_U20002 31/05]]=Tabla6[[#This Row],[DESCRIPCION_U2000]]</f>
        <v>1</v>
      </c>
      <c r="Y33" t="s">
        <v>7247</v>
      </c>
      <c r="Z33" s="2" t="b">
        <f>Tabla6[[#This Row],[EJECUTIVO COMERCIAL 31/05]]=Tabla6[[#This Row],[EJECUTIVO_CORPORATE]]</f>
        <v>0</v>
      </c>
      <c r="AA33" s="2" t="s">
        <v>7364</v>
      </c>
    </row>
    <row r="34" spans="1:27" x14ac:dyDescent="0.25">
      <c r="A34" t="s">
        <v>18</v>
      </c>
      <c r="B34" s="1">
        <v>43435</v>
      </c>
      <c r="C34" t="s">
        <v>868</v>
      </c>
      <c r="D34">
        <v>33325</v>
      </c>
      <c r="E34" t="s">
        <v>910</v>
      </c>
      <c r="F34" t="s">
        <v>6654</v>
      </c>
      <c r="G34" t="s">
        <v>6743</v>
      </c>
      <c r="H34" t="s">
        <v>40</v>
      </c>
      <c r="I34" t="s">
        <v>23</v>
      </c>
      <c r="J34" t="s">
        <v>6906</v>
      </c>
      <c r="K34" t="s">
        <v>935</v>
      </c>
      <c r="L34" t="s">
        <v>936</v>
      </c>
      <c r="M34" t="s">
        <v>913</v>
      </c>
      <c r="N34" t="s">
        <v>711</v>
      </c>
      <c r="O34" s="1">
        <v>43889</v>
      </c>
      <c r="P34" s="14">
        <v>44593</v>
      </c>
      <c r="Q34" s="1">
        <v>44637</v>
      </c>
      <c r="R34" s="14" t="s">
        <v>6939</v>
      </c>
      <c r="S34" t="s">
        <v>5982</v>
      </c>
      <c r="T34" t="s">
        <v>5982</v>
      </c>
      <c r="U34" t="s">
        <v>760</v>
      </c>
      <c r="V34" s="2" t="b">
        <f>Tabla6[[#This Row],[PLAN CONSUMO 31/05]]=Tabla6[[#This Row],[PLAN_CONSUMO]]</f>
        <v>0</v>
      </c>
      <c r="W34" t="s">
        <v>6654</v>
      </c>
      <c r="X34" s="2" t="b">
        <f>Tabla6[[#This Row],[DESCRIPCION_U20002 31/05]]=Tabla6[[#This Row],[DESCRIPCION_U2000]]</f>
        <v>1</v>
      </c>
      <c r="Y34" t="s">
        <v>6743</v>
      </c>
      <c r="Z34" s="2" t="b">
        <f>Tabla6[[#This Row],[EJECUTIVO COMERCIAL 31/05]]=Tabla6[[#This Row],[EJECUTIVO_CORPORATE]]</f>
        <v>1</v>
      </c>
      <c r="AA34" s="2" t="s">
        <v>7364</v>
      </c>
    </row>
    <row r="35" spans="1:27" x14ac:dyDescent="0.25">
      <c r="A35" t="s">
        <v>18</v>
      </c>
      <c r="B35" s="1">
        <v>41760</v>
      </c>
      <c r="C35" t="s">
        <v>76</v>
      </c>
      <c r="D35">
        <v>28910</v>
      </c>
      <c r="E35" t="s">
        <v>910</v>
      </c>
      <c r="F35" t="s">
        <v>6332</v>
      </c>
      <c r="G35" t="s">
        <v>6743</v>
      </c>
      <c r="H35" t="s">
        <v>22</v>
      </c>
      <c r="I35" t="s">
        <v>23</v>
      </c>
      <c r="J35" t="s">
        <v>6906</v>
      </c>
      <c r="K35" t="s">
        <v>915</v>
      </c>
      <c r="M35" t="s">
        <v>913</v>
      </c>
      <c r="N35" t="s">
        <v>711</v>
      </c>
      <c r="O35" s="1">
        <v>43896</v>
      </c>
      <c r="P35" s="14">
        <v>44593</v>
      </c>
      <c r="Q35" s="1">
        <v>44636</v>
      </c>
      <c r="R35" s="14" t="s">
        <v>6939</v>
      </c>
      <c r="S35" t="s">
        <v>5982</v>
      </c>
      <c r="T35" t="s">
        <v>5982</v>
      </c>
      <c r="U35" t="s">
        <v>725</v>
      </c>
      <c r="V35" s="2" t="b">
        <f>Tabla6[[#This Row],[PLAN CONSUMO 31/05]]=Tabla6[[#This Row],[PLAN_CONSUMO]]</f>
        <v>0</v>
      </c>
      <c r="W35" t="s">
        <v>6332</v>
      </c>
      <c r="X35" s="2" t="b">
        <f>Tabla6[[#This Row],[DESCRIPCION_U20002 31/05]]=Tabla6[[#This Row],[DESCRIPCION_U2000]]</f>
        <v>1</v>
      </c>
      <c r="Y35" t="s">
        <v>6743</v>
      </c>
      <c r="Z35" s="2" t="b">
        <f>Tabla6[[#This Row],[EJECUTIVO COMERCIAL 31/05]]=Tabla6[[#This Row],[EJECUTIVO_CORPORATE]]</f>
        <v>1</v>
      </c>
      <c r="AA35" s="2" t="s">
        <v>7364</v>
      </c>
    </row>
    <row r="36" spans="1:27" x14ac:dyDescent="0.25">
      <c r="A36" t="s">
        <v>18</v>
      </c>
      <c r="B36" s="1">
        <v>41760</v>
      </c>
      <c r="C36" t="s">
        <v>393</v>
      </c>
      <c r="D36">
        <v>28911</v>
      </c>
      <c r="E36" t="s">
        <v>910</v>
      </c>
      <c r="F36" t="s">
        <v>6914</v>
      </c>
      <c r="G36" t="s">
        <v>6743</v>
      </c>
      <c r="H36" t="s">
        <v>40</v>
      </c>
      <c r="I36" t="s">
        <v>23</v>
      </c>
      <c r="J36" t="s">
        <v>6906</v>
      </c>
      <c r="K36" t="s">
        <v>917</v>
      </c>
      <c r="M36" t="s">
        <v>913</v>
      </c>
      <c r="N36" t="s">
        <v>711</v>
      </c>
      <c r="O36" s="1">
        <v>43896</v>
      </c>
      <c r="P36" s="14">
        <v>44593</v>
      </c>
      <c r="Q36" s="1">
        <v>44636</v>
      </c>
      <c r="R36" s="14" t="s">
        <v>6939</v>
      </c>
      <c r="S36" t="s">
        <v>5982</v>
      </c>
      <c r="T36" t="s">
        <v>5982</v>
      </c>
      <c r="U36" t="s">
        <v>725</v>
      </c>
      <c r="V36" s="2" t="b">
        <f>Tabla6[[#This Row],[PLAN CONSUMO 31/05]]=Tabla6[[#This Row],[PLAN_CONSUMO]]</f>
        <v>0</v>
      </c>
      <c r="W36" t="s">
        <v>6914</v>
      </c>
      <c r="X36" s="2" t="b">
        <f>Tabla6[[#This Row],[DESCRIPCION_U20002 31/05]]=Tabla6[[#This Row],[DESCRIPCION_U2000]]</f>
        <v>1</v>
      </c>
      <c r="Y36" t="s">
        <v>6743</v>
      </c>
      <c r="Z36" s="2" t="b">
        <f>Tabla6[[#This Row],[EJECUTIVO COMERCIAL 31/05]]=Tabla6[[#This Row],[EJECUTIVO_CORPORATE]]</f>
        <v>1</v>
      </c>
      <c r="AA36" s="2" t="s">
        <v>7364</v>
      </c>
    </row>
    <row r="37" spans="1:27" x14ac:dyDescent="0.25">
      <c r="A37" t="s">
        <v>18</v>
      </c>
      <c r="B37" s="1">
        <v>43096</v>
      </c>
      <c r="C37" t="s">
        <v>36</v>
      </c>
      <c r="D37">
        <v>31782</v>
      </c>
      <c r="E37" t="s">
        <v>2000</v>
      </c>
      <c r="F37" t="s">
        <v>6917</v>
      </c>
      <c r="G37" t="s">
        <v>7110</v>
      </c>
      <c r="H37" t="s">
        <v>40</v>
      </c>
      <c r="I37" t="s">
        <v>23</v>
      </c>
      <c r="J37" t="s">
        <v>1233</v>
      </c>
      <c r="K37" t="s">
        <v>2124</v>
      </c>
      <c r="L37" t="s">
        <v>2125</v>
      </c>
      <c r="M37" t="s">
        <v>2123</v>
      </c>
      <c r="N37" t="s">
        <v>711</v>
      </c>
      <c r="O37" s="1">
        <v>44056</v>
      </c>
      <c r="P37" s="14">
        <v>44621</v>
      </c>
      <c r="Q37" s="1">
        <v>44644</v>
      </c>
      <c r="R37" s="14" t="s">
        <v>6939</v>
      </c>
      <c r="S37" t="s">
        <v>5982</v>
      </c>
      <c r="T37" t="s">
        <v>5982</v>
      </c>
      <c r="U37" t="s">
        <v>129</v>
      </c>
      <c r="V37" s="2" t="b">
        <f>Tabla6[[#This Row],[PLAN CONSUMO 31/05]]=Tabla6[[#This Row],[PLAN_CONSUMO]]</f>
        <v>0</v>
      </c>
      <c r="W37" t="s">
        <v>6917</v>
      </c>
      <c r="X37" s="2" t="b">
        <f>Tabla6[[#This Row],[DESCRIPCION_U20002 31/05]]=Tabla6[[#This Row],[DESCRIPCION_U2000]]</f>
        <v>1</v>
      </c>
      <c r="Y37" t="s">
        <v>7110</v>
      </c>
      <c r="Z37" s="2" t="b">
        <f>Tabla6[[#This Row],[EJECUTIVO COMERCIAL 31/05]]=Tabla6[[#This Row],[EJECUTIVO_CORPORATE]]</f>
        <v>1</v>
      </c>
      <c r="AA37" s="2" t="s">
        <v>7364</v>
      </c>
    </row>
    <row r="38" spans="1:27" x14ac:dyDescent="0.25">
      <c r="A38" t="s">
        <v>18</v>
      </c>
      <c r="B38" s="1">
        <v>43677</v>
      </c>
      <c r="C38" t="s">
        <v>129</v>
      </c>
      <c r="D38">
        <v>34286</v>
      </c>
      <c r="E38" t="s">
        <v>2000</v>
      </c>
      <c r="F38" t="s">
        <v>6681</v>
      </c>
      <c r="G38" t="s">
        <v>7110</v>
      </c>
      <c r="H38" t="s">
        <v>40</v>
      </c>
      <c r="I38" t="s">
        <v>23</v>
      </c>
      <c r="J38" t="s">
        <v>1233</v>
      </c>
      <c r="K38" t="s">
        <v>2126</v>
      </c>
      <c r="L38" t="s">
        <v>2127</v>
      </c>
      <c r="M38" t="s">
        <v>2123</v>
      </c>
      <c r="N38" t="s">
        <v>711</v>
      </c>
      <c r="O38" s="1">
        <v>44062</v>
      </c>
      <c r="P38" s="14">
        <v>44621</v>
      </c>
      <c r="Q38" s="1">
        <v>44643</v>
      </c>
      <c r="R38" s="14" t="s">
        <v>6939</v>
      </c>
      <c r="S38" t="s">
        <v>5982</v>
      </c>
      <c r="T38" t="s">
        <v>35</v>
      </c>
      <c r="U38" t="s">
        <v>129</v>
      </c>
      <c r="V38" s="2" t="b">
        <f>Tabla6[[#This Row],[PLAN CONSUMO 31/05]]=Tabla6[[#This Row],[PLAN_CONSUMO]]</f>
        <v>1</v>
      </c>
      <c r="W38" t="s">
        <v>35</v>
      </c>
      <c r="X38" s="2" t="b">
        <f>Tabla6[[#This Row],[DESCRIPCION_U20002 31/05]]=Tabla6[[#This Row],[DESCRIPCION_U2000]]</f>
        <v>0</v>
      </c>
      <c r="Y38" t="s">
        <v>7110</v>
      </c>
      <c r="Z38" s="2" t="b">
        <f>Tabla6[[#This Row],[EJECUTIVO COMERCIAL 31/05]]=Tabla6[[#This Row],[EJECUTIVO_CORPORATE]]</f>
        <v>1</v>
      </c>
      <c r="AA38" s="2" t="s">
        <v>7364</v>
      </c>
    </row>
    <row r="39" spans="1:27" x14ac:dyDescent="0.25">
      <c r="A39" t="s">
        <v>18</v>
      </c>
      <c r="B39" s="1">
        <v>42551</v>
      </c>
      <c r="C39" t="s">
        <v>5992</v>
      </c>
      <c r="D39">
        <v>30223</v>
      </c>
      <c r="E39" t="s">
        <v>1281</v>
      </c>
      <c r="F39" t="s">
        <v>6667</v>
      </c>
      <c r="G39" t="s">
        <v>1820</v>
      </c>
      <c r="H39" t="s">
        <v>40</v>
      </c>
      <c r="I39" t="s">
        <v>23</v>
      </c>
      <c r="J39" t="s">
        <v>1378</v>
      </c>
      <c r="K39" t="s">
        <v>1367</v>
      </c>
      <c r="L39" t="s">
        <v>1368</v>
      </c>
      <c r="M39" t="s">
        <v>1369</v>
      </c>
      <c r="N39" t="s">
        <v>711</v>
      </c>
      <c r="O39" s="1">
        <v>44041</v>
      </c>
      <c r="P39" s="14">
        <v>44621</v>
      </c>
      <c r="Q39" s="1">
        <v>44645</v>
      </c>
      <c r="R39" s="14" t="s">
        <v>6939</v>
      </c>
      <c r="S39" t="s">
        <v>5982</v>
      </c>
      <c r="T39" t="s">
        <v>5982</v>
      </c>
      <c r="U39" t="s">
        <v>5992</v>
      </c>
      <c r="V39" s="2" t="b">
        <f>Tabla6[[#This Row],[PLAN CONSUMO 31/05]]=Tabla6[[#This Row],[PLAN_CONSUMO]]</f>
        <v>1</v>
      </c>
      <c r="W39" t="s">
        <v>6667</v>
      </c>
      <c r="X39" s="2" t="b">
        <f>Tabla6[[#This Row],[DESCRIPCION_U20002 31/05]]=Tabla6[[#This Row],[DESCRIPCION_U2000]]</f>
        <v>1</v>
      </c>
      <c r="Y39" t="s">
        <v>1820</v>
      </c>
      <c r="Z39" s="2" t="b">
        <f>Tabla6[[#This Row],[EJECUTIVO COMERCIAL 31/05]]=Tabla6[[#This Row],[EJECUTIVO_CORPORATE]]</f>
        <v>1</v>
      </c>
      <c r="AA39" s="2" t="s">
        <v>7364</v>
      </c>
    </row>
    <row r="40" spans="1:27" hidden="1" x14ac:dyDescent="0.25">
      <c r="A40" t="s">
        <v>18</v>
      </c>
      <c r="B40" s="1">
        <v>41334</v>
      </c>
      <c r="C40" t="s">
        <v>118</v>
      </c>
      <c r="D40">
        <v>28321</v>
      </c>
      <c r="E40" t="s">
        <v>1279</v>
      </c>
      <c r="F40" t="s">
        <v>6062</v>
      </c>
      <c r="G40" t="s">
        <v>1837</v>
      </c>
      <c r="H40" t="s">
        <v>22</v>
      </c>
      <c r="I40" t="s">
        <v>23</v>
      </c>
      <c r="J40" t="s">
        <v>939</v>
      </c>
      <c r="K40" t="s">
        <v>1357</v>
      </c>
      <c r="M40" t="s">
        <v>1358</v>
      </c>
      <c r="N40" t="s">
        <v>711</v>
      </c>
      <c r="O40" s="1">
        <v>44068</v>
      </c>
      <c r="P40" s="14">
        <v>44621</v>
      </c>
      <c r="Q40" s="48" t="s">
        <v>7053</v>
      </c>
      <c r="R40" s="14" t="s">
        <v>7359</v>
      </c>
      <c r="S40" t="s">
        <v>5982</v>
      </c>
      <c r="T40" t="s">
        <v>5982</v>
      </c>
      <c r="U40" t="s">
        <v>118</v>
      </c>
      <c r="V40" s="2" t="b">
        <f>Tabla6[[#This Row],[PLAN CONSUMO 31/05]]=Tabla6[[#This Row],[PLAN_CONSUMO]]</f>
        <v>1</v>
      </c>
      <c r="W40" t="s">
        <v>6062</v>
      </c>
      <c r="X40" s="2" t="b">
        <f>Tabla6[[#This Row],[DESCRIPCION_U20002 31/05]]=Tabla6[[#This Row],[DESCRIPCION_U2000]]</f>
        <v>1</v>
      </c>
      <c r="Y40" t="s">
        <v>1837</v>
      </c>
      <c r="Z40" s="2" t="b">
        <f>Tabla6[[#This Row],[EJECUTIVO COMERCIAL 31/05]]=Tabla6[[#This Row],[EJECUTIVO_CORPORATE]]</f>
        <v>1</v>
      </c>
      <c r="AA40" s="2" t="s">
        <v>7364</v>
      </c>
    </row>
    <row r="41" spans="1:27" x14ac:dyDescent="0.25">
      <c r="A41" t="s">
        <v>18</v>
      </c>
      <c r="B41" s="1">
        <v>42790</v>
      </c>
      <c r="C41" t="s">
        <v>1872</v>
      </c>
      <c r="D41">
        <v>30881</v>
      </c>
      <c r="E41" t="s">
        <v>1676</v>
      </c>
      <c r="F41" t="s">
        <v>6074</v>
      </c>
      <c r="G41" t="s">
        <v>1760</v>
      </c>
      <c r="H41" t="s">
        <v>40</v>
      </c>
      <c r="I41" t="s">
        <v>23</v>
      </c>
      <c r="J41" t="s">
        <v>6746</v>
      </c>
      <c r="K41" t="s">
        <v>1726</v>
      </c>
      <c r="L41" t="s">
        <v>1728</v>
      </c>
      <c r="M41" t="s">
        <v>1725</v>
      </c>
      <c r="N41" t="s">
        <v>711</v>
      </c>
      <c r="O41" s="1">
        <v>44038</v>
      </c>
      <c r="P41" s="14">
        <v>44621</v>
      </c>
      <c r="Q41" s="1">
        <v>44647</v>
      </c>
      <c r="R41" s="14" t="s">
        <v>6939</v>
      </c>
      <c r="S41" t="s">
        <v>5982</v>
      </c>
      <c r="T41" t="s">
        <v>5982</v>
      </c>
      <c r="U41" t="s">
        <v>1872</v>
      </c>
      <c r="V41" s="2" t="b">
        <f>Tabla6[[#This Row],[PLAN CONSUMO 31/05]]=Tabla6[[#This Row],[PLAN_CONSUMO]]</f>
        <v>1</v>
      </c>
      <c r="W41" t="s">
        <v>6074</v>
      </c>
      <c r="X41" s="2" t="b">
        <f>Tabla6[[#This Row],[DESCRIPCION_U20002 31/05]]=Tabla6[[#This Row],[DESCRIPCION_U2000]]</f>
        <v>1</v>
      </c>
      <c r="Y41" t="s">
        <v>1760</v>
      </c>
      <c r="Z41" s="2" t="b">
        <f>Tabla6[[#This Row],[EJECUTIVO COMERCIAL 31/05]]=Tabla6[[#This Row],[EJECUTIVO_CORPORATE]]</f>
        <v>1</v>
      </c>
      <c r="AA41" s="2" t="s">
        <v>7364</v>
      </c>
    </row>
    <row r="42" spans="1:27" x14ac:dyDescent="0.25">
      <c r="A42" t="s">
        <v>18</v>
      </c>
      <c r="B42" s="1">
        <v>41244</v>
      </c>
      <c r="C42" t="s">
        <v>1049</v>
      </c>
      <c r="D42">
        <v>28221</v>
      </c>
      <c r="E42" t="s">
        <v>1676</v>
      </c>
      <c r="F42" t="s">
        <v>7023</v>
      </c>
      <c r="G42" t="s">
        <v>1760</v>
      </c>
      <c r="H42" t="s">
        <v>40</v>
      </c>
      <c r="I42" t="s">
        <v>23</v>
      </c>
      <c r="J42" t="s">
        <v>6746</v>
      </c>
      <c r="K42" t="s">
        <v>1726</v>
      </c>
      <c r="L42" t="s">
        <v>1727</v>
      </c>
      <c r="M42" t="s">
        <v>1725</v>
      </c>
      <c r="N42" t="s">
        <v>711</v>
      </c>
      <c r="O42" s="1">
        <v>44038</v>
      </c>
      <c r="P42" s="14">
        <v>44621</v>
      </c>
      <c r="Q42" s="1">
        <v>44647</v>
      </c>
      <c r="R42" s="14" t="s">
        <v>6939</v>
      </c>
      <c r="S42" t="s">
        <v>5982</v>
      </c>
      <c r="T42" t="s">
        <v>5982</v>
      </c>
      <c r="U42" t="s">
        <v>1049</v>
      </c>
      <c r="V42" s="2" t="b">
        <f>Tabla6[[#This Row],[PLAN CONSUMO 31/05]]=Tabla6[[#This Row],[PLAN_CONSUMO]]</f>
        <v>1</v>
      </c>
      <c r="W42" t="s">
        <v>7023</v>
      </c>
      <c r="X42" s="2" t="b">
        <f>Tabla6[[#This Row],[DESCRIPCION_U20002 31/05]]=Tabla6[[#This Row],[DESCRIPCION_U2000]]</f>
        <v>1</v>
      </c>
      <c r="Y42" t="s">
        <v>1760</v>
      </c>
      <c r="Z42" s="2" t="b">
        <f>Tabla6[[#This Row],[EJECUTIVO COMERCIAL 31/05]]=Tabla6[[#This Row],[EJECUTIVO_CORPORATE]]</f>
        <v>1</v>
      </c>
      <c r="AA42" s="2" t="s">
        <v>7364</v>
      </c>
    </row>
    <row r="43" spans="1:27" x14ac:dyDescent="0.25">
      <c r="A43" t="s">
        <v>18</v>
      </c>
      <c r="B43" s="1">
        <v>41244</v>
      </c>
      <c r="C43" t="s">
        <v>905</v>
      </c>
      <c r="D43">
        <v>28222</v>
      </c>
      <c r="E43" t="s">
        <v>1676</v>
      </c>
      <c r="F43" t="s">
        <v>2174</v>
      </c>
      <c r="G43" t="s">
        <v>1760</v>
      </c>
      <c r="H43" t="s">
        <v>22</v>
      </c>
      <c r="I43" t="s">
        <v>23</v>
      </c>
      <c r="J43" t="s">
        <v>6746</v>
      </c>
      <c r="K43">
        <v>0</v>
      </c>
      <c r="L43">
        <v>0</v>
      </c>
      <c r="M43" t="s">
        <v>1725</v>
      </c>
      <c r="N43" t="s">
        <v>711</v>
      </c>
      <c r="O43" s="1">
        <v>44092</v>
      </c>
      <c r="P43" s="14">
        <v>44621</v>
      </c>
      <c r="Q43" s="1">
        <v>44631</v>
      </c>
      <c r="R43" s="14" t="s">
        <v>6939</v>
      </c>
      <c r="S43" t="s">
        <v>5982</v>
      </c>
      <c r="T43" t="s">
        <v>35</v>
      </c>
      <c r="U43" t="s">
        <v>905</v>
      </c>
      <c r="V43" s="2" t="b">
        <f>Tabla6[[#This Row],[PLAN CONSUMO 31/05]]=Tabla6[[#This Row],[PLAN_CONSUMO]]</f>
        <v>1</v>
      </c>
      <c r="W43" t="s">
        <v>35</v>
      </c>
      <c r="X43" s="2" t="b">
        <f>Tabla6[[#This Row],[DESCRIPCION_U20002 31/05]]=Tabla6[[#This Row],[DESCRIPCION_U2000]]</f>
        <v>0</v>
      </c>
      <c r="Y43" t="s">
        <v>1760</v>
      </c>
      <c r="Z43" s="2" t="b">
        <f>Tabla6[[#This Row],[EJECUTIVO COMERCIAL 31/05]]=Tabla6[[#This Row],[EJECUTIVO_CORPORATE]]</f>
        <v>1</v>
      </c>
      <c r="AA43" s="2" t="s">
        <v>7364</v>
      </c>
    </row>
    <row r="44" spans="1:27" x14ac:dyDescent="0.25">
      <c r="A44" t="s">
        <v>18</v>
      </c>
      <c r="B44" s="1">
        <v>43372</v>
      </c>
      <c r="C44" t="s">
        <v>1049</v>
      </c>
      <c r="D44">
        <v>33003</v>
      </c>
      <c r="E44" t="s">
        <v>1676</v>
      </c>
      <c r="F44" t="s">
        <v>2177</v>
      </c>
      <c r="G44" t="s">
        <v>1760</v>
      </c>
      <c r="H44" t="s">
        <v>22</v>
      </c>
      <c r="I44" t="s">
        <v>23</v>
      </c>
      <c r="J44" t="s">
        <v>6746</v>
      </c>
      <c r="K44" t="s">
        <v>1731</v>
      </c>
      <c r="L44" t="s">
        <v>1732</v>
      </c>
      <c r="M44" t="s">
        <v>1725</v>
      </c>
      <c r="N44" t="s">
        <v>711</v>
      </c>
      <c r="O44" s="1">
        <v>44092</v>
      </c>
      <c r="P44" s="14">
        <v>44621</v>
      </c>
      <c r="Q44" s="1">
        <v>44631</v>
      </c>
      <c r="R44" s="14" t="s">
        <v>6939</v>
      </c>
      <c r="S44" t="s">
        <v>5982</v>
      </c>
      <c r="T44" t="s">
        <v>35</v>
      </c>
      <c r="U44" t="s">
        <v>1049</v>
      </c>
      <c r="V44" s="2" t="b">
        <f>Tabla6[[#This Row],[PLAN CONSUMO 31/05]]=Tabla6[[#This Row],[PLAN_CONSUMO]]</f>
        <v>1</v>
      </c>
      <c r="W44" t="s">
        <v>35</v>
      </c>
      <c r="X44" s="2" t="b">
        <f>Tabla6[[#This Row],[DESCRIPCION_U20002 31/05]]=Tabla6[[#This Row],[DESCRIPCION_U2000]]</f>
        <v>0</v>
      </c>
      <c r="Y44" t="s">
        <v>1760</v>
      </c>
      <c r="Z44" s="2" t="b">
        <f>Tabla6[[#This Row],[EJECUTIVO COMERCIAL 31/05]]=Tabla6[[#This Row],[EJECUTIVO_CORPORATE]]</f>
        <v>1</v>
      </c>
      <c r="AA44" s="2" t="s">
        <v>7364</v>
      </c>
    </row>
    <row r="45" spans="1:27" x14ac:dyDescent="0.25">
      <c r="A45" t="s">
        <v>18</v>
      </c>
      <c r="B45" s="1">
        <v>43829</v>
      </c>
      <c r="C45" t="s">
        <v>28</v>
      </c>
      <c r="D45">
        <v>34856</v>
      </c>
      <c r="E45" t="s">
        <v>2370</v>
      </c>
      <c r="F45" t="s">
        <v>6029</v>
      </c>
      <c r="G45" t="s">
        <v>1429</v>
      </c>
      <c r="H45" t="s">
        <v>40</v>
      </c>
      <c r="I45" t="s">
        <v>23</v>
      </c>
      <c r="J45" t="s">
        <v>1222</v>
      </c>
      <c r="K45" t="s">
        <v>661</v>
      </c>
      <c r="L45" t="s">
        <v>662</v>
      </c>
      <c r="M45" t="s">
        <v>663</v>
      </c>
      <c r="N45" t="s">
        <v>711</v>
      </c>
      <c r="O45" s="1">
        <v>43850</v>
      </c>
      <c r="P45" s="14">
        <v>44621</v>
      </c>
      <c r="Q45" s="1">
        <v>44635</v>
      </c>
      <c r="R45" s="14" t="s">
        <v>6939</v>
      </c>
      <c r="S45" t="s">
        <v>5982</v>
      </c>
      <c r="T45" t="s">
        <v>5982</v>
      </c>
      <c r="U45" t="s">
        <v>28</v>
      </c>
      <c r="V45" s="2" t="b">
        <f>Tabla6[[#This Row],[PLAN CONSUMO 31/05]]=Tabla6[[#This Row],[PLAN_CONSUMO]]</f>
        <v>1</v>
      </c>
      <c r="W45" t="s">
        <v>6029</v>
      </c>
      <c r="X45" s="2" t="b">
        <f>Tabla6[[#This Row],[DESCRIPCION_U20002 31/05]]=Tabla6[[#This Row],[DESCRIPCION_U2000]]</f>
        <v>1</v>
      </c>
      <c r="Y45" t="s">
        <v>1429</v>
      </c>
      <c r="Z45" s="2" t="b">
        <f>Tabla6[[#This Row],[EJECUTIVO COMERCIAL 31/05]]=Tabla6[[#This Row],[EJECUTIVO_CORPORATE]]</f>
        <v>1</v>
      </c>
      <c r="AA45" s="2" t="s">
        <v>7364</v>
      </c>
    </row>
    <row r="46" spans="1:27" x14ac:dyDescent="0.25">
      <c r="A46" t="s">
        <v>18</v>
      </c>
      <c r="B46" s="1">
        <v>43829</v>
      </c>
      <c r="C46" t="s">
        <v>28</v>
      </c>
      <c r="D46">
        <v>34801</v>
      </c>
      <c r="E46" t="s">
        <v>2370</v>
      </c>
      <c r="F46" t="s">
        <v>6628</v>
      </c>
      <c r="G46" t="s">
        <v>1429</v>
      </c>
      <c r="H46" t="s">
        <v>40</v>
      </c>
      <c r="I46" t="s">
        <v>23</v>
      </c>
      <c r="J46" t="s">
        <v>1222</v>
      </c>
      <c r="K46" t="s">
        <v>645</v>
      </c>
      <c r="M46" t="s">
        <v>642</v>
      </c>
      <c r="N46" t="s">
        <v>711</v>
      </c>
      <c r="O46" s="1">
        <v>44082</v>
      </c>
      <c r="P46" s="14">
        <v>44621</v>
      </c>
      <c r="Q46" s="1">
        <v>44635</v>
      </c>
      <c r="R46" s="14" t="s">
        <v>6939</v>
      </c>
      <c r="S46" t="s">
        <v>5982</v>
      </c>
      <c r="T46" t="s">
        <v>5982</v>
      </c>
      <c r="U46" t="s">
        <v>28</v>
      </c>
      <c r="V46" s="2" t="b">
        <f>Tabla6[[#This Row],[PLAN CONSUMO 31/05]]=Tabla6[[#This Row],[PLAN_CONSUMO]]</f>
        <v>1</v>
      </c>
      <c r="W46" t="s">
        <v>6628</v>
      </c>
      <c r="X46" s="2" t="b">
        <f>Tabla6[[#This Row],[DESCRIPCION_U20002 31/05]]=Tabla6[[#This Row],[DESCRIPCION_U2000]]</f>
        <v>1</v>
      </c>
      <c r="Y46" t="s">
        <v>1429</v>
      </c>
      <c r="Z46" s="2" t="b">
        <f>Tabla6[[#This Row],[EJECUTIVO COMERCIAL 31/05]]=Tabla6[[#This Row],[EJECUTIVO_CORPORATE]]</f>
        <v>1</v>
      </c>
      <c r="AA46" s="2" t="s">
        <v>7364</v>
      </c>
    </row>
    <row r="47" spans="1:27" x14ac:dyDescent="0.25">
      <c r="A47" t="s">
        <v>18</v>
      </c>
      <c r="B47" s="1">
        <v>43829</v>
      </c>
      <c r="C47" t="s">
        <v>469</v>
      </c>
      <c r="D47">
        <v>34798</v>
      </c>
      <c r="E47" t="s">
        <v>2370</v>
      </c>
      <c r="F47" t="s">
        <v>5998</v>
      </c>
      <c r="G47" t="s">
        <v>1429</v>
      </c>
      <c r="H47" t="s">
        <v>22</v>
      </c>
      <c r="I47" t="s">
        <v>23</v>
      </c>
      <c r="J47" t="s">
        <v>1222</v>
      </c>
      <c r="K47" t="s">
        <v>684</v>
      </c>
      <c r="M47" t="s">
        <v>642</v>
      </c>
      <c r="N47" t="s">
        <v>711</v>
      </c>
      <c r="O47" s="1">
        <v>44083</v>
      </c>
      <c r="P47" s="14">
        <v>44621</v>
      </c>
      <c r="Q47" s="1">
        <v>44630</v>
      </c>
      <c r="R47" s="14" t="s">
        <v>6939</v>
      </c>
      <c r="S47" t="s">
        <v>5982</v>
      </c>
      <c r="T47" t="s">
        <v>5982</v>
      </c>
      <c r="U47" t="s">
        <v>469</v>
      </c>
      <c r="V47" s="2" t="b">
        <f>Tabla6[[#This Row],[PLAN CONSUMO 31/05]]=Tabla6[[#This Row],[PLAN_CONSUMO]]</f>
        <v>1</v>
      </c>
      <c r="W47" t="s">
        <v>5998</v>
      </c>
      <c r="X47" s="2" t="b">
        <f>Tabla6[[#This Row],[DESCRIPCION_U20002 31/05]]=Tabla6[[#This Row],[DESCRIPCION_U2000]]</f>
        <v>1</v>
      </c>
      <c r="Y47" t="s">
        <v>1429</v>
      </c>
      <c r="Z47" s="2" t="b">
        <f>Tabla6[[#This Row],[EJECUTIVO COMERCIAL 31/05]]=Tabla6[[#This Row],[EJECUTIVO_CORPORATE]]</f>
        <v>1</v>
      </c>
      <c r="AA47" s="2" t="s">
        <v>7364</v>
      </c>
    </row>
    <row r="48" spans="1:27" x14ac:dyDescent="0.25">
      <c r="A48" t="s">
        <v>18</v>
      </c>
      <c r="B48" s="1">
        <v>41760</v>
      </c>
      <c r="C48" t="s">
        <v>557</v>
      </c>
      <c r="D48">
        <v>28967</v>
      </c>
      <c r="E48" t="s">
        <v>1084</v>
      </c>
      <c r="F48" t="s">
        <v>6638</v>
      </c>
      <c r="G48" t="s">
        <v>3799</v>
      </c>
      <c r="H48" t="s">
        <v>40</v>
      </c>
      <c r="I48" t="s">
        <v>23</v>
      </c>
      <c r="J48" t="s">
        <v>823</v>
      </c>
      <c r="K48" t="s">
        <v>777</v>
      </c>
      <c r="M48" t="s">
        <v>1167</v>
      </c>
      <c r="N48" t="s">
        <v>711</v>
      </c>
      <c r="O48" s="1">
        <v>43906</v>
      </c>
      <c r="P48" s="14">
        <v>44621</v>
      </c>
      <c r="Q48" s="1">
        <v>44646</v>
      </c>
      <c r="R48" s="14" t="s">
        <v>6939</v>
      </c>
      <c r="S48" t="s">
        <v>5982</v>
      </c>
      <c r="T48" t="s">
        <v>5982</v>
      </c>
      <c r="U48" t="s">
        <v>557</v>
      </c>
      <c r="V48" s="2" t="b">
        <f>Tabla6[[#This Row],[PLAN CONSUMO 31/05]]=Tabla6[[#This Row],[PLAN_CONSUMO]]</f>
        <v>1</v>
      </c>
      <c r="W48" t="s">
        <v>6638</v>
      </c>
      <c r="X48" s="2" t="b">
        <f>Tabla6[[#This Row],[DESCRIPCION_U20002 31/05]]=Tabla6[[#This Row],[DESCRIPCION_U2000]]</f>
        <v>1</v>
      </c>
      <c r="Y48" t="s">
        <v>3799</v>
      </c>
      <c r="Z48" s="2" t="b">
        <f>Tabla6[[#This Row],[EJECUTIVO COMERCIAL 31/05]]=Tabla6[[#This Row],[EJECUTIVO_CORPORATE]]</f>
        <v>1</v>
      </c>
      <c r="AA48" s="2" t="s">
        <v>7364</v>
      </c>
    </row>
    <row r="49" spans="1:27" x14ac:dyDescent="0.25">
      <c r="A49" t="s">
        <v>18</v>
      </c>
      <c r="B49" s="1">
        <v>43799</v>
      </c>
      <c r="C49" t="s">
        <v>28</v>
      </c>
      <c r="D49">
        <v>34759</v>
      </c>
      <c r="E49" t="s">
        <v>573</v>
      </c>
      <c r="F49" t="s">
        <v>6642</v>
      </c>
      <c r="G49" t="s">
        <v>1820</v>
      </c>
      <c r="H49" t="s">
        <v>40</v>
      </c>
      <c r="I49" t="s">
        <v>23</v>
      </c>
      <c r="J49" t="s">
        <v>6746</v>
      </c>
      <c r="K49" t="s">
        <v>575</v>
      </c>
      <c r="L49" t="s">
        <v>576</v>
      </c>
      <c r="M49" t="s">
        <v>577</v>
      </c>
      <c r="N49" t="s">
        <v>711</v>
      </c>
      <c r="O49" s="1">
        <v>43847</v>
      </c>
      <c r="P49" s="14">
        <v>44621</v>
      </c>
      <c r="Q49" s="1">
        <v>44641</v>
      </c>
      <c r="R49" s="14" t="s">
        <v>6939</v>
      </c>
      <c r="S49" t="s">
        <v>5982</v>
      </c>
      <c r="T49" t="s">
        <v>5982</v>
      </c>
      <c r="U49" t="s">
        <v>28</v>
      </c>
      <c r="V49" s="2" t="b">
        <f>Tabla6[[#This Row],[PLAN CONSUMO 31/05]]=Tabla6[[#This Row],[PLAN_CONSUMO]]</f>
        <v>1</v>
      </c>
      <c r="W49" t="s">
        <v>6642</v>
      </c>
      <c r="X49" s="2" t="b">
        <f>Tabla6[[#This Row],[DESCRIPCION_U20002 31/05]]=Tabla6[[#This Row],[DESCRIPCION_U2000]]</f>
        <v>1</v>
      </c>
      <c r="Y49" t="s">
        <v>1820</v>
      </c>
      <c r="Z49" s="2" t="b">
        <f>Tabla6[[#This Row],[EJECUTIVO COMERCIAL 31/05]]=Tabla6[[#This Row],[EJECUTIVO_CORPORATE]]</f>
        <v>1</v>
      </c>
      <c r="AA49" s="2" t="s">
        <v>7364</v>
      </c>
    </row>
    <row r="50" spans="1:27" hidden="1" x14ac:dyDescent="0.25">
      <c r="A50" t="s">
        <v>18</v>
      </c>
      <c r="B50" s="1">
        <v>41831</v>
      </c>
      <c r="C50" t="s">
        <v>1380</v>
      </c>
      <c r="D50">
        <v>29174</v>
      </c>
      <c r="E50" t="s">
        <v>1082</v>
      </c>
      <c r="F50" t="s">
        <v>1083</v>
      </c>
      <c r="G50" t="s">
        <v>6743</v>
      </c>
      <c r="H50" t="s">
        <v>22</v>
      </c>
      <c r="I50" t="s">
        <v>23</v>
      </c>
      <c r="J50" t="s">
        <v>6906</v>
      </c>
      <c r="K50" t="s">
        <v>1163</v>
      </c>
      <c r="M50" t="s">
        <v>1164</v>
      </c>
      <c r="N50" t="s">
        <v>711</v>
      </c>
      <c r="O50" s="1">
        <v>43972</v>
      </c>
      <c r="P50" s="14"/>
      <c r="Q50" s="14"/>
      <c r="R50" s="14" t="s">
        <v>7358</v>
      </c>
      <c r="S50" t="s">
        <v>5984</v>
      </c>
      <c r="T50" t="s">
        <v>35</v>
      </c>
      <c r="U50" t="s">
        <v>1380</v>
      </c>
      <c r="V50" s="2" t="b">
        <f>Tabla6[[#This Row],[PLAN CONSUMO 31/05]]=Tabla6[[#This Row],[PLAN_CONSUMO]]</f>
        <v>1</v>
      </c>
      <c r="W50" t="s">
        <v>35</v>
      </c>
      <c r="X50" s="2" t="b">
        <f>Tabla6[[#This Row],[DESCRIPCION_U20002 31/05]]=Tabla6[[#This Row],[DESCRIPCION_U2000]]</f>
        <v>0</v>
      </c>
      <c r="Y50" t="s">
        <v>6743</v>
      </c>
      <c r="Z50" s="2" t="b">
        <f>Tabla6[[#This Row],[EJECUTIVO COMERCIAL 31/05]]=Tabla6[[#This Row],[EJECUTIVO_CORPORATE]]</f>
        <v>1</v>
      </c>
      <c r="AA50" s="2" t="s">
        <v>7364</v>
      </c>
    </row>
    <row r="51" spans="1:27" x14ac:dyDescent="0.25">
      <c r="A51" t="s">
        <v>18</v>
      </c>
      <c r="B51" s="1">
        <v>41806</v>
      </c>
      <c r="C51" t="s">
        <v>1954</v>
      </c>
      <c r="D51">
        <v>29140</v>
      </c>
      <c r="E51" t="s">
        <v>2020</v>
      </c>
      <c r="F51" t="s">
        <v>6682</v>
      </c>
      <c r="G51" t="s">
        <v>6156</v>
      </c>
      <c r="H51" t="s">
        <v>40</v>
      </c>
      <c r="I51" t="s">
        <v>23</v>
      </c>
      <c r="J51" t="s">
        <v>1230</v>
      </c>
      <c r="K51" t="s">
        <v>2159</v>
      </c>
      <c r="L51">
        <v>0</v>
      </c>
      <c r="M51" t="s">
        <v>2160</v>
      </c>
      <c r="N51" t="s">
        <v>711</v>
      </c>
      <c r="O51" s="1">
        <v>44064</v>
      </c>
      <c r="P51" s="14">
        <v>44621</v>
      </c>
      <c r="Q51" s="1">
        <v>44645</v>
      </c>
      <c r="R51" s="14" t="s">
        <v>6939</v>
      </c>
      <c r="S51" t="s">
        <v>5982</v>
      </c>
      <c r="T51" t="s">
        <v>5982</v>
      </c>
      <c r="U51" t="s">
        <v>1954</v>
      </c>
      <c r="V51" s="2" t="b">
        <f>Tabla6[[#This Row],[PLAN CONSUMO 31/05]]=Tabla6[[#This Row],[PLAN_CONSUMO]]</f>
        <v>1</v>
      </c>
      <c r="W51" t="s">
        <v>6682</v>
      </c>
      <c r="X51" s="2" t="b">
        <f>Tabla6[[#This Row],[DESCRIPCION_U20002 31/05]]=Tabla6[[#This Row],[DESCRIPCION_U2000]]</f>
        <v>1</v>
      </c>
      <c r="Y51" t="s">
        <v>6156</v>
      </c>
      <c r="Z51" s="2" t="b">
        <f>Tabla6[[#This Row],[EJECUTIVO COMERCIAL 31/05]]=Tabla6[[#This Row],[EJECUTIVO_CORPORATE]]</f>
        <v>1</v>
      </c>
      <c r="AA51" s="2" t="s">
        <v>7364</v>
      </c>
    </row>
    <row r="52" spans="1:27" x14ac:dyDescent="0.25">
      <c r="A52" t="s">
        <v>18</v>
      </c>
      <c r="B52" s="1">
        <v>41873</v>
      </c>
      <c r="C52" t="s">
        <v>742</v>
      </c>
      <c r="D52">
        <v>29230</v>
      </c>
      <c r="E52" t="s">
        <v>2020</v>
      </c>
      <c r="F52" t="s">
        <v>6344</v>
      </c>
      <c r="G52" t="s">
        <v>6156</v>
      </c>
      <c r="H52" t="s">
        <v>22</v>
      </c>
      <c r="I52" t="s">
        <v>23</v>
      </c>
      <c r="J52" t="s">
        <v>1230</v>
      </c>
      <c r="K52" t="s">
        <v>2161</v>
      </c>
      <c r="L52">
        <v>0</v>
      </c>
      <c r="M52" t="s">
        <v>2162</v>
      </c>
      <c r="N52" t="s">
        <v>711</v>
      </c>
      <c r="O52" s="1">
        <v>44068</v>
      </c>
      <c r="P52" s="14">
        <v>44621</v>
      </c>
      <c r="Q52" s="1">
        <v>44645</v>
      </c>
      <c r="R52" s="14" t="s">
        <v>6939</v>
      </c>
      <c r="S52" t="s">
        <v>5982</v>
      </c>
      <c r="T52" t="s">
        <v>5982</v>
      </c>
      <c r="U52" t="s">
        <v>742</v>
      </c>
      <c r="V52" s="2" t="b">
        <f>Tabla6[[#This Row],[PLAN CONSUMO 31/05]]=Tabla6[[#This Row],[PLAN_CONSUMO]]</f>
        <v>1</v>
      </c>
      <c r="W52" t="s">
        <v>6344</v>
      </c>
      <c r="X52" s="2" t="b">
        <f>Tabla6[[#This Row],[DESCRIPCION_U20002 31/05]]=Tabla6[[#This Row],[DESCRIPCION_U2000]]</f>
        <v>1</v>
      </c>
      <c r="Y52" t="s">
        <v>6156</v>
      </c>
      <c r="Z52" s="2" t="b">
        <f>Tabla6[[#This Row],[EJECUTIVO COMERCIAL 31/05]]=Tabla6[[#This Row],[EJECUTIVO_CORPORATE]]</f>
        <v>1</v>
      </c>
      <c r="AA52" s="2" t="s">
        <v>7364</v>
      </c>
    </row>
    <row r="53" spans="1:27" x14ac:dyDescent="0.25">
      <c r="A53" t="s">
        <v>18</v>
      </c>
      <c r="B53" s="1">
        <v>42335</v>
      </c>
      <c r="C53" t="s">
        <v>717</v>
      </c>
      <c r="D53">
        <v>29866</v>
      </c>
      <c r="E53" t="s">
        <v>2005</v>
      </c>
      <c r="F53" t="s">
        <v>6909</v>
      </c>
      <c r="G53" t="s">
        <v>1760</v>
      </c>
      <c r="H53" t="s">
        <v>40</v>
      </c>
      <c r="I53" t="s">
        <v>23</v>
      </c>
      <c r="J53" t="s">
        <v>6746</v>
      </c>
      <c r="K53" t="s">
        <v>2133</v>
      </c>
      <c r="L53" t="s">
        <v>2134</v>
      </c>
      <c r="M53" t="s">
        <v>2132</v>
      </c>
      <c r="N53" t="s">
        <v>711</v>
      </c>
      <c r="O53" s="1">
        <v>44084</v>
      </c>
      <c r="P53" s="14">
        <v>44621</v>
      </c>
      <c r="Q53" s="1">
        <v>44646</v>
      </c>
      <c r="R53" s="14" t="s">
        <v>6939</v>
      </c>
      <c r="S53" t="s">
        <v>5982</v>
      </c>
      <c r="T53" t="s">
        <v>5982</v>
      </c>
      <c r="U53" t="s">
        <v>717</v>
      </c>
      <c r="V53" s="2" t="b">
        <f>Tabla6[[#This Row],[PLAN CONSUMO 31/05]]=Tabla6[[#This Row],[PLAN_CONSUMO]]</f>
        <v>1</v>
      </c>
      <c r="W53" t="s">
        <v>6909</v>
      </c>
      <c r="X53" s="2" t="b">
        <f>Tabla6[[#This Row],[DESCRIPCION_U20002 31/05]]=Tabla6[[#This Row],[DESCRIPCION_U2000]]</f>
        <v>1</v>
      </c>
      <c r="Y53" t="s">
        <v>1760</v>
      </c>
      <c r="Z53" s="2" t="b">
        <f>Tabla6[[#This Row],[EJECUTIVO COMERCIAL 31/05]]=Tabla6[[#This Row],[EJECUTIVO_CORPORATE]]</f>
        <v>1</v>
      </c>
      <c r="AA53" s="2" t="s">
        <v>7364</v>
      </c>
    </row>
    <row r="54" spans="1:27" x14ac:dyDescent="0.25">
      <c r="A54" t="s">
        <v>18</v>
      </c>
      <c r="B54" s="1">
        <v>43524</v>
      </c>
      <c r="C54" t="s">
        <v>158</v>
      </c>
      <c r="D54">
        <v>33624</v>
      </c>
      <c r="E54" t="s">
        <v>1276</v>
      </c>
      <c r="F54" t="s">
        <v>6061</v>
      </c>
      <c r="G54" t="s">
        <v>1760</v>
      </c>
      <c r="H54" t="s">
        <v>22</v>
      </c>
      <c r="I54" t="s">
        <v>23</v>
      </c>
      <c r="J54" t="s">
        <v>1231</v>
      </c>
      <c r="K54" t="s">
        <v>1352</v>
      </c>
      <c r="L54" t="s">
        <v>1353</v>
      </c>
      <c r="M54" t="s">
        <v>1351</v>
      </c>
      <c r="N54" t="s">
        <v>711</v>
      </c>
      <c r="O54" s="1">
        <v>43986</v>
      </c>
      <c r="P54" s="14">
        <v>44621</v>
      </c>
      <c r="Q54" s="1">
        <v>44631</v>
      </c>
      <c r="R54" s="14" t="s">
        <v>6939</v>
      </c>
      <c r="S54" t="s">
        <v>5982</v>
      </c>
      <c r="T54" t="s">
        <v>5982</v>
      </c>
      <c r="U54" t="s">
        <v>158</v>
      </c>
      <c r="V54" s="2" t="b">
        <f>Tabla6[[#This Row],[PLAN CONSUMO 31/05]]=Tabla6[[#This Row],[PLAN_CONSUMO]]</f>
        <v>1</v>
      </c>
      <c r="W54" t="s">
        <v>6061</v>
      </c>
      <c r="X54" s="2" t="b">
        <f>Tabla6[[#This Row],[DESCRIPCION_U20002 31/05]]=Tabla6[[#This Row],[DESCRIPCION_U2000]]</f>
        <v>1</v>
      </c>
      <c r="Y54" t="s">
        <v>1760</v>
      </c>
      <c r="Z54" s="2" t="b">
        <f>Tabla6[[#This Row],[EJECUTIVO COMERCIAL 31/05]]=Tabla6[[#This Row],[EJECUTIVO_CORPORATE]]</f>
        <v>1</v>
      </c>
      <c r="AA54" s="2" t="s">
        <v>7364</v>
      </c>
    </row>
    <row r="55" spans="1:27" x14ac:dyDescent="0.25">
      <c r="A55" t="s">
        <v>18</v>
      </c>
      <c r="B55" s="1">
        <v>43125</v>
      </c>
      <c r="C55" t="s">
        <v>557</v>
      </c>
      <c r="D55">
        <v>31837</v>
      </c>
      <c r="E55" t="s">
        <v>1276</v>
      </c>
      <c r="F55" t="s">
        <v>3302</v>
      </c>
      <c r="G55" t="s">
        <v>1760</v>
      </c>
      <c r="H55" t="s">
        <v>40</v>
      </c>
      <c r="I55" t="s">
        <v>23</v>
      </c>
      <c r="J55" t="s">
        <v>1231</v>
      </c>
      <c r="K55" t="s">
        <v>1349</v>
      </c>
      <c r="L55" t="s">
        <v>1350</v>
      </c>
      <c r="M55" t="s">
        <v>1351</v>
      </c>
      <c r="N55" t="s">
        <v>711</v>
      </c>
      <c r="O55" s="1">
        <v>44149</v>
      </c>
      <c r="P55" s="14">
        <v>44621</v>
      </c>
      <c r="Q55" s="1">
        <v>44649</v>
      </c>
      <c r="R55" s="14" t="s">
        <v>6939</v>
      </c>
      <c r="S55" t="s">
        <v>5982</v>
      </c>
      <c r="T55" t="s">
        <v>5982</v>
      </c>
      <c r="U55" t="s">
        <v>557</v>
      </c>
      <c r="V55" s="2" t="b">
        <f>Tabla6[[#This Row],[PLAN CONSUMO 31/05]]=Tabla6[[#This Row],[PLAN_CONSUMO]]</f>
        <v>1</v>
      </c>
      <c r="W55" t="s">
        <v>3302</v>
      </c>
      <c r="X55" s="2" t="b">
        <f>Tabla6[[#This Row],[DESCRIPCION_U20002 31/05]]=Tabla6[[#This Row],[DESCRIPCION_U2000]]</f>
        <v>1</v>
      </c>
      <c r="Y55" t="s">
        <v>1760</v>
      </c>
      <c r="Z55" s="2" t="b">
        <f>Tabla6[[#This Row],[EJECUTIVO COMERCIAL 31/05]]=Tabla6[[#This Row],[EJECUTIVO_CORPORATE]]</f>
        <v>1</v>
      </c>
      <c r="AA55" s="2" t="s">
        <v>7364</v>
      </c>
    </row>
    <row r="56" spans="1:27" hidden="1" x14ac:dyDescent="0.25">
      <c r="A56" t="s">
        <v>18</v>
      </c>
      <c r="B56" s="1">
        <v>43376</v>
      </c>
      <c r="C56" t="s">
        <v>299</v>
      </c>
      <c r="D56">
        <v>33008</v>
      </c>
      <c r="E56" t="s">
        <v>821</v>
      </c>
      <c r="F56" t="s">
        <v>828</v>
      </c>
      <c r="G56" t="s">
        <v>3799</v>
      </c>
      <c r="H56" t="s">
        <v>40</v>
      </c>
      <c r="I56" t="s">
        <v>23</v>
      </c>
      <c r="J56" t="s">
        <v>823</v>
      </c>
      <c r="K56" t="s">
        <v>829</v>
      </c>
      <c r="L56" t="s">
        <v>830</v>
      </c>
      <c r="M56" t="s">
        <v>826</v>
      </c>
      <c r="N56" t="s">
        <v>711</v>
      </c>
      <c r="O56" s="1">
        <v>43872</v>
      </c>
      <c r="P56" s="14"/>
      <c r="Q56" s="14"/>
      <c r="R56" s="14" t="s">
        <v>7358</v>
      </c>
      <c r="S56" t="s">
        <v>5984</v>
      </c>
      <c r="T56" t="s">
        <v>35</v>
      </c>
      <c r="U56" t="s">
        <v>299</v>
      </c>
      <c r="V56" s="2" t="b">
        <f>Tabla6[[#This Row],[PLAN CONSUMO 31/05]]=Tabla6[[#This Row],[PLAN_CONSUMO]]</f>
        <v>1</v>
      </c>
      <c r="W56" t="s">
        <v>35</v>
      </c>
      <c r="X56" s="2" t="b">
        <f>Tabla6[[#This Row],[DESCRIPCION_U20002 31/05]]=Tabla6[[#This Row],[DESCRIPCION_U2000]]</f>
        <v>0</v>
      </c>
      <c r="Y56" t="s">
        <v>3799</v>
      </c>
      <c r="Z56" s="2" t="b">
        <f>Tabla6[[#This Row],[EJECUTIVO COMERCIAL 31/05]]=Tabla6[[#This Row],[EJECUTIVO_CORPORATE]]</f>
        <v>1</v>
      </c>
      <c r="AA56" s="2" t="s">
        <v>7364</v>
      </c>
    </row>
    <row r="57" spans="1:27" x14ac:dyDescent="0.25">
      <c r="A57" t="s">
        <v>18</v>
      </c>
      <c r="B57" s="1">
        <v>43278</v>
      </c>
      <c r="C57" t="s">
        <v>1682</v>
      </c>
      <c r="D57">
        <v>32526</v>
      </c>
      <c r="E57" t="s">
        <v>2168</v>
      </c>
      <c r="F57" t="s">
        <v>6635</v>
      </c>
      <c r="G57" t="s">
        <v>6990</v>
      </c>
      <c r="H57" t="s">
        <v>40</v>
      </c>
      <c r="I57" t="s">
        <v>23</v>
      </c>
      <c r="J57" t="s">
        <v>1241</v>
      </c>
      <c r="K57" t="s">
        <v>2153</v>
      </c>
      <c r="L57" t="s">
        <v>2154</v>
      </c>
      <c r="M57" t="s">
        <v>2155</v>
      </c>
      <c r="N57" t="s">
        <v>711</v>
      </c>
      <c r="O57" s="1">
        <v>44086</v>
      </c>
      <c r="P57" s="14">
        <v>44621</v>
      </c>
      <c r="Q57" s="14">
        <v>44998</v>
      </c>
      <c r="R57" s="14" t="s">
        <v>6939</v>
      </c>
      <c r="S57" t="s">
        <v>5982</v>
      </c>
      <c r="T57" t="s">
        <v>5982</v>
      </c>
      <c r="U57" t="s">
        <v>1682</v>
      </c>
      <c r="V57" s="2" t="b">
        <f>Tabla6[[#This Row],[PLAN CONSUMO 31/05]]=Tabla6[[#This Row],[PLAN_CONSUMO]]</f>
        <v>1</v>
      </c>
      <c r="W57" t="s">
        <v>35</v>
      </c>
      <c r="X57" s="2" t="b">
        <f>Tabla6[[#This Row],[DESCRIPCION_U20002 31/05]]=Tabla6[[#This Row],[DESCRIPCION_U2000]]</f>
        <v>0</v>
      </c>
      <c r="Y57" t="s">
        <v>6990</v>
      </c>
      <c r="Z57" s="2" t="b">
        <f>Tabla6[[#This Row],[EJECUTIVO COMERCIAL 31/05]]=Tabla6[[#This Row],[EJECUTIVO_CORPORATE]]</f>
        <v>1</v>
      </c>
      <c r="AA57" s="2" t="s">
        <v>7364</v>
      </c>
    </row>
    <row r="58" spans="1:27" hidden="1" x14ac:dyDescent="0.25">
      <c r="A58" t="s">
        <v>18</v>
      </c>
      <c r="B58" s="1">
        <v>43131</v>
      </c>
      <c r="C58" t="s">
        <v>6497</v>
      </c>
      <c r="D58">
        <v>31836</v>
      </c>
      <c r="E58" t="s">
        <v>1269</v>
      </c>
      <c r="F58" t="s">
        <v>1271</v>
      </c>
      <c r="G58" t="s">
        <v>1837</v>
      </c>
      <c r="H58" t="s">
        <v>40</v>
      </c>
      <c r="I58" t="s">
        <v>23</v>
      </c>
      <c r="J58" t="s">
        <v>939</v>
      </c>
      <c r="K58" t="s">
        <v>1332</v>
      </c>
      <c r="L58" t="s">
        <v>1333</v>
      </c>
      <c r="M58" t="s">
        <v>1334</v>
      </c>
      <c r="N58" t="s">
        <v>711</v>
      </c>
      <c r="O58" s="1">
        <v>43970</v>
      </c>
      <c r="P58" s="14"/>
      <c r="Q58" s="14"/>
      <c r="R58" s="14" t="s">
        <v>7358</v>
      </c>
      <c r="S58" t="s">
        <v>5989</v>
      </c>
      <c r="T58" t="s">
        <v>35</v>
      </c>
      <c r="U58" t="s">
        <v>6497</v>
      </c>
      <c r="V58" s="2" t="b">
        <f>Tabla6[[#This Row],[PLAN CONSUMO 31/05]]=Tabla6[[#This Row],[PLAN_CONSUMO]]</f>
        <v>1</v>
      </c>
      <c r="W58" t="s">
        <v>35</v>
      </c>
      <c r="X58" s="2" t="b">
        <f>Tabla6[[#This Row],[DESCRIPCION_U20002 31/05]]=Tabla6[[#This Row],[DESCRIPCION_U2000]]</f>
        <v>0</v>
      </c>
      <c r="Y58" t="s">
        <v>1837</v>
      </c>
      <c r="Z58" s="2" t="b">
        <f>Tabla6[[#This Row],[EJECUTIVO COMERCIAL 31/05]]=Tabla6[[#This Row],[EJECUTIVO_CORPORATE]]</f>
        <v>1</v>
      </c>
      <c r="AA58" s="2" t="s">
        <v>7364</v>
      </c>
    </row>
    <row r="59" spans="1:27" x14ac:dyDescent="0.25">
      <c r="A59" t="s">
        <v>18</v>
      </c>
      <c r="B59" s="1">
        <v>43159</v>
      </c>
      <c r="C59" t="s">
        <v>6498</v>
      </c>
      <c r="D59">
        <v>32033</v>
      </c>
      <c r="E59" t="s">
        <v>1269</v>
      </c>
      <c r="F59" t="s">
        <v>1273</v>
      </c>
      <c r="G59" t="s">
        <v>1837</v>
      </c>
      <c r="H59" t="s">
        <v>40</v>
      </c>
      <c r="I59" t="s">
        <v>23</v>
      </c>
      <c r="J59" t="s">
        <v>939</v>
      </c>
      <c r="K59" t="s">
        <v>1335</v>
      </c>
      <c r="L59" t="s">
        <v>1336</v>
      </c>
      <c r="M59" t="s">
        <v>1337</v>
      </c>
      <c r="N59" t="s">
        <v>711</v>
      </c>
      <c r="O59" s="1">
        <v>43999</v>
      </c>
      <c r="P59" s="14">
        <v>44621</v>
      </c>
      <c r="Q59" s="1">
        <v>44639</v>
      </c>
      <c r="R59" s="14" t="s">
        <v>6939</v>
      </c>
      <c r="S59" t="s">
        <v>5982</v>
      </c>
      <c r="T59" t="s">
        <v>5982</v>
      </c>
      <c r="U59" t="s">
        <v>6498</v>
      </c>
      <c r="V59" s="2" t="b">
        <f>Tabla6[[#This Row],[PLAN CONSUMO 31/05]]=Tabla6[[#This Row],[PLAN_CONSUMO]]</f>
        <v>1</v>
      </c>
      <c r="W59" t="s">
        <v>1273</v>
      </c>
      <c r="X59" s="2" t="b">
        <f>Tabla6[[#This Row],[DESCRIPCION_U20002 31/05]]=Tabla6[[#This Row],[DESCRIPCION_U2000]]</f>
        <v>1</v>
      </c>
      <c r="Y59" t="s">
        <v>1837</v>
      </c>
      <c r="Z59" s="2" t="b">
        <f>Tabla6[[#This Row],[EJECUTIVO COMERCIAL 31/05]]=Tabla6[[#This Row],[EJECUTIVO_CORPORATE]]</f>
        <v>1</v>
      </c>
      <c r="AA59" s="2" t="s">
        <v>7364</v>
      </c>
    </row>
    <row r="60" spans="1:27" hidden="1" x14ac:dyDescent="0.25">
      <c r="A60" t="s">
        <v>18</v>
      </c>
      <c r="B60" s="1">
        <v>43159</v>
      </c>
      <c r="C60" t="s">
        <v>6498</v>
      </c>
      <c r="D60">
        <v>32031</v>
      </c>
      <c r="E60" t="s">
        <v>1269</v>
      </c>
      <c r="F60" t="s">
        <v>1272</v>
      </c>
      <c r="G60" t="s">
        <v>1837</v>
      </c>
      <c r="H60" t="s">
        <v>40</v>
      </c>
      <c r="I60" t="s">
        <v>23</v>
      </c>
      <c r="J60" t="s">
        <v>939</v>
      </c>
      <c r="K60" t="s">
        <v>1335</v>
      </c>
      <c r="L60" t="s">
        <v>1336</v>
      </c>
      <c r="M60" t="s">
        <v>1337</v>
      </c>
      <c r="N60" t="s">
        <v>711</v>
      </c>
      <c r="O60" s="1">
        <v>43999</v>
      </c>
      <c r="P60" s="14"/>
      <c r="Q60" s="14"/>
      <c r="R60" s="14" t="s">
        <v>7358</v>
      </c>
      <c r="S60" t="s">
        <v>5989</v>
      </c>
      <c r="T60" t="s">
        <v>35</v>
      </c>
      <c r="U60" t="s">
        <v>6498</v>
      </c>
      <c r="V60" s="2" t="b">
        <f>Tabla6[[#This Row],[PLAN CONSUMO 31/05]]=Tabla6[[#This Row],[PLAN_CONSUMO]]</f>
        <v>1</v>
      </c>
      <c r="W60" t="s">
        <v>35</v>
      </c>
      <c r="X60" s="2" t="b">
        <f>Tabla6[[#This Row],[DESCRIPCION_U20002 31/05]]=Tabla6[[#This Row],[DESCRIPCION_U2000]]</f>
        <v>0</v>
      </c>
      <c r="Y60" t="s">
        <v>1837</v>
      </c>
      <c r="Z60" s="2" t="b">
        <f>Tabla6[[#This Row],[EJECUTIVO COMERCIAL 31/05]]=Tabla6[[#This Row],[EJECUTIVO_CORPORATE]]</f>
        <v>1</v>
      </c>
      <c r="AA60" s="2" t="s">
        <v>7364</v>
      </c>
    </row>
    <row r="61" spans="1:27" x14ac:dyDescent="0.25">
      <c r="A61" t="s">
        <v>18</v>
      </c>
      <c r="B61" s="1">
        <v>41782</v>
      </c>
      <c r="C61" t="s">
        <v>905</v>
      </c>
      <c r="D61">
        <v>29010</v>
      </c>
      <c r="E61" t="s">
        <v>1269</v>
      </c>
      <c r="F61" t="s">
        <v>6060</v>
      </c>
      <c r="G61" t="s">
        <v>1837</v>
      </c>
      <c r="H61" t="s">
        <v>22</v>
      </c>
      <c r="I61" t="s">
        <v>23</v>
      </c>
      <c r="J61" t="s">
        <v>939</v>
      </c>
      <c r="K61" t="s">
        <v>1330</v>
      </c>
      <c r="M61" t="s">
        <v>1331</v>
      </c>
      <c r="N61" t="s">
        <v>711</v>
      </c>
      <c r="O61" s="1">
        <v>44013</v>
      </c>
      <c r="P61" s="14">
        <v>44621</v>
      </c>
      <c r="Q61" s="1">
        <v>44632</v>
      </c>
      <c r="R61" s="14" t="s">
        <v>6939</v>
      </c>
      <c r="S61" t="s">
        <v>5982</v>
      </c>
      <c r="T61" t="s">
        <v>5982</v>
      </c>
      <c r="U61" t="s">
        <v>905</v>
      </c>
      <c r="V61" s="2" t="b">
        <f>Tabla6[[#This Row],[PLAN CONSUMO 31/05]]=Tabla6[[#This Row],[PLAN_CONSUMO]]</f>
        <v>1</v>
      </c>
      <c r="W61" t="s">
        <v>6060</v>
      </c>
      <c r="X61" s="2" t="b">
        <f>Tabla6[[#This Row],[DESCRIPCION_U20002 31/05]]=Tabla6[[#This Row],[DESCRIPCION_U2000]]</f>
        <v>1</v>
      </c>
      <c r="Y61" t="s">
        <v>1837</v>
      </c>
      <c r="Z61" s="2" t="b">
        <f>Tabla6[[#This Row],[EJECUTIVO COMERCIAL 31/05]]=Tabla6[[#This Row],[EJECUTIVO_CORPORATE]]</f>
        <v>1</v>
      </c>
      <c r="AA61" s="2" t="s">
        <v>7364</v>
      </c>
    </row>
    <row r="62" spans="1:27" x14ac:dyDescent="0.25">
      <c r="A62" t="s">
        <v>18</v>
      </c>
      <c r="B62" s="1">
        <v>43099</v>
      </c>
      <c r="C62" t="s">
        <v>6497</v>
      </c>
      <c r="D62">
        <v>31686</v>
      </c>
      <c r="E62" t="s">
        <v>761</v>
      </c>
      <c r="F62" t="s">
        <v>6651</v>
      </c>
      <c r="G62" t="s">
        <v>4620</v>
      </c>
      <c r="H62" t="s">
        <v>40</v>
      </c>
      <c r="I62" t="s">
        <v>23</v>
      </c>
      <c r="J62" t="s">
        <v>1225</v>
      </c>
      <c r="K62" t="s">
        <v>799</v>
      </c>
      <c r="L62" t="s">
        <v>800</v>
      </c>
      <c r="M62" t="s">
        <v>801</v>
      </c>
      <c r="N62" t="s">
        <v>711</v>
      </c>
      <c r="O62" s="1">
        <v>43866</v>
      </c>
      <c r="P62" s="14">
        <v>44652</v>
      </c>
      <c r="Q62" s="1">
        <v>44669</v>
      </c>
      <c r="R62" s="14" t="s">
        <v>6939</v>
      </c>
      <c r="S62" t="s">
        <v>5982</v>
      </c>
      <c r="T62" t="s">
        <v>5982</v>
      </c>
      <c r="U62" t="s">
        <v>6497</v>
      </c>
      <c r="V62" s="2" t="b">
        <f>Tabla6[[#This Row],[PLAN CONSUMO 31/05]]=Tabla6[[#This Row],[PLAN_CONSUMO]]</f>
        <v>1</v>
      </c>
      <c r="W62" t="s">
        <v>6651</v>
      </c>
      <c r="X62" s="2" t="b">
        <f>Tabla6[[#This Row],[DESCRIPCION_U20002 31/05]]=Tabla6[[#This Row],[DESCRIPCION_U2000]]</f>
        <v>1</v>
      </c>
      <c r="Y62" t="s">
        <v>4620</v>
      </c>
      <c r="Z62" s="2" t="b">
        <f>Tabla6[[#This Row],[EJECUTIVO COMERCIAL 31/05]]=Tabla6[[#This Row],[EJECUTIVO_CORPORATE]]</f>
        <v>1</v>
      </c>
      <c r="AA62" s="2" t="s">
        <v>7364</v>
      </c>
    </row>
    <row r="63" spans="1:27" x14ac:dyDescent="0.25">
      <c r="A63" t="s">
        <v>18</v>
      </c>
      <c r="B63" s="1">
        <v>43099</v>
      </c>
      <c r="C63" t="s">
        <v>6497</v>
      </c>
      <c r="D63">
        <v>31684</v>
      </c>
      <c r="E63" t="s">
        <v>761</v>
      </c>
      <c r="F63" t="s">
        <v>790</v>
      </c>
      <c r="G63" t="s">
        <v>4620</v>
      </c>
      <c r="H63" t="s">
        <v>40</v>
      </c>
      <c r="I63" t="s">
        <v>23</v>
      </c>
      <c r="J63" t="s">
        <v>1225</v>
      </c>
      <c r="K63" t="s">
        <v>791</v>
      </c>
      <c r="L63" t="s">
        <v>792</v>
      </c>
      <c r="M63" t="s">
        <v>793</v>
      </c>
      <c r="N63" t="s">
        <v>711</v>
      </c>
      <c r="O63" s="1">
        <v>43866</v>
      </c>
      <c r="P63" s="14">
        <v>44652</v>
      </c>
      <c r="Q63" s="1">
        <v>44670</v>
      </c>
      <c r="R63" s="14" t="s">
        <v>6939</v>
      </c>
      <c r="S63" t="s">
        <v>5982</v>
      </c>
      <c r="T63" t="s">
        <v>5982</v>
      </c>
      <c r="U63" t="s">
        <v>6497</v>
      </c>
      <c r="V63" s="2" t="b">
        <f>Tabla6[[#This Row],[PLAN CONSUMO 31/05]]=Tabla6[[#This Row],[PLAN_CONSUMO]]</f>
        <v>1</v>
      </c>
      <c r="W63" t="s">
        <v>7203</v>
      </c>
      <c r="X63" s="2" t="b">
        <f>Tabla6[[#This Row],[DESCRIPCION_U20002 31/05]]=Tabla6[[#This Row],[DESCRIPCION_U2000]]</f>
        <v>0</v>
      </c>
      <c r="Y63" t="s">
        <v>4620</v>
      </c>
      <c r="Z63" s="2" t="b">
        <f>Tabla6[[#This Row],[EJECUTIVO COMERCIAL 31/05]]=Tabla6[[#This Row],[EJECUTIVO_CORPORATE]]</f>
        <v>1</v>
      </c>
      <c r="AA63" s="2" t="s">
        <v>7364</v>
      </c>
    </row>
    <row r="64" spans="1:27" x14ac:dyDescent="0.25">
      <c r="A64" t="s">
        <v>18</v>
      </c>
      <c r="B64" s="1">
        <v>43069</v>
      </c>
      <c r="C64" t="s">
        <v>6497</v>
      </c>
      <c r="D64">
        <v>31586</v>
      </c>
      <c r="E64" t="s">
        <v>761</v>
      </c>
      <c r="F64" t="s">
        <v>6636</v>
      </c>
      <c r="G64" t="s">
        <v>4620</v>
      </c>
      <c r="H64" t="s">
        <v>40</v>
      </c>
      <c r="I64" t="s">
        <v>23</v>
      </c>
      <c r="J64" t="s">
        <v>1225</v>
      </c>
      <c r="K64" t="s">
        <v>778</v>
      </c>
      <c r="L64" t="s">
        <v>779</v>
      </c>
      <c r="M64" t="s">
        <v>769</v>
      </c>
      <c r="N64" t="s">
        <v>711</v>
      </c>
      <c r="O64" s="1">
        <v>43866</v>
      </c>
      <c r="P64" s="14">
        <v>44652</v>
      </c>
      <c r="Q64" s="1">
        <v>44667</v>
      </c>
      <c r="R64" s="14" t="s">
        <v>6939</v>
      </c>
      <c r="S64" t="s">
        <v>5982</v>
      </c>
      <c r="T64" t="s">
        <v>5982</v>
      </c>
      <c r="U64" t="s">
        <v>6497</v>
      </c>
      <c r="V64" s="2" t="b">
        <f>Tabla6[[#This Row],[PLAN CONSUMO 31/05]]=Tabla6[[#This Row],[PLAN_CONSUMO]]</f>
        <v>1</v>
      </c>
      <c r="W64" t="s">
        <v>6636</v>
      </c>
      <c r="X64" s="2" t="b">
        <f>Tabla6[[#This Row],[DESCRIPCION_U20002 31/05]]=Tabla6[[#This Row],[DESCRIPCION_U2000]]</f>
        <v>1</v>
      </c>
      <c r="Y64" t="s">
        <v>4620</v>
      </c>
      <c r="Z64" s="2" t="b">
        <f>Tabla6[[#This Row],[EJECUTIVO COMERCIAL 31/05]]=Tabla6[[#This Row],[EJECUTIVO_CORPORATE]]</f>
        <v>1</v>
      </c>
      <c r="AA64" s="2" t="s">
        <v>7364</v>
      </c>
    </row>
    <row r="65" spans="1:37" x14ac:dyDescent="0.25">
      <c r="A65" t="s">
        <v>18</v>
      </c>
      <c r="B65" s="1">
        <v>43069</v>
      </c>
      <c r="C65" t="s">
        <v>6497</v>
      </c>
      <c r="D65">
        <v>31584</v>
      </c>
      <c r="E65" t="s">
        <v>761</v>
      </c>
      <c r="F65" t="s">
        <v>6647</v>
      </c>
      <c r="G65" t="s">
        <v>4620</v>
      </c>
      <c r="H65" t="s">
        <v>40</v>
      </c>
      <c r="I65" t="s">
        <v>23</v>
      </c>
      <c r="J65" t="s">
        <v>1225</v>
      </c>
      <c r="K65" t="s">
        <v>771</v>
      </c>
      <c r="L65" t="s">
        <v>772</v>
      </c>
      <c r="M65" t="s">
        <v>769</v>
      </c>
      <c r="N65" t="s">
        <v>711</v>
      </c>
      <c r="O65" s="1">
        <v>43866</v>
      </c>
      <c r="P65" s="14">
        <v>44652</v>
      </c>
      <c r="Q65" s="1">
        <v>44667</v>
      </c>
      <c r="R65" s="14" t="s">
        <v>6939</v>
      </c>
      <c r="S65" t="s">
        <v>5982</v>
      </c>
      <c r="T65" t="s">
        <v>5982</v>
      </c>
      <c r="U65" t="s">
        <v>6497</v>
      </c>
      <c r="V65" s="2" t="b">
        <f>Tabla6[[#This Row],[PLAN CONSUMO 31/05]]=Tabla6[[#This Row],[PLAN_CONSUMO]]</f>
        <v>1</v>
      </c>
      <c r="W65" t="s">
        <v>6647</v>
      </c>
      <c r="X65" s="2" t="b">
        <f>Tabla6[[#This Row],[DESCRIPCION_U20002 31/05]]=Tabla6[[#This Row],[DESCRIPCION_U2000]]</f>
        <v>1</v>
      </c>
      <c r="Y65" t="s">
        <v>4620</v>
      </c>
      <c r="Z65" s="2" t="b">
        <f>Tabla6[[#This Row],[EJECUTIVO COMERCIAL 31/05]]=Tabla6[[#This Row],[EJECUTIVO_CORPORATE]]</f>
        <v>1</v>
      </c>
      <c r="AA65" s="2" t="s">
        <v>7364</v>
      </c>
    </row>
    <row r="66" spans="1:37" x14ac:dyDescent="0.25">
      <c r="A66" t="s">
        <v>18</v>
      </c>
      <c r="B66" s="1">
        <v>43069</v>
      </c>
      <c r="C66" t="s">
        <v>6497</v>
      </c>
      <c r="D66">
        <v>31583</v>
      </c>
      <c r="E66" t="s">
        <v>761</v>
      </c>
      <c r="F66" t="s">
        <v>6646</v>
      </c>
      <c r="G66" t="s">
        <v>4620</v>
      </c>
      <c r="H66" t="s">
        <v>40</v>
      </c>
      <c r="I66" t="s">
        <v>23</v>
      </c>
      <c r="J66" t="s">
        <v>1225</v>
      </c>
      <c r="K66" t="s">
        <v>767</v>
      </c>
      <c r="L66" t="s">
        <v>768</v>
      </c>
      <c r="M66" t="s">
        <v>769</v>
      </c>
      <c r="N66" t="s">
        <v>711</v>
      </c>
      <c r="O66" s="1">
        <v>43866</v>
      </c>
      <c r="P66" s="14">
        <v>44652</v>
      </c>
      <c r="Q66" s="1">
        <v>44667</v>
      </c>
      <c r="R66" s="14" t="s">
        <v>6939</v>
      </c>
      <c r="S66" t="s">
        <v>5982</v>
      </c>
      <c r="T66" t="s">
        <v>5982</v>
      </c>
      <c r="U66" t="s">
        <v>6497</v>
      </c>
      <c r="V66" s="2" t="b">
        <f>Tabla6[[#This Row],[PLAN CONSUMO 31/05]]=Tabla6[[#This Row],[PLAN_CONSUMO]]</f>
        <v>1</v>
      </c>
      <c r="W66" t="s">
        <v>6646</v>
      </c>
      <c r="X66" s="2" t="b">
        <f>Tabla6[[#This Row],[DESCRIPCION_U20002 31/05]]=Tabla6[[#This Row],[DESCRIPCION_U2000]]</f>
        <v>1</v>
      </c>
      <c r="Y66" t="s">
        <v>4620</v>
      </c>
      <c r="Z66" s="2" t="b">
        <f>Tabla6[[#This Row],[EJECUTIVO COMERCIAL 31/05]]=Tabla6[[#This Row],[EJECUTIVO_CORPORATE]]</f>
        <v>1</v>
      </c>
      <c r="AA66" s="2" t="s">
        <v>7364</v>
      </c>
    </row>
    <row r="67" spans="1:37" x14ac:dyDescent="0.25">
      <c r="A67" t="s">
        <v>18</v>
      </c>
      <c r="B67" s="1">
        <v>43099</v>
      </c>
      <c r="C67" t="s">
        <v>6497</v>
      </c>
      <c r="D67">
        <v>31683</v>
      </c>
      <c r="E67" t="s">
        <v>761</v>
      </c>
      <c r="F67" t="s">
        <v>6649</v>
      </c>
      <c r="G67" t="s">
        <v>4620</v>
      </c>
      <c r="H67" t="s">
        <v>40</v>
      </c>
      <c r="I67" t="s">
        <v>23</v>
      </c>
      <c r="J67" t="s">
        <v>1225</v>
      </c>
      <c r="K67" t="s">
        <v>788</v>
      </c>
      <c r="L67" t="s">
        <v>789</v>
      </c>
      <c r="M67" t="s">
        <v>769</v>
      </c>
      <c r="N67" t="s">
        <v>711</v>
      </c>
      <c r="O67" s="1">
        <v>43868</v>
      </c>
      <c r="P67" s="14">
        <v>44652</v>
      </c>
      <c r="Q67" s="1">
        <v>44665</v>
      </c>
      <c r="R67" s="14" t="s">
        <v>6939</v>
      </c>
      <c r="S67" t="s">
        <v>5982</v>
      </c>
      <c r="T67" t="s">
        <v>5982</v>
      </c>
      <c r="U67" t="s">
        <v>6497</v>
      </c>
      <c r="V67" s="2" t="b">
        <f>Tabla6[[#This Row],[PLAN CONSUMO 31/05]]=Tabla6[[#This Row],[PLAN_CONSUMO]]</f>
        <v>1</v>
      </c>
      <c r="W67" t="s">
        <v>6649</v>
      </c>
      <c r="X67" s="2" t="b">
        <f>Tabla6[[#This Row],[DESCRIPCION_U20002 31/05]]=Tabla6[[#This Row],[DESCRIPCION_U2000]]</f>
        <v>1</v>
      </c>
      <c r="Y67" t="s">
        <v>4620</v>
      </c>
      <c r="Z67" s="2" t="b">
        <f>Tabla6[[#This Row],[EJECUTIVO COMERCIAL 31/05]]=Tabla6[[#This Row],[EJECUTIVO_CORPORATE]]</f>
        <v>1</v>
      </c>
      <c r="AA67" s="2" t="s">
        <v>7364</v>
      </c>
    </row>
    <row r="68" spans="1:37" x14ac:dyDescent="0.25">
      <c r="A68" t="s">
        <v>18</v>
      </c>
      <c r="B68" s="1">
        <v>42947</v>
      </c>
      <c r="C68" t="s">
        <v>287</v>
      </c>
      <c r="D68">
        <v>31267</v>
      </c>
      <c r="E68" t="s">
        <v>761</v>
      </c>
      <c r="F68" t="s">
        <v>5999</v>
      </c>
      <c r="G68" t="s">
        <v>4620</v>
      </c>
      <c r="H68" t="s">
        <v>22</v>
      </c>
      <c r="I68" t="s">
        <v>23</v>
      </c>
      <c r="J68" t="s">
        <v>1225</v>
      </c>
      <c r="K68" t="s">
        <v>763</v>
      </c>
      <c r="L68" t="s">
        <v>764</v>
      </c>
      <c r="M68" t="s">
        <v>765</v>
      </c>
      <c r="N68" t="s">
        <v>711</v>
      </c>
      <c r="O68" s="1">
        <v>43873</v>
      </c>
      <c r="P68" s="14">
        <v>44652</v>
      </c>
      <c r="Q68" s="1">
        <v>44670</v>
      </c>
      <c r="R68" s="14" t="s">
        <v>6939</v>
      </c>
      <c r="S68" t="s">
        <v>5982</v>
      </c>
      <c r="T68" t="s">
        <v>5982</v>
      </c>
      <c r="U68" t="s">
        <v>287</v>
      </c>
      <c r="V68" s="2" t="b">
        <f>Tabla6[[#This Row],[PLAN CONSUMO 31/05]]=Tabla6[[#This Row],[PLAN_CONSUMO]]</f>
        <v>1</v>
      </c>
      <c r="W68" t="s">
        <v>5999</v>
      </c>
      <c r="X68" s="2" t="b">
        <f>Tabla6[[#This Row],[DESCRIPCION_U20002 31/05]]=Tabla6[[#This Row],[DESCRIPCION_U2000]]</f>
        <v>1</v>
      </c>
      <c r="Y68" t="s">
        <v>4620</v>
      </c>
      <c r="Z68" s="2" t="b">
        <f>Tabla6[[#This Row],[EJECUTIVO COMERCIAL 31/05]]=Tabla6[[#This Row],[EJECUTIVO_CORPORATE]]</f>
        <v>1</v>
      </c>
      <c r="AA68" s="2" t="s">
        <v>7364</v>
      </c>
    </row>
    <row r="69" spans="1:37" hidden="1" x14ac:dyDescent="0.25">
      <c r="A69" t="s">
        <v>18</v>
      </c>
      <c r="B69" s="1">
        <v>43860</v>
      </c>
      <c r="C69" t="s">
        <v>28</v>
      </c>
      <c r="D69">
        <v>34877</v>
      </c>
      <c r="E69" t="s">
        <v>761</v>
      </c>
      <c r="F69" t="s">
        <v>7235</v>
      </c>
      <c r="G69" t="s">
        <v>4620</v>
      </c>
      <c r="H69" t="s">
        <v>31</v>
      </c>
      <c r="I69" t="s">
        <v>23</v>
      </c>
      <c r="J69" t="s">
        <v>1225</v>
      </c>
      <c r="K69" t="s">
        <v>2054</v>
      </c>
      <c r="L69" t="s">
        <v>2055</v>
      </c>
      <c r="M69" t="s">
        <v>2056</v>
      </c>
      <c r="N69" t="s">
        <v>711</v>
      </c>
      <c r="O69" s="1">
        <v>44013</v>
      </c>
      <c r="R69" s="1" t="s">
        <v>7052</v>
      </c>
      <c r="S69" t="s">
        <v>5982</v>
      </c>
      <c r="T69" t="s">
        <v>5982</v>
      </c>
      <c r="U69" t="s">
        <v>28</v>
      </c>
      <c r="V69" s="2" t="b">
        <f>Tabla6[[#This Row],[PLAN CONSUMO 31/05]]=Tabla6[[#This Row],[PLAN_CONSUMO]]</f>
        <v>1</v>
      </c>
      <c r="W69" t="s">
        <v>7235</v>
      </c>
      <c r="X69" s="2" t="b">
        <f>Tabla6[[#This Row],[DESCRIPCION_U20002 31/05]]=Tabla6[[#This Row],[DESCRIPCION_U2000]]</f>
        <v>1</v>
      </c>
      <c r="Y69" t="s">
        <v>4620</v>
      </c>
      <c r="Z69" s="2" t="b">
        <f>Tabla6[[#This Row],[EJECUTIVO COMERCIAL 31/05]]=Tabla6[[#This Row],[EJECUTIVO_CORPORATE]]</f>
        <v>1</v>
      </c>
      <c r="AA69" s="2" t="s">
        <v>7365</v>
      </c>
      <c r="AK69" t="e">
        <v>#N/A</v>
      </c>
    </row>
    <row r="70" spans="1:37" x14ac:dyDescent="0.25">
      <c r="A70" t="s">
        <v>18</v>
      </c>
      <c r="B70" s="1">
        <v>43434</v>
      </c>
      <c r="C70" t="s">
        <v>6497</v>
      </c>
      <c r="D70">
        <v>33285</v>
      </c>
      <c r="E70" t="s">
        <v>761</v>
      </c>
      <c r="F70" t="s">
        <v>6653</v>
      </c>
      <c r="G70" t="s">
        <v>4620</v>
      </c>
      <c r="H70" t="s">
        <v>40</v>
      </c>
      <c r="I70" t="s">
        <v>23</v>
      </c>
      <c r="J70" t="s">
        <v>1225</v>
      </c>
      <c r="K70" t="s">
        <v>818</v>
      </c>
      <c r="L70" t="s">
        <v>819</v>
      </c>
      <c r="M70" t="s">
        <v>820</v>
      </c>
      <c r="N70" t="s">
        <v>711</v>
      </c>
      <c r="O70" s="1">
        <v>43873</v>
      </c>
      <c r="P70" s="14">
        <v>44652</v>
      </c>
      <c r="Q70" s="1">
        <v>44665</v>
      </c>
      <c r="R70" s="14" t="s">
        <v>6939</v>
      </c>
      <c r="S70" t="s">
        <v>5982</v>
      </c>
      <c r="T70" t="s">
        <v>5982</v>
      </c>
      <c r="U70" t="s">
        <v>6497</v>
      </c>
      <c r="V70" s="2" t="b">
        <f>Tabla6[[#This Row],[PLAN CONSUMO 31/05]]=Tabla6[[#This Row],[PLAN_CONSUMO]]</f>
        <v>1</v>
      </c>
      <c r="W70" t="s">
        <v>6653</v>
      </c>
      <c r="X70" s="2" t="b">
        <f>Tabla6[[#This Row],[DESCRIPCION_U20002 31/05]]=Tabla6[[#This Row],[DESCRIPCION_U2000]]</f>
        <v>1</v>
      </c>
      <c r="Y70" t="s">
        <v>4620</v>
      </c>
      <c r="Z70" s="2" t="b">
        <f>Tabla6[[#This Row],[EJECUTIVO COMERCIAL 31/05]]=Tabla6[[#This Row],[EJECUTIVO_CORPORATE]]</f>
        <v>1</v>
      </c>
      <c r="AA70" s="2" t="s">
        <v>7364</v>
      </c>
    </row>
    <row r="71" spans="1:37" x14ac:dyDescent="0.25">
      <c r="A71" t="s">
        <v>18</v>
      </c>
      <c r="B71" s="1">
        <v>43099</v>
      </c>
      <c r="C71" t="s">
        <v>6497</v>
      </c>
      <c r="D71">
        <v>31685</v>
      </c>
      <c r="E71" t="s">
        <v>761</v>
      </c>
      <c r="F71" t="s">
        <v>6650</v>
      </c>
      <c r="G71" t="s">
        <v>4620</v>
      </c>
      <c r="H71" t="s">
        <v>40</v>
      </c>
      <c r="I71" t="s">
        <v>23</v>
      </c>
      <c r="J71" t="s">
        <v>1225</v>
      </c>
      <c r="K71" t="s">
        <v>795</v>
      </c>
      <c r="L71" t="s">
        <v>796</v>
      </c>
      <c r="M71" t="s">
        <v>797</v>
      </c>
      <c r="N71" t="s">
        <v>711</v>
      </c>
      <c r="O71" s="1">
        <v>43873</v>
      </c>
      <c r="P71" s="14">
        <v>44652</v>
      </c>
      <c r="Q71" s="1">
        <v>44665</v>
      </c>
      <c r="R71" s="14" t="s">
        <v>6939</v>
      </c>
      <c r="S71" t="s">
        <v>5982</v>
      </c>
      <c r="T71" t="s">
        <v>5982</v>
      </c>
      <c r="U71" t="s">
        <v>6497</v>
      </c>
      <c r="V71" s="2" t="b">
        <f>Tabla6[[#This Row],[PLAN CONSUMO 31/05]]=Tabla6[[#This Row],[PLAN_CONSUMO]]</f>
        <v>1</v>
      </c>
      <c r="W71" t="s">
        <v>6650</v>
      </c>
      <c r="X71" s="2" t="b">
        <f>Tabla6[[#This Row],[DESCRIPCION_U20002 31/05]]=Tabla6[[#This Row],[DESCRIPCION_U2000]]</f>
        <v>1</v>
      </c>
      <c r="Y71" t="s">
        <v>4620</v>
      </c>
      <c r="Z71" s="2" t="b">
        <f>Tabla6[[#This Row],[EJECUTIVO COMERCIAL 31/05]]=Tabla6[[#This Row],[EJECUTIVO_CORPORATE]]</f>
        <v>1</v>
      </c>
      <c r="AA71" s="2" t="s">
        <v>7364</v>
      </c>
    </row>
    <row r="72" spans="1:37" x14ac:dyDescent="0.25">
      <c r="A72" t="s">
        <v>18</v>
      </c>
      <c r="B72" s="1">
        <v>43069</v>
      </c>
      <c r="C72" t="s">
        <v>6497</v>
      </c>
      <c r="D72">
        <v>31585</v>
      </c>
      <c r="E72" t="s">
        <v>761</v>
      </c>
      <c r="F72" t="s">
        <v>6648</v>
      </c>
      <c r="G72" t="s">
        <v>4620</v>
      </c>
      <c r="H72" t="s">
        <v>40</v>
      </c>
      <c r="I72" t="s">
        <v>23</v>
      </c>
      <c r="J72" t="s">
        <v>1225</v>
      </c>
      <c r="K72" t="s">
        <v>774</v>
      </c>
      <c r="L72" t="s">
        <v>775</v>
      </c>
      <c r="M72" t="s">
        <v>769</v>
      </c>
      <c r="N72" t="s">
        <v>711</v>
      </c>
      <c r="O72" s="1">
        <v>43874</v>
      </c>
      <c r="P72" s="14">
        <v>44652</v>
      </c>
      <c r="Q72" s="1">
        <v>44665</v>
      </c>
      <c r="R72" s="14" t="s">
        <v>6939</v>
      </c>
      <c r="S72" t="s">
        <v>5982</v>
      </c>
      <c r="T72" t="s">
        <v>5982</v>
      </c>
      <c r="U72" t="s">
        <v>6497</v>
      </c>
      <c r="V72" s="2" t="b">
        <f>Tabla6[[#This Row],[PLAN CONSUMO 31/05]]=Tabla6[[#This Row],[PLAN_CONSUMO]]</f>
        <v>1</v>
      </c>
      <c r="W72" t="s">
        <v>6648</v>
      </c>
      <c r="X72" s="2" t="b">
        <f>Tabla6[[#This Row],[DESCRIPCION_U20002 31/05]]=Tabla6[[#This Row],[DESCRIPCION_U2000]]</f>
        <v>1</v>
      </c>
      <c r="Y72" t="s">
        <v>4620</v>
      </c>
      <c r="Z72" s="2" t="b">
        <f>Tabla6[[#This Row],[EJECUTIVO COMERCIAL 31/05]]=Tabla6[[#This Row],[EJECUTIVO_CORPORATE]]</f>
        <v>1</v>
      </c>
      <c r="AA72" s="2" t="s">
        <v>7364</v>
      </c>
    </row>
    <row r="73" spans="1:37" hidden="1" x14ac:dyDescent="0.25">
      <c r="A73" t="s">
        <v>18</v>
      </c>
      <c r="B73" s="1">
        <v>43280</v>
      </c>
      <c r="C73" t="s">
        <v>6497</v>
      </c>
      <c r="D73">
        <v>32550</v>
      </c>
      <c r="E73" t="s">
        <v>761</v>
      </c>
      <c r="F73" t="s">
        <v>810</v>
      </c>
      <c r="G73" t="s">
        <v>4620</v>
      </c>
      <c r="H73" t="s">
        <v>22</v>
      </c>
      <c r="I73" t="s">
        <v>23</v>
      </c>
      <c r="J73" t="s">
        <v>1225</v>
      </c>
      <c r="K73" t="s">
        <v>811</v>
      </c>
      <c r="L73" t="s">
        <v>812</v>
      </c>
      <c r="M73">
        <v>77539153</v>
      </c>
      <c r="N73" t="s">
        <v>711</v>
      </c>
      <c r="O73" s="1">
        <v>43875</v>
      </c>
      <c r="P73" s="14"/>
      <c r="Q73" s="14"/>
      <c r="R73" s="14" t="s">
        <v>7358</v>
      </c>
      <c r="S73" t="s">
        <v>5984</v>
      </c>
      <c r="T73" t="s">
        <v>35</v>
      </c>
      <c r="U73" t="s">
        <v>6497</v>
      </c>
      <c r="V73" s="2" t="b">
        <f>Tabla6[[#This Row],[PLAN CONSUMO 31/05]]=Tabla6[[#This Row],[PLAN_CONSUMO]]</f>
        <v>1</v>
      </c>
      <c r="W73" t="s">
        <v>35</v>
      </c>
      <c r="X73" s="2" t="b">
        <f>Tabla6[[#This Row],[DESCRIPCION_U20002 31/05]]=Tabla6[[#This Row],[DESCRIPCION_U2000]]</f>
        <v>0</v>
      </c>
      <c r="Y73" t="s">
        <v>4620</v>
      </c>
      <c r="Z73" s="2" t="b">
        <f>Tabla6[[#This Row],[EJECUTIVO COMERCIAL 31/05]]=Tabla6[[#This Row],[EJECUTIVO_CORPORATE]]</f>
        <v>1</v>
      </c>
      <c r="AA73" s="2" t="s">
        <v>7364</v>
      </c>
    </row>
    <row r="74" spans="1:37" x14ac:dyDescent="0.25">
      <c r="A74" t="s">
        <v>18</v>
      </c>
      <c r="B74" s="1">
        <v>43099</v>
      </c>
      <c r="C74" t="s">
        <v>6497</v>
      </c>
      <c r="D74">
        <v>31682</v>
      </c>
      <c r="E74" t="s">
        <v>761</v>
      </c>
      <c r="F74" t="s">
        <v>6637</v>
      </c>
      <c r="G74" t="s">
        <v>4620</v>
      </c>
      <c r="H74" t="s">
        <v>40</v>
      </c>
      <c r="I74" t="s">
        <v>23</v>
      </c>
      <c r="J74" t="s">
        <v>1225</v>
      </c>
      <c r="K74" t="s">
        <v>785</v>
      </c>
      <c r="L74" t="s">
        <v>786</v>
      </c>
      <c r="M74" t="s">
        <v>769</v>
      </c>
      <c r="N74" t="s">
        <v>711</v>
      </c>
      <c r="O74" s="1">
        <v>43882</v>
      </c>
      <c r="P74" s="14">
        <v>44652</v>
      </c>
      <c r="Q74" s="1">
        <v>44671</v>
      </c>
      <c r="R74" s="14" t="s">
        <v>6939</v>
      </c>
      <c r="S74" t="s">
        <v>5982</v>
      </c>
      <c r="T74" t="s">
        <v>5982</v>
      </c>
      <c r="U74" t="s">
        <v>6497</v>
      </c>
      <c r="V74" s="2" t="b">
        <f>Tabla6[[#This Row],[PLAN CONSUMO 31/05]]=Tabla6[[#This Row],[PLAN_CONSUMO]]</f>
        <v>1</v>
      </c>
      <c r="W74" t="s">
        <v>6637</v>
      </c>
      <c r="X74" s="2" t="b">
        <f>Tabla6[[#This Row],[DESCRIPCION_U20002 31/05]]=Tabla6[[#This Row],[DESCRIPCION_U2000]]</f>
        <v>1</v>
      </c>
      <c r="Y74" t="s">
        <v>4620</v>
      </c>
      <c r="Z74" s="2" t="b">
        <f>Tabla6[[#This Row],[EJECUTIVO COMERCIAL 31/05]]=Tabla6[[#This Row],[EJECUTIVO_CORPORATE]]</f>
        <v>1</v>
      </c>
      <c r="AA74" s="2" t="s">
        <v>7364</v>
      </c>
    </row>
    <row r="75" spans="1:37" x14ac:dyDescent="0.25">
      <c r="A75" t="s">
        <v>18</v>
      </c>
      <c r="B75" s="1">
        <v>43099</v>
      </c>
      <c r="C75" t="s">
        <v>6497</v>
      </c>
      <c r="D75">
        <v>31687</v>
      </c>
      <c r="E75" t="s">
        <v>761</v>
      </c>
      <c r="F75" t="s">
        <v>6652</v>
      </c>
      <c r="G75" t="s">
        <v>4620</v>
      </c>
      <c r="H75" t="s">
        <v>40</v>
      </c>
      <c r="I75" t="s">
        <v>23</v>
      </c>
      <c r="J75" t="s">
        <v>1225</v>
      </c>
      <c r="K75" t="s">
        <v>803</v>
      </c>
      <c r="L75" t="s">
        <v>804</v>
      </c>
      <c r="M75" t="s">
        <v>805</v>
      </c>
      <c r="N75" t="s">
        <v>711</v>
      </c>
      <c r="O75" s="1">
        <v>43887</v>
      </c>
      <c r="P75" s="14">
        <v>44652</v>
      </c>
      <c r="Q75" s="1">
        <v>44669</v>
      </c>
      <c r="R75" s="14" t="s">
        <v>6939</v>
      </c>
      <c r="S75" t="s">
        <v>5982</v>
      </c>
      <c r="T75" t="s">
        <v>5982</v>
      </c>
      <c r="U75" t="s">
        <v>6497</v>
      </c>
      <c r="V75" s="2" t="b">
        <f>Tabla6[[#This Row],[PLAN CONSUMO 31/05]]=Tabla6[[#This Row],[PLAN_CONSUMO]]</f>
        <v>1</v>
      </c>
      <c r="W75" t="s">
        <v>6652</v>
      </c>
      <c r="X75" s="2" t="b">
        <f>Tabla6[[#This Row],[DESCRIPCION_U20002 31/05]]=Tabla6[[#This Row],[DESCRIPCION_U2000]]</f>
        <v>1</v>
      </c>
      <c r="Y75" t="s">
        <v>4620</v>
      </c>
      <c r="Z75" s="2" t="b">
        <f>Tabla6[[#This Row],[EJECUTIVO COMERCIAL 31/05]]=Tabla6[[#This Row],[EJECUTIVO_CORPORATE]]</f>
        <v>1</v>
      </c>
      <c r="AA75" s="2" t="s">
        <v>7364</v>
      </c>
    </row>
    <row r="76" spans="1:37" hidden="1" x14ac:dyDescent="0.25">
      <c r="A76" t="s">
        <v>18</v>
      </c>
      <c r="B76" s="1">
        <v>43250</v>
      </c>
      <c r="C76" t="s">
        <v>6497</v>
      </c>
      <c r="D76">
        <v>32418</v>
      </c>
      <c r="E76" t="s">
        <v>761</v>
      </c>
      <c r="F76" t="s">
        <v>6630</v>
      </c>
      <c r="G76" t="s">
        <v>4620</v>
      </c>
      <c r="H76" t="s">
        <v>40</v>
      </c>
      <c r="I76" t="s">
        <v>23</v>
      </c>
      <c r="J76" t="s">
        <v>1225</v>
      </c>
      <c r="K76" t="s">
        <v>2044</v>
      </c>
      <c r="L76" t="s">
        <v>812</v>
      </c>
      <c r="M76" t="s">
        <v>2045</v>
      </c>
      <c r="N76" t="s">
        <v>711</v>
      </c>
      <c r="O76" s="1">
        <v>44124</v>
      </c>
      <c r="P76" s="14"/>
      <c r="Q76" s="14"/>
      <c r="R76" s="14" t="s">
        <v>7358</v>
      </c>
      <c r="S76" t="s">
        <v>5984</v>
      </c>
      <c r="T76" t="s">
        <v>35</v>
      </c>
      <c r="U76" t="s">
        <v>6497</v>
      </c>
      <c r="V76" s="2" t="b">
        <f>Tabla6[[#This Row],[PLAN CONSUMO 31/05]]=Tabla6[[#This Row],[PLAN_CONSUMO]]</f>
        <v>1</v>
      </c>
      <c r="W76" t="s">
        <v>35</v>
      </c>
      <c r="X76" s="2" t="b">
        <f>Tabla6[[#This Row],[DESCRIPCION_U20002 31/05]]=Tabla6[[#This Row],[DESCRIPCION_U2000]]</f>
        <v>0</v>
      </c>
      <c r="Y76" t="s">
        <v>4620</v>
      </c>
      <c r="Z76" s="2" t="b">
        <f>Tabla6[[#This Row],[EJECUTIVO COMERCIAL 31/05]]=Tabla6[[#This Row],[EJECUTIVO_CORPORATE]]</f>
        <v>1</v>
      </c>
      <c r="AA76" s="2" t="s">
        <v>7364</v>
      </c>
    </row>
    <row r="77" spans="1:37" x14ac:dyDescent="0.25">
      <c r="A77" t="s">
        <v>18</v>
      </c>
      <c r="B77" s="1">
        <v>43693</v>
      </c>
      <c r="C77" t="s">
        <v>28</v>
      </c>
      <c r="D77">
        <v>34408</v>
      </c>
      <c r="E77" t="s">
        <v>761</v>
      </c>
      <c r="F77" t="s">
        <v>6633</v>
      </c>
      <c r="G77" t="s">
        <v>4620</v>
      </c>
      <c r="H77" t="s">
        <v>40</v>
      </c>
      <c r="I77" t="s">
        <v>23</v>
      </c>
      <c r="J77" t="s">
        <v>1225</v>
      </c>
      <c r="K77" t="s">
        <v>2051</v>
      </c>
      <c r="L77" t="s">
        <v>2052</v>
      </c>
      <c r="M77" t="s">
        <v>2053</v>
      </c>
      <c r="N77" t="s">
        <v>711</v>
      </c>
      <c r="O77" s="1">
        <v>44125</v>
      </c>
      <c r="P77" s="14">
        <v>44652</v>
      </c>
      <c r="Q77" s="1">
        <v>44667</v>
      </c>
      <c r="R77" s="14" t="s">
        <v>6939</v>
      </c>
      <c r="S77" t="s">
        <v>5982</v>
      </c>
      <c r="T77" t="s">
        <v>35</v>
      </c>
      <c r="U77" t="s">
        <v>28</v>
      </c>
      <c r="V77" s="2" t="b">
        <f>Tabla6[[#This Row],[PLAN CONSUMO 31/05]]=Tabla6[[#This Row],[PLAN_CONSUMO]]</f>
        <v>1</v>
      </c>
      <c r="W77" t="s">
        <v>35</v>
      </c>
      <c r="X77" s="2" t="b">
        <f>Tabla6[[#This Row],[DESCRIPCION_U20002 31/05]]=Tabla6[[#This Row],[DESCRIPCION_U2000]]</f>
        <v>0</v>
      </c>
      <c r="Y77" t="s">
        <v>4620</v>
      </c>
      <c r="Z77" s="2" t="b">
        <f>Tabla6[[#This Row],[EJECUTIVO COMERCIAL 31/05]]=Tabla6[[#This Row],[EJECUTIVO_CORPORATE]]</f>
        <v>1</v>
      </c>
      <c r="AA77" s="2" t="s">
        <v>7364</v>
      </c>
    </row>
    <row r="78" spans="1:37" x14ac:dyDescent="0.25">
      <c r="A78" t="s">
        <v>18</v>
      </c>
      <c r="B78" s="1">
        <v>44071</v>
      </c>
      <c r="C78" t="s">
        <v>557</v>
      </c>
      <c r="D78">
        <v>35437</v>
      </c>
      <c r="E78" t="s">
        <v>761</v>
      </c>
      <c r="F78" t="s">
        <v>6683</v>
      </c>
      <c r="G78" t="s">
        <v>4620</v>
      </c>
      <c r="H78" t="s">
        <v>40</v>
      </c>
      <c r="I78" t="s">
        <v>23</v>
      </c>
      <c r="J78" t="s">
        <v>1225</v>
      </c>
      <c r="K78" t="s">
        <v>2289</v>
      </c>
      <c r="L78" t="s">
        <v>2290</v>
      </c>
      <c r="M78" t="s">
        <v>2291</v>
      </c>
      <c r="N78" t="s">
        <v>711</v>
      </c>
      <c r="O78" s="1">
        <v>44126</v>
      </c>
      <c r="P78" s="14">
        <v>44652</v>
      </c>
      <c r="Q78" s="1">
        <v>44671</v>
      </c>
      <c r="R78" s="14" t="s">
        <v>6939</v>
      </c>
      <c r="S78" t="s">
        <v>5982</v>
      </c>
      <c r="T78" t="s">
        <v>5982</v>
      </c>
      <c r="U78" t="s">
        <v>557</v>
      </c>
      <c r="V78" s="2" t="b">
        <f>Tabla6[[#This Row],[PLAN CONSUMO 31/05]]=Tabla6[[#This Row],[PLAN_CONSUMO]]</f>
        <v>1</v>
      </c>
      <c r="W78" t="s">
        <v>6683</v>
      </c>
      <c r="X78" s="2" t="b">
        <f>Tabla6[[#This Row],[DESCRIPCION_U20002 31/05]]=Tabla6[[#This Row],[DESCRIPCION_U2000]]</f>
        <v>1</v>
      </c>
      <c r="Y78" t="s">
        <v>4620</v>
      </c>
      <c r="Z78" s="2" t="b">
        <f>Tabla6[[#This Row],[EJECUTIVO COMERCIAL 31/05]]=Tabla6[[#This Row],[EJECUTIVO_CORPORATE]]</f>
        <v>1</v>
      </c>
      <c r="AA78" s="2" t="s">
        <v>7364</v>
      </c>
    </row>
    <row r="79" spans="1:37" x14ac:dyDescent="0.25">
      <c r="A79" t="s">
        <v>18</v>
      </c>
      <c r="B79" s="1">
        <v>43069</v>
      </c>
      <c r="C79" t="s">
        <v>6497</v>
      </c>
      <c r="D79">
        <v>31581</v>
      </c>
      <c r="E79" t="s">
        <v>761</v>
      </c>
      <c r="F79" t="s">
        <v>6629</v>
      </c>
      <c r="G79" t="s">
        <v>4620</v>
      </c>
      <c r="H79" t="s">
        <v>40</v>
      </c>
      <c r="I79" t="s">
        <v>23</v>
      </c>
      <c r="J79" t="s">
        <v>1225</v>
      </c>
      <c r="K79" t="s">
        <v>2042</v>
      </c>
      <c r="L79" t="s">
        <v>2043</v>
      </c>
      <c r="M79" t="s">
        <v>769</v>
      </c>
      <c r="N79" t="s">
        <v>711</v>
      </c>
      <c r="O79" s="1">
        <v>44126</v>
      </c>
      <c r="P79" s="14">
        <v>44652</v>
      </c>
      <c r="Q79" s="1">
        <v>44671</v>
      </c>
      <c r="R79" s="14" t="s">
        <v>6939</v>
      </c>
      <c r="S79" t="s">
        <v>5982</v>
      </c>
      <c r="T79" t="s">
        <v>5982</v>
      </c>
      <c r="U79" t="s">
        <v>6497</v>
      </c>
      <c r="V79" s="2" t="b">
        <f>Tabla6[[#This Row],[PLAN CONSUMO 31/05]]=Tabla6[[#This Row],[PLAN_CONSUMO]]</f>
        <v>1</v>
      </c>
      <c r="W79" t="s">
        <v>6629</v>
      </c>
      <c r="X79" s="2" t="b">
        <f>Tabla6[[#This Row],[DESCRIPCION_U20002 31/05]]=Tabla6[[#This Row],[DESCRIPCION_U2000]]</f>
        <v>1</v>
      </c>
      <c r="Y79" t="s">
        <v>4620</v>
      </c>
      <c r="Z79" s="2" t="b">
        <f>Tabla6[[#This Row],[EJECUTIVO COMERCIAL 31/05]]=Tabla6[[#This Row],[EJECUTIVO_CORPORATE]]</f>
        <v>1</v>
      </c>
      <c r="AA79" s="2" t="s">
        <v>7364</v>
      </c>
    </row>
    <row r="80" spans="1:37" x14ac:dyDescent="0.25">
      <c r="A80" t="s">
        <v>18</v>
      </c>
      <c r="B80" s="1">
        <v>43486</v>
      </c>
      <c r="C80" t="s">
        <v>6497</v>
      </c>
      <c r="D80">
        <v>33422</v>
      </c>
      <c r="E80" t="s">
        <v>761</v>
      </c>
      <c r="F80" t="s">
        <v>6631</v>
      </c>
      <c r="G80" t="s">
        <v>4620</v>
      </c>
      <c r="H80" t="s">
        <v>40</v>
      </c>
      <c r="I80" t="s">
        <v>23</v>
      </c>
      <c r="J80" t="s">
        <v>1225</v>
      </c>
      <c r="K80" t="s">
        <v>2046</v>
      </c>
      <c r="L80" t="s">
        <v>2047</v>
      </c>
      <c r="M80" t="s">
        <v>2048</v>
      </c>
      <c r="N80" t="s">
        <v>711</v>
      </c>
      <c r="O80" s="1">
        <v>44126</v>
      </c>
      <c r="P80" s="14">
        <v>44652</v>
      </c>
      <c r="Q80" s="1">
        <v>44671</v>
      </c>
      <c r="R80" s="14" t="s">
        <v>6939</v>
      </c>
      <c r="S80" t="s">
        <v>5982</v>
      </c>
      <c r="T80" t="s">
        <v>5982</v>
      </c>
      <c r="U80" t="s">
        <v>6497</v>
      </c>
      <c r="V80" s="2" t="b">
        <f>Tabla6[[#This Row],[PLAN CONSUMO 31/05]]=Tabla6[[#This Row],[PLAN_CONSUMO]]</f>
        <v>1</v>
      </c>
      <c r="W80" t="s">
        <v>6631</v>
      </c>
      <c r="X80" s="2" t="b">
        <f>Tabla6[[#This Row],[DESCRIPCION_U20002 31/05]]=Tabla6[[#This Row],[DESCRIPCION_U2000]]</f>
        <v>1</v>
      </c>
      <c r="Y80" t="s">
        <v>4620</v>
      </c>
      <c r="Z80" s="2" t="b">
        <f>Tabla6[[#This Row],[EJECUTIVO COMERCIAL 31/05]]=Tabla6[[#This Row],[EJECUTIVO_CORPORATE]]</f>
        <v>1</v>
      </c>
      <c r="AA80" s="2" t="s">
        <v>7364</v>
      </c>
    </row>
    <row r="81" spans="1:27" x14ac:dyDescent="0.25">
      <c r="A81" t="s">
        <v>18</v>
      </c>
      <c r="B81" s="1">
        <v>43524</v>
      </c>
      <c r="C81" t="s">
        <v>299</v>
      </c>
      <c r="D81">
        <v>33667</v>
      </c>
      <c r="E81" t="s">
        <v>761</v>
      </c>
      <c r="F81" t="s">
        <v>6632</v>
      </c>
      <c r="G81" t="s">
        <v>4620</v>
      </c>
      <c r="H81" t="s">
        <v>40</v>
      </c>
      <c r="I81" t="s">
        <v>23</v>
      </c>
      <c r="J81" t="s">
        <v>1225</v>
      </c>
      <c r="K81" t="s">
        <v>2049</v>
      </c>
      <c r="L81" t="s">
        <v>2050</v>
      </c>
      <c r="M81" t="s">
        <v>2048</v>
      </c>
      <c r="N81" t="s">
        <v>711</v>
      </c>
      <c r="O81" s="1">
        <v>44126</v>
      </c>
      <c r="P81" s="14">
        <v>44652</v>
      </c>
      <c r="Q81" s="1">
        <v>44672</v>
      </c>
      <c r="R81" s="14" t="s">
        <v>6939</v>
      </c>
      <c r="S81" t="s">
        <v>5982</v>
      </c>
      <c r="T81" t="s">
        <v>5982</v>
      </c>
      <c r="U81" t="s">
        <v>299</v>
      </c>
      <c r="V81" s="2" t="b">
        <f>Tabla6[[#This Row],[PLAN CONSUMO 31/05]]=Tabla6[[#This Row],[PLAN_CONSUMO]]</f>
        <v>1</v>
      </c>
      <c r="W81" t="s">
        <v>7204</v>
      </c>
      <c r="X81" s="2" t="b">
        <f>Tabla6[[#This Row],[DESCRIPCION_U20002 31/05]]=Tabla6[[#This Row],[DESCRIPCION_U2000]]</f>
        <v>0</v>
      </c>
      <c r="Y81" t="s">
        <v>4620</v>
      </c>
      <c r="Z81" s="2" t="b">
        <f>Tabla6[[#This Row],[EJECUTIVO COMERCIAL 31/05]]=Tabla6[[#This Row],[EJECUTIVO_CORPORATE]]</f>
        <v>1</v>
      </c>
      <c r="AA81" s="2" t="s">
        <v>7364</v>
      </c>
    </row>
    <row r="82" spans="1:27" x14ac:dyDescent="0.25">
      <c r="A82" t="s">
        <v>18</v>
      </c>
      <c r="B82" s="1">
        <v>41730</v>
      </c>
      <c r="C82" t="s">
        <v>905</v>
      </c>
      <c r="D82">
        <v>28849</v>
      </c>
      <c r="E82" t="s">
        <v>1267</v>
      </c>
      <c r="F82" t="s">
        <v>6059</v>
      </c>
      <c r="G82" t="s">
        <v>1820</v>
      </c>
      <c r="H82" t="s">
        <v>40</v>
      </c>
      <c r="I82" t="s">
        <v>23</v>
      </c>
      <c r="J82" t="s">
        <v>1378</v>
      </c>
      <c r="K82" t="s">
        <v>1935</v>
      </c>
      <c r="L82">
        <v>0</v>
      </c>
      <c r="M82" t="s">
        <v>1329</v>
      </c>
      <c r="N82" t="s">
        <v>711</v>
      </c>
      <c r="O82" s="1">
        <v>44036</v>
      </c>
      <c r="P82" s="14">
        <v>44652</v>
      </c>
      <c r="Q82" s="1">
        <v>44676</v>
      </c>
      <c r="R82" s="14" t="s">
        <v>6939</v>
      </c>
      <c r="S82" t="s">
        <v>5982</v>
      </c>
      <c r="T82" t="s">
        <v>5982</v>
      </c>
      <c r="U82" t="s">
        <v>905</v>
      </c>
      <c r="V82" s="2" t="b">
        <f>Tabla6[[#This Row],[PLAN CONSUMO 31/05]]=Tabla6[[#This Row],[PLAN_CONSUMO]]</f>
        <v>1</v>
      </c>
      <c r="W82" t="s">
        <v>6059</v>
      </c>
      <c r="X82" s="2" t="b">
        <f>Tabla6[[#This Row],[DESCRIPCION_U20002 31/05]]=Tabla6[[#This Row],[DESCRIPCION_U2000]]</f>
        <v>1</v>
      </c>
      <c r="Y82" t="s">
        <v>1820</v>
      </c>
      <c r="Z82" s="2" t="b">
        <f>Tabla6[[#This Row],[EJECUTIVO COMERCIAL 31/05]]=Tabla6[[#This Row],[EJECUTIVO_CORPORATE]]</f>
        <v>1</v>
      </c>
      <c r="AA82" s="2" t="s">
        <v>7364</v>
      </c>
    </row>
    <row r="83" spans="1:27" x14ac:dyDescent="0.25">
      <c r="A83" t="s">
        <v>18</v>
      </c>
      <c r="B83" s="1">
        <v>42453</v>
      </c>
      <c r="C83" t="s">
        <v>323</v>
      </c>
      <c r="D83">
        <v>30017</v>
      </c>
      <c r="E83" t="s">
        <v>1664</v>
      </c>
      <c r="F83" t="s">
        <v>6676</v>
      </c>
      <c r="G83" t="s">
        <v>4620</v>
      </c>
      <c r="H83" t="s">
        <v>40</v>
      </c>
      <c r="I83" t="s">
        <v>23</v>
      </c>
      <c r="J83" t="s">
        <v>1225</v>
      </c>
      <c r="K83" t="s">
        <v>1708</v>
      </c>
      <c r="L83" t="s">
        <v>1709</v>
      </c>
      <c r="M83" t="s">
        <v>1707</v>
      </c>
      <c r="N83" t="s">
        <v>711</v>
      </c>
      <c r="O83" s="1">
        <v>44025</v>
      </c>
      <c r="P83" s="14">
        <v>44652</v>
      </c>
      <c r="Q83" s="1">
        <v>44672</v>
      </c>
      <c r="R83" s="14" t="s">
        <v>6939</v>
      </c>
      <c r="S83" t="s">
        <v>5982</v>
      </c>
      <c r="T83" t="s">
        <v>5982</v>
      </c>
      <c r="U83" t="s">
        <v>323</v>
      </c>
      <c r="V83" s="2" t="b">
        <f>Tabla6[[#This Row],[PLAN CONSUMO 31/05]]=Tabla6[[#This Row],[PLAN_CONSUMO]]</f>
        <v>1</v>
      </c>
      <c r="W83" t="s">
        <v>6676</v>
      </c>
      <c r="X83" s="2" t="b">
        <f>Tabla6[[#This Row],[DESCRIPCION_U20002 31/05]]=Tabla6[[#This Row],[DESCRIPCION_U2000]]</f>
        <v>1</v>
      </c>
      <c r="Y83" t="s">
        <v>4620</v>
      </c>
      <c r="Z83" s="2" t="b">
        <f>Tabla6[[#This Row],[EJECUTIVO COMERCIAL 31/05]]=Tabla6[[#This Row],[EJECUTIVO_CORPORATE]]</f>
        <v>1</v>
      </c>
      <c r="AA83" s="2" t="s">
        <v>7364</v>
      </c>
    </row>
    <row r="84" spans="1:27" x14ac:dyDescent="0.25">
      <c r="A84" t="s">
        <v>18</v>
      </c>
      <c r="B84" s="1">
        <v>42453</v>
      </c>
      <c r="C84" t="s">
        <v>248</v>
      </c>
      <c r="D84">
        <v>30019</v>
      </c>
      <c r="E84" t="s">
        <v>1664</v>
      </c>
      <c r="F84" t="s">
        <v>6073</v>
      </c>
      <c r="G84" t="s">
        <v>4620</v>
      </c>
      <c r="H84" t="s">
        <v>40</v>
      </c>
      <c r="I84" t="s">
        <v>23</v>
      </c>
      <c r="J84" t="s">
        <v>1225</v>
      </c>
      <c r="K84" t="s">
        <v>1710</v>
      </c>
      <c r="L84" t="s">
        <v>1711</v>
      </c>
      <c r="M84" t="s">
        <v>1707</v>
      </c>
      <c r="N84" t="s">
        <v>711</v>
      </c>
      <c r="O84" s="1">
        <v>44026</v>
      </c>
      <c r="P84" s="14">
        <v>44652</v>
      </c>
      <c r="Q84" s="1">
        <v>44671</v>
      </c>
      <c r="R84" s="14" t="s">
        <v>6939</v>
      </c>
      <c r="S84" t="s">
        <v>5982</v>
      </c>
      <c r="T84" t="s">
        <v>5982</v>
      </c>
      <c r="U84" t="s">
        <v>248</v>
      </c>
      <c r="V84" s="2" t="b">
        <f>Tabla6[[#This Row],[PLAN CONSUMO 31/05]]=Tabla6[[#This Row],[PLAN_CONSUMO]]</f>
        <v>1</v>
      </c>
      <c r="W84" t="s">
        <v>6073</v>
      </c>
      <c r="X84" s="2" t="b">
        <f>Tabla6[[#This Row],[DESCRIPCION_U20002 31/05]]=Tabla6[[#This Row],[DESCRIPCION_U2000]]</f>
        <v>1</v>
      </c>
      <c r="Y84" t="s">
        <v>4620</v>
      </c>
      <c r="Z84" s="2" t="b">
        <f>Tabla6[[#This Row],[EJECUTIVO COMERCIAL 31/05]]=Tabla6[[#This Row],[EJECUTIVO_CORPORATE]]</f>
        <v>1</v>
      </c>
      <c r="AA84" s="2" t="s">
        <v>7364</v>
      </c>
    </row>
    <row r="85" spans="1:27" x14ac:dyDescent="0.25">
      <c r="A85" t="s">
        <v>18</v>
      </c>
      <c r="B85" s="1">
        <v>43616</v>
      </c>
      <c r="C85" t="s">
        <v>76</v>
      </c>
      <c r="D85">
        <v>34043</v>
      </c>
      <c r="E85" t="s">
        <v>1260</v>
      </c>
      <c r="F85" t="s">
        <v>6058</v>
      </c>
      <c r="G85" t="s">
        <v>6156</v>
      </c>
      <c r="H85" t="s">
        <v>40</v>
      </c>
      <c r="I85" t="s">
        <v>23</v>
      </c>
      <c r="J85" t="s">
        <v>1230</v>
      </c>
      <c r="K85" t="s">
        <v>1319</v>
      </c>
      <c r="L85" t="s">
        <v>1320</v>
      </c>
      <c r="M85" t="s">
        <v>1314</v>
      </c>
      <c r="N85" t="s">
        <v>711</v>
      </c>
      <c r="O85" s="1">
        <v>44034</v>
      </c>
      <c r="P85" s="14">
        <v>44652</v>
      </c>
      <c r="Q85" s="1">
        <v>44678</v>
      </c>
      <c r="R85" s="14" t="s">
        <v>6939</v>
      </c>
      <c r="S85" t="s">
        <v>5982</v>
      </c>
      <c r="T85" t="s">
        <v>5982</v>
      </c>
      <c r="U85" t="s">
        <v>76</v>
      </c>
      <c r="V85" s="2" t="b">
        <f>Tabla6[[#This Row],[PLAN CONSUMO 31/05]]=Tabla6[[#This Row],[PLAN_CONSUMO]]</f>
        <v>1</v>
      </c>
      <c r="W85" t="s">
        <v>6058</v>
      </c>
      <c r="X85" s="2" t="b">
        <f>Tabla6[[#This Row],[DESCRIPCION_U20002 31/05]]=Tabla6[[#This Row],[DESCRIPCION_U2000]]</f>
        <v>1</v>
      </c>
      <c r="Y85" t="s">
        <v>6156</v>
      </c>
      <c r="Z85" s="2" t="b">
        <f>Tabla6[[#This Row],[EJECUTIVO COMERCIAL 31/05]]=Tabla6[[#This Row],[EJECUTIVO_CORPORATE]]</f>
        <v>1</v>
      </c>
      <c r="AA85" s="2" t="s">
        <v>7364</v>
      </c>
    </row>
    <row r="86" spans="1:27" hidden="1" x14ac:dyDescent="0.25">
      <c r="A86" t="s">
        <v>18</v>
      </c>
      <c r="B86" s="1">
        <v>43616</v>
      </c>
      <c r="C86" t="s">
        <v>28</v>
      </c>
      <c r="D86">
        <v>34042</v>
      </c>
      <c r="E86" t="s">
        <v>1260</v>
      </c>
      <c r="F86" t="s">
        <v>1263</v>
      </c>
      <c r="G86" t="s">
        <v>6156</v>
      </c>
      <c r="H86" t="s">
        <v>40</v>
      </c>
      <c r="I86" t="s">
        <v>23</v>
      </c>
      <c r="J86" t="s">
        <v>1230</v>
      </c>
      <c r="K86" t="s">
        <v>1317</v>
      </c>
      <c r="L86" t="s">
        <v>1318</v>
      </c>
      <c r="M86" t="s">
        <v>1314</v>
      </c>
      <c r="N86" t="s">
        <v>711</v>
      </c>
      <c r="O86" s="1">
        <v>44035</v>
      </c>
      <c r="P86" s="14"/>
      <c r="Q86" s="14"/>
      <c r="R86" s="14" t="s">
        <v>7358</v>
      </c>
      <c r="S86" t="s">
        <v>5984</v>
      </c>
      <c r="T86" t="s">
        <v>35</v>
      </c>
      <c r="U86" t="s">
        <v>28</v>
      </c>
      <c r="V86" s="2" t="b">
        <f>Tabla6[[#This Row],[PLAN CONSUMO 31/05]]=Tabla6[[#This Row],[PLAN_CONSUMO]]</f>
        <v>1</v>
      </c>
      <c r="W86" t="s">
        <v>35</v>
      </c>
      <c r="X86" s="2" t="b">
        <f>Tabla6[[#This Row],[DESCRIPCION_U20002 31/05]]=Tabla6[[#This Row],[DESCRIPCION_U2000]]</f>
        <v>0</v>
      </c>
      <c r="Y86" t="s">
        <v>6156</v>
      </c>
      <c r="Z86" s="2" t="b">
        <f>Tabla6[[#This Row],[EJECUTIVO COMERCIAL 31/05]]=Tabla6[[#This Row],[EJECUTIVO_CORPORATE]]</f>
        <v>1</v>
      </c>
      <c r="AA86" s="2" t="s">
        <v>7364</v>
      </c>
    </row>
    <row r="87" spans="1:27" hidden="1" x14ac:dyDescent="0.25">
      <c r="A87" t="s">
        <v>18</v>
      </c>
      <c r="B87" s="1">
        <v>42027</v>
      </c>
      <c r="C87" t="s">
        <v>6497</v>
      </c>
      <c r="D87">
        <v>29435</v>
      </c>
      <c r="E87" t="s">
        <v>1256</v>
      </c>
      <c r="F87" t="s">
        <v>1259</v>
      </c>
      <c r="G87" t="s">
        <v>6743</v>
      </c>
      <c r="H87" t="s">
        <v>22</v>
      </c>
      <c r="I87" t="s">
        <v>23</v>
      </c>
      <c r="J87" t="s">
        <v>6906</v>
      </c>
      <c r="K87" t="s">
        <v>1308</v>
      </c>
      <c r="M87" t="s">
        <v>1301</v>
      </c>
      <c r="N87" t="s">
        <v>711</v>
      </c>
      <c r="O87" s="1">
        <v>43985</v>
      </c>
      <c r="P87" s="14"/>
      <c r="Q87" s="14"/>
      <c r="R87" s="14" t="s">
        <v>7358</v>
      </c>
      <c r="S87" t="s">
        <v>5989</v>
      </c>
      <c r="T87" t="s">
        <v>35</v>
      </c>
      <c r="U87" t="s">
        <v>6497</v>
      </c>
      <c r="V87" s="2" t="b">
        <f>Tabla6[[#This Row],[PLAN CONSUMO 31/05]]=Tabla6[[#This Row],[PLAN_CONSUMO]]</f>
        <v>1</v>
      </c>
      <c r="W87" t="s">
        <v>35</v>
      </c>
      <c r="X87" s="2" t="b">
        <f>Tabla6[[#This Row],[DESCRIPCION_U20002 31/05]]=Tabla6[[#This Row],[DESCRIPCION_U2000]]</f>
        <v>0</v>
      </c>
      <c r="Y87" t="s">
        <v>6743</v>
      </c>
      <c r="Z87" s="2" t="b">
        <f>Tabla6[[#This Row],[EJECUTIVO COMERCIAL 31/05]]=Tabla6[[#This Row],[EJECUTIVO_CORPORATE]]</f>
        <v>1</v>
      </c>
      <c r="AA87" s="2" t="s">
        <v>7364</v>
      </c>
    </row>
    <row r="88" spans="1:27" hidden="1" x14ac:dyDescent="0.25">
      <c r="A88" t="s">
        <v>18</v>
      </c>
      <c r="B88" s="1">
        <v>42027</v>
      </c>
      <c r="C88" t="s">
        <v>6497</v>
      </c>
      <c r="D88">
        <v>29428</v>
      </c>
      <c r="E88" t="s">
        <v>1256</v>
      </c>
      <c r="F88" t="s">
        <v>1257</v>
      </c>
      <c r="G88" t="s">
        <v>6743</v>
      </c>
      <c r="H88" t="s">
        <v>40</v>
      </c>
      <c r="I88" t="s">
        <v>23</v>
      </c>
      <c r="J88" t="s">
        <v>6906</v>
      </c>
      <c r="K88" t="s">
        <v>1303</v>
      </c>
      <c r="M88" t="s">
        <v>1301</v>
      </c>
      <c r="N88" t="s">
        <v>711</v>
      </c>
      <c r="O88" s="1">
        <v>44033</v>
      </c>
      <c r="P88" s="14"/>
      <c r="Q88" s="14"/>
      <c r="R88" s="14" t="s">
        <v>7358</v>
      </c>
      <c r="S88" t="s">
        <v>5989</v>
      </c>
      <c r="T88" t="s">
        <v>35</v>
      </c>
      <c r="U88" t="s">
        <v>6497</v>
      </c>
      <c r="V88" s="2" t="b">
        <f>Tabla6[[#This Row],[PLAN CONSUMO 31/05]]=Tabla6[[#This Row],[PLAN_CONSUMO]]</f>
        <v>1</v>
      </c>
      <c r="W88" t="s">
        <v>35</v>
      </c>
      <c r="X88" s="2" t="b">
        <f>Tabla6[[#This Row],[DESCRIPCION_U20002 31/05]]=Tabla6[[#This Row],[DESCRIPCION_U2000]]</f>
        <v>0</v>
      </c>
      <c r="Y88" t="s">
        <v>6743</v>
      </c>
      <c r="Z88" s="2" t="b">
        <f>Tabla6[[#This Row],[EJECUTIVO COMERCIAL 31/05]]=Tabla6[[#This Row],[EJECUTIVO_CORPORATE]]</f>
        <v>1</v>
      </c>
      <c r="AA88" s="2" t="s">
        <v>7364</v>
      </c>
    </row>
    <row r="89" spans="1:27" x14ac:dyDescent="0.25">
      <c r="A89" t="s">
        <v>18</v>
      </c>
      <c r="B89" s="1">
        <v>41947</v>
      </c>
      <c r="C89" t="s">
        <v>1049</v>
      </c>
      <c r="D89">
        <v>29319</v>
      </c>
      <c r="E89" t="s">
        <v>1060</v>
      </c>
      <c r="F89" t="s">
        <v>7024</v>
      </c>
      <c r="G89" t="s">
        <v>1837</v>
      </c>
      <c r="H89" t="s">
        <v>22</v>
      </c>
      <c r="I89" t="s">
        <v>23</v>
      </c>
      <c r="J89" t="s">
        <v>939</v>
      </c>
      <c r="K89" t="s">
        <v>1130</v>
      </c>
      <c r="M89" t="s">
        <v>1131</v>
      </c>
      <c r="N89" t="s">
        <v>711</v>
      </c>
      <c r="O89" s="1">
        <v>43899</v>
      </c>
      <c r="P89" s="14">
        <v>44652</v>
      </c>
      <c r="Q89" s="1">
        <v>44681</v>
      </c>
      <c r="R89" s="14" t="s">
        <v>6939</v>
      </c>
      <c r="S89" t="s">
        <v>5982</v>
      </c>
      <c r="T89" t="s">
        <v>5982</v>
      </c>
      <c r="U89" t="s">
        <v>1049</v>
      </c>
      <c r="V89" s="2" t="b">
        <f>Tabla6[[#This Row],[PLAN CONSUMO 31/05]]=Tabla6[[#This Row],[PLAN_CONSUMO]]</f>
        <v>1</v>
      </c>
      <c r="W89" t="s">
        <v>7024</v>
      </c>
      <c r="X89" s="2" t="b">
        <f>Tabla6[[#This Row],[DESCRIPCION_U20002 31/05]]=Tabla6[[#This Row],[DESCRIPCION_U2000]]</f>
        <v>1</v>
      </c>
      <c r="Y89" t="s">
        <v>1837</v>
      </c>
      <c r="Z89" s="2" t="b">
        <f>Tabla6[[#This Row],[EJECUTIVO COMERCIAL 31/05]]=Tabla6[[#This Row],[EJECUTIVO_CORPORATE]]</f>
        <v>1</v>
      </c>
      <c r="AA89" s="2" t="s">
        <v>7364</v>
      </c>
    </row>
    <row r="90" spans="1:27" hidden="1" x14ac:dyDescent="0.25">
      <c r="A90" t="s">
        <v>18</v>
      </c>
      <c r="B90" s="1">
        <v>43644</v>
      </c>
      <c r="C90" t="s">
        <v>28</v>
      </c>
      <c r="D90">
        <v>34186</v>
      </c>
      <c r="E90" t="s">
        <v>1060</v>
      </c>
      <c r="F90" t="s">
        <v>6082</v>
      </c>
      <c r="G90" t="s">
        <v>1837</v>
      </c>
      <c r="H90" t="s">
        <v>22</v>
      </c>
      <c r="I90" t="s">
        <v>23</v>
      </c>
      <c r="J90" t="s">
        <v>939</v>
      </c>
      <c r="K90" t="s">
        <v>2078</v>
      </c>
      <c r="L90" t="s">
        <v>2079</v>
      </c>
      <c r="M90" t="s">
        <v>2080</v>
      </c>
      <c r="N90" t="s">
        <v>711</v>
      </c>
      <c r="O90" s="1">
        <v>44062</v>
      </c>
      <c r="P90" s="14"/>
      <c r="R90" s="14" t="s">
        <v>7358</v>
      </c>
      <c r="S90" t="s">
        <v>5984</v>
      </c>
      <c r="T90" t="s">
        <v>5984</v>
      </c>
      <c r="U90" t="s">
        <v>28</v>
      </c>
      <c r="V90" s="2" t="b">
        <f>Tabla6[[#This Row],[PLAN CONSUMO 31/05]]=Tabla6[[#This Row],[PLAN_CONSUMO]]</f>
        <v>1</v>
      </c>
      <c r="W90" t="s">
        <v>7104</v>
      </c>
      <c r="X90" s="2" t="b">
        <f>Tabla6[[#This Row],[DESCRIPCION_U20002 31/05]]=Tabla6[[#This Row],[DESCRIPCION_U2000]]</f>
        <v>0</v>
      </c>
      <c r="Y90" t="s">
        <v>1837</v>
      </c>
      <c r="Z90" s="2" t="b">
        <f>Tabla6[[#This Row],[EJECUTIVO COMERCIAL 31/05]]=Tabla6[[#This Row],[EJECUTIVO_CORPORATE]]</f>
        <v>1</v>
      </c>
      <c r="AA90" s="2" t="s">
        <v>7364</v>
      </c>
    </row>
    <row r="91" spans="1:27" hidden="1" x14ac:dyDescent="0.25">
      <c r="A91" t="s">
        <v>18</v>
      </c>
      <c r="B91" s="1">
        <v>43644</v>
      </c>
      <c r="C91" t="s">
        <v>28</v>
      </c>
      <c r="D91">
        <v>34187</v>
      </c>
      <c r="E91" t="s">
        <v>1060</v>
      </c>
      <c r="F91" t="s">
        <v>6071</v>
      </c>
      <c r="G91" t="s">
        <v>1837</v>
      </c>
      <c r="H91" t="s">
        <v>22</v>
      </c>
      <c r="I91" t="s">
        <v>23</v>
      </c>
      <c r="J91" t="s">
        <v>939</v>
      </c>
      <c r="K91" t="s">
        <v>1932</v>
      </c>
      <c r="L91" t="s">
        <v>1942</v>
      </c>
      <c r="M91" t="s">
        <v>1131</v>
      </c>
      <c r="N91" t="s">
        <v>711</v>
      </c>
      <c r="O91" s="1">
        <v>44067</v>
      </c>
      <c r="P91" s="14"/>
      <c r="R91" s="14" t="s">
        <v>7358</v>
      </c>
      <c r="S91" t="s">
        <v>5984</v>
      </c>
      <c r="T91" t="s">
        <v>5984</v>
      </c>
      <c r="U91" t="s">
        <v>28</v>
      </c>
      <c r="V91" s="2" t="b">
        <f>Tabla6[[#This Row],[PLAN CONSUMO 31/05]]=Tabla6[[#This Row],[PLAN_CONSUMO]]</f>
        <v>1</v>
      </c>
      <c r="W91" t="s">
        <v>7102</v>
      </c>
      <c r="X91" s="2" t="b">
        <f>Tabla6[[#This Row],[DESCRIPCION_U20002 31/05]]=Tabla6[[#This Row],[DESCRIPCION_U2000]]</f>
        <v>0</v>
      </c>
      <c r="Y91" t="s">
        <v>1837</v>
      </c>
      <c r="Z91" s="2" t="b">
        <f>Tabla6[[#This Row],[EJECUTIVO COMERCIAL 31/05]]=Tabla6[[#This Row],[EJECUTIVO_CORPORATE]]</f>
        <v>1</v>
      </c>
      <c r="AA91" s="2" t="s">
        <v>7364</v>
      </c>
    </row>
    <row r="92" spans="1:27" hidden="1" x14ac:dyDescent="0.25">
      <c r="A92" t="s">
        <v>18</v>
      </c>
      <c r="B92" s="1">
        <v>43644</v>
      </c>
      <c r="C92" t="s">
        <v>28</v>
      </c>
      <c r="D92">
        <v>34189</v>
      </c>
      <c r="E92" t="s">
        <v>1060</v>
      </c>
      <c r="F92" t="s">
        <v>6006</v>
      </c>
      <c r="G92" t="s">
        <v>1837</v>
      </c>
      <c r="H92" t="s">
        <v>40</v>
      </c>
      <c r="I92" t="s">
        <v>23</v>
      </c>
      <c r="J92" t="s">
        <v>939</v>
      </c>
      <c r="K92" t="s">
        <v>1934</v>
      </c>
      <c r="L92" t="s">
        <v>1943</v>
      </c>
      <c r="M92" t="s">
        <v>1131</v>
      </c>
      <c r="N92" t="s">
        <v>711</v>
      </c>
      <c r="O92" s="1">
        <v>44075</v>
      </c>
      <c r="P92" s="14"/>
      <c r="R92" s="14" t="s">
        <v>7358</v>
      </c>
      <c r="S92" t="e">
        <v>#N/A</v>
      </c>
      <c r="T92" t="e">
        <v>#N/A</v>
      </c>
      <c r="U92" t="e">
        <v>#N/A</v>
      </c>
      <c r="V92" s="2" t="e">
        <f>Tabla6[[#This Row],[PLAN CONSUMO 31/05]]=Tabla6[[#This Row],[PLAN_CONSUMO]]</f>
        <v>#N/A</v>
      </c>
      <c r="W92" t="e">
        <v>#N/A</v>
      </c>
      <c r="X92" s="2" t="e">
        <f>Tabla6[[#This Row],[DESCRIPCION_U20002 31/05]]=Tabla6[[#This Row],[DESCRIPCION_U2000]]</f>
        <v>#N/A</v>
      </c>
      <c r="Y92" t="e">
        <v>#N/A</v>
      </c>
      <c r="Z92" s="2" t="e">
        <f>Tabla6[[#This Row],[EJECUTIVO COMERCIAL 31/05]]=Tabla6[[#This Row],[EJECUTIVO_CORPORATE]]</f>
        <v>#N/A</v>
      </c>
      <c r="AA92" s="2" t="s">
        <v>7364</v>
      </c>
    </row>
    <row r="93" spans="1:27" x14ac:dyDescent="0.25">
      <c r="A93" t="s">
        <v>18</v>
      </c>
      <c r="B93" s="1">
        <v>43645</v>
      </c>
      <c r="C93" t="s">
        <v>364</v>
      </c>
      <c r="D93">
        <v>34180</v>
      </c>
      <c r="E93" t="s">
        <v>2011</v>
      </c>
      <c r="F93" t="s">
        <v>6086</v>
      </c>
      <c r="G93" t="s">
        <v>5584</v>
      </c>
      <c r="H93" t="s">
        <v>22</v>
      </c>
      <c r="I93" t="s">
        <v>23</v>
      </c>
      <c r="J93" t="s">
        <v>5585</v>
      </c>
      <c r="K93" t="s">
        <v>2148</v>
      </c>
      <c r="L93" t="s">
        <v>2149</v>
      </c>
      <c r="M93" t="s">
        <v>2144</v>
      </c>
      <c r="N93" t="s">
        <v>711</v>
      </c>
      <c r="O93" s="1">
        <v>44069</v>
      </c>
      <c r="P93" s="14">
        <v>44652</v>
      </c>
      <c r="Q93" s="1">
        <v>44671</v>
      </c>
      <c r="R93" s="14" t="s">
        <v>6939</v>
      </c>
      <c r="S93" t="s">
        <v>5982</v>
      </c>
      <c r="T93" t="s">
        <v>5982</v>
      </c>
      <c r="U93" t="s">
        <v>364</v>
      </c>
      <c r="V93" s="2" t="b">
        <f>Tabla6[[#This Row],[PLAN CONSUMO 31/05]]=Tabla6[[#This Row],[PLAN_CONSUMO]]</f>
        <v>1</v>
      </c>
      <c r="W93" t="s">
        <v>6086</v>
      </c>
      <c r="X93" s="2" t="b">
        <f>Tabla6[[#This Row],[DESCRIPCION_U20002 31/05]]=Tabla6[[#This Row],[DESCRIPCION_U2000]]</f>
        <v>1</v>
      </c>
      <c r="Y93" t="s">
        <v>5584</v>
      </c>
      <c r="Z93" s="2" t="b">
        <f>Tabla6[[#This Row],[EJECUTIVO COMERCIAL 31/05]]=Tabla6[[#This Row],[EJECUTIVO_CORPORATE]]</f>
        <v>1</v>
      </c>
      <c r="AA93" s="2" t="s">
        <v>7364</v>
      </c>
    </row>
    <row r="94" spans="1:27" x14ac:dyDescent="0.25">
      <c r="A94" t="s">
        <v>18</v>
      </c>
      <c r="B94" s="1">
        <v>42424</v>
      </c>
      <c r="C94" t="s">
        <v>1049</v>
      </c>
      <c r="D94">
        <v>29884</v>
      </c>
      <c r="E94" t="s">
        <v>2011</v>
      </c>
      <c r="F94" t="s">
        <v>6083</v>
      </c>
      <c r="G94" t="s">
        <v>5584</v>
      </c>
      <c r="H94" t="s">
        <v>22</v>
      </c>
      <c r="I94" t="s">
        <v>23</v>
      </c>
      <c r="J94" t="s">
        <v>5585</v>
      </c>
      <c r="K94" t="s">
        <v>2142</v>
      </c>
      <c r="L94" t="s">
        <v>2143</v>
      </c>
      <c r="M94" t="s">
        <v>2144</v>
      </c>
      <c r="N94" t="s">
        <v>711</v>
      </c>
      <c r="O94" s="1">
        <v>44069</v>
      </c>
      <c r="P94" s="14">
        <v>44652</v>
      </c>
      <c r="Q94" s="1">
        <v>44671</v>
      </c>
      <c r="R94" s="14" t="s">
        <v>6939</v>
      </c>
      <c r="S94" t="s">
        <v>5982</v>
      </c>
      <c r="T94" t="s">
        <v>5982</v>
      </c>
      <c r="U94" t="s">
        <v>1049</v>
      </c>
      <c r="V94" s="2" t="b">
        <f>Tabla6[[#This Row],[PLAN CONSUMO 31/05]]=Tabla6[[#This Row],[PLAN_CONSUMO]]</f>
        <v>1</v>
      </c>
      <c r="W94" t="s">
        <v>6083</v>
      </c>
      <c r="X94" s="2" t="b">
        <f>Tabla6[[#This Row],[DESCRIPCION_U20002 31/05]]=Tabla6[[#This Row],[DESCRIPCION_U2000]]</f>
        <v>1</v>
      </c>
      <c r="Y94" t="s">
        <v>5584</v>
      </c>
      <c r="Z94" s="2" t="b">
        <f>Tabla6[[#This Row],[EJECUTIVO COMERCIAL 31/05]]=Tabla6[[#This Row],[EJECUTIVO_CORPORATE]]</f>
        <v>1</v>
      </c>
      <c r="AA94" s="2" t="s">
        <v>7364</v>
      </c>
    </row>
    <row r="95" spans="1:27" x14ac:dyDescent="0.25">
      <c r="A95" t="s">
        <v>18</v>
      </c>
      <c r="B95" s="1">
        <v>43645</v>
      </c>
      <c r="C95" t="s">
        <v>364</v>
      </c>
      <c r="D95">
        <v>34179</v>
      </c>
      <c r="E95" t="s">
        <v>2011</v>
      </c>
      <c r="F95" t="s">
        <v>6085</v>
      </c>
      <c r="G95" t="s">
        <v>5584</v>
      </c>
      <c r="H95" t="s">
        <v>40</v>
      </c>
      <c r="I95" t="s">
        <v>23</v>
      </c>
      <c r="J95" t="s">
        <v>5585</v>
      </c>
      <c r="K95" t="s">
        <v>2147</v>
      </c>
      <c r="L95" t="s">
        <v>2146</v>
      </c>
      <c r="M95" t="s">
        <v>2144</v>
      </c>
      <c r="N95" t="s">
        <v>711</v>
      </c>
      <c r="O95" s="1">
        <v>44070</v>
      </c>
      <c r="P95" s="14">
        <v>44652</v>
      </c>
      <c r="Q95" s="1">
        <v>44672</v>
      </c>
      <c r="R95" s="14" t="s">
        <v>6939</v>
      </c>
      <c r="S95" t="s">
        <v>5982</v>
      </c>
      <c r="T95" t="s">
        <v>5982</v>
      </c>
      <c r="U95" t="s">
        <v>364</v>
      </c>
      <c r="V95" s="2" t="b">
        <f>Tabla6[[#This Row],[PLAN CONSUMO 31/05]]=Tabla6[[#This Row],[PLAN_CONSUMO]]</f>
        <v>1</v>
      </c>
      <c r="W95" t="s">
        <v>6085</v>
      </c>
      <c r="X95" s="2" t="b">
        <f>Tabla6[[#This Row],[DESCRIPCION_U20002 31/05]]=Tabla6[[#This Row],[DESCRIPCION_U2000]]</f>
        <v>1</v>
      </c>
      <c r="Y95" t="s">
        <v>5584</v>
      </c>
      <c r="Z95" s="2" t="b">
        <f>Tabla6[[#This Row],[EJECUTIVO COMERCIAL 31/05]]=Tabla6[[#This Row],[EJECUTIVO_CORPORATE]]</f>
        <v>1</v>
      </c>
      <c r="AA95" s="2" t="s">
        <v>7364</v>
      </c>
    </row>
    <row r="96" spans="1:27" x14ac:dyDescent="0.25">
      <c r="A96" t="s">
        <v>18</v>
      </c>
      <c r="B96" s="1">
        <v>43616</v>
      </c>
      <c r="C96" t="s">
        <v>1049</v>
      </c>
      <c r="D96">
        <v>34088</v>
      </c>
      <c r="E96" t="s">
        <v>2011</v>
      </c>
      <c r="F96" t="s">
        <v>6084</v>
      </c>
      <c r="G96" t="s">
        <v>5584</v>
      </c>
      <c r="H96" t="s">
        <v>40</v>
      </c>
      <c r="I96" t="s">
        <v>23</v>
      </c>
      <c r="J96" t="s">
        <v>5585</v>
      </c>
      <c r="K96" t="s">
        <v>2145</v>
      </c>
      <c r="L96" t="s">
        <v>2146</v>
      </c>
      <c r="M96" t="s">
        <v>2144</v>
      </c>
      <c r="N96" t="s">
        <v>711</v>
      </c>
      <c r="O96" s="1">
        <v>44070</v>
      </c>
      <c r="P96" s="14">
        <v>44652</v>
      </c>
      <c r="Q96" s="1">
        <v>44672</v>
      </c>
      <c r="R96" s="14" t="s">
        <v>6939</v>
      </c>
      <c r="S96" t="s">
        <v>5982</v>
      </c>
      <c r="T96" t="s">
        <v>5982</v>
      </c>
      <c r="U96" t="s">
        <v>1049</v>
      </c>
      <c r="V96" s="2" t="b">
        <f>Tabla6[[#This Row],[PLAN CONSUMO 31/05]]=Tabla6[[#This Row],[PLAN_CONSUMO]]</f>
        <v>1</v>
      </c>
      <c r="W96" t="s">
        <v>6084</v>
      </c>
      <c r="X96" s="2" t="b">
        <f>Tabla6[[#This Row],[DESCRIPCION_U20002 31/05]]=Tabla6[[#This Row],[DESCRIPCION_U2000]]</f>
        <v>1</v>
      </c>
      <c r="Y96" t="s">
        <v>5584</v>
      </c>
      <c r="Z96" s="2" t="b">
        <f>Tabla6[[#This Row],[EJECUTIVO COMERCIAL 31/05]]=Tabla6[[#This Row],[EJECUTIVO_CORPORATE]]</f>
        <v>1</v>
      </c>
      <c r="AA96" s="2" t="s">
        <v>7364</v>
      </c>
    </row>
    <row r="97" spans="1:27" x14ac:dyDescent="0.25">
      <c r="A97" t="s">
        <v>18</v>
      </c>
      <c r="B97" s="1">
        <v>41792</v>
      </c>
      <c r="C97" t="s">
        <v>118</v>
      </c>
      <c r="D97">
        <v>29119</v>
      </c>
      <c r="E97" t="s">
        <v>1998</v>
      </c>
      <c r="F97" t="s">
        <v>6012</v>
      </c>
      <c r="G97" t="s">
        <v>1837</v>
      </c>
      <c r="H97" t="s">
        <v>22</v>
      </c>
      <c r="I97" t="s">
        <v>23</v>
      </c>
      <c r="J97" t="s">
        <v>939</v>
      </c>
      <c r="K97" t="s">
        <v>2119</v>
      </c>
      <c r="L97">
        <v>0</v>
      </c>
      <c r="M97" t="s">
        <v>2120</v>
      </c>
      <c r="N97" t="s">
        <v>711</v>
      </c>
      <c r="O97" s="1">
        <v>44082</v>
      </c>
      <c r="P97" s="14">
        <v>44682</v>
      </c>
      <c r="Q97" s="48">
        <v>44698</v>
      </c>
      <c r="R97" s="14" t="s">
        <v>6939</v>
      </c>
      <c r="S97" t="s">
        <v>5982</v>
      </c>
      <c r="T97" t="s">
        <v>5982</v>
      </c>
      <c r="U97" t="s">
        <v>118</v>
      </c>
      <c r="V97" s="2" t="b">
        <f>Tabla6[[#This Row],[PLAN CONSUMO 31/05]]=Tabla6[[#This Row],[PLAN_CONSUMO]]</f>
        <v>1</v>
      </c>
      <c r="W97" t="s">
        <v>6012</v>
      </c>
      <c r="X97" s="2" t="b">
        <f>Tabla6[[#This Row],[DESCRIPCION_U20002 31/05]]=Tabla6[[#This Row],[DESCRIPCION_U2000]]</f>
        <v>1</v>
      </c>
      <c r="Y97" t="s">
        <v>1837</v>
      </c>
      <c r="Z97" s="2" t="b">
        <f>Tabla6[[#This Row],[EJECUTIVO COMERCIAL 31/05]]=Tabla6[[#This Row],[EJECUTIVO_CORPORATE]]</f>
        <v>1</v>
      </c>
      <c r="AA97" s="2" t="s">
        <v>7364</v>
      </c>
    </row>
    <row r="98" spans="1:27" x14ac:dyDescent="0.25">
      <c r="A98" t="s">
        <v>18</v>
      </c>
      <c r="B98" s="1">
        <v>43312</v>
      </c>
      <c r="C98" t="s">
        <v>5986</v>
      </c>
      <c r="D98">
        <v>32646</v>
      </c>
      <c r="E98" t="s">
        <v>1662</v>
      </c>
      <c r="F98" t="s">
        <v>6634</v>
      </c>
      <c r="G98" t="s">
        <v>1760</v>
      </c>
      <c r="H98" t="s">
        <v>40</v>
      </c>
      <c r="I98" t="s">
        <v>23</v>
      </c>
      <c r="J98" t="s">
        <v>1231</v>
      </c>
      <c r="K98" t="s">
        <v>2111</v>
      </c>
      <c r="L98" t="s">
        <v>2112</v>
      </c>
      <c r="M98" t="s">
        <v>1704</v>
      </c>
      <c r="N98" t="s">
        <v>711</v>
      </c>
      <c r="O98" s="1">
        <v>44102</v>
      </c>
      <c r="P98" s="14">
        <v>44682</v>
      </c>
      <c r="Q98" s="1">
        <v>44705</v>
      </c>
      <c r="R98" s="14" t="s">
        <v>6939</v>
      </c>
      <c r="S98" t="s">
        <v>5982</v>
      </c>
      <c r="T98" t="s">
        <v>35</v>
      </c>
      <c r="U98" t="s">
        <v>5986</v>
      </c>
      <c r="V98" s="2" t="b">
        <f>Tabla6[[#This Row],[PLAN CONSUMO 31/05]]=Tabla6[[#This Row],[PLAN_CONSUMO]]</f>
        <v>1</v>
      </c>
      <c r="W98" t="s">
        <v>35</v>
      </c>
      <c r="X98" s="2" t="b">
        <f>Tabla6[[#This Row],[DESCRIPCION_U20002 31/05]]=Tabla6[[#This Row],[DESCRIPCION_U2000]]</f>
        <v>0</v>
      </c>
      <c r="Y98" t="s">
        <v>1760</v>
      </c>
      <c r="Z98" s="2" t="b">
        <f>Tabla6[[#This Row],[EJECUTIVO COMERCIAL 31/05]]=Tabla6[[#This Row],[EJECUTIVO_CORPORATE]]</f>
        <v>1</v>
      </c>
      <c r="AA98" s="2" t="s">
        <v>7364</v>
      </c>
    </row>
    <row r="99" spans="1:27" hidden="1" x14ac:dyDescent="0.25">
      <c r="A99" t="s">
        <v>18</v>
      </c>
      <c r="B99" s="1">
        <v>43738</v>
      </c>
      <c r="C99" t="s">
        <v>94</v>
      </c>
      <c r="D99">
        <v>34509</v>
      </c>
      <c r="E99" t="s">
        <v>113</v>
      </c>
      <c r="F99" t="s">
        <v>6015</v>
      </c>
      <c r="G99" t="s">
        <v>6156</v>
      </c>
      <c r="H99" t="s">
        <v>40</v>
      </c>
      <c r="I99" t="s">
        <v>23</v>
      </c>
      <c r="J99" t="s">
        <v>1230</v>
      </c>
      <c r="K99" t="s">
        <v>115</v>
      </c>
      <c r="L99" t="s">
        <v>116</v>
      </c>
      <c r="M99" t="s">
        <v>117</v>
      </c>
      <c r="N99" t="s">
        <v>711</v>
      </c>
      <c r="O99" s="1">
        <v>43812</v>
      </c>
      <c r="P99" s="14">
        <v>44682</v>
      </c>
      <c r="R99" s="14" t="s">
        <v>7359</v>
      </c>
      <c r="S99" t="s">
        <v>5982</v>
      </c>
      <c r="T99" t="s">
        <v>5982</v>
      </c>
      <c r="U99" t="s">
        <v>94</v>
      </c>
      <c r="V99" s="2" t="b">
        <f>Tabla6[[#This Row],[PLAN CONSUMO 31/05]]=Tabla6[[#This Row],[PLAN_CONSUMO]]</f>
        <v>1</v>
      </c>
      <c r="W99" t="s">
        <v>6015</v>
      </c>
      <c r="X99" s="2" t="b">
        <f>Tabla6[[#This Row],[DESCRIPCION_U20002 31/05]]=Tabla6[[#This Row],[DESCRIPCION_U2000]]</f>
        <v>1</v>
      </c>
      <c r="Y99" t="s">
        <v>6156</v>
      </c>
      <c r="Z99" s="2" t="b">
        <f>Tabla6[[#This Row],[EJECUTIVO COMERCIAL 31/05]]=Tabla6[[#This Row],[EJECUTIVO_CORPORATE]]</f>
        <v>1</v>
      </c>
      <c r="AA99" s="2" t="s">
        <v>7364</v>
      </c>
    </row>
    <row r="100" spans="1:27" hidden="1" x14ac:dyDescent="0.25">
      <c r="A100" t="s">
        <v>18</v>
      </c>
      <c r="B100" s="1">
        <v>43809</v>
      </c>
      <c r="C100" t="s">
        <v>94</v>
      </c>
      <c r="D100">
        <v>34508</v>
      </c>
      <c r="E100" t="s">
        <v>113</v>
      </c>
      <c r="F100" t="s">
        <v>582</v>
      </c>
      <c r="G100" t="s">
        <v>6156</v>
      </c>
      <c r="H100" t="s">
        <v>40</v>
      </c>
      <c r="I100" t="s">
        <v>23</v>
      </c>
      <c r="J100" t="s">
        <v>1230</v>
      </c>
      <c r="K100" t="s">
        <v>115</v>
      </c>
      <c r="L100" t="s">
        <v>116</v>
      </c>
      <c r="M100" t="s">
        <v>117</v>
      </c>
      <c r="N100" t="s">
        <v>711</v>
      </c>
      <c r="O100" s="1">
        <v>44151</v>
      </c>
      <c r="P100" s="14">
        <v>44682</v>
      </c>
      <c r="Q100" s="14"/>
      <c r="R100" s="14" t="s">
        <v>7359</v>
      </c>
      <c r="S100" t="s">
        <v>5982</v>
      </c>
      <c r="T100" t="s">
        <v>5984</v>
      </c>
      <c r="U100" t="s">
        <v>94</v>
      </c>
      <c r="V100" s="2" t="b">
        <f>Tabla6[[#This Row],[PLAN CONSUMO 31/05]]=Tabla6[[#This Row],[PLAN_CONSUMO]]</f>
        <v>1</v>
      </c>
      <c r="W100" t="s">
        <v>582</v>
      </c>
      <c r="X100" s="2" t="b">
        <f>Tabla6[[#This Row],[DESCRIPCION_U20002 31/05]]=Tabla6[[#This Row],[DESCRIPCION_U2000]]</f>
        <v>1</v>
      </c>
      <c r="Y100" t="s">
        <v>6156</v>
      </c>
      <c r="Z100" s="2" t="b">
        <f>Tabla6[[#This Row],[EJECUTIVO COMERCIAL 31/05]]=Tabla6[[#This Row],[EJECUTIVO_CORPORATE]]</f>
        <v>1</v>
      </c>
      <c r="AA100" s="2" t="s">
        <v>7364</v>
      </c>
    </row>
    <row r="101" spans="1:27" x14ac:dyDescent="0.25">
      <c r="A101" t="s">
        <v>18</v>
      </c>
      <c r="B101" s="1">
        <v>43280</v>
      </c>
      <c r="C101" t="s">
        <v>248</v>
      </c>
      <c r="D101">
        <v>32585</v>
      </c>
      <c r="E101" t="s">
        <v>1660</v>
      </c>
      <c r="F101" t="s">
        <v>6675</v>
      </c>
      <c r="G101" t="s">
        <v>3799</v>
      </c>
      <c r="H101" t="s">
        <v>40</v>
      </c>
      <c r="I101" t="s">
        <v>23</v>
      </c>
      <c r="J101" t="s">
        <v>823</v>
      </c>
      <c r="K101" t="s">
        <v>1700</v>
      </c>
      <c r="L101" t="s">
        <v>1701</v>
      </c>
      <c r="M101" t="s">
        <v>1691</v>
      </c>
      <c r="N101" t="s">
        <v>711</v>
      </c>
      <c r="O101" s="1">
        <v>44021</v>
      </c>
      <c r="P101" s="14">
        <v>44682</v>
      </c>
      <c r="Q101" s="1">
        <v>44711</v>
      </c>
      <c r="R101" s="14" t="s">
        <v>6939</v>
      </c>
      <c r="S101" t="s">
        <v>5982</v>
      </c>
      <c r="T101" t="s">
        <v>5982</v>
      </c>
      <c r="U101" t="s">
        <v>248</v>
      </c>
      <c r="V101" s="2" t="b">
        <f>Tabla6[[#This Row],[PLAN CONSUMO 31/05]]=Tabla6[[#This Row],[PLAN_CONSUMO]]</f>
        <v>1</v>
      </c>
      <c r="W101" t="s">
        <v>6675</v>
      </c>
      <c r="X101" s="2" t="b">
        <f>Tabla6[[#This Row],[DESCRIPCION_U20002 31/05]]=Tabla6[[#This Row],[DESCRIPCION_U2000]]</f>
        <v>1</v>
      </c>
      <c r="Y101" t="s">
        <v>3799</v>
      </c>
      <c r="Z101" s="2" t="b">
        <f>Tabla6[[#This Row],[EJECUTIVO COMERCIAL 31/05]]=Tabla6[[#This Row],[EJECUTIVO_CORPORATE]]</f>
        <v>1</v>
      </c>
      <c r="AA101" s="2" t="s">
        <v>7364</v>
      </c>
    </row>
    <row r="102" spans="1:27" x14ac:dyDescent="0.25">
      <c r="A102" t="s">
        <v>18</v>
      </c>
      <c r="B102" s="1">
        <v>43131</v>
      </c>
      <c r="C102" t="s">
        <v>1872</v>
      </c>
      <c r="D102">
        <v>31891</v>
      </c>
      <c r="E102" t="s">
        <v>1660</v>
      </c>
      <c r="F102" t="s">
        <v>6072</v>
      </c>
      <c r="G102" t="s">
        <v>3799</v>
      </c>
      <c r="H102" t="s">
        <v>22</v>
      </c>
      <c r="I102" t="s">
        <v>23</v>
      </c>
      <c r="J102" t="s">
        <v>823</v>
      </c>
      <c r="K102" t="s">
        <v>1694</v>
      </c>
      <c r="L102" t="s">
        <v>1695</v>
      </c>
      <c r="M102" t="s">
        <v>1691</v>
      </c>
      <c r="N102" t="s">
        <v>711</v>
      </c>
      <c r="O102" s="1">
        <v>44027</v>
      </c>
      <c r="P102" s="14">
        <v>44682</v>
      </c>
      <c r="Q102" s="1">
        <v>44777</v>
      </c>
      <c r="R102" s="14" t="s">
        <v>6939</v>
      </c>
      <c r="S102" t="s">
        <v>5982</v>
      </c>
      <c r="T102" t="s">
        <v>5982</v>
      </c>
      <c r="U102" t="s">
        <v>1872</v>
      </c>
      <c r="V102" s="2" t="b">
        <f>Tabla6[[#This Row],[PLAN CONSUMO 31/05]]=Tabla6[[#This Row],[PLAN_CONSUMO]]</f>
        <v>1</v>
      </c>
      <c r="W102" t="s">
        <v>6072</v>
      </c>
      <c r="X102" s="2" t="b">
        <f>Tabla6[[#This Row],[DESCRIPCION_U20002 31/05]]=Tabla6[[#This Row],[DESCRIPCION_U2000]]</f>
        <v>1</v>
      </c>
      <c r="Y102" t="s">
        <v>3799</v>
      </c>
      <c r="Z102" s="2" t="b">
        <f>Tabla6[[#This Row],[EJECUTIVO COMERCIAL 31/05]]=Tabla6[[#This Row],[EJECUTIVO_CORPORATE]]</f>
        <v>1</v>
      </c>
      <c r="AA102" s="2" t="s">
        <v>7364</v>
      </c>
    </row>
    <row r="103" spans="1:27" x14ac:dyDescent="0.25">
      <c r="A103" t="s">
        <v>18</v>
      </c>
      <c r="B103" s="1">
        <v>43131</v>
      </c>
      <c r="C103" t="s">
        <v>1872</v>
      </c>
      <c r="D103">
        <v>31889</v>
      </c>
      <c r="E103" t="s">
        <v>1660</v>
      </c>
      <c r="F103" t="s">
        <v>6674</v>
      </c>
      <c r="G103" t="s">
        <v>3799</v>
      </c>
      <c r="H103" t="s">
        <v>40</v>
      </c>
      <c r="I103" t="s">
        <v>23</v>
      </c>
      <c r="J103" t="s">
        <v>823</v>
      </c>
      <c r="K103" t="s">
        <v>1692</v>
      </c>
      <c r="L103" t="s">
        <v>1693</v>
      </c>
      <c r="M103" t="s">
        <v>1691</v>
      </c>
      <c r="N103" t="s">
        <v>711</v>
      </c>
      <c r="O103" s="1">
        <v>44032</v>
      </c>
      <c r="P103" s="14">
        <v>44682</v>
      </c>
      <c r="Q103" s="1">
        <v>44711</v>
      </c>
      <c r="R103" s="14" t="s">
        <v>6939</v>
      </c>
      <c r="S103" t="s">
        <v>5982</v>
      </c>
      <c r="T103" t="s">
        <v>5982</v>
      </c>
      <c r="U103" t="s">
        <v>1872</v>
      </c>
      <c r="V103" s="2" t="b">
        <f>Tabla6[[#This Row],[PLAN CONSUMO 31/05]]=Tabla6[[#This Row],[PLAN_CONSUMO]]</f>
        <v>1</v>
      </c>
      <c r="W103" t="s">
        <v>6674</v>
      </c>
      <c r="X103" s="2" t="b">
        <f>Tabla6[[#This Row],[DESCRIPCION_U20002 31/05]]=Tabla6[[#This Row],[DESCRIPCION_U2000]]</f>
        <v>1</v>
      </c>
      <c r="Y103" t="s">
        <v>3799</v>
      </c>
      <c r="Z103" s="2" t="b">
        <f>Tabla6[[#This Row],[EJECUTIVO COMERCIAL 31/05]]=Tabla6[[#This Row],[EJECUTIVO_CORPORATE]]</f>
        <v>1</v>
      </c>
      <c r="AA103" s="2" t="s">
        <v>7364</v>
      </c>
    </row>
    <row r="104" spans="1:27" x14ac:dyDescent="0.25">
      <c r="A104" t="s">
        <v>18</v>
      </c>
      <c r="B104" s="1">
        <v>43220</v>
      </c>
      <c r="C104" t="s">
        <v>248</v>
      </c>
      <c r="D104">
        <v>32082</v>
      </c>
      <c r="E104" t="s">
        <v>1660</v>
      </c>
      <c r="F104" t="s">
        <v>6953</v>
      </c>
      <c r="G104" t="s">
        <v>3799</v>
      </c>
      <c r="H104" t="s">
        <v>40</v>
      </c>
      <c r="I104" t="s">
        <v>23</v>
      </c>
      <c r="J104" t="s">
        <v>823</v>
      </c>
      <c r="K104" t="s">
        <v>2102</v>
      </c>
      <c r="L104" t="s">
        <v>2103</v>
      </c>
      <c r="M104" t="s">
        <v>2104</v>
      </c>
      <c r="N104" t="s">
        <v>711</v>
      </c>
      <c r="O104" s="1">
        <v>44061</v>
      </c>
      <c r="P104" s="14">
        <v>44682</v>
      </c>
      <c r="Q104" s="1">
        <v>44707</v>
      </c>
      <c r="R104" s="14" t="s">
        <v>6939</v>
      </c>
      <c r="S104" t="s">
        <v>5982</v>
      </c>
      <c r="T104" t="s">
        <v>35</v>
      </c>
      <c r="U104" t="s">
        <v>248</v>
      </c>
      <c r="V104" s="2" t="b">
        <f>Tabla6[[#This Row],[PLAN CONSUMO 31/05]]=Tabla6[[#This Row],[PLAN_CONSUMO]]</f>
        <v>1</v>
      </c>
      <c r="W104" t="s">
        <v>35</v>
      </c>
      <c r="X104" s="2" t="b">
        <f>Tabla6[[#This Row],[DESCRIPCION_U20002 31/05]]=Tabla6[[#This Row],[DESCRIPCION_U2000]]</f>
        <v>0</v>
      </c>
      <c r="Y104" t="s">
        <v>3799</v>
      </c>
      <c r="Z104" s="2" t="b">
        <f>Tabla6[[#This Row],[EJECUTIVO COMERCIAL 31/05]]=Tabla6[[#This Row],[EJECUTIVO_CORPORATE]]</f>
        <v>1</v>
      </c>
      <c r="AA104" s="2" t="s">
        <v>7364</v>
      </c>
    </row>
    <row r="105" spans="1:27" x14ac:dyDescent="0.25">
      <c r="A105" t="s">
        <v>18</v>
      </c>
      <c r="B105" s="1">
        <v>43180</v>
      </c>
      <c r="C105" t="s">
        <v>248</v>
      </c>
      <c r="D105">
        <v>32135</v>
      </c>
      <c r="E105" t="s">
        <v>1660</v>
      </c>
      <c r="F105" t="s">
        <v>6680</v>
      </c>
      <c r="G105" t="s">
        <v>3799</v>
      </c>
      <c r="H105" t="s">
        <v>40</v>
      </c>
      <c r="I105" t="s">
        <v>23</v>
      </c>
      <c r="J105" t="s">
        <v>823</v>
      </c>
      <c r="K105" t="s">
        <v>2105</v>
      </c>
      <c r="L105" t="s">
        <v>2106</v>
      </c>
      <c r="M105" t="s">
        <v>2107</v>
      </c>
      <c r="N105" t="s">
        <v>711</v>
      </c>
      <c r="O105" s="1">
        <v>44068</v>
      </c>
      <c r="P105" s="14">
        <v>44682</v>
      </c>
      <c r="Q105" s="1">
        <v>44706</v>
      </c>
      <c r="R105" s="14" t="s">
        <v>6939</v>
      </c>
      <c r="S105" t="s">
        <v>5982</v>
      </c>
      <c r="T105" t="s">
        <v>35</v>
      </c>
      <c r="U105" t="s">
        <v>248</v>
      </c>
      <c r="V105" s="2" t="b">
        <f>Tabla6[[#This Row],[PLAN CONSUMO 31/05]]=Tabla6[[#This Row],[PLAN_CONSUMO]]</f>
        <v>1</v>
      </c>
      <c r="W105" t="s">
        <v>35</v>
      </c>
      <c r="X105" s="2" t="b">
        <f>Tabla6[[#This Row],[DESCRIPCION_U20002 31/05]]=Tabla6[[#This Row],[DESCRIPCION_U2000]]</f>
        <v>0</v>
      </c>
      <c r="Y105" t="s">
        <v>3799</v>
      </c>
      <c r="Z105" s="2" t="b">
        <f>Tabla6[[#This Row],[EJECUTIVO COMERCIAL 31/05]]=Tabla6[[#This Row],[EJECUTIVO_CORPORATE]]</f>
        <v>1</v>
      </c>
      <c r="AA105" s="2" t="s">
        <v>7364</v>
      </c>
    </row>
    <row r="106" spans="1:27" hidden="1" x14ac:dyDescent="0.25">
      <c r="A106" t="s">
        <v>18</v>
      </c>
      <c r="B106" s="1">
        <v>43405</v>
      </c>
      <c r="C106" t="s">
        <v>739</v>
      </c>
      <c r="D106">
        <v>33200</v>
      </c>
      <c r="E106" t="s">
        <v>726</v>
      </c>
      <c r="F106" t="s">
        <v>740</v>
      </c>
      <c r="G106" t="s">
        <v>6743</v>
      </c>
      <c r="H106" t="s">
        <v>40</v>
      </c>
      <c r="I106" t="s">
        <v>23</v>
      </c>
      <c r="J106" t="s">
        <v>6906</v>
      </c>
      <c r="K106" t="s">
        <v>741</v>
      </c>
      <c r="L106" t="s">
        <v>735</v>
      </c>
      <c r="M106" t="s">
        <v>730</v>
      </c>
      <c r="N106" t="s">
        <v>711</v>
      </c>
      <c r="O106" s="1">
        <v>43872</v>
      </c>
      <c r="P106" s="14"/>
      <c r="Q106" s="14"/>
      <c r="R106" s="14" t="s">
        <v>7358</v>
      </c>
      <c r="S106" t="s">
        <v>5984</v>
      </c>
      <c r="T106" t="s">
        <v>35</v>
      </c>
      <c r="U106" t="s">
        <v>739</v>
      </c>
      <c r="V106" s="2" t="b">
        <f>Tabla6[[#This Row],[PLAN CONSUMO 31/05]]=Tabla6[[#This Row],[PLAN_CONSUMO]]</f>
        <v>1</v>
      </c>
      <c r="W106" t="s">
        <v>35</v>
      </c>
      <c r="X106" s="2" t="b">
        <f>Tabla6[[#This Row],[DESCRIPCION_U20002 31/05]]=Tabla6[[#This Row],[DESCRIPCION_U2000]]</f>
        <v>0</v>
      </c>
      <c r="Y106" t="s">
        <v>6743</v>
      </c>
      <c r="Z106" s="2" t="b">
        <f>Tabla6[[#This Row],[EJECUTIVO COMERCIAL 31/05]]=Tabla6[[#This Row],[EJECUTIVO_CORPORATE]]</f>
        <v>1</v>
      </c>
      <c r="AA106" s="2" t="s">
        <v>7364</v>
      </c>
    </row>
    <row r="107" spans="1:27" hidden="1" x14ac:dyDescent="0.25">
      <c r="A107" t="s">
        <v>18</v>
      </c>
      <c r="B107" s="1">
        <v>43405</v>
      </c>
      <c r="C107" t="s">
        <v>736</v>
      </c>
      <c r="D107">
        <v>33203</v>
      </c>
      <c r="E107" t="s">
        <v>726</v>
      </c>
      <c r="F107" t="s">
        <v>737</v>
      </c>
      <c r="G107" t="s">
        <v>6743</v>
      </c>
      <c r="H107" t="s">
        <v>40</v>
      </c>
      <c r="I107" t="s">
        <v>23</v>
      </c>
      <c r="J107" t="s">
        <v>6906</v>
      </c>
      <c r="K107" t="s">
        <v>738</v>
      </c>
      <c r="L107" t="s">
        <v>735</v>
      </c>
      <c r="M107" t="s">
        <v>730</v>
      </c>
      <c r="N107" t="s">
        <v>711</v>
      </c>
      <c r="O107" s="1">
        <v>43872</v>
      </c>
      <c r="P107" s="14"/>
      <c r="Q107" s="14"/>
      <c r="R107" s="14" t="s">
        <v>7358</v>
      </c>
      <c r="S107" t="s">
        <v>5984</v>
      </c>
      <c r="T107" t="s">
        <v>35</v>
      </c>
      <c r="U107" t="s">
        <v>736</v>
      </c>
      <c r="V107" s="2" t="b">
        <f>Tabla6[[#This Row],[PLAN CONSUMO 31/05]]=Tabla6[[#This Row],[PLAN_CONSUMO]]</f>
        <v>1</v>
      </c>
      <c r="W107" t="s">
        <v>35</v>
      </c>
      <c r="X107" s="2" t="b">
        <f>Tabla6[[#This Row],[DESCRIPCION_U20002 31/05]]=Tabla6[[#This Row],[DESCRIPCION_U2000]]</f>
        <v>0</v>
      </c>
      <c r="Y107" t="s">
        <v>6743</v>
      </c>
      <c r="Z107" s="2" t="b">
        <f>Tabla6[[#This Row],[EJECUTIVO COMERCIAL 31/05]]=Tabla6[[#This Row],[EJECUTIVO_CORPORATE]]</f>
        <v>1</v>
      </c>
      <c r="AA107" s="2" t="s">
        <v>7364</v>
      </c>
    </row>
    <row r="108" spans="1:27" hidden="1" x14ac:dyDescent="0.25">
      <c r="A108" t="s">
        <v>18</v>
      </c>
      <c r="B108" s="1">
        <v>43405</v>
      </c>
      <c r="C108" t="s">
        <v>732</v>
      </c>
      <c r="D108">
        <v>33201</v>
      </c>
      <c r="E108" t="s">
        <v>726</v>
      </c>
      <c r="F108" t="s">
        <v>733</v>
      </c>
      <c r="G108" t="s">
        <v>6743</v>
      </c>
      <c r="H108" t="s">
        <v>40</v>
      </c>
      <c r="I108" t="s">
        <v>23</v>
      </c>
      <c r="J108" t="s">
        <v>6906</v>
      </c>
      <c r="K108" t="s">
        <v>734</v>
      </c>
      <c r="L108" t="s">
        <v>735</v>
      </c>
      <c r="M108" t="s">
        <v>730</v>
      </c>
      <c r="N108" t="s">
        <v>711</v>
      </c>
      <c r="O108" s="1">
        <v>43872</v>
      </c>
      <c r="P108" s="14"/>
      <c r="Q108" s="14"/>
      <c r="R108" s="14" t="s">
        <v>7358</v>
      </c>
      <c r="S108" t="s">
        <v>5984</v>
      </c>
      <c r="T108" t="s">
        <v>35</v>
      </c>
      <c r="U108" t="s">
        <v>732</v>
      </c>
      <c r="V108" s="2" t="b">
        <f>Tabla6[[#This Row],[PLAN CONSUMO 31/05]]=Tabla6[[#This Row],[PLAN_CONSUMO]]</f>
        <v>1</v>
      </c>
      <c r="W108" t="s">
        <v>35</v>
      </c>
      <c r="X108" s="2" t="b">
        <f>Tabla6[[#This Row],[DESCRIPCION_U20002 31/05]]=Tabla6[[#This Row],[DESCRIPCION_U2000]]</f>
        <v>0</v>
      </c>
      <c r="Y108" t="s">
        <v>6743</v>
      </c>
      <c r="Z108" s="2" t="b">
        <f>Tabla6[[#This Row],[EJECUTIVO COMERCIAL 31/05]]=Tabla6[[#This Row],[EJECUTIVO_CORPORATE]]</f>
        <v>1</v>
      </c>
      <c r="AA108" s="2" t="s">
        <v>7364</v>
      </c>
    </row>
    <row r="109" spans="1:27" hidden="1" x14ac:dyDescent="0.25">
      <c r="A109" t="s">
        <v>18</v>
      </c>
      <c r="B109" s="1">
        <v>42126</v>
      </c>
      <c r="C109" t="s">
        <v>118</v>
      </c>
      <c r="D109">
        <v>29613</v>
      </c>
      <c r="E109" t="s">
        <v>1252</v>
      </c>
      <c r="F109" t="s">
        <v>6055</v>
      </c>
      <c r="G109" t="s">
        <v>2240</v>
      </c>
      <c r="H109" t="s">
        <v>22</v>
      </c>
      <c r="I109" t="s">
        <v>23</v>
      </c>
      <c r="J109" t="s">
        <v>2337</v>
      </c>
      <c r="K109" t="s">
        <v>1288</v>
      </c>
      <c r="M109" t="s">
        <v>1289</v>
      </c>
      <c r="N109" t="s">
        <v>711</v>
      </c>
      <c r="O109" s="1">
        <v>43987</v>
      </c>
      <c r="P109" s="14"/>
      <c r="Q109" s="14"/>
      <c r="R109" s="14" t="s">
        <v>7358</v>
      </c>
      <c r="S109" t="s">
        <v>5984</v>
      </c>
      <c r="T109" t="s">
        <v>5984</v>
      </c>
      <c r="U109" t="s">
        <v>118</v>
      </c>
      <c r="V109" s="2" t="b">
        <f>Tabla6[[#This Row],[PLAN CONSUMO 31/05]]=Tabla6[[#This Row],[PLAN_CONSUMO]]</f>
        <v>1</v>
      </c>
      <c r="W109" t="s">
        <v>6055</v>
      </c>
      <c r="X109" s="2" t="b">
        <f>Tabla6[[#This Row],[DESCRIPCION_U20002 31/05]]=Tabla6[[#This Row],[DESCRIPCION_U2000]]</f>
        <v>1</v>
      </c>
      <c r="Y109" t="s">
        <v>7247</v>
      </c>
      <c r="Z109" s="2" t="b">
        <f>Tabla6[[#This Row],[EJECUTIVO COMERCIAL 31/05]]=Tabla6[[#This Row],[EJECUTIVO_CORPORATE]]</f>
        <v>0</v>
      </c>
      <c r="AA109" s="2" t="s">
        <v>7364</v>
      </c>
    </row>
    <row r="110" spans="1:27" hidden="1" x14ac:dyDescent="0.25">
      <c r="A110" t="s">
        <v>18</v>
      </c>
      <c r="B110" s="1">
        <v>42594</v>
      </c>
      <c r="C110" t="s">
        <v>748</v>
      </c>
      <c r="D110">
        <v>30295</v>
      </c>
      <c r="E110" t="s">
        <v>1252</v>
      </c>
      <c r="F110" t="s">
        <v>1980</v>
      </c>
      <c r="G110" t="s">
        <v>2240</v>
      </c>
      <c r="H110" t="s">
        <v>40</v>
      </c>
      <c r="I110" t="s">
        <v>23</v>
      </c>
      <c r="J110" t="s">
        <v>2337</v>
      </c>
      <c r="K110" t="s">
        <v>2081</v>
      </c>
      <c r="L110" t="s">
        <v>2082</v>
      </c>
      <c r="M110" t="s">
        <v>2083</v>
      </c>
      <c r="N110" t="s">
        <v>711</v>
      </c>
      <c r="O110" s="1">
        <v>44063</v>
      </c>
      <c r="P110" s="14"/>
      <c r="Q110" s="14"/>
      <c r="R110" s="14" t="s">
        <v>7358</v>
      </c>
      <c r="S110" t="s">
        <v>5984</v>
      </c>
      <c r="T110" t="s">
        <v>35</v>
      </c>
      <c r="U110" t="s">
        <v>748</v>
      </c>
      <c r="V110" s="2" t="b">
        <f>Tabla6[[#This Row],[PLAN CONSUMO 31/05]]=Tabla6[[#This Row],[PLAN_CONSUMO]]</f>
        <v>1</v>
      </c>
      <c r="W110" t="s">
        <v>35</v>
      </c>
      <c r="X110" s="2" t="b">
        <f>Tabla6[[#This Row],[DESCRIPCION_U20002 31/05]]=Tabla6[[#This Row],[DESCRIPCION_U2000]]</f>
        <v>0</v>
      </c>
      <c r="Y110" t="s">
        <v>7247</v>
      </c>
      <c r="Z110" s="2" t="b">
        <f>Tabla6[[#This Row],[EJECUTIVO COMERCIAL 31/05]]=Tabla6[[#This Row],[EJECUTIVO_CORPORATE]]</f>
        <v>0</v>
      </c>
      <c r="AA110" s="2" t="s">
        <v>7364</v>
      </c>
    </row>
    <row r="111" spans="1:27" x14ac:dyDescent="0.25">
      <c r="A111" t="s">
        <v>18</v>
      </c>
      <c r="B111" s="1">
        <v>43818</v>
      </c>
      <c r="C111" t="s">
        <v>717</v>
      </c>
      <c r="D111">
        <v>34758</v>
      </c>
      <c r="E111" t="s">
        <v>588</v>
      </c>
      <c r="F111" t="s">
        <v>7100</v>
      </c>
      <c r="G111" t="s">
        <v>6743</v>
      </c>
      <c r="H111" t="s">
        <v>40</v>
      </c>
      <c r="I111" t="s">
        <v>23</v>
      </c>
      <c r="J111" t="s">
        <v>6906</v>
      </c>
      <c r="K111" t="s">
        <v>589</v>
      </c>
      <c r="L111" t="s">
        <v>590</v>
      </c>
      <c r="M111" t="s">
        <v>591</v>
      </c>
      <c r="N111" t="s">
        <v>711</v>
      </c>
      <c r="O111" s="1">
        <v>43838</v>
      </c>
      <c r="P111" s="14">
        <v>44682</v>
      </c>
      <c r="Q111" s="1">
        <v>44716</v>
      </c>
      <c r="R111" s="14" t="s">
        <v>6939</v>
      </c>
      <c r="S111" t="s">
        <v>5982</v>
      </c>
      <c r="T111" t="s">
        <v>5982</v>
      </c>
      <c r="U111" t="s">
        <v>717</v>
      </c>
      <c r="V111" s="2" t="b">
        <f>Tabla6[[#This Row],[PLAN CONSUMO 31/05]]=Tabla6[[#This Row],[PLAN_CONSUMO]]</f>
        <v>1</v>
      </c>
      <c r="W111" t="s">
        <v>7100</v>
      </c>
      <c r="X111" s="2" t="b">
        <f>Tabla6[[#This Row],[DESCRIPCION_U20002 31/05]]=Tabla6[[#This Row],[DESCRIPCION_U2000]]</f>
        <v>1</v>
      </c>
      <c r="Y111" t="s">
        <v>6743</v>
      </c>
      <c r="Z111" s="2" t="b">
        <f>Tabla6[[#This Row],[EJECUTIVO COMERCIAL 31/05]]=Tabla6[[#This Row],[EJECUTIVO_CORPORATE]]</f>
        <v>1</v>
      </c>
      <c r="AA111" s="2" t="s">
        <v>7364</v>
      </c>
    </row>
    <row r="112" spans="1:27" x14ac:dyDescent="0.25">
      <c r="A112" t="s">
        <v>18</v>
      </c>
      <c r="B112" s="1">
        <v>42615</v>
      </c>
      <c r="C112" t="s">
        <v>1251</v>
      </c>
      <c r="D112">
        <v>30408</v>
      </c>
      <c r="E112" t="s">
        <v>588</v>
      </c>
      <c r="F112" t="s">
        <v>7101</v>
      </c>
      <c r="G112" t="s">
        <v>6743</v>
      </c>
      <c r="H112" t="s">
        <v>22</v>
      </c>
      <c r="I112" t="s">
        <v>23</v>
      </c>
      <c r="J112" t="s">
        <v>6906</v>
      </c>
      <c r="K112" t="s">
        <v>719</v>
      </c>
      <c r="L112" t="s">
        <v>720</v>
      </c>
      <c r="M112" t="s">
        <v>721</v>
      </c>
      <c r="N112" t="s">
        <v>711</v>
      </c>
      <c r="O112" s="1">
        <v>43901</v>
      </c>
      <c r="P112" s="14">
        <v>44682</v>
      </c>
      <c r="Q112" s="1">
        <v>44716</v>
      </c>
      <c r="R112" s="14" t="s">
        <v>6939</v>
      </c>
      <c r="S112" t="s">
        <v>5982</v>
      </c>
      <c r="T112" t="s">
        <v>5982</v>
      </c>
      <c r="U112" t="s">
        <v>1251</v>
      </c>
      <c r="V112" s="2" t="b">
        <f>Tabla6[[#This Row],[PLAN CONSUMO 31/05]]=Tabla6[[#This Row],[PLAN_CONSUMO]]</f>
        <v>1</v>
      </c>
      <c r="W112" t="s">
        <v>7101</v>
      </c>
      <c r="X112" s="2" t="b">
        <f>Tabla6[[#This Row],[DESCRIPCION_U20002 31/05]]=Tabla6[[#This Row],[DESCRIPCION_U2000]]</f>
        <v>1</v>
      </c>
      <c r="Y112" t="s">
        <v>6743</v>
      </c>
      <c r="Z112" s="2" t="b">
        <f>Tabla6[[#This Row],[EJECUTIVO COMERCIAL 31/05]]=Tabla6[[#This Row],[EJECUTIVO_CORPORATE]]</f>
        <v>1</v>
      </c>
      <c r="AA112" s="2" t="s">
        <v>7364</v>
      </c>
    </row>
    <row r="113" spans="1:27" x14ac:dyDescent="0.25">
      <c r="A113" t="s">
        <v>18</v>
      </c>
      <c r="B113" s="1">
        <v>41548</v>
      </c>
      <c r="C113" t="s">
        <v>868</v>
      </c>
      <c r="D113">
        <v>28527</v>
      </c>
      <c r="E113" t="s">
        <v>588</v>
      </c>
      <c r="F113" t="s">
        <v>7098</v>
      </c>
      <c r="G113" t="s">
        <v>6743</v>
      </c>
      <c r="H113" t="s">
        <v>22</v>
      </c>
      <c r="I113" t="s">
        <v>23</v>
      </c>
      <c r="J113" t="s">
        <v>6906</v>
      </c>
      <c r="K113" t="s">
        <v>715</v>
      </c>
      <c r="L113" t="s">
        <v>716</v>
      </c>
      <c r="M113" t="s">
        <v>591</v>
      </c>
      <c r="N113" t="s">
        <v>711</v>
      </c>
      <c r="O113" s="1">
        <v>43903</v>
      </c>
      <c r="P113" s="14">
        <v>44682</v>
      </c>
      <c r="Q113" s="1">
        <v>44716</v>
      </c>
      <c r="R113" s="14" t="s">
        <v>6939</v>
      </c>
      <c r="S113" t="s">
        <v>5982</v>
      </c>
      <c r="T113" t="s">
        <v>5982</v>
      </c>
      <c r="U113" t="s">
        <v>868</v>
      </c>
      <c r="V113" s="2" t="b">
        <f>Tabla6[[#This Row],[PLAN CONSUMO 31/05]]=Tabla6[[#This Row],[PLAN_CONSUMO]]</f>
        <v>1</v>
      </c>
      <c r="W113" t="s">
        <v>7098</v>
      </c>
      <c r="X113" s="2" t="b">
        <f>Tabla6[[#This Row],[DESCRIPCION_U20002 31/05]]=Tabla6[[#This Row],[DESCRIPCION_U2000]]</f>
        <v>1</v>
      </c>
      <c r="Y113" t="s">
        <v>6743</v>
      </c>
      <c r="Z113" s="2" t="b">
        <f>Tabla6[[#This Row],[EJECUTIVO COMERCIAL 31/05]]=Tabla6[[#This Row],[EJECUTIVO_CORPORATE]]</f>
        <v>1</v>
      </c>
      <c r="AA113" s="2" t="s">
        <v>7364</v>
      </c>
    </row>
    <row r="114" spans="1:27" x14ac:dyDescent="0.25">
      <c r="A114" t="s">
        <v>18</v>
      </c>
      <c r="B114" s="1">
        <v>43917</v>
      </c>
      <c r="C114" t="s">
        <v>76</v>
      </c>
      <c r="D114">
        <v>35262</v>
      </c>
      <c r="E114" t="s">
        <v>1052</v>
      </c>
      <c r="F114" t="s">
        <v>7121</v>
      </c>
      <c r="G114" t="s">
        <v>3799</v>
      </c>
      <c r="H114" t="s">
        <v>40</v>
      </c>
      <c r="I114" t="s">
        <v>23</v>
      </c>
      <c r="J114" t="s">
        <v>823</v>
      </c>
      <c r="K114" t="s">
        <v>1501</v>
      </c>
      <c r="L114" t="s">
        <v>1502</v>
      </c>
      <c r="M114" t="s">
        <v>1503</v>
      </c>
      <c r="N114" t="s">
        <v>711</v>
      </c>
      <c r="O114" s="1">
        <v>44054</v>
      </c>
      <c r="P114" s="14">
        <v>44682</v>
      </c>
      <c r="Q114" s="48">
        <v>44694</v>
      </c>
      <c r="R114" s="14" t="s">
        <v>6939</v>
      </c>
      <c r="S114" t="s">
        <v>5982</v>
      </c>
      <c r="T114" t="s">
        <v>5982</v>
      </c>
      <c r="U114" t="s">
        <v>76</v>
      </c>
      <c r="V114" s="2" t="b">
        <f>Tabla6[[#This Row],[PLAN CONSUMO 31/05]]=Tabla6[[#This Row],[PLAN_CONSUMO]]</f>
        <v>1</v>
      </c>
      <c r="W114" t="s">
        <v>7121</v>
      </c>
      <c r="X114" s="2" t="b">
        <f>Tabla6[[#This Row],[DESCRIPCION_U20002 31/05]]=Tabla6[[#This Row],[DESCRIPCION_U2000]]</f>
        <v>1</v>
      </c>
      <c r="Y114" t="s">
        <v>3799</v>
      </c>
      <c r="Z114" s="2" t="b">
        <f>Tabla6[[#This Row],[EJECUTIVO COMERCIAL 31/05]]=Tabla6[[#This Row],[EJECUTIVO_CORPORATE]]</f>
        <v>1</v>
      </c>
      <c r="AA114" s="2" t="s">
        <v>7364</v>
      </c>
    </row>
    <row r="115" spans="1:27" hidden="1" x14ac:dyDescent="0.25">
      <c r="A115" t="s">
        <v>18</v>
      </c>
      <c r="B115" s="1">
        <v>43403</v>
      </c>
      <c r="C115" t="s">
        <v>1381</v>
      </c>
      <c r="D115">
        <v>33173</v>
      </c>
      <c r="E115" t="s">
        <v>2018</v>
      </c>
      <c r="F115" t="s">
        <v>6087</v>
      </c>
      <c r="G115" t="s">
        <v>1754</v>
      </c>
      <c r="H115" t="s">
        <v>752</v>
      </c>
      <c r="I115" t="s">
        <v>23</v>
      </c>
      <c r="J115" t="s">
        <v>1843</v>
      </c>
      <c r="K115" t="s">
        <v>2156</v>
      </c>
      <c r="L115" t="s">
        <v>2157</v>
      </c>
      <c r="M115" t="s">
        <v>2158</v>
      </c>
      <c r="N115" t="s">
        <v>711</v>
      </c>
      <c r="O115" s="1">
        <v>44134</v>
      </c>
      <c r="R115" s="1" t="s">
        <v>7052</v>
      </c>
      <c r="S115" t="s">
        <v>5982</v>
      </c>
      <c r="T115" t="s">
        <v>5982</v>
      </c>
      <c r="U115" t="s">
        <v>1381</v>
      </c>
      <c r="V115" s="2" t="b">
        <f>Tabla6[[#This Row],[PLAN CONSUMO 31/05]]=Tabla6[[#This Row],[PLAN_CONSUMO]]</f>
        <v>1</v>
      </c>
      <c r="W115" t="s">
        <v>6087</v>
      </c>
      <c r="X115" s="2" t="b">
        <f>Tabla6[[#This Row],[DESCRIPCION_U20002 31/05]]=Tabla6[[#This Row],[DESCRIPCION_U2000]]</f>
        <v>1</v>
      </c>
      <c r="Y115" t="s">
        <v>1754</v>
      </c>
      <c r="Z115" s="2" t="b">
        <f>Tabla6[[#This Row],[EJECUTIVO COMERCIAL 31/05]]=Tabla6[[#This Row],[EJECUTIVO_CORPORATE]]</f>
        <v>1</v>
      </c>
      <c r="AA115" s="2" t="s">
        <v>7365</v>
      </c>
    </row>
    <row r="116" spans="1:27" hidden="1" x14ac:dyDescent="0.25">
      <c r="A116" t="s">
        <v>18</v>
      </c>
      <c r="B116" s="1">
        <v>43616</v>
      </c>
      <c r="C116" t="s">
        <v>28</v>
      </c>
      <c r="D116">
        <v>34038</v>
      </c>
      <c r="E116" t="s">
        <v>1260</v>
      </c>
      <c r="F116" t="s">
        <v>6057</v>
      </c>
      <c r="G116" t="s">
        <v>6156</v>
      </c>
      <c r="H116" t="s">
        <v>752</v>
      </c>
      <c r="I116" t="s">
        <v>23</v>
      </c>
      <c r="J116" t="s">
        <v>1230</v>
      </c>
      <c r="K116" t="s">
        <v>1312</v>
      </c>
      <c r="L116" t="s">
        <v>1313</v>
      </c>
      <c r="M116" t="s">
        <v>1314</v>
      </c>
      <c r="N116" t="s">
        <v>711</v>
      </c>
      <c r="O116" s="1">
        <v>44134</v>
      </c>
      <c r="R116" s="1" t="s">
        <v>7052</v>
      </c>
      <c r="S116" t="s">
        <v>5982</v>
      </c>
      <c r="T116" t="s">
        <v>5982</v>
      </c>
      <c r="U116" t="s">
        <v>28</v>
      </c>
      <c r="V116" s="2" t="b">
        <f>Tabla6[[#This Row],[PLAN CONSUMO 31/05]]=Tabla6[[#This Row],[PLAN_CONSUMO]]</f>
        <v>1</v>
      </c>
      <c r="W116" t="s">
        <v>6057</v>
      </c>
      <c r="X116" s="2" t="b">
        <f>Tabla6[[#This Row],[DESCRIPCION_U20002 31/05]]=Tabla6[[#This Row],[DESCRIPCION_U2000]]</f>
        <v>1</v>
      </c>
      <c r="Y116" t="s">
        <v>6156</v>
      </c>
      <c r="Z116" s="2" t="b">
        <f>Tabla6[[#This Row],[EJECUTIVO COMERCIAL 31/05]]=Tabla6[[#This Row],[EJECUTIVO_CORPORATE]]</f>
        <v>1</v>
      </c>
      <c r="AA116" s="2" t="s">
        <v>7365</v>
      </c>
    </row>
    <row r="117" spans="1:27" hidden="1" x14ac:dyDescent="0.25">
      <c r="A117" t="s">
        <v>18</v>
      </c>
      <c r="B117" s="1">
        <v>41760</v>
      </c>
      <c r="C117" t="s">
        <v>760</v>
      </c>
      <c r="D117">
        <v>28912</v>
      </c>
      <c r="E117" t="s">
        <v>910</v>
      </c>
      <c r="F117" t="s">
        <v>6331</v>
      </c>
      <c r="G117" t="s">
        <v>6743</v>
      </c>
      <c r="H117" t="s">
        <v>752</v>
      </c>
      <c r="I117" t="s">
        <v>23</v>
      </c>
      <c r="J117" t="s">
        <v>6906</v>
      </c>
      <c r="K117" t="s">
        <v>912</v>
      </c>
      <c r="M117" t="s">
        <v>913</v>
      </c>
      <c r="N117" t="s">
        <v>711</v>
      </c>
      <c r="O117" s="1">
        <v>44135</v>
      </c>
      <c r="R117" s="1" t="s">
        <v>7052</v>
      </c>
      <c r="S117" t="s">
        <v>5982</v>
      </c>
      <c r="T117" t="s">
        <v>35</v>
      </c>
      <c r="U117" t="s">
        <v>760</v>
      </c>
      <c r="V117" s="2" t="b">
        <f>Tabla6[[#This Row],[PLAN CONSUMO 31/05]]=Tabla6[[#This Row],[PLAN_CONSUMO]]</f>
        <v>1</v>
      </c>
      <c r="W117" t="s">
        <v>35</v>
      </c>
      <c r="X117" s="2" t="b">
        <f>Tabla6[[#This Row],[DESCRIPCION_U20002 31/05]]=Tabla6[[#This Row],[DESCRIPCION_U2000]]</f>
        <v>0</v>
      </c>
      <c r="Y117" t="s">
        <v>6743</v>
      </c>
      <c r="Z117" s="2" t="b">
        <f>Tabla6[[#This Row],[EJECUTIVO COMERCIAL 31/05]]=Tabla6[[#This Row],[EJECUTIVO_CORPORATE]]</f>
        <v>1</v>
      </c>
      <c r="AA117" s="2" t="s">
        <v>7365</v>
      </c>
    </row>
    <row r="118" spans="1:27" x14ac:dyDescent="0.25">
      <c r="A118" t="s">
        <v>18</v>
      </c>
      <c r="B118" s="1">
        <v>42104</v>
      </c>
      <c r="C118" t="s">
        <v>393</v>
      </c>
      <c r="D118">
        <v>29532</v>
      </c>
      <c r="E118" t="s">
        <v>1052</v>
      </c>
      <c r="F118" t="s">
        <v>7122</v>
      </c>
      <c r="G118" t="s">
        <v>3799</v>
      </c>
      <c r="H118" t="s">
        <v>40</v>
      </c>
      <c r="I118" t="s">
        <v>23</v>
      </c>
      <c r="J118" t="s">
        <v>823</v>
      </c>
      <c r="K118" t="s">
        <v>1113</v>
      </c>
      <c r="M118" t="s">
        <v>1114</v>
      </c>
      <c r="N118" t="s">
        <v>711</v>
      </c>
      <c r="O118" s="1">
        <v>44054</v>
      </c>
      <c r="P118" s="14">
        <v>44682</v>
      </c>
      <c r="Q118" s="48">
        <v>44694</v>
      </c>
      <c r="R118" s="14" t="s">
        <v>6939</v>
      </c>
      <c r="S118" t="s">
        <v>5982</v>
      </c>
      <c r="T118" t="s">
        <v>5982</v>
      </c>
      <c r="U118" t="s">
        <v>393</v>
      </c>
      <c r="V118" s="2" t="b">
        <f>Tabla6[[#This Row],[PLAN CONSUMO 31/05]]=Tabla6[[#This Row],[PLAN_CONSUMO]]</f>
        <v>1</v>
      </c>
      <c r="W118" t="s">
        <v>7122</v>
      </c>
      <c r="X118" s="2" t="b">
        <f>Tabla6[[#This Row],[DESCRIPCION_U20002 31/05]]=Tabla6[[#This Row],[DESCRIPCION_U2000]]</f>
        <v>1</v>
      </c>
      <c r="Y118" t="s">
        <v>3799</v>
      </c>
      <c r="Z118" s="2" t="b">
        <f>Tabla6[[#This Row],[EJECUTIVO COMERCIAL 31/05]]=Tabla6[[#This Row],[EJECUTIVO_CORPORATE]]</f>
        <v>1</v>
      </c>
      <c r="AA118" s="2" t="s">
        <v>7364</v>
      </c>
    </row>
    <row r="119" spans="1:27" x14ac:dyDescent="0.25">
      <c r="A119" t="s">
        <v>18</v>
      </c>
      <c r="B119" s="1">
        <v>42576</v>
      </c>
      <c r="C119" t="s">
        <v>36</v>
      </c>
      <c r="D119">
        <v>30194</v>
      </c>
      <c r="E119" t="s">
        <v>1052</v>
      </c>
      <c r="F119" t="s">
        <v>7123</v>
      </c>
      <c r="G119" t="s">
        <v>3799</v>
      </c>
      <c r="H119" t="s">
        <v>40</v>
      </c>
      <c r="I119" t="s">
        <v>23</v>
      </c>
      <c r="J119" t="s">
        <v>823</v>
      </c>
      <c r="K119" t="s">
        <v>1125</v>
      </c>
      <c r="L119" t="s">
        <v>1126</v>
      </c>
      <c r="M119" t="s">
        <v>1120</v>
      </c>
      <c r="N119" t="s">
        <v>711</v>
      </c>
      <c r="O119" s="1">
        <v>44056</v>
      </c>
      <c r="P119" s="14">
        <v>44682</v>
      </c>
      <c r="Q119" s="48">
        <v>44694</v>
      </c>
      <c r="R119" s="14" t="s">
        <v>6939</v>
      </c>
      <c r="S119" t="s">
        <v>5982</v>
      </c>
      <c r="T119" t="s">
        <v>5982</v>
      </c>
      <c r="U119" t="s">
        <v>36</v>
      </c>
      <c r="V119" s="2" t="b">
        <f>Tabla6[[#This Row],[PLAN CONSUMO 31/05]]=Tabla6[[#This Row],[PLAN_CONSUMO]]</f>
        <v>1</v>
      </c>
      <c r="W119" t="s">
        <v>7123</v>
      </c>
      <c r="X119" s="2" t="b">
        <f>Tabla6[[#This Row],[DESCRIPCION_U20002 31/05]]=Tabla6[[#This Row],[DESCRIPCION_U2000]]</f>
        <v>1</v>
      </c>
      <c r="Y119" t="s">
        <v>3799</v>
      </c>
      <c r="Z119" s="2" t="b">
        <f>Tabla6[[#This Row],[EJECUTIVO COMERCIAL 31/05]]=Tabla6[[#This Row],[EJECUTIVO_CORPORATE]]</f>
        <v>1</v>
      </c>
      <c r="AA119" s="2" t="s">
        <v>7364</v>
      </c>
    </row>
    <row r="120" spans="1:27" hidden="1" x14ac:dyDescent="0.25">
      <c r="A120" t="s">
        <v>18</v>
      </c>
      <c r="B120" s="1">
        <v>43496</v>
      </c>
      <c r="C120" t="s">
        <v>28</v>
      </c>
      <c r="D120">
        <v>33488</v>
      </c>
      <c r="E120" t="s">
        <v>124</v>
      </c>
      <c r="F120" t="s">
        <v>3379</v>
      </c>
      <c r="G120" t="s">
        <v>7110</v>
      </c>
      <c r="H120" t="s">
        <v>31</v>
      </c>
      <c r="I120" t="s">
        <v>23</v>
      </c>
      <c r="J120" t="s">
        <v>1233</v>
      </c>
      <c r="K120" t="s">
        <v>1750</v>
      </c>
      <c r="L120" t="s">
        <v>1751</v>
      </c>
      <c r="M120" t="s">
        <v>1749</v>
      </c>
      <c r="N120" t="s">
        <v>711</v>
      </c>
      <c r="O120" s="1">
        <v>43983</v>
      </c>
      <c r="R120" s="1" t="s">
        <v>7052</v>
      </c>
      <c r="S120" t="s">
        <v>5982</v>
      </c>
      <c r="T120" t="s">
        <v>5982</v>
      </c>
      <c r="U120" t="s">
        <v>28</v>
      </c>
      <c r="V120" s="2" t="b">
        <f>Tabla6[[#This Row],[PLAN CONSUMO 31/05]]=Tabla6[[#This Row],[PLAN_CONSUMO]]</f>
        <v>1</v>
      </c>
      <c r="W120" t="s">
        <v>3379</v>
      </c>
      <c r="X120" s="2" t="b">
        <f>Tabla6[[#This Row],[DESCRIPCION_U20002 31/05]]=Tabla6[[#This Row],[DESCRIPCION_U2000]]</f>
        <v>1</v>
      </c>
      <c r="Y120" t="s">
        <v>7110</v>
      </c>
      <c r="Z120" s="2" t="b">
        <f>Tabla6[[#This Row],[EJECUTIVO COMERCIAL 31/05]]=Tabla6[[#This Row],[EJECUTIVO_CORPORATE]]</f>
        <v>1</v>
      </c>
      <c r="AA120" s="2" t="s">
        <v>7365</v>
      </c>
    </row>
    <row r="121" spans="1:27" hidden="1" x14ac:dyDescent="0.25">
      <c r="A121" t="s">
        <v>18</v>
      </c>
      <c r="B121" s="1">
        <v>43738</v>
      </c>
      <c r="C121" t="s">
        <v>28</v>
      </c>
      <c r="D121">
        <v>34512</v>
      </c>
      <c r="E121" t="s">
        <v>124</v>
      </c>
      <c r="F121" t="s">
        <v>125</v>
      </c>
      <c r="G121" t="s">
        <v>7110</v>
      </c>
      <c r="H121" t="s">
        <v>98</v>
      </c>
      <c r="I121" t="s">
        <v>23</v>
      </c>
      <c r="J121" t="s">
        <v>1233</v>
      </c>
      <c r="K121" t="s">
        <v>126</v>
      </c>
      <c r="L121" t="s">
        <v>127</v>
      </c>
      <c r="M121" t="s">
        <v>128</v>
      </c>
      <c r="N121" t="s">
        <v>711</v>
      </c>
      <c r="O121" s="1">
        <v>43770</v>
      </c>
      <c r="R121" s="1" t="s">
        <v>7052</v>
      </c>
      <c r="S121" t="s">
        <v>5982</v>
      </c>
      <c r="T121" t="s">
        <v>5982</v>
      </c>
      <c r="U121" t="s">
        <v>28</v>
      </c>
      <c r="V121" s="2" t="b">
        <f>Tabla6[[#This Row],[PLAN CONSUMO 31/05]]=Tabla6[[#This Row],[PLAN_CONSUMO]]</f>
        <v>1</v>
      </c>
      <c r="W121" t="s">
        <v>6016</v>
      </c>
      <c r="X121" s="2" t="b">
        <f>Tabla6[[#This Row],[DESCRIPCION_U20002 31/05]]=Tabla6[[#This Row],[DESCRIPCION_U2000]]</f>
        <v>0</v>
      </c>
      <c r="Y121" t="s">
        <v>7110</v>
      </c>
      <c r="Z121" s="2" t="b">
        <f>Tabla6[[#This Row],[EJECUTIVO COMERCIAL 31/05]]=Tabla6[[#This Row],[EJECUTIVO_CORPORATE]]</f>
        <v>1</v>
      </c>
      <c r="AA121" s="2" t="s">
        <v>7365</v>
      </c>
    </row>
    <row r="122" spans="1:27" hidden="1" x14ac:dyDescent="0.25">
      <c r="A122" t="s">
        <v>18</v>
      </c>
      <c r="B122" s="1">
        <v>43007</v>
      </c>
      <c r="C122" t="s">
        <v>323</v>
      </c>
      <c r="D122">
        <v>31411</v>
      </c>
      <c r="E122" t="s">
        <v>2016</v>
      </c>
      <c r="F122" t="s">
        <v>3385</v>
      </c>
      <c r="G122" t="s">
        <v>7111</v>
      </c>
      <c r="H122" t="s">
        <v>31</v>
      </c>
      <c r="I122" t="s">
        <v>23</v>
      </c>
      <c r="J122" t="s">
        <v>1238</v>
      </c>
      <c r="K122" t="s">
        <v>2150</v>
      </c>
      <c r="L122" t="s">
        <v>2151</v>
      </c>
      <c r="M122" t="s">
        <v>2152</v>
      </c>
      <c r="N122" t="s">
        <v>711</v>
      </c>
      <c r="O122" s="1">
        <v>44013</v>
      </c>
      <c r="R122" s="1" t="s">
        <v>7052</v>
      </c>
      <c r="S122" t="s">
        <v>5982</v>
      </c>
      <c r="T122" t="s">
        <v>5982</v>
      </c>
      <c r="U122" t="s">
        <v>323</v>
      </c>
      <c r="V122" s="2" t="b">
        <f>Tabla6[[#This Row],[PLAN CONSUMO 31/05]]=Tabla6[[#This Row],[PLAN_CONSUMO]]</f>
        <v>1</v>
      </c>
      <c r="W122" t="s">
        <v>3385</v>
      </c>
      <c r="X122" s="2" t="b">
        <f>Tabla6[[#This Row],[DESCRIPCION_U20002 31/05]]=Tabla6[[#This Row],[DESCRIPCION_U2000]]</f>
        <v>1</v>
      </c>
      <c r="Y122" t="s">
        <v>7111</v>
      </c>
      <c r="Z122" s="2" t="b">
        <f>Tabla6[[#This Row],[EJECUTIVO COMERCIAL 31/05]]=Tabla6[[#This Row],[EJECUTIVO_CORPORATE]]</f>
        <v>1</v>
      </c>
      <c r="AA122" s="2" t="s">
        <v>7365</v>
      </c>
    </row>
    <row r="123" spans="1:27" x14ac:dyDescent="0.25">
      <c r="A123" t="s">
        <v>18</v>
      </c>
      <c r="B123" s="1">
        <v>43861</v>
      </c>
      <c r="C123" t="s">
        <v>364</v>
      </c>
      <c r="D123">
        <v>35093</v>
      </c>
      <c r="E123" t="s">
        <v>1393</v>
      </c>
      <c r="F123" t="s">
        <v>3303</v>
      </c>
      <c r="G123" t="s">
        <v>1837</v>
      </c>
      <c r="H123" t="s">
        <v>22</v>
      </c>
      <c r="I123" t="s">
        <v>23</v>
      </c>
      <c r="J123" t="s">
        <v>939</v>
      </c>
      <c r="K123" t="s">
        <v>1478</v>
      </c>
      <c r="M123" t="s">
        <v>1479</v>
      </c>
      <c r="N123" t="s">
        <v>711</v>
      </c>
      <c r="O123" s="1">
        <v>43922</v>
      </c>
      <c r="P123" s="14">
        <v>44713</v>
      </c>
      <c r="Q123" s="1">
        <v>44740</v>
      </c>
      <c r="R123" s="14" t="s">
        <v>6939</v>
      </c>
      <c r="S123" t="s">
        <v>5982</v>
      </c>
      <c r="T123" t="s">
        <v>5982</v>
      </c>
      <c r="U123" t="s">
        <v>364</v>
      </c>
      <c r="V123" s="2" t="b">
        <f>Tabla6[[#This Row],[PLAN CONSUMO 31/05]]=Tabla6[[#This Row],[PLAN_CONSUMO]]</f>
        <v>1</v>
      </c>
      <c r="W123" t="s">
        <v>3303</v>
      </c>
      <c r="X123" s="2" t="b">
        <f>Tabla6[[#This Row],[DESCRIPCION_U20002 31/05]]=Tabla6[[#This Row],[DESCRIPCION_U2000]]</f>
        <v>1</v>
      </c>
      <c r="Y123" t="s">
        <v>1837</v>
      </c>
      <c r="Z123" s="2" t="b">
        <f>Tabla6[[#This Row],[EJECUTIVO COMERCIAL 31/05]]=Tabla6[[#This Row],[EJECUTIVO_CORPORATE]]</f>
        <v>1</v>
      </c>
      <c r="AA123" s="2" t="s">
        <v>7364</v>
      </c>
    </row>
    <row r="124" spans="1:27" x14ac:dyDescent="0.25">
      <c r="A124" t="s">
        <v>18</v>
      </c>
      <c r="B124" s="1">
        <v>43861</v>
      </c>
      <c r="C124" t="s">
        <v>323</v>
      </c>
      <c r="D124">
        <v>35095</v>
      </c>
      <c r="E124" t="s">
        <v>1393</v>
      </c>
      <c r="F124" t="s">
        <v>3304</v>
      </c>
      <c r="G124" t="s">
        <v>1837</v>
      </c>
      <c r="H124" t="s">
        <v>22</v>
      </c>
      <c r="I124" t="s">
        <v>23</v>
      </c>
      <c r="J124" t="s">
        <v>939</v>
      </c>
      <c r="K124" t="s">
        <v>1494</v>
      </c>
      <c r="M124" t="s">
        <v>1495</v>
      </c>
      <c r="N124" t="s">
        <v>711</v>
      </c>
      <c r="O124" s="1">
        <v>43922</v>
      </c>
      <c r="P124" s="14">
        <v>44713</v>
      </c>
      <c r="Q124" s="1">
        <v>44740</v>
      </c>
      <c r="R124" s="14" t="s">
        <v>6939</v>
      </c>
      <c r="S124" t="s">
        <v>5982</v>
      </c>
      <c r="T124" t="s">
        <v>5982</v>
      </c>
      <c r="U124" t="s">
        <v>323</v>
      </c>
      <c r="V124" s="2" t="b">
        <f>Tabla6[[#This Row],[PLAN CONSUMO 31/05]]=Tabla6[[#This Row],[PLAN_CONSUMO]]</f>
        <v>1</v>
      </c>
      <c r="W124" t="s">
        <v>3304</v>
      </c>
      <c r="X124" s="2" t="b">
        <f>Tabla6[[#This Row],[DESCRIPCION_U20002 31/05]]=Tabla6[[#This Row],[DESCRIPCION_U2000]]</f>
        <v>1</v>
      </c>
      <c r="Y124" t="s">
        <v>1837</v>
      </c>
      <c r="Z124" s="2" t="b">
        <f>Tabla6[[#This Row],[EJECUTIVO COMERCIAL 31/05]]=Tabla6[[#This Row],[EJECUTIVO_CORPORATE]]</f>
        <v>1</v>
      </c>
      <c r="AA124" s="2" t="s">
        <v>7364</v>
      </c>
    </row>
    <row r="125" spans="1:27" x14ac:dyDescent="0.25">
      <c r="A125" t="s">
        <v>18</v>
      </c>
      <c r="B125" s="1">
        <v>43861</v>
      </c>
      <c r="C125" t="s">
        <v>299</v>
      </c>
      <c r="D125">
        <v>35090</v>
      </c>
      <c r="E125" t="s">
        <v>1393</v>
      </c>
      <c r="F125" t="s">
        <v>3335</v>
      </c>
      <c r="G125" t="s">
        <v>1837</v>
      </c>
      <c r="H125" t="s">
        <v>22</v>
      </c>
      <c r="I125" t="s">
        <v>23</v>
      </c>
      <c r="J125" t="s">
        <v>939</v>
      </c>
      <c r="K125" t="s">
        <v>1492</v>
      </c>
      <c r="M125" t="s">
        <v>1479</v>
      </c>
      <c r="N125" t="s">
        <v>711</v>
      </c>
      <c r="O125" s="1">
        <v>43922</v>
      </c>
      <c r="P125" s="14">
        <v>44713</v>
      </c>
      <c r="Q125" s="1">
        <v>44740</v>
      </c>
      <c r="R125" s="14" t="s">
        <v>6939</v>
      </c>
      <c r="S125" t="s">
        <v>5982</v>
      </c>
      <c r="T125" t="s">
        <v>35</v>
      </c>
      <c r="U125" t="s">
        <v>36</v>
      </c>
      <c r="V125" s="2" t="b">
        <f>Tabla6[[#This Row],[PLAN CONSUMO 31/05]]=Tabla6[[#This Row],[PLAN_CONSUMO]]</f>
        <v>0</v>
      </c>
      <c r="W125" t="s">
        <v>35</v>
      </c>
      <c r="X125" s="2" t="b">
        <f>Tabla6[[#This Row],[DESCRIPCION_U20002 31/05]]=Tabla6[[#This Row],[DESCRIPCION_U2000]]</f>
        <v>0</v>
      </c>
      <c r="Y125" t="s">
        <v>1837</v>
      </c>
      <c r="Z125" s="2" t="b">
        <f>Tabla6[[#This Row],[EJECUTIVO COMERCIAL 31/05]]=Tabla6[[#This Row],[EJECUTIVO_CORPORATE]]</f>
        <v>1</v>
      </c>
      <c r="AA125" s="2" t="s">
        <v>7364</v>
      </c>
    </row>
    <row r="126" spans="1:27" x14ac:dyDescent="0.25">
      <c r="A126" t="s">
        <v>18</v>
      </c>
      <c r="B126" s="1">
        <v>44160</v>
      </c>
      <c r="C126" t="s">
        <v>1380</v>
      </c>
      <c r="D126">
        <v>35692</v>
      </c>
      <c r="E126" t="s">
        <v>440</v>
      </c>
      <c r="F126" t="s">
        <v>6133</v>
      </c>
      <c r="G126" t="s">
        <v>3799</v>
      </c>
      <c r="H126" t="s">
        <v>40</v>
      </c>
      <c r="I126" t="s">
        <v>23</v>
      </c>
      <c r="J126" t="s">
        <v>823</v>
      </c>
      <c r="K126" t="s">
        <v>3856</v>
      </c>
      <c r="L126" t="s">
        <v>3857</v>
      </c>
      <c r="M126" t="s">
        <v>3858</v>
      </c>
      <c r="N126" t="s">
        <v>711</v>
      </c>
      <c r="O126" s="1">
        <v>44197</v>
      </c>
      <c r="P126" s="14">
        <v>44713</v>
      </c>
      <c r="Q126" s="1">
        <v>44740</v>
      </c>
      <c r="R126" s="14" t="s">
        <v>6939</v>
      </c>
      <c r="S126" t="s">
        <v>5982</v>
      </c>
      <c r="T126" t="s">
        <v>5982</v>
      </c>
      <c r="U126" t="s">
        <v>1380</v>
      </c>
      <c r="V126" s="2" t="b">
        <f>Tabla6[[#This Row],[PLAN CONSUMO 31/05]]=Tabla6[[#This Row],[PLAN_CONSUMO]]</f>
        <v>1</v>
      </c>
      <c r="W126" t="s">
        <v>6133</v>
      </c>
      <c r="X126" s="2" t="b">
        <f>Tabla6[[#This Row],[DESCRIPCION_U20002 31/05]]=Tabla6[[#This Row],[DESCRIPCION_U2000]]</f>
        <v>1</v>
      </c>
      <c r="Y126" t="s">
        <v>3799</v>
      </c>
      <c r="Z126" s="2" t="b">
        <f>Tabla6[[#This Row],[EJECUTIVO COMERCIAL 31/05]]=Tabla6[[#This Row],[EJECUTIVO_CORPORATE]]</f>
        <v>1</v>
      </c>
      <c r="AA126" s="2" t="s">
        <v>7364</v>
      </c>
    </row>
    <row r="127" spans="1:27" hidden="1" x14ac:dyDescent="0.25">
      <c r="A127" t="s">
        <v>18</v>
      </c>
      <c r="B127" s="1">
        <v>42065</v>
      </c>
      <c r="C127" t="s">
        <v>5983</v>
      </c>
      <c r="D127">
        <v>29476</v>
      </c>
      <c r="E127" t="s">
        <v>952</v>
      </c>
      <c r="F127" t="s">
        <v>6327</v>
      </c>
      <c r="G127" t="s">
        <v>7247</v>
      </c>
      <c r="H127" t="s">
        <v>22</v>
      </c>
      <c r="I127" t="s">
        <v>23</v>
      </c>
      <c r="J127" t="s">
        <v>2337</v>
      </c>
      <c r="K127" t="s">
        <v>953</v>
      </c>
      <c r="L127" t="s">
        <v>954</v>
      </c>
      <c r="M127" t="s">
        <v>955</v>
      </c>
      <c r="N127" t="s">
        <v>711</v>
      </c>
      <c r="O127" s="1">
        <v>43831</v>
      </c>
      <c r="P127" s="14">
        <v>44713</v>
      </c>
      <c r="R127" s="14" t="s">
        <v>7359</v>
      </c>
      <c r="S127" t="s">
        <v>5982</v>
      </c>
      <c r="T127" t="s">
        <v>5982</v>
      </c>
      <c r="U127" t="s">
        <v>5983</v>
      </c>
      <c r="V127" s="2" t="b">
        <f>Tabla6[[#This Row],[PLAN CONSUMO 31/05]]=Tabla6[[#This Row],[PLAN_CONSUMO]]</f>
        <v>1</v>
      </c>
      <c r="W127" t="s">
        <v>6327</v>
      </c>
      <c r="X127" s="2" t="b">
        <f>Tabla6[[#This Row],[DESCRIPCION_U20002 31/05]]=Tabla6[[#This Row],[DESCRIPCION_U2000]]</f>
        <v>1</v>
      </c>
      <c r="Y127" t="s">
        <v>7247</v>
      </c>
      <c r="Z127" s="2" t="b">
        <f>Tabla6[[#This Row],[EJECUTIVO COMERCIAL 31/05]]=Tabla6[[#This Row],[EJECUTIVO_CORPORATE]]</f>
        <v>1</v>
      </c>
      <c r="AA127" s="2" t="s">
        <v>7364</v>
      </c>
    </row>
    <row r="128" spans="1:27" hidden="1" x14ac:dyDescent="0.25">
      <c r="A128" t="s">
        <v>18</v>
      </c>
      <c r="B128" s="1">
        <v>43280</v>
      </c>
      <c r="C128" t="s">
        <v>364</v>
      </c>
      <c r="D128">
        <v>32607</v>
      </c>
      <c r="E128" t="s">
        <v>1088</v>
      </c>
      <c r="F128" t="s">
        <v>3334</v>
      </c>
      <c r="G128" t="s">
        <v>2240</v>
      </c>
      <c r="H128" t="s">
        <v>31</v>
      </c>
      <c r="I128" t="s">
        <v>23</v>
      </c>
      <c r="J128" t="s">
        <v>2337</v>
      </c>
      <c r="K128" t="s">
        <v>1176</v>
      </c>
      <c r="L128" t="s">
        <v>1177</v>
      </c>
      <c r="M128" t="s">
        <v>1171</v>
      </c>
      <c r="N128" t="s">
        <v>711</v>
      </c>
      <c r="O128" s="1">
        <v>43862</v>
      </c>
      <c r="R128" s="1" t="s">
        <v>7052</v>
      </c>
      <c r="S128" t="s">
        <v>5982</v>
      </c>
      <c r="T128" t="s">
        <v>5982</v>
      </c>
      <c r="U128" t="s">
        <v>364</v>
      </c>
      <c r="V128" s="2" t="b">
        <f>Tabla6[[#This Row],[PLAN CONSUMO 31/05]]=Tabla6[[#This Row],[PLAN_CONSUMO]]</f>
        <v>1</v>
      </c>
      <c r="W128" t="s">
        <v>3334</v>
      </c>
      <c r="X128" s="2" t="b">
        <f>Tabla6[[#This Row],[DESCRIPCION_U20002 31/05]]=Tabla6[[#This Row],[DESCRIPCION_U2000]]</f>
        <v>1</v>
      </c>
      <c r="Y128" t="s">
        <v>7247</v>
      </c>
      <c r="Z128" s="2" t="b">
        <f>Tabla6[[#This Row],[EJECUTIVO COMERCIAL 31/05]]=Tabla6[[#This Row],[EJECUTIVO_CORPORATE]]</f>
        <v>0</v>
      </c>
      <c r="AA128" s="2" t="s">
        <v>7365</v>
      </c>
    </row>
    <row r="129" spans="1:27" hidden="1" x14ac:dyDescent="0.25">
      <c r="A129" t="s">
        <v>18</v>
      </c>
      <c r="B129" s="1">
        <v>42614</v>
      </c>
      <c r="C129" t="s">
        <v>1251</v>
      </c>
      <c r="D129">
        <v>30294</v>
      </c>
      <c r="E129" t="s">
        <v>83</v>
      </c>
      <c r="F129" t="s">
        <v>6041</v>
      </c>
      <c r="G129" t="s">
        <v>1389</v>
      </c>
      <c r="H129" t="s">
        <v>631</v>
      </c>
      <c r="I129" t="s">
        <v>23</v>
      </c>
      <c r="J129" t="s">
        <v>832</v>
      </c>
      <c r="K129" t="s">
        <v>869</v>
      </c>
      <c r="L129" t="s">
        <v>870</v>
      </c>
      <c r="M129" t="s">
        <v>865</v>
      </c>
      <c r="N129" t="s">
        <v>711</v>
      </c>
      <c r="O129" s="1">
        <v>43831</v>
      </c>
      <c r="R129" s="1" t="s">
        <v>7357</v>
      </c>
      <c r="S129" t="s">
        <v>5982</v>
      </c>
      <c r="T129" t="s">
        <v>5982</v>
      </c>
      <c r="U129" t="s">
        <v>1251</v>
      </c>
      <c r="V129" s="2" t="b">
        <f>Tabla6[[#This Row],[PLAN CONSUMO 31/05]]=Tabla6[[#This Row],[PLAN_CONSUMO]]</f>
        <v>1</v>
      </c>
      <c r="W129" t="s">
        <v>6041</v>
      </c>
      <c r="X129" s="2" t="b">
        <f>Tabla6[[#This Row],[DESCRIPCION_U20002 31/05]]=Tabla6[[#This Row],[DESCRIPCION_U2000]]</f>
        <v>1</v>
      </c>
      <c r="Y129" t="s">
        <v>1389</v>
      </c>
      <c r="Z129" s="2" t="b">
        <f>Tabla6[[#This Row],[EJECUTIVO COMERCIAL 31/05]]=Tabla6[[#This Row],[EJECUTIVO_CORPORATE]]</f>
        <v>1</v>
      </c>
      <c r="AA129" s="2" t="s">
        <v>7364</v>
      </c>
    </row>
    <row r="130" spans="1:27" hidden="1" x14ac:dyDescent="0.25">
      <c r="A130" t="s">
        <v>1382</v>
      </c>
      <c r="B130" s="1">
        <v>44174</v>
      </c>
      <c r="C130" t="s">
        <v>28</v>
      </c>
      <c r="D130">
        <v>35755</v>
      </c>
      <c r="E130" t="s">
        <v>83</v>
      </c>
      <c r="F130" t="s">
        <v>3848</v>
      </c>
      <c r="G130" t="s">
        <v>1389</v>
      </c>
      <c r="H130" t="s">
        <v>31</v>
      </c>
      <c r="I130" t="s">
        <v>23</v>
      </c>
      <c r="J130" t="s">
        <v>832</v>
      </c>
      <c r="K130" t="s">
        <v>3938</v>
      </c>
      <c r="L130" t="s">
        <v>3939</v>
      </c>
      <c r="M130" t="s">
        <v>3906</v>
      </c>
      <c r="N130" t="s">
        <v>711</v>
      </c>
      <c r="O130" s="1">
        <v>44197</v>
      </c>
      <c r="R130" s="1" t="s">
        <v>7052</v>
      </c>
      <c r="S130" t="s">
        <v>5982</v>
      </c>
      <c r="T130" t="s">
        <v>5982</v>
      </c>
      <c r="U130" t="s">
        <v>28</v>
      </c>
      <c r="V130" s="2" t="b">
        <f>Tabla6[[#This Row],[PLAN CONSUMO 31/05]]=Tabla6[[#This Row],[PLAN_CONSUMO]]</f>
        <v>1</v>
      </c>
      <c r="W130" t="s">
        <v>3848</v>
      </c>
      <c r="X130" s="2" t="b">
        <f>Tabla6[[#This Row],[DESCRIPCION_U20002 31/05]]=Tabla6[[#This Row],[DESCRIPCION_U2000]]</f>
        <v>1</v>
      </c>
      <c r="Y130" t="s">
        <v>1389</v>
      </c>
      <c r="Z130" s="2" t="b">
        <f>Tabla6[[#This Row],[EJECUTIVO COMERCIAL 31/05]]=Tabla6[[#This Row],[EJECUTIVO_CORPORATE]]</f>
        <v>1</v>
      </c>
      <c r="AA130" s="2" t="s">
        <v>7365</v>
      </c>
    </row>
    <row r="131" spans="1:27" hidden="1" x14ac:dyDescent="0.25">
      <c r="A131" t="s">
        <v>18</v>
      </c>
      <c r="B131" s="1">
        <v>43768</v>
      </c>
      <c r="C131" t="s">
        <v>263</v>
      </c>
      <c r="D131">
        <v>34619</v>
      </c>
      <c r="E131" t="s">
        <v>83</v>
      </c>
      <c r="F131" t="s">
        <v>264</v>
      </c>
      <c r="G131" t="s">
        <v>1389</v>
      </c>
      <c r="H131" t="s">
        <v>31</v>
      </c>
      <c r="I131" t="s">
        <v>23</v>
      </c>
      <c r="J131" t="s">
        <v>832</v>
      </c>
      <c r="K131" t="s">
        <v>265</v>
      </c>
      <c r="M131" t="s">
        <v>266</v>
      </c>
      <c r="N131" t="s">
        <v>711</v>
      </c>
      <c r="O131" s="1">
        <v>43770</v>
      </c>
      <c r="R131" s="1" t="s">
        <v>7052</v>
      </c>
      <c r="S131" t="s">
        <v>5982</v>
      </c>
      <c r="T131" t="s">
        <v>5982</v>
      </c>
      <c r="U131" t="s">
        <v>248</v>
      </c>
      <c r="V131" s="2" t="b">
        <f>Tabla6[[#This Row],[PLAN CONSUMO 31/05]]=Tabla6[[#This Row],[PLAN_CONSUMO]]</f>
        <v>0</v>
      </c>
      <c r="W131" t="s">
        <v>4621</v>
      </c>
      <c r="X131" s="2" t="b">
        <f>Tabla6[[#This Row],[DESCRIPCION_U20002 31/05]]=Tabla6[[#This Row],[DESCRIPCION_U2000]]</f>
        <v>0</v>
      </c>
      <c r="Y131" t="s">
        <v>1389</v>
      </c>
      <c r="Z131" s="2" t="b">
        <f>Tabla6[[#This Row],[EJECUTIVO COMERCIAL 31/05]]=Tabla6[[#This Row],[EJECUTIVO_CORPORATE]]</f>
        <v>1</v>
      </c>
      <c r="AA131" s="2" t="s">
        <v>7365</v>
      </c>
    </row>
    <row r="132" spans="1:27" hidden="1" x14ac:dyDescent="0.25">
      <c r="A132" t="s">
        <v>18</v>
      </c>
      <c r="B132" s="1">
        <v>43343</v>
      </c>
      <c r="C132" t="s">
        <v>427</v>
      </c>
      <c r="D132">
        <v>32824</v>
      </c>
      <c r="E132" t="s">
        <v>83</v>
      </c>
      <c r="F132" t="s">
        <v>902</v>
      </c>
      <c r="G132" t="s">
        <v>1389</v>
      </c>
      <c r="H132" t="s">
        <v>31</v>
      </c>
      <c r="I132" t="s">
        <v>23</v>
      </c>
      <c r="J132" t="s">
        <v>832</v>
      </c>
      <c r="K132" t="s">
        <v>903</v>
      </c>
      <c r="L132" t="s">
        <v>904</v>
      </c>
      <c r="M132" t="s">
        <v>856</v>
      </c>
      <c r="N132" t="s">
        <v>711</v>
      </c>
      <c r="O132" s="1">
        <v>43831</v>
      </c>
      <c r="R132" s="1" t="s">
        <v>7052</v>
      </c>
      <c r="S132" t="s">
        <v>5982</v>
      </c>
      <c r="T132" t="s">
        <v>5982</v>
      </c>
      <c r="U132" t="s">
        <v>28</v>
      </c>
      <c r="V132" s="2" t="b">
        <f>Tabla6[[#This Row],[PLAN CONSUMO 31/05]]=Tabla6[[#This Row],[PLAN_CONSUMO]]</f>
        <v>0</v>
      </c>
      <c r="W132" t="s">
        <v>4632</v>
      </c>
      <c r="X132" s="2" t="b">
        <f>Tabla6[[#This Row],[DESCRIPCION_U20002 31/05]]=Tabla6[[#This Row],[DESCRIPCION_U2000]]</f>
        <v>0</v>
      </c>
      <c r="Y132" t="s">
        <v>1389</v>
      </c>
      <c r="Z132" s="2" t="b">
        <f>Tabla6[[#This Row],[EJECUTIVO COMERCIAL 31/05]]=Tabla6[[#This Row],[EJECUTIVO_CORPORATE]]</f>
        <v>1</v>
      </c>
      <c r="AA132" s="2" t="s">
        <v>7365</v>
      </c>
    </row>
    <row r="133" spans="1:27" hidden="1" x14ac:dyDescent="0.25">
      <c r="A133" t="s">
        <v>18</v>
      </c>
      <c r="B133" s="1">
        <v>43312</v>
      </c>
      <c r="C133" t="s">
        <v>427</v>
      </c>
      <c r="D133">
        <v>32748</v>
      </c>
      <c r="E133" t="s">
        <v>83</v>
      </c>
      <c r="F133" t="s">
        <v>894</v>
      </c>
      <c r="G133" t="s">
        <v>1389</v>
      </c>
      <c r="H133" t="s">
        <v>31</v>
      </c>
      <c r="I133" t="s">
        <v>23</v>
      </c>
      <c r="J133" t="s">
        <v>832</v>
      </c>
      <c r="K133" t="s">
        <v>887</v>
      </c>
      <c r="M133" t="s">
        <v>895</v>
      </c>
      <c r="N133" t="s">
        <v>711</v>
      </c>
      <c r="O133" s="1">
        <v>43831</v>
      </c>
      <c r="R133" s="1" t="s">
        <v>7052</v>
      </c>
      <c r="S133" t="s">
        <v>5982</v>
      </c>
      <c r="T133" t="s">
        <v>5982</v>
      </c>
      <c r="U133" t="s">
        <v>28</v>
      </c>
      <c r="V133" s="2" t="b">
        <f>Tabla6[[#This Row],[PLAN CONSUMO 31/05]]=Tabla6[[#This Row],[PLAN_CONSUMO]]</f>
        <v>0</v>
      </c>
      <c r="W133" t="s">
        <v>4629</v>
      </c>
      <c r="X133" s="2" t="b">
        <f>Tabla6[[#This Row],[DESCRIPCION_U20002 31/05]]=Tabla6[[#This Row],[DESCRIPCION_U2000]]</f>
        <v>0</v>
      </c>
      <c r="Y133" t="s">
        <v>1389</v>
      </c>
      <c r="Z133" s="2" t="b">
        <f>Tabla6[[#This Row],[EJECUTIVO COMERCIAL 31/05]]=Tabla6[[#This Row],[EJECUTIVO_CORPORATE]]</f>
        <v>1</v>
      </c>
      <c r="AA133" s="2" t="s">
        <v>7365</v>
      </c>
    </row>
    <row r="134" spans="1:27" hidden="1" x14ac:dyDescent="0.25">
      <c r="A134" t="s">
        <v>18</v>
      </c>
      <c r="B134" s="1">
        <v>42825</v>
      </c>
      <c r="C134" t="s">
        <v>493</v>
      </c>
      <c r="D134">
        <v>30913</v>
      </c>
      <c r="E134" t="s">
        <v>83</v>
      </c>
      <c r="F134" t="s">
        <v>886</v>
      </c>
      <c r="G134" t="s">
        <v>1389</v>
      </c>
      <c r="H134" t="s">
        <v>31</v>
      </c>
      <c r="I134" t="s">
        <v>23</v>
      </c>
      <c r="J134" t="s">
        <v>832</v>
      </c>
      <c r="K134" t="s">
        <v>887</v>
      </c>
      <c r="L134" t="s">
        <v>841</v>
      </c>
      <c r="M134" t="s">
        <v>865</v>
      </c>
      <c r="N134" t="s">
        <v>711</v>
      </c>
      <c r="O134" s="1">
        <v>43831</v>
      </c>
      <c r="R134" s="1" t="s">
        <v>7052</v>
      </c>
      <c r="S134" t="s">
        <v>5982</v>
      </c>
      <c r="T134" t="s">
        <v>5982</v>
      </c>
      <c r="U134" t="s">
        <v>248</v>
      </c>
      <c r="V134" s="2" t="b">
        <f>Tabla6[[#This Row],[PLAN CONSUMO 31/05]]=Tabla6[[#This Row],[PLAN_CONSUMO]]</f>
        <v>0</v>
      </c>
      <c r="W134" t="s">
        <v>4626</v>
      </c>
      <c r="X134" s="2" t="b">
        <f>Tabla6[[#This Row],[DESCRIPCION_U20002 31/05]]=Tabla6[[#This Row],[DESCRIPCION_U2000]]</f>
        <v>0</v>
      </c>
      <c r="Y134" t="s">
        <v>1389</v>
      </c>
      <c r="Z134" s="2" t="b">
        <f>Tabla6[[#This Row],[EJECUTIVO COMERCIAL 31/05]]=Tabla6[[#This Row],[EJECUTIVO_CORPORATE]]</f>
        <v>1</v>
      </c>
      <c r="AA134" s="2" t="s">
        <v>7365</v>
      </c>
    </row>
    <row r="135" spans="1:27" hidden="1" x14ac:dyDescent="0.25">
      <c r="A135" t="s">
        <v>18</v>
      </c>
      <c r="B135" s="1">
        <v>42461</v>
      </c>
      <c r="C135" t="s">
        <v>82</v>
      </c>
      <c r="D135">
        <v>29965</v>
      </c>
      <c r="E135" t="s">
        <v>83</v>
      </c>
      <c r="F135" t="s">
        <v>854</v>
      </c>
      <c r="G135" t="s">
        <v>1389</v>
      </c>
      <c r="H135" t="s">
        <v>31</v>
      </c>
      <c r="I135" t="s">
        <v>23</v>
      </c>
      <c r="J135" t="s">
        <v>832</v>
      </c>
      <c r="K135" t="s">
        <v>265</v>
      </c>
      <c r="L135" t="s">
        <v>855</v>
      </c>
      <c r="M135" t="s">
        <v>856</v>
      </c>
      <c r="N135" t="s">
        <v>711</v>
      </c>
      <c r="O135" s="1">
        <v>43831</v>
      </c>
      <c r="R135" s="1" t="s">
        <v>7052</v>
      </c>
      <c r="S135" t="s">
        <v>5982</v>
      </c>
      <c r="T135" t="s">
        <v>5982</v>
      </c>
      <c r="U135" t="s">
        <v>28</v>
      </c>
      <c r="V135" s="2" t="b">
        <f>Tabla6[[#This Row],[PLAN CONSUMO 31/05]]=Tabla6[[#This Row],[PLAN_CONSUMO]]</f>
        <v>0</v>
      </c>
      <c r="W135" t="s">
        <v>6433</v>
      </c>
      <c r="X135" s="2" t="b">
        <f>Tabla6[[#This Row],[DESCRIPCION_U20002 31/05]]=Tabla6[[#This Row],[DESCRIPCION_U2000]]</f>
        <v>0</v>
      </c>
      <c r="Y135" t="s">
        <v>1389</v>
      </c>
      <c r="Z135" s="2" t="b">
        <f>Tabla6[[#This Row],[EJECUTIVO COMERCIAL 31/05]]=Tabla6[[#This Row],[EJECUTIVO_CORPORATE]]</f>
        <v>1</v>
      </c>
      <c r="AA135" s="2" t="s">
        <v>7365</v>
      </c>
    </row>
    <row r="136" spans="1:27" hidden="1" x14ac:dyDescent="0.25">
      <c r="A136" t="s">
        <v>18</v>
      </c>
      <c r="B136" s="1">
        <v>42139</v>
      </c>
      <c r="C136" t="s">
        <v>835</v>
      </c>
      <c r="D136">
        <v>29577</v>
      </c>
      <c r="E136" t="s">
        <v>83</v>
      </c>
      <c r="F136" t="s">
        <v>836</v>
      </c>
      <c r="G136" t="s">
        <v>1389</v>
      </c>
      <c r="H136" t="s">
        <v>31</v>
      </c>
      <c r="I136" t="s">
        <v>23</v>
      </c>
      <c r="J136" t="s">
        <v>832</v>
      </c>
      <c r="K136" t="s">
        <v>833</v>
      </c>
      <c r="L136" t="s">
        <v>834</v>
      </c>
      <c r="M136" t="s">
        <v>87</v>
      </c>
      <c r="N136" t="s">
        <v>711</v>
      </c>
      <c r="O136" s="1">
        <v>43831</v>
      </c>
      <c r="R136" s="1" t="s">
        <v>7052</v>
      </c>
      <c r="S136" t="s">
        <v>5982</v>
      </c>
      <c r="T136" t="s">
        <v>5982</v>
      </c>
      <c r="U136" t="s">
        <v>248</v>
      </c>
      <c r="V136" s="2" t="b">
        <f>Tabla6[[#This Row],[PLAN CONSUMO 31/05]]=Tabla6[[#This Row],[PLAN_CONSUMO]]</f>
        <v>0</v>
      </c>
      <c r="W136" t="s">
        <v>4623</v>
      </c>
      <c r="X136" s="2" t="b">
        <f>Tabla6[[#This Row],[DESCRIPCION_U20002 31/05]]=Tabla6[[#This Row],[DESCRIPCION_U2000]]</f>
        <v>0</v>
      </c>
      <c r="Y136" t="s">
        <v>1389</v>
      </c>
      <c r="Z136" s="2" t="b">
        <f>Tabla6[[#This Row],[EJECUTIVO COMERCIAL 31/05]]=Tabla6[[#This Row],[EJECUTIVO_CORPORATE]]</f>
        <v>1</v>
      </c>
      <c r="AA136" s="2" t="s">
        <v>7365</v>
      </c>
    </row>
    <row r="137" spans="1:27" hidden="1" x14ac:dyDescent="0.25">
      <c r="A137" t="s">
        <v>18</v>
      </c>
      <c r="B137" s="1">
        <v>42131</v>
      </c>
      <c r="C137" t="s">
        <v>82</v>
      </c>
      <c r="D137">
        <v>29572</v>
      </c>
      <c r="E137" t="s">
        <v>83</v>
      </c>
      <c r="F137" t="s">
        <v>831</v>
      </c>
      <c r="G137" t="s">
        <v>1389</v>
      </c>
      <c r="H137" t="s">
        <v>31</v>
      </c>
      <c r="I137" t="s">
        <v>23</v>
      </c>
      <c r="J137" t="s">
        <v>832</v>
      </c>
      <c r="K137" t="s">
        <v>833</v>
      </c>
      <c r="L137" t="s">
        <v>834</v>
      </c>
      <c r="M137" t="s">
        <v>87</v>
      </c>
      <c r="N137" t="s">
        <v>711</v>
      </c>
      <c r="O137" s="1">
        <v>43831</v>
      </c>
      <c r="R137" s="1" t="s">
        <v>7052</v>
      </c>
      <c r="S137" t="s">
        <v>5982</v>
      </c>
      <c r="T137" t="s">
        <v>5982</v>
      </c>
      <c r="U137" t="s">
        <v>28</v>
      </c>
      <c r="V137" s="2" t="b">
        <f>Tabla6[[#This Row],[PLAN CONSUMO 31/05]]=Tabla6[[#This Row],[PLAN_CONSUMO]]</f>
        <v>0</v>
      </c>
      <c r="W137" t="s">
        <v>6434</v>
      </c>
      <c r="X137" s="2" t="b">
        <f>Tabla6[[#This Row],[DESCRIPCION_U20002 31/05]]=Tabla6[[#This Row],[DESCRIPCION_U2000]]</f>
        <v>0</v>
      </c>
      <c r="Y137" t="s">
        <v>1389</v>
      </c>
      <c r="Z137" s="2" t="b">
        <f>Tabla6[[#This Row],[EJECUTIVO COMERCIAL 31/05]]=Tabla6[[#This Row],[EJECUTIVO_CORPORATE]]</f>
        <v>1</v>
      </c>
      <c r="AA137" s="2" t="s">
        <v>7365</v>
      </c>
    </row>
    <row r="138" spans="1:27" hidden="1" x14ac:dyDescent="0.25">
      <c r="A138" t="s">
        <v>18</v>
      </c>
      <c r="B138" s="1">
        <v>43244</v>
      </c>
      <c r="C138" t="s">
        <v>1953</v>
      </c>
      <c r="D138">
        <v>32385</v>
      </c>
      <c r="E138" t="s">
        <v>83</v>
      </c>
      <c r="F138" t="s">
        <v>4492</v>
      </c>
      <c r="G138" t="s">
        <v>1389</v>
      </c>
      <c r="H138" t="s">
        <v>22</v>
      </c>
      <c r="I138" t="s">
        <v>23</v>
      </c>
      <c r="J138" t="s">
        <v>832</v>
      </c>
      <c r="K138" t="s">
        <v>2036</v>
      </c>
      <c r="L138" t="s">
        <v>2037</v>
      </c>
      <c r="M138" t="s">
        <v>856</v>
      </c>
      <c r="N138" t="s">
        <v>711</v>
      </c>
      <c r="O138" s="1">
        <v>44013</v>
      </c>
      <c r="R138" s="1" t="s">
        <v>7357</v>
      </c>
      <c r="S138" t="s">
        <v>5982</v>
      </c>
      <c r="T138" t="s">
        <v>5982</v>
      </c>
      <c r="U138" t="s">
        <v>248</v>
      </c>
      <c r="V138" s="2" t="b">
        <f>Tabla6[[#This Row],[PLAN CONSUMO 31/05]]=Tabla6[[#This Row],[PLAN_CONSUMO]]</f>
        <v>0</v>
      </c>
      <c r="W138" t="s">
        <v>6985</v>
      </c>
      <c r="X138" s="2" t="b">
        <f>Tabla6[[#This Row],[DESCRIPCION_U20002 31/05]]=Tabla6[[#This Row],[DESCRIPCION_U2000]]</f>
        <v>0</v>
      </c>
      <c r="Y138" t="s">
        <v>1389</v>
      </c>
      <c r="Z138" s="2" t="b">
        <f>Tabla6[[#This Row],[EJECUTIVO COMERCIAL 31/05]]=Tabla6[[#This Row],[EJECUTIVO_CORPORATE]]</f>
        <v>1</v>
      </c>
      <c r="AA138" s="2" t="s">
        <v>7364</v>
      </c>
    </row>
    <row r="139" spans="1:27" hidden="1" x14ac:dyDescent="0.25">
      <c r="A139" t="s">
        <v>18</v>
      </c>
      <c r="B139" s="1">
        <v>43738</v>
      </c>
      <c r="C139" t="s">
        <v>82</v>
      </c>
      <c r="D139">
        <v>34496</v>
      </c>
      <c r="E139" t="s">
        <v>83</v>
      </c>
      <c r="F139" t="s">
        <v>84</v>
      </c>
      <c r="G139" t="s">
        <v>1389</v>
      </c>
      <c r="H139" t="s">
        <v>22</v>
      </c>
      <c r="I139" t="s">
        <v>23</v>
      </c>
      <c r="J139" t="s">
        <v>832</v>
      </c>
      <c r="K139" t="s">
        <v>85</v>
      </c>
      <c r="L139" t="s">
        <v>86</v>
      </c>
      <c r="M139" t="s">
        <v>87</v>
      </c>
      <c r="N139" t="s">
        <v>711</v>
      </c>
      <c r="O139" s="1">
        <v>43770</v>
      </c>
      <c r="R139" s="1" t="s">
        <v>7357</v>
      </c>
      <c r="S139" t="s">
        <v>5982</v>
      </c>
      <c r="T139" t="s">
        <v>5982</v>
      </c>
      <c r="U139" t="s">
        <v>28</v>
      </c>
      <c r="V139" s="2" t="b">
        <f>Tabla6[[#This Row],[PLAN CONSUMO 31/05]]=Tabla6[[#This Row],[PLAN_CONSUMO]]</f>
        <v>0</v>
      </c>
      <c r="W139" t="s">
        <v>6435</v>
      </c>
      <c r="X139" s="2" t="b">
        <f>Tabla6[[#This Row],[DESCRIPCION_U20002 31/05]]=Tabla6[[#This Row],[DESCRIPCION_U2000]]</f>
        <v>0</v>
      </c>
      <c r="Y139" t="s">
        <v>1389</v>
      </c>
      <c r="Z139" s="2" t="b">
        <f>Tabla6[[#This Row],[EJECUTIVO COMERCIAL 31/05]]=Tabla6[[#This Row],[EJECUTIVO_CORPORATE]]</f>
        <v>1</v>
      </c>
      <c r="AA139" s="2" t="s">
        <v>7364</v>
      </c>
    </row>
    <row r="140" spans="1:27" hidden="1" x14ac:dyDescent="0.25">
      <c r="A140" t="s">
        <v>18</v>
      </c>
      <c r="B140" s="1">
        <v>43312</v>
      </c>
      <c r="C140" t="s">
        <v>427</v>
      </c>
      <c r="D140">
        <v>32753</v>
      </c>
      <c r="E140" t="s">
        <v>83</v>
      </c>
      <c r="F140" t="s">
        <v>899</v>
      </c>
      <c r="G140" t="s">
        <v>1389</v>
      </c>
      <c r="H140" t="s">
        <v>22</v>
      </c>
      <c r="I140" t="s">
        <v>23</v>
      </c>
      <c r="J140" t="s">
        <v>832</v>
      </c>
      <c r="K140" t="s">
        <v>900</v>
      </c>
      <c r="M140" t="s">
        <v>901</v>
      </c>
      <c r="N140" t="s">
        <v>711</v>
      </c>
      <c r="O140" s="1">
        <v>43831</v>
      </c>
      <c r="R140" s="1" t="s">
        <v>7357</v>
      </c>
      <c r="S140" t="s">
        <v>5982</v>
      </c>
      <c r="T140" t="s">
        <v>5982</v>
      </c>
      <c r="U140" t="s">
        <v>28</v>
      </c>
      <c r="V140" s="2" t="b">
        <f>Tabla6[[#This Row],[PLAN CONSUMO 31/05]]=Tabla6[[#This Row],[PLAN_CONSUMO]]</f>
        <v>0</v>
      </c>
      <c r="W140" t="s">
        <v>4631</v>
      </c>
      <c r="X140" s="2" t="b">
        <f>Tabla6[[#This Row],[DESCRIPCION_U20002 31/05]]=Tabla6[[#This Row],[DESCRIPCION_U2000]]</f>
        <v>0</v>
      </c>
      <c r="Y140" t="s">
        <v>1389</v>
      </c>
      <c r="Z140" s="2" t="b">
        <f>Tabla6[[#This Row],[EJECUTIVO COMERCIAL 31/05]]=Tabla6[[#This Row],[EJECUTIVO_CORPORATE]]</f>
        <v>1</v>
      </c>
      <c r="AA140" s="2" t="s">
        <v>7364</v>
      </c>
    </row>
    <row r="141" spans="1:27" hidden="1" x14ac:dyDescent="0.25">
      <c r="A141" t="s">
        <v>18</v>
      </c>
      <c r="B141" s="1">
        <v>43312</v>
      </c>
      <c r="C141" t="s">
        <v>427</v>
      </c>
      <c r="D141">
        <v>32750</v>
      </c>
      <c r="E141" t="s">
        <v>83</v>
      </c>
      <c r="F141" t="s">
        <v>896</v>
      </c>
      <c r="G141" t="s">
        <v>1389</v>
      </c>
      <c r="H141" t="s">
        <v>22</v>
      </c>
      <c r="I141" t="s">
        <v>23</v>
      </c>
      <c r="J141" t="s">
        <v>832</v>
      </c>
      <c r="K141" t="s">
        <v>897</v>
      </c>
      <c r="M141" t="s">
        <v>898</v>
      </c>
      <c r="N141" t="s">
        <v>711</v>
      </c>
      <c r="O141" s="1">
        <v>43831</v>
      </c>
      <c r="R141" s="1" t="s">
        <v>7357</v>
      </c>
      <c r="S141" t="s">
        <v>5982</v>
      </c>
      <c r="T141" t="s">
        <v>5982</v>
      </c>
      <c r="U141" t="s">
        <v>28</v>
      </c>
      <c r="V141" s="2" t="b">
        <f>Tabla6[[#This Row],[PLAN CONSUMO 31/05]]=Tabla6[[#This Row],[PLAN_CONSUMO]]</f>
        <v>0</v>
      </c>
      <c r="W141" t="s">
        <v>4630</v>
      </c>
      <c r="X141" s="2" t="b">
        <f>Tabla6[[#This Row],[DESCRIPCION_U20002 31/05]]=Tabla6[[#This Row],[DESCRIPCION_U2000]]</f>
        <v>0</v>
      </c>
      <c r="Y141" t="s">
        <v>1389</v>
      </c>
      <c r="Z141" s="2" t="b">
        <f>Tabla6[[#This Row],[EJECUTIVO COMERCIAL 31/05]]=Tabla6[[#This Row],[EJECUTIVO_CORPORATE]]</f>
        <v>1</v>
      </c>
      <c r="AA141" s="2" t="s">
        <v>7364</v>
      </c>
    </row>
    <row r="142" spans="1:27" hidden="1" x14ac:dyDescent="0.25">
      <c r="A142" t="s">
        <v>18</v>
      </c>
      <c r="B142" s="1">
        <v>42825</v>
      </c>
      <c r="C142" t="s">
        <v>82</v>
      </c>
      <c r="D142">
        <v>30925</v>
      </c>
      <c r="E142" t="s">
        <v>83</v>
      </c>
      <c r="F142" t="s">
        <v>884</v>
      </c>
      <c r="G142" t="s">
        <v>1389</v>
      </c>
      <c r="H142" t="s">
        <v>22</v>
      </c>
      <c r="I142" t="s">
        <v>23</v>
      </c>
      <c r="J142" t="s">
        <v>832</v>
      </c>
      <c r="K142" t="s">
        <v>861</v>
      </c>
      <c r="L142" t="s">
        <v>885</v>
      </c>
      <c r="M142" t="s">
        <v>865</v>
      </c>
      <c r="N142" t="s">
        <v>711</v>
      </c>
      <c r="O142" s="1">
        <v>43831</v>
      </c>
      <c r="R142" s="1" t="s">
        <v>7357</v>
      </c>
      <c r="S142" t="s">
        <v>5982</v>
      </c>
      <c r="T142" t="s">
        <v>5982</v>
      </c>
      <c r="U142" t="s">
        <v>248</v>
      </c>
      <c r="V142" s="2" t="b">
        <f>Tabla6[[#This Row],[PLAN CONSUMO 31/05]]=Tabla6[[#This Row],[PLAN_CONSUMO]]</f>
        <v>0</v>
      </c>
      <c r="W142" t="s">
        <v>4625</v>
      </c>
      <c r="X142" s="2" t="b">
        <f>Tabla6[[#This Row],[DESCRIPCION_U20002 31/05]]=Tabla6[[#This Row],[DESCRIPCION_U2000]]</f>
        <v>0</v>
      </c>
      <c r="Y142" t="s">
        <v>1389</v>
      </c>
      <c r="Z142" s="2" t="b">
        <f>Tabla6[[#This Row],[EJECUTIVO COMERCIAL 31/05]]=Tabla6[[#This Row],[EJECUTIVO_CORPORATE]]</f>
        <v>1</v>
      </c>
      <c r="AA142" s="2" t="s">
        <v>7364</v>
      </c>
    </row>
    <row r="143" spans="1:27" hidden="1" x14ac:dyDescent="0.25">
      <c r="A143" t="s">
        <v>18</v>
      </c>
      <c r="B143" s="1">
        <v>42461</v>
      </c>
      <c r="C143" t="s">
        <v>82</v>
      </c>
      <c r="D143">
        <v>29966</v>
      </c>
      <c r="E143" t="s">
        <v>83</v>
      </c>
      <c r="F143" t="s">
        <v>857</v>
      </c>
      <c r="G143" t="s">
        <v>1389</v>
      </c>
      <c r="H143" t="s">
        <v>22</v>
      </c>
      <c r="I143" t="s">
        <v>23</v>
      </c>
      <c r="J143" t="s">
        <v>832</v>
      </c>
      <c r="K143" t="s">
        <v>858</v>
      </c>
      <c r="L143" t="s">
        <v>845</v>
      </c>
      <c r="M143" t="s">
        <v>859</v>
      </c>
      <c r="N143" t="s">
        <v>711</v>
      </c>
      <c r="O143" s="1">
        <v>43831</v>
      </c>
      <c r="R143" s="1" t="s">
        <v>7357</v>
      </c>
      <c r="S143" t="s">
        <v>5982</v>
      </c>
      <c r="T143" t="s">
        <v>5982</v>
      </c>
      <c r="U143" t="s">
        <v>28</v>
      </c>
      <c r="V143" s="2" t="b">
        <f>Tabla6[[#This Row],[PLAN CONSUMO 31/05]]=Tabla6[[#This Row],[PLAN_CONSUMO]]</f>
        <v>0</v>
      </c>
      <c r="W143" t="s">
        <v>6428</v>
      </c>
      <c r="X143" s="2" t="b">
        <f>Tabla6[[#This Row],[DESCRIPCION_U20002 31/05]]=Tabla6[[#This Row],[DESCRIPCION_U2000]]</f>
        <v>0</v>
      </c>
      <c r="Y143" t="s">
        <v>1389</v>
      </c>
      <c r="Z143" s="2" t="b">
        <f>Tabla6[[#This Row],[EJECUTIVO COMERCIAL 31/05]]=Tabla6[[#This Row],[EJECUTIVO_CORPORATE]]</f>
        <v>1</v>
      </c>
      <c r="AA143" s="2" t="s">
        <v>7364</v>
      </c>
    </row>
    <row r="144" spans="1:27" hidden="1" x14ac:dyDescent="0.25">
      <c r="A144" t="s">
        <v>1382</v>
      </c>
      <c r="B144" s="1">
        <v>44148</v>
      </c>
      <c r="C144" t="s">
        <v>28</v>
      </c>
      <c r="D144">
        <v>35632</v>
      </c>
      <c r="E144" t="s">
        <v>83</v>
      </c>
      <c r="F144" t="s">
        <v>3847</v>
      </c>
      <c r="G144" t="s">
        <v>1389</v>
      </c>
      <c r="H144" t="s">
        <v>98</v>
      </c>
      <c r="I144" t="s">
        <v>23</v>
      </c>
      <c r="J144" t="s">
        <v>832</v>
      </c>
      <c r="K144" t="s">
        <v>840</v>
      </c>
      <c r="L144" t="s">
        <v>3907</v>
      </c>
      <c r="M144" t="s">
        <v>3906</v>
      </c>
      <c r="N144" t="s">
        <v>711</v>
      </c>
      <c r="O144" s="1">
        <v>44197</v>
      </c>
      <c r="R144" s="1" t="s">
        <v>7052</v>
      </c>
      <c r="S144" t="s">
        <v>5982</v>
      </c>
      <c r="T144" t="s">
        <v>5982</v>
      </c>
      <c r="U144" t="s">
        <v>28</v>
      </c>
      <c r="V144" s="2" t="b">
        <f>Tabla6[[#This Row],[PLAN CONSUMO 31/05]]=Tabla6[[#This Row],[PLAN_CONSUMO]]</f>
        <v>1</v>
      </c>
      <c r="W144" t="s">
        <v>3847</v>
      </c>
      <c r="X144" s="2" t="b">
        <f>Tabla6[[#This Row],[DESCRIPCION_U20002 31/05]]=Tabla6[[#This Row],[DESCRIPCION_U2000]]</f>
        <v>1</v>
      </c>
      <c r="Y144" t="s">
        <v>1389</v>
      </c>
      <c r="Z144" s="2" t="b">
        <f>Tabla6[[#This Row],[EJECUTIVO COMERCIAL 31/05]]=Tabla6[[#This Row],[EJECUTIVO_CORPORATE]]</f>
        <v>1</v>
      </c>
      <c r="AA144" s="2" t="s">
        <v>7365</v>
      </c>
    </row>
    <row r="145" spans="1:27" hidden="1" x14ac:dyDescent="0.25">
      <c r="A145" t="s">
        <v>18</v>
      </c>
      <c r="B145" s="1">
        <v>43768</v>
      </c>
      <c r="C145" t="s">
        <v>263</v>
      </c>
      <c r="D145">
        <v>34620</v>
      </c>
      <c r="E145" t="s">
        <v>83</v>
      </c>
      <c r="F145" t="s">
        <v>267</v>
      </c>
      <c r="G145" t="s">
        <v>1389</v>
      </c>
      <c r="H145" t="s">
        <v>98</v>
      </c>
      <c r="I145" t="s">
        <v>23</v>
      </c>
      <c r="J145" t="s">
        <v>832</v>
      </c>
      <c r="K145" t="s">
        <v>268</v>
      </c>
      <c r="M145" t="s">
        <v>266</v>
      </c>
      <c r="N145" t="s">
        <v>711</v>
      </c>
      <c r="O145" s="1">
        <v>43770</v>
      </c>
      <c r="R145" s="1" t="s">
        <v>7052</v>
      </c>
      <c r="S145" t="s">
        <v>5982</v>
      </c>
      <c r="T145" t="s">
        <v>5982</v>
      </c>
      <c r="U145" t="s">
        <v>248</v>
      </c>
      <c r="V145" s="2" t="b">
        <f>Tabla6[[#This Row],[PLAN CONSUMO 31/05]]=Tabla6[[#This Row],[PLAN_CONSUMO]]</f>
        <v>0</v>
      </c>
      <c r="W145" t="s">
        <v>6607</v>
      </c>
      <c r="X145" s="2" t="b">
        <f>Tabla6[[#This Row],[DESCRIPCION_U20002 31/05]]=Tabla6[[#This Row],[DESCRIPCION_U2000]]</f>
        <v>0</v>
      </c>
      <c r="Y145" t="s">
        <v>1389</v>
      </c>
      <c r="Z145" s="2" t="b">
        <f>Tabla6[[#This Row],[EJECUTIVO COMERCIAL 31/05]]=Tabla6[[#This Row],[EJECUTIVO_CORPORATE]]</f>
        <v>1</v>
      </c>
      <c r="AA145" s="2" t="s">
        <v>7365</v>
      </c>
    </row>
    <row r="146" spans="1:27" hidden="1" x14ac:dyDescent="0.25">
      <c r="A146" t="s">
        <v>18</v>
      </c>
      <c r="B146" s="1">
        <v>43312</v>
      </c>
      <c r="C146" t="s">
        <v>427</v>
      </c>
      <c r="D146">
        <v>32747</v>
      </c>
      <c r="E146" t="s">
        <v>83</v>
      </c>
      <c r="F146" t="s">
        <v>891</v>
      </c>
      <c r="G146" t="s">
        <v>1389</v>
      </c>
      <c r="H146" t="s">
        <v>98</v>
      </c>
      <c r="I146" t="s">
        <v>23</v>
      </c>
      <c r="J146" t="s">
        <v>832</v>
      </c>
      <c r="K146" t="s">
        <v>892</v>
      </c>
      <c r="M146" t="s">
        <v>893</v>
      </c>
      <c r="N146" t="s">
        <v>711</v>
      </c>
      <c r="O146" s="1">
        <v>43831</v>
      </c>
      <c r="R146" s="1" t="s">
        <v>7052</v>
      </c>
      <c r="S146" t="s">
        <v>5982</v>
      </c>
      <c r="T146" t="s">
        <v>5982</v>
      </c>
      <c r="U146" t="s">
        <v>28</v>
      </c>
      <c r="V146" s="2" t="b">
        <f>Tabla6[[#This Row],[PLAN CONSUMO 31/05]]=Tabla6[[#This Row],[PLAN_CONSUMO]]</f>
        <v>0</v>
      </c>
      <c r="W146" t="s">
        <v>4628</v>
      </c>
      <c r="X146" s="2" t="b">
        <f>Tabla6[[#This Row],[DESCRIPCION_U20002 31/05]]=Tabla6[[#This Row],[DESCRIPCION_U2000]]</f>
        <v>0</v>
      </c>
      <c r="Y146" t="s">
        <v>1389</v>
      </c>
      <c r="Z146" s="2" t="b">
        <f>Tabla6[[#This Row],[EJECUTIVO COMERCIAL 31/05]]=Tabla6[[#This Row],[EJECUTIVO_CORPORATE]]</f>
        <v>1</v>
      </c>
      <c r="AA146" s="2" t="s">
        <v>7365</v>
      </c>
    </row>
    <row r="147" spans="1:27" hidden="1" x14ac:dyDescent="0.25">
      <c r="A147" t="s">
        <v>18</v>
      </c>
      <c r="B147" s="1">
        <v>43312</v>
      </c>
      <c r="C147" t="s">
        <v>28</v>
      </c>
      <c r="D147">
        <v>32746</v>
      </c>
      <c r="E147" t="s">
        <v>83</v>
      </c>
      <c r="F147" t="s">
        <v>4627</v>
      </c>
      <c r="G147" t="s">
        <v>1389</v>
      </c>
      <c r="H147" t="s">
        <v>98</v>
      </c>
      <c r="I147" t="s">
        <v>23</v>
      </c>
      <c r="J147" t="s">
        <v>832</v>
      </c>
      <c r="K147" t="s">
        <v>840</v>
      </c>
      <c r="L147" t="s">
        <v>838</v>
      </c>
      <c r="M147" t="s">
        <v>856</v>
      </c>
      <c r="N147" t="s">
        <v>711</v>
      </c>
      <c r="O147" s="1">
        <v>43831</v>
      </c>
      <c r="R147" s="1" t="s">
        <v>7052</v>
      </c>
      <c r="S147" t="s">
        <v>5982</v>
      </c>
      <c r="T147" t="s">
        <v>5982</v>
      </c>
      <c r="U147" t="s">
        <v>28</v>
      </c>
      <c r="V147" s="2" t="b">
        <f>Tabla6[[#This Row],[PLAN CONSUMO 31/05]]=Tabla6[[#This Row],[PLAN_CONSUMO]]</f>
        <v>1</v>
      </c>
      <c r="W147" t="s">
        <v>4627</v>
      </c>
      <c r="X147" s="2" t="b">
        <f>Tabla6[[#This Row],[DESCRIPCION_U20002 31/05]]=Tabla6[[#This Row],[DESCRIPCION_U2000]]</f>
        <v>1</v>
      </c>
      <c r="Y147" t="s">
        <v>1389</v>
      </c>
      <c r="Z147" s="2" t="b">
        <f>Tabla6[[#This Row],[EJECUTIVO COMERCIAL 31/05]]=Tabla6[[#This Row],[EJECUTIVO_CORPORATE]]</f>
        <v>1</v>
      </c>
      <c r="AA147" s="2" t="s">
        <v>7365</v>
      </c>
    </row>
    <row r="148" spans="1:27" hidden="1" x14ac:dyDescent="0.25">
      <c r="A148" t="s">
        <v>18</v>
      </c>
      <c r="B148" s="1">
        <v>42461</v>
      </c>
      <c r="C148" t="s">
        <v>82</v>
      </c>
      <c r="D148">
        <v>29795</v>
      </c>
      <c r="E148" t="s">
        <v>83</v>
      </c>
      <c r="F148" t="s">
        <v>846</v>
      </c>
      <c r="G148" t="s">
        <v>1389</v>
      </c>
      <c r="H148" t="s">
        <v>98</v>
      </c>
      <c r="I148" t="s">
        <v>23</v>
      </c>
      <c r="J148" t="s">
        <v>832</v>
      </c>
      <c r="K148" t="s">
        <v>840</v>
      </c>
      <c r="L148" t="s">
        <v>838</v>
      </c>
      <c r="M148" t="s">
        <v>843</v>
      </c>
      <c r="N148" t="s">
        <v>711</v>
      </c>
      <c r="O148" s="1">
        <v>43831</v>
      </c>
      <c r="R148" s="1" t="s">
        <v>7052</v>
      </c>
      <c r="S148" t="s">
        <v>5982</v>
      </c>
      <c r="T148" t="s">
        <v>5982</v>
      </c>
      <c r="U148" t="s">
        <v>28</v>
      </c>
      <c r="V148" s="2" t="b">
        <f>Tabla6[[#This Row],[PLAN CONSUMO 31/05]]=Tabla6[[#This Row],[PLAN_CONSUMO]]</f>
        <v>0</v>
      </c>
      <c r="W148" t="s">
        <v>6597</v>
      </c>
      <c r="X148" s="2" t="b">
        <f>Tabla6[[#This Row],[DESCRIPCION_U20002 31/05]]=Tabla6[[#This Row],[DESCRIPCION_U2000]]</f>
        <v>0</v>
      </c>
      <c r="Y148" t="s">
        <v>1389</v>
      </c>
      <c r="Z148" s="2" t="b">
        <f>Tabla6[[#This Row],[EJECUTIVO COMERCIAL 31/05]]=Tabla6[[#This Row],[EJECUTIVO_CORPORATE]]</f>
        <v>1</v>
      </c>
      <c r="AA148" s="2" t="s">
        <v>7365</v>
      </c>
    </row>
    <row r="149" spans="1:27" hidden="1" x14ac:dyDescent="0.25">
      <c r="A149" t="s">
        <v>18</v>
      </c>
      <c r="B149" s="1">
        <v>42298</v>
      </c>
      <c r="C149" t="s">
        <v>248</v>
      </c>
      <c r="D149">
        <v>29796</v>
      </c>
      <c r="E149" t="s">
        <v>83</v>
      </c>
      <c r="F149" t="s">
        <v>6605</v>
      </c>
      <c r="G149" t="s">
        <v>1389</v>
      </c>
      <c r="H149" t="s">
        <v>98</v>
      </c>
      <c r="I149" t="s">
        <v>430</v>
      </c>
      <c r="J149" t="s">
        <v>832</v>
      </c>
      <c r="K149" t="s">
        <v>842</v>
      </c>
      <c r="L149" t="s">
        <v>6438</v>
      </c>
      <c r="M149" t="s">
        <v>843</v>
      </c>
      <c r="N149" t="s">
        <v>711</v>
      </c>
      <c r="O149" s="1">
        <v>43831</v>
      </c>
      <c r="R149" s="1" t="s">
        <v>7357</v>
      </c>
      <c r="S149" t="s">
        <v>5982</v>
      </c>
      <c r="T149" t="s">
        <v>35</v>
      </c>
      <c r="U149" t="s">
        <v>28</v>
      </c>
      <c r="V149" s="2" t="b">
        <f>Tabla6[[#This Row],[PLAN CONSUMO 31/05]]=Tabla6[[#This Row],[PLAN_CONSUMO]]</f>
        <v>0</v>
      </c>
      <c r="W149" t="s">
        <v>35</v>
      </c>
      <c r="X149" s="2" t="b">
        <f>Tabla6[[#This Row],[DESCRIPCION_U20002 31/05]]=Tabla6[[#This Row],[DESCRIPCION_U2000]]</f>
        <v>0</v>
      </c>
      <c r="Y149" t="s">
        <v>1389</v>
      </c>
      <c r="Z149" s="2" t="b">
        <f>Tabla6[[#This Row],[EJECUTIVO COMERCIAL 31/05]]=Tabla6[[#This Row],[EJECUTIVO_CORPORATE]]</f>
        <v>1</v>
      </c>
      <c r="AA149" s="2" t="s">
        <v>7364</v>
      </c>
    </row>
    <row r="150" spans="1:27" hidden="1" x14ac:dyDescent="0.25">
      <c r="A150" t="s">
        <v>18</v>
      </c>
      <c r="B150" s="1">
        <v>42139</v>
      </c>
      <c r="C150" t="s">
        <v>263</v>
      </c>
      <c r="D150">
        <v>29579</v>
      </c>
      <c r="E150" t="s">
        <v>83</v>
      </c>
      <c r="F150" t="s">
        <v>839</v>
      </c>
      <c r="G150" t="s">
        <v>1389</v>
      </c>
      <c r="H150" t="s">
        <v>98</v>
      </c>
      <c r="I150" t="s">
        <v>23</v>
      </c>
      <c r="J150" t="s">
        <v>832</v>
      </c>
      <c r="K150" t="s">
        <v>840</v>
      </c>
      <c r="L150" t="s">
        <v>841</v>
      </c>
      <c r="M150" t="s">
        <v>87</v>
      </c>
      <c r="N150" t="s">
        <v>711</v>
      </c>
      <c r="O150" s="1">
        <v>43831</v>
      </c>
      <c r="R150" s="1" t="s">
        <v>7052</v>
      </c>
      <c r="S150" t="s">
        <v>5982</v>
      </c>
      <c r="T150" t="s">
        <v>5982</v>
      </c>
      <c r="U150" t="s">
        <v>248</v>
      </c>
      <c r="V150" s="2" t="b">
        <f>Tabla6[[#This Row],[PLAN CONSUMO 31/05]]=Tabla6[[#This Row],[PLAN_CONSUMO]]</f>
        <v>0</v>
      </c>
      <c r="W150" t="s">
        <v>6606</v>
      </c>
      <c r="X150" s="2" t="b">
        <f>Tabla6[[#This Row],[DESCRIPCION_U20002 31/05]]=Tabla6[[#This Row],[DESCRIPCION_U2000]]</f>
        <v>0</v>
      </c>
      <c r="Y150" t="s">
        <v>1389</v>
      </c>
      <c r="Z150" s="2" t="b">
        <f>Tabla6[[#This Row],[EJECUTIVO COMERCIAL 31/05]]=Tabla6[[#This Row],[EJECUTIVO_CORPORATE]]</f>
        <v>1</v>
      </c>
      <c r="AA150" s="2" t="s">
        <v>7365</v>
      </c>
    </row>
    <row r="151" spans="1:27" hidden="1" x14ac:dyDescent="0.25">
      <c r="A151" t="s">
        <v>18</v>
      </c>
      <c r="B151" s="1">
        <v>42139</v>
      </c>
      <c r="C151" t="s">
        <v>248</v>
      </c>
      <c r="D151">
        <v>29578</v>
      </c>
      <c r="E151" t="s">
        <v>83</v>
      </c>
      <c r="F151" t="s">
        <v>6608</v>
      </c>
      <c r="G151" t="s">
        <v>1389</v>
      </c>
      <c r="H151" t="s">
        <v>98</v>
      </c>
      <c r="I151" t="s">
        <v>430</v>
      </c>
      <c r="J151" t="s">
        <v>832</v>
      </c>
      <c r="K151" t="s">
        <v>837</v>
      </c>
      <c r="L151" t="s">
        <v>6439</v>
      </c>
      <c r="M151" t="s">
        <v>87</v>
      </c>
      <c r="N151" t="s">
        <v>711</v>
      </c>
      <c r="O151" s="1">
        <v>43831</v>
      </c>
      <c r="R151" s="1" t="s">
        <v>7357</v>
      </c>
      <c r="S151" t="s">
        <v>5982</v>
      </c>
      <c r="T151" t="s">
        <v>35</v>
      </c>
      <c r="U151" t="s">
        <v>248</v>
      </c>
      <c r="V151" s="2" t="b">
        <f>Tabla6[[#This Row],[PLAN CONSUMO 31/05]]=Tabla6[[#This Row],[PLAN_CONSUMO]]</f>
        <v>1</v>
      </c>
      <c r="W151" t="s">
        <v>35</v>
      </c>
      <c r="X151" s="2" t="b">
        <f>Tabla6[[#This Row],[DESCRIPCION_U20002 31/05]]=Tabla6[[#This Row],[DESCRIPCION_U2000]]</f>
        <v>0</v>
      </c>
      <c r="Y151" t="s">
        <v>1389</v>
      </c>
      <c r="Z151" s="2" t="b">
        <f>Tabla6[[#This Row],[EJECUTIVO COMERCIAL 31/05]]=Tabla6[[#This Row],[EJECUTIVO_CORPORATE]]</f>
        <v>1</v>
      </c>
      <c r="AA151" s="2" t="s">
        <v>7364</v>
      </c>
    </row>
    <row r="152" spans="1:27" hidden="1" x14ac:dyDescent="0.25">
      <c r="A152" t="s">
        <v>1382</v>
      </c>
      <c r="B152" s="1">
        <v>44148</v>
      </c>
      <c r="C152" t="s">
        <v>28</v>
      </c>
      <c r="D152">
        <v>35631</v>
      </c>
      <c r="E152" t="s">
        <v>83</v>
      </c>
      <c r="F152" t="s">
        <v>3846</v>
      </c>
      <c r="G152" t="s">
        <v>1389</v>
      </c>
      <c r="H152" t="s">
        <v>40</v>
      </c>
      <c r="I152" t="s">
        <v>23</v>
      </c>
      <c r="J152" t="s">
        <v>832</v>
      </c>
      <c r="K152" t="s">
        <v>3904</v>
      </c>
      <c r="L152" t="s">
        <v>3905</v>
      </c>
      <c r="M152" t="s">
        <v>3906</v>
      </c>
      <c r="N152" t="s">
        <v>711</v>
      </c>
      <c r="O152" s="1">
        <v>44197</v>
      </c>
      <c r="R152" s="14" t="s">
        <v>7358</v>
      </c>
      <c r="S152" t="s">
        <v>5984</v>
      </c>
      <c r="T152" t="s">
        <v>35</v>
      </c>
      <c r="U152" t="s">
        <v>28</v>
      </c>
      <c r="V152" s="2" t="b">
        <f>Tabla6[[#This Row],[PLAN CONSUMO 31/05]]=Tabla6[[#This Row],[PLAN_CONSUMO]]</f>
        <v>1</v>
      </c>
      <c r="W152" t="s">
        <v>35</v>
      </c>
      <c r="X152" s="2" t="b">
        <f>Tabla6[[#This Row],[DESCRIPCION_U20002 31/05]]=Tabla6[[#This Row],[DESCRIPCION_U2000]]</f>
        <v>0</v>
      </c>
      <c r="Y152" t="s">
        <v>1389</v>
      </c>
      <c r="Z152" s="2" t="b">
        <f>Tabla6[[#This Row],[EJECUTIVO COMERCIAL 31/05]]=Tabla6[[#This Row],[EJECUTIVO_CORPORATE]]</f>
        <v>1</v>
      </c>
      <c r="AA152" s="2" t="s">
        <v>7364</v>
      </c>
    </row>
    <row r="153" spans="1:27" hidden="1" x14ac:dyDescent="0.25">
      <c r="A153" t="s">
        <v>1382</v>
      </c>
      <c r="B153" s="1">
        <v>44131</v>
      </c>
      <c r="C153" t="s">
        <v>248</v>
      </c>
      <c r="D153">
        <v>35607</v>
      </c>
      <c r="E153" t="s">
        <v>83</v>
      </c>
      <c r="F153" t="s">
        <v>3536</v>
      </c>
      <c r="G153" t="s">
        <v>1389</v>
      </c>
      <c r="H153" t="s">
        <v>40</v>
      </c>
      <c r="I153" t="s">
        <v>23</v>
      </c>
      <c r="J153" t="s">
        <v>832</v>
      </c>
      <c r="K153" t="s">
        <v>3537</v>
      </c>
      <c r="L153" t="s">
        <v>3538</v>
      </c>
      <c r="M153" t="s">
        <v>3539</v>
      </c>
      <c r="N153" t="s">
        <v>711</v>
      </c>
      <c r="O153" s="1">
        <v>44105</v>
      </c>
      <c r="R153" s="1" t="s">
        <v>7357</v>
      </c>
      <c r="S153" t="s">
        <v>5982</v>
      </c>
      <c r="T153" t="s">
        <v>5982</v>
      </c>
      <c r="U153" t="s">
        <v>248</v>
      </c>
      <c r="V153" s="2" t="b">
        <f>Tabla6[[#This Row],[PLAN CONSUMO 31/05]]=Tabla6[[#This Row],[PLAN_CONSUMO]]</f>
        <v>1</v>
      </c>
      <c r="W153" t="s">
        <v>35</v>
      </c>
      <c r="X153" s="2" t="b">
        <f>Tabla6[[#This Row],[DESCRIPCION_U20002 31/05]]=Tabla6[[#This Row],[DESCRIPCION_U2000]]</f>
        <v>0</v>
      </c>
      <c r="Y153" t="s">
        <v>1389</v>
      </c>
      <c r="Z153" s="2" t="b">
        <f>Tabla6[[#This Row],[EJECUTIVO COMERCIAL 31/05]]=Tabla6[[#This Row],[EJECUTIVO_CORPORATE]]</f>
        <v>1</v>
      </c>
      <c r="AA153" s="2" t="s">
        <v>7364</v>
      </c>
    </row>
    <row r="154" spans="1:27" hidden="1" x14ac:dyDescent="0.25">
      <c r="A154" t="s">
        <v>18</v>
      </c>
      <c r="B154" s="1">
        <v>43312</v>
      </c>
      <c r="C154" t="s">
        <v>427</v>
      </c>
      <c r="D154">
        <v>32749</v>
      </c>
      <c r="E154" t="s">
        <v>83</v>
      </c>
      <c r="F154" t="s">
        <v>1962</v>
      </c>
      <c r="G154" t="s">
        <v>1389</v>
      </c>
      <c r="H154" t="s">
        <v>40</v>
      </c>
      <c r="I154" t="s">
        <v>23</v>
      </c>
      <c r="J154" t="s">
        <v>832</v>
      </c>
      <c r="K154" t="s">
        <v>2038</v>
      </c>
      <c r="L154">
        <v>0</v>
      </c>
      <c r="M154" t="s">
        <v>2039</v>
      </c>
      <c r="N154" t="s">
        <v>711</v>
      </c>
      <c r="O154" s="1">
        <v>44013</v>
      </c>
      <c r="R154" s="1" t="s">
        <v>7357</v>
      </c>
      <c r="S154" t="s">
        <v>5982</v>
      </c>
      <c r="T154" t="s">
        <v>35</v>
      </c>
      <c r="U154" t="s">
        <v>28</v>
      </c>
      <c r="V154" s="2" t="b">
        <f>Tabla6[[#This Row],[PLAN CONSUMO 31/05]]=Tabla6[[#This Row],[PLAN_CONSUMO]]</f>
        <v>0</v>
      </c>
      <c r="W154" t="s">
        <v>35</v>
      </c>
      <c r="X154" s="2" t="b">
        <f>Tabla6[[#This Row],[DESCRIPCION_U20002 31/05]]=Tabla6[[#This Row],[DESCRIPCION_U2000]]</f>
        <v>0</v>
      </c>
      <c r="Y154" t="s">
        <v>1389</v>
      </c>
      <c r="Z154" s="2" t="b">
        <f>Tabla6[[#This Row],[EJECUTIVO COMERCIAL 31/05]]=Tabla6[[#This Row],[EJECUTIVO_CORPORATE]]</f>
        <v>1</v>
      </c>
      <c r="AA154" s="2" t="s">
        <v>7364</v>
      </c>
    </row>
    <row r="155" spans="1:27" hidden="1" x14ac:dyDescent="0.25">
      <c r="A155" t="s">
        <v>18</v>
      </c>
      <c r="B155" s="1">
        <v>42139</v>
      </c>
      <c r="C155" t="s">
        <v>1952</v>
      </c>
      <c r="D155">
        <v>29576</v>
      </c>
      <c r="E155" t="s">
        <v>83</v>
      </c>
      <c r="F155" t="s">
        <v>1961</v>
      </c>
      <c r="G155" t="s">
        <v>1389</v>
      </c>
      <c r="H155" t="s">
        <v>40</v>
      </c>
      <c r="I155" t="s">
        <v>23</v>
      </c>
      <c r="J155" t="s">
        <v>832</v>
      </c>
      <c r="K155" t="s">
        <v>2032</v>
      </c>
      <c r="L155" t="s">
        <v>2033</v>
      </c>
      <c r="M155" t="s">
        <v>87</v>
      </c>
      <c r="N155" t="s">
        <v>711</v>
      </c>
      <c r="O155" s="1">
        <v>44013</v>
      </c>
      <c r="R155" s="1" t="s">
        <v>7357</v>
      </c>
      <c r="S155" t="s">
        <v>5982</v>
      </c>
      <c r="T155" t="s">
        <v>35</v>
      </c>
      <c r="U155" t="s">
        <v>1251</v>
      </c>
      <c r="V155" s="2" t="b">
        <f>Tabla6[[#This Row],[PLAN CONSUMO 31/05]]=Tabla6[[#This Row],[PLAN_CONSUMO]]</f>
        <v>0</v>
      </c>
      <c r="W155" t="s">
        <v>35</v>
      </c>
      <c r="X155" s="2" t="b">
        <f>Tabla6[[#This Row],[DESCRIPCION_U20002 31/05]]=Tabla6[[#This Row],[DESCRIPCION_U2000]]</f>
        <v>0</v>
      </c>
      <c r="Y155" t="s">
        <v>1389</v>
      </c>
      <c r="Z155" s="2" t="b">
        <f>Tabla6[[#This Row],[EJECUTIVO COMERCIAL 31/05]]=Tabla6[[#This Row],[EJECUTIVO_CORPORATE]]</f>
        <v>1</v>
      </c>
      <c r="AA155" s="2" t="s">
        <v>7364</v>
      </c>
    </row>
    <row r="156" spans="1:27" hidden="1" x14ac:dyDescent="0.25">
      <c r="A156" t="s">
        <v>18</v>
      </c>
      <c r="B156" s="1">
        <v>42131</v>
      </c>
      <c r="C156" t="s">
        <v>82</v>
      </c>
      <c r="D156">
        <v>29571</v>
      </c>
      <c r="E156" t="s">
        <v>83</v>
      </c>
      <c r="F156" t="s">
        <v>1960</v>
      </c>
      <c r="G156" t="s">
        <v>1389</v>
      </c>
      <c r="H156" t="s">
        <v>40</v>
      </c>
      <c r="I156" t="s">
        <v>23</v>
      </c>
      <c r="J156" t="s">
        <v>832</v>
      </c>
      <c r="K156" t="s">
        <v>2032</v>
      </c>
      <c r="L156" t="s">
        <v>2033</v>
      </c>
      <c r="M156" t="s">
        <v>87</v>
      </c>
      <c r="N156" t="s">
        <v>711</v>
      </c>
      <c r="O156" s="1">
        <v>44013</v>
      </c>
      <c r="R156" s="1" t="s">
        <v>7357</v>
      </c>
      <c r="S156" t="s">
        <v>5982</v>
      </c>
      <c r="T156" t="s">
        <v>35</v>
      </c>
      <c r="U156" t="s">
        <v>28</v>
      </c>
      <c r="V156" s="2" t="b">
        <f>Tabla6[[#This Row],[PLAN CONSUMO 31/05]]=Tabla6[[#This Row],[PLAN_CONSUMO]]</f>
        <v>0</v>
      </c>
      <c r="W156" t="s">
        <v>35</v>
      </c>
      <c r="X156" s="2" t="b">
        <f>Tabla6[[#This Row],[DESCRIPCION_U20002 31/05]]=Tabla6[[#This Row],[DESCRIPCION_U2000]]</f>
        <v>0</v>
      </c>
      <c r="Y156" t="s">
        <v>1389</v>
      </c>
      <c r="Z156" s="2" t="b">
        <f>Tabla6[[#This Row],[EJECUTIVO COMERCIAL 31/05]]=Tabla6[[#This Row],[EJECUTIVO_CORPORATE]]</f>
        <v>1</v>
      </c>
      <c r="AA156" s="2" t="s">
        <v>7364</v>
      </c>
    </row>
    <row r="157" spans="1:27" hidden="1" x14ac:dyDescent="0.25">
      <c r="A157" t="s">
        <v>18</v>
      </c>
      <c r="B157" s="1">
        <v>43858</v>
      </c>
      <c r="C157" t="s">
        <v>248</v>
      </c>
      <c r="D157">
        <v>35047</v>
      </c>
      <c r="E157" t="s">
        <v>83</v>
      </c>
      <c r="F157" t="s">
        <v>1390</v>
      </c>
      <c r="G157" t="s">
        <v>1389</v>
      </c>
      <c r="H157" t="s">
        <v>40</v>
      </c>
      <c r="I157" t="s">
        <v>23</v>
      </c>
      <c r="J157" t="s">
        <v>832</v>
      </c>
      <c r="K157" t="s">
        <v>1474</v>
      </c>
      <c r="L157" t="s">
        <v>1475</v>
      </c>
      <c r="M157" t="s">
        <v>266</v>
      </c>
      <c r="N157" t="s">
        <v>711</v>
      </c>
      <c r="O157" s="1">
        <v>43922</v>
      </c>
      <c r="R157" s="14" t="s">
        <v>7358</v>
      </c>
      <c r="S157" t="s">
        <v>5984</v>
      </c>
      <c r="T157" t="s">
        <v>35</v>
      </c>
      <c r="U157" t="s">
        <v>248</v>
      </c>
      <c r="V157" s="2" t="b">
        <f>Tabla6[[#This Row],[PLAN CONSUMO 31/05]]=Tabla6[[#This Row],[PLAN_CONSUMO]]</f>
        <v>1</v>
      </c>
      <c r="W157" t="s">
        <v>35</v>
      </c>
      <c r="X157" s="2" t="b">
        <f>Tabla6[[#This Row],[DESCRIPCION_U20002 31/05]]=Tabla6[[#This Row],[DESCRIPCION_U2000]]</f>
        <v>0</v>
      </c>
      <c r="Y157" t="s">
        <v>1389</v>
      </c>
      <c r="Z157" s="2" t="b">
        <f>Tabla6[[#This Row],[EJECUTIVO COMERCIAL 31/05]]=Tabla6[[#This Row],[EJECUTIVO_CORPORATE]]</f>
        <v>1</v>
      </c>
      <c r="AA157" s="2" t="s">
        <v>7364</v>
      </c>
    </row>
    <row r="158" spans="1:27" hidden="1" x14ac:dyDescent="0.25">
      <c r="A158" t="s">
        <v>18</v>
      </c>
      <c r="B158" s="1">
        <v>43858</v>
      </c>
      <c r="C158" t="s">
        <v>248</v>
      </c>
      <c r="D158">
        <v>35046</v>
      </c>
      <c r="E158" t="s">
        <v>83</v>
      </c>
      <c r="F158" t="s">
        <v>1388</v>
      </c>
      <c r="G158" t="s">
        <v>1389</v>
      </c>
      <c r="H158" t="s">
        <v>40</v>
      </c>
      <c r="I158" t="s">
        <v>23</v>
      </c>
      <c r="J158" t="s">
        <v>832</v>
      </c>
      <c r="K158" t="s">
        <v>1474</v>
      </c>
      <c r="L158" t="s">
        <v>1475</v>
      </c>
      <c r="M158" t="s">
        <v>266</v>
      </c>
      <c r="N158" t="s">
        <v>711</v>
      </c>
      <c r="O158" s="1">
        <v>43922</v>
      </c>
      <c r="R158" s="14" t="s">
        <v>7358</v>
      </c>
      <c r="S158" t="s">
        <v>5984</v>
      </c>
      <c r="T158" t="s">
        <v>35</v>
      </c>
      <c r="U158" t="s">
        <v>248</v>
      </c>
      <c r="V158" s="2" t="b">
        <f>Tabla6[[#This Row],[PLAN CONSUMO 31/05]]=Tabla6[[#This Row],[PLAN_CONSUMO]]</f>
        <v>1</v>
      </c>
      <c r="W158" t="s">
        <v>35</v>
      </c>
      <c r="X158" s="2" t="b">
        <f>Tabla6[[#This Row],[DESCRIPCION_U20002 31/05]]=Tabla6[[#This Row],[DESCRIPCION_U2000]]</f>
        <v>0</v>
      </c>
      <c r="Y158" t="s">
        <v>1389</v>
      </c>
      <c r="Z158" s="2" t="b">
        <f>Tabla6[[#This Row],[EJECUTIVO COMERCIAL 31/05]]=Tabla6[[#This Row],[EJECUTIVO_CORPORATE]]</f>
        <v>1</v>
      </c>
      <c r="AA158" s="2" t="s">
        <v>7364</v>
      </c>
    </row>
    <row r="159" spans="1:27" hidden="1" x14ac:dyDescent="0.25">
      <c r="A159" t="s">
        <v>18</v>
      </c>
      <c r="B159" s="1">
        <v>43768</v>
      </c>
      <c r="C159" t="s">
        <v>263</v>
      </c>
      <c r="D159">
        <v>34621</v>
      </c>
      <c r="E159" t="s">
        <v>83</v>
      </c>
      <c r="F159" t="s">
        <v>269</v>
      </c>
      <c r="G159" t="s">
        <v>1389</v>
      </c>
      <c r="H159" t="s">
        <v>40</v>
      </c>
      <c r="I159" t="s">
        <v>23</v>
      </c>
      <c r="J159" t="s">
        <v>832</v>
      </c>
      <c r="K159" t="s">
        <v>270</v>
      </c>
      <c r="M159" t="s">
        <v>266</v>
      </c>
      <c r="N159" t="s">
        <v>711</v>
      </c>
      <c r="O159" s="1">
        <v>43770</v>
      </c>
      <c r="R159" s="1" t="s">
        <v>7357</v>
      </c>
      <c r="S159" t="s">
        <v>5982</v>
      </c>
      <c r="T159" t="s">
        <v>5982</v>
      </c>
      <c r="U159" t="s">
        <v>248</v>
      </c>
      <c r="V159" s="2" t="b">
        <f>Tabla6[[#This Row],[PLAN CONSUMO 31/05]]=Tabla6[[#This Row],[PLAN_CONSUMO]]</f>
        <v>0</v>
      </c>
      <c r="W159" t="s">
        <v>4622</v>
      </c>
      <c r="X159" s="2" t="b">
        <f>Tabla6[[#This Row],[DESCRIPCION_U20002 31/05]]=Tabla6[[#This Row],[DESCRIPCION_U2000]]</f>
        <v>0</v>
      </c>
      <c r="Y159" t="s">
        <v>1389</v>
      </c>
      <c r="Z159" s="2" t="b">
        <f>Tabla6[[#This Row],[EJECUTIVO COMERCIAL 31/05]]=Tabla6[[#This Row],[EJECUTIVO_CORPORATE]]</f>
        <v>1</v>
      </c>
      <c r="AA159" s="2" t="s">
        <v>7364</v>
      </c>
    </row>
    <row r="160" spans="1:27" hidden="1" x14ac:dyDescent="0.25">
      <c r="A160" t="s">
        <v>18</v>
      </c>
      <c r="B160" s="1">
        <v>42844</v>
      </c>
      <c r="C160" t="s">
        <v>28</v>
      </c>
      <c r="D160">
        <v>30816</v>
      </c>
      <c r="E160" t="s">
        <v>83</v>
      </c>
      <c r="F160" t="s">
        <v>3329</v>
      </c>
      <c r="G160" t="s">
        <v>1389</v>
      </c>
      <c r="H160" t="s">
        <v>40</v>
      </c>
      <c r="I160" t="s">
        <v>430</v>
      </c>
      <c r="J160" t="s">
        <v>832</v>
      </c>
      <c r="K160" t="s">
        <v>888</v>
      </c>
      <c r="L160" t="s">
        <v>889</v>
      </c>
      <c r="M160" t="s">
        <v>865</v>
      </c>
      <c r="N160" t="s">
        <v>711</v>
      </c>
      <c r="O160" s="1">
        <v>43831</v>
      </c>
      <c r="R160" s="1" t="s">
        <v>7357</v>
      </c>
      <c r="S160" t="s">
        <v>5982</v>
      </c>
      <c r="T160" t="s">
        <v>35</v>
      </c>
      <c r="U160" t="s">
        <v>28</v>
      </c>
      <c r="V160" s="2" t="b">
        <f>Tabla6[[#This Row],[PLAN CONSUMO 31/05]]=Tabla6[[#This Row],[PLAN_CONSUMO]]</f>
        <v>1</v>
      </c>
      <c r="W160" t="s">
        <v>35</v>
      </c>
      <c r="X160" s="2" t="b">
        <f>Tabla6[[#This Row],[DESCRIPCION_U20002 31/05]]=Tabla6[[#This Row],[DESCRIPCION_U2000]]</f>
        <v>0</v>
      </c>
      <c r="Y160" t="s">
        <v>1389</v>
      </c>
      <c r="Z160" s="2" t="b">
        <f>Tabla6[[#This Row],[EJECUTIVO COMERCIAL 31/05]]=Tabla6[[#This Row],[EJECUTIVO_CORPORATE]]</f>
        <v>1</v>
      </c>
      <c r="AA160" s="2" t="s">
        <v>7364</v>
      </c>
    </row>
    <row r="161" spans="1:37" hidden="1" x14ac:dyDescent="0.25">
      <c r="A161" t="s">
        <v>18</v>
      </c>
      <c r="B161" s="1">
        <v>42553</v>
      </c>
      <c r="C161" t="s">
        <v>28</v>
      </c>
      <c r="D161">
        <v>30180</v>
      </c>
      <c r="E161" t="s">
        <v>83</v>
      </c>
      <c r="F161" t="s">
        <v>3321</v>
      </c>
      <c r="G161" t="s">
        <v>1389</v>
      </c>
      <c r="H161" t="s">
        <v>40</v>
      </c>
      <c r="I161" t="s">
        <v>430</v>
      </c>
      <c r="J161" t="s">
        <v>832</v>
      </c>
      <c r="K161" t="s">
        <v>863</v>
      </c>
      <c r="L161" t="s">
        <v>864</v>
      </c>
      <c r="M161" t="s">
        <v>865</v>
      </c>
      <c r="N161" t="s">
        <v>711</v>
      </c>
      <c r="O161" s="1">
        <v>43831</v>
      </c>
      <c r="R161" s="14" t="s">
        <v>7358</v>
      </c>
      <c r="S161" t="s">
        <v>5984</v>
      </c>
      <c r="T161" t="s">
        <v>35</v>
      </c>
      <c r="U161" t="s">
        <v>28</v>
      </c>
      <c r="V161" s="2" t="b">
        <f>Tabla6[[#This Row],[PLAN CONSUMO 31/05]]=Tabla6[[#This Row],[PLAN_CONSUMO]]</f>
        <v>1</v>
      </c>
      <c r="W161" t="s">
        <v>35</v>
      </c>
      <c r="X161" s="2" t="b">
        <f>Tabla6[[#This Row],[DESCRIPCION_U20002 31/05]]=Tabla6[[#This Row],[DESCRIPCION_U2000]]</f>
        <v>0</v>
      </c>
      <c r="Y161" t="s">
        <v>1389</v>
      </c>
      <c r="Z161" s="2" t="b">
        <f>Tabla6[[#This Row],[EJECUTIVO COMERCIAL 31/05]]=Tabla6[[#This Row],[EJECUTIVO_CORPORATE]]</f>
        <v>1</v>
      </c>
      <c r="AA161" s="2" t="s">
        <v>7364</v>
      </c>
    </row>
    <row r="162" spans="1:37" hidden="1" x14ac:dyDescent="0.25">
      <c r="A162" t="s">
        <v>18</v>
      </c>
      <c r="B162" s="1">
        <v>42461</v>
      </c>
      <c r="C162" t="s">
        <v>82</v>
      </c>
      <c r="D162">
        <v>29960</v>
      </c>
      <c r="E162" t="s">
        <v>83</v>
      </c>
      <c r="F162" t="s">
        <v>850</v>
      </c>
      <c r="G162" t="s">
        <v>1389</v>
      </c>
      <c r="H162" t="s">
        <v>40</v>
      </c>
      <c r="I162" t="s">
        <v>23</v>
      </c>
      <c r="J162" t="s">
        <v>832</v>
      </c>
      <c r="K162" t="s">
        <v>851</v>
      </c>
      <c r="L162" t="s">
        <v>852</v>
      </c>
      <c r="M162" t="s">
        <v>853</v>
      </c>
      <c r="N162" t="s">
        <v>711</v>
      </c>
      <c r="O162" s="1">
        <v>43831</v>
      </c>
      <c r="R162" s="1" t="s">
        <v>7357</v>
      </c>
      <c r="S162" t="s">
        <v>5982</v>
      </c>
      <c r="T162" t="s">
        <v>5982</v>
      </c>
      <c r="U162" t="s">
        <v>28</v>
      </c>
      <c r="V162" s="2" t="b">
        <f>Tabla6[[#This Row],[PLAN CONSUMO 31/05]]=Tabla6[[#This Row],[PLAN_CONSUMO]]</f>
        <v>0</v>
      </c>
      <c r="W162" t="s">
        <v>6598</v>
      </c>
      <c r="X162" s="2" t="b">
        <f>Tabla6[[#This Row],[DESCRIPCION_U20002 31/05]]=Tabla6[[#This Row],[DESCRIPCION_U2000]]</f>
        <v>0</v>
      </c>
      <c r="Y162" t="s">
        <v>1389</v>
      </c>
      <c r="Z162" s="2" t="b">
        <f>Tabla6[[#This Row],[EJECUTIVO COMERCIAL 31/05]]=Tabla6[[#This Row],[EJECUTIVO_CORPORATE]]</f>
        <v>1</v>
      </c>
      <c r="AA162" s="2" t="s">
        <v>7364</v>
      </c>
    </row>
    <row r="163" spans="1:37" hidden="1" x14ac:dyDescent="0.25">
      <c r="A163" t="s">
        <v>18</v>
      </c>
      <c r="B163" s="1">
        <v>42461</v>
      </c>
      <c r="C163" t="s">
        <v>82</v>
      </c>
      <c r="D163">
        <v>29946</v>
      </c>
      <c r="E163" t="s">
        <v>83</v>
      </c>
      <c r="F163" t="s">
        <v>847</v>
      </c>
      <c r="G163" t="s">
        <v>1389</v>
      </c>
      <c r="H163" t="s">
        <v>61</v>
      </c>
      <c r="I163" t="s">
        <v>23</v>
      </c>
      <c r="J163" t="s">
        <v>832</v>
      </c>
      <c r="K163" t="s">
        <v>848</v>
      </c>
      <c r="L163" t="s">
        <v>849</v>
      </c>
      <c r="M163" t="s">
        <v>843</v>
      </c>
      <c r="N163" t="s">
        <v>711</v>
      </c>
      <c r="O163" s="1">
        <v>43831</v>
      </c>
      <c r="R163" s="1" t="s">
        <v>7052</v>
      </c>
      <c r="S163" t="s">
        <v>5982</v>
      </c>
      <c r="T163" t="s">
        <v>5982</v>
      </c>
      <c r="U163" t="s">
        <v>28</v>
      </c>
      <c r="V163" s="2" t="b">
        <f>Tabla6[[#This Row],[PLAN CONSUMO 31/05]]=Tabla6[[#This Row],[PLAN_CONSUMO]]</f>
        <v>0</v>
      </c>
      <c r="W163" t="s">
        <v>6437</v>
      </c>
      <c r="X163" s="2" t="b">
        <f>Tabla6[[#This Row],[DESCRIPCION_U20002 31/05]]=Tabla6[[#This Row],[DESCRIPCION_U2000]]</f>
        <v>0</v>
      </c>
      <c r="Y163" t="s">
        <v>1389</v>
      </c>
      <c r="Z163" s="2" t="b">
        <f>Tabla6[[#This Row],[EJECUTIVO COMERCIAL 31/05]]=Tabla6[[#This Row],[EJECUTIVO_CORPORATE]]</f>
        <v>1</v>
      </c>
      <c r="AA163" s="2" t="s">
        <v>7365</v>
      </c>
    </row>
    <row r="164" spans="1:37" hidden="1" x14ac:dyDescent="0.25">
      <c r="A164" t="s">
        <v>18</v>
      </c>
      <c r="B164" s="1">
        <v>43343</v>
      </c>
      <c r="C164" t="s">
        <v>393</v>
      </c>
      <c r="D164">
        <v>32843</v>
      </c>
      <c r="E164" t="s">
        <v>1681</v>
      </c>
      <c r="F164" t="s">
        <v>3373</v>
      </c>
      <c r="G164" t="s">
        <v>7110</v>
      </c>
      <c r="H164" t="s">
        <v>31</v>
      </c>
      <c r="I164" t="s">
        <v>23</v>
      </c>
      <c r="J164" t="s">
        <v>1233</v>
      </c>
      <c r="K164" t="s">
        <v>1737</v>
      </c>
      <c r="L164" t="s">
        <v>1738</v>
      </c>
      <c r="M164" t="s">
        <v>1739</v>
      </c>
      <c r="N164" t="s">
        <v>711</v>
      </c>
      <c r="O164" s="1">
        <v>43983</v>
      </c>
      <c r="R164" s="1" t="s">
        <v>7052</v>
      </c>
      <c r="S164" t="s">
        <v>5982</v>
      </c>
      <c r="T164" t="s">
        <v>5982</v>
      </c>
      <c r="U164" t="s">
        <v>393</v>
      </c>
      <c r="V164" s="2" t="b">
        <f>Tabla6[[#This Row],[PLAN CONSUMO 31/05]]=Tabla6[[#This Row],[PLAN_CONSUMO]]</f>
        <v>1</v>
      </c>
      <c r="W164" t="s">
        <v>3373</v>
      </c>
      <c r="X164" s="2" t="b">
        <f>Tabla6[[#This Row],[DESCRIPCION_U20002 31/05]]=Tabla6[[#This Row],[DESCRIPCION_U2000]]</f>
        <v>1</v>
      </c>
      <c r="Y164" t="s">
        <v>7110</v>
      </c>
      <c r="Z164" s="2" t="b">
        <f>Tabla6[[#This Row],[EJECUTIVO COMERCIAL 31/05]]=Tabla6[[#This Row],[EJECUTIVO_CORPORATE]]</f>
        <v>1</v>
      </c>
      <c r="AA164" s="2" t="s">
        <v>7365</v>
      </c>
    </row>
    <row r="165" spans="1:37" hidden="1" x14ac:dyDescent="0.25">
      <c r="A165" t="s">
        <v>18</v>
      </c>
      <c r="B165" s="1">
        <v>43280</v>
      </c>
      <c r="C165" t="s">
        <v>28</v>
      </c>
      <c r="D165">
        <v>32612</v>
      </c>
      <c r="E165" t="s">
        <v>1279</v>
      </c>
      <c r="F165" t="s">
        <v>4633</v>
      </c>
      <c r="G165" t="s">
        <v>1837</v>
      </c>
      <c r="H165" t="s">
        <v>631</v>
      </c>
      <c r="I165" t="s">
        <v>23</v>
      </c>
      <c r="J165" t="s">
        <v>939</v>
      </c>
      <c r="K165" t="s">
        <v>1365</v>
      </c>
      <c r="L165" t="s">
        <v>1366</v>
      </c>
      <c r="M165" t="s">
        <v>1358</v>
      </c>
      <c r="N165" t="s">
        <v>711</v>
      </c>
      <c r="O165" s="1">
        <v>43922</v>
      </c>
      <c r="R165" s="1" t="s">
        <v>7052</v>
      </c>
      <c r="S165" t="s">
        <v>5982</v>
      </c>
      <c r="T165" t="s">
        <v>5982</v>
      </c>
      <c r="U165" t="s">
        <v>28</v>
      </c>
      <c r="V165" s="2" t="b">
        <f>Tabla6[[#This Row],[PLAN CONSUMO 31/05]]=Tabla6[[#This Row],[PLAN_CONSUMO]]</f>
        <v>1</v>
      </c>
      <c r="W165" t="s">
        <v>4633</v>
      </c>
      <c r="X165" s="2" t="b">
        <f>Tabla6[[#This Row],[DESCRIPCION_U20002 31/05]]=Tabla6[[#This Row],[DESCRIPCION_U2000]]</f>
        <v>1</v>
      </c>
      <c r="Y165" t="s">
        <v>1837</v>
      </c>
      <c r="Z165" s="2" t="b">
        <f>Tabla6[[#This Row],[EJECUTIVO COMERCIAL 31/05]]=Tabla6[[#This Row],[EJECUTIVO_CORPORATE]]</f>
        <v>1</v>
      </c>
      <c r="AA165" s="2" t="s">
        <v>7365</v>
      </c>
    </row>
    <row r="166" spans="1:37" hidden="1" x14ac:dyDescent="0.25">
      <c r="A166" t="s">
        <v>18</v>
      </c>
      <c r="B166" s="1">
        <v>43280</v>
      </c>
      <c r="C166" t="s">
        <v>28</v>
      </c>
      <c r="D166">
        <v>32608</v>
      </c>
      <c r="E166" t="s">
        <v>1279</v>
      </c>
      <c r="F166" t="s">
        <v>3346</v>
      </c>
      <c r="G166" t="s">
        <v>1837</v>
      </c>
      <c r="H166" t="s">
        <v>752</v>
      </c>
      <c r="I166" t="s">
        <v>23</v>
      </c>
      <c r="J166" t="s">
        <v>939</v>
      </c>
      <c r="K166" t="s">
        <v>1359</v>
      </c>
      <c r="L166" t="s">
        <v>1360</v>
      </c>
      <c r="M166" t="s">
        <v>1358</v>
      </c>
      <c r="N166" t="s">
        <v>711</v>
      </c>
      <c r="O166" s="1">
        <v>43922</v>
      </c>
      <c r="R166" s="1" t="s">
        <v>7052</v>
      </c>
      <c r="S166" t="s">
        <v>5982</v>
      </c>
      <c r="T166" t="s">
        <v>35</v>
      </c>
      <c r="U166" t="s">
        <v>28</v>
      </c>
      <c r="V166" s="2" t="b">
        <f>Tabla6[[#This Row],[PLAN CONSUMO 31/05]]=Tabla6[[#This Row],[PLAN_CONSUMO]]</f>
        <v>1</v>
      </c>
      <c r="W166" t="s">
        <v>35</v>
      </c>
      <c r="X166" s="2" t="b">
        <f>Tabla6[[#This Row],[DESCRIPCION_U20002 31/05]]=Tabla6[[#This Row],[DESCRIPCION_U2000]]</f>
        <v>0</v>
      </c>
      <c r="Y166" t="s">
        <v>1837</v>
      </c>
      <c r="Z166" s="2" t="b">
        <f>Tabla6[[#This Row],[EJECUTIVO COMERCIAL 31/05]]=Tabla6[[#This Row],[EJECUTIVO_CORPORATE]]</f>
        <v>1</v>
      </c>
      <c r="AA166" s="2" t="s">
        <v>7365</v>
      </c>
    </row>
    <row r="167" spans="1:37" hidden="1" x14ac:dyDescent="0.25">
      <c r="A167" t="s">
        <v>18</v>
      </c>
      <c r="B167" s="1">
        <v>43829</v>
      </c>
      <c r="C167" t="s">
        <v>28</v>
      </c>
      <c r="D167">
        <v>34862</v>
      </c>
      <c r="E167" t="s">
        <v>2370</v>
      </c>
      <c r="F167" t="s">
        <v>3316</v>
      </c>
      <c r="G167" t="s">
        <v>1429</v>
      </c>
      <c r="H167" t="s">
        <v>31</v>
      </c>
      <c r="I167" t="s">
        <v>23</v>
      </c>
      <c r="J167" t="s">
        <v>1222</v>
      </c>
      <c r="K167" t="s">
        <v>664</v>
      </c>
      <c r="L167" t="s">
        <v>665</v>
      </c>
      <c r="M167" t="s">
        <v>666</v>
      </c>
      <c r="N167" t="s">
        <v>711</v>
      </c>
      <c r="O167" s="1">
        <v>43800</v>
      </c>
      <c r="R167" s="1" t="s">
        <v>7052</v>
      </c>
      <c r="S167" t="s">
        <v>5982</v>
      </c>
      <c r="T167" t="s">
        <v>5982</v>
      </c>
      <c r="U167" t="s">
        <v>28</v>
      </c>
      <c r="V167" s="2" t="b">
        <f>Tabla6[[#This Row],[PLAN CONSUMO 31/05]]=Tabla6[[#This Row],[PLAN_CONSUMO]]</f>
        <v>1</v>
      </c>
      <c r="W167" t="s">
        <v>3316</v>
      </c>
      <c r="X167" s="2" t="b">
        <f>Tabla6[[#This Row],[DESCRIPCION_U20002 31/05]]=Tabla6[[#This Row],[DESCRIPCION_U2000]]</f>
        <v>1</v>
      </c>
      <c r="Y167" t="s">
        <v>1429</v>
      </c>
      <c r="Z167" s="2" t="b">
        <f>Tabla6[[#This Row],[EJECUTIVO COMERCIAL 31/05]]=Tabla6[[#This Row],[EJECUTIVO_CORPORATE]]</f>
        <v>1</v>
      </c>
      <c r="AA167" s="2" t="s">
        <v>7365</v>
      </c>
    </row>
    <row r="168" spans="1:37" hidden="1" x14ac:dyDescent="0.25">
      <c r="A168" t="s">
        <v>18</v>
      </c>
      <c r="B168" s="1">
        <v>43829</v>
      </c>
      <c r="C168" t="s">
        <v>28</v>
      </c>
      <c r="D168">
        <v>34800</v>
      </c>
      <c r="E168" t="s">
        <v>2370</v>
      </c>
      <c r="F168" t="s">
        <v>3312</v>
      </c>
      <c r="G168" t="s">
        <v>1426</v>
      </c>
      <c r="H168" t="s">
        <v>31</v>
      </c>
      <c r="I168" t="s">
        <v>23</v>
      </c>
      <c r="J168" t="s">
        <v>1222</v>
      </c>
      <c r="K168" t="s">
        <v>643</v>
      </c>
      <c r="M168" t="s">
        <v>642</v>
      </c>
      <c r="N168" t="s">
        <v>711</v>
      </c>
      <c r="O168" s="1">
        <v>43800</v>
      </c>
      <c r="R168" s="1" t="s">
        <v>7052</v>
      </c>
      <c r="S168" t="s">
        <v>5982</v>
      </c>
      <c r="T168" t="s">
        <v>5982</v>
      </c>
      <c r="U168" t="s">
        <v>28</v>
      </c>
      <c r="V168" s="2" t="b">
        <v>1</v>
      </c>
      <c r="W168" t="s">
        <v>3312</v>
      </c>
      <c r="X168" s="2" t="b">
        <v>1</v>
      </c>
      <c r="Y168" t="s">
        <v>1429</v>
      </c>
      <c r="Z168" s="2" t="b">
        <v>1</v>
      </c>
      <c r="AA168" s="2" t="s">
        <v>7365</v>
      </c>
      <c r="AK168" t="e">
        <v>#N/A</v>
      </c>
    </row>
    <row r="169" spans="1:37" x14ac:dyDescent="0.25">
      <c r="A169" t="s">
        <v>18</v>
      </c>
      <c r="B169" s="1">
        <v>44175</v>
      </c>
      <c r="C169" t="s">
        <v>1381</v>
      </c>
      <c r="D169">
        <v>35777</v>
      </c>
      <c r="E169" t="s">
        <v>1084</v>
      </c>
      <c r="F169" t="s">
        <v>3805</v>
      </c>
      <c r="G169" t="s">
        <v>3799</v>
      </c>
      <c r="H169" t="s">
        <v>40</v>
      </c>
      <c r="I169" t="s">
        <v>23</v>
      </c>
      <c r="J169" t="s">
        <v>823</v>
      </c>
      <c r="K169" t="s">
        <v>3943</v>
      </c>
      <c r="L169" t="s">
        <v>3944</v>
      </c>
      <c r="M169" t="s">
        <v>3945</v>
      </c>
      <c r="N169" t="s">
        <v>711</v>
      </c>
      <c r="O169" s="1">
        <v>44197</v>
      </c>
      <c r="P169" s="14">
        <v>44713</v>
      </c>
      <c r="Q169" s="1">
        <v>44737</v>
      </c>
      <c r="R169" s="14" t="s">
        <v>6939</v>
      </c>
      <c r="S169" t="s">
        <v>5982</v>
      </c>
      <c r="T169" t="s">
        <v>5982</v>
      </c>
      <c r="U169" t="s">
        <v>1381</v>
      </c>
      <c r="V169" s="2" t="b">
        <f>Tabla6[[#This Row],[PLAN CONSUMO 31/05]]=Tabla6[[#This Row],[PLAN_CONSUMO]]</f>
        <v>1</v>
      </c>
      <c r="W169" t="s">
        <v>3805</v>
      </c>
      <c r="X169" s="2" t="b">
        <f>Tabla6[[#This Row],[DESCRIPCION_U20002 31/05]]=Tabla6[[#This Row],[DESCRIPCION_U2000]]</f>
        <v>1</v>
      </c>
      <c r="Y169" t="s">
        <v>3799</v>
      </c>
      <c r="Z169" s="2" t="b">
        <f>Tabla6[[#This Row],[EJECUTIVO COMERCIAL 31/05]]=Tabla6[[#This Row],[EJECUTIVO_CORPORATE]]</f>
        <v>1</v>
      </c>
      <c r="AA169" s="2" t="s">
        <v>7364</v>
      </c>
    </row>
    <row r="170" spans="1:37" hidden="1" x14ac:dyDescent="0.25">
      <c r="A170" t="s">
        <v>18</v>
      </c>
      <c r="B170" s="1">
        <v>43616</v>
      </c>
      <c r="C170" t="s">
        <v>28</v>
      </c>
      <c r="D170">
        <v>34045</v>
      </c>
      <c r="E170" t="s">
        <v>1260</v>
      </c>
      <c r="F170" t="s">
        <v>3342</v>
      </c>
      <c r="G170" t="s">
        <v>6156</v>
      </c>
      <c r="H170" t="s">
        <v>631</v>
      </c>
      <c r="I170" t="s">
        <v>23</v>
      </c>
      <c r="J170" t="s">
        <v>1230</v>
      </c>
      <c r="K170" t="s">
        <v>1323</v>
      </c>
      <c r="L170" t="s">
        <v>1324</v>
      </c>
      <c r="M170" t="s">
        <v>1314</v>
      </c>
      <c r="N170" t="s">
        <v>711</v>
      </c>
      <c r="O170" s="1">
        <v>43922</v>
      </c>
      <c r="R170" s="1" t="s">
        <v>7052</v>
      </c>
      <c r="S170" t="s">
        <v>5982</v>
      </c>
      <c r="T170" t="s">
        <v>5982</v>
      </c>
      <c r="U170" t="s">
        <v>28</v>
      </c>
      <c r="V170" s="2" t="b">
        <f>Tabla6[[#This Row],[PLAN CONSUMO 31/05]]=Tabla6[[#This Row],[PLAN_CONSUMO]]</f>
        <v>1</v>
      </c>
      <c r="W170" t="s">
        <v>3342</v>
      </c>
      <c r="X170" s="2" t="b">
        <f>Tabla6[[#This Row],[DESCRIPCION_U20002 31/05]]=Tabla6[[#This Row],[DESCRIPCION_U2000]]</f>
        <v>1</v>
      </c>
      <c r="Y170" t="s">
        <v>6156</v>
      </c>
      <c r="Z170" s="2" t="b">
        <f>Tabla6[[#This Row],[EJECUTIVO COMERCIAL 31/05]]=Tabla6[[#This Row],[EJECUTIVO_CORPORATE]]</f>
        <v>1</v>
      </c>
      <c r="AA170" s="2" t="s">
        <v>7365</v>
      </c>
    </row>
    <row r="171" spans="1:37" hidden="1" x14ac:dyDescent="0.25">
      <c r="A171" t="s">
        <v>18</v>
      </c>
      <c r="B171" s="1">
        <v>42515</v>
      </c>
      <c r="C171" t="s">
        <v>717</v>
      </c>
      <c r="D171">
        <v>30156</v>
      </c>
      <c r="E171" t="s">
        <v>1256</v>
      </c>
      <c r="F171" t="s">
        <v>3339</v>
      </c>
      <c r="G171" t="s">
        <v>6743</v>
      </c>
      <c r="H171" t="s">
        <v>31</v>
      </c>
      <c r="I171" t="s">
        <v>23</v>
      </c>
      <c r="J171" t="s">
        <v>2170</v>
      </c>
      <c r="K171" t="s">
        <v>1299</v>
      </c>
      <c r="L171" t="s">
        <v>1300</v>
      </c>
      <c r="M171" t="s">
        <v>1301</v>
      </c>
      <c r="N171" t="s">
        <v>711</v>
      </c>
      <c r="O171" s="1">
        <v>43922</v>
      </c>
      <c r="R171" s="1" t="s">
        <v>7052</v>
      </c>
      <c r="S171" t="s">
        <v>5982</v>
      </c>
      <c r="T171" t="s">
        <v>5982</v>
      </c>
      <c r="U171" t="s">
        <v>717</v>
      </c>
      <c r="V171" s="2" t="b">
        <f>Tabla6[[#This Row],[PLAN CONSUMO 31/05]]=Tabla6[[#This Row],[PLAN_CONSUMO]]</f>
        <v>1</v>
      </c>
      <c r="W171" t="s">
        <v>3339</v>
      </c>
      <c r="X171" s="2" t="b">
        <f>Tabla6[[#This Row],[DESCRIPCION_U20002 31/05]]=Tabla6[[#This Row],[DESCRIPCION_U2000]]</f>
        <v>1</v>
      </c>
      <c r="Y171" t="s">
        <v>6743</v>
      </c>
      <c r="Z171" s="2" t="b">
        <f>Tabla6[[#This Row],[EJECUTIVO COMERCIAL 31/05]]=Tabla6[[#This Row],[EJECUTIVO_CORPORATE]]</f>
        <v>1</v>
      </c>
      <c r="AA171" s="2" t="s">
        <v>7365</v>
      </c>
    </row>
    <row r="172" spans="1:37" hidden="1" x14ac:dyDescent="0.25">
      <c r="A172" t="s">
        <v>18</v>
      </c>
      <c r="B172" s="1">
        <v>41334</v>
      </c>
      <c r="C172" t="s">
        <v>717</v>
      </c>
      <c r="D172">
        <v>28317</v>
      </c>
      <c r="E172" t="s">
        <v>1256</v>
      </c>
      <c r="F172" t="s">
        <v>3337</v>
      </c>
      <c r="G172" t="s">
        <v>6743</v>
      </c>
      <c r="H172" t="s">
        <v>31</v>
      </c>
      <c r="I172" t="s">
        <v>23</v>
      </c>
      <c r="J172" t="s">
        <v>2170</v>
      </c>
      <c r="K172" t="s">
        <v>1299</v>
      </c>
      <c r="L172" t="s">
        <v>1300</v>
      </c>
      <c r="M172" t="s">
        <v>1301</v>
      </c>
      <c r="N172" t="s">
        <v>711</v>
      </c>
      <c r="O172" s="1">
        <v>43922</v>
      </c>
      <c r="R172" s="1" t="s">
        <v>7052</v>
      </c>
      <c r="S172" t="s">
        <v>5982</v>
      </c>
      <c r="T172" t="s">
        <v>5982</v>
      </c>
      <c r="U172" t="s">
        <v>717</v>
      </c>
      <c r="V172" s="2" t="b">
        <f>Tabla6[[#This Row],[PLAN CONSUMO 31/05]]=Tabla6[[#This Row],[PLAN_CONSUMO]]</f>
        <v>1</v>
      </c>
      <c r="W172" t="s">
        <v>3337</v>
      </c>
      <c r="X172" s="2" t="b">
        <f>Tabla6[[#This Row],[DESCRIPCION_U20002 31/05]]=Tabla6[[#This Row],[DESCRIPCION_U2000]]</f>
        <v>1</v>
      </c>
      <c r="Y172" t="s">
        <v>6743</v>
      </c>
      <c r="Z172" s="2" t="b">
        <f>Tabla6[[#This Row],[EJECUTIVO COMERCIAL 31/05]]=Tabla6[[#This Row],[EJECUTIVO_CORPORATE]]</f>
        <v>1</v>
      </c>
      <c r="AA172" s="2" t="s">
        <v>7365</v>
      </c>
    </row>
    <row r="173" spans="1:37" x14ac:dyDescent="0.25">
      <c r="A173" t="s">
        <v>18</v>
      </c>
      <c r="B173" s="1">
        <v>43250</v>
      </c>
      <c r="C173" t="s">
        <v>28</v>
      </c>
      <c r="D173">
        <v>32383</v>
      </c>
      <c r="E173" t="s">
        <v>1062</v>
      </c>
      <c r="F173" t="s">
        <v>6046</v>
      </c>
      <c r="G173" t="s">
        <v>4620</v>
      </c>
      <c r="H173" t="s">
        <v>22</v>
      </c>
      <c r="I173" t="s">
        <v>23</v>
      </c>
      <c r="J173" t="s">
        <v>745</v>
      </c>
      <c r="K173" t="s">
        <v>1140</v>
      </c>
      <c r="L173" t="s">
        <v>1141</v>
      </c>
      <c r="M173" t="s">
        <v>1134</v>
      </c>
      <c r="N173" t="s">
        <v>711</v>
      </c>
      <c r="O173" s="1">
        <v>43862</v>
      </c>
      <c r="P173" s="14">
        <v>44713</v>
      </c>
      <c r="Q173" s="1">
        <v>44791</v>
      </c>
      <c r="R173" s="14" t="s">
        <v>6939</v>
      </c>
      <c r="S173" t="s">
        <v>5982</v>
      </c>
      <c r="T173" t="s">
        <v>5982</v>
      </c>
      <c r="U173" t="s">
        <v>28</v>
      </c>
      <c r="V173" s="2" t="b">
        <f>Tabla6[[#This Row],[PLAN CONSUMO 31/05]]=Tabla6[[#This Row],[PLAN_CONSUMO]]</f>
        <v>1</v>
      </c>
      <c r="W173" t="s">
        <v>6046</v>
      </c>
      <c r="X173" s="2" t="b">
        <f>Tabla6[[#This Row],[DESCRIPCION_U20002 31/05]]=Tabla6[[#This Row],[DESCRIPCION_U2000]]</f>
        <v>1</v>
      </c>
      <c r="Y173" t="s">
        <v>4620</v>
      </c>
      <c r="Z173" s="2" t="b">
        <f>Tabla6[[#This Row],[EJECUTIVO COMERCIAL 31/05]]=Tabla6[[#This Row],[EJECUTIVO_CORPORATE]]</f>
        <v>1</v>
      </c>
      <c r="AA173" s="2" t="s">
        <v>7364</v>
      </c>
    </row>
    <row r="174" spans="1:37" x14ac:dyDescent="0.25">
      <c r="A174" t="s">
        <v>18</v>
      </c>
      <c r="B174" s="1">
        <v>43372</v>
      </c>
      <c r="C174" t="s">
        <v>248</v>
      </c>
      <c r="D174">
        <v>32994</v>
      </c>
      <c r="E174" t="s">
        <v>1062</v>
      </c>
      <c r="F174" t="s">
        <v>6663</v>
      </c>
      <c r="G174" t="s">
        <v>4620</v>
      </c>
      <c r="H174" t="s">
        <v>40</v>
      </c>
      <c r="I174" t="s">
        <v>23</v>
      </c>
      <c r="J174" t="s">
        <v>745</v>
      </c>
      <c r="K174" t="s">
        <v>1135</v>
      </c>
      <c r="L174" t="s">
        <v>1133</v>
      </c>
      <c r="M174" t="s">
        <v>1134</v>
      </c>
      <c r="N174" t="s">
        <v>711</v>
      </c>
      <c r="O174" s="1">
        <v>43862</v>
      </c>
      <c r="P174" s="14">
        <v>44713</v>
      </c>
      <c r="Q174" s="1">
        <v>44791</v>
      </c>
      <c r="R174" s="14" t="s">
        <v>6939</v>
      </c>
      <c r="S174" t="s">
        <v>5982</v>
      </c>
      <c r="T174" t="s">
        <v>5982</v>
      </c>
      <c r="U174" t="s">
        <v>248</v>
      </c>
      <c r="V174" s="2" t="b">
        <f>Tabla6[[#This Row],[PLAN CONSUMO 31/05]]=Tabla6[[#This Row],[PLAN_CONSUMO]]</f>
        <v>1</v>
      </c>
      <c r="W174" t="s">
        <v>6663</v>
      </c>
      <c r="X174" s="2" t="b">
        <f>Tabla6[[#This Row],[DESCRIPCION_U20002 31/05]]=Tabla6[[#This Row],[DESCRIPCION_U2000]]</f>
        <v>1</v>
      </c>
      <c r="Y174" t="s">
        <v>4620</v>
      </c>
      <c r="Z174" s="2" t="b">
        <f>Tabla6[[#This Row],[EJECUTIVO COMERCIAL 31/05]]=Tabla6[[#This Row],[EJECUTIVO_CORPORATE]]</f>
        <v>1</v>
      </c>
      <c r="AA174" s="2" t="s">
        <v>7364</v>
      </c>
    </row>
    <row r="175" spans="1:37" x14ac:dyDescent="0.25">
      <c r="A175" t="s">
        <v>18</v>
      </c>
      <c r="B175" s="1">
        <v>43372</v>
      </c>
      <c r="C175" t="s">
        <v>248</v>
      </c>
      <c r="D175">
        <v>32993</v>
      </c>
      <c r="E175" t="s">
        <v>1062</v>
      </c>
      <c r="F175" t="s">
        <v>6662</v>
      </c>
      <c r="G175" t="s">
        <v>4620</v>
      </c>
      <c r="H175" t="s">
        <v>40</v>
      </c>
      <c r="I175" t="s">
        <v>23</v>
      </c>
      <c r="J175" t="s">
        <v>745</v>
      </c>
      <c r="K175" t="s">
        <v>1135</v>
      </c>
      <c r="L175" t="s">
        <v>1133</v>
      </c>
      <c r="M175" t="s">
        <v>1134</v>
      </c>
      <c r="N175" t="s">
        <v>711</v>
      </c>
      <c r="O175" s="1">
        <v>43862</v>
      </c>
      <c r="P175" s="14">
        <v>44713</v>
      </c>
      <c r="Q175" s="1">
        <v>44791</v>
      </c>
      <c r="R175" s="14" t="s">
        <v>6939</v>
      </c>
      <c r="S175" t="s">
        <v>5982</v>
      </c>
      <c r="T175" t="s">
        <v>5982</v>
      </c>
      <c r="U175" t="s">
        <v>248</v>
      </c>
      <c r="V175" s="2" t="b">
        <f>Tabla6[[#This Row],[PLAN CONSUMO 31/05]]=Tabla6[[#This Row],[PLAN_CONSUMO]]</f>
        <v>1</v>
      </c>
      <c r="W175" t="s">
        <v>6662</v>
      </c>
      <c r="X175" s="2" t="b">
        <f>Tabla6[[#This Row],[DESCRIPCION_U20002 31/05]]=Tabla6[[#This Row],[DESCRIPCION_U2000]]</f>
        <v>1</v>
      </c>
      <c r="Y175" t="s">
        <v>4620</v>
      </c>
      <c r="Z175" s="2" t="b">
        <f>Tabla6[[#This Row],[EJECUTIVO COMERCIAL 31/05]]=Tabla6[[#This Row],[EJECUTIVO_CORPORATE]]</f>
        <v>1</v>
      </c>
      <c r="AA175" s="2" t="s">
        <v>7364</v>
      </c>
    </row>
    <row r="176" spans="1:37" x14ac:dyDescent="0.25">
      <c r="A176" t="s">
        <v>18</v>
      </c>
      <c r="B176" s="1">
        <v>43250</v>
      </c>
      <c r="C176" t="s">
        <v>28</v>
      </c>
      <c r="D176">
        <v>32379</v>
      </c>
      <c r="E176" t="s">
        <v>1062</v>
      </c>
      <c r="F176" t="s">
        <v>6661</v>
      </c>
      <c r="G176" t="s">
        <v>4620</v>
      </c>
      <c r="H176" t="s">
        <v>40</v>
      </c>
      <c r="I176" t="s">
        <v>23</v>
      </c>
      <c r="J176" t="s">
        <v>745</v>
      </c>
      <c r="K176" t="s">
        <v>1135</v>
      </c>
      <c r="L176" t="s">
        <v>1133</v>
      </c>
      <c r="M176" t="s">
        <v>1134</v>
      </c>
      <c r="N176" t="s">
        <v>711</v>
      </c>
      <c r="O176" s="1">
        <v>43862</v>
      </c>
      <c r="P176" s="14">
        <v>44713</v>
      </c>
      <c r="Q176" s="1">
        <v>44791</v>
      </c>
      <c r="R176" s="14" t="s">
        <v>6939</v>
      </c>
      <c r="S176" t="s">
        <v>5982</v>
      </c>
      <c r="T176" t="s">
        <v>5982</v>
      </c>
      <c r="U176" t="s">
        <v>28</v>
      </c>
      <c r="V176" s="2" t="b">
        <f>Tabla6[[#This Row],[PLAN CONSUMO 31/05]]=Tabla6[[#This Row],[PLAN_CONSUMO]]</f>
        <v>1</v>
      </c>
      <c r="W176" t="s">
        <v>6661</v>
      </c>
      <c r="X176" s="2" t="b">
        <f>Tabla6[[#This Row],[DESCRIPCION_U20002 31/05]]=Tabla6[[#This Row],[DESCRIPCION_U2000]]</f>
        <v>1</v>
      </c>
      <c r="Y176" t="s">
        <v>4620</v>
      </c>
      <c r="Z176" s="2" t="b">
        <f>Tabla6[[#This Row],[EJECUTIVO COMERCIAL 31/05]]=Tabla6[[#This Row],[EJECUTIVO_CORPORATE]]</f>
        <v>1</v>
      </c>
      <c r="AA176" s="2" t="s">
        <v>7364</v>
      </c>
    </row>
    <row r="177" spans="1:35" x14ac:dyDescent="0.25">
      <c r="A177" t="s">
        <v>18</v>
      </c>
      <c r="B177" s="1">
        <v>43250</v>
      </c>
      <c r="C177" t="s">
        <v>28</v>
      </c>
      <c r="D177">
        <v>32378</v>
      </c>
      <c r="E177" t="s">
        <v>1062</v>
      </c>
      <c r="F177" t="s">
        <v>6660</v>
      </c>
      <c r="G177" t="s">
        <v>4620</v>
      </c>
      <c r="H177" t="s">
        <v>40</v>
      </c>
      <c r="I177" t="s">
        <v>23</v>
      </c>
      <c r="J177" t="s">
        <v>745</v>
      </c>
      <c r="K177" t="s">
        <v>1135</v>
      </c>
      <c r="L177" t="s">
        <v>1133</v>
      </c>
      <c r="M177" t="s">
        <v>1134</v>
      </c>
      <c r="N177" t="s">
        <v>711</v>
      </c>
      <c r="O177" s="1">
        <v>43862</v>
      </c>
      <c r="P177" s="14">
        <v>44713</v>
      </c>
      <c r="Q177" s="1">
        <v>44791</v>
      </c>
      <c r="R177" s="14" t="s">
        <v>6939</v>
      </c>
      <c r="S177" t="s">
        <v>5982</v>
      </c>
      <c r="T177" t="s">
        <v>5982</v>
      </c>
      <c r="U177" t="s">
        <v>28</v>
      </c>
      <c r="V177" s="2" t="b">
        <f>Tabla6[[#This Row],[PLAN CONSUMO 31/05]]=Tabla6[[#This Row],[PLAN_CONSUMO]]</f>
        <v>1</v>
      </c>
      <c r="W177" t="s">
        <v>6660</v>
      </c>
      <c r="X177" s="2" t="b">
        <f>Tabla6[[#This Row],[DESCRIPCION_U20002 31/05]]=Tabla6[[#This Row],[DESCRIPCION_U2000]]</f>
        <v>1</v>
      </c>
      <c r="Y177" t="s">
        <v>4620</v>
      </c>
      <c r="Z177" s="2" t="b">
        <f>Tabla6[[#This Row],[EJECUTIVO COMERCIAL 31/05]]=Tabla6[[#This Row],[EJECUTIVO_CORPORATE]]</f>
        <v>1</v>
      </c>
      <c r="AA177" s="2" t="s">
        <v>7364</v>
      </c>
    </row>
    <row r="178" spans="1:35" x14ac:dyDescent="0.25">
      <c r="A178" t="s">
        <v>18</v>
      </c>
      <c r="B178" s="1">
        <v>43220</v>
      </c>
      <c r="C178" t="s">
        <v>323</v>
      </c>
      <c r="D178">
        <v>32317</v>
      </c>
      <c r="E178" t="s">
        <v>1062</v>
      </c>
      <c r="F178" t="s">
        <v>6659</v>
      </c>
      <c r="G178" t="s">
        <v>4620</v>
      </c>
      <c r="H178" t="s">
        <v>40</v>
      </c>
      <c r="I178" t="s">
        <v>23</v>
      </c>
      <c r="J178" t="s">
        <v>745</v>
      </c>
      <c r="K178" t="s">
        <v>1135</v>
      </c>
      <c r="L178" t="s">
        <v>1133</v>
      </c>
      <c r="M178" t="s">
        <v>1134</v>
      </c>
      <c r="N178" t="s">
        <v>711</v>
      </c>
      <c r="O178" s="1">
        <v>43862</v>
      </c>
      <c r="P178" s="14">
        <v>44713</v>
      </c>
      <c r="Q178" s="1">
        <v>44791</v>
      </c>
      <c r="R178" s="14" t="s">
        <v>6939</v>
      </c>
      <c r="S178" t="s">
        <v>5982</v>
      </c>
      <c r="T178" t="s">
        <v>5982</v>
      </c>
      <c r="U178" t="s">
        <v>323</v>
      </c>
      <c r="V178" s="2" t="b">
        <f>Tabla6[[#This Row],[PLAN CONSUMO 31/05]]=Tabla6[[#This Row],[PLAN_CONSUMO]]</f>
        <v>1</v>
      </c>
      <c r="W178" t="s">
        <v>6659</v>
      </c>
      <c r="X178" s="2" t="b">
        <f>Tabla6[[#This Row],[DESCRIPCION_U20002 31/05]]=Tabla6[[#This Row],[DESCRIPCION_U2000]]</f>
        <v>1</v>
      </c>
      <c r="Y178" t="s">
        <v>4620</v>
      </c>
      <c r="Z178" s="2" t="b">
        <f>Tabla6[[#This Row],[EJECUTIVO COMERCIAL 31/05]]=Tabla6[[#This Row],[EJECUTIVO_CORPORATE]]</f>
        <v>1</v>
      </c>
      <c r="AA178" s="2" t="s">
        <v>7364</v>
      </c>
    </row>
    <row r="179" spans="1:35" x14ac:dyDescent="0.25">
      <c r="A179" t="s">
        <v>18</v>
      </c>
      <c r="B179" s="1">
        <v>43220</v>
      </c>
      <c r="C179" t="s">
        <v>323</v>
      </c>
      <c r="D179">
        <v>32316</v>
      </c>
      <c r="E179" t="s">
        <v>1062</v>
      </c>
      <c r="F179" t="s">
        <v>6658</v>
      </c>
      <c r="G179" t="s">
        <v>4620</v>
      </c>
      <c r="H179" t="s">
        <v>40</v>
      </c>
      <c r="I179" t="s">
        <v>23</v>
      </c>
      <c r="J179" t="s">
        <v>745</v>
      </c>
      <c r="K179" t="s">
        <v>1135</v>
      </c>
      <c r="L179" t="s">
        <v>1133</v>
      </c>
      <c r="M179" t="s">
        <v>1134</v>
      </c>
      <c r="N179" t="s">
        <v>711</v>
      </c>
      <c r="O179" s="1">
        <v>43862</v>
      </c>
      <c r="P179" s="14">
        <v>44713</v>
      </c>
      <c r="Q179" s="1">
        <v>44791</v>
      </c>
      <c r="R179" s="14" t="s">
        <v>6939</v>
      </c>
      <c r="S179" t="s">
        <v>5982</v>
      </c>
      <c r="T179" t="s">
        <v>5982</v>
      </c>
      <c r="U179" t="s">
        <v>323</v>
      </c>
      <c r="V179" s="2" t="b">
        <f>Tabla6[[#This Row],[PLAN CONSUMO 31/05]]=Tabla6[[#This Row],[PLAN_CONSUMO]]</f>
        <v>1</v>
      </c>
      <c r="W179" t="s">
        <v>6658</v>
      </c>
      <c r="X179" s="2" t="b">
        <f>Tabla6[[#This Row],[DESCRIPCION_U20002 31/05]]=Tabla6[[#This Row],[DESCRIPCION_U2000]]</f>
        <v>1</v>
      </c>
      <c r="Y179" t="s">
        <v>4620</v>
      </c>
      <c r="Z179" s="2" t="b">
        <f>Tabla6[[#This Row],[EJECUTIVO COMERCIAL 31/05]]=Tabla6[[#This Row],[EJECUTIVO_CORPORATE]]</f>
        <v>1</v>
      </c>
      <c r="AA179" s="2" t="s">
        <v>7364</v>
      </c>
    </row>
    <row r="180" spans="1:35" x14ac:dyDescent="0.25">
      <c r="A180" t="s">
        <v>18</v>
      </c>
      <c r="B180" s="1">
        <v>42642</v>
      </c>
      <c r="C180" t="s">
        <v>28</v>
      </c>
      <c r="D180">
        <v>30475</v>
      </c>
      <c r="E180" t="s">
        <v>1062</v>
      </c>
      <c r="F180" t="s">
        <v>6657</v>
      </c>
      <c r="G180" t="s">
        <v>4620</v>
      </c>
      <c r="H180" t="s">
        <v>40</v>
      </c>
      <c r="I180" t="s">
        <v>23</v>
      </c>
      <c r="J180" t="s">
        <v>745</v>
      </c>
      <c r="K180" t="s">
        <v>1132</v>
      </c>
      <c r="L180" t="s">
        <v>1133</v>
      </c>
      <c r="M180" t="s">
        <v>1134</v>
      </c>
      <c r="N180" t="s">
        <v>711</v>
      </c>
      <c r="O180" s="1">
        <v>43862</v>
      </c>
      <c r="P180" s="14">
        <v>44713</v>
      </c>
      <c r="Q180" s="1">
        <v>44791</v>
      </c>
      <c r="R180" s="14" t="s">
        <v>6939</v>
      </c>
      <c r="S180" t="s">
        <v>5982</v>
      </c>
      <c r="T180" t="s">
        <v>5982</v>
      </c>
      <c r="U180" t="s">
        <v>28</v>
      </c>
      <c r="V180" s="2" t="b">
        <f>Tabla6[[#This Row],[PLAN CONSUMO 31/05]]=Tabla6[[#This Row],[PLAN_CONSUMO]]</f>
        <v>1</v>
      </c>
      <c r="W180" t="s">
        <v>6657</v>
      </c>
      <c r="X180" s="2" t="b">
        <f>Tabla6[[#This Row],[DESCRIPCION_U20002 31/05]]=Tabla6[[#This Row],[DESCRIPCION_U2000]]</f>
        <v>1</v>
      </c>
      <c r="Y180" t="s">
        <v>4620</v>
      </c>
      <c r="Z180" s="2" t="b">
        <f>Tabla6[[#This Row],[EJECUTIVO COMERCIAL 31/05]]=Tabla6[[#This Row],[EJECUTIVO_CORPORATE]]</f>
        <v>1</v>
      </c>
      <c r="AA180" s="2" t="s">
        <v>7364</v>
      </c>
    </row>
    <row r="181" spans="1:35" x14ac:dyDescent="0.25">
      <c r="A181" t="s">
        <v>18</v>
      </c>
      <c r="B181" s="1">
        <v>42642</v>
      </c>
      <c r="C181" t="s">
        <v>248</v>
      </c>
      <c r="D181">
        <v>30477</v>
      </c>
      <c r="E181" t="s">
        <v>1062</v>
      </c>
      <c r="F181" t="s">
        <v>6656</v>
      </c>
      <c r="G181" t="s">
        <v>4620</v>
      </c>
      <c r="H181" t="s">
        <v>40</v>
      </c>
      <c r="I181" t="s">
        <v>23</v>
      </c>
      <c r="J181" t="s">
        <v>745</v>
      </c>
      <c r="K181" t="s">
        <v>1132</v>
      </c>
      <c r="L181" t="s">
        <v>1133</v>
      </c>
      <c r="M181" t="s">
        <v>1134</v>
      </c>
      <c r="N181" t="s">
        <v>711</v>
      </c>
      <c r="O181" s="1">
        <v>43862</v>
      </c>
      <c r="P181" s="14">
        <v>44713</v>
      </c>
      <c r="Q181" s="1">
        <v>44791</v>
      </c>
      <c r="R181" s="14" t="s">
        <v>6939</v>
      </c>
      <c r="S181" t="s">
        <v>5982</v>
      </c>
      <c r="T181" t="s">
        <v>5982</v>
      </c>
      <c r="U181" t="s">
        <v>248</v>
      </c>
      <c r="V181" s="2" t="b">
        <f>Tabla6[[#This Row],[PLAN CONSUMO 31/05]]=Tabla6[[#This Row],[PLAN_CONSUMO]]</f>
        <v>1</v>
      </c>
      <c r="W181" t="s">
        <v>6656</v>
      </c>
      <c r="X181" s="2" t="b">
        <f>Tabla6[[#This Row],[DESCRIPCION_U20002 31/05]]=Tabla6[[#This Row],[DESCRIPCION_U2000]]</f>
        <v>1</v>
      </c>
      <c r="Y181" t="s">
        <v>4620</v>
      </c>
      <c r="Z181" s="2" t="b">
        <f>Tabla6[[#This Row],[EJECUTIVO COMERCIAL 31/05]]=Tabla6[[#This Row],[EJECUTIVO_CORPORATE]]</f>
        <v>1</v>
      </c>
      <c r="AA181" s="2" t="s">
        <v>7364</v>
      </c>
    </row>
    <row r="182" spans="1:35" x14ac:dyDescent="0.25">
      <c r="A182" t="s">
        <v>18</v>
      </c>
      <c r="B182" s="1">
        <v>42642</v>
      </c>
      <c r="C182" t="s">
        <v>248</v>
      </c>
      <c r="D182">
        <v>30476</v>
      </c>
      <c r="E182" t="s">
        <v>1062</v>
      </c>
      <c r="F182" t="s">
        <v>6655</v>
      </c>
      <c r="G182" t="s">
        <v>4620</v>
      </c>
      <c r="H182" t="s">
        <v>40</v>
      </c>
      <c r="I182" t="s">
        <v>23</v>
      </c>
      <c r="J182" t="s">
        <v>745</v>
      </c>
      <c r="K182" t="s">
        <v>1132</v>
      </c>
      <c r="L182" t="s">
        <v>1133</v>
      </c>
      <c r="M182" t="s">
        <v>1134</v>
      </c>
      <c r="N182" t="s">
        <v>711</v>
      </c>
      <c r="O182" s="1">
        <v>43862</v>
      </c>
      <c r="P182" s="14">
        <v>44713</v>
      </c>
      <c r="Q182" s="1">
        <v>44791</v>
      </c>
      <c r="R182" s="14" t="s">
        <v>6939</v>
      </c>
      <c r="S182" t="s">
        <v>5982</v>
      </c>
      <c r="T182" t="s">
        <v>5982</v>
      </c>
      <c r="U182" t="s">
        <v>248</v>
      </c>
      <c r="V182" s="2" t="b">
        <f>Tabla6[[#This Row],[PLAN CONSUMO 31/05]]=Tabla6[[#This Row],[PLAN_CONSUMO]]</f>
        <v>1</v>
      </c>
      <c r="W182" t="s">
        <v>6655</v>
      </c>
      <c r="X182" s="2" t="b">
        <f>Tabla6[[#This Row],[DESCRIPCION_U20002 31/05]]=Tabla6[[#This Row],[DESCRIPCION_U2000]]</f>
        <v>1</v>
      </c>
      <c r="Y182" t="s">
        <v>4620</v>
      </c>
      <c r="Z182" s="2" t="b">
        <f>Tabla6[[#This Row],[EJECUTIVO COMERCIAL 31/05]]=Tabla6[[#This Row],[EJECUTIVO_CORPORATE]]</f>
        <v>1</v>
      </c>
      <c r="AA182" s="2" t="s">
        <v>7364</v>
      </c>
    </row>
    <row r="183" spans="1:35" hidden="1" x14ac:dyDescent="0.25">
      <c r="A183" t="s">
        <v>18</v>
      </c>
      <c r="B183" s="1">
        <v>43644</v>
      </c>
      <c r="C183" t="s">
        <v>28</v>
      </c>
      <c r="D183">
        <v>34188</v>
      </c>
      <c r="E183" t="s">
        <v>1060</v>
      </c>
      <c r="F183" t="s">
        <v>3367</v>
      </c>
      <c r="G183" t="s">
        <v>1837</v>
      </c>
      <c r="H183" t="s">
        <v>31</v>
      </c>
      <c r="I183" t="s">
        <v>23</v>
      </c>
      <c r="J183" t="s">
        <v>939</v>
      </c>
      <c r="K183" t="s">
        <v>1933</v>
      </c>
      <c r="L183" t="s">
        <v>1943</v>
      </c>
      <c r="M183" t="s">
        <v>1131</v>
      </c>
      <c r="N183" t="s">
        <v>711</v>
      </c>
      <c r="O183" s="1">
        <v>43983</v>
      </c>
      <c r="R183" s="14" t="s">
        <v>7358</v>
      </c>
      <c r="S183" t="e">
        <v>#N/A</v>
      </c>
      <c r="T183" t="e">
        <v>#N/A</v>
      </c>
      <c r="U183" t="e">
        <v>#N/A</v>
      </c>
      <c r="V183" s="2" t="e">
        <f>Tabla6[[#This Row],[PLAN CONSUMO 31/05]]=Tabla6[[#This Row],[PLAN_CONSUMO]]</f>
        <v>#N/A</v>
      </c>
      <c r="W183" t="e">
        <v>#N/A</v>
      </c>
      <c r="X183" s="2" t="e">
        <f>Tabla6[[#This Row],[DESCRIPCION_U20002 31/05]]=Tabla6[[#This Row],[DESCRIPCION_U2000]]</f>
        <v>#N/A</v>
      </c>
      <c r="Y183" t="e">
        <v>#N/A</v>
      </c>
      <c r="Z183" s="2" t="e">
        <f>Tabla6[[#This Row],[EJECUTIVO COMERCIAL 31/05]]=Tabla6[[#This Row],[EJECUTIVO_CORPORATE]]</f>
        <v>#N/A</v>
      </c>
      <c r="AA183" s="2" t="s">
        <v>7364</v>
      </c>
      <c r="AI183" t="e">
        <v>#REF!</v>
      </c>
    </row>
    <row r="184" spans="1:35" hidden="1" x14ac:dyDescent="0.25">
      <c r="A184" t="s">
        <v>18</v>
      </c>
      <c r="B184" s="1">
        <v>43131</v>
      </c>
      <c r="C184" t="s">
        <v>364</v>
      </c>
      <c r="D184">
        <v>31890</v>
      </c>
      <c r="E184" t="s">
        <v>1660</v>
      </c>
      <c r="F184" t="s">
        <v>3368</v>
      </c>
      <c r="G184" t="s">
        <v>3799</v>
      </c>
      <c r="H184" t="s">
        <v>31</v>
      </c>
      <c r="I184" t="s">
        <v>23</v>
      </c>
      <c r="J184" t="s">
        <v>823</v>
      </c>
      <c r="K184" t="s">
        <v>1689</v>
      </c>
      <c r="L184" t="s">
        <v>1690</v>
      </c>
      <c r="M184" t="s">
        <v>1691</v>
      </c>
      <c r="N184" t="s">
        <v>711</v>
      </c>
      <c r="O184" s="1">
        <v>43983</v>
      </c>
      <c r="R184" s="1" t="s">
        <v>7052</v>
      </c>
      <c r="S184" t="s">
        <v>5982</v>
      </c>
      <c r="T184" t="s">
        <v>5982</v>
      </c>
      <c r="U184" t="s">
        <v>364</v>
      </c>
      <c r="V184" s="2" t="b">
        <f>Tabla6[[#This Row],[PLAN CONSUMO 31/05]]=Tabla6[[#This Row],[PLAN_CONSUMO]]</f>
        <v>1</v>
      </c>
      <c r="W184" t="s">
        <v>3368</v>
      </c>
      <c r="X184" s="2" t="b">
        <f>Tabla6[[#This Row],[DESCRIPCION_U20002 31/05]]=Tabla6[[#This Row],[DESCRIPCION_U2000]]</f>
        <v>1</v>
      </c>
      <c r="Y184" t="s">
        <v>3799</v>
      </c>
      <c r="Z184" s="2" t="b">
        <f>Tabla6[[#This Row],[EJECUTIVO COMERCIAL 31/05]]=Tabla6[[#This Row],[EJECUTIVO_CORPORATE]]</f>
        <v>1</v>
      </c>
      <c r="AA184" s="2" t="s">
        <v>7365</v>
      </c>
    </row>
    <row r="185" spans="1:35" hidden="1" x14ac:dyDescent="0.25">
      <c r="A185" t="s">
        <v>18</v>
      </c>
      <c r="B185" s="1">
        <v>43819</v>
      </c>
      <c r="C185" t="s">
        <v>627</v>
      </c>
      <c r="D185">
        <v>35019</v>
      </c>
      <c r="E185" t="s">
        <v>1909</v>
      </c>
      <c r="F185" t="s">
        <v>635</v>
      </c>
      <c r="G185" t="s">
        <v>6743</v>
      </c>
      <c r="H185" t="s">
        <v>631</v>
      </c>
      <c r="I185" t="s">
        <v>23</v>
      </c>
      <c r="J185" t="s">
        <v>714</v>
      </c>
      <c r="K185" t="s">
        <v>632</v>
      </c>
      <c r="L185" t="s">
        <v>633</v>
      </c>
      <c r="M185" t="s">
        <v>634</v>
      </c>
      <c r="N185" t="s">
        <v>711</v>
      </c>
      <c r="O185" s="1">
        <v>43800</v>
      </c>
      <c r="R185" s="1" t="s">
        <v>7052</v>
      </c>
      <c r="S185" t="s">
        <v>5982</v>
      </c>
      <c r="T185" t="s">
        <v>5984</v>
      </c>
      <c r="U185" t="s">
        <v>94</v>
      </c>
      <c r="V185" s="2" t="b">
        <f>Tabla6[[#This Row],[PLAN CONSUMO 31/05]]=Tabla6[[#This Row],[PLAN_CONSUMO]]</f>
        <v>0</v>
      </c>
      <c r="W185" t="s">
        <v>6039</v>
      </c>
      <c r="X185" s="2" t="b">
        <f>Tabla6[[#This Row],[DESCRIPCION_U20002 31/05]]=Tabla6[[#This Row],[DESCRIPCION_U2000]]</f>
        <v>0</v>
      </c>
      <c r="Y185" t="s">
        <v>6743</v>
      </c>
      <c r="Z185" s="2" t="b">
        <f>Tabla6[[#This Row],[EJECUTIVO COMERCIAL 31/05]]=Tabla6[[#This Row],[EJECUTIVO_CORPORATE]]</f>
        <v>1</v>
      </c>
      <c r="AA185" s="2" t="s">
        <v>7365</v>
      </c>
    </row>
    <row r="186" spans="1:35" hidden="1" x14ac:dyDescent="0.25">
      <c r="A186" t="s">
        <v>18</v>
      </c>
      <c r="B186" s="1">
        <v>43819</v>
      </c>
      <c r="C186" t="s">
        <v>617</v>
      </c>
      <c r="D186">
        <v>29688</v>
      </c>
      <c r="E186" t="s">
        <v>1909</v>
      </c>
      <c r="F186" t="s">
        <v>630</v>
      </c>
      <c r="G186" t="s">
        <v>6743</v>
      </c>
      <c r="H186" t="s">
        <v>631</v>
      </c>
      <c r="I186" t="s">
        <v>23</v>
      </c>
      <c r="J186" t="s">
        <v>714</v>
      </c>
      <c r="K186" t="s">
        <v>632</v>
      </c>
      <c r="L186" t="s">
        <v>633</v>
      </c>
      <c r="M186" t="s">
        <v>634</v>
      </c>
      <c r="N186" t="s">
        <v>711</v>
      </c>
      <c r="O186" s="1">
        <v>43800</v>
      </c>
      <c r="R186" s="1" t="s">
        <v>7052</v>
      </c>
      <c r="S186" t="s">
        <v>5982</v>
      </c>
      <c r="T186" t="s">
        <v>5982</v>
      </c>
      <c r="U186" t="s">
        <v>94</v>
      </c>
      <c r="V186" s="2" t="b">
        <f>Tabla6[[#This Row],[PLAN CONSUMO 31/05]]=Tabla6[[#This Row],[PLAN_CONSUMO]]</f>
        <v>0</v>
      </c>
      <c r="W186" t="s">
        <v>6982</v>
      </c>
      <c r="X186" s="2" t="b">
        <f>Tabla6[[#This Row],[DESCRIPCION_U20002 31/05]]=Tabla6[[#This Row],[DESCRIPCION_U2000]]</f>
        <v>0</v>
      </c>
      <c r="Y186" t="s">
        <v>6743</v>
      </c>
      <c r="Z186" s="2" t="b">
        <f>Tabla6[[#This Row],[EJECUTIVO COMERCIAL 31/05]]=Tabla6[[#This Row],[EJECUTIVO_CORPORATE]]</f>
        <v>1</v>
      </c>
      <c r="AA186" s="2" t="s">
        <v>7365</v>
      </c>
    </row>
    <row r="187" spans="1:35" hidden="1" x14ac:dyDescent="0.25">
      <c r="A187" t="s">
        <v>18</v>
      </c>
      <c r="B187" s="1">
        <v>43819</v>
      </c>
      <c r="C187" t="s">
        <v>608</v>
      </c>
      <c r="D187">
        <v>35017</v>
      </c>
      <c r="E187" t="s">
        <v>1909</v>
      </c>
      <c r="F187" t="s">
        <v>609</v>
      </c>
      <c r="G187" t="s">
        <v>6743</v>
      </c>
      <c r="H187" t="s">
        <v>31</v>
      </c>
      <c r="I187" t="s">
        <v>23</v>
      </c>
      <c r="J187" t="s">
        <v>714</v>
      </c>
      <c r="K187" t="s">
        <v>610</v>
      </c>
      <c r="L187" t="s">
        <v>611</v>
      </c>
      <c r="M187" t="s">
        <v>612</v>
      </c>
      <c r="N187" t="s">
        <v>711</v>
      </c>
      <c r="O187" s="1">
        <v>43800</v>
      </c>
      <c r="R187" s="1" t="s">
        <v>7052</v>
      </c>
      <c r="S187" t="s">
        <v>5982</v>
      </c>
      <c r="T187" t="s">
        <v>5984</v>
      </c>
      <c r="U187" t="s">
        <v>94</v>
      </c>
      <c r="V187" s="2" t="b">
        <f>Tabla6[[#This Row],[PLAN CONSUMO 31/05]]=Tabla6[[#This Row],[PLAN_CONSUMO]]</f>
        <v>0</v>
      </c>
      <c r="W187" t="s">
        <v>6040</v>
      </c>
      <c r="X187" s="2" t="b">
        <f>Tabla6[[#This Row],[DESCRIPCION_U20002 31/05]]=Tabla6[[#This Row],[DESCRIPCION_U2000]]</f>
        <v>0</v>
      </c>
      <c r="Y187" t="s">
        <v>6743</v>
      </c>
      <c r="Z187" s="2" t="b">
        <f>Tabla6[[#This Row],[EJECUTIVO COMERCIAL 31/05]]=Tabla6[[#This Row],[EJECUTIVO_CORPORATE]]</f>
        <v>1</v>
      </c>
      <c r="AA187" s="2" t="s">
        <v>7365</v>
      </c>
    </row>
    <row r="188" spans="1:35" hidden="1" x14ac:dyDescent="0.25">
      <c r="A188" t="s">
        <v>18</v>
      </c>
      <c r="B188" s="1">
        <v>43819</v>
      </c>
      <c r="C188" t="s">
        <v>601</v>
      </c>
      <c r="D188">
        <v>33521</v>
      </c>
      <c r="E188" t="s">
        <v>1909</v>
      </c>
      <c r="F188" t="s">
        <v>602</v>
      </c>
      <c r="G188" t="s">
        <v>6743</v>
      </c>
      <c r="H188" t="s">
        <v>31</v>
      </c>
      <c r="I188" t="s">
        <v>23</v>
      </c>
      <c r="J188" t="s">
        <v>714</v>
      </c>
      <c r="K188" t="s">
        <v>603</v>
      </c>
      <c r="L188" t="s">
        <v>604</v>
      </c>
      <c r="M188" t="s">
        <v>605</v>
      </c>
      <c r="N188" t="s">
        <v>711</v>
      </c>
      <c r="O188" s="1">
        <v>43800</v>
      </c>
      <c r="R188" s="1" t="s">
        <v>7052</v>
      </c>
      <c r="S188" t="s">
        <v>5982</v>
      </c>
      <c r="T188" t="s">
        <v>35</v>
      </c>
      <c r="U188" t="s">
        <v>94</v>
      </c>
      <c r="V188" s="2" t="b">
        <f>Tabla6[[#This Row],[PLAN CONSUMO 31/05]]=Tabla6[[#This Row],[PLAN_CONSUMO]]</f>
        <v>0</v>
      </c>
      <c r="W188" t="s">
        <v>35</v>
      </c>
      <c r="X188" s="2" t="b">
        <f>Tabla6[[#This Row],[DESCRIPCION_U20002 31/05]]=Tabla6[[#This Row],[DESCRIPCION_U2000]]</f>
        <v>0</v>
      </c>
      <c r="Y188" t="s">
        <v>6743</v>
      </c>
      <c r="Z188" s="2" t="b">
        <f>Tabla6[[#This Row],[EJECUTIVO COMERCIAL 31/05]]=Tabla6[[#This Row],[EJECUTIVO_CORPORATE]]</f>
        <v>1</v>
      </c>
      <c r="AA188" s="2" t="s">
        <v>7365</v>
      </c>
    </row>
    <row r="189" spans="1:35" hidden="1" x14ac:dyDescent="0.25">
      <c r="A189" t="s">
        <v>18</v>
      </c>
      <c r="B189" s="1">
        <v>43819</v>
      </c>
      <c r="C189" t="s">
        <v>601</v>
      </c>
      <c r="D189">
        <v>34984</v>
      </c>
      <c r="E189" t="s">
        <v>1909</v>
      </c>
      <c r="F189" t="s">
        <v>613</v>
      </c>
      <c r="G189" t="s">
        <v>6743</v>
      </c>
      <c r="H189" t="s">
        <v>31</v>
      </c>
      <c r="I189" t="s">
        <v>23</v>
      </c>
      <c r="J189" t="s">
        <v>714</v>
      </c>
      <c r="K189" t="s">
        <v>614</v>
      </c>
      <c r="L189" t="s">
        <v>615</v>
      </c>
      <c r="M189" t="s">
        <v>616</v>
      </c>
      <c r="N189" t="s">
        <v>711</v>
      </c>
      <c r="O189" s="1">
        <v>43800</v>
      </c>
      <c r="R189" s="1" t="s">
        <v>7052</v>
      </c>
      <c r="S189" t="s">
        <v>5982</v>
      </c>
      <c r="T189" t="s">
        <v>35</v>
      </c>
      <c r="U189" t="s">
        <v>94</v>
      </c>
      <c r="V189" s="2" t="b">
        <f>Tabla6[[#This Row],[PLAN CONSUMO 31/05]]=Tabla6[[#This Row],[PLAN_CONSUMO]]</f>
        <v>0</v>
      </c>
      <c r="W189" t="s">
        <v>35</v>
      </c>
      <c r="X189" s="2" t="b">
        <f>Tabla6[[#This Row],[DESCRIPCION_U20002 31/05]]=Tabla6[[#This Row],[DESCRIPCION_U2000]]</f>
        <v>0</v>
      </c>
      <c r="Y189" t="s">
        <v>6743</v>
      </c>
      <c r="Z189" s="2" t="b">
        <f>Tabla6[[#This Row],[EJECUTIVO COMERCIAL 31/05]]=Tabla6[[#This Row],[EJECUTIVO_CORPORATE]]</f>
        <v>1</v>
      </c>
      <c r="AA189" s="2" t="s">
        <v>7365</v>
      </c>
    </row>
    <row r="190" spans="1:35" hidden="1" x14ac:dyDescent="0.25">
      <c r="A190" t="s">
        <v>18</v>
      </c>
      <c r="B190" s="1">
        <v>43819</v>
      </c>
      <c r="C190" t="s">
        <v>606</v>
      </c>
      <c r="D190">
        <v>35016</v>
      </c>
      <c r="E190" t="s">
        <v>1909</v>
      </c>
      <c r="F190" t="s">
        <v>607</v>
      </c>
      <c r="G190" t="s">
        <v>6743</v>
      </c>
      <c r="H190" t="s">
        <v>31</v>
      </c>
      <c r="I190" t="s">
        <v>23</v>
      </c>
      <c r="J190" t="s">
        <v>714</v>
      </c>
      <c r="K190" t="s">
        <v>603</v>
      </c>
      <c r="L190" t="s">
        <v>604</v>
      </c>
      <c r="M190" t="s">
        <v>605</v>
      </c>
      <c r="N190" t="s">
        <v>711</v>
      </c>
      <c r="O190" s="1">
        <v>43800</v>
      </c>
      <c r="R190" s="1" t="s">
        <v>7052</v>
      </c>
      <c r="S190" t="s">
        <v>5982</v>
      </c>
      <c r="T190" t="s">
        <v>35</v>
      </c>
      <c r="U190" t="s">
        <v>94</v>
      </c>
      <c r="V190" s="2" t="b">
        <f>Tabla6[[#This Row],[PLAN CONSUMO 31/05]]=Tabla6[[#This Row],[PLAN_CONSUMO]]</f>
        <v>0</v>
      </c>
      <c r="W190" t="s">
        <v>35</v>
      </c>
      <c r="X190" s="2" t="b">
        <f>Tabla6[[#This Row],[DESCRIPCION_U20002 31/05]]=Tabla6[[#This Row],[DESCRIPCION_U2000]]</f>
        <v>0</v>
      </c>
      <c r="Y190" t="s">
        <v>6743</v>
      </c>
      <c r="Z190" s="2" t="b">
        <f>Tabla6[[#This Row],[EJECUTIVO COMERCIAL 31/05]]=Tabla6[[#This Row],[EJECUTIVO_CORPORATE]]</f>
        <v>1</v>
      </c>
      <c r="AA190" s="2" t="s">
        <v>7365</v>
      </c>
    </row>
    <row r="191" spans="1:35" hidden="1" x14ac:dyDescent="0.25">
      <c r="A191" t="s">
        <v>18</v>
      </c>
      <c r="B191" s="1">
        <v>43819</v>
      </c>
      <c r="C191" t="s">
        <v>627</v>
      </c>
      <c r="D191">
        <v>35018</v>
      </c>
      <c r="E191" t="s">
        <v>1909</v>
      </c>
      <c r="F191" t="s">
        <v>628</v>
      </c>
      <c r="G191" t="s">
        <v>6743</v>
      </c>
      <c r="H191" t="s">
        <v>752</v>
      </c>
      <c r="I191" t="s">
        <v>23</v>
      </c>
      <c r="J191" t="s">
        <v>714</v>
      </c>
      <c r="K191" t="s">
        <v>624</v>
      </c>
      <c r="L191" t="s">
        <v>625</v>
      </c>
      <c r="M191" t="s">
        <v>629</v>
      </c>
      <c r="N191" t="s">
        <v>711</v>
      </c>
      <c r="O191" s="1">
        <v>43800</v>
      </c>
      <c r="R191" s="1" t="s">
        <v>7052</v>
      </c>
      <c r="S191" t="s">
        <v>5982</v>
      </c>
      <c r="T191" t="s">
        <v>5984</v>
      </c>
      <c r="U191" t="s">
        <v>94</v>
      </c>
      <c r="V191" s="2" t="b">
        <f>Tabla6[[#This Row],[PLAN CONSUMO 31/05]]=Tabla6[[#This Row],[PLAN_CONSUMO]]</f>
        <v>0</v>
      </c>
      <c r="W191" t="s">
        <v>7099</v>
      </c>
      <c r="X191" s="2" t="b">
        <f>Tabla6[[#This Row],[DESCRIPCION_U20002 31/05]]=Tabla6[[#This Row],[DESCRIPCION_U2000]]</f>
        <v>0</v>
      </c>
      <c r="Y191" t="s">
        <v>6743</v>
      </c>
      <c r="Z191" s="2" t="b">
        <f>Tabla6[[#This Row],[EJECUTIVO COMERCIAL 31/05]]=Tabla6[[#This Row],[EJECUTIVO_CORPORATE]]</f>
        <v>1</v>
      </c>
      <c r="AA191" s="2" t="s">
        <v>7365</v>
      </c>
    </row>
    <row r="192" spans="1:35" hidden="1" x14ac:dyDescent="0.25">
      <c r="A192" t="s">
        <v>18</v>
      </c>
      <c r="B192" s="1">
        <v>43819</v>
      </c>
      <c r="C192" t="s">
        <v>617</v>
      </c>
      <c r="D192">
        <v>29686</v>
      </c>
      <c r="E192" t="s">
        <v>1909</v>
      </c>
      <c r="F192" t="s">
        <v>623</v>
      </c>
      <c r="G192" t="s">
        <v>6743</v>
      </c>
      <c r="H192" t="s">
        <v>752</v>
      </c>
      <c r="I192" t="s">
        <v>23</v>
      </c>
      <c r="J192" t="s">
        <v>714</v>
      </c>
      <c r="K192" t="s">
        <v>624</v>
      </c>
      <c r="L192" t="s">
        <v>625</v>
      </c>
      <c r="M192" t="s">
        <v>626</v>
      </c>
      <c r="N192" t="s">
        <v>711</v>
      </c>
      <c r="O192" s="1">
        <v>43800</v>
      </c>
      <c r="R192" s="1" t="s">
        <v>7052</v>
      </c>
      <c r="S192" t="s">
        <v>5982</v>
      </c>
      <c r="T192" t="s">
        <v>5982</v>
      </c>
      <c r="U192" t="s">
        <v>94</v>
      </c>
      <c r="V192" s="2" t="b">
        <f>Tabla6[[#This Row],[PLAN CONSUMO 31/05]]=Tabla6[[#This Row],[PLAN_CONSUMO]]</f>
        <v>0</v>
      </c>
      <c r="W192" t="s">
        <v>6981</v>
      </c>
      <c r="X192" s="2" t="b">
        <f>Tabla6[[#This Row],[DESCRIPCION_U20002 31/05]]=Tabla6[[#This Row],[DESCRIPCION_U2000]]</f>
        <v>0</v>
      </c>
      <c r="Y192" t="s">
        <v>6743</v>
      </c>
      <c r="Z192" s="2" t="b">
        <f>Tabla6[[#This Row],[EJECUTIVO COMERCIAL 31/05]]=Tabla6[[#This Row],[EJECUTIVO_CORPORATE]]</f>
        <v>1</v>
      </c>
      <c r="AA192" s="2" t="s">
        <v>7365</v>
      </c>
    </row>
    <row r="193" spans="1:35" hidden="1" x14ac:dyDescent="0.25">
      <c r="A193" t="s">
        <v>18</v>
      </c>
      <c r="B193" s="1">
        <v>43819</v>
      </c>
      <c r="C193" t="s">
        <v>601</v>
      </c>
      <c r="D193">
        <v>33522</v>
      </c>
      <c r="E193" t="s">
        <v>1909</v>
      </c>
      <c r="F193" t="s">
        <v>622</v>
      </c>
      <c r="G193" t="s">
        <v>6743</v>
      </c>
      <c r="H193" t="s">
        <v>22</v>
      </c>
      <c r="I193" t="s">
        <v>23</v>
      </c>
      <c r="J193" t="s">
        <v>714</v>
      </c>
      <c r="K193" t="s">
        <v>619</v>
      </c>
      <c r="L193" t="s">
        <v>620</v>
      </c>
      <c r="M193" t="s">
        <v>621</v>
      </c>
      <c r="N193" t="s">
        <v>711</v>
      </c>
      <c r="O193" s="1">
        <v>43800</v>
      </c>
      <c r="R193" s="1" t="s">
        <v>7357</v>
      </c>
      <c r="S193" t="s">
        <v>5982</v>
      </c>
      <c r="T193" t="s">
        <v>35</v>
      </c>
      <c r="U193" t="s">
        <v>94</v>
      </c>
      <c r="V193" s="2" t="b">
        <f>Tabla6[[#This Row],[PLAN CONSUMO 31/05]]=Tabla6[[#This Row],[PLAN_CONSUMO]]</f>
        <v>0</v>
      </c>
      <c r="W193" t="s">
        <v>35</v>
      </c>
      <c r="X193" s="2" t="b">
        <f>Tabla6[[#This Row],[DESCRIPCION_U20002 31/05]]=Tabla6[[#This Row],[DESCRIPCION_U2000]]</f>
        <v>0</v>
      </c>
      <c r="Y193" t="s">
        <v>6743</v>
      </c>
      <c r="Z193" s="2" t="b">
        <f>Tabla6[[#This Row],[EJECUTIVO COMERCIAL 31/05]]=Tabla6[[#This Row],[EJECUTIVO_CORPORATE]]</f>
        <v>1</v>
      </c>
      <c r="AA193" s="2" t="s">
        <v>7364</v>
      </c>
      <c r="AI193" t="e">
        <v>#REF!</v>
      </c>
    </row>
    <row r="194" spans="1:35" hidden="1" x14ac:dyDescent="0.25">
      <c r="A194" t="s">
        <v>18</v>
      </c>
      <c r="B194" s="1">
        <v>43819</v>
      </c>
      <c r="C194" t="s">
        <v>617</v>
      </c>
      <c r="D194">
        <v>29684</v>
      </c>
      <c r="E194" t="s">
        <v>1909</v>
      </c>
      <c r="F194" t="s">
        <v>618</v>
      </c>
      <c r="G194" t="s">
        <v>6743</v>
      </c>
      <c r="H194" t="s">
        <v>22</v>
      </c>
      <c r="I194" t="s">
        <v>23</v>
      </c>
      <c r="J194" t="s">
        <v>714</v>
      </c>
      <c r="K194" t="s">
        <v>619</v>
      </c>
      <c r="L194" t="s">
        <v>620</v>
      </c>
      <c r="M194" t="s">
        <v>621</v>
      </c>
      <c r="N194" t="s">
        <v>711</v>
      </c>
      <c r="O194" s="1">
        <v>43800</v>
      </c>
      <c r="R194" s="1" t="s">
        <v>7357</v>
      </c>
      <c r="S194" t="s">
        <v>5982</v>
      </c>
      <c r="T194" t="s">
        <v>35</v>
      </c>
      <c r="U194" t="s">
        <v>94</v>
      </c>
      <c r="V194" s="2" t="b">
        <f>Tabla6[[#This Row],[PLAN CONSUMO 31/05]]=Tabla6[[#This Row],[PLAN_CONSUMO]]</f>
        <v>0</v>
      </c>
      <c r="W194" t="s">
        <v>35</v>
      </c>
      <c r="X194" s="2" t="b">
        <f>Tabla6[[#This Row],[DESCRIPCION_U20002 31/05]]=Tabla6[[#This Row],[DESCRIPCION_U2000]]</f>
        <v>0</v>
      </c>
      <c r="Y194" t="s">
        <v>6743</v>
      </c>
      <c r="Z194" s="2" t="b">
        <f>Tabla6[[#This Row],[EJECUTIVO COMERCIAL 31/05]]=Tabla6[[#This Row],[EJECUTIVO_CORPORATE]]</f>
        <v>1</v>
      </c>
      <c r="AA194" s="2" t="s">
        <v>7364</v>
      </c>
      <c r="AI194" t="e">
        <v>#REF!</v>
      </c>
    </row>
    <row r="195" spans="1:35" hidden="1" x14ac:dyDescent="0.25">
      <c r="A195" t="s">
        <v>18</v>
      </c>
      <c r="C195" t="s">
        <v>3562</v>
      </c>
      <c r="D195">
        <v>35732</v>
      </c>
      <c r="E195" t="s">
        <v>1909</v>
      </c>
      <c r="F195" t="s">
        <v>3560</v>
      </c>
      <c r="G195" t="s">
        <v>6743</v>
      </c>
      <c r="H195" t="s">
        <v>40</v>
      </c>
      <c r="I195" t="s">
        <v>23</v>
      </c>
      <c r="J195" t="s">
        <v>714</v>
      </c>
      <c r="K195" t="s">
        <v>3561</v>
      </c>
      <c r="M195" t="s">
        <v>605</v>
      </c>
      <c r="N195" t="s">
        <v>711</v>
      </c>
      <c r="O195" s="1">
        <v>44136</v>
      </c>
      <c r="R195" s="1" t="s">
        <v>7357</v>
      </c>
      <c r="S195" t="s">
        <v>5982</v>
      </c>
      <c r="T195" t="s">
        <v>5982</v>
      </c>
      <c r="U195" t="s">
        <v>414</v>
      </c>
      <c r="V195" s="2" t="b">
        <f>Tabla6[[#This Row],[PLAN CONSUMO 31/05]]=Tabla6[[#This Row],[PLAN_CONSUMO]]</f>
        <v>0</v>
      </c>
      <c r="W195" t="s">
        <v>6126</v>
      </c>
      <c r="X195" s="2" t="b">
        <f>Tabla6[[#This Row],[DESCRIPCION_U20002 31/05]]=Tabla6[[#This Row],[DESCRIPCION_U2000]]</f>
        <v>0</v>
      </c>
      <c r="Y195" t="s">
        <v>6743</v>
      </c>
      <c r="Z195" s="2" t="b">
        <f>Tabla6[[#This Row],[EJECUTIVO COMERCIAL 31/05]]=Tabla6[[#This Row],[EJECUTIVO_CORPORATE]]</f>
        <v>1</v>
      </c>
      <c r="AA195" s="2" t="s">
        <v>7364</v>
      </c>
      <c r="AI195" t="e">
        <v>#REF!</v>
      </c>
    </row>
    <row r="196" spans="1:35" hidden="1" x14ac:dyDescent="0.25">
      <c r="A196" t="s">
        <v>18</v>
      </c>
      <c r="B196" s="1">
        <v>42339</v>
      </c>
      <c r="C196" t="s">
        <v>712</v>
      </c>
      <c r="D196">
        <v>29906</v>
      </c>
      <c r="E196" t="s">
        <v>588</v>
      </c>
      <c r="F196" t="s">
        <v>1969</v>
      </c>
      <c r="G196" t="s">
        <v>6743</v>
      </c>
      <c r="H196" t="s">
        <v>31</v>
      </c>
      <c r="I196" t="s">
        <v>23</v>
      </c>
      <c r="J196" t="s">
        <v>2170</v>
      </c>
      <c r="K196" t="s">
        <v>2060</v>
      </c>
      <c r="L196" t="s">
        <v>2061</v>
      </c>
      <c r="M196" t="s">
        <v>2062</v>
      </c>
      <c r="N196" t="s">
        <v>711</v>
      </c>
      <c r="O196" s="1">
        <v>44013</v>
      </c>
      <c r="R196" s="1" t="s">
        <v>7052</v>
      </c>
      <c r="S196" t="s">
        <v>5982</v>
      </c>
      <c r="T196" t="s">
        <v>5982</v>
      </c>
      <c r="U196" t="s">
        <v>1766</v>
      </c>
      <c r="V196" s="2" t="b">
        <f>Tabla6[[#This Row],[PLAN CONSUMO 31/05]]=Tabla6[[#This Row],[PLAN_CONSUMO]]</f>
        <v>0</v>
      </c>
      <c r="W196" t="s">
        <v>7103</v>
      </c>
      <c r="X196" s="2" t="b">
        <f>Tabla6[[#This Row],[DESCRIPCION_U20002 31/05]]=Tabla6[[#This Row],[DESCRIPCION_U2000]]</f>
        <v>0</v>
      </c>
      <c r="Y196" t="s">
        <v>6743</v>
      </c>
      <c r="Z196" s="2" t="b">
        <f>Tabla6[[#This Row],[EJECUTIVO COMERCIAL 31/05]]=Tabla6[[#This Row],[EJECUTIVO_CORPORATE]]</f>
        <v>1</v>
      </c>
      <c r="AA196" s="2" t="s">
        <v>7365</v>
      </c>
    </row>
    <row r="197" spans="1:35" hidden="1" x14ac:dyDescent="0.25">
      <c r="A197" t="s">
        <v>18</v>
      </c>
      <c r="B197" s="1">
        <v>44067</v>
      </c>
      <c r="C197" t="s">
        <v>248</v>
      </c>
      <c r="D197">
        <v>35269</v>
      </c>
      <c r="E197" t="s">
        <v>1052</v>
      </c>
      <c r="F197" t="s">
        <v>3392</v>
      </c>
      <c r="G197" t="s">
        <v>3799</v>
      </c>
      <c r="H197" t="s">
        <v>631</v>
      </c>
      <c r="I197" t="s">
        <v>23</v>
      </c>
      <c r="J197" t="s">
        <v>823</v>
      </c>
      <c r="K197" t="s">
        <v>2274</v>
      </c>
      <c r="L197" t="s">
        <v>2275</v>
      </c>
      <c r="M197" t="s">
        <v>2276</v>
      </c>
      <c r="N197" t="s">
        <v>711</v>
      </c>
      <c r="O197" s="1">
        <v>44044</v>
      </c>
      <c r="R197" s="1" t="s">
        <v>7052</v>
      </c>
      <c r="S197" t="s">
        <v>5982</v>
      </c>
      <c r="T197" t="s">
        <v>5982</v>
      </c>
      <c r="U197" t="s">
        <v>76</v>
      </c>
      <c r="V197" s="2" t="b">
        <f>Tabla6[[#This Row],[PLAN CONSUMO 31/05]]=Tabla6[[#This Row],[PLAN_CONSUMO]]</f>
        <v>0</v>
      </c>
      <c r="W197" t="s">
        <v>7205</v>
      </c>
      <c r="X197" s="2" t="b">
        <f>Tabla6[[#This Row],[DESCRIPCION_U20002 31/05]]=Tabla6[[#This Row],[DESCRIPCION_U2000]]</f>
        <v>0</v>
      </c>
      <c r="Y197" t="s">
        <v>3799</v>
      </c>
      <c r="Z197" s="2" t="b">
        <f>Tabla6[[#This Row],[EJECUTIVO COMERCIAL 31/05]]=Tabla6[[#This Row],[EJECUTIVO_CORPORATE]]</f>
        <v>1</v>
      </c>
      <c r="AA197" s="2" t="s">
        <v>7365</v>
      </c>
    </row>
    <row r="198" spans="1:35" hidden="1" x14ac:dyDescent="0.25">
      <c r="A198" t="s">
        <v>18</v>
      </c>
      <c r="B198" s="1">
        <v>43917</v>
      </c>
      <c r="C198" t="s">
        <v>248</v>
      </c>
      <c r="D198">
        <v>35268</v>
      </c>
      <c r="E198" t="s">
        <v>1052</v>
      </c>
      <c r="F198" t="s">
        <v>3356</v>
      </c>
      <c r="G198" t="s">
        <v>3799</v>
      </c>
      <c r="H198" t="s">
        <v>752</v>
      </c>
      <c r="I198" t="s">
        <v>23</v>
      </c>
      <c r="J198" t="s">
        <v>823</v>
      </c>
      <c r="K198" t="s">
        <v>1123</v>
      </c>
      <c r="L198" t="s">
        <v>1514</v>
      </c>
      <c r="M198" t="s">
        <v>1503</v>
      </c>
      <c r="N198" t="s">
        <v>711</v>
      </c>
      <c r="O198" s="1">
        <v>43922</v>
      </c>
      <c r="R198" s="1" t="s">
        <v>7052</v>
      </c>
      <c r="S198" t="s">
        <v>5982</v>
      </c>
      <c r="T198" t="s">
        <v>5982</v>
      </c>
      <c r="U198" t="s">
        <v>76</v>
      </c>
      <c r="V198" s="2" t="b">
        <f>Tabla6[[#This Row],[PLAN CONSUMO 31/05]]=Tabla6[[#This Row],[PLAN_CONSUMO]]</f>
        <v>0</v>
      </c>
      <c r="W198" t="s">
        <v>7206</v>
      </c>
      <c r="X198" s="2" t="b">
        <f>Tabla6[[#This Row],[DESCRIPCION_U20002 31/05]]=Tabla6[[#This Row],[DESCRIPCION_U2000]]</f>
        <v>0</v>
      </c>
      <c r="Y198" t="s">
        <v>3799</v>
      </c>
      <c r="Z198" s="2" t="b">
        <f>Tabla6[[#This Row],[EJECUTIVO COMERCIAL 31/05]]=Tabla6[[#This Row],[EJECUTIVO_CORPORATE]]</f>
        <v>1</v>
      </c>
      <c r="AA198" s="2" t="s">
        <v>7365</v>
      </c>
    </row>
    <row r="199" spans="1:35" hidden="1" x14ac:dyDescent="0.25">
      <c r="A199" t="s">
        <v>18</v>
      </c>
      <c r="B199" s="1">
        <v>42573</v>
      </c>
      <c r="C199" t="s">
        <v>1041</v>
      </c>
      <c r="D199">
        <v>30233</v>
      </c>
      <c r="E199" t="s">
        <v>1052</v>
      </c>
      <c r="F199" t="s">
        <v>1057</v>
      </c>
      <c r="G199" t="s">
        <v>3799</v>
      </c>
      <c r="H199" t="s">
        <v>752</v>
      </c>
      <c r="I199" t="s">
        <v>23</v>
      </c>
      <c r="J199" t="s">
        <v>823</v>
      </c>
      <c r="K199" t="s">
        <v>1123</v>
      </c>
      <c r="L199" t="s">
        <v>1124</v>
      </c>
      <c r="M199" t="s">
        <v>1120</v>
      </c>
      <c r="N199" t="s">
        <v>711</v>
      </c>
      <c r="O199" s="1">
        <v>43862</v>
      </c>
      <c r="R199" s="1" t="s">
        <v>7052</v>
      </c>
      <c r="S199" t="s">
        <v>5982</v>
      </c>
      <c r="T199" t="s">
        <v>5982</v>
      </c>
      <c r="U199" t="s">
        <v>36</v>
      </c>
      <c r="V199" s="2" t="b">
        <f>Tabla6[[#This Row],[PLAN CONSUMO 31/05]]=Tabla6[[#This Row],[PLAN_CONSUMO]]</f>
        <v>0</v>
      </c>
      <c r="W199" t="s">
        <v>7207</v>
      </c>
      <c r="X199" s="2" t="b">
        <f>Tabla6[[#This Row],[DESCRIPCION_U20002 31/05]]=Tabla6[[#This Row],[DESCRIPCION_U2000]]</f>
        <v>0</v>
      </c>
      <c r="Y199" t="s">
        <v>3799</v>
      </c>
      <c r="Z199" s="2" t="b">
        <f>Tabla6[[#This Row],[EJECUTIVO COMERCIAL 31/05]]=Tabla6[[#This Row],[EJECUTIVO_CORPORATE]]</f>
        <v>1</v>
      </c>
      <c r="AA199" s="2" t="s">
        <v>7365</v>
      </c>
    </row>
    <row r="200" spans="1:35" hidden="1" x14ac:dyDescent="0.25">
      <c r="A200" t="s">
        <v>18</v>
      </c>
      <c r="B200" s="1">
        <v>43917</v>
      </c>
      <c r="C200" t="s">
        <v>248</v>
      </c>
      <c r="D200">
        <v>35267</v>
      </c>
      <c r="E200" t="s">
        <v>1052</v>
      </c>
      <c r="F200" t="s">
        <v>1402</v>
      </c>
      <c r="G200" t="s">
        <v>3799</v>
      </c>
      <c r="H200" t="s">
        <v>22</v>
      </c>
      <c r="I200" t="s">
        <v>23</v>
      </c>
      <c r="J200" t="s">
        <v>1230</v>
      </c>
      <c r="K200" t="s">
        <v>1511</v>
      </c>
      <c r="L200" t="s">
        <v>1512</v>
      </c>
      <c r="M200" t="s">
        <v>1513</v>
      </c>
      <c r="N200" t="s">
        <v>711</v>
      </c>
      <c r="O200" s="1">
        <v>43922</v>
      </c>
      <c r="R200" s="1" t="s">
        <v>7052</v>
      </c>
      <c r="S200" t="s">
        <v>5982</v>
      </c>
      <c r="T200" t="s">
        <v>5982</v>
      </c>
      <c r="U200" t="s">
        <v>76</v>
      </c>
      <c r="V200" s="2" t="b">
        <f>Tabla6[[#This Row],[PLAN CONSUMO 31/05]]=Tabla6[[#This Row],[PLAN_CONSUMO]]</f>
        <v>0</v>
      </c>
      <c r="W200" t="s">
        <v>1402</v>
      </c>
      <c r="X200" s="2" t="b">
        <f>Tabla6[[#This Row],[DESCRIPCION_U20002 31/05]]=Tabla6[[#This Row],[DESCRIPCION_U2000]]</f>
        <v>1</v>
      </c>
      <c r="Y200" t="s">
        <v>3799</v>
      </c>
      <c r="Z200" s="2" t="b">
        <f>Tabla6[[#This Row],[EJECUTIVO COMERCIAL 31/05]]=Tabla6[[#This Row],[EJECUTIVO_CORPORATE]]</f>
        <v>1</v>
      </c>
      <c r="AA200" s="2" t="s">
        <v>7365</v>
      </c>
    </row>
    <row r="201" spans="1:35" hidden="1" x14ac:dyDescent="0.25">
      <c r="A201" t="s">
        <v>18</v>
      </c>
      <c r="B201" s="1">
        <v>43917</v>
      </c>
      <c r="C201" t="s">
        <v>248</v>
      </c>
      <c r="D201">
        <v>35263</v>
      </c>
      <c r="E201" t="s">
        <v>1052</v>
      </c>
      <c r="F201" t="s">
        <v>3353</v>
      </c>
      <c r="G201" t="s">
        <v>3799</v>
      </c>
      <c r="H201" t="s">
        <v>61</v>
      </c>
      <c r="I201" t="s">
        <v>23</v>
      </c>
      <c r="J201" t="s">
        <v>823</v>
      </c>
      <c r="K201" t="s">
        <v>1127</v>
      </c>
      <c r="L201" t="s">
        <v>1504</v>
      </c>
      <c r="M201" t="s">
        <v>1505</v>
      </c>
      <c r="N201" t="s">
        <v>711</v>
      </c>
      <c r="O201" s="1">
        <v>43922</v>
      </c>
      <c r="R201" s="1" t="s">
        <v>7052</v>
      </c>
      <c r="S201" t="s">
        <v>5982</v>
      </c>
      <c r="T201" t="s">
        <v>5982</v>
      </c>
      <c r="U201" t="s">
        <v>76</v>
      </c>
      <c r="V201" s="2" t="b">
        <f>Tabla6[[#This Row],[PLAN CONSUMO 31/05]]=Tabla6[[#This Row],[PLAN_CONSUMO]]</f>
        <v>0</v>
      </c>
      <c r="W201" t="s">
        <v>7208</v>
      </c>
      <c r="X201" s="2" t="b">
        <f>Tabla6[[#This Row],[DESCRIPCION_U20002 31/05]]=Tabla6[[#This Row],[DESCRIPCION_U2000]]</f>
        <v>0</v>
      </c>
      <c r="Y201" t="s">
        <v>3799</v>
      </c>
      <c r="Z201" s="2" t="b">
        <f>Tabla6[[#This Row],[EJECUTIVO COMERCIAL 31/05]]=Tabla6[[#This Row],[EJECUTIVO_CORPORATE]]</f>
        <v>1</v>
      </c>
      <c r="AA201" s="2" t="s">
        <v>7365</v>
      </c>
    </row>
    <row r="202" spans="1:35" hidden="1" x14ac:dyDescent="0.25">
      <c r="A202" t="s">
        <v>18</v>
      </c>
      <c r="B202" s="1">
        <v>42734</v>
      </c>
      <c r="C202" t="s">
        <v>1043</v>
      </c>
      <c r="D202">
        <v>30744</v>
      </c>
      <c r="E202" t="s">
        <v>1052</v>
      </c>
      <c r="F202" t="s">
        <v>1059</v>
      </c>
      <c r="G202" t="s">
        <v>3799</v>
      </c>
      <c r="H202" t="s">
        <v>61</v>
      </c>
      <c r="I202" t="s">
        <v>23</v>
      </c>
      <c r="J202" t="s">
        <v>823</v>
      </c>
      <c r="K202" t="s">
        <v>1127</v>
      </c>
      <c r="L202" t="s">
        <v>1128</v>
      </c>
      <c r="M202" t="s">
        <v>1129</v>
      </c>
      <c r="N202" t="s">
        <v>711</v>
      </c>
      <c r="O202" s="1">
        <v>43862</v>
      </c>
      <c r="R202" s="1" t="s">
        <v>7052</v>
      </c>
      <c r="S202" t="s">
        <v>5982</v>
      </c>
      <c r="T202" t="s">
        <v>5982</v>
      </c>
      <c r="U202" t="s">
        <v>36</v>
      </c>
      <c r="V202" s="2" t="b">
        <f>Tabla6[[#This Row],[PLAN CONSUMO 31/05]]=Tabla6[[#This Row],[PLAN_CONSUMO]]</f>
        <v>0</v>
      </c>
      <c r="W202" t="s">
        <v>7209</v>
      </c>
      <c r="X202" s="2" t="b">
        <f>Tabla6[[#This Row],[DESCRIPCION_U20002 31/05]]=Tabla6[[#This Row],[DESCRIPCION_U2000]]</f>
        <v>0</v>
      </c>
      <c r="Y202" t="s">
        <v>3799</v>
      </c>
      <c r="Z202" s="2" t="b">
        <f>Tabla6[[#This Row],[EJECUTIVO COMERCIAL 31/05]]=Tabla6[[#This Row],[EJECUTIVO_CORPORATE]]</f>
        <v>1</v>
      </c>
      <c r="AA202" s="2" t="s">
        <v>7365</v>
      </c>
    </row>
    <row r="203" spans="1:35" hidden="1" x14ac:dyDescent="0.25">
      <c r="A203" t="s">
        <v>18</v>
      </c>
      <c r="B203" s="1">
        <v>42531</v>
      </c>
      <c r="C203" t="s">
        <v>1041</v>
      </c>
      <c r="D203">
        <v>30126</v>
      </c>
      <c r="E203" t="s">
        <v>1052</v>
      </c>
      <c r="F203" t="s">
        <v>1055</v>
      </c>
      <c r="G203" t="s">
        <v>3799</v>
      </c>
      <c r="H203" t="s">
        <v>61</v>
      </c>
      <c r="I203" t="s">
        <v>23</v>
      </c>
      <c r="J203" t="s">
        <v>823</v>
      </c>
      <c r="K203" t="s">
        <v>1118</v>
      </c>
      <c r="L203" t="s">
        <v>1119</v>
      </c>
      <c r="M203" t="s">
        <v>1120</v>
      </c>
      <c r="N203" t="s">
        <v>711</v>
      </c>
      <c r="O203" s="1">
        <v>43862</v>
      </c>
      <c r="R203" s="1" t="s">
        <v>7052</v>
      </c>
      <c r="S203" t="s">
        <v>5982</v>
      </c>
      <c r="T203" t="s">
        <v>5982</v>
      </c>
      <c r="U203" t="s">
        <v>1381</v>
      </c>
      <c r="V203" s="2" t="b">
        <f>Tabla6[[#This Row],[PLAN CONSUMO 31/05]]=Tabla6[[#This Row],[PLAN_CONSUMO]]</f>
        <v>0</v>
      </c>
      <c r="W203" t="s">
        <v>7210</v>
      </c>
      <c r="X203" s="2" t="b">
        <f>Tabla6[[#This Row],[DESCRIPCION_U20002 31/05]]=Tabla6[[#This Row],[DESCRIPCION_U2000]]</f>
        <v>0</v>
      </c>
      <c r="Y203" t="s">
        <v>3799</v>
      </c>
      <c r="Z203" s="2" t="b">
        <f>Tabla6[[#This Row],[EJECUTIVO COMERCIAL 31/05]]=Tabla6[[#This Row],[EJECUTIVO_CORPORATE]]</f>
        <v>1</v>
      </c>
      <c r="AA203" s="2" t="s">
        <v>7365</v>
      </c>
    </row>
    <row r="204" spans="1:35" hidden="1" x14ac:dyDescent="0.25">
      <c r="A204" t="s">
        <v>18</v>
      </c>
      <c r="B204" s="1">
        <v>42354</v>
      </c>
      <c r="C204" t="s">
        <v>1040</v>
      </c>
      <c r="D204">
        <v>29903</v>
      </c>
      <c r="E204" t="s">
        <v>1052</v>
      </c>
      <c r="F204" t="s">
        <v>1054</v>
      </c>
      <c r="G204" t="s">
        <v>3799</v>
      </c>
      <c r="H204" t="s">
        <v>61</v>
      </c>
      <c r="I204" t="s">
        <v>23</v>
      </c>
      <c r="J204" t="s">
        <v>823</v>
      </c>
      <c r="K204" t="s">
        <v>1115</v>
      </c>
      <c r="L204" t="s">
        <v>1116</v>
      </c>
      <c r="M204" t="s">
        <v>1117</v>
      </c>
      <c r="N204" t="s">
        <v>711</v>
      </c>
      <c r="O204" s="1">
        <v>43862</v>
      </c>
      <c r="R204" s="1" t="s">
        <v>7052</v>
      </c>
      <c r="S204" t="s">
        <v>5982</v>
      </c>
      <c r="T204" t="s">
        <v>5982</v>
      </c>
      <c r="U204" t="s">
        <v>36</v>
      </c>
      <c r="V204" s="2" t="b">
        <f>Tabla6[[#This Row],[PLAN CONSUMO 31/05]]=Tabla6[[#This Row],[PLAN_CONSUMO]]</f>
        <v>0</v>
      </c>
      <c r="W204" t="s">
        <v>7211</v>
      </c>
      <c r="X204" s="2" t="b">
        <f>Tabla6[[#This Row],[DESCRIPCION_U20002 31/05]]=Tabla6[[#This Row],[DESCRIPCION_U2000]]</f>
        <v>0</v>
      </c>
      <c r="Y204" t="s">
        <v>3799</v>
      </c>
      <c r="Z204" s="2" t="b">
        <f>Tabla6[[#This Row],[EJECUTIVO COMERCIAL 31/05]]=Tabla6[[#This Row],[EJECUTIVO_CORPORATE]]</f>
        <v>1</v>
      </c>
      <c r="AA204" s="2" t="s">
        <v>7365</v>
      </c>
    </row>
  </sheetData>
  <phoneticPr fontId="1" type="noConversion"/>
  <pageMargins left="0.7" right="0.7" top="0.75" bottom="0.75" header="0.3" footer="0.3"/>
  <pageSetup orientation="portrait" r:id="rId1"/>
  <ignoredErrors>
    <ignoredError sqref="Z168 X168 V168" calculatedColumn="1"/>
  </ignoredErrors>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213E1-1588-44A3-838C-CEA326F8F073}">
  <dimension ref="A1:G149"/>
  <sheetViews>
    <sheetView workbookViewId="0">
      <selection activeCell="F11" sqref="F11"/>
    </sheetView>
  </sheetViews>
  <sheetFormatPr baseColWidth="10" defaultRowHeight="15" x14ac:dyDescent="0.25"/>
  <cols>
    <col min="1" max="1" width="66.28515625" style="37" bestFit="1" customWidth="1"/>
    <col min="2" max="6" width="6.42578125" style="37" customWidth="1"/>
    <col min="7" max="7" width="12.5703125" style="37" bestFit="1" customWidth="1"/>
    <col min="8" max="9" width="7.85546875" style="37" customWidth="1"/>
    <col min="10" max="10" width="4" style="37" bestFit="1" customWidth="1"/>
    <col min="11" max="12" width="12.5703125" style="37" bestFit="1" customWidth="1"/>
    <col min="13" max="16384" width="11.42578125" style="37"/>
  </cols>
  <sheetData>
    <row r="1" spans="1:7" customFormat="1" x14ac:dyDescent="0.25"/>
    <row r="2" spans="1:7" customFormat="1" x14ac:dyDescent="0.25">
      <c r="A2" s="3" t="s">
        <v>0</v>
      </c>
      <c r="B2" t="s">
        <v>2376</v>
      </c>
    </row>
    <row r="3" spans="1:7" customFormat="1" x14ac:dyDescent="0.25">
      <c r="A3" s="3" t="s">
        <v>16</v>
      </c>
      <c r="B3" t="s">
        <v>27</v>
      </c>
    </row>
    <row r="4" spans="1:7" customFormat="1" x14ac:dyDescent="0.25"/>
    <row r="5" spans="1:7" customFormat="1" x14ac:dyDescent="0.25">
      <c r="A5" s="3" t="s">
        <v>2975</v>
      </c>
      <c r="B5" s="3" t="s">
        <v>3057</v>
      </c>
    </row>
    <row r="6" spans="1:7" customFormat="1" x14ac:dyDescent="0.25">
      <c r="A6" s="3" t="s">
        <v>1945</v>
      </c>
      <c r="B6" t="s">
        <v>31</v>
      </c>
      <c r="C6" t="s">
        <v>752</v>
      </c>
      <c r="D6" s="67" t="s">
        <v>22</v>
      </c>
      <c r="E6" s="67" t="s">
        <v>40</v>
      </c>
      <c r="F6" t="s">
        <v>61</v>
      </c>
      <c r="G6" t="s">
        <v>997</v>
      </c>
    </row>
    <row r="7" spans="1:7" customFormat="1" x14ac:dyDescent="0.25">
      <c r="A7" s="8" t="s">
        <v>18</v>
      </c>
      <c r="B7">
        <v>8</v>
      </c>
      <c r="C7">
        <v>1</v>
      </c>
      <c r="D7">
        <v>24</v>
      </c>
      <c r="E7">
        <v>37</v>
      </c>
      <c r="F7">
        <v>3</v>
      </c>
      <c r="G7">
        <v>73</v>
      </c>
    </row>
    <row r="8" spans="1:7" customFormat="1" x14ac:dyDescent="0.25">
      <c r="A8" s="8" t="s">
        <v>88</v>
      </c>
      <c r="B8">
        <v>9</v>
      </c>
      <c r="D8">
        <v>18</v>
      </c>
      <c r="E8">
        <v>37</v>
      </c>
      <c r="F8">
        <v>1</v>
      </c>
      <c r="G8">
        <v>65</v>
      </c>
    </row>
    <row r="9" spans="1:7" customFormat="1" x14ac:dyDescent="0.25">
      <c r="A9" s="8" t="s">
        <v>1382</v>
      </c>
      <c r="B9">
        <v>1</v>
      </c>
      <c r="C9">
        <v>1</v>
      </c>
      <c r="D9">
        <v>4</v>
      </c>
      <c r="E9">
        <v>8</v>
      </c>
      <c r="G9">
        <v>14</v>
      </c>
    </row>
    <row r="10" spans="1:7" customFormat="1" x14ac:dyDescent="0.25">
      <c r="A10" s="8" t="s">
        <v>997</v>
      </c>
      <c r="B10">
        <v>18</v>
      </c>
      <c r="C10">
        <v>2</v>
      </c>
      <c r="D10" s="67">
        <v>46</v>
      </c>
      <c r="E10" s="67">
        <v>82</v>
      </c>
      <c r="F10">
        <v>4</v>
      </c>
      <c r="G10">
        <v>152</v>
      </c>
    </row>
    <row r="11" spans="1:7" customFormat="1" x14ac:dyDescent="0.25"/>
    <row r="12" spans="1:7" customFormat="1" x14ac:dyDescent="0.25">
      <c r="D12" s="79" t="s">
        <v>7356</v>
      </c>
      <c r="E12" s="80">
        <f>GETPIVOTDATA("NRO_CUENTA",$A$5,"DEPARTAMENTO","LPZ")+GETPIVOTDATA("NRO_CUENTA",$A$5,"DEPARTAMENTO","SCZ")</f>
        <v>128</v>
      </c>
      <c r="F12" s="37"/>
    </row>
    <row r="13" spans="1:7" x14ac:dyDescent="0.25">
      <c r="A13"/>
      <c r="B13"/>
      <c r="C13"/>
      <c r="E13" s="79"/>
      <c r="F13" s="85"/>
      <c r="G13"/>
    </row>
    <row r="14" spans="1:7" x14ac:dyDescent="0.25">
      <c r="A14"/>
      <c r="B14"/>
      <c r="C14"/>
      <c r="D14"/>
      <c r="E14"/>
      <c r="F14"/>
      <c r="G14"/>
    </row>
    <row r="15" spans="1:7" x14ac:dyDescent="0.25">
      <c r="A15"/>
      <c r="B15"/>
      <c r="C15"/>
      <c r="D15"/>
      <c r="E15"/>
      <c r="F15"/>
      <c r="G15"/>
    </row>
    <row r="16" spans="1:7" x14ac:dyDescent="0.25">
      <c r="A16"/>
      <c r="B16"/>
      <c r="C16"/>
      <c r="D16"/>
      <c r="E16"/>
      <c r="F16"/>
      <c r="G16"/>
    </row>
    <row r="17" spans="1:7" x14ac:dyDescent="0.25">
      <c r="A17"/>
      <c r="B17"/>
      <c r="C17"/>
      <c r="D17"/>
      <c r="E17"/>
      <c r="F17"/>
      <c r="G17"/>
    </row>
    <row r="18" spans="1:7" x14ac:dyDescent="0.25">
      <c r="A18"/>
      <c r="B18"/>
      <c r="C18"/>
      <c r="D18"/>
      <c r="E18"/>
      <c r="F18"/>
      <c r="G18"/>
    </row>
    <row r="19" spans="1:7" x14ac:dyDescent="0.25">
      <c r="A19"/>
      <c r="B19"/>
      <c r="C19"/>
      <c r="D19"/>
      <c r="E19"/>
      <c r="F19"/>
      <c r="G19"/>
    </row>
    <row r="20" spans="1:7" x14ac:dyDescent="0.25">
      <c r="A20"/>
      <c r="B20"/>
      <c r="C20"/>
      <c r="D20"/>
      <c r="E20"/>
      <c r="F20"/>
      <c r="G20"/>
    </row>
    <row r="21" spans="1:7" x14ac:dyDescent="0.25">
      <c r="A21"/>
      <c r="B21"/>
      <c r="C21"/>
      <c r="D21"/>
      <c r="E21"/>
      <c r="F21"/>
      <c r="G21"/>
    </row>
    <row r="22" spans="1:7" x14ac:dyDescent="0.25">
      <c r="A22"/>
      <c r="B22"/>
      <c r="C22"/>
      <c r="D22"/>
      <c r="E22"/>
      <c r="F22"/>
      <c r="G22"/>
    </row>
    <row r="23" spans="1:7" x14ac:dyDescent="0.25">
      <c r="A23"/>
      <c r="B23"/>
      <c r="C23"/>
      <c r="D23"/>
      <c r="E23"/>
      <c r="F23"/>
      <c r="G23"/>
    </row>
    <row r="24" spans="1:7" x14ac:dyDescent="0.25">
      <c r="A24"/>
      <c r="B24"/>
      <c r="C24"/>
      <c r="D24"/>
      <c r="E24"/>
      <c r="F24"/>
      <c r="G24"/>
    </row>
    <row r="25" spans="1:7" x14ac:dyDescent="0.25">
      <c r="A25"/>
      <c r="B25"/>
      <c r="C25"/>
      <c r="D25"/>
      <c r="E25"/>
      <c r="F25"/>
      <c r="G25"/>
    </row>
    <row r="26" spans="1:7" x14ac:dyDescent="0.25">
      <c r="A26"/>
      <c r="B26"/>
      <c r="C26"/>
      <c r="D26"/>
      <c r="E26"/>
      <c r="F26"/>
      <c r="G26"/>
    </row>
    <row r="27" spans="1:7" x14ac:dyDescent="0.25">
      <c r="A27"/>
      <c r="B27"/>
      <c r="C27"/>
      <c r="D27"/>
      <c r="E27"/>
      <c r="F27"/>
      <c r="G27"/>
    </row>
    <row r="28" spans="1:7" x14ac:dyDescent="0.25">
      <c r="A28"/>
      <c r="B28"/>
      <c r="C28"/>
      <c r="D28"/>
      <c r="E28"/>
      <c r="F28"/>
      <c r="G28"/>
    </row>
    <row r="29" spans="1:7" x14ac:dyDescent="0.25">
      <c r="A29"/>
      <c r="B29"/>
      <c r="C29"/>
      <c r="D29"/>
      <c r="E29"/>
      <c r="F29"/>
      <c r="G29"/>
    </row>
    <row r="30" spans="1:7" x14ac:dyDescent="0.25">
      <c r="A30"/>
      <c r="B30"/>
      <c r="C30"/>
      <c r="D30"/>
      <c r="E30"/>
      <c r="F30"/>
      <c r="G30"/>
    </row>
    <row r="31" spans="1:7" x14ac:dyDescent="0.25">
      <c r="A31"/>
      <c r="B31"/>
      <c r="C31"/>
      <c r="D31"/>
      <c r="E31"/>
      <c r="F31"/>
      <c r="G31"/>
    </row>
    <row r="32" spans="1:7" x14ac:dyDescent="0.25">
      <c r="A32"/>
      <c r="B32"/>
      <c r="C32"/>
      <c r="D32"/>
      <c r="E32"/>
      <c r="F32"/>
      <c r="G32"/>
    </row>
    <row r="33" spans="1:7" x14ac:dyDescent="0.25">
      <c r="A33"/>
      <c r="B33"/>
      <c r="C33"/>
      <c r="D33"/>
      <c r="E33"/>
      <c r="F33"/>
      <c r="G33"/>
    </row>
    <row r="34" spans="1:7" x14ac:dyDescent="0.25">
      <c r="A34"/>
      <c r="B34"/>
      <c r="C34"/>
      <c r="D34"/>
      <c r="E34"/>
      <c r="F34"/>
      <c r="G34"/>
    </row>
    <row r="35" spans="1:7" x14ac:dyDescent="0.25">
      <c r="A35"/>
      <c r="B35"/>
      <c r="C35"/>
      <c r="D35"/>
      <c r="E35"/>
      <c r="F35"/>
      <c r="G35"/>
    </row>
    <row r="36" spans="1:7" x14ac:dyDescent="0.25">
      <c r="A36"/>
      <c r="B36"/>
      <c r="C36"/>
      <c r="D36"/>
      <c r="E36"/>
      <c r="F36"/>
      <c r="G36"/>
    </row>
    <row r="37" spans="1:7" x14ac:dyDescent="0.25">
      <c r="A37"/>
      <c r="B37"/>
      <c r="C37"/>
      <c r="D37"/>
      <c r="E37"/>
      <c r="F37"/>
      <c r="G37"/>
    </row>
    <row r="38" spans="1:7" x14ac:dyDescent="0.25">
      <c r="A38"/>
      <c r="B38"/>
      <c r="C38"/>
      <c r="D38"/>
      <c r="E38"/>
      <c r="F38"/>
      <c r="G38"/>
    </row>
    <row r="39" spans="1:7" x14ac:dyDescent="0.25">
      <c r="A39"/>
      <c r="B39"/>
      <c r="C39"/>
      <c r="D39"/>
      <c r="E39"/>
      <c r="F39"/>
      <c r="G39"/>
    </row>
    <row r="40" spans="1:7" x14ac:dyDescent="0.25">
      <c r="A40"/>
      <c r="B40"/>
      <c r="C40"/>
      <c r="D40"/>
      <c r="E40"/>
      <c r="F40"/>
      <c r="G40"/>
    </row>
    <row r="41" spans="1:7" x14ac:dyDescent="0.25">
      <c r="A41"/>
      <c r="B41"/>
      <c r="C41"/>
      <c r="D41"/>
      <c r="E41"/>
      <c r="F41"/>
      <c r="G41"/>
    </row>
    <row r="42" spans="1:7" x14ac:dyDescent="0.25">
      <c r="A42"/>
      <c r="B42"/>
      <c r="C42"/>
      <c r="D42"/>
      <c r="E42"/>
      <c r="F42"/>
      <c r="G42"/>
    </row>
    <row r="43" spans="1:7" x14ac:dyDescent="0.25">
      <c r="A43"/>
      <c r="B43"/>
      <c r="C43"/>
      <c r="D43"/>
      <c r="E43"/>
      <c r="F43"/>
      <c r="G43"/>
    </row>
    <row r="44" spans="1:7" x14ac:dyDescent="0.25">
      <c r="A44"/>
      <c r="B44"/>
      <c r="C44"/>
      <c r="D44"/>
      <c r="E44"/>
      <c r="F44"/>
      <c r="G44"/>
    </row>
    <row r="45" spans="1:7" x14ac:dyDescent="0.25">
      <c r="A45"/>
      <c r="B45"/>
      <c r="C45"/>
      <c r="D45"/>
      <c r="E45"/>
      <c r="F45"/>
      <c r="G45"/>
    </row>
    <row r="46" spans="1:7" x14ac:dyDescent="0.25">
      <c r="A46"/>
      <c r="B46"/>
      <c r="C46"/>
      <c r="D46"/>
      <c r="E46"/>
      <c r="F46"/>
      <c r="G46"/>
    </row>
    <row r="47" spans="1:7" x14ac:dyDescent="0.25">
      <c r="A47"/>
      <c r="B47"/>
      <c r="C47"/>
      <c r="D47"/>
      <c r="E47"/>
      <c r="F47"/>
      <c r="G47"/>
    </row>
    <row r="48" spans="1:7" x14ac:dyDescent="0.25">
      <c r="A48"/>
      <c r="B48"/>
      <c r="C48"/>
      <c r="D48"/>
      <c r="E48"/>
      <c r="F48"/>
      <c r="G48"/>
    </row>
    <row r="49" spans="1:7" x14ac:dyDescent="0.25">
      <c r="A49"/>
      <c r="B49"/>
      <c r="C49"/>
      <c r="D49"/>
      <c r="E49"/>
      <c r="F49"/>
      <c r="G49"/>
    </row>
    <row r="50" spans="1:7" x14ac:dyDescent="0.25">
      <c r="A50"/>
      <c r="B50"/>
      <c r="C50"/>
      <c r="D50"/>
      <c r="E50"/>
      <c r="F50"/>
      <c r="G50"/>
    </row>
    <row r="51" spans="1:7" x14ac:dyDescent="0.25">
      <c r="A51"/>
      <c r="B51"/>
      <c r="C51"/>
      <c r="D51"/>
      <c r="E51"/>
      <c r="F51"/>
      <c r="G51"/>
    </row>
    <row r="52" spans="1:7" x14ac:dyDescent="0.25">
      <c r="A52"/>
      <c r="B52"/>
      <c r="C52"/>
      <c r="D52"/>
      <c r="E52"/>
      <c r="F52"/>
      <c r="G52"/>
    </row>
    <row r="53" spans="1:7" x14ac:dyDescent="0.25">
      <c r="A53"/>
      <c r="B53"/>
      <c r="C53"/>
      <c r="D53"/>
      <c r="E53"/>
      <c r="F53"/>
      <c r="G53"/>
    </row>
    <row r="54" spans="1:7" x14ac:dyDescent="0.25">
      <c r="A54"/>
      <c r="B54"/>
      <c r="C54"/>
      <c r="D54"/>
      <c r="E54"/>
      <c r="F54"/>
      <c r="G54"/>
    </row>
    <row r="55" spans="1:7" x14ac:dyDescent="0.25">
      <c r="A55"/>
      <c r="B55"/>
      <c r="C55"/>
      <c r="D55"/>
      <c r="E55"/>
      <c r="F55"/>
      <c r="G55"/>
    </row>
    <row r="56" spans="1:7" x14ac:dyDescent="0.25">
      <c r="A56"/>
      <c r="B56"/>
      <c r="C56"/>
      <c r="D56"/>
      <c r="E56"/>
      <c r="F56"/>
      <c r="G56"/>
    </row>
    <row r="57" spans="1:7" x14ac:dyDescent="0.25">
      <c r="A57"/>
      <c r="B57"/>
      <c r="C57"/>
      <c r="D57"/>
      <c r="E57"/>
      <c r="F57"/>
      <c r="G57"/>
    </row>
    <row r="58" spans="1:7" x14ac:dyDescent="0.25">
      <c r="A58"/>
      <c r="B58"/>
      <c r="C58"/>
      <c r="D58"/>
      <c r="E58"/>
      <c r="F58"/>
      <c r="G58"/>
    </row>
    <row r="59" spans="1:7" x14ac:dyDescent="0.25">
      <c r="A59"/>
      <c r="B59"/>
      <c r="C59"/>
      <c r="D59"/>
      <c r="E59"/>
      <c r="F59"/>
      <c r="G59"/>
    </row>
    <row r="60" spans="1:7" x14ac:dyDescent="0.25">
      <c r="A60"/>
      <c r="B60"/>
      <c r="C60"/>
      <c r="D60"/>
      <c r="E60"/>
      <c r="F60"/>
      <c r="G60"/>
    </row>
    <row r="61" spans="1:7" x14ac:dyDescent="0.25">
      <c r="A61"/>
      <c r="B61"/>
      <c r="C61"/>
      <c r="D61"/>
      <c r="E61"/>
      <c r="F61"/>
      <c r="G61"/>
    </row>
    <row r="62" spans="1:7" x14ac:dyDescent="0.25">
      <c r="A62"/>
      <c r="B62"/>
      <c r="C62"/>
      <c r="D62"/>
      <c r="E62"/>
      <c r="F62"/>
      <c r="G62"/>
    </row>
    <row r="63" spans="1:7" x14ac:dyDescent="0.25">
      <c r="A63"/>
      <c r="B63"/>
      <c r="C63"/>
      <c r="D63"/>
      <c r="E63"/>
      <c r="F63"/>
      <c r="G63"/>
    </row>
    <row r="64" spans="1:7" x14ac:dyDescent="0.25">
      <c r="A64"/>
      <c r="B64"/>
      <c r="C64"/>
      <c r="D64"/>
      <c r="E64"/>
      <c r="F64"/>
      <c r="G64"/>
    </row>
    <row r="65" spans="1:7" x14ac:dyDescent="0.25">
      <c r="A65"/>
      <c r="B65"/>
      <c r="C65"/>
      <c r="D65"/>
      <c r="E65"/>
      <c r="F65"/>
      <c r="G65"/>
    </row>
    <row r="66" spans="1:7" x14ac:dyDescent="0.25">
      <c r="A66"/>
      <c r="B66"/>
      <c r="C66"/>
      <c r="D66"/>
      <c r="E66"/>
      <c r="F66"/>
      <c r="G66"/>
    </row>
    <row r="67" spans="1:7" x14ac:dyDescent="0.25">
      <c r="A67"/>
      <c r="B67"/>
      <c r="C67"/>
      <c r="D67"/>
      <c r="E67"/>
      <c r="F67"/>
      <c r="G67"/>
    </row>
    <row r="68" spans="1:7" x14ac:dyDescent="0.25">
      <c r="A68"/>
      <c r="B68"/>
      <c r="C68"/>
      <c r="D68"/>
      <c r="E68"/>
      <c r="F68"/>
      <c r="G68"/>
    </row>
    <row r="69" spans="1:7" x14ac:dyDescent="0.25">
      <c r="A69"/>
      <c r="B69"/>
      <c r="C69"/>
      <c r="D69"/>
      <c r="E69"/>
      <c r="F69"/>
      <c r="G69"/>
    </row>
    <row r="70" spans="1:7" x14ac:dyDescent="0.25">
      <c r="A70"/>
      <c r="B70"/>
      <c r="C70"/>
      <c r="D70"/>
      <c r="E70"/>
      <c r="F70"/>
      <c r="G70"/>
    </row>
    <row r="71" spans="1:7" x14ac:dyDescent="0.25">
      <c r="A71"/>
      <c r="B71"/>
      <c r="C71"/>
      <c r="D71"/>
      <c r="E71"/>
      <c r="F71"/>
      <c r="G71"/>
    </row>
    <row r="72" spans="1:7" x14ac:dyDescent="0.25">
      <c r="A72"/>
      <c r="B72"/>
      <c r="C72"/>
      <c r="D72"/>
      <c r="E72"/>
      <c r="F72"/>
      <c r="G72"/>
    </row>
    <row r="73" spans="1:7" x14ac:dyDescent="0.25">
      <c r="A73"/>
      <c r="B73"/>
      <c r="C73"/>
      <c r="D73"/>
      <c r="E73"/>
      <c r="F73"/>
      <c r="G73"/>
    </row>
    <row r="74" spans="1:7" x14ac:dyDescent="0.25">
      <c r="A74"/>
      <c r="B74"/>
      <c r="C74"/>
      <c r="D74"/>
      <c r="E74"/>
      <c r="F74"/>
      <c r="G74"/>
    </row>
    <row r="75" spans="1:7" x14ac:dyDescent="0.25">
      <c r="A75"/>
      <c r="B75"/>
      <c r="C75"/>
      <c r="D75"/>
      <c r="E75"/>
      <c r="F75"/>
      <c r="G75"/>
    </row>
    <row r="76" spans="1:7" x14ac:dyDescent="0.25">
      <c r="A76"/>
      <c r="B76"/>
      <c r="C76"/>
      <c r="D76"/>
      <c r="E76"/>
      <c r="F76"/>
      <c r="G76"/>
    </row>
    <row r="77" spans="1:7" x14ac:dyDescent="0.25">
      <c r="A77"/>
      <c r="B77"/>
      <c r="C77"/>
      <c r="D77"/>
      <c r="E77"/>
      <c r="F77"/>
      <c r="G77"/>
    </row>
    <row r="78" spans="1:7" x14ac:dyDescent="0.25">
      <c r="A78"/>
      <c r="B78"/>
      <c r="C78"/>
      <c r="D78"/>
      <c r="E78"/>
      <c r="F78"/>
      <c r="G78"/>
    </row>
    <row r="79" spans="1:7" x14ac:dyDescent="0.25">
      <c r="A79"/>
      <c r="B79"/>
      <c r="C79"/>
      <c r="D79"/>
      <c r="E79"/>
      <c r="F79"/>
      <c r="G79"/>
    </row>
    <row r="80" spans="1:7" x14ac:dyDescent="0.25">
      <c r="A80"/>
      <c r="B80"/>
      <c r="C80"/>
      <c r="D80"/>
      <c r="E80"/>
      <c r="F80"/>
      <c r="G80"/>
    </row>
    <row r="81" spans="1:7" x14ac:dyDescent="0.25">
      <c r="A81"/>
      <c r="B81"/>
      <c r="C81"/>
      <c r="D81"/>
      <c r="E81"/>
      <c r="F81"/>
      <c r="G81"/>
    </row>
    <row r="82" spans="1:7" x14ac:dyDescent="0.25">
      <c r="A82"/>
      <c r="B82"/>
      <c r="C82"/>
      <c r="D82"/>
      <c r="E82"/>
      <c r="F82"/>
      <c r="G82"/>
    </row>
    <row r="83" spans="1:7" x14ac:dyDescent="0.25">
      <c r="A83"/>
      <c r="B83"/>
      <c r="C83"/>
      <c r="D83"/>
      <c r="E83"/>
      <c r="F83"/>
      <c r="G83"/>
    </row>
    <row r="84" spans="1:7" x14ac:dyDescent="0.25">
      <c r="A84"/>
      <c r="B84"/>
      <c r="C84"/>
      <c r="D84"/>
      <c r="E84"/>
      <c r="F84"/>
      <c r="G84"/>
    </row>
    <row r="85" spans="1:7" x14ac:dyDescent="0.25">
      <c r="A85"/>
      <c r="B85"/>
      <c r="C85"/>
      <c r="D85"/>
      <c r="E85"/>
      <c r="F85"/>
      <c r="G85"/>
    </row>
    <row r="86" spans="1:7" x14ac:dyDescent="0.25">
      <c r="A86"/>
      <c r="B86"/>
      <c r="C86"/>
      <c r="D86"/>
      <c r="E86"/>
      <c r="F86"/>
      <c r="G86"/>
    </row>
    <row r="87" spans="1:7" x14ac:dyDescent="0.25">
      <c r="A87"/>
      <c r="B87"/>
      <c r="C87"/>
      <c r="D87"/>
      <c r="E87"/>
      <c r="F87"/>
      <c r="G87"/>
    </row>
    <row r="88" spans="1:7" x14ac:dyDescent="0.25">
      <c r="A88"/>
      <c r="B88"/>
      <c r="C88"/>
      <c r="D88"/>
      <c r="E88"/>
      <c r="F88"/>
      <c r="G88"/>
    </row>
    <row r="89" spans="1:7" x14ac:dyDescent="0.25">
      <c r="A89"/>
      <c r="B89"/>
      <c r="C89"/>
      <c r="D89"/>
      <c r="E89"/>
      <c r="F89"/>
      <c r="G89"/>
    </row>
    <row r="90" spans="1:7" x14ac:dyDescent="0.25">
      <c r="A90"/>
      <c r="B90"/>
      <c r="C90"/>
      <c r="D90"/>
      <c r="E90"/>
      <c r="F90"/>
      <c r="G90"/>
    </row>
    <row r="91" spans="1:7" x14ac:dyDescent="0.25">
      <c r="A91"/>
      <c r="B91"/>
      <c r="C91"/>
      <c r="D91"/>
      <c r="E91"/>
      <c r="F91"/>
      <c r="G91"/>
    </row>
    <row r="92" spans="1:7" x14ac:dyDescent="0.25">
      <c r="A92"/>
      <c r="B92"/>
      <c r="C92"/>
      <c r="D92"/>
      <c r="E92"/>
      <c r="F92"/>
      <c r="G92"/>
    </row>
    <row r="93" spans="1:7" x14ac:dyDescent="0.25">
      <c r="A93"/>
      <c r="B93"/>
      <c r="C93"/>
      <c r="D93"/>
      <c r="E93"/>
      <c r="F93"/>
      <c r="G93"/>
    </row>
    <row r="94" spans="1:7" x14ac:dyDescent="0.25">
      <c r="A94"/>
      <c r="B94"/>
      <c r="C94"/>
      <c r="D94"/>
      <c r="E94"/>
      <c r="F94"/>
      <c r="G94"/>
    </row>
    <row r="95" spans="1:7" x14ac:dyDescent="0.25">
      <c r="A95"/>
      <c r="B95"/>
      <c r="C95"/>
      <c r="D95"/>
      <c r="E95"/>
      <c r="F95"/>
      <c r="G95"/>
    </row>
    <row r="96" spans="1:7" x14ac:dyDescent="0.25">
      <c r="A96"/>
      <c r="B96"/>
      <c r="C96"/>
      <c r="D96"/>
      <c r="E96"/>
      <c r="F96"/>
      <c r="G96"/>
    </row>
    <row r="97" spans="1:7" x14ac:dyDescent="0.25">
      <c r="A97"/>
      <c r="B97"/>
      <c r="C97"/>
      <c r="D97"/>
      <c r="E97"/>
      <c r="F97"/>
      <c r="G97"/>
    </row>
    <row r="98" spans="1:7" x14ac:dyDescent="0.25">
      <c r="A98"/>
      <c r="B98"/>
      <c r="C98"/>
      <c r="D98"/>
      <c r="E98"/>
      <c r="F98"/>
      <c r="G98"/>
    </row>
    <row r="99" spans="1:7" x14ac:dyDescent="0.25">
      <c r="A99"/>
      <c r="B99"/>
      <c r="C99"/>
      <c r="D99"/>
      <c r="E99"/>
      <c r="F99"/>
      <c r="G99"/>
    </row>
    <row r="100" spans="1:7" x14ac:dyDescent="0.25">
      <c r="A100"/>
      <c r="B100"/>
      <c r="C100"/>
      <c r="D100"/>
      <c r="E100"/>
      <c r="F100"/>
      <c r="G100"/>
    </row>
    <row r="101" spans="1:7" x14ac:dyDescent="0.25">
      <c r="A101"/>
      <c r="B101"/>
      <c r="C101"/>
      <c r="D101"/>
      <c r="E101"/>
      <c r="F101"/>
      <c r="G101"/>
    </row>
    <row r="102" spans="1:7" x14ac:dyDescent="0.25">
      <c r="A102"/>
      <c r="B102"/>
      <c r="C102"/>
      <c r="D102"/>
      <c r="E102"/>
      <c r="F102"/>
      <c r="G102"/>
    </row>
    <row r="103" spans="1:7" x14ac:dyDescent="0.25">
      <c r="A103"/>
      <c r="B103"/>
      <c r="C103"/>
      <c r="D103"/>
      <c r="E103"/>
      <c r="F103"/>
      <c r="G103"/>
    </row>
    <row r="104" spans="1:7" x14ac:dyDescent="0.25">
      <c r="A104"/>
      <c r="B104"/>
      <c r="C104"/>
      <c r="D104"/>
      <c r="E104"/>
      <c r="F104"/>
      <c r="G104"/>
    </row>
    <row r="105" spans="1:7" x14ac:dyDescent="0.25">
      <c r="A105"/>
      <c r="B105"/>
      <c r="C105"/>
      <c r="D105"/>
      <c r="E105"/>
      <c r="F105"/>
      <c r="G105"/>
    </row>
    <row r="106" spans="1:7" x14ac:dyDescent="0.25">
      <c r="A106"/>
      <c r="B106"/>
      <c r="C106"/>
      <c r="D106"/>
      <c r="E106"/>
      <c r="F106"/>
      <c r="G106"/>
    </row>
    <row r="107" spans="1:7" x14ac:dyDescent="0.25">
      <c r="A107"/>
      <c r="B107"/>
      <c r="C107"/>
      <c r="D107"/>
      <c r="E107"/>
      <c r="F107"/>
      <c r="G107"/>
    </row>
    <row r="108" spans="1:7" x14ac:dyDescent="0.25">
      <c r="A108"/>
      <c r="B108"/>
      <c r="C108"/>
      <c r="D108"/>
      <c r="E108"/>
      <c r="F108"/>
      <c r="G108"/>
    </row>
    <row r="109" spans="1:7" x14ac:dyDescent="0.25">
      <c r="A109"/>
      <c r="B109"/>
      <c r="C109"/>
      <c r="D109"/>
      <c r="E109"/>
      <c r="F109"/>
      <c r="G109"/>
    </row>
    <row r="110" spans="1:7" x14ac:dyDescent="0.25">
      <c r="A110"/>
      <c r="B110"/>
      <c r="C110"/>
      <c r="D110"/>
      <c r="E110"/>
      <c r="F110"/>
      <c r="G110"/>
    </row>
    <row r="111" spans="1:7" x14ac:dyDescent="0.25">
      <c r="A111"/>
      <c r="B111"/>
      <c r="C111"/>
      <c r="D111"/>
      <c r="E111"/>
      <c r="F111"/>
      <c r="G111"/>
    </row>
    <row r="112" spans="1:7" x14ac:dyDescent="0.25">
      <c r="A112"/>
      <c r="B112"/>
      <c r="C112"/>
      <c r="D112"/>
      <c r="E112"/>
      <c r="F112"/>
      <c r="G112"/>
    </row>
    <row r="113" spans="1:7" x14ac:dyDescent="0.25">
      <c r="A113"/>
      <c r="B113"/>
      <c r="C113"/>
      <c r="D113"/>
      <c r="E113"/>
      <c r="F113"/>
      <c r="G113"/>
    </row>
    <row r="114" spans="1:7" x14ac:dyDescent="0.25">
      <c r="A114"/>
      <c r="B114"/>
      <c r="C114"/>
      <c r="D114"/>
      <c r="E114"/>
      <c r="F114"/>
      <c r="G114"/>
    </row>
    <row r="115" spans="1:7" x14ac:dyDescent="0.25">
      <c r="A115"/>
      <c r="B115"/>
      <c r="C115"/>
      <c r="D115"/>
      <c r="E115"/>
      <c r="F115"/>
      <c r="G115"/>
    </row>
    <row r="116" spans="1:7" x14ac:dyDescent="0.25">
      <c r="A116"/>
      <c r="B116"/>
      <c r="C116"/>
      <c r="D116"/>
      <c r="E116"/>
      <c r="F116"/>
      <c r="G116"/>
    </row>
    <row r="117" spans="1:7" x14ac:dyDescent="0.25">
      <c r="A117"/>
      <c r="B117"/>
      <c r="C117"/>
      <c r="D117"/>
      <c r="E117"/>
      <c r="F117"/>
      <c r="G117"/>
    </row>
    <row r="118" spans="1:7" x14ac:dyDescent="0.25">
      <c r="A118"/>
      <c r="B118"/>
      <c r="C118"/>
      <c r="D118"/>
      <c r="E118"/>
      <c r="F118"/>
      <c r="G118"/>
    </row>
    <row r="119" spans="1:7" x14ac:dyDescent="0.25">
      <c r="A119"/>
      <c r="B119"/>
      <c r="C119"/>
      <c r="D119"/>
      <c r="E119"/>
      <c r="F119"/>
      <c r="G119"/>
    </row>
    <row r="120" spans="1:7" x14ac:dyDescent="0.25">
      <c r="A120"/>
      <c r="B120"/>
      <c r="C120"/>
      <c r="D120"/>
      <c r="E120"/>
      <c r="F120"/>
      <c r="G120"/>
    </row>
    <row r="121" spans="1:7" x14ac:dyDescent="0.25">
      <c r="A121"/>
      <c r="B121"/>
      <c r="C121"/>
      <c r="D121"/>
      <c r="E121"/>
      <c r="F121"/>
      <c r="G121"/>
    </row>
    <row r="122" spans="1:7" x14ac:dyDescent="0.25">
      <c r="A122"/>
      <c r="B122"/>
      <c r="C122"/>
      <c r="D122"/>
      <c r="E122"/>
      <c r="F122"/>
      <c r="G122"/>
    </row>
    <row r="123" spans="1:7" x14ac:dyDescent="0.25">
      <c r="A123"/>
      <c r="B123"/>
      <c r="C123"/>
      <c r="D123"/>
      <c r="E123"/>
      <c r="F123"/>
      <c r="G123"/>
    </row>
    <row r="124" spans="1:7" x14ac:dyDescent="0.25">
      <c r="A124"/>
      <c r="B124"/>
      <c r="C124"/>
      <c r="D124"/>
      <c r="E124"/>
      <c r="F124"/>
      <c r="G124"/>
    </row>
    <row r="125" spans="1:7" x14ac:dyDescent="0.25">
      <c r="A125"/>
      <c r="B125"/>
      <c r="C125"/>
      <c r="D125"/>
      <c r="E125"/>
      <c r="F125"/>
      <c r="G125"/>
    </row>
    <row r="126" spans="1:7" x14ac:dyDescent="0.25">
      <c r="A126"/>
      <c r="B126"/>
      <c r="C126"/>
      <c r="D126"/>
      <c r="E126"/>
      <c r="F126"/>
      <c r="G126"/>
    </row>
    <row r="127" spans="1:7" x14ac:dyDescent="0.25">
      <c r="A127"/>
      <c r="B127"/>
      <c r="C127"/>
      <c r="D127"/>
      <c r="E127"/>
      <c r="F127"/>
      <c r="G127"/>
    </row>
    <row r="128" spans="1:7" x14ac:dyDescent="0.25">
      <c r="A128"/>
      <c r="B128"/>
      <c r="C128"/>
      <c r="D128"/>
      <c r="E128"/>
      <c r="F128"/>
      <c r="G128"/>
    </row>
    <row r="129" spans="1:7" x14ac:dyDescent="0.25">
      <c r="A129"/>
      <c r="B129"/>
      <c r="C129"/>
      <c r="D129"/>
      <c r="E129"/>
      <c r="F129"/>
      <c r="G129"/>
    </row>
    <row r="130" spans="1:7" x14ac:dyDescent="0.25">
      <c r="A130"/>
      <c r="B130"/>
      <c r="C130"/>
      <c r="D130"/>
      <c r="E130"/>
      <c r="F130"/>
      <c r="G130"/>
    </row>
    <row r="131" spans="1:7" x14ac:dyDescent="0.25">
      <c r="A131"/>
      <c r="B131"/>
      <c r="C131"/>
      <c r="D131"/>
      <c r="E131"/>
      <c r="F131"/>
      <c r="G131"/>
    </row>
    <row r="132" spans="1:7" x14ac:dyDescent="0.25">
      <c r="A132"/>
      <c r="B132"/>
      <c r="C132"/>
      <c r="D132"/>
      <c r="E132"/>
      <c r="F132"/>
      <c r="G132"/>
    </row>
    <row r="133" spans="1:7" x14ac:dyDescent="0.25">
      <c r="A133"/>
      <c r="B133"/>
      <c r="C133"/>
      <c r="D133"/>
      <c r="E133"/>
      <c r="F133"/>
      <c r="G133"/>
    </row>
    <row r="134" spans="1:7" x14ac:dyDescent="0.25">
      <c r="A134"/>
      <c r="B134"/>
      <c r="C134"/>
      <c r="D134"/>
      <c r="E134"/>
      <c r="F134"/>
      <c r="G134"/>
    </row>
    <row r="135" spans="1:7" x14ac:dyDescent="0.25">
      <c r="A135"/>
      <c r="B135"/>
      <c r="C135"/>
      <c r="D135"/>
      <c r="E135"/>
      <c r="F135"/>
      <c r="G135"/>
    </row>
    <row r="136" spans="1:7" x14ac:dyDescent="0.25">
      <c r="A136"/>
      <c r="B136"/>
      <c r="C136"/>
      <c r="D136"/>
      <c r="E136"/>
      <c r="F136"/>
      <c r="G136"/>
    </row>
    <row r="137" spans="1:7" x14ac:dyDescent="0.25">
      <c r="A137"/>
      <c r="B137"/>
      <c r="C137"/>
      <c r="D137"/>
      <c r="E137"/>
      <c r="F137"/>
      <c r="G137"/>
    </row>
    <row r="138" spans="1:7" x14ac:dyDescent="0.25">
      <c r="A138"/>
      <c r="B138"/>
      <c r="C138"/>
      <c r="D138"/>
      <c r="E138"/>
      <c r="F138"/>
      <c r="G138"/>
    </row>
    <row r="139" spans="1:7" x14ac:dyDescent="0.25">
      <c r="A139"/>
      <c r="B139"/>
      <c r="C139"/>
      <c r="D139"/>
      <c r="E139"/>
      <c r="F139"/>
      <c r="G139"/>
    </row>
    <row r="140" spans="1:7" x14ac:dyDescent="0.25">
      <c r="A140"/>
      <c r="B140"/>
      <c r="C140"/>
      <c r="D140"/>
      <c r="E140"/>
      <c r="F140"/>
      <c r="G140"/>
    </row>
    <row r="141" spans="1:7" x14ac:dyDescent="0.25">
      <c r="A141"/>
      <c r="B141"/>
      <c r="C141"/>
      <c r="D141"/>
      <c r="E141"/>
      <c r="F141"/>
      <c r="G141"/>
    </row>
    <row r="142" spans="1:7" x14ac:dyDescent="0.25">
      <c r="A142"/>
      <c r="B142"/>
      <c r="C142"/>
      <c r="D142"/>
      <c r="E142"/>
      <c r="F142"/>
      <c r="G142"/>
    </row>
    <row r="143" spans="1:7" x14ac:dyDescent="0.25">
      <c r="A143"/>
      <c r="B143"/>
      <c r="C143"/>
      <c r="D143"/>
      <c r="E143"/>
      <c r="F143"/>
      <c r="G143"/>
    </row>
    <row r="144" spans="1:7" x14ac:dyDescent="0.25">
      <c r="A144"/>
      <c r="B144"/>
      <c r="C144"/>
      <c r="D144"/>
      <c r="E144"/>
      <c r="F144"/>
      <c r="G144"/>
    </row>
    <row r="145" spans="1:7" x14ac:dyDescent="0.25">
      <c r="A145"/>
      <c r="B145"/>
      <c r="C145"/>
      <c r="D145"/>
      <c r="E145"/>
      <c r="F145"/>
      <c r="G145"/>
    </row>
    <row r="146" spans="1:7" x14ac:dyDescent="0.25">
      <c r="A146"/>
      <c r="B146"/>
      <c r="C146"/>
      <c r="D146"/>
      <c r="E146"/>
      <c r="F146"/>
      <c r="G146"/>
    </row>
    <row r="147" spans="1:7" x14ac:dyDescent="0.25">
      <c r="A147"/>
      <c r="B147"/>
      <c r="C147"/>
      <c r="D147"/>
      <c r="E147"/>
      <c r="F147"/>
      <c r="G147"/>
    </row>
    <row r="148" spans="1:7" x14ac:dyDescent="0.25">
      <c r="A148"/>
      <c r="B148"/>
      <c r="C148"/>
      <c r="D148"/>
      <c r="E148"/>
      <c r="F148"/>
      <c r="G148"/>
    </row>
    <row r="149" spans="1:7" x14ac:dyDescent="0.25">
      <c r="A149"/>
      <c r="B149"/>
      <c r="C149"/>
      <c r="D149"/>
      <c r="E149"/>
      <c r="F149"/>
      <c r="G149"/>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8C65-74D6-4CC8-BF49-2833DDD562FB}">
  <dimension ref="A1:AB146"/>
  <sheetViews>
    <sheetView topLeftCell="B1" workbookViewId="0">
      <pane ySplit="1" topLeftCell="A2" activePane="bottomLeft" state="frozen"/>
      <selection pane="bottomLeft" activeCell="R163" sqref="R163"/>
    </sheetView>
  </sheetViews>
  <sheetFormatPr baseColWidth="10" defaultRowHeight="15" outlineLevelCol="1" x14ac:dyDescent="0.25"/>
  <cols>
    <col min="1" max="1" width="0" hidden="1" customWidth="1" outlineLevel="1"/>
    <col min="2" max="2" width="7.28515625" customWidth="1" collapsed="1"/>
    <col min="3" max="3" width="12.7109375" customWidth="1"/>
    <col min="4" max="4" width="20" customWidth="1"/>
    <col min="5" max="5" width="8.28515625" customWidth="1"/>
    <col min="6" max="6" width="24.140625" customWidth="1"/>
    <col min="7" max="7" width="21.42578125" customWidth="1"/>
    <col min="8" max="8" width="24.42578125" customWidth="1"/>
    <col min="9" max="9" width="6.140625" customWidth="1"/>
    <col min="10" max="10" width="8" hidden="1" customWidth="1" outlineLevel="1"/>
    <col min="11" max="11" width="23.140625" hidden="1" customWidth="1" outlineLevel="1"/>
    <col min="12" max="12" width="10.7109375" hidden="1" customWidth="1" outlineLevel="1"/>
    <col min="13" max="13" width="13.140625" hidden="1" customWidth="1" outlineLevel="1"/>
    <col min="14" max="14" width="12.7109375" hidden="1" customWidth="1" outlineLevel="1"/>
    <col min="15" max="15" width="12.7109375" customWidth="1" collapsed="1"/>
    <col min="16" max="16" width="13.140625" customWidth="1"/>
    <col min="17" max="17" width="9.28515625" customWidth="1"/>
    <col min="18" max="18" width="15.7109375" style="1" customWidth="1"/>
    <col min="19" max="19" width="18.28515625" customWidth="1"/>
    <col min="20" max="21" width="9.7109375" hidden="1" customWidth="1" outlineLevel="1"/>
    <col min="22" max="22" width="17" hidden="1" customWidth="1" outlineLevel="1"/>
    <col min="23" max="23" width="14.28515625" style="2" hidden="1" customWidth="1" outlineLevel="1"/>
    <col min="24" max="24" width="21.7109375" hidden="1" customWidth="1" outlineLevel="1"/>
    <col min="25" max="25" width="13.85546875" style="2" hidden="1" customWidth="1" outlineLevel="1"/>
    <col min="26" max="26" width="17.5703125" hidden="1" customWidth="1" outlineLevel="1"/>
    <col min="27" max="27" width="14.42578125" style="2" hidden="1" customWidth="1" outlineLevel="1"/>
    <col min="28" max="28" width="16" customWidth="1" collapsed="1"/>
  </cols>
  <sheetData>
    <row r="1" spans="1:28" x14ac:dyDescent="0.25">
      <c r="A1" t="s">
        <v>1947</v>
      </c>
      <c r="B1" s="8" t="s">
        <v>1</v>
      </c>
      <c r="C1" s="8" t="s">
        <v>2</v>
      </c>
      <c r="D1" s="8" t="s">
        <v>3</v>
      </c>
      <c r="E1" s="8" t="s">
        <v>4</v>
      </c>
      <c r="F1" s="8" t="s">
        <v>5</v>
      </c>
      <c r="G1" s="8" t="s">
        <v>6</v>
      </c>
      <c r="H1" s="8" t="s">
        <v>7</v>
      </c>
      <c r="I1" s="9" t="s">
        <v>9</v>
      </c>
      <c r="J1" s="9" t="s">
        <v>10</v>
      </c>
      <c r="K1" s="9" t="s">
        <v>8</v>
      </c>
      <c r="L1" s="10" t="s">
        <v>12</v>
      </c>
      <c r="M1" s="10" t="s">
        <v>13</v>
      </c>
      <c r="N1" s="10" t="s">
        <v>14</v>
      </c>
      <c r="O1" t="s">
        <v>0</v>
      </c>
      <c r="P1" s="1" t="s">
        <v>6948</v>
      </c>
      <c r="Q1" s="9" t="s">
        <v>11</v>
      </c>
      <c r="R1" s="65" t="s">
        <v>6949</v>
      </c>
      <c r="S1" s="54" t="s">
        <v>6950</v>
      </c>
      <c r="T1" s="86" t="s">
        <v>7626</v>
      </c>
      <c r="U1" s="86" t="s">
        <v>7627</v>
      </c>
      <c r="V1" s="86" t="s">
        <v>7628</v>
      </c>
      <c r="W1" s="86" t="s">
        <v>7629</v>
      </c>
      <c r="X1" s="86" t="s">
        <v>7630</v>
      </c>
      <c r="Y1" s="86" t="s">
        <v>7631</v>
      </c>
      <c r="Z1" s="86" t="s">
        <v>7632</v>
      </c>
      <c r="AA1" s="86" t="s">
        <v>7633</v>
      </c>
      <c r="AB1" t="s">
        <v>7363</v>
      </c>
    </row>
    <row r="2" spans="1:28" hidden="1" x14ac:dyDescent="0.25">
      <c r="A2">
        <v>4467832015</v>
      </c>
      <c r="B2" t="s">
        <v>18</v>
      </c>
      <c r="C2" s="1">
        <v>43159</v>
      </c>
      <c r="D2" t="s">
        <v>248</v>
      </c>
      <c r="E2">
        <v>32015</v>
      </c>
      <c r="F2" t="s">
        <v>3094</v>
      </c>
      <c r="G2" t="s">
        <v>7337</v>
      </c>
      <c r="H2" t="s">
        <v>1820</v>
      </c>
      <c r="I2" t="s">
        <v>31</v>
      </c>
      <c r="J2" t="s">
        <v>23</v>
      </c>
      <c r="K2" t="s">
        <v>1378</v>
      </c>
      <c r="L2" t="s">
        <v>3199</v>
      </c>
      <c r="M2" t="s">
        <v>3200</v>
      </c>
      <c r="N2" t="s">
        <v>3201</v>
      </c>
      <c r="O2" t="s">
        <v>2376</v>
      </c>
      <c r="P2" s="1">
        <v>44678</v>
      </c>
      <c r="Q2" s="14"/>
      <c r="S2" t="s">
        <v>7052</v>
      </c>
      <c r="T2" t="s">
        <v>5984</v>
      </c>
      <c r="U2" t="s">
        <v>5984</v>
      </c>
      <c r="V2" t="s">
        <v>248</v>
      </c>
      <c r="W2" s="2" t="b">
        <f>Tabla7[[#This Row],[PLAN CONSUMO 30/09]]=Tabla7[[#This Row],[PLAN_CONSUMO]]</f>
        <v>1</v>
      </c>
      <c r="X2" t="s">
        <v>7337</v>
      </c>
      <c r="Y2" s="2" t="b">
        <f>Tabla7[[#This Row],[DESCRIPCION_U2000 30/09]]=Tabla7[[#This Row],[DESCRIPCION_U2000]]</f>
        <v>1</v>
      </c>
      <c r="Z2" t="s">
        <v>1820</v>
      </c>
      <c r="AA2" s="2" t="b">
        <f>Tabla7[[#This Row],[EJECUTIVO COMERCIAL 30/09]]=Tabla7[[#This Row],[EJECUTIVO_CORPORATE]]</f>
        <v>1</v>
      </c>
      <c r="AB2" t="s">
        <v>7364</v>
      </c>
    </row>
    <row r="3" spans="1:28" hidden="1" x14ac:dyDescent="0.25">
      <c r="A3">
        <v>4381934551</v>
      </c>
      <c r="B3" t="s">
        <v>18</v>
      </c>
      <c r="C3" s="1">
        <v>43769</v>
      </c>
      <c r="D3" t="s">
        <v>94</v>
      </c>
      <c r="E3">
        <v>34551</v>
      </c>
      <c r="F3" t="s">
        <v>277</v>
      </c>
      <c r="G3" t="s">
        <v>6021</v>
      </c>
      <c r="H3" t="s">
        <v>7110</v>
      </c>
      <c r="I3" t="s">
        <v>31</v>
      </c>
      <c r="J3" t="s">
        <v>23</v>
      </c>
      <c r="K3" s="43" t="s">
        <v>1233</v>
      </c>
      <c r="L3" t="s">
        <v>279</v>
      </c>
      <c r="M3" t="s">
        <v>280</v>
      </c>
      <c r="N3" t="s">
        <v>281</v>
      </c>
      <c r="O3" t="s">
        <v>2376</v>
      </c>
      <c r="P3" s="1">
        <v>43819</v>
      </c>
      <c r="Q3" s="14"/>
      <c r="S3" t="s">
        <v>7052</v>
      </c>
      <c r="T3" t="s">
        <v>5982</v>
      </c>
      <c r="U3" t="s">
        <v>5982</v>
      </c>
      <c r="V3" t="s">
        <v>94</v>
      </c>
      <c r="W3" s="2" t="b">
        <f>Tabla7[[#This Row],[PLAN CONSUMO 30/09]]=Tabla7[[#This Row],[PLAN_CONSUMO]]</f>
        <v>1</v>
      </c>
      <c r="X3" t="s">
        <v>6021</v>
      </c>
      <c r="Y3" s="2" t="b">
        <f>Tabla7[[#This Row],[DESCRIPCION_U2000 30/09]]=Tabla7[[#This Row],[DESCRIPCION_U2000]]</f>
        <v>1</v>
      </c>
      <c r="Z3" t="s">
        <v>7110</v>
      </c>
      <c r="AA3" s="2" t="b">
        <f>Tabla7[[#This Row],[EJECUTIVO COMERCIAL 30/09]]=Tabla7[[#This Row],[EJECUTIVO_CORPORATE]]</f>
        <v>1</v>
      </c>
      <c r="AB3" t="s">
        <v>7364</v>
      </c>
    </row>
    <row r="4" spans="1:28" hidden="1" x14ac:dyDescent="0.25">
      <c r="A4">
        <v>4434431843</v>
      </c>
      <c r="B4" t="s">
        <v>18</v>
      </c>
      <c r="C4" s="1">
        <v>43186</v>
      </c>
      <c r="D4" t="s">
        <v>930</v>
      </c>
      <c r="E4">
        <v>31843</v>
      </c>
      <c r="F4" t="s">
        <v>2457</v>
      </c>
      <c r="G4" t="s">
        <v>2464</v>
      </c>
      <c r="H4" t="s">
        <v>4620</v>
      </c>
      <c r="I4" t="s">
        <v>31</v>
      </c>
      <c r="J4" t="s">
        <v>23</v>
      </c>
      <c r="K4" t="s">
        <v>1225</v>
      </c>
      <c r="L4" t="s">
        <v>2465</v>
      </c>
      <c r="M4" t="s">
        <v>2466</v>
      </c>
      <c r="N4" t="s">
        <v>2467</v>
      </c>
      <c r="O4" t="s">
        <v>2376</v>
      </c>
      <c r="P4" s="1">
        <v>44344</v>
      </c>
      <c r="Q4" s="14"/>
      <c r="S4" t="s">
        <v>7052</v>
      </c>
      <c r="T4" t="s">
        <v>5982</v>
      </c>
      <c r="U4" t="s">
        <v>35</v>
      </c>
      <c r="V4" t="s">
        <v>930</v>
      </c>
      <c r="W4" s="2" t="b">
        <f>Tabla7[[#This Row],[PLAN CONSUMO 30/09]]=Tabla7[[#This Row],[PLAN_CONSUMO]]</f>
        <v>1</v>
      </c>
      <c r="X4" t="s">
        <v>35</v>
      </c>
      <c r="Y4" s="2" t="b">
        <f>Tabla7[[#This Row],[DESCRIPCION_U2000 30/09]]=Tabla7[[#This Row],[DESCRIPCION_U2000]]</f>
        <v>0</v>
      </c>
      <c r="Z4" t="s">
        <v>4620</v>
      </c>
      <c r="AA4" s="2" t="b">
        <f>Tabla7[[#This Row],[EJECUTIVO COMERCIAL 30/09]]=Tabla7[[#This Row],[EJECUTIVO_CORPORATE]]</f>
        <v>1</v>
      </c>
      <c r="AB4" t="s">
        <v>7364</v>
      </c>
    </row>
    <row r="5" spans="1:28" hidden="1" x14ac:dyDescent="0.25">
      <c r="A5">
        <v>4413431898</v>
      </c>
      <c r="B5" t="s">
        <v>18</v>
      </c>
      <c r="C5" s="1">
        <v>43131</v>
      </c>
      <c r="D5" t="s">
        <v>5986</v>
      </c>
      <c r="E5">
        <v>31898</v>
      </c>
      <c r="F5" t="s">
        <v>2605</v>
      </c>
      <c r="G5" t="s">
        <v>6350</v>
      </c>
      <c r="H5" t="s">
        <v>1820</v>
      </c>
      <c r="I5" t="s">
        <v>752</v>
      </c>
      <c r="J5" t="s">
        <v>23</v>
      </c>
      <c r="K5" t="s">
        <v>1378</v>
      </c>
      <c r="L5" t="s">
        <v>2615</v>
      </c>
      <c r="M5" t="s">
        <v>2616</v>
      </c>
      <c r="N5" t="s">
        <v>2617</v>
      </c>
      <c r="O5" t="s">
        <v>2376</v>
      </c>
      <c r="P5" s="1">
        <v>44134</v>
      </c>
      <c r="Q5" s="14"/>
      <c r="S5" t="s">
        <v>7052</v>
      </c>
      <c r="T5" t="s">
        <v>5982</v>
      </c>
      <c r="U5" t="s">
        <v>5982</v>
      </c>
      <c r="V5" t="s">
        <v>5986</v>
      </c>
      <c r="W5" s="2" t="b">
        <f>Tabla7[[#This Row],[PLAN CONSUMO 30/09]]=Tabla7[[#This Row],[PLAN_CONSUMO]]</f>
        <v>1</v>
      </c>
      <c r="X5" t="s">
        <v>6350</v>
      </c>
      <c r="Y5" s="2" t="b">
        <f>Tabla7[[#This Row],[DESCRIPCION_U2000 30/09]]=Tabla7[[#This Row],[DESCRIPCION_U2000]]</f>
        <v>1</v>
      </c>
      <c r="Z5" t="s">
        <v>1820</v>
      </c>
      <c r="AA5" s="2" t="b">
        <f>Tabla7[[#This Row],[EJECUTIVO COMERCIAL 30/09]]=Tabla7[[#This Row],[EJECUTIVO_CORPORATE]]</f>
        <v>1</v>
      </c>
      <c r="AB5" t="s">
        <v>7364</v>
      </c>
    </row>
    <row r="6" spans="1:28" hidden="1" x14ac:dyDescent="0.25">
      <c r="A6">
        <v>4422135757</v>
      </c>
      <c r="B6" t="s">
        <v>18</v>
      </c>
      <c r="C6" s="1">
        <v>44165</v>
      </c>
      <c r="D6" t="s">
        <v>28</v>
      </c>
      <c r="E6">
        <v>35757</v>
      </c>
      <c r="F6" t="s">
        <v>2427</v>
      </c>
      <c r="G6" t="s">
        <v>3802</v>
      </c>
      <c r="H6" t="s">
        <v>3799</v>
      </c>
      <c r="I6" t="s">
        <v>22</v>
      </c>
      <c r="J6" t="s">
        <v>23</v>
      </c>
      <c r="K6" t="s">
        <v>823</v>
      </c>
      <c r="L6" t="s">
        <v>3862</v>
      </c>
      <c r="M6" t="s">
        <v>3863</v>
      </c>
      <c r="N6" t="s">
        <v>3864</v>
      </c>
      <c r="O6" t="s">
        <v>2376</v>
      </c>
      <c r="P6" s="1">
        <v>44221</v>
      </c>
      <c r="Q6" s="14">
        <v>44743</v>
      </c>
      <c r="R6" s="1">
        <v>44813</v>
      </c>
      <c r="S6" t="s">
        <v>6939</v>
      </c>
      <c r="T6" t="s">
        <v>5982</v>
      </c>
      <c r="U6" t="s">
        <v>5982</v>
      </c>
      <c r="V6" t="s">
        <v>28</v>
      </c>
      <c r="W6" s="2" t="b">
        <f>Tabla7[[#This Row],[PLAN CONSUMO 30/09]]=Tabla7[[#This Row],[PLAN_CONSUMO]]</f>
        <v>1</v>
      </c>
      <c r="X6" t="s">
        <v>3802</v>
      </c>
      <c r="Y6" s="2" t="b">
        <f>Tabla7[[#This Row],[DESCRIPCION_U2000 30/09]]=Tabla7[[#This Row],[DESCRIPCION_U2000]]</f>
        <v>1</v>
      </c>
      <c r="Z6" t="s">
        <v>3799</v>
      </c>
      <c r="AA6" s="2" t="b">
        <f>Tabla7[[#This Row],[EJECUTIVO COMERCIAL 30/09]]=Tabla7[[#This Row],[EJECUTIVO_CORPORATE]]</f>
        <v>1</v>
      </c>
      <c r="AB6" t="s">
        <v>7364</v>
      </c>
    </row>
    <row r="7" spans="1:28" hidden="1" x14ac:dyDescent="0.25">
      <c r="A7">
        <v>4415435579</v>
      </c>
      <c r="B7" t="s">
        <v>18</v>
      </c>
      <c r="C7" s="1">
        <v>44118</v>
      </c>
      <c r="D7" t="s">
        <v>1251</v>
      </c>
      <c r="E7">
        <v>35579</v>
      </c>
      <c r="F7" t="s">
        <v>1088</v>
      </c>
      <c r="G7" t="s">
        <v>3447</v>
      </c>
      <c r="H7" t="s">
        <v>7373</v>
      </c>
      <c r="I7" t="s">
        <v>22</v>
      </c>
      <c r="J7" t="s">
        <v>23</v>
      </c>
      <c r="K7" t="s">
        <v>1240</v>
      </c>
      <c r="L7" t="s">
        <v>3476</v>
      </c>
      <c r="M7" t="s">
        <v>3477</v>
      </c>
      <c r="N7" t="s">
        <v>3478</v>
      </c>
      <c r="O7" t="s">
        <v>2376</v>
      </c>
      <c r="P7" s="1">
        <v>44154</v>
      </c>
      <c r="Q7" s="14">
        <v>44743</v>
      </c>
      <c r="R7" s="1">
        <v>44754</v>
      </c>
      <c r="S7" t="s">
        <v>6939</v>
      </c>
      <c r="T7" t="s">
        <v>5982</v>
      </c>
      <c r="U7" t="s">
        <v>5982</v>
      </c>
      <c r="V7" t="s">
        <v>1251</v>
      </c>
      <c r="W7" s="2" t="b">
        <f>Tabla7[[#This Row],[PLAN CONSUMO 30/09]]=Tabla7[[#This Row],[PLAN_CONSUMO]]</f>
        <v>1</v>
      </c>
      <c r="X7" t="s">
        <v>3447</v>
      </c>
      <c r="Y7" s="2" t="b">
        <f>Tabla7[[#This Row],[DESCRIPCION_U2000 30/09]]=Tabla7[[#This Row],[DESCRIPCION_U2000]]</f>
        <v>1</v>
      </c>
      <c r="Z7" t="s">
        <v>7373</v>
      </c>
      <c r="AA7" s="2" t="b">
        <f>Tabla7[[#This Row],[EJECUTIVO COMERCIAL 30/09]]=Tabla7[[#This Row],[EJECUTIVO_CORPORATE]]</f>
        <v>1</v>
      </c>
      <c r="AB7" t="s">
        <v>7364</v>
      </c>
    </row>
    <row r="8" spans="1:28" hidden="1" x14ac:dyDescent="0.25">
      <c r="A8">
        <v>4419431156</v>
      </c>
      <c r="B8" t="s">
        <v>18</v>
      </c>
      <c r="C8" s="1">
        <v>42920</v>
      </c>
      <c r="D8" t="s">
        <v>248</v>
      </c>
      <c r="E8">
        <v>31156</v>
      </c>
      <c r="F8" t="s">
        <v>3112</v>
      </c>
      <c r="G8" t="s">
        <v>3116</v>
      </c>
      <c r="H8" t="s">
        <v>1760</v>
      </c>
      <c r="I8" t="s">
        <v>22</v>
      </c>
      <c r="J8" t="s">
        <v>23</v>
      </c>
      <c r="K8" t="s">
        <v>1231</v>
      </c>
      <c r="L8" t="s">
        <v>3243</v>
      </c>
      <c r="M8" t="s">
        <v>3244</v>
      </c>
      <c r="N8" t="s">
        <v>3238</v>
      </c>
      <c r="O8" t="s">
        <v>2376</v>
      </c>
      <c r="P8" s="1">
        <v>44194</v>
      </c>
      <c r="Q8" s="14">
        <v>44743</v>
      </c>
      <c r="R8" s="1">
        <v>44812</v>
      </c>
      <c r="S8" t="s">
        <v>6939</v>
      </c>
      <c r="T8" t="s">
        <v>5982</v>
      </c>
      <c r="U8" t="s">
        <v>5982</v>
      </c>
      <c r="V8" t="s">
        <v>248</v>
      </c>
      <c r="W8" s="2" t="b">
        <f>Tabla7[[#This Row],[PLAN CONSUMO 30/09]]=Tabla7[[#This Row],[PLAN_CONSUMO]]</f>
        <v>1</v>
      </c>
      <c r="X8" t="s">
        <v>3116</v>
      </c>
      <c r="Y8" s="2" t="b">
        <f>Tabla7[[#This Row],[DESCRIPCION_U2000 30/09]]=Tabla7[[#This Row],[DESCRIPCION_U2000]]</f>
        <v>1</v>
      </c>
      <c r="Z8" t="s">
        <v>1760</v>
      </c>
      <c r="AA8" s="2" t="b">
        <f>Tabla7[[#This Row],[EJECUTIVO COMERCIAL 30/09]]=Tabla7[[#This Row],[EJECUTIVO_CORPORATE]]</f>
        <v>1</v>
      </c>
      <c r="AB8" t="s">
        <v>7364</v>
      </c>
    </row>
    <row r="9" spans="1:28" hidden="1" x14ac:dyDescent="0.25">
      <c r="A9">
        <v>4415332552</v>
      </c>
      <c r="B9" t="s">
        <v>18</v>
      </c>
      <c r="C9" s="1">
        <v>43276</v>
      </c>
      <c r="D9" t="s">
        <v>129</v>
      </c>
      <c r="E9">
        <v>32552</v>
      </c>
      <c r="F9" t="s">
        <v>3098</v>
      </c>
      <c r="G9" t="s">
        <v>7338</v>
      </c>
      <c r="H9" t="s">
        <v>1760</v>
      </c>
      <c r="I9" t="s">
        <v>22</v>
      </c>
      <c r="J9" t="s">
        <v>23</v>
      </c>
      <c r="K9" t="s">
        <v>1231</v>
      </c>
      <c r="L9" t="s">
        <v>3218</v>
      </c>
      <c r="M9" t="s">
        <v>3219</v>
      </c>
      <c r="N9" t="s">
        <v>3220</v>
      </c>
      <c r="O9" t="s">
        <v>2376</v>
      </c>
      <c r="P9" s="1">
        <v>44153</v>
      </c>
      <c r="Q9" s="14">
        <v>44743</v>
      </c>
      <c r="R9" s="1">
        <v>44765</v>
      </c>
      <c r="S9" t="s">
        <v>6939</v>
      </c>
      <c r="T9" t="s">
        <v>5982</v>
      </c>
      <c r="U9" t="s">
        <v>5982</v>
      </c>
      <c r="V9" t="s">
        <v>129</v>
      </c>
      <c r="W9" s="2" t="b">
        <f>Tabla7[[#This Row],[PLAN CONSUMO 30/09]]=Tabla7[[#This Row],[PLAN_CONSUMO]]</f>
        <v>1</v>
      </c>
      <c r="X9" t="s">
        <v>7468</v>
      </c>
      <c r="Y9" s="2" t="b">
        <f>Tabla7[[#This Row],[DESCRIPCION_U2000 30/09]]=Tabla7[[#This Row],[DESCRIPCION_U2000]]</f>
        <v>0</v>
      </c>
      <c r="Z9" t="s">
        <v>1760</v>
      </c>
      <c r="AA9" s="2" t="b">
        <f>Tabla7[[#This Row],[EJECUTIVO COMERCIAL 30/09]]=Tabla7[[#This Row],[EJECUTIVO_CORPORATE]]</f>
        <v>1</v>
      </c>
      <c r="AB9" t="s">
        <v>7364</v>
      </c>
    </row>
    <row r="10" spans="1:28" hidden="1" x14ac:dyDescent="0.25">
      <c r="A10">
        <v>4415630850</v>
      </c>
      <c r="B10" t="s">
        <v>18</v>
      </c>
      <c r="C10" s="1">
        <v>42786</v>
      </c>
      <c r="D10" t="s">
        <v>28</v>
      </c>
      <c r="E10">
        <v>30850</v>
      </c>
      <c r="F10" t="s">
        <v>3098</v>
      </c>
      <c r="G10" t="s">
        <v>6121</v>
      </c>
      <c r="H10" t="s">
        <v>1760</v>
      </c>
      <c r="I10" t="s">
        <v>22</v>
      </c>
      <c r="J10" t="s">
        <v>23</v>
      </c>
      <c r="K10" t="s">
        <v>1231</v>
      </c>
      <c r="L10" t="s">
        <v>3216</v>
      </c>
      <c r="M10" t="s">
        <v>3217</v>
      </c>
      <c r="N10" t="s">
        <v>3207</v>
      </c>
      <c r="O10" t="s">
        <v>2376</v>
      </c>
      <c r="P10" s="1">
        <v>44156</v>
      </c>
      <c r="Q10" s="14">
        <v>44743</v>
      </c>
      <c r="R10" s="1">
        <v>44757</v>
      </c>
      <c r="S10" t="s">
        <v>6939</v>
      </c>
      <c r="T10" t="s">
        <v>5982</v>
      </c>
      <c r="U10" t="s">
        <v>5982</v>
      </c>
      <c r="V10" t="s">
        <v>28</v>
      </c>
      <c r="W10" s="2" t="b">
        <f>Tabla7[[#This Row],[PLAN CONSUMO 30/09]]=Tabla7[[#This Row],[PLAN_CONSUMO]]</f>
        <v>1</v>
      </c>
      <c r="X10" t="s">
        <v>6121</v>
      </c>
      <c r="Y10" s="2" t="b">
        <f>Tabla7[[#This Row],[DESCRIPCION_U2000 30/09]]=Tabla7[[#This Row],[DESCRIPCION_U2000]]</f>
        <v>1</v>
      </c>
      <c r="Z10" t="s">
        <v>1760</v>
      </c>
      <c r="AA10" s="2" t="b">
        <f>Tabla7[[#This Row],[EJECUTIVO COMERCIAL 30/09]]=Tabla7[[#This Row],[EJECUTIVO_CORPORATE]]</f>
        <v>1</v>
      </c>
      <c r="AB10" t="s">
        <v>7364</v>
      </c>
    </row>
    <row r="11" spans="1:28" hidden="1" x14ac:dyDescent="0.25">
      <c r="A11">
        <v>4415832080</v>
      </c>
      <c r="B11" t="s">
        <v>18</v>
      </c>
      <c r="C11" s="1">
        <v>43175</v>
      </c>
      <c r="D11" t="s">
        <v>36</v>
      </c>
      <c r="E11">
        <v>32080</v>
      </c>
      <c r="F11" t="s">
        <v>3094</v>
      </c>
      <c r="G11" t="s">
        <v>7216</v>
      </c>
      <c r="H11" t="s">
        <v>1820</v>
      </c>
      <c r="I11" t="s">
        <v>7376</v>
      </c>
      <c r="J11" t="s">
        <v>23</v>
      </c>
      <c r="K11" t="s">
        <v>1378</v>
      </c>
      <c r="L11" t="s">
        <v>3202</v>
      </c>
      <c r="M11" t="s">
        <v>3203</v>
      </c>
      <c r="N11" t="s">
        <v>3204</v>
      </c>
      <c r="O11" t="s">
        <v>2376</v>
      </c>
      <c r="P11" s="1">
        <v>44158</v>
      </c>
      <c r="Q11" s="14"/>
      <c r="S11" t="s">
        <v>7377</v>
      </c>
      <c r="T11" t="s">
        <v>5982</v>
      </c>
      <c r="U11" t="s">
        <v>5982</v>
      </c>
      <c r="V11" t="s">
        <v>36</v>
      </c>
      <c r="W11" s="2" t="b">
        <f>Tabla7[[#This Row],[PLAN CONSUMO 30/09]]=Tabla7[[#This Row],[PLAN_CONSUMO]]</f>
        <v>1</v>
      </c>
      <c r="X11" t="s">
        <v>7216</v>
      </c>
      <c r="Y11" s="2" t="b">
        <f>Tabla7[[#This Row],[DESCRIPCION_U2000 30/09]]=Tabla7[[#This Row],[DESCRIPCION_U2000]]</f>
        <v>1</v>
      </c>
      <c r="Z11" t="s">
        <v>1820</v>
      </c>
      <c r="AA11" s="2" t="b">
        <f>Tabla7[[#This Row],[EJECUTIVO COMERCIAL 30/09]]=Tabla7[[#This Row],[EJECUTIVO_CORPORATE]]</f>
        <v>1</v>
      </c>
      <c r="AB11" t="s">
        <v>7364</v>
      </c>
    </row>
    <row r="12" spans="1:28" hidden="1" x14ac:dyDescent="0.25">
      <c r="A12">
        <v>4416130494</v>
      </c>
      <c r="B12" t="s">
        <v>18</v>
      </c>
      <c r="C12" s="1">
        <v>42668</v>
      </c>
      <c r="D12" t="s">
        <v>36</v>
      </c>
      <c r="E12">
        <v>30494</v>
      </c>
      <c r="F12" t="s">
        <v>3094</v>
      </c>
      <c r="G12" t="s">
        <v>7335</v>
      </c>
      <c r="H12" t="s">
        <v>1820</v>
      </c>
      <c r="I12" t="s">
        <v>22</v>
      </c>
      <c r="J12" t="s">
        <v>23</v>
      </c>
      <c r="K12" t="s">
        <v>1378</v>
      </c>
      <c r="L12" t="s">
        <v>3194</v>
      </c>
      <c r="M12" t="s">
        <v>3195</v>
      </c>
      <c r="N12" t="s">
        <v>3196</v>
      </c>
      <c r="O12" t="s">
        <v>2376</v>
      </c>
      <c r="P12" s="1">
        <v>44161</v>
      </c>
      <c r="Q12" s="14"/>
      <c r="S12" t="s">
        <v>4255</v>
      </c>
      <c r="T12" t="s">
        <v>5984</v>
      </c>
      <c r="U12" t="s">
        <v>5984</v>
      </c>
      <c r="V12" t="s">
        <v>36</v>
      </c>
      <c r="W12" s="2" t="b">
        <f>Tabla7[[#This Row],[PLAN CONSUMO 30/09]]=Tabla7[[#This Row],[PLAN_CONSUMO]]</f>
        <v>1</v>
      </c>
      <c r="X12" t="s">
        <v>7335</v>
      </c>
      <c r="Y12" s="2" t="b">
        <f>Tabla7[[#This Row],[DESCRIPCION_U2000 30/09]]=Tabla7[[#This Row],[DESCRIPCION_U2000]]</f>
        <v>1</v>
      </c>
      <c r="Z12" t="s">
        <v>1820</v>
      </c>
      <c r="AA12" s="2" t="b">
        <f>Tabla7[[#This Row],[EJECUTIVO COMERCIAL 30/09]]=Tabla7[[#This Row],[EJECUTIVO_CORPORATE]]</f>
        <v>1</v>
      </c>
      <c r="AB12" t="s">
        <v>7364</v>
      </c>
    </row>
    <row r="13" spans="1:28" hidden="1" x14ac:dyDescent="0.25">
      <c r="A13">
        <v>4427930649</v>
      </c>
      <c r="B13" t="s">
        <v>18</v>
      </c>
      <c r="C13" s="1">
        <v>42733</v>
      </c>
      <c r="D13" t="s">
        <v>905</v>
      </c>
      <c r="E13">
        <v>30649</v>
      </c>
      <c r="F13" t="s">
        <v>3091</v>
      </c>
      <c r="G13" t="s">
        <v>6361</v>
      </c>
      <c r="H13" t="s">
        <v>1389</v>
      </c>
      <c r="I13" t="s">
        <v>22</v>
      </c>
      <c r="J13" t="s">
        <v>23</v>
      </c>
      <c r="K13" t="s">
        <v>832</v>
      </c>
      <c r="L13" t="s">
        <v>3189</v>
      </c>
      <c r="M13" t="s">
        <v>3190</v>
      </c>
      <c r="N13" t="s">
        <v>3191</v>
      </c>
      <c r="O13" t="s">
        <v>2376</v>
      </c>
      <c r="P13" s="1">
        <v>44279</v>
      </c>
      <c r="Q13" s="14">
        <v>44743</v>
      </c>
      <c r="R13" s="1">
        <v>44769</v>
      </c>
      <c r="S13" t="s">
        <v>6939</v>
      </c>
      <c r="T13" t="s">
        <v>5982</v>
      </c>
      <c r="U13" t="s">
        <v>5982</v>
      </c>
      <c r="V13" t="s">
        <v>905</v>
      </c>
      <c r="W13" s="2" t="b">
        <f>Tabla7[[#This Row],[PLAN CONSUMO 30/09]]=Tabla7[[#This Row],[PLAN_CONSUMO]]</f>
        <v>1</v>
      </c>
      <c r="X13" t="s">
        <v>7463</v>
      </c>
      <c r="Y13" s="2" t="b">
        <f>Tabla7[[#This Row],[DESCRIPCION_U2000 30/09]]=Tabla7[[#This Row],[DESCRIPCION_U2000]]</f>
        <v>0</v>
      </c>
      <c r="Z13" t="s">
        <v>1389</v>
      </c>
      <c r="AA13" s="2" t="b">
        <f>Tabla7[[#This Row],[EJECUTIVO COMERCIAL 30/09]]=Tabla7[[#This Row],[EJECUTIVO_CORPORATE]]</f>
        <v>1</v>
      </c>
      <c r="AB13" t="s">
        <v>7364</v>
      </c>
    </row>
    <row r="14" spans="1:28" hidden="1" x14ac:dyDescent="0.25">
      <c r="A14">
        <v>4424931115</v>
      </c>
      <c r="B14" t="s">
        <v>18</v>
      </c>
      <c r="C14" s="1">
        <v>42886</v>
      </c>
      <c r="D14" t="s">
        <v>364</v>
      </c>
      <c r="E14">
        <v>31115</v>
      </c>
      <c r="F14" t="s">
        <v>3073</v>
      </c>
      <c r="G14" t="s">
        <v>7334</v>
      </c>
      <c r="H14" t="s">
        <v>1837</v>
      </c>
      <c r="I14" t="s">
        <v>22</v>
      </c>
      <c r="J14" t="s">
        <v>23</v>
      </c>
      <c r="K14" t="s">
        <v>939</v>
      </c>
      <c r="L14" t="s">
        <v>3155</v>
      </c>
      <c r="M14" t="s">
        <v>3156</v>
      </c>
      <c r="N14" t="s">
        <v>3157</v>
      </c>
      <c r="O14" t="s">
        <v>2376</v>
      </c>
      <c r="P14" s="1">
        <v>44249</v>
      </c>
      <c r="Q14" s="14">
        <v>44743</v>
      </c>
      <c r="R14" s="1">
        <v>44767</v>
      </c>
      <c r="S14" t="s">
        <v>6939</v>
      </c>
      <c r="T14" t="s">
        <v>5982</v>
      </c>
      <c r="U14" t="s">
        <v>5982</v>
      </c>
      <c r="V14" t="s">
        <v>364</v>
      </c>
      <c r="W14" s="2" t="b">
        <f>Tabla7[[#This Row],[PLAN CONSUMO 30/09]]=Tabla7[[#This Row],[PLAN_CONSUMO]]</f>
        <v>1</v>
      </c>
      <c r="X14" t="s">
        <v>7334</v>
      </c>
      <c r="Y14" s="2" t="b">
        <f>Tabla7[[#This Row],[DESCRIPCION_U2000 30/09]]=Tabla7[[#This Row],[DESCRIPCION_U2000]]</f>
        <v>1</v>
      </c>
      <c r="Z14" t="s">
        <v>1837</v>
      </c>
      <c r="AA14" s="2" t="b">
        <f>Tabla7[[#This Row],[EJECUTIVO COMERCIAL 30/09]]=Tabla7[[#This Row],[EJECUTIVO_CORPORATE]]</f>
        <v>1</v>
      </c>
      <c r="AB14" t="s">
        <v>7364</v>
      </c>
    </row>
    <row r="15" spans="1:28" hidden="1" x14ac:dyDescent="0.25">
      <c r="A15">
        <v>4412829606</v>
      </c>
      <c r="B15" t="s">
        <v>18</v>
      </c>
      <c r="C15" s="1">
        <v>42186</v>
      </c>
      <c r="D15" t="s">
        <v>282</v>
      </c>
      <c r="E15">
        <v>29606</v>
      </c>
      <c r="F15" t="s">
        <v>2922</v>
      </c>
      <c r="G15" t="s">
        <v>6116</v>
      </c>
      <c r="H15" t="s">
        <v>7373</v>
      </c>
      <c r="I15" t="s">
        <v>22</v>
      </c>
      <c r="J15" t="s">
        <v>23</v>
      </c>
      <c r="K15" t="s">
        <v>1240</v>
      </c>
      <c r="L15" t="s">
        <v>2924</v>
      </c>
      <c r="M15" t="s">
        <v>2925</v>
      </c>
      <c r="N15" t="s">
        <v>2926</v>
      </c>
      <c r="O15" t="s">
        <v>2376</v>
      </c>
      <c r="P15" s="1">
        <v>44128</v>
      </c>
      <c r="Q15" s="14">
        <v>44743</v>
      </c>
      <c r="R15" s="1">
        <v>44751</v>
      </c>
      <c r="S15" t="s">
        <v>6939</v>
      </c>
      <c r="T15" t="s">
        <v>5982</v>
      </c>
      <c r="U15" t="s">
        <v>5982</v>
      </c>
      <c r="V15" t="s">
        <v>282</v>
      </c>
      <c r="W15" s="2" t="b">
        <f>Tabla7[[#This Row],[PLAN CONSUMO 30/09]]=Tabla7[[#This Row],[PLAN_CONSUMO]]</f>
        <v>1</v>
      </c>
      <c r="X15" t="s">
        <v>6116</v>
      </c>
      <c r="Y15" s="2" t="b">
        <f>Tabla7[[#This Row],[DESCRIPCION_U2000 30/09]]=Tabla7[[#This Row],[DESCRIPCION_U2000]]</f>
        <v>1</v>
      </c>
      <c r="Z15" t="s">
        <v>7373</v>
      </c>
      <c r="AA15" s="2" t="b">
        <f>Tabla7[[#This Row],[EJECUTIVO COMERCIAL 30/09]]=Tabla7[[#This Row],[EJECUTIVO_CORPORATE]]</f>
        <v>1</v>
      </c>
      <c r="AB15" t="s">
        <v>7364</v>
      </c>
    </row>
    <row r="16" spans="1:28" hidden="1" x14ac:dyDescent="0.25">
      <c r="A16">
        <v>4429932680</v>
      </c>
      <c r="B16" t="s">
        <v>18</v>
      </c>
      <c r="C16" s="1">
        <v>43312</v>
      </c>
      <c r="D16" t="s">
        <v>364</v>
      </c>
      <c r="E16">
        <v>32680</v>
      </c>
      <c r="F16" t="s">
        <v>2884</v>
      </c>
      <c r="G16" t="s">
        <v>3432</v>
      </c>
      <c r="H16" t="s">
        <v>1760</v>
      </c>
      <c r="I16" t="s">
        <v>22</v>
      </c>
      <c r="J16" t="s">
        <v>23</v>
      </c>
      <c r="K16" t="s">
        <v>1231</v>
      </c>
      <c r="L16" t="s">
        <v>2890</v>
      </c>
      <c r="M16" t="s">
        <v>2891</v>
      </c>
      <c r="N16" t="s">
        <v>2892</v>
      </c>
      <c r="O16" t="s">
        <v>2376</v>
      </c>
      <c r="P16" s="1">
        <v>44299</v>
      </c>
      <c r="Q16" s="14"/>
      <c r="S16" t="s">
        <v>7460</v>
      </c>
      <c r="T16" t="s">
        <v>5982</v>
      </c>
      <c r="U16" t="s">
        <v>5982</v>
      </c>
      <c r="V16" t="s">
        <v>364</v>
      </c>
      <c r="W16" s="2" t="b">
        <f>Tabla7[[#This Row],[PLAN CONSUMO 30/09]]=Tabla7[[#This Row],[PLAN_CONSUMO]]</f>
        <v>1</v>
      </c>
      <c r="X16" t="s">
        <v>3432</v>
      </c>
      <c r="Y16" s="2" t="b">
        <f>Tabla7[[#This Row],[DESCRIPCION_U2000 30/09]]=Tabla7[[#This Row],[DESCRIPCION_U2000]]</f>
        <v>1</v>
      </c>
      <c r="Z16" t="s">
        <v>1760</v>
      </c>
      <c r="AA16" s="2" t="b">
        <f>Tabla7[[#This Row],[EJECUTIVO COMERCIAL 30/09]]=Tabla7[[#This Row],[EJECUTIVO_CORPORATE]]</f>
        <v>1</v>
      </c>
      <c r="AB16" t="s">
        <v>7364</v>
      </c>
    </row>
    <row r="17" spans="1:28" hidden="1" x14ac:dyDescent="0.25">
      <c r="A17">
        <v>4412629987</v>
      </c>
      <c r="B17" t="s">
        <v>18</v>
      </c>
      <c r="C17" s="1">
        <v>42430</v>
      </c>
      <c r="D17" t="s">
        <v>905</v>
      </c>
      <c r="E17">
        <v>29987</v>
      </c>
      <c r="F17" t="s">
        <v>2856</v>
      </c>
      <c r="G17" t="s">
        <v>6113</v>
      </c>
      <c r="H17" t="s">
        <v>5584</v>
      </c>
      <c r="I17" t="s">
        <v>22</v>
      </c>
      <c r="J17" t="s">
        <v>23</v>
      </c>
      <c r="K17" t="s">
        <v>5585</v>
      </c>
      <c r="L17" t="s">
        <v>2858</v>
      </c>
      <c r="N17" t="s">
        <v>2859</v>
      </c>
      <c r="O17" t="s">
        <v>2376</v>
      </c>
      <c r="P17" s="1">
        <v>44126</v>
      </c>
      <c r="Q17" s="14">
        <v>44743</v>
      </c>
      <c r="R17" s="1">
        <v>44763</v>
      </c>
      <c r="S17" t="s">
        <v>6939</v>
      </c>
      <c r="T17" t="s">
        <v>5982</v>
      </c>
      <c r="U17" t="s">
        <v>5982</v>
      </c>
      <c r="V17" t="s">
        <v>905</v>
      </c>
      <c r="W17" s="2" t="b">
        <f>Tabla7[[#This Row],[PLAN CONSUMO 30/09]]=Tabla7[[#This Row],[PLAN_CONSUMO]]</f>
        <v>1</v>
      </c>
      <c r="X17" t="s">
        <v>6113</v>
      </c>
      <c r="Y17" s="2" t="b">
        <f>Tabla7[[#This Row],[DESCRIPCION_U2000 30/09]]=Tabla7[[#This Row],[DESCRIPCION_U2000]]</f>
        <v>1</v>
      </c>
      <c r="Z17" t="s">
        <v>5584</v>
      </c>
      <c r="AA17" s="2" t="b">
        <f>Tabla7[[#This Row],[EJECUTIVO COMERCIAL 30/09]]=Tabla7[[#This Row],[EJECUTIVO_CORPORATE]]</f>
        <v>1</v>
      </c>
      <c r="AB17" t="s">
        <v>7364</v>
      </c>
    </row>
    <row r="18" spans="1:28" hidden="1" x14ac:dyDescent="0.25">
      <c r="A18">
        <v>4417434140</v>
      </c>
      <c r="B18" t="s">
        <v>18</v>
      </c>
      <c r="C18" s="1">
        <v>43629</v>
      </c>
      <c r="D18" t="s">
        <v>248</v>
      </c>
      <c r="E18">
        <v>34140</v>
      </c>
      <c r="F18" t="s">
        <v>2630</v>
      </c>
      <c r="G18" t="s">
        <v>2668</v>
      </c>
      <c r="H18" t="s">
        <v>4247</v>
      </c>
      <c r="I18" t="s">
        <v>22</v>
      </c>
      <c r="J18" t="s">
        <v>23</v>
      </c>
      <c r="K18" t="s">
        <v>4336</v>
      </c>
      <c r="L18" t="s">
        <v>2669</v>
      </c>
      <c r="M18" t="s">
        <v>2670</v>
      </c>
      <c r="N18" t="s">
        <v>2675</v>
      </c>
      <c r="O18" t="s">
        <v>2376</v>
      </c>
      <c r="P18" s="1">
        <v>44174</v>
      </c>
      <c r="Q18" s="14"/>
      <c r="S18" t="s">
        <v>4255</v>
      </c>
      <c r="T18" t="s">
        <v>5984</v>
      </c>
      <c r="U18" t="s">
        <v>35</v>
      </c>
      <c r="V18" t="s">
        <v>248</v>
      </c>
      <c r="W18" s="2" t="b">
        <f>Tabla7[[#This Row],[PLAN CONSUMO 30/09]]=Tabla7[[#This Row],[PLAN_CONSUMO]]</f>
        <v>1</v>
      </c>
      <c r="X18" t="s">
        <v>35</v>
      </c>
      <c r="Y18" s="2" t="b">
        <f>Tabla7[[#This Row],[DESCRIPCION_U2000 30/09]]=Tabla7[[#This Row],[DESCRIPCION_U2000]]</f>
        <v>0</v>
      </c>
      <c r="Z18" t="s">
        <v>4247</v>
      </c>
      <c r="AA18" s="2" t="b">
        <f>Tabla7[[#This Row],[EJECUTIVO COMERCIAL 30/09]]=Tabla7[[#This Row],[EJECUTIVO_CORPORATE]]</f>
        <v>1</v>
      </c>
      <c r="AB18" t="s">
        <v>7364</v>
      </c>
    </row>
    <row r="19" spans="1:28" hidden="1" x14ac:dyDescent="0.25">
      <c r="A19">
        <v>4418433740</v>
      </c>
      <c r="B19" t="s">
        <v>18</v>
      </c>
      <c r="C19" s="1">
        <v>43579</v>
      </c>
      <c r="D19" t="s">
        <v>248</v>
      </c>
      <c r="E19">
        <v>33740</v>
      </c>
      <c r="F19" t="s">
        <v>2630</v>
      </c>
      <c r="G19" t="s">
        <v>2642</v>
      </c>
      <c r="H19" t="s">
        <v>4247</v>
      </c>
      <c r="I19" t="s">
        <v>22</v>
      </c>
      <c r="J19" t="s">
        <v>23</v>
      </c>
      <c r="K19" t="s">
        <v>4336</v>
      </c>
      <c r="L19" t="s">
        <v>2643</v>
      </c>
      <c r="M19" t="s">
        <v>2644</v>
      </c>
      <c r="N19" t="s">
        <v>2675</v>
      </c>
      <c r="O19" t="s">
        <v>2376</v>
      </c>
      <c r="P19" s="1">
        <v>44184</v>
      </c>
      <c r="Q19" s="14"/>
      <c r="S19" t="s">
        <v>4255</v>
      </c>
      <c r="T19" t="s">
        <v>5984</v>
      </c>
      <c r="U19" t="s">
        <v>35</v>
      </c>
      <c r="V19" t="s">
        <v>248</v>
      </c>
      <c r="W19" s="2" t="b">
        <f>Tabla7[[#This Row],[PLAN CONSUMO 30/09]]=Tabla7[[#This Row],[PLAN_CONSUMO]]</f>
        <v>1</v>
      </c>
      <c r="X19" t="s">
        <v>35</v>
      </c>
      <c r="Y19" s="2" t="b">
        <f>Tabla7[[#This Row],[DESCRIPCION_U2000 30/09]]=Tabla7[[#This Row],[DESCRIPCION_U2000]]</f>
        <v>0</v>
      </c>
      <c r="Z19" t="s">
        <v>4247</v>
      </c>
      <c r="AA19" s="2" t="b">
        <f>Tabla7[[#This Row],[EJECUTIVO COMERCIAL 30/09]]=Tabla7[[#This Row],[EJECUTIVO_CORPORATE]]</f>
        <v>1</v>
      </c>
      <c r="AB19" t="s">
        <v>7364</v>
      </c>
    </row>
    <row r="20" spans="1:28" hidden="1" x14ac:dyDescent="0.25">
      <c r="A20">
        <v>4418433737</v>
      </c>
      <c r="B20" t="s">
        <v>18</v>
      </c>
      <c r="C20" s="1">
        <v>43579</v>
      </c>
      <c r="D20" t="s">
        <v>248</v>
      </c>
      <c r="E20">
        <v>33737</v>
      </c>
      <c r="F20" t="s">
        <v>2630</v>
      </c>
      <c r="G20" t="s">
        <v>2639</v>
      </c>
      <c r="H20" t="s">
        <v>4247</v>
      </c>
      <c r="I20" t="s">
        <v>22</v>
      </c>
      <c r="J20" t="s">
        <v>23</v>
      </c>
      <c r="K20" t="s">
        <v>4336</v>
      </c>
      <c r="L20" t="s">
        <v>2640</v>
      </c>
      <c r="M20" t="s">
        <v>2641</v>
      </c>
      <c r="N20" t="s">
        <v>2675</v>
      </c>
      <c r="O20" t="s">
        <v>2376</v>
      </c>
      <c r="P20" s="1">
        <v>44184</v>
      </c>
      <c r="Q20" s="14"/>
      <c r="S20" t="s">
        <v>4255</v>
      </c>
      <c r="T20" t="s">
        <v>5984</v>
      </c>
      <c r="U20" t="s">
        <v>35</v>
      </c>
      <c r="V20" t="s">
        <v>248</v>
      </c>
      <c r="W20" s="2" t="b">
        <f>Tabla7[[#This Row],[PLAN CONSUMO 30/09]]=Tabla7[[#This Row],[PLAN_CONSUMO]]</f>
        <v>1</v>
      </c>
      <c r="X20" t="s">
        <v>35</v>
      </c>
      <c r="Y20" s="2" t="b">
        <f>Tabla7[[#This Row],[DESCRIPCION_U2000 30/09]]=Tabla7[[#This Row],[DESCRIPCION_U2000]]</f>
        <v>0</v>
      </c>
      <c r="Z20" t="s">
        <v>4247</v>
      </c>
      <c r="AA20" s="2" t="b">
        <f>Tabla7[[#This Row],[EJECUTIVO COMERCIAL 30/09]]=Tabla7[[#This Row],[EJECUTIVO_CORPORATE]]</f>
        <v>1</v>
      </c>
      <c r="AB20" t="s">
        <v>7364</v>
      </c>
    </row>
    <row r="21" spans="1:28" hidden="1" x14ac:dyDescent="0.25">
      <c r="A21">
        <v>4427130753</v>
      </c>
      <c r="B21" t="s">
        <v>18</v>
      </c>
      <c r="C21" s="1">
        <v>42761</v>
      </c>
      <c r="D21" t="s">
        <v>5986</v>
      </c>
      <c r="E21">
        <v>30753</v>
      </c>
      <c r="F21" t="s">
        <v>2605</v>
      </c>
      <c r="G21" t="s">
        <v>6349</v>
      </c>
      <c r="H21" t="s">
        <v>1820</v>
      </c>
      <c r="I21" t="s">
        <v>22</v>
      </c>
      <c r="J21" t="s">
        <v>23</v>
      </c>
      <c r="K21" t="s">
        <v>1378</v>
      </c>
      <c r="L21" t="s">
        <v>2610</v>
      </c>
      <c r="M21" t="s">
        <v>2611</v>
      </c>
      <c r="N21" t="s">
        <v>2612</v>
      </c>
      <c r="O21" t="s">
        <v>2376</v>
      </c>
      <c r="P21" s="1">
        <v>44271</v>
      </c>
      <c r="Q21" s="14">
        <v>44774</v>
      </c>
      <c r="R21" s="1">
        <v>44789</v>
      </c>
      <c r="S21" t="s">
        <v>6939</v>
      </c>
      <c r="T21" t="s">
        <v>5982</v>
      </c>
      <c r="U21" t="s">
        <v>5982</v>
      </c>
      <c r="V21" t="s">
        <v>5986</v>
      </c>
      <c r="W21" s="2" t="b">
        <f>Tabla7[[#This Row],[PLAN CONSUMO 30/09]]=Tabla7[[#This Row],[PLAN_CONSUMO]]</f>
        <v>1</v>
      </c>
      <c r="X21" t="s">
        <v>6349</v>
      </c>
      <c r="Y21" s="2" t="b">
        <f>Tabla7[[#This Row],[DESCRIPCION_U2000 30/09]]=Tabla7[[#This Row],[DESCRIPCION_U2000]]</f>
        <v>1</v>
      </c>
      <c r="Z21" t="s">
        <v>1820</v>
      </c>
      <c r="AA21" s="2" t="b">
        <f>Tabla7[[#This Row],[EJECUTIVO COMERCIAL 30/09]]=Tabla7[[#This Row],[EJECUTIVO_CORPORATE]]</f>
        <v>1</v>
      </c>
      <c r="AB21" t="s">
        <v>7364</v>
      </c>
    </row>
    <row r="22" spans="1:28" hidden="1" x14ac:dyDescent="0.25">
      <c r="A22">
        <v>4409732280</v>
      </c>
      <c r="B22" t="s">
        <v>18</v>
      </c>
      <c r="C22" s="1">
        <v>43220</v>
      </c>
      <c r="D22" t="s">
        <v>28</v>
      </c>
      <c r="E22">
        <v>32280</v>
      </c>
      <c r="F22" t="s">
        <v>2570</v>
      </c>
      <c r="G22" t="s">
        <v>6102</v>
      </c>
      <c r="H22" t="s">
        <v>4620</v>
      </c>
      <c r="I22" t="s">
        <v>22</v>
      </c>
      <c r="J22" t="s">
        <v>23</v>
      </c>
      <c r="K22" t="s">
        <v>1225</v>
      </c>
      <c r="L22" t="s">
        <v>2574</v>
      </c>
      <c r="M22" t="s">
        <v>1181</v>
      </c>
      <c r="N22" t="s">
        <v>2575</v>
      </c>
      <c r="O22" t="s">
        <v>2376</v>
      </c>
      <c r="P22" s="1">
        <v>44097</v>
      </c>
      <c r="Q22" s="14">
        <v>44774</v>
      </c>
      <c r="R22" s="1">
        <v>44786</v>
      </c>
      <c r="S22" t="s">
        <v>6939</v>
      </c>
      <c r="T22" t="s">
        <v>5982</v>
      </c>
      <c r="U22" t="s">
        <v>5982</v>
      </c>
      <c r="V22" t="s">
        <v>28</v>
      </c>
      <c r="W22" s="2" t="b">
        <f>Tabla7[[#This Row],[PLAN CONSUMO 30/09]]=Tabla7[[#This Row],[PLAN_CONSUMO]]</f>
        <v>1</v>
      </c>
      <c r="X22" t="s">
        <v>6102</v>
      </c>
      <c r="Y22" s="2" t="b">
        <f>Tabla7[[#This Row],[DESCRIPCION_U2000 30/09]]=Tabla7[[#This Row],[DESCRIPCION_U2000]]</f>
        <v>1</v>
      </c>
      <c r="Z22" t="s">
        <v>4620</v>
      </c>
      <c r="AA22" s="2" t="b">
        <f>Tabla7[[#This Row],[EJECUTIVO COMERCIAL 30/09]]=Tabla7[[#This Row],[EJECUTIVO_CORPORATE]]</f>
        <v>1</v>
      </c>
      <c r="AB22" t="s">
        <v>7364</v>
      </c>
    </row>
    <row r="23" spans="1:28" hidden="1" x14ac:dyDescent="0.25">
      <c r="A23">
        <v>4411632297</v>
      </c>
      <c r="B23" t="s">
        <v>18</v>
      </c>
      <c r="C23" s="1">
        <v>43242</v>
      </c>
      <c r="D23" t="s">
        <v>287</v>
      </c>
      <c r="E23">
        <v>32297</v>
      </c>
      <c r="F23" t="s">
        <v>2539</v>
      </c>
      <c r="G23" t="s">
        <v>6101</v>
      </c>
      <c r="H23" t="s">
        <v>3799</v>
      </c>
      <c r="I23" t="s">
        <v>22</v>
      </c>
      <c r="J23" t="s">
        <v>23</v>
      </c>
      <c r="K23" t="s">
        <v>823</v>
      </c>
      <c r="L23" t="s">
        <v>2565</v>
      </c>
      <c r="M23" t="s">
        <v>2566</v>
      </c>
      <c r="N23" t="s">
        <v>2548</v>
      </c>
      <c r="O23" t="s">
        <v>2376</v>
      </c>
      <c r="P23" s="1">
        <v>44116</v>
      </c>
      <c r="Q23" s="14">
        <v>44774</v>
      </c>
      <c r="R23" s="1">
        <v>44803</v>
      </c>
      <c r="S23" t="s">
        <v>6939</v>
      </c>
      <c r="T23" t="s">
        <v>5982</v>
      </c>
      <c r="U23" t="s">
        <v>5982</v>
      </c>
      <c r="V23" t="s">
        <v>287</v>
      </c>
      <c r="W23" s="2" t="b">
        <f>Tabla7[[#This Row],[PLAN CONSUMO 30/09]]=Tabla7[[#This Row],[PLAN_CONSUMO]]</f>
        <v>1</v>
      </c>
      <c r="X23" t="s">
        <v>6101</v>
      </c>
      <c r="Y23" s="2" t="b">
        <f>Tabla7[[#This Row],[DESCRIPCION_U2000 30/09]]=Tabla7[[#This Row],[DESCRIPCION_U2000]]</f>
        <v>1</v>
      </c>
      <c r="Z23" t="s">
        <v>3799</v>
      </c>
      <c r="AA23" s="2" t="b">
        <f>Tabla7[[#This Row],[EJECUTIVO COMERCIAL 30/09]]=Tabla7[[#This Row],[EJECUTIVO_CORPORATE]]</f>
        <v>1</v>
      </c>
      <c r="AB23" t="s">
        <v>7364</v>
      </c>
    </row>
    <row r="24" spans="1:28" hidden="1" x14ac:dyDescent="0.25">
      <c r="A24">
        <v>4411632240</v>
      </c>
      <c r="B24" t="s">
        <v>18</v>
      </c>
      <c r="C24" s="1">
        <v>43220</v>
      </c>
      <c r="D24" t="s">
        <v>299</v>
      </c>
      <c r="E24">
        <v>32240</v>
      </c>
      <c r="F24" t="s">
        <v>2539</v>
      </c>
      <c r="G24" t="s">
        <v>6347</v>
      </c>
      <c r="H24" t="s">
        <v>3799</v>
      </c>
      <c r="I24" t="s">
        <v>22</v>
      </c>
      <c r="J24" t="s">
        <v>23</v>
      </c>
      <c r="K24" t="s">
        <v>823</v>
      </c>
      <c r="L24" t="s">
        <v>2549</v>
      </c>
      <c r="M24" t="s">
        <v>2550</v>
      </c>
      <c r="N24" t="s">
        <v>2548</v>
      </c>
      <c r="O24" t="s">
        <v>2376</v>
      </c>
      <c r="P24" s="1">
        <v>44116</v>
      </c>
      <c r="Q24" s="14">
        <v>44774</v>
      </c>
      <c r="R24" s="1">
        <v>44799</v>
      </c>
      <c r="S24" t="s">
        <v>6939</v>
      </c>
      <c r="T24" t="s">
        <v>5982</v>
      </c>
      <c r="U24" t="s">
        <v>5982</v>
      </c>
      <c r="V24" t="s">
        <v>299</v>
      </c>
      <c r="W24" s="2" t="b">
        <f>Tabla7[[#This Row],[PLAN CONSUMO 30/09]]=Tabla7[[#This Row],[PLAN_CONSUMO]]</f>
        <v>1</v>
      </c>
      <c r="X24" t="s">
        <v>6347</v>
      </c>
      <c r="Y24" s="2" t="b">
        <f>Tabla7[[#This Row],[DESCRIPCION_U2000 30/09]]=Tabla7[[#This Row],[DESCRIPCION_U2000]]</f>
        <v>1</v>
      </c>
      <c r="Z24" t="s">
        <v>3799</v>
      </c>
      <c r="AA24" s="2" t="b">
        <f>Tabla7[[#This Row],[EJECUTIVO COMERCIAL 30/09]]=Tabla7[[#This Row],[EJECUTIVO_CORPORATE]]</f>
        <v>1</v>
      </c>
      <c r="AB24" t="s">
        <v>7364</v>
      </c>
    </row>
    <row r="25" spans="1:28" hidden="1" x14ac:dyDescent="0.25">
      <c r="A25">
        <v>4409628511</v>
      </c>
      <c r="B25" t="s">
        <v>18</v>
      </c>
      <c r="C25" s="1">
        <v>41548</v>
      </c>
      <c r="D25" t="s">
        <v>76</v>
      </c>
      <c r="E25">
        <v>28511</v>
      </c>
      <c r="F25" t="s">
        <v>2512</v>
      </c>
      <c r="G25" t="s">
        <v>7469</v>
      </c>
      <c r="H25" t="s">
        <v>1820</v>
      </c>
      <c r="I25" t="s">
        <v>22</v>
      </c>
      <c r="J25" t="s">
        <v>23</v>
      </c>
      <c r="K25" t="s">
        <v>1378</v>
      </c>
      <c r="M25" t="s">
        <v>2517</v>
      </c>
      <c r="N25" t="s">
        <v>2777</v>
      </c>
      <c r="O25" t="s">
        <v>2376</v>
      </c>
      <c r="P25" s="1">
        <v>44096</v>
      </c>
      <c r="Q25" s="14">
        <v>44774</v>
      </c>
      <c r="R25" s="1">
        <v>44785</v>
      </c>
      <c r="S25" t="s">
        <v>6939</v>
      </c>
      <c r="T25" t="s">
        <v>5982</v>
      </c>
      <c r="U25" t="s">
        <v>5982</v>
      </c>
      <c r="V25" t="s">
        <v>76</v>
      </c>
      <c r="W25" s="2" t="b">
        <f>Tabla7[[#This Row],[PLAN CONSUMO 30/09]]=Tabla7[[#This Row],[PLAN_CONSUMO]]</f>
        <v>1</v>
      </c>
      <c r="X25" t="s">
        <v>7469</v>
      </c>
      <c r="Y25" s="2" t="b">
        <f>Tabla7[[#This Row],[DESCRIPCION_U2000 30/09]]=Tabla7[[#This Row],[DESCRIPCION_U2000]]</f>
        <v>1</v>
      </c>
      <c r="Z25" t="s">
        <v>1820</v>
      </c>
      <c r="AA25" s="2" t="b">
        <f>Tabla7[[#This Row],[EJECUTIVO COMERCIAL 30/09]]=Tabla7[[#This Row],[EJECUTIVO_CORPORATE]]</f>
        <v>1</v>
      </c>
      <c r="AB25" t="s">
        <v>7364</v>
      </c>
    </row>
    <row r="26" spans="1:28" hidden="1" x14ac:dyDescent="0.25">
      <c r="A26">
        <v>4409632689</v>
      </c>
      <c r="B26" t="s">
        <v>18</v>
      </c>
      <c r="C26" s="1">
        <v>43312</v>
      </c>
      <c r="D26" t="s">
        <v>118</v>
      </c>
      <c r="E26">
        <v>32689</v>
      </c>
      <c r="F26" t="s">
        <v>2487</v>
      </c>
      <c r="G26" t="s">
        <v>6099</v>
      </c>
      <c r="H26" t="s">
        <v>1820</v>
      </c>
      <c r="I26" t="s">
        <v>22</v>
      </c>
      <c r="J26" t="s">
        <v>23</v>
      </c>
      <c r="K26" t="s">
        <v>1378</v>
      </c>
      <c r="L26" t="s">
        <v>2510</v>
      </c>
      <c r="M26" t="s">
        <v>2511</v>
      </c>
      <c r="N26" t="s">
        <v>2492</v>
      </c>
      <c r="O26" t="s">
        <v>2376</v>
      </c>
      <c r="P26" s="1">
        <v>44096</v>
      </c>
      <c r="Q26" s="14">
        <v>44774</v>
      </c>
      <c r="R26" s="1">
        <v>44788</v>
      </c>
      <c r="S26" t="s">
        <v>6939</v>
      </c>
      <c r="T26" t="s">
        <v>5982</v>
      </c>
      <c r="U26" t="s">
        <v>5982</v>
      </c>
      <c r="V26" t="s">
        <v>118</v>
      </c>
      <c r="W26" s="2" t="b">
        <f>Tabla7[[#This Row],[PLAN CONSUMO 30/09]]=Tabla7[[#This Row],[PLAN_CONSUMO]]</f>
        <v>1</v>
      </c>
      <c r="X26" t="s">
        <v>6099</v>
      </c>
      <c r="Y26" s="2" t="b">
        <f>Tabla7[[#This Row],[DESCRIPCION_U2000 30/09]]=Tabla7[[#This Row],[DESCRIPCION_U2000]]</f>
        <v>1</v>
      </c>
      <c r="Z26" t="s">
        <v>1820</v>
      </c>
      <c r="AA26" s="2" t="b">
        <f>Tabla7[[#This Row],[EJECUTIVO COMERCIAL 30/09]]=Tabla7[[#This Row],[EJECUTIVO_CORPORATE]]</f>
        <v>1</v>
      </c>
      <c r="AB26" t="s">
        <v>7364</v>
      </c>
    </row>
    <row r="27" spans="1:28" hidden="1" x14ac:dyDescent="0.25">
      <c r="A27">
        <v>4414030421</v>
      </c>
      <c r="B27" t="s">
        <v>18</v>
      </c>
      <c r="C27" s="1">
        <v>42626</v>
      </c>
      <c r="D27" t="s">
        <v>5997</v>
      </c>
      <c r="E27">
        <v>30421</v>
      </c>
      <c r="F27" t="s">
        <v>2471</v>
      </c>
      <c r="G27" t="s">
        <v>6345</v>
      </c>
      <c r="H27" t="s">
        <v>1760</v>
      </c>
      <c r="I27" t="s">
        <v>22</v>
      </c>
      <c r="J27" t="s">
        <v>23</v>
      </c>
      <c r="K27" t="s">
        <v>1231</v>
      </c>
      <c r="L27" t="s">
        <v>2475</v>
      </c>
      <c r="M27" t="s">
        <v>2476</v>
      </c>
      <c r="N27" t="s">
        <v>2477</v>
      </c>
      <c r="O27" t="s">
        <v>2376</v>
      </c>
      <c r="P27" s="1">
        <v>44140</v>
      </c>
      <c r="Q27" s="14">
        <v>44774</v>
      </c>
      <c r="R27" s="1">
        <v>44790</v>
      </c>
      <c r="S27" t="s">
        <v>6939</v>
      </c>
      <c r="T27" t="s">
        <v>5982</v>
      </c>
      <c r="U27" t="s">
        <v>5982</v>
      </c>
      <c r="V27" t="s">
        <v>5997</v>
      </c>
      <c r="W27" s="2" t="b">
        <f>Tabla7[[#This Row],[PLAN CONSUMO 30/09]]=Tabla7[[#This Row],[PLAN_CONSUMO]]</f>
        <v>1</v>
      </c>
      <c r="X27" t="s">
        <v>6345</v>
      </c>
      <c r="Y27" s="2" t="b">
        <f>Tabla7[[#This Row],[DESCRIPCION_U2000 30/09]]=Tabla7[[#This Row],[DESCRIPCION_U2000]]</f>
        <v>1</v>
      </c>
      <c r="Z27" t="s">
        <v>1760</v>
      </c>
      <c r="AA27" s="2" t="b">
        <f>Tabla7[[#This Row],[EJECUTIVO COMERCIAL 30/09]]=Tabla7[[#This Row],[EJECUTIVO_CORPORATE]]</f>
        <v>1</v>
      </c>
      <c r="AB27" t="s">
        <v>7364</v>
      </c>
    </row>
    <row r="28" spans="1:28" hidden="1" x14ac:dyDescent="0.25">
      <c r="A28">
        <v>4409532415</v>
      </c>
      <c r="B28" t="s">
        <v>18</v>
      </c>
      <c r="C28" s="1">
        <v>43250</v>
      </c>
      <c r="D28" t="s">
        <v>28</v>
      </c>
      <c r="E28">
        <v>32415</v>
      </c>
      <c r="F28" t="s">
        <v>2427</v>
      </c>
      <c r="G28" t="s">
        <v>6095</v>
      </c>
      <c r="H28" t="s">
        <v>3799</v>
      </c>
      <c r="I28" t="s">
        <v>22</v>
      </c>
      <c r="J28" t="s">
        <v>23</v>
      </c>
      <c r="K28" t="s">
        <v>823</v>
      </c>
      <c r="L28" t="s">
        <v>2433</v>
      </c>
      <c r="M28" t="s">
        <v>2434</v>
      </c>
      <c r="N28" t="s">
        <v>2435</v>
      </c>
      <c r="O28" t="s">
        <v>2376</v>
      </c>
      <c r="P28" s="1">
        <v>44095</v>
      </c>
      <c r="Q28" s="14">
        <v>44774</v>
      </c>
      <c r="R28" s="1">
        <v>44806</v>
      </c>
      <c r="S28" t="s">
        <v>6939</v>
      </c>
      <c r="T28" t="s">
        <v>5982</v>
      </c>
      <c r="U28" t="s">
        <v>5982</v>
      </c>
      <c r="V28" t="s">
        <v>28</v>
      </c>
      <c r="W28" s="2" t="b">
        <f>Tabla7[[#This Row],[PLAN CONSUMO 30/09]]=Tabla7[[#This Row],[PLAN_CONSUMO]]</f>
        <v>1</v>
      </c>
      <c r="X28" t="s">
        <v>6095</v>
      </c>
      <c r="Y28" s="2" t="b">
        <f>Tabla7[[#This Row],[DESCRIPCION_U2000 30/09]]=Tabla7[[#This Row],[DESCRIPCION_U2000]]</f>
        <v>1</v>
      </c>
      <c r="Z28" t="s">
        <v>3799</v>
      </c>
      <c r="AA28" s="2" t="b">
        <f>Tabla7[[#This Row],[EJECUTIVO COMERCIAL 30/09]]=Tabla7[[#This Row],[EJECUTIVO_CORPORATE]]</f>
        <v>1</v>
      </c>
      <c r="AB28" t="s">
        <v>7364</v>
      </c>
    </row>
    <row r="29" spans="1:28" hidden="1" x14ac:dyDescent="0.25">
      <c r="A29">
        <v>4409532406</v>
      </c>
      <c r="B29" t="s">
        <v>18</v>
      </c>
      <c r="C29" s="1">
        <v>43250</v>
      </c>
      <c r="D29" t="s">
        <v>28</v>
      </c>
      <c r="E29">
        <v>32406</v>
      </c>
      <c r="F29" t="s">
        <v>2427</v>
      </c>
      <c r="G29" t="s">
        <v>2428</v>
      </c>
      <c r="H29" t="s">
        <v>3799</v>
      </c>
      <c r="I29" t="s">
        <v>22</v>
      </c>
      <c r="J29" t="s">
        <v>23</v>
      </c>
      <c r="K29" t="s">
        <v>823</v>
      </c>
      <c r="L29" t="s">
        <v>2430</v>
      </c>
      <c r="M29" t="s">
        <v>2431</v>
      </c>
      <c r="N29" t="s">
        <v>2432</v>
      </c>
      <c r="O29" t="s">
        <v>2376</v>
      </c>
      <c r="P29" s="1">
        <v>44095</v>
      </c>
      <c r="Q29" s="14">
        <v>44774</v>
      </c>
      <c r="S29" t="s">
        <v>75</v>
      </c>
      <c r="T29" t="s">
        <v>5982</v>
      </c>
      <c r="U29" t="s">
        <v>5982</v>
      </c>
      <c r="V29" t="s">
        <v>28</v>
      </c>
      <c r="W29" s="2" t="b">
        <f>Tabla7[[#This Row],[PLAN CONSUMO 30/09]]=Tabla7[[#This Row],[PLAN_CONSUMO]]</f>
        <v>1</v>
      </c>
      <c r="X29" t="s">
        <v>2428</v>
      </c>
      <c r="Y29" s="2" t="b">
        <f>Tabla7[[#This Row],[DESCRIPCION_U2000 30/09]]=Tabla7[[#This Row],[DESCRIPCION_U2000]]</f>
        <v>1</v>
      </c>
      <c r="Z29" t="s">
        <v>3799</v>
      </c>
      <c r="AA29" s="2" t="b">
        <f>Tabla7[[#This Row],[EJECUTIVO COMERCIAL 30/09]]=Tabla7[[#This Row],[EJECUTIVO_CORPORATE]]</f>
        <v>1</v>
      </c>
      <c r="AB29" t="s">
        <v>7364</v>
      </c>
    </row>
    <row r="30" spans="1:28" hidden="1" x14ac:dyDescent="0.25">
      <c r="A30">
        <v>4417629792</v>
      </c>
      <c r="B30" t="s">
        <v>18</v>
      </c>
      <c r="C30" s="1">
        <v>42332</v>
      </c>
      <c r="D30" t="s">
        <v>323</v>
      </c>
      <c r="E30">
        <v>29792</v>
      </c>
      <c r="F30" t="s">
        <v>3131</v>
      </c>
      <c r="G30" t="s">
        <v>3132</v>
      </c>
      <c r="H30" t="s">
        <v>4620</v>
      </c>
      <c r="I30" t="s">
        <v>40</v>
      </c>
      <c r="J30" t="s">
        <v>23</v>
      </c>
      <c r="K30" t="s">
        <v>1225</v>
      </c>
      <c r="L30" t="s">
        <v>3270</v>
      </c>
      <c r="M30" t="s">
        <v>3271</v>
      </c>
      <c r="N30" t="s">
        <v>3272</v>
      </c>
      <c r="O30" t="s">
        <v>2376</v>
      </c>
      <c r="P30" s="1">
        <v>44176</v>
      </c>
      <c r="Q30" s="14">
        <v>44743</v>
      </c>
      <c r="R30" s="1">
        <v>44762</v>
      </c>
      <c r="S30" t="s">
        <v>6939</v>
      </c>
      <c r="T30" t="s">
        <v>5982</v>
      </c>
      <c r="U30" t="s">
        <v>5982</v>
      </c>
      <c r="V30" t="s">
        <v>323</v>
      </c>
      <c r="W30" s="2" t="b">
        <f>Tabla7[[#This Row],[PLAN CONSUMO 30/09]]=Tabla7[[#This Row],[PLAN_CONSUMO]]</f>
        <v>1</v>
      </c>
      <c r="X30" t="s">
        <v>3132</v>
      </c>
      <c r="Y30" s="2" t="b">
        <f>Tabla7[[#This Row],[DESCRIPCION_U2000 30/09]]=Tabla7[[#This Row],[DESCRIPCION_U2000]]</f>
        <v>1</v>
      </c>
      <c r="Z30" t="s">
        <v>7373</v>
      </c>
      <c r="AA30" s="2" t="b">
        <f>Tabla7[[#This Row],[EJECUTIVO COMERCIAL 30/09]]=Tabla7[[#This Row],[EJECUTIVO_CORPORATE]]</f>
        <v>0</v>
      </c>
      <c r="AB30" t="s">
        <v>7364</v>
      </c>
    </row>
    <row r="31" spans="1:28" hidden="1" x14ac:dyDescent="0.25">
      <c r="A31">
        <v>4415828732</v>
      </c>
      <c r="B31" t="s">
        <v>18</v>
      </c>
      <c r="C31" s="1">
        <v>41671</v>
      </c>
      <c r="D31" t="s">
        <v>905</v>
      </c>
      <c r="E31">
        <v>28732</v>
      </c>
      <c r="F31" t="s">
        <v>3129</v>
      </c>
      <c r="G31" t="s">
        <v>3130</v>
      </c>
      <c r="H31" t="s">
        <v>1760</v>
      </c>
      <c r="I31" t="s">
        <v>40</v>
      </c>
      <c r="J31" t="s">
        <v>23</v>
      </c>
      <c r="K31" t="s">
        <v>1231</v>
      </c>
      <c r="L31" t="s">
        <v>3285</v>
      </c>
      <c r="N31" t="s">
        <v>3286</v>
      </c>
      <c r="O31" t="s">
        <v>2376</v>
      </c>
      <c r="P31" s="1">
        <v>44158</v>
      </c>
      <c r="Q31" s="14">
        <v>44743</v>
      </c>
      <c r="R31" s="1">
        <v>44758</v>
      </c>
      <c r="S31" t="s">
        <v>6939</v>
      </c>
      <c r="T31" t="s">
        <v>5982</v>
      </c>
      <c r="U31" t="s">
        <v>5982</v>
      </c>
      <c r="V31" t="s">
        <v>905</v>
      </c>
      <c r="W31" s="2" t="b">
        <f>Tabla7[[#This Row],[PLAN CONSUMO 30/09]]=Tabla7[[#This Row],[PLAN_CONSUMO]]</f>
        <v>1</v>
      </c>
      <c r="X31" t="s">
        <v>3130</v>
      </c>
      <c r="Y31" s="2" t="b">
        <f>Tabla7[[#This Row],[DESCRIPCION_U2000 30/09]]=Tabla7[[#This Row],[DESCRIPCION_U2000]]</f>
        <v>1</v>
      </c>
      <c r="Z31" t="s">
        <v>1760</v>
      </c>
      <c r="AA31" s="2" t="b">
        <f>Tabla7[[#This Row],[EJECUTIVO COMERCIAL 30/09]]=Tabla7[[#This Row],[EJECUTIVO_CORPORATE]]</f>
        <v>1</v>
      </c>
      <c r="AB31" t="s">
        <v>7364</v>
      </c>
    </row>
    <row r="32" spans="1:28" hidden="1" x14ac:dyDescent="0.25">
      <c r="A32">
        <v>4416531155</v>
      </c>
      <c r="B32" t="s">
        <v>18</v>
      </c>
      <c r="C32" s="1">
        <v>42913</v>
      </c>
      <c r="D32" t="s">
        <v>364</v>
      </c>
      <c r="E32">
        <v>31155</v>
      </c>
      <c r="F32" t="s">
        <v>3112</v>
      </c>
      <c r="G32" t="s">
        <v>3113</v>
      </c>
      <c r="H32" t="s">
        <v>1760</v>
      </c>
      <c r="I32" t="s">
        <v>40</v>
      </c>
      <c r="J32" t="s">
        <v>23</v>
      </c>
      <c r="K32" t="s">
        <v>1231</v>
      </c>
      <c r="L32" t="s">
        <v>3236</v>
      </c>
      <c r="M32" t="s">
        <v>3237</v>
      </c>
      <c r="N32" t="s">
        <v>3238</v>
      </c>
      <c r="O32" t="s">
        <v>2376</v>
      </c>
      <c r="P32" s="1">
        <v>44165</v>
      </c>
      <c r="Q32" s="14">
        <v>44743</v>
      </c>
      <c r="R32" s="1">
        <v>44817</v>
      </c>
      <c r="S32" t="s">
        <v>6939</v>
      </c>
      <c r="T32" t="s">
        <v>5982</v>
      </c>
      <c r="U32" t="s">
        <v>5982</v>
      </c>
      <c r="V32" t="s">
        <v>364</v>
      </c>
      <c r="W32" s="2" t="b">
        <f>Tabla7[[#This Row],[PLAN CONSUMO 30/09]]=Tabla7[[#This Row],[PLAN_CONSUMO]]</f>
        <v>1</v>
      </c>
      <c r="X32" t="s">
        <v>3113</v>
      </c>
      <c r="Y32" s="2" t="b">
        <f>Tabla7[[#This Row],[DESCRIPCION_U2000 30/09]]=Tabla7[[#This Row],[DESCRIPCION_U2000]]</f>
        <v>1</v>
      </c>
      <c r="Z32" t="s">
        <v>1760</v>
      </c>
      <c r="AA32" s="2" t="b">
        <f>Tabla7[[#This Row],[EJECUTIVO COMERCIAL 30/09]]=Tabla7[[#This Row],[EJECUTIVO_CORPORATE]]</f>
        <v>1</v>
      </c>
      <c r="AB32" t="s">
        <v>7364</v>
      </c>
    </row>
    <row r="33" spans="1:28" ht="14.25" hidden="1" customHeight="1" x14ac:dyDescent="0.25">
      <c r="A33">
        <v>4418229971</v>
      </c>
      <c r="B33" t="s">
        <v>18</v>
      </c>
      <c r="C33" s="1">
        <v>42397</v>
      </c>
      <c r="D33" t="s">
        <v>364</v>
      </c>
      <c r="E33">
        <v>29971</v>
      </c>
      <c r="F33" t="s">
        <v>3109</v>
      </c>
      <c r="G33" t="s">
        <v>3111</v>
      </c>
      <c r="H33" t="s">
        <v>1820</v>
      </c>
      <c r="I33" t="s">
        <v>40</v>
      </c>
      <c r="J33" t="s">
        <v>23</v>
      </c>
      <c r="K33" t="s">
        <v>1378</v>
      </c>
      <c r="L33" t="s">
        <v>3233</v>
      </c>
      <c r="M33" t="s">
        <v>3234</v>
      </c>
      <c r="N33" s="41" t="s">
        <v>3235</v>
      </c>
      <c r="O33" t="s">
        <v>2376</v>
      </c>
      <c r="P33" s="1">
        <v>44182</v>
      </c>
      <c r="Q33" s="14">
        <v>44743</v>
      </c>
      <c r="R33" s="1">
        <v>44760</v>
      </c>
      <c r="S33" t="s">
        <v>6939</v>
      </c>
      <c r="T33" t="s">
        <v>5982</v>
      </c>
      <c r="U33" t="s">
        <v>5982</v>
      </c>
      <c r="V33" t="s">
        <v>364</v>
      </c>
      <c r="W33" s="2" t="b">
        <f>Tabla7[[#This Row],[PLAN CONSUMO 30/09]]=Tabla7[[#This Row],[PLAN_CONSUMO]]</f>
        <v>1</v>
      </c>
      <c r="X33" t="s">
        <v>3111</v>
      </c>
      <c r="Y33" s="2" t="b">
        <f>Tabla7[[#This Row],[DESCRIPCION_U2000 30/09]]=Tabla7[[#This Row],[DESCRIPCION_U2000]]</f>
        <v>1</v>
      </c>
      <c r="Z33" t="s">
        <v>1820</v>
      </c>
      <c r="AA33" s="2" t="b">
        <f>Tabla7[[#This Row],[EJECUTIVO COMERCIAL 30/09]]=Tabla7[[#This Row],[EJECUTIVO_CORPORATE]]</f>
        <v>1</v>
      </c>
      <c r="AB33" t="s">
        <v>7364</v>
      </c>
    </row>
    <row r="34" spans="1:28" hidden="1" x14ac:dyDescent="0.25">
      <c r="A34">
        <v>4418229198</v>
      </c>
      <c r="B34" t="s">
        <v>18</v>
      </c>
      <c r="C34" s="1">
        <v>41845</v>
      </c>
      <c r="D34" t="s">
        <v>364</v>
      </c>
      <c r="E34">
        <v>29198</v>
      </c>
      <c r="F34" t="s">
        <v>3109</v>
      </c>
      <c r="G34" t="s">
        <v>3110</v>
      </c>
      <c r="H34" t="s">
        <v>1820</v>
      </c>
      <c r="I34" t="s">
        <v>40</v>
      </c>
      <c r="J34" t="s">
        <v>23</v>
      </c>
      <c r="K34" t="s">
        <v>1378</v>
      </c>
      <c r="L34" t="s">
        <v>3231</v>
      </c>
      <c r="M34">
        <v>0</v>
      </c>
      <c r="N34" t="s">
        <v>3232</v>
      </c>
      <c r="O34" t="s">
        <v>2376</v>
      </c>
      <c r="P34" s="1">
        <v>44182</v>
      </c>
      <c r="Q34" s="14">
        <v>44743</v>
      </c>
      <c r="R34" s="1">
        <v>44760</v>
      </c>
      <c r="S34" t="s">
        <v>6939</v>
      </c>
      <c r="T34" t="s">
        <v>5982</v>
      </c>
      <c r="U34" t="s">
        <v>5982</v>
      </c>
      <c r="V34" t="s">
        <v>364</v>
      </c>
      <c r="W34" s="2" t="b">
        <f>Tabla7[[#This Row],[PLAN CONSUMO 30/09]]=Tabla7[[#This Row],[PLAN_CONSUMO]]</f>
        <v>1</v>
      </c>
      <c r="X34" t="s">
        <v>3110</v>
      </c>
      <c r="Y34" s="2" t="b">
        <f>Tabla7[[#This Row],[DESCRIPCION_U2000 30/09]]=Tabla7[[#This Row],[DESCRIPCION_U2000]]</f>
        <v>1</v>
      </c>
      <c r="Z34" t="s">
        <v>1820</v>
      </c>
      <c r="AA34" s="2" t="b">
        <f>Tabla7[[#This Row],[EJECUTIVO COMERCIAL 30/09]]=Tabla7[[#This Row],[EJECUTIVO_CORPORATE]]</f>
        <v>1</v>
      </c>
      <c r="AB34" t="s">
        <v>7364</v>
      </c>
    </row>
    <row r="35" spans="1:28" hidden="1" x14ac:dyDescent="0.25">
      <c r="A35">
        <v>4415530592</v>
      </c>
      <c r="B35" t="s">
        <v>18</v>
      </c>
      <c r="C35" s="1">
        <v>42704</v>
      </c>
      <c r="D35" t="s">
        <v>28</v>
      </c>
      <c r="E35">
        <v>30592</v>
      </c>
      <c r="F35" t="s">
        <v>3098</v>
      </c>
      <c r="G35" t="s">
        <v>6706</v>
      </c>
      <c r="H35" t="s">
        <v>1760</v>
      </c>
      <c r="I35" t="s">
        <v>40</v>
      </c>
      <c r="J35" t="s">
        <v>23</v>
      </c>
      <c r="K35" t="s">
        <v>1231</v>
      </c>
      <c r="L35" t="s">
        <v>3210</v>
      </c>
      <c r="M35" t="s">
        <v>3211</v>
      </c>
      <c r="N35" t="s">
        <v>3207</v>
      </c>
      <c r="O35" t="s">
        <v>2376</v>
      </c>
      <c r="P35" s="1">
        <v>44155</v>
      </c>
      <c r="Q35" s="14">
        <v>44743</v>
      </c>
      <c r="R35" s="1">
        <v>44758</v>
      </c>
      <c r="S35" t="s">
        <v>6939</v>
      </c>
      <c r="T35" t="s">
        <v>5982</v>
      </c>
      <c r="U35" t="s">
        <v>5982</v>
      </c>
      <c r="V35" t="s">
        <v>28</v>
      </c>
      <c r="W35" s="2" t="b">
        <f>Tabla7[[#This Row],[PLAN CONSUMO 30/09]]=Tabla7[[#This Row],[PLAN_CONSUMO]]</f>
        <v>1</v>
      </c>
      <c r="X35" t="s">
        <v>6706</v>
      </c>
      <c r="Y35" s="2" t="b">
        <f>Tabla7[[#This Row],[DESCRIPCION_U2000 30/09]]=Tabla7[[#This Row],[DESCRIPCION_U2000]]</f>
        <v>1</v>
      </c>
      <c r="Z35" t="s">
        <v>1760</v>
      </c>
      <c r="AA35" s="2" t="b">
        <f>Tabla7[[#This Row],[EJECUTIVO COMERCIAL 30/09]]=Tabla7[[#This Row],[EJECUTIVO_CORPORATE]]</f>
        <v>1</v>
      </c>
      <c r="AB35" t="s">
        <v>7364</v>
      </c>
    </row>
    <row r="36" spans="1:28" hidden="1" x14ac:dyDescent="0.25">
      <c r="A36">
        <v>4415830493</v>
      </c>
      <c r="B36" t="s">
        <v>18</v>
      </c>
      <c r="C36" s="1">
        <v>42668</v>
      </c>
      <c r="D36" t="s">
        <v>282</v>
      </c>
      <c r="E36">
        <v>30493</v>
      </c>
      <c r="F36" t="s">
        <v>3094</v>
      </c>
      <c r="G36" t="s">
        <v>7336</v>
      </c>
      <c r="H36" t="s">
        <v>1820</v>
      </c>
      <c r="I36" t="s">
        <v>40</v>
      </c>
      <c r="J36" t="s">
        <v>23</v>
      </c>
      <c r="K36" t="s">
        <v>1378</v>
      </c>
      <c r="L36" t="s">
        <v>3197</v>
      </c>
      <c r="M36" t="s">
        <v>3198</v>
      </c>
      <c r="N36" t="s">
        <v>3196</v>
      </c>
      <c r="O36" t="s">
        <v>2376</v>
      </c>
      <c r="P36" s="1">
        <v>44158</v>
      </c>
      <c r="Q36" s="14"/>
      <c r="S36" t="s">
        <v>4255</v>
      </c>
      <c r="T36" t="s">
        <v>5984</v>
      </c>
      <c r="U36" t="s">
        <v>35</v>
      </c>
      <c r="V36" t="s">
        <v>282</v>
      </c>
      <c r="W36" s="2" t="b">
        <f>Tabla7[[#This Row],[PLAN CONSUMO 30/09]]=Tabla7[[#This Row],[PLAN_CONSUMO]]</f>
        <v>1</v>
      </c>
      <c r="X36" t="s">
        <v>35</v>
      </c>
      <c r="Y36" s="2" t="b">
        <f>Tabla7[[#This Row],[DESCRIPCION_U2000 30/09]]=Tabla7[[#This Row],[DESCRIPCION_U2000]]</f>
        <v>0</v>
      </c>
      <c r="Z36" t="s">
        <v>1820</v>
      </c>
      <c r="AA36" s="2" t="b">
        <f>Tabla7[[#This Row],[EJECUTIVO COMERCIAL 30/09]]=Tabla7[[#This Row],[EJECUTIVO_CORPORATE]]</f>
        <v>1</v>
      </c>
      <c r="AB36" t="s">
        <v>7364</v>
      </c>
    </row>
    <row r="37" spans="1:28" hidden="1" x14ac:dyDescent="0.25">
      <c r="A37">
        <v>4427935621</v>
      </c>
      <c r="B37" t="s">
        <v>18</v>
      </c>
      <c r="C37" s="1">
        <v>44132</v>
      </c>
      <c r="D37" t="s">
        <v>905</v>
      </c>
      <c r="E37">
        <v>35621</v>
      </c>
      <c r="F37" t="s">
        <v>3091</v>
      </c>
      <c r="G37" t="s">
        <v>3300</v>
      </c>
      <c r="H37" t="s">
        <v>1389</v>
      </c>
      <c r="I37" t="s">
        <v>40</v>
      </c>
      <c r="J37" t="s">
        <v>23</v>
      </c>
      <c r="K37" t="s">
        <v>832</v>
      </c>
      <c r="L37" t="s">
        <v>3297</v>
      </c>
      <c r="M37" t="s">
        <v>3298</v>
      </c>
      <c r="N37" t="s">
        <v>3299</v>
      </c>
      <c r="O37" t="s">
        <v>2376</v>
      </c>
      <c r="P37" s="1">
        <v>44279</v>
      </c>
      <c r="Q37" s="14"/>
      <c r="S37" t="s">
        <v>7563</v>
      </c>
      <c r="T37" t="s">
        <v>5989</v>
      </c>
      <c r="U37" t="s">
        <v>35</v>
      </c>
      <c r="V37" t="s">
        <v>905</v>
      </c>
      <c r="W37" s="2" t="b">
        <f>Tabla7[[#This Row],[PLAN CONSUMO 30/09]]=Tabla7[[#This Row],[PLAN_CONSUMO]]</f>
        <v>1</v>
      </c>
      <c r="X37" t="s">
        <v>35</v>
      </c>
      <c r="Y37" s="2" t="b">
        <f>Tabla7[[#This Row],[DESCRIPCION_U2000 30/09]]=Tabla7[[#This Row],[DESCRIPCION_U2000]]</f>
        <v>0</v>
      </c>
      <c r="Z37" t="s">
        <v>1389</v>
      </c>
      <c r="AA37" s="2" t="b">
        <f>Tabla7[[#This Row],[EJECUTIVO COMERCIAL 30/09]]=Tabla7[[#This Row],[EJECUTIVO_CORPORATE]]</f>
        <v>1</v>
      </c>
      <c r="AB37" t="s">
        <v>7364</v>
      </c>
    </row>
    <row r="38" spans="1:28" hidden="1" x14ac:dyDescent="0.25">
      <c r="A38">
        <v>4428131066</v>
      </c>
      <c r="B38" t="s">
        <v>18</v>
      </c>
      <c r="C38" s="1">
        <v>42886</v>
      </c>
      <c r="D38" t="s">
        <v>323</v>
      </c>
      <c r="E38">
        <v>31066</v>
      </c>
      <c r="F38" t="s">
        <v>3091</v>
      </c>
      <c r="G38" t="s">
        <v>6705</v>
      </c>
      <c r="H38" t="s">
        <v>1389</v>
      </c>
      <c r="I38" t="s">
        <v>40</v>
      </c>
      <c r="J38" t="s">
        <v>23</v>
      </c>
      <c r="K38" t="s">
        <v>832</v>
      </c>
      <c r="L38" t="s">
        <v>3192</v>
      </c>
      <c r="M38" t="s">
        <v>3193</v>
      </c>
      <c r="N38" t="s">
        <v>3191</v>
      </c>
      <c r="O38" t="s">
        <v>2376</v>
      </c>
      <c r="P38" s="1">
        <v>44281</v>
      </c>
      <c r="Q38" s="14">
        <v>44743</v>
      </c>
      <c r="R38" s="1">
        <v>44769</v>
      </c>
      <c r="S38" t="s">
        <v>6939</v>
      </c>
      <c r="T38" t="s">
        <v>5982</v>
      </c>
      <c r="U38" t="s">
        <v>5982</v>
      </c>
      <c r="V38" t="s">
        <v>323</v>
      </c>
      <c r="W38" s="2" t="b">
        <f>Tabla7[[#This Row],[PLAN CONSUMO 30/09]]=Tabla7[[#This Row],[PLAN_CONSUMO]]</f>
        <v>1</v>
      </c>
      <c r="X38" t="s">
        <v>7470</v>
      </c>
      <c r="Y38" s="2" t="b">
        <f>Tabla7[[#This Row],[DESCRIPCION_U2000 30/09]]=Tabla7[[#This Row],[DESCRIPCION_U2000]]</f>
        <v>0</v>
      </c>
      <c r="Z38" t="s">
        <v>1389</v>
      </c>
      <c r="AA38" s="2" t="b">
        <f>Tabla7[[#This Row],[EJECUTIVO COMERCIAL 30/09]]=Tabla7[[#This Row],[EJECUTIVO_CORPORATE]]</f>
        <v>1</v>
      </c>
      <c r="AB38" t="s">
        <v>7364</v>
      </c>
    </row>
    <row r="39" spans="1:28" hidden="1" x14ac:dyDescent="0.25">
      <c r="A39">
        <v>4416035361</v>
      </c>
      <c r="B39" t="s">
        <v>18</v>
      </c>
      <c r="C39" s="1">
        <v>44012</v>
      </c>
      <c r="D39" t="s">
        <v>28</v>
      </c>
      <c r="E39">
        <v>35361</v>
      </c>
      <c r="F39" t="s">
        <v>3077</v>
      </c>
      <c r="G39" t="s">
        <v>3295</v>
      </c>
      <c r="H39" t="s">
        <v>1760</v>
      </c>
      <c r="I39" t="s">
        <v>40</v>
      </c>
      <c r="J39" t="s">
        <v>23</v>
      </c>
      <c r="K39" t="s">
        <v>1231</v>
      </c>
      <c r="L39" t="s">
        <v>3296</v>
      </c>
      <c r="N39" t="s">
        <v>3163</v>
      </c>
      <c r="O39" t="s">
        <v>2376</v>
      </c>
      <c r="P39" s="1">
        <v>44160</v>
      </c>
      <c r="Q39" s="14"/>
      <c r="S39" t="s">
        <v>4255</v>
      </c>
      <c r="T39" t="s">
        <v>5984</v>
      </c>
      <c r="U39" t="s">
        <v>35</v>
      </c>
      <c r="V39" t="s">
        <v>28</v>
      </c>
      <c r="W39" s="2" t="b">
        <f>Tabla7[[#This Row],[PLAN CONSUMO 30/09]]=Tabla7[[#This Row],[PLAN_CONSUMO]]</f>
        <v>1</v>
      </c>
      <c r="X39" t="s">
        <v>35</v>
      </c>
      <c r="Y39" s="2" t="b">
        <f>Tabla7[[#This Row],[DESCRIPCION_U2000 30/09]]=Tabla7[[#This Row],[DESCRIPCION_U2000]]</f>
        <v>0</v>
      </c>
      <c r="Z39" t="s">
        <v>1760</v>
      </c>
      <c r="AA39" s="2" t="b">
        <f>Tabla7[[#This Row],[EJECUTIVO COMERCIAL 30/09]]=Tabla7[[#This Row],[EJECUTIVO_CORPORATE]]</f>
        <v>1</v>
      </c>
      <c r="AB39" t="s">
        <v>7364</v>
      </c>
    </row>
    <row r="40" spans="1:28" hidden="1" x14ac:dyDescent="0.25">
      <c r="A40">
        <v>4415830601</v>
      </c>
      <c r="B40" t="s">
        <v>18</v>
      </c>
      <c r="C40" s="1">
        <v>42702</v>
      </c>
      <c r="D40" t="s">
        <v>364</v>
      </c>
      <c r="E40">
        <v>30601</v>
      </c>
      <c r="F40" t="s">
        <v>3077</v>
      </c>
      <c r="G40" t="s">
        <v>3078</v>
      </c>
      <c r="H40" t="s">
        <v>1760</v>
      </c>
      <c r="I40" t="s">
        <v>40</v>
      </c>
      <c r="J40" t="s">
        <v>23</v>
      </c>
      <c r="K40" t="s">
        <v>1231</v>
      </c>
      <c r="L40" t="s">
        <v>3161</v>
      </c>
      <c r="M40" t="s">
        <v>3162</v>
      </c>
      <c r="N40" t="s">
        <v>3163</v>
      </c>
      <c r="O40" t="s">
        <v>2376</v>
      </c>
      <c r="P40" s="1">
        <v>44158</v>
      </c>
      <c r="Q40" s="14"/>
      <c r="S40" t="s">
        <v>7563</v>
      </c>
      <c r="T40" t="e">
        <v>#N/A</v>
      </c>
      <c r="U40" t="e">
        <v>#N/A</v>
      </c>
      <c r="V40" t="e">
        <v>#N/A</v>
      </c>
      <c r="W40" s="2" t="e">
        <f>Tabla7[[#This Row],[PLAN CONSUMO 30/09]]=Tabla7[[#This Row],[PLAN_CONSUMO]]</f>
        <v>#N/A</v>
      </c>
      <c r="X40" t="e">
        <v>#N/A</v>
      </c>
      <c r="Y40" s="2" t="e">
        <f>Tabla7[[#This Row],[DESCRIPCION_U2000 30/09]]=Tabla7[[#This Row],[DESCRIPCION_U2000]]</f>
        <v>#N/A</v>
      </c>
      <c r="Z40" t="e">
        <v>#N/A</v>
      </c>
      <c r="AA40" s="2" t="e">
        <f>Tabla7[[#This Row],[EJECUTIVO COMERCIAL 30/09]]=Tabla7[[#This Row],[EJECUTIVO_CORPORATE]]</f>
        <v>#N/A</v>
      </c>
      <c r="AB40" t="s">
        <v>7364</v>
      </c>
    </row>
    <row r="41" spans="1:28" hidden="1" x14ac:dyDescent="0.25">
      <c r="A41">
        <v>4418731493</v>
      </c>
      <c r="B41" t="s">
        <v>18</v>
      </c>
      <c r="C41" s="1">
        <v>43038</v>
      </c>
      <c r="D41" t="s">
        <v>118</v>
      </c>
      <c r="E41">
        <v>31493</v>
      </c>
      <c r="F41" t="s">
        <v>2884</v>
      </c>
      <c r="G41" t="s">
        <v>3431</v>
      </c>
      <c r="H41" t="s">
        <v>1760</v>
      </c>
      <c r="I41" t="s">
        <v>40</v>
      </c>
      <c r="J41" t="s">
        <v>23</v>
      </c>
      <c r="K41" t="s">
        <v>1231</v>
      </c>
      <c r="L41" t="s">
        <v>2888</v>
      </c>
      <c r="M41" t="s">
        <v>2889</v>
      </c>
      <c r="N41" t="s">
        <v>2887</v>
      </c>
      <c r="O41" t="s">
        <v>2376</v>
      </c>
      <c r="P41" s="1">
        <v>44187</v>
      </c>
      <c r="Q41" s="14"/>
      <c r="S41" t="s">
        <v>7460</v>
      </c>
      <c r="T41" t="s">
        <v>5982</v>
      </c>
      <c r="U41" t="s">
        <v>5982</v>
      </c>
      <c r="V41" t="s">
        <v>118</v>
      </c>
      <c r="W41" s="2" t="b">
        <f>Tabla7[[#This Row],[PLAN CONSUMO 30/09]]=Tabla7[[#This Row],[PLAN_CONSUMO]]</f>
        <v>1</v>
      </c>
      <c r="X41" t="s">
        <v>3431</v>
      </c>
      <c r="Y41" s="2" t="b">
        <f>Tabla7[[#This Row],[DESCRIPCION_U2000 30/09]]=Tabla7[[#This Row],[DESCRIPCION_U2000]]</f>
        <v>1</v>
      </c>
      <c r="Z41" t="s">
        <v>1760</v>
      </c>
      <c r="AA41" s="2" t="b">
        <f>Tabla7[[#This Row],[EJECUTIVO COMERCIAL 30/09]]=Tabla7[[#This Row],[EJECUTIVO_CORPORATE]]</f>
        <v>1</v>
      </c>
      <c r="AB41" t="s">
        <v>7364</v>
      </c>
    </row>
    <row r="42" spans="1:28" hidden="1" x14ac:dyDescent="0.25">
      <c r="A42">
        <v>4418830963</v>
      </c>
      <c r="B42" t="s">
        <v>18</v>
      </c>
      <c r="C42" s="1">
        <v>42853</v>
      </c>
      <c r="D42" t="s">
        <v>364</v>
      </c>
      <c r="E42">
        <v>30963</v>
      </c>
      <c r="F42" t="s">
        <v>2884</v>
      </c>
      <c r="G42" t="s">
        <v>3430</v>
      </c>
      <c r="H42" t="s">
        <v>1760</v>
      </c>
      <c r="I42" t="s">
        <v>40</v>
      </c>
      <c r="J42" t="s">
        <v>23</v>
      </c>
      <c r="K42" t="s">
        <v>1231</v>
      </c>
      <c r="L42" t="s">
        <v>2885</v>
      </c>
      <c r="M42" t="s">
        <v>2886</v>
      </c>
      <c r="N42" t="s">
        <v>2887</v>
      </c>
      <c r="O42" t="s">
        <v>2376</v>
      </c>
      <c r="P42" s="1">
        <v>44188</v>
      </c>
      <c r="Q42" s="14"/>
      <c r="S42" t="s">
        <v>7460</v>
      </c>
      <c r="T42" t="s">
        <v>5982</v>
      </c>
      <c r="U42" t="s">
        <v>5982</v>
      </c>
      <c r="V42" t="s">
        <v>364</v>
      </c>
      <c r="W42" s="2" t="b">
        <f>Tabla7[[#This Row],[PLAN CONSUMO 30/09]]=Tabla7[[#This Row],[PLAN_CONSUMO]]</f>
        <v>1</v>
      </c>
      <c r="X42" t="s">
        <v>3430</v>
      </c>
      <c r="Y42" s="2" t="b">
        <f>Tabla7[[#This Row],[DESCRIPCION_U2000 30/09]]=Tabla7[[#This Row],[DESCRIPCION_U2000]]</f>
        <v>1</v>
      </c>
      <c r="Z42" t="s">
        <v>1760</v>
      </c>
      <c r="AA42" s="2" t="b">
        <f>Tabla7[[#This Row],[EJECUTIVO COMERCIAL 30/09]]=Tabla7[[#This Row],[EJECUTIVO_CORPORATE]]</f>
        <v>1</v>
      </c>
      <c r="AB42" t="s">
        <v>7364</v>
      </c>
    </row>
    <row r="43" spans="1:28" hidden="1" x14ac:dyDescent="0.25">
      <c r="A43">
        <v>4412631851</v>
      </c>
      <c r="B43" t="s">
        <v>18</v>
      </c>
      <c r="C43" s="1">
        <v>43131</v>
      </c>
      <c r="D43" t="s">
        <v>5988</v>
      </c>
      <c r="E43">
        <v>31851</v>
      </c>
      <c r="F43" t="s">
        <v>2815</v>
      </c>
      <c r="G43" t="s">
        <v>6354</v>
      </c>
      <c r="H43" t="s">
        <v>1820</v>
      </c>
      <c r="I43" t="s">
        <v>40</v>
      </c>
      <c r="J43" t="s">
        <v>23</v>
      </c>
      <c r="K43" t="s">
        <v>1378</v>
      </c>
      <c r="L43" t="s">
        <v>2818</v>
      </c>
      <c r="M43" t="s">
        <v>2819</v>
      </c>
      <c r="N43" t="s">
        <v>2820</v>
      </c>
      <c r="O43" t="s">
        <v>2376</v>
      </c>
      <c r="P43" s="1">
        <v>44126</v>
      </c>
      <c r="Q43" s="14">
        <v>44743</v>
      </c>
      <c r="R43" s="1">
        <v>44774</v>
      </c>
      <c r="S43" t="s">
        <v>6939</v>
      </c>
      <c r="T43" t="s">
        <v>5982</v>
      </c>
      <c r="U43" t="s">
        <v>5982</v>
      </c>
      <c r="V43" t="s">
        <v>5988</v>
      </c>
      <c r="W43" s="2" t="b">
        <f>Tabla7[[#This Row],[PLAN CONSUMO 30/09]]=Tabla7[[#This Row],[PLAN_CONSUMO]]</f>
        <v>1</v>
      </c>
      <c r="X43" t="s">
        <v>6354</v>
      </c>
      <c r="Y43" s="2" t="b">
        <f>Tabla7[[#This Row],[DESCRIPCION_U2000 30/09]]=Tabla7[[#This Row],[DESCRIPCION_U2000]]</f>
        <v>1</v>
      </c>
      <c r="Z43" t="s">
        <v>1820</v>
      </c>
      <c r="AA43" s="2" t="b">
        <f>Tabla7[[#This Row],[EJECUTIVO COMERCIAL 30/09]]=Tabla7[[#This Row],[EJECUTIVO_CORPORATE]]</f>
        <v>1</v>
      </c>
      <c r="AB43" t="s">
        <v>7364</v>
      </c>
    </row>
    <row r="44" spans="1:28" hidden="1" x14ac:dyDescent="0.25">
      <c r="A44">
        <v>4409929361</v>
      </c>
      <c r="B44" t="s">
        <v>18</v>
      </c>
      <c r="C44" s="1">
        <v>41974</v>
      </c>
      <c r="D44" t="s">
        <v>5988</v>
      </c>
      <c r="E44">
        <v>29361</v>
      </c>
      <c r="F44" t="s">
        <v>2688</v>
      </c>
      <c r="G44" t="s">
        <v>2689</v>
      </c>
      <c r="H44" t="s">
        <v>1820</v>
      </c>
      <c r="I44" t="s">
        <v>40</v>
      </c>
      <c r="J44" t="s">
        <v>23</v>
      </c>
      <c r="K44" t="s">
        <v>1378</v>
      </c>
      <c r="L44" t="s">
        <v>2690</v>
      </c>
      <c r="N44" t="s">
        <v>2691</v>
      </c>
      <c r="O44" t="s">
        <v>2376</v>
      </c>
      <c r="P44" s="1">
        <v>44099</v>
      </c>
      <c r="Q44" s="14">
        <v>44743</v>
      </c>
      <c r="R44" s="1">
        <v>44845</v>
      </c>
      <c r="S44" t="s">
        <v>6939</v>
      </c>
      <c r="T44" t="s">
        <v>5982</v>
      </c>
      <c r="U44" t="s">
        <v>5982</v>
      </c>
      <c r="V44" t="s">
        <v>5988</v>
      </c>
      <c r="W44" s="2" t="b">
        <f>Tabla7[[#This Row],[PLAN CONSUMO 30/09]]=Tabla7[[#This Row],[PLAN_CONSUMO]]</f>
        <v>1</v>
      </c>
      <c r="X44" t="s">
        <v>7634</v>
      </c>
      <c r="Y44" s="2" t="b">
        <f>Tabla7[[#This Row],[DESCRIPCION_U2000 30/09]]=Tabla7[[#This Row],[DESCRIPCION_U2000]]</f>
        <v>0</v>
      </c>
      <c r="Z44" t="s">
        <v>1820</v>
      </c>
      <c r="AA44" s="2" t="b">
        <f>Tabla7[[#This Row],[EJECUTIVO COMERCIAL 30/09]]=Tabla7[[#This Row],[EJECUTIVO_CORPORATE]]</f>
        <v>1</v>
      </c>
      <c r="AB44" t="s">
        <v>7364</v>
      </c>
    </row>
    <row r="45" spans="1:28" hidden="1" x14ac:dyDescent="0.25">
      <c r="A45">
        <v>4410333928</v>
      </c>
      <c r="B45" t="s">
        <v>18</v>
      </c>
      <c r="C45" s="1">
        <v>43585</v>
      </c>
      <c r="D45" t="s">
        <v>1380</v>
      </c>
      <c r="E45">
        <v>33928</v>
      </c>
      <c r="F45" t="s">
        <v>2683</v>
      </c>
      <c r="G45" t="s">
        <v>6105</v>
      </c>
      <c r="H45" t="s">
        <v>1760</v>
      </c>
      <c r="I45" t="s">
        <v>40</v>
      </c>
      <c r="J45" t="s">
        <v>23</v>
      </c>
      <c r="K45" t="s">
        <v>1231</v>
      </c>
      <c r="L45" t="s">
        <v>2685</v>
      </c>
      <c r="M45" t="s">
        <v>2686</v>
      </c>
      <c r="N45" t="s">
        <v>2687</v>
      </c>
      <c r="O45" t="s">
        <v>2376</v>
      </c>
      <c r="P45" s="1">
        <v>44103</v>
      </c>
      <c r="Q45" s="14">
        <v>44743</v>
      </c>
      <c r="R45" s="1">
        <v>44812</v>
      </c>
      <c r="S45" t="s">
        <v>6939</v>
      </c>
      <c r="T45" t="s">
        <v>5982</v>
      </c>
      <c r="U45" t="s">
        <v>5982</v>
      </c>
      <c r="V45" t="s">
        <v>1380</v>
      </c>
      <c r="W45" s="2" t="b">
        <f>Tabla7[[#This Row],[PLAN CONSUMO 30/09]]=Tabla7[[#This Row],[PLAN_CONSUMO]]</f>
        <v>1</v>
      </c>
      <c r="X45" t="s">
        <v>6105</v>
      </c>
      <c r="Y45" s="2" t="b">
        <f>Tabla7[[#This Row],[DESCRIPCION_U2000 30/09]]=Tabla7[[#This Row],[DESCRIPCION_U2000]]</f>
        <v>1</v>
      </c>
      <c r="Z45" t="s">
        <v>1760</v>
      </c>
      <c r="AA45" s="2" t="b">
        <f>Tabla7[[#This Row],[EJECUTIVO COMERCIAL 30/09]]=Tabla7[[#This Row],[EJECUTIVO_CORPORATE]]</f>
        <v>1</v>
      </c>
      <c r="AB45" t="s">
        <v>7364</v>
      </c>
    </row>
    <row r="46" spans="1:28" hidden="1" x14ac:dyDescent="0.25">
      <c r="A46">
        <v>4416735353</v>
      </c>
      <c r="B46" t="s">
        <v>18</v>
      </c>
      <c r="C46" s="1">
        <v>44012</v>
      </c>
      <c r="D46" t="s">
        <v>28</v>
      </c>
      <c r="E46">
        <v>35353</v>
      </c>
      <c r="F46" t="s">
        <v>2630</v>
      </c>
      <c r="G46" t="s">
        <v>7369</v>
      </c>
      <c r="H46" t="s">
        <v>4247</v>
      </c>
      <c r="I46" t="s">
        <v>40</v>
      </c>
      <c r="J46" t="s">
        <v>23</v>
      </c>
      <c r="K46" t="s">
        <v>4336</v>
      </c>
      <c r="L46" t="s">
        <v>2671</v>
      </c>
      <c r="N46" t="s">
        <v>2675</v>
      </c>
      <c r="O46" t="s">
        <v>2376</v>
      </c>
      <c r="P46" s="1">
        <v>44167</v>
      </c>
      <c r="Q46" s="14">
        <v>44774</v>
      </c>
      <c r="R46" s="1">
        <v>44953</v>
      </c>
      <c r="S46" t="s">
        <v>6939</v>
      </c>
      <c r="T46" t="s">
        <v>5982</v>
      </c>
      <c r="U46" t="s">
        <v>5982</v>
      </c>
      <c r="V46" t="s">
        <v>28</v>
      </c>
      <c r="W46" s="2" t="b">
        <f>Tabla7[[#This Row],[PLAN CONSUMO 30/09]]=Tabla7[[#This Row],[PLAN_CONSUMO]]</f>
        <v>1</v>
      </c>
      <c r="X46" t="s">
        <v>7369</v>
      </c>
      <c r="Y46" s="2" t="b">
        <f>Tabla7[[#This Row],[DESCRIPCION_U2000 30/09]]=Tabla7[[#This Row],[DESCRIPCION_U2000]]</f>
        <v>1</v>
      </c>
      <c r="Z46" t="s">
        <v>4247</v>
      </c>
      <c r="AA46" s="2" t="b">
        <f>Tabla7[[#This Row],[EJECUTIVO COMERCIAL 30/09]]=Tabla7[[#This Row],[EJECUTIVO_CORPORATE]]</f>
        <v>1</v>
      </c>
      <c r="AB46" t="s">
        <v>7364</v>
      </c>
    </row>
    <row r="47" spans="1:28" hidden="1" x14ac:dyDescent="0.25">
      <c r="A47">
        <v>4416734037</v>
      </c>
      <c r="B47" t="s">
        <v>18</v>
      </c>
      <c r="C47" s="1">
        <v>43601</v>
      </c>
      <c r="D47" t="s">
        <v>118</v>
      </c>
      <c r="E47">
        <v>34037</v>
      </c>
      <c r="F47" t="s">
        <v>2630</v>
      </c>
      <c r="G47" t="s">
        <v>6691</v>
      </c>
      <c r="H47" t="s">
        <v>4247</v>
      </c>
      <c r="I47" t="s">
        <v>40</v>
      </c>
      <c r="J47" t="s">
        <v>23</v>
      </c>
      <c r="K47" t="s">
        <v>4336</v>
      </c>
      <c r="L47" t="s">
        <v>2664</v>
      </c>
      <c r="M47" t="s">
        <v>2665</v>
      </c>
      <c r="N47" t="s">
        <v>2675</v>
      </c>
      <c r="O47" t="s">
        <v>2376</v>
      </c>
      <c r="P47" s="1">
        <v>44167</v>
      </c>
      <c r="Q47" s="14">
        <v>44774</v>
      </c>
      <c r="R47" s="1">
        <v>44953</v>
      </c>
      <c r="S47" t="s">
        <v>6939</v>
      </c>
      <c r="T47" t="s">
        <v>5982</v>
      </c>
      <c r="U47" t="s">
        <v>5982</v>
      </c>
      <c r="V47" t="s">
        <v>118</v>
      </c>
      <c r="W47" s="2" t="b">
        <f>Tabla7[[#This Row],[PLAN CONSUMO 30/09]]=Tabla7[[#This Row],[PLAN_CONSUMO]]</f>
        <v>1</v>
      </c>
      <c r="X47" t="s">
        <v>6691</v>
      </c>
      <c r="Y47" s="2" t="b">
        <f>Tabla7[[#This Row],[DESCRIPCION_U2000 30/09]]=Tabla7[[#This Row],[DESCRIPCION_U2000]]</f>
        <v>1</v>
      </c>
      <c r="Z47" t="s">
        <v>4247</v>
      </c>
      <c r="AA47" s="2" t="b">
        <f>Tabla7[[#This Row],[EJECUTIVO COMERCIAL 30/09]]=Tabla7[[#This Row],[EJECUTIVO_CORPORATE]]</f>
        <v>1</v>
      </c>
      <c r="AB47" t="s">
        <v>7364</v>
      </c>
    </row>
    <row r="48" spans="1:28" hidden="1" x14ac:dyDescent="0.25">
      <c r="A48">
        <v>4416533923</v>
      </c>
      <c r="B48" t="s">
        <v>18</v>
      </c>
      <c r="C48" s="1">
        <v>43580</v>
      </c>
      <c r="D48" t="s">
        <v>248</v>
      </c>
      <c r="E48">
        <v>33923</v>
      </c>
      <c r="F48" t="s">
        <v>2630</v>
      </c>
      <c r="G48" t="s">
        <v>6104</v>
      </c>
      <c r="H48" t="s">
        <v>4247</v>
      </c>
      <c r="I48" t="s">
        <v>40</v>
      </c>
      <c r="J48" t="s">
        <v>23</v>
      </c>
      <c r="K48" t="s">
        <v>4336</v>
      </c>
      <c r="L48" t="s">
        <v>2673</v>
      </c>
      <c r="M48" t="s">
        <v>2674</v>
      </c>
      <c r="N48" t="s">
        <v>2675</v>
      </c>
      <c r="O48" t="s">
        <v>2376</v>
      </c>
      <c r="P48" s="1">
        <v>44165</v>
      </c>
      <c r="Q48" s="14">
        <v>44774</v>
      </c>
      <c r="S48" t="s">
        <v>75</v>
      </c>
      <c r="T48" t="s">
        <v>5984</v>
      </c>
      <c r="U48" t="s">
        <v>5984</v>
      </c>
      <c r="V48" t="s">
        <v>248</v>
      </c>
      <c r="W48" s="2" t="b">
        <f>Tabla7[[#This Row],[PLAN CONSUMO 30/09]]=Tabla7[[#This Row],[PLAN_CONSUMO]]</f>
        <v>1</v>
      </c>
      <c r="X48" t="s">
        <v>7635</v>
      </c>
      <c r="Y48" s="2" t="b">
        <f>Tabla7[[#This Row],[DESCRIPCION_U2000 30/09]]=Tabla7[[#This Row],[DESCRIPCION_U2000]]</f>
        <v>0</v>
      </c>
      <c r="Z48" t="s">
        <v>4247</v>
      </c>
      <c r="AA48" s="2" t="b">
        <f>Tabla7[[#This Row],[EJECUTIVO COMERCIAL 30/09]]=Tabla7[[#This Row],[EJECUTIVO_CORPORATE]]</f>
        <v>1</v>
      </c>
      <c r="AB48" t="s">
        <v>7364</v>
      </c>
    </row>
    <row r="49" spans="1:28" hidden="1" x14ac:dyDescent="0.25">
      <c r="A49">
        <v>4416733921</v>
      </c>
      <c r="B49" t="s">
        <v>18</v>
      </c>
      <c r="C49" s="1">
        <v>43580</v>
      </c>
      <c r="D49" t="s">
        <v>76</v>
      </c>
      <c r="E49">
        <v>33921</v>
      </c>
      <c r="F49" t="s">
        <v>2630</v>
      </c>
      <c r="G49" t="s">
        <v>3421</v>
      </c>
      <c r="H49" t="s">
        <v>4247</v>
      </c>
      <c r="I49" t="s">
        <v>40</v>
      </c>
      <c r="J49" t="s">
        <v>23</v>
      </c>
      <c r="K49" t="s">
        <v>4336</v>
      </c>
      <c r="L49" t="s">
        <v>2663</v>
      </c>
      <c r="M49" t="s">
        <v>2646</v>
      </c>
      <c r="N49" t="s">
        <v>2675</v>
      </c>
      <c r="O49" t="s">
        <v>2376</v>
      </c>
      <c r="P49" s="1">
        <v>44167</v>
      </c>
      <c r="Q49" s="14">
        <v>44774</v>
      </c>
      <c r="S49" t="s">
        <v>75</v>
      </c>
      <c r="T49" t="s">
        <v>5982</v>
      </c>
      <c r="U49" t="s">
        <v>35</v>
      </c>
      <c r="V49" t="s">
        <v>76</v>
      </c>
      <c r="W49" s="2" t="b">
        <f>Tabla7[[#This Row],[PLAN CONSUMO 30/09]]=Tabla7[[#This Row],[PLAN_CONSUMO]]</f>
        <v>1</v>
      </c>
      <c r="X49" t="s">
        <v>35</v>
      </c>
      <c r="Y49" s="2" t="b">
        <f>Tabla7[[#This Row],[DESCRIPCION_U2000 30/09]]=Tabla7[[#This Row],[DESCRIPCION_U2000]]</f>
        <v>0</v>
      </c>
      <c r="Z49" t="s">
        <v>4247</v>
      </c>
      <c r="AA49" s="2" t="b">
        <f>Tabla7[[#This Row],[EJECUTIVO COMERCIAL 30/09]]=Tabla7[[#This Row],[EJECUTIVO_CORPORATE]]</f>
        <v>1</v>
      </c>
      <c r="AB49" t="s">
        <v>7364</v>
      </c>
    </row>
    <row r="50" spans="1:28" hidden="1" x14ac:dyDescent="0.25">
      <c r="A50">
        <v>4416733920</v>
      </c>
      <c r="B50" t="s">
        <v>18</v>
      </c>
      <c r="C50" s="1">
        <v>43580</v>
      </c>
      <c r="D50" t="s">
        <v>248</v>
      </c>
      <c r="E50">
        <v>33920</v>
      </c>
      <c r="F50" t="s">
        <v>2630</v>
      </c>
      <c r="G50" t="s">
        <v>3420</v>
      </c>
      <c r="H50" t="s">
        <v>4247</v>
      </c>
      <c r="I50" t="s">
        <v>40</v>
      </c>
      <c r="J50" t="s">
        <v>23</v>
      </c>
      <c r="K50" t="s">
        <v>4336</v>
      </c>
      <c r="L50" t="s">
        <v>2662</v>
      </c>
      <c r="M50" t="s">
        <v>2648</v>
      </c>
      <c r="N50" t="s">
        <v>2675</v>
      </c>
      <c r="O50" t="s">
        <v>2376</v>
      </c>
      <c r="P50" s="1">
        <v>44167</v>
      </c>
      <c r="Q50" s="14">
        <v>44774</v>
      </c>
      <c r="R50" s="1">
        <v>44953</v>
      </c>
      <c r="S50" t="s">
        <v>6939</v>
      </c>
      <c r="T50" t="s">
        <v>5982</v>
      </c>
      <c r="U50" t="s">
        <v>35</v>
      </c>
      <c r="V50" t="s">
        <v>248</v>
      </c>
      <c r="W50" s="2" t="b">
        <f>Tabla7[[#This Row],[PLAN CONSUMO 30/09]]=Tabla7[[#This Row],[PLAN_CONSUMO]]</f>
        <v>1</v>
      </c>
      <c r="X50" t="s">
        <v>35</v>
      </c>
      <c r="Y50" s="2" t="b">
        <f>Tabla7[[#This Row],[DESCRIPCION_U2000 30/09]]=Tabla7[[#This Row],[DESCRIPCION_U2000]]</f>
        <v>0</v>
      </c>
      <c r="Z50" t="s">
        <v>4247</v>
      </c>
      <c r="AA50" s="2" t="b">
        <f>Tabla7[[#This Row],[EJECUTIVO COMERCIAL 30/09]]=Tabla7[[#This Row],[EJECUTIVO_CORPORATE]]</f>
        <v>1</v>
      </c>
      <c r="AB50" t="s">
        <v>7364</v>
      </c>
    </row>
    <row r="51" spans="1:28" hidden="1" x14ac:dyDescent="0.25">
      <c r="A51">
        <v>4416733698</v>
      </c>
      <c r="B51" t="s">
        <v>18</v>
      </c>
      <c r="C51" s="1">
        <v>43554</v>
      </c>
      <c r="D51" t="s">
        <v>248</v>
      </c>
      <c r="E51">
        <v>33698</v>
      </c>
      <c r="F51" t="s">
        <v>2630</v>
      </c>
      <c r="G51" t="s">
        <v>3418</v>
      </c>
      <c r="H51" t="s">
        <v>4247</v>
      </c>
      <c r="I51" t="s">
        <v>40</v>
      </c>
      <c r="J51" t="s">
        <v>23</v>
      </c>
      <c r="K51" t="s">
        <v>4336</v>
      </c>
      <c r="L51" t="s">
        <v>2637</v>
      </c>
      <c r="M51" t="s">
        <v>2638</v>
      </c>
      <c r="N51" t="s">
        <v>2675</v>
      </c>
      <c r="O51" t="s">
        <v>2376</v>
      </c>
      <c r="P51" s="1">
        <v>44167</v>
      </c>
      <c r="Q51" s="14">
        <v>44774</v>
      </c>
      <c r="R51" s="1">
        <v>44951</v>
      </c>
      <c r="S51" t="s">
        <v>6939</v>
      </c>
      <c r="T51" t="s">
        <v>5982</v>
      </c>
      <c r="U51" t="s">
        <v>5982</v>
      </c>
      <c r="V51" t="s">
        <v>248</v>
      </c>
      <c r="W51" s="2" t="b">
        <f>Tabla7[[#This Row],[PLAN CONSUMO 30/09]]=Tabla7[[#This Row],[PLAN_CONSUMO]]</f>
        <v>1</v>
      </c>
      <c r="X51" t="s">
        <v>3418</v>
      </c>
      <c r="Y51" s="2" t="b">
        <f>Tabla7[[#This Row],[DESCRIPCION_U2000 30/09]]=Tabla7[[#This Row],[DESCRIPCION_U2000]]</f>
        <v>1</v>
      </c>
      <c r="Z51" t="s">
        <v>4247</v>
      </c>
      <c r="AA51" s="2" t="b">
        <f>Tabla7[[#This Row],[EJECUTIVO COMERCIAL 30/09]]=Tabla7[[#This Row],[EJECUTIVO_CORPORATE]]</f>
        <v>1</v>
      </c>
      <c r="AB51" t="s">
        <v>7364</v>
      </c>
    </row>
    <row r="52" spans="1:28" hidden="1" x14ac:dyDescent="0.25">
      <c r="A52">
        <v>4411332880</v>
      </c>
      <c r="B52" t="s">
        <v>18</v>
      </c>
      <c r="C52" s="1">
        <v>43343</v>
      </c>
      <c r="D52" t="s">
        <v>5988</v>
      </c>
      <c r="E52">
        <v>32880</v>
      </c>
      <c r="F52" t="s">
        <v>2605</v>
      </c>
      <c r="G52" t="s">
        <v>6690</v>
      </c>
      <c r="H52" t="s">
        <v>1820</v>
      </c>
      <c r="I52" t="s">
        <v>40</v>
      </c>
      <c r="J52" t="s">
        <v>23</v>
      </c>
      <c r="K52" t="s">
        <v>1378</v>
      </c>
      <c r="L52" t="s">
        <v>2622</v>
      </c>
      <c r="M52" t="s">
        <v>2623</v>
      </c>
      <c r="N52" t="s">
        <v>2620</v>
      </c>
      <c r="O52" t="s">
        <v>2376</v>
      </c>
      <c r="P52" s="1">
        <v>44113</v>
      </c>
      <c r="Q52" s="14">
        <v>44774</v>
      </c>
      <c r="R52" s="1">
        <v>44789</v>
      </c>
      <c r="S52" t="s">
        <v>6939</v>
      </c>
      <c r="T52" t="s">
        <v>5982</v>
      </c>
      <c r="U52" t="s">
        <v>35</v>
      </c>
      <c r="V52" t="s">
        <v>5988</v>
      </c>
      <c r="W52" s="2" t="b">
        <f>Tabla7[[#This Row],[PLAN CONSUMO 30/09]]=Tabla7[[#This Row],[PLAN_CONSUMO]]</f>
        <v>1</v>
      </c>
      <c r="X52" t="s">
        <v>35</v>
      </c>
      <c r="Y52" s="2" t="b">
        <f>Tabla7[[#This Row],[DESCRIPCION_U2000 30/09]]=Tabla7[[#This Row],[DESCRIPCION_U2000]]</f>
        <v>0</v>
      </c>
      <c r="Z52" t="s">
        <v>1820</v>
      </c>
      <c r="AA52" s="2" t="b">
        <f>Tabla7[[#This Row],[EJECUTIVO COMERCIAL 30/09]]=Tabla7[[#This Row],[EJECUTIVO_CORPORATE]]</f>
        <v>1</v>
      </c>
      <c r="AB52" t="s">
        <v>7364</v>
      </c>
    </row>
    <row r="53" spans="1:28" hidden="1" x14ac:dyDescent="0.25">
      <c r="A53">
        <v>4411833425</v>
      </c>
      <c r="B53" t="s">
        <v>18</v>
      </c>
      <c r="C53" s="1">
        <v>43465</v>
      </c>
      <c r="D53" t="s">
        <v>287</v>
      </c>
      <c r="E53">
        <v>33425</v>
      </c>
      <c r="F53" t="s">
        <v>2588</v>
      </c>
      <c r="G53" t="s">
        <v>6920</v>
      </c>
      <c r="H53" t="s">
        <v>1820</v>
      </c>
      <c r="I53" t="s">
        <v>40</v>
      </c>
      <c r="J53" t="s">
        <v>23</v>
      </c>
      <c r="K53" t="s">
        <v>1378</v>
      </c>
      <c r="L53" t="s">
        <v>2602</v>
      </c>
      <c r="M53" t="s">
        <v>2603</v>
      </c>
      <c r="N53" t="s">
        <v>2604</v>
      </c>
      <c r="O53" t="s">
        <v>2376</v>
      </c>
      <c r="P53" s="1">
        <v>44118</v>
      </c>
      <c r="Q53" s="14">
        <v>44774</v>
      </c>
      <c r="R53" s="1">
        <v>44788</v>
      </c>
      <c r="S53" t="s">
        <v>6939</v>
      </c>
      <c r="T53" t="s">
        <v>5982</v>
      </c>
      <c r="U53" t="s">
        <v>5982</v>
      </c>
      <c r="V53" t="s">
        <v>287</v>
      </c>
      <c r="W53" s="2" t="b">
        <f>Tabla7[[#This Row],[PLAN CONSUMO 30/09]]=Tabla7[[#This Row],[PLAN_CONSUMO]]</f>
        <v>1</v>
      </c>
      <c r="X53" t="s">
        <v>7636</v>
      </c>
      <c r="Y53" s="2" t="b">
        <f>Tabla7[[#This Row],[DESCRIPCION_U2000 30/09]]=Tabla7[[#This Row],[DESCRIPCION_U2000]]</f>
        <v>0</v>
      </c>
      <c r="Z53" t="s">
        <v>1820</v>
      </c>
      <c r="AA53" s="2" t="b">
        <f>Tabla7[[#This Row],[EJECUTIVO COMERCIAL 30/09]]=Tabla7[[#This Row],[EJECUTIVO_CORPORATE]]</f>
        <v>1</v>
      </c>
      <c r="AB53" t="s">
        <v>7364</v>
      </c>
    </row>
    <row r="54" spans="1:28" ht="14.25" hidden="1" customHeight="1" x14ac:dyDescent="0.25">
      <c r="A54">
        <v>4411329535</v>
      </c>
      <c r="B54" t="s">
        <v>18</v>
      </c>
      <c r="C54" s="1">
        <v>42094</v>
      </c>
      <c r="D54" t="s">
        <v>76</v>
      </c>
      <c r="E54">
        <v>29535</v>
      </c>
      <c r="F54" t="s">
        <v>2588</v>
      </c>
      <c r="G54" t="s">
        <v>6689</v>
      </c>
      <c r="H54" t="s">
        <v>1820</v>
      </c>
      <c r="I54" t="s">
        <v>40</v>
      </c>
      <c r="J54" t="s">
        <v>23</v>
      </c>
      <c r="K54" t="s">
        <v>1378</v>
      </c>
      <c r="L54" t="s">
        <v>2591</v>
      </c>
      <c r="M54" t="s">
        <v>2592</v>
      </c>
      <c r="N54" s="41" t="s">
        <v>2593</v>
      </c>
      <c r="O54" t="s">
        <v>2376</v>
      </c>
      <c r="P54" s="1">
        <v>44113</v>
      </c>
      <c r="Q54" s="14">
        <v>44774</v>
      </c>
      <c r="R54" s="1">
        <v>44792</v>
      </c>
      <c r="S54" t="s">
        <v>6939</v>
      </c>
      <c r="T54" t="s">
        <v>5982</v>
      </c>
      <c r="U54" t="s">
        <v>5982</v>
      </c>
      <c r="V54" t="s">
        <v>76</v>
      </c>
      <c r="W54" s="2" t="b">
        <f>Tabla7[[#This Row],[PLAN CONSUMO 30/09]]=Tabla7[[#This Row],[PLAN_CONSUMO]]</f>
        <v>1</v>
      </c>
      <c r="X54" t="s">
        <v>6689</v>
      </c>
      <c r="Y54" s="2" t="b">
        <f>Tabla7[[#This Row],[DESCRIPCION_U2000 30/09]]=Tabla7[[#This Row],[DESCRIPCION_U2000]]</f>
        <v>1</v>
      </c>
      <c r="Z54" t="s">
        <v>1820</v>
      </c>
      <c r="AA54" s="2" t="b">
        <f>Tabla7[[#This Row],[EJECUTIVO COMERCIAL 30/09]]=Tabla7[[#This Row],[EJECUTIVO_CORPORATE]]</f>
        <v>1</v>
      </c>
      <c r="AB54" t="s">
        <v>7364</v>
      </c>
    </row>
    <row r="55" spans="1:28" hidden="1" x14ac:dyDescent="0.25">
      <c r="A55">
        <v>4421129350</v>
      </c>
      <c r="B55" t="s">
        <v>18</v>
      </c>
      <c r="C55" s="1">
        <v>41955</v>
      </c>
      <c r="D55" t="s">
        <v>868</v>
      </c>
      <c r="E55">
        <v>29350</v>
      </c>
      <c r="F55" t="s">
        <v>2584</v>
      </c>
      <c r="G55" t="s">
        <v>3413</v>
      </c>
      <c r="H55" t="s">
        <v>1820</v>
      </c>
      <c r="I55" t="s">
        <v>40</v>
      </c>
      <c r="J55" t="s">
        <v>23</v>
      </c>
      <c r="K55" t="s">
        <v>1378</v>
      </c>
      <c r="L55" t="s">
        <v>2585</v>
      </c>
      <c r="M55" t="s">
        <v>2586</v>
      </c>
      <c r="N55" t="s">
        <v>2587</v>
      </c>
      <c r="O55" t="s">
        <v>2376</v>
      </c>
      <c r="P55" s="1">
        <v>44211</v>
      </c>
      <c r="Q55" s="14">
        <v>44774</v>
      </c>
      <c r="R55" s="1">
        <v>44841</v>
      </c>
      <c r="S55" t="s">
        <v>6939</v>
      </c>
      <c r="T55" t="s">
        <v>5982</v>
      </c>
      <c r="U55" t="s">
        <v>5982</v>
      </c>
      <c r="V55" t="s">
        <v>868</v>
      </c>
      <c r="W55" s="2" t="b">
        <f>Tabla7[[#This Row],[PLAN CONSUMO 30/09]]=Tabla7[[#This Row],[PLAN_CONSUMO]]</f>
        <v>1</v>
      </c>
      <c r="X55" t="s">
        <v>3413</v>
      </c>
      <c r="Y55" s="2" t="b">
        <f>Tabla7[[#This Row],[DESCRIPCION_U2000 30/09]]=Tabla7[[#This Row],[DESCRIPCION_U2000]]</f>
        <v>1</v>
      </c>
      <c r="Z55" t="s">
        <v>1820</v>
      </c>
      <c r="AA55" s="2" t="b">
        <f>Tabla7[[#This Row],[EJECUTIVO COMERCIAL 30/09]]=Tabla7[[#This Row],[EJECUTIVO_CORPORATE]]</f>
        <v>1</v>
      </c>
      <c r="AB55" t="s">
        <v>7364</v>
      </c>
    </row>
    <row r="56" spans="1:28" hidden="1" x14ac:dyDescent="0.25">
      <c r="A56">
        <v>4411732715</v>
      </c>
      <c r="B56" t="s">
        <v>18</v>
      </c>
      <c r="C56" s="1">
        <v>43312</v>
      </c>
      <c r="D56" t="s">
        <v>129</v>
      </c>
      <c r="E56">
        <v>32715</v>
      </c>
      <c r="F56" t="s">
        <v>2570</v>
      </c>
      <c r="G56" t="s">
        <v>6688</v>
      </c>
      <c r="H56" t="s">
        <v>4620</v>
      </c>
      <c r="I56" t="s">
        <v>40</v>
      </c>
      <c r="J56" t="s">
        <v>23</v>
      </c>
      <c r="K56" t="s">
        <v>1225</v>
      </c>
      <c r="L56" t="s">
        <v>2579</v>
      </c>
      <c r="M56" t="s">
        <v>2580</v>
      </c>
      <c r="N56" t="s">
        <v>2578</v>
      </c>
      <c r="O56" t="s">
        <v>2376</v>
      </c>
      <c r="P56" s="1">
        <v>44117</v>
      </c>
      <c r="Q56" s="14">
        <v>44774</v>
      </c>
      <c r="R56" s="1">
        <v>44800</v>
      </c>
      <c r="S56" t="s">
        <v>6939</v>
      </c>
      <c r="T56" t="s">
        <v>5982</v>
      </c>
      <c r="U56" t="s">
        <v>5982</v>
      </c>
      <c r="V56" t="s">
        <v>129</v>
      </c>
      <c r="W56" s="2" t="b">
        <f>Tabla7[[#This Row],[PLAN CONSUMO 30/09]]=Tabla7[[#This Row],[PLAN_CONSUMO]]</f>
        <v>1</v>
      </c>
      <c r="X56" t="s">
        <v>6688</v>
      </c>
      <c r="Y56" s="2" t="b">
        <f>Tabla7[[#This Row],[DESCRIPCION_U2000 30/09]]=Tabla7[[#This Row],[DESCRIPCION_U2000]]</f>
        <v>1</v>
      </c>
      <c r="Z56" t="s">
        <v>4620</v>
      </c>
      <c r="AA56" s="2" t="b">
        <f>Tabla7[[#This Row],[EJECUTIVO COMERCIAL 30/09]]=Tabla7[[#This Row],[EJECUTIVO_CORPORATE]]</f>
        <v>1</v>
      </c>
      <c r="AB56" t="s">
        <v>7364</v>
      </c>
    </row>
    <row r="57" spans="1:28" hidden="1" x14ac:dyDescent="0.25">
      <c r="A57">
        <v>4411732713</v>
      </c>
      <c r="B57" t="s">
        <v>18</v>
      </c>
      <c r="C57" s="1">
        <v>43372</v>
      </c>
      <c r="D57" t="s">
        <v>129</v>
      </c>
      <c r="E57">
        <v>32713</v>
      </c>
      <c r="F57" t="s">
        <v>2570</v>
      </c>
      <c r="G57" t="s">
        <v>6103</v>
      </c>
      <c r="H57" t="s">
        <v>4620</v>
      </c>
      <c r="I57" t="s">
        <v>40</v>
      </c>
      <c r="J57" t="s">
        <v>23</v>
      </c>
      <c r="K57" t="s">
        <v>1225</v>
      </c>
      <c r="L57" t="s">
        <v>2576</v>
      </c>
      <c r="M57" t="s">
        <v>2577</v>
      </c>
      <c r="N57" t="s">
        <v>2578</v>
      </c>
      <c r="O57" t="s">
        <v>2376</v>
      </c>
      <c r="P57" s="1">
        <v>44117</v>
      </c>
      <c r="Q57" s="14">
        <v>44774</v>
      </c>
      <c r="R57" s="1">
        <v>44800</v>
      </c>
      <c r="S57" t="s">
        <v>6939</v>
      </c>
      <c r="T57" t="s">
        <v>5982</v>
      </c>
      <c r="U57" t="s">
        <v>5982</v>
      </c>
      <c r="V57" t="s">
        <v>129</v>
      </c>
      <c r="W57" s="2" t="b">
        <f>Tabla7[[#This Row],[PLAN CONSUMO 30/09]]=Tabla7[[#This Row],[PLAN_CONSUMO]]</f>
        <v>1</v>
      </c>
      <c r="X57" t="s">
        <v>6103</v>
      </c>
      <c r="Y57" s="2" t="b">
        <f>Tabla7[[#This Row],[DESCRIPCION_U2000 30/09]]=Tabla7[[#This Row],[DESCRIPCION_U2000]]</f>
        <v>1</v>
      </c>
      <c r="Z57" t="s">
        <v>4620</v>
      </c>
      <c r="AA57" s="2" t="b">
        <f>Tabla7[[#This Row],[EJECUTIVO COMERCIAL 30/09]]=Tabla7[[#This Row],[EJECUTIVO_CORPORATE]]</f>
        <v>1</v>
      </c>
      <c r="AB57" t="s">
        <v>7364</v>
      </c>
    </row>
    <row r="58" spans="1:28" hidden="1" x14ac:dyDescent="0.25">
      <c r="A58">
        <v>4410432897</v>
      </c>
      <c r="B58" t="s">
        <v>18</v>
      </c>
      <c r="C58" s="1">
        <v>43347</v>
      </c>
      <c r="D58" t="s">
        <v>28</v>
      </c>
      <c r="E58">
        <v>32897</v>
      </c>
      <c r="F58" t="s">
        <v>2539</v>
      </c>
      <c r="G58" t="s">
        <v>2569</v>
      </c>
      <c r="H58" t="s">
        <v>3799</v>
      </c>
      <c r="I58" t="s">
        <v>40</v>
      </c>
      <c r="J58" t="s">
        <v>23</v>
      </c>
      <c r="K58" t="s">
        <v>823</v>
      </c>
      <c r="L58" t="s">
        <v>2567</v>
      </c>
      <c r="M58" t="s">
        <v>2568</v>
      </c>
      <c r="N58" t="s">
        <v>2548</v>
      </c>
      <c r="O58" t="s">
        <v>2376</v>
      </c>
      <c r="P58" s="1">
        <v>44104</v>
      </c>
      <c r="Q58" s="14">
        <v>44774</v>
      </c>
      <c r="S58" t="s">
        <v>75</v>
      </c>
      <c r="T58" t="s">
        <v>5982</v>
      </c>
      <c r="U58" t="s">
        <v>35</v>
      </c>
      <c r="V58" t="s">
        <v>28</v>
      </c>
      <c r="W58" s="2" t="b">
        <f>Tabla7[[#This Row],[PLAN CONSUMO 30/09]]=Tabla7[[#This Row],[PLAN_CONSUMO]]</f>
        <v>1</v>
      </c>
      <c r="X58" t="s">
        <v>35</v>
      </c>
      <c r="Y58" s="2" t="b">
        <f>Tabla7[[#This Row],[DESCRIPCION_U2000 30/09]]=Tabla7[[#This Row],[DESCRIPCION_U2000]]</f>
        <v>0</v>
      </c>
      <c r="Z58" t="s">
        <v>3799</v>
      </c>
      <c r="AA58" s="2" t="b">
        <f>Tabla7[[#This Row],[EJECUTIVO COMERCIAL 30/09]]=Tabla7[[#This Row],[EJECUTIVO_CORPORATE]]</f>
        <v>1</v>
      </c>
      <c r="AB58" t="s">
        <v>7364</v>
      </c>
    </row>
    <row r="59" spans="1:28" hidden="1" x14ac:dyDescent="0.25">
      <c r="A59">
        <v>4420528454</v>
      </c>
      <c r="B59" t="s">
        <v>18</v>
      </c>
      <c r="C59" s="1">
        <v>41487</v>
      </c>
      <c r="D59" t="s">
        <v>118</v>
      </c>
      <c r="E59">
        <v>28454</v>
      </c>
      <c r="F59" t="s">
        <v>2512</v>
      </c>
      <c r="G59" t="s">
        <v>7471</v>
      </c>
      <c r="H59" t="s">
        <v>1820</v>
      </c>
      <c r="I59" t="s">
        <v>40</v>
      </c>
      <c r="J59" t="s">
        <v>23</v>
      </c>
      <c r="K59" t="s">
        <v>1378</v>
      </c>
      <c r="L59" t="s">
        <v>2515</v>
      </c>
      <c r="M59" t="s">
        <v>2516</v>
      </c>
      <c r="N59" t="s">
        <v>2777</v>
      </c>
      <c r="O59" t="s">
        <v>2376</v>
      </c>
      <c r="P59" s="1">
        <v>44205</v>
      </c>
      <c r="Q59" s="14">
        <v>44774</v>
      </c>
      <c r="R59" s="1">
        <v>44785</v>
      </c>
      <c r="S59" t="s">
        <v>6939</v>
      </c>
      <c r="T59" t="s">
        <v>5982</v>
      </c>
      <c r="U59" t="s">
        <v>5982</v>
      </c>
      <c r="V59" t="s">
        <v>118</v>
      </c>
      <c r="W59" s="2" t="b">
        <f>Tabla7[[#This Row],[PLAN CONSUMO 30/09]]=Tabla7[[#This Row],[PLAN_CONSUMO]]</f>
        <v>1</v>
      </c>
      <c r="X59" t="s">
        <v>7471</v>
      </c>
      <c r="Y59" s="2" t="b">
        <f>Tabla7[[#This Row],[DESCRIPCION_U2000 30/09]]=Tabla7[[#This Row],[DESCRIPCION_U2000]]</f>
        <v>1</v>
      </c>
      <c r="Z59" t="s">
        <v>1820</v>
      </c>
      <c r="AA59" s="2" t="b">
        <f>Tabla7[[#This Row],[EJECUTIVO COMERCIAL 30/09]]=Tabla7[[#This Row],[EJECUTIVO_CORPORATE]]</f>
        <v>1</v>
      </c>
      <c r="AB59" t="s">
        <v>7364</v>
      </c>
    </row>
    <row r="60" spans="1:28" hidden="1" x14ac:dyDescent="0.25">
      <c r="A60">
        <v>4409632684</v>
      </c>
      <c r="B60" t="s">
        <v>18</v>
      </c>
      <c r="C60" s="1">
        <v>43312</v>
      </c>
      <c r="D60" t="s">
        <v>118</v>
      </c>
      <c r="E60">
        <v>32684</v>
      </c>
      <c r="F60" t="s">
        <v>2487</v>
      </c>
      <c r="G60" t="s">
        <v>6098</v>
      </c>
      <c r="H60" t="s">
        <v>1820</v>
      </c>
      <c r="I60" t="s">
        <v>40</v>
      </c>
      <c r="J60" t="s">
        <v>23</v>
      </c>
      <c r="K60" t="s">
        <v>1378</v>
      </c>
      <c r="L60" t="s">
        <v>2508</v>
      </c>
      <c r="M60" t="s">
        <v>2509</v>
      </c>
      <c r="N60" t="s">
        <v>2492</v>
      </c>
      <c r="O60" t="s">
        <v>2376</v>
      </c>
      <c r="P60" s="1">
        <v>44096</v>
      </c>
      <c r="Q60" s="14">
        <v>44774</v>
      </c>
      <c r="R60" s="1">
        <v>44786</v>
      </c>
      <c r="S60" t="s">
        <v>6939</v>
      </c>
      <c r="T60" t="s">
        <v>5982</v>
      </c>
      <c r="U60" t="s">
        <v>5982</v>
      </c>
      <c r="V60" t="s">
        <v>118</v>
      </c>
      <c r="W60" s="2" t="b">
        <f>Tabla7[[#This Row],[PLAN CONSUMO 30/09]]=Tabla7[[#This Row],[PLAN_CONSUMO]]</f>
        <v>1</v>
      </c>
      <c r="X60" t="s">
        <v>6098</v>
      </c>
      <c r="Y60" s="2" t="b">
        <f>Tabla7[[#This Row],[DESCRIPCION_U2000 30/09]]=Tabla7[[#This Row],[DESCRIPCION_U2000]]</f>
        <v>1</v>
      </c>
      <c r="Z60" t="s">
        <v>1820</v>
      </c>
      <c r="AA60" s="2" t="b">
        <f>Tabla7[[#This Row],[EJECUTIVO COMERCIAL 30/09]]=Tabla7[[#This Row],[EJECUTIVO_CORPORATE]]</f>
        <v>1</v>
      </c>
      <c r="AB60" t="s">
        <v>7364</v>
      </c>
    </row>
    <row r="61" spans="1:28" hidden="1" x14ac:dyDescent="0.25">
      <c r="A61">
        <v>4409631494</v>
      </c>
      <c r="B61" t="s">
        <v>18</v>
      </c>
      <c r="C61" s="1">
        <v>43038</v>
      </c>
      <c r="D61" t="s">
        <v>158</v>
      </c>
      <c r="E61">
        <v>31494</v>
      </c>
      <c r="F61" t="s">
        <v>2471</v>
      </c>
      <c r="G61" t="s">
        <v>6986</v>
      </c>
      <c r="H61" t="s">
        <v>1760</v>
      </c>
      <c r="I61" t="s">
        <v>40</v>
      </c>
      <c r="J61" t="s">
        <v>23</v>
      </c>
      <c r="K61" t="s">
        <v>1231</v>
      </c>
      <c r="L61" t="s">
        <v>2484</v>
      </c>
      <c r="M61" t="s">
        <v>2485</v>
      </c>
      <c r="N61" t="s">
        <v>2486</v>
      </c>
      <c r="O61" t="s">
        <v>2376</v>
      </c>
      <c r="P61" s="1">
        <v>44096</v>
      </c>
      <c r="Q61" s="14">
        <v>44805</v>
      </c>
      <c r="R61" s="1">
        <v>44825</v>
      </c>
      <c r="S61" t="s">
        <v>6939</v>
      </c>
      <c r="T61" t="s">
        <v>5982</v>
      </c>
      <c r="U61" t="s">
        <v>5982</v>
      </c>
      <c r="V61" t="s">
        <v>158</v>
      </c>
      <c r="W61" s="2" t="b">
        <f>Tabla7[[#This Row],[PLAN CONSUMO 30/09]]=Tabla7[[#This Row],[PLAN_CONSUMO]]</f>
        <v>1</v>
      </c>
      <c r="X61" t="s">
        <v>6986</v>
      </c>
      <c r="Y61" s="2" t="b">
        <f>Tabla7[[#This Row],[DESCRIPCION_U2000 30/09]]=Tabla7[[#This Row],[DESCRIPCION_U2000]]</f>
        <v>1</v>
      </c>
      <c r="Z61" t="s">
        <v>1760</v>
      </c>
      <c r="AA61" s="2" t="b">
        <f>Tabla7[[#This Row],[EJECUTIVO COMERCIAL 30/09]]=Tabla7[[#This Row],[EJECUTIVO_CORPORATE]]</f>
        <v>1</v>
      </c>
      <c r="AB61" t="s">
        <v>7364</v>
      </c>
    </row>
    <row r="62" spans="1:28" hidden="1" x14ac:dyDescent="0.25">
      <c r="A62">
        <v>4409730927</v>
      </c>
      <c r="B62" t="s">
        <v>18</v>
      </c>
      <c r="C62" s="1">
        <v>42838</v>
      </c>
      <c r="D62" t="s">
        <v>5993</v>
      </c>
      <c r="E62">
        <v>30927</v>
      </c>
      <c r="F62" t="s">
        <v>2471</v>
      </c>
      <c r="G62" t="s">
        <v>7370</v>
      </c>
      <c r="H62" t="s">
        <v>1760</v>
      </c>
      <c r="I62" t="s">
        <v>40</v>
      </c>
      <c r="J62" t="s">
        <v>23</v>
      </c>
      <c r="K62" t="s">
        <v>1231</v>
      </c>
      <c r="L62" t="s">
        <v>2481</v>
      </c>
      <c r="M62" t="s">
        <v>2482</v>
      </c>
      <c r="N62" t="s">
        <v>2483</v>
      </c>
      <c r="O62" t="s">
        <v>2376</v>
      </c>
      <c r="P62" s="1">
        <v>44097</v>
      </c>
      <c r="Q62" s="14">
        <v>44805</v>
      </c>
      <c r="R62" s="1">
        <v>44818</v>
      </c>
      <c r="S62" t="s">
        <v>6939</v>
      </c>
      <c r="T62" t="s">
        <v>5982</v>
      </c>
      <c r="U62" t="s">
        <v>5982</v>
      </c>
      <c r="V62" t="s">
        <v>5993</v>
      </c>
      <c r="W62" s="2" t="b">
        <f>Tabla7[[#This Row],[PLAN CONSUMO 30/09]]=Tabla7[[#This Row],[PLAN_CONSUMO]]</f>
        <v>1</v>
      </c>
      <c r="X62" t="s">
        <v>7370</v>
      </c>
      <c r="Y62" s="2" t="b">
        <f>Tabla7[[#This Row],[DESCRIPCION_U2000 30/09]]=Tabla7[[#This Row],[DESCRIPCION_U2000]]</f>
        <v>1</v>
      </c>
      <c r="Z62" t="s">
        <v>1760</v>
      </c>
      <c r="AA62" s="2" t="b">
        <f>Tabla7[[#This Row],[EJECUTIVO COMERCIAL 30/09]]=Tabla7[[#This Row],[EJECUTIVO_CORPORATE]]</f>
        <v>1</v>
      </c>
      <c r="AB62" t="s">
        <v>7364</v>
      </c>
    </row>
    <row r="63" spans="1:28" hidden="1" x14ac:dyDescent="0.25">
      <c r="A63">
        <v>4409731841</v>
      </c>
      <c r="B63" t="s">
        <v>18</v>
      </c>
      <c r="C63" s="1">
        <v>43131</v>
      </c>
      <c r="D63" t="s">
        <v>742</v>
      </c>
      <c r="E63">
        <v>31841</v>
      </c>
      <c r="F63" t="s">
        <v>2457</v>
      </c>
      <c r="G63" t="s">
        <v>6686</v>
      </c>
      <c r="H63" t="s">
        <v>4620</v>
      </c>
      <c r="I63" t="s">
        <v>40</v>
      </c>
      <c r="J63" t="s">
        <v>23</v>
      </c>
      <c r="K63" t="s">
        <v>1225</v>
      </c>
      <c r="L63" t="s">
        <v>2461</v>
      </c>
      <c r="M63" t="s">
        <v>2462</v>
      </c>
      <c r="N63" t="s">
        <v>2463</v>
      </c>
      <c r="O63" t="s">
        <v>2376</v>
      </c>
      <c r="P63" s="1">
        <v>44097</v>
      </c>
      <c r="Q63" s="14">
        <v>44774</v>
      </c>
      <c r="R63" s="1">
        <v>44838</v>
      </c>
      <c r="S63" t="s">
        <v>6939</v>
      </c>
      <c r="T63" t="s">
        <v>5982</v>
      </c>
      <c r="U63" t="s">
        <v>35</v>
      </c>
      <c r="V63" t="s">
        <v>742</v>
      </c>
      <c r="W63" s="2" t="b">
        <f>Tabla7[[#This Row],[PLAN CONSUMO 30/09]]=Tabla7[[#This Row],[PLAN_CONSUMO]]</f>
        <v>1</v>
      </c>
      <c r="X63" t="s">
        <v>35</v>
      </c>
      <c r="Y63" s="2" t="b">
        <f>Tabla7[[#This Row],[DESCRIPCION_U2000 30/09]]=Tabla7[[#This Row],[DESCRIPCION_U2000]]</f>
        <v>0</v>
      </c>
      <c r="Z63" t="s">
        <v>4620</v>
      </c>
      <c r="AA63" s="2" t="b">
        <f>Tabla7[[#This Row],[EJECUTIVO COMERCIAL 30/09]]=Tabla7[[#This Row],[EJECUTIVO_CORPORATE]]</f>
        <v>1</v>
      </c>
      <c r="AB63" t="s">
        <v>7364</v>
      </c>
    </row>
    <row r="64" spans="1:28" x14ac:dyDescent="0.25">
      <c r="A64">
        <v>4421531104</v>
      </c>
      <c r="B64" t="s">
        <v>18</v>
      </c>
      <c r="C64" s="1">
        <v>42880</v>
      </c>
      <c r="D64" t="s">
        <v>2449</v>
      </c>
      <c r="E64">
        <v>31104</v>
      </c>
      <c r="F64" t="s">
        <v>2447</v>
      </c>
      <c r="G64" t="s">
        <v>6685</v>
      </c>
      <c r="H64" t="s">
        <v>4620</v>
      </c>
      <c r="I64" t="s">
        <v>40</v>
      </c>
      <c r="J64" t="s">
        <v>23</v>
      </c>
      <c r="K64" t="s">
        <v>1225</v>
      </c>
      <c r="L64" t="s">
        <v>2454</v>
      </c>
      <c r="M64" t="s">
        <v>2455</v>
      </c>
      <c r="N64" t="s">
        <v>2456</v>
      </c>
      <c r="O64" t="s">
        <v>2376</v>
      </c>
      <c r="P64" s="1">
        <v>44215</v>
      </c>
      <c r="Q64" s="14">
        <v>44805</v>
      </c>
      <c r="S64" t="s">
        <v>7349</v>
      </c>
      <c r="T64" t="s">
        <v>5982</v>
      </c>
      <c r="U64" t="s">
        <v>5982</v>
      </c>
      <c r="V64" t="s">
        <v>2449</v>
      </c>
      <c r="W64" s="2" t="b">
        <f>Tabla7[[#This Row],[PLAN CONSUMO 30/09]]=Tabla7[[#This Row],[PLAN_CONSUMO]]</f>
        <v>1</v>
      </c>
      <c r="X64" t="s">
        <v>6685</v>
      </c>
      <c r="Y64" s="2" t="b">
        <f>Tabla7[[#This Row],[DESCRIPCION_U2000 30/09]]=Tabla7[[#This Row],[DESCRIPCION_U2000]]</f>
        <v>1</v>
      </c>
      <c r="Z64" t="s">
        <v>4620</v>
      </c>
      <c r="AA64" s="2" t="b">
        <f>Tabla7[[#This Row],[EJECUTIVO COMERCIAL 30/09]]=Tabla7[[#This Row],[EJECUTIVO_CORPORATE]]</f>
        <v>1</v>
      </c>
      <c r="AB64" t="s">
        <v>7364</v>
      </c>
    </row>
    <row r="65" spans="1:28" hidden="1" x14ac:dyDescent="0.25">
      <c r="A65">
        <v>4415733610</v>
      </c>
      <c r="B65" t="s">
        <v>18</v>
      </c>
      <c r="C65" s="1">
        <v>43554</v>
      </c>
      <c r="D65" t="s">
        <v>1682</v>
      </c>
      <c r="E65">
        <v>33610</v>
      </c>
      <c r="F65" t="s">
        <v>2427</v>
      </c>
      <c r="G65" t="s">
        <v>3407</v>
      </c>
      <c r="H65" t="s">
        <v>3799</v>
      </c>
      <c r="I65" t="s">
        <v>40</v>
      </c>
      <c r="J65" t="s">
        <v>23</v>
      </c>
      <c r="K65" t="s">
        <v>823</v>
      </c>
      <c r="L65" t="s">
        <v>2436</v>
      </c>
      <c r="M65" t="s">
        <v>2437</v>
      </c>
      <c r="N65" t="s">
        <v>2438</v>
      </c>
      <c r="O65" t="s">
        <v>2376</v>
      </c>
      <c r="P65" s="1">
        <v>44157</v>
      </c>
      <c r="Q65" s="14"/>
      <c r="S65" t="s">
        <v>7460</v>
      </c>
      <c r="T65" t="s">
        <v>5982</v>
      </c>
      <c r="U65" t="s">
        <v>5982</v>
      </c>
      <c r="V65" t="s">
        <v>1682</v>
      </c>
      <c r="W65" s="2" t="b">
        <f>Tabla7[[#This Row],[PLAN CONSUMO 30/09]]=Tabla7[[#This Row],[PLAN_CONSUMO]]</f>
        <v>1</v>
      </c>
      <c r="X65" t="s">
        <v>3407</v>
      </c>
      <c r="Y65" s="2" t="b">
        <f>Tabla7[[#This Row],[DESCRIPCION_U2000 30/09]]=Tabla7[[#This Row],[DESCRIPCION_U2000]]</f>
        <v>1</v>
      </c>
      <c r="Z65" t="s">
        <v>3799</v>
      </c>
      <c r="AA65" s="2" t="b">
        <f>Tabla7[[#This Row],[EJECUTIVO COMERCIAL 30/09]]=Tabla7[[#This Row],[EJECUTIVO_CORPORATE]]</f>
        <v>1</v>
      </c>
      <c r="AB65" t="s">
        <v>7364</v>
      </c>
    </row>
    <row r="66" spans="1:28" hidden="1" x14ac:dyDescent="0.25">
      <c r="A66">
        <v>4429729729</v>
      </c>
      <c r="B66" t="s">
        <v>18</v>
      </c>
      <c r="C66" s="1">
        <v>42262</v>
      </c>
      <c r="D66" t="s">
        <v>5997</v>
      </c>
      <c r="E66">
        <v>29729</v>
      </c>
      <c r="F66" t="s">
        <v>2372</v>
      </c>
      <c r="G66" t="s">
        <v>6684</v>
      </c>
      <c r="H66" t="s">
        <v>1760</v>
      </c>
      <c r="I66" t="s">
        <v>40</v>
      </c>
      <c r="J66" t="s">
        <v>23</v>
      </c>
      <c r="K66" t="s">
        <v>1231</v>
      </c>
      <c r="L66" t="s">
        <v>2374</v>
      </c>
      <c r="M66" t="s">
        <v>2374</v>
      </c>
      <c r="N66" t="s">
        <v>2375</v>
      </c>
      <c r="O66" t="s">
        <v>2376</v>
      </c>
      <c r="P66" s="1">
        <v>44297</v>
      </c>
      <c r="Q66" s="14">
        <v>44805</v>
      </c>
      <c r="R66" s="1">
        <v>44843</v>
      </c>
      <c r="S66" t="s">
        <v>6939</v>
      </c>
      <c r="T66" t="s">
        <v>5982</v>
      </c>
      <c r="U66" t="s">
        <v>5982</v>
      </c>
      <c r="V66" t="s">
        <v>5997</v>
      </c>
      <c r="W66" s="2" t="b">
        <f>Tabla7[[#This Row],[PLAN CONSUMO 30/09]]=Tabla7[[#This Row],[PLAN_CONSUMO]]</f>
        <v>1</v>
      </c>
      <c r="X66" t="s">
        <v>6684</v>
      </c>
      <c r="Y66" s="2" t="b">
        <f>Tabla7[[#This Row],[DESCRIPCION_U2000 30/09]]=Tabla7[[#This Row],[DESCRIPCION_U2000]]</f>
        <v>1</v>
      </c>
      <c r="Z66" t="s">
        <v>1760</v>
      </c>
      <c r="AA66" s="2" t="b">
        <f>Tabla7[[#This Row],[EJECUTIVO COMERCIAL 30/09]]=Tabla7[[#This Row],[EJECUTIVO_CORPORATE]]</f>
        <v>1</v>
      </c>
      <c r="AB66" t="s">
        <v>7364</v>
      </c>
    </row>
    <row r="67" spans="1:28" hidden="1" x14ac:dyDescent="0.25">
      <c r="A67">
        <v>4428533802</v>
      </c>
      <c r="B67" t="s">
        <v>18</v>
      </c>
      <c r="C67" s="1">
        <v>43554</v>
      </c>
      <c r="D67" t="s">
        <v>5986</v>
      </c>
      <c r="E67">
        <v>33802</v>
      </c>
      <c r="F67" t="s">
        <v>3612</v>
      </c>
      <c r="G67" t="s">
        <v>6922</v>
      </c>
      <c r="H67" t="s">
        <v>3799</v>
      </c>
      <c r="I67" t="s">
        <v>61</v>
      </c>
      <c r="J67" t="s">
        <v>23</v>
      </c>
      <c r="K67" t="s">
        <v>823</v>
      </c>
      <c r="L67" t="s">
        <v>3620</v>
      </c>
      <c r="M67" t="s">
        <v>3621</v>
      </c>
      <c r="N67" t="s">
        <v>3622</v>
      </c>
      <c r="O67" t="s">
        <v>2376</v>
      </c>
      <c r="P67" s="1">
        <v>44285</v>
      </c>
      <c r="Q67" s="14"/>
      <c r="S67" t="s">
        <v>7052</v>
      </c>
      <c r="T67" t="s">
        <v>5982</v>
      </c>
      <c r="U67" t="s">
        <v>5982</v>
      </c>
      <c r="V67" t="s">
        <v>5986</v>
      </c>
      <c r="W67" s="2" t="b">
        <f>Tabla7[[#This Row],[PLAN CONSUMO 30/09]]=Tabla7[[#This Row],[PLAN_CONSUMO]]</f>
        <v>1</v>
      </c>
      <c r="X67" t="s">
        <v>6922</v>
      </c>
      <c r="Y67" s="2" t="b">
        <f>Tabla7[[#This Row],[DESCRIPCION_U2000 30/09]]=Tabla7[[#This Row],[DESCRIPCION_U2000]]</f>
        <v>1</v>
      </c>
      <c r="Z67" t="s">
        <v>3799</v>
      </c>
      <c r="AA67" s="2" t="b">
        <f>Tabla7[[#This Row],[EJECUTIVO COMERCIAL 30/09]]=Tabla7[[#This Row],[EJECUTIVO_CORPORATE]]</f>
        <v>1</v>
      </c>
      <c r="AB67" t="s">
        <v>7364</v>
      </c>
    </row>
    <row r="68" spans="1:28" hidden="1" x14ac:dyDescent="0.25">
      <c r="A68">
        <v>4428633480</v>
      </c>
      <c r="B68" t="s">
        <v>18</v>
      </c>
      <c r="C68" s="1">
        <v>43496</v>
      </c>
      <c r="D68" t="s">
        <v>248</v>
      </c>
      <c r="E68">
        <v>33480</v>
      </c>
      <c r="F68" t="s">
        <v>2605</v>
      </c>
      <c r="G68" t="s">
        <v>3417</v>
      </c>
      <c r="H68" t="s">
        <v>1820</v>
      </c>
      <c r="I68" t="s">
        <v>61</v>
      </c>
      <c r="J68" t="s">
        <v>23</v>
      </c>
      <c r="K68" t="s">
        <v>1378</v>
      </c>
      <c r="L68" t="s">
        <v>2624</v>
      </c>
      <c r="M68" t="s">
        <v>2625</v>
      </c>
      <c r="N68" t="s">
        <v>2626</v>
      </c>
      <c r="O68" t="s">
        <v>2376</v>
      </c>
      <c r="P68" s="1">
        <v>44286</v>
      </c>
      <c r="Q68" s="14"/>
      <c r="S68" t="s">
        <v>7052</v>
      </c>
      <c r="T68" t="s">
        <v>5982</v>
      </c>
      <c r="U68" t="s">
        <v>5982</v>
      </c>
      <c r="V68" t="s">
        <v>248</v>
      </c>
      <c r="W68" s="2" t="b">
        <f>Tabla7[[#This Row],[PLAN CONSUMO 30/09]]=Tabla7[[#This Row],[PLAN_CONSUMO]]</f>
        <v>1</v>
      </c>
      <c r="X68" t="s">
        <v>3417</v>
      </c>
      <c r="Y68" s="2" t="b">
        <f>Tabla7[[#This Row],[DESCRIPCION_U2000 30/09]]=Tabla7[[#This Row],[DESCRIPCION_U2000]]</f>
        <v>1</v>
      </c>
      <c r="Z68" t="s">
        <v>1820</v>
      </c>
      <c r="AA68" s="2" t="b">
        <f>Tabla7[[#This Row],[EJECUTIVO COMERCIAL 30/09]]=Tabla7[[#This Row],[EJECUTIVO_CORPORATE]]</f>
        <v>1</v>
      </c>
      <c r="AB68" t="s">
        <v>7364</v>
      </c>
    </row>
    <row r="69" spans="1:28" hidden="1" x14ac:dyDescent="0.25">
      <c r="A69">
        <v>4428530870</v>
      </c>
      <c r="B69" t="s">
        <v>18</v>
      </c>
      <c r="C69" s="1">
        <v>42790</v>
      </c>
      <c r="D69" t="s">
        <v>248</v>
      </c>
      <c r="E69">
        <v>30870</v>
      </c>
      <c r="F69" t="s">
        <v>2487</v>
      </c>
      <c r="G69" t="s">
        <v>3409</v>
      </c>
      <c r="H69" t="s">
        <v>1820</v>
      </c>
      <c r="I69" t="s">
        <v>61</v>
      </c>
      <c r="J69" t="s">
        <v>23</v>
      </c>
      <c r="K69" t="s">
        <v>1378</v>
      </c>
      <c r="L69" t="s">
        <v>2493</v>
      </c>
      <c r="M69" t="s">
        <v>2494</v>
      </c>
      <c r="N69" t="s">
        <v>2495</v>
      </c>
      <c r="O69" t="s">
        <v>2376</v>
      </c>
      <c r="P69" s="1">
        <v>44285</v>
      </c>
      <c r="Q69" s="14"/>
      <c r="S69" t="s">
        <v>7052</v>
      </c>
      <c r="T69" t="s">
        <v>5982</v>
      </c>
      <c r="U69" t="s">
        <v>5982</v>
      </c>
      <c r="V69" t="s">
        <v>248</v>
      </c>
      <c r="W69" s="2" t="b">
        <f>Tabla7[[#This Row],[PLAN CONSUMO 30/09]]=Tabla7[[#This Row],[PLAN_CONSUMO]]</f>
        <v>1</v>
      </c>
      <c r="X69" t="s">
        <v>3409</v>
      </c>
      <c r="Y69" s="2" t="b">
        <f>Tabla7[[#This Row],[DESCRIPCION_U2000 30/09]]=Tabla7[[#This Row],[DESCRIPCION_U2000]]</f>
        <v>1</v>
      </c>
      <c r="Z69" t="s">
        <v>1820</v>
      </c>
      <c r="AA69" s="2" t="b">
        <f>Tabla7[[#This Row],[EJECUTIVO COMERCIAL 30/09]]=Tabla7[[#This Row],[EJECUTIVO_CORPORATE]]</f>
        <v>1</v>
      </c>
      <c r="AB69" t="s">
        <v>7364</v>
      </c>
    </row>
    <row r="70" spans="1:28" hidden="1" x14ac:dyDescent="0.25">
      <c r="A70">
        <v>4467835816</v>
      </c>
      <c r="B70" t="s">
        <v>88</v>
      </c>
      <c r="C70" s="1">
        <v>44196</v>
      </c>
      <c r="D70" t="s">
        <v>28</v>
      </c>
      <c r="E70">
        <v>35816</v>
      </c>
      <c r="F70" t="s">
        <v>2927</v>
      </c>
      <c r="G70" t="s">
        <v>3831</v>
      </c>
      <c r="H70" t="s">
        <v>5731</v>
      </c>
      <c r="I70" t="s">
        <v>31</v>
      </c>
      <c r="J70" t="s">
        <v>23</v>
      </c>
      <c r="K70" t="s">
        <v>6181</v>
      </c>
      <c r="L70" t="s">
        <v>3912</v>
      </c>
      <c r="M70" t="s">
        <v>3913</v>
      </c>
      <c r="N70" t="s">
        <v>3870</v>
      </c>
      <c r="O70" t="s">
        <v>2376</v>
      </c>
      <c r="P70" s="1">
        <v>44678</v>
      </c>
      <c r="Q70" s="14"/>
      <c r="S70" t="s">
        <v>7052</v>
      </c>
      <c r="T70" t="s">
        <v>5982</v>
      </c>
      <c r="U70" t="s">
        <v>5982</v>
      </c>
      <c r="V70" t="s">
        <v>28</v>
      </c>
      <c r="W70" s="2" t="b">
        <f>Tabla7[[#This Row],[PLAN CONSUMO 30/09]]=Tabla7[[#This Row],[PLAN_CONSUMO]]</f>
        <v>1</v>
      </c>
      <c r="X70" t="s">
        <v>3831</v>
      </c>
      <c r="Y70" s="2" t="b">
        <f>Tabla7[[#This Row],[DESCRIPCION_U2000 30/09]]=Tabla7[[#This Row],[DESCRIPCION_U2000]]</f>
        <v>1</v>
      </c>
      <c r="Z70" t="s">
        <v>5731</v>
      </c>
      <c r="AA70" s="2" t="b">
        <f>Tabla7[[#This Row],[EJECUTIVO COMERCIAL 30/09]]=Tabla7[[#This Row],[EJECUTIVO_CORPORATE]]</f>
        <v>1</v>
      </c>
      <c r="AB70" t="s">
        <v>7364</v>
      </c>
    </row>
    <row r="71" spans="1:28" hidden="1" x14ac:dyDescent="0.25">
      <c r="A71">
        <v>4454032459</v>
      </c>
      <c r="B71" t="s">
        <v>88</v>
      </c>
      <c r="C71" s="1">
        <v>43250</v>
      </c>
      <c r="D71" t="s">
        <v>28</v>
      </c>
      <c r="E71">
        <v>32459</v>
      </c>
      <c r="F71" t="s">
        <v>3752</v>
      </c>
      <c r="G71" t="s">
        <v>6132</v>
      </c>
      <c r="H71" t="s">
        <v>1408</v>
      </c>
      <c r="I71" t="s">
        <v>31</v>
      </c>
      <c r="J71" t="s">
        <v>23</v>
      </c>
      <c r="K71" t="s">
        <v>1228</v>
      </c>
      <c r="L71" t="s">
        <v>3753</v>
      </c>
      <c r="M71" t="s">
        <v>3754</v>
      </c>
      <c r="N71" t="s">
        <v>3755</v>
      </c>
      <c r="O71" t="s">
        <v>2376</v>
      </c>
      <c r="P71" s="1">
        <v>44540</v>
      </c>
      <c r="Q71" s="14"/>
      <c r="S71" t="s">
        <v>7052</v>
      </c>
      <c r="T71" t="s">
        <v>5982</v>
      </c>
      <c r="U71" t="s">
        <v>5982</v>
      </c>
      <c r="V71" t="s">
        <v>28</v>
      </c>
      <c r="W71" s="2" t="b">
        <f>Tabla7[[#This Row],[PLAN CONSUMO 30/09]]=Tabla7[[#This Row],[PLAN_CONSUMO]]</f>
        <v>1</v>
      </c>
      <c r="X71" t="s">
        <v>6132</v>
      </c>
      <c r="Y71" s="2" t="b">
        <f>Tabla7[[#This Row],[DESCRIPCION_U2000 30/09]]=Tabla7[[#This Row],[DESCRIPCION_U2000]]</f>
        <v>1</v>
      </c>
      <c r="Z71" t="s">
        <v>1408</v>
      </c>
      <c r="AA71" s="2" t="b">
        <f>Tabla7[[#This Row],[EJECUTIVO COMERCIAL 30/09]]=Tabla7[[#This Row],[EJECUTIVO_CORPORATE]]</f>
        <v>1</v>
      </c>
      <c r="AB71" t="s">
        <v>7364</v>
      </c>
    </row>
    <row r="72" spans="1:28" hidden="1" x14ac:dyDescent="0.25">
      <c r="A72">
        <v>4428533657</v>
      </c>
      <c r="B72" t="s">
        <v>88</v>
      </c>
      <c r="C72" s="1">
        <v>43524</v>
      </c>
      <c r="D72" t="s">
        <v>760</v>
      </c>
      <c r="E72">
        <v>33657</v>
      </c>
      <c r="F72" t="s">
        <v>3705</v>
      </c>
      <c r="G72" t="s">
        <v>6368</v>
      </c>
      <c r="H72" t="s">
        <v>1426</v>
      </c>
      <c r="I72" t="s">
        <v>31</v>
      </c>
      <c r="J72" t="s">
        <v>23</v>
      </c>
      <c r="K72" t="s">
        <v>1222</v>
      </c>
      <c r="L72" t="s">
        <v>3727</v>
      </c>
      <c r="M72" t="s">
        <v>3728</v>
      </c>
      <c r="N72" t="s">
        <v>3729</v>
      </c>
      <c r="O72" t="s">
        <v>2376</v>
      </c>
      <c r="P72" s="1">
        <v>44285</v>
      </c>
      <c r="Q72" s="14"/>
      <c r="S72" t="s">
        <v>7052</v>
      </c>
      <c r="T72" t="s">
        <v>5982</v>
      </c>
      <c r="U72" t="s">
        <v>5982</v>
      </c>
      <c r="V72" t="s">
        <v>760</v>
      </c>
      <c r="W72" s="2" t="b">
        <f>Tabla7[[#This Row],[PLAN CONSUMO 30/09]]=Tabla7[[#This Row],[PLAN_CONSUMO]]</f>
        <v>1</v>
      </c>
      <c r="X72" t="s">
        <v>6368</v>
      </c>
      <c r="Y72" s="2" t="b">
        <f>Tabla7[[#This Row],[DESCRIPCION_U2000 30/09]]=Tabla7[[#This Row],[DESCRIPCION_U2000]]</f>
        <v>1</v>
      </c>
      <c r="Z72" t="s">
        <v>1426</v>
      </c>
      <c r="AA72" s="2" t="b">
        <f>Tabla7[[#This Row],[EJECUTIVO COMERCIAL 30/09]]=Tabla7[[#This Row],[EJECUTIVO_CORPORATE]]</f>
        <v>1</v>
      </c>
      <c r="AB72" t="s">
        <v>7364</v>
      </c>
    </row>
    <row r="73" spans="1:28" hidden="1" x14ac:dyDescent="0.25">
      <c r="A73">
        <v>4434431112</v>
      </c>
      <c r="B73" t="s">
        <v>88</v>
      </c>
      <c r="C73" s="1">
        <v>42886</v>
      </c>
      <c r="D73" t="s">
        <v>364</v>
      </c>
      <c r="E73">
        <v>31112</v>
      </c>
      <c r="F73" t="s">
        <v>3681</v>
      </c>
      <c r="G73" t="s">
        <v>6923</v>
      </c>
      <c r="H73" t="s">
        <v>1830</v>
      </c>
      <c r="I73" t="s">
        <v>31</v>
      </c>
      <c r="J73" t="s">
        <v>23</v>
      </c>
      <c r="K73" t="s">
        <v>1842</v>
      </c>
      <c r="L73" t="s">
        <v>3691</v>
      </c>
      <c r="M73" t="s">
        <v>3692</v>
      </c>
      <c r="N73" t="s">
        <v>3687</v>
      </c>
      <c r="O73" t="s">
        <v>2376</v>
      </c>
      <c r="P73" s="1">
        <v>44344</v>
      </c>
      <c r="Q73" s="14"/>
      <c r="S73" t="s">
        <v>7052</v>
      </c>
      <c r="T73" t="s">
        <v>5982</v>
      </c>
      <c r="U73" t="s">
        <v>5982</v>
      </c>
      <c r="V73" t="s">
        <v>323</v>
      </c>
      <c r="W73" s="2" t="b">
        <f>Tabla7[[#This Row],[PLAN CONSUMO 30/09]]=Tabla7[[#This Row],[PLAN_CONSUMO]]</f>
        <v>0</v>
      </c>
      <c r="X73" t="s">
        <v>7561</v>
      </c>
      <c r="Y73" s="2" t="b">
        <f>Tabla7[[#This Row],[DESCRIPCION_U2000 30/09]]=Tabla7[[#This Row],[DESCRIPCION_U2000]]</f>
        <v>0</v>
      </c>
      <c r="Z73" t="s">
        <v>1830</v>
      </c>
      <c r="AA73" s="2" t="b">
        <f>Tabla7[[#This Row],[EJECUTIVO COMERCIAL 30/09]]=Tabla7[[#This Row],[EJECUTIVO_CORPORATE]]</f>
        <v>1</v>
      </c>
      <c r="AB73" t="s">
        <v>7364</v>
      </c>
    </row>
    <row r="74" spans="1:28" hidden="1" x14ac:dyDescent="0.25">
      <c r="A74">
        <v>4458136990</v>
      </c>
      <c r="B74" t="s">
        <v>88</v>
      </c>
      <c r="C74" s="1">
        <v>43372</v>
      </c>
      <c r="D74" t="s">
        <v>1380</v>
      </c>
      <c r="E74">
        <v>36990</v>
      </c>
      <c r="F74" t="s">
        <v>3124</v>
      </c>
      <c r="G74" t="s">
        <v>7005</v>
      </c>
      <c r="H74" t="s">
        <v>1426</v>
      </c>
      <c r="I74" t="s">
        <v>31</v>
      </c>
      <c r="J74" t="s">
        <v>23</v>
      </c>
      <c r="K74" t="s">
        <v>1222</v>
      </c>
      <c r="L74" t="s">
        <v>3259</v>
      </c>
      <c r="M74" t="s">
        <v>3260</v>
      </c>
      <c r="N74" t="s">
        <v>3261</v>
      </c>
      <c r="O74" t="s">
        <v>2376</v>
      </c>
      <c r="P74" s="1">
        <v>44581</v>
      </c>
      <c r="Q74" s="14"/>
      <c r="S74" t="s">
        <v>7052</v>
      </c>
      <c r="T74" t="s">
        <v>5982</v>
      </c>
      <c r="U74" t="s">
        <v>5982</v>
      </c>
      <c r="V74" t="s">
        <v>1380</v>
      </c>
      <c r="W74" s="2" t="b">
        <f>Tabla7[[#This Row],[PLAN CONSUMO 30/09]]=Tabla7[[#This Row],[PLAN_CONSUMO]]</f>
        <v>1</v>
      </c>
      <c r="X74" t="s">
        <v>7005</v>
      </c>
      <c r="Y74" s="2" t="b">
        <f>Tabla7[[#This Row],[DESCRIPCION_U2000 30/09]]=Tabla7[[#This Row],[DESCRIPCION_U2000]]</f>
        <v>1</v>
      </c>
      <c r="Z74" t="s">
        <v>1426</v>
      </c>
      <c r="AA74" s="2" t="b">
        <f>Tabla7[[#This Row],[EJECUTIVO COMERCIAL 30/09]]=Tabla7[[#This Row],[EJECUTIVO_CORPORATE]]</f>
        <v>1</v>
      </c>
      <c r="AB74" t="s">
        <v>7364</v>
      </c>
    </row>
    <row r="75" spans="1:28" hidden="1" x14ac:dyDescent="0.25">
      <c r="A75">
        <v>4434432622</v>
      </c>
      <c r="B75" t="s">
        <v>88</v>
      </c>
      <c r="C75" s="1">
        <v>43307</v>
      </c>
      <c r="D75" t="s">
        <v>287</v>
      </c>
      <c r="E75">
        <v>32622</v>
      </c>
      <c r="F75" t="s">
        <v>3085</v>
      </c>
      <c r="G75" t="s">
        <v>6120</v>
      </c>
      <c r="H75" t="s">
        <v>6990</v>
      </c>
      <c r="I75" t="s">
        <v>31</v>
      </c>
      <c r="J75" t="s">
        <v>23</v>
      </c>
      <c r="K75" t="s">
        <v>5201</v>
      </c>
      <c r="L75" t="s">
        <v>3180</v>
      </c>
      <c r="M75" t="s">
        <v>3181</v>
      </c>
      <c r="N75" t="s">
        <v>3182</v>
      </c>
      <c r="O75" t="s">
        <v>2376</v>
      </c>
      <c r="P75" s="1">
        <v>44344</v>
      </c>
      <c r="Q75" s="14"/>
      <c r="S75" t="s">
        <v>7052</v>
      </c>
      <c r="T75" t="s">
        <v>5982</v>
      </c>
      <c r="U75" t="s">
        <v>5982</v>
      </c>
      <c r="V75" t="s">
        <v>287</v>
      </c>
      <c r="W75" s="2" t="b">
        <f>Tabla7[[#This Row],[PLAN CONSUMO 30/09]]=Tabla7[[#This Row],[PLAN_CONSUMO]]</f>
        <v>1</v>
      </c>
      <c r="X75" t="s">
        <v>6120</v>
      </c>
      <c r="Y75" s="2" t="b">
        <f>Tabla7[[#This Row],[DESCRIPCION_U2000 30/09]]=Tabla7[[#This Row],[DESCRIPCION_U2000]]</f>
        <v>1</v>
      </c>
      <c r="Z75" t="s">
        <v>6990</v>
      </c>
      <c r="AA75" s="2" t="b">
        <f>Tabla7[[#This Row],[EJECUTIVO COMERCIAL 30/09]]=Tabla7[[#This Row],[EJECUTIVO_CORPORATE]]</f>
        <v>1</v>
      </c>
      <c r="AB75" t="s">
        <v>7364</v>
      </c>
    </row>
    <row r="76" spans="1:28" hidden="1" x14ac:dyDescent="0.25">
      <c r="A76">
        <v>4471133318</v>
      </c>
      <c r="B76" t="s">
        <v>88</v>
      </c>
      <c r="C76" s="1">
        <v>43434</v>
      </c>
      <c r="D76" t="s">
        <v>905</v>
      </c>
      <c r="E76">
        <v>33318</v>
      </c>
      <c r="F76" t="s">
        <v>2919</v>
      </c>
      <c r="G76" t="s">
        <v>6987</v>
      </c>
      <c r="H76" t="s">
        <v>7111</v>
      </c>
      <c r="I76" t="s">
        <v>31</v>
      </c>
      <c r="J76" t="s">
        <v>23</v>
      </c>
      <c r="K76" s="45" t="s">
        <v>7375</v>
      </c>
      <c r="L76" t="s">
        <v>2920</v>
      </c>
      <c r="M76" t="s">
        <v>2921</v>
      </c>
      <c r="N76" t="s">
        <v>4258</v>
      </c>
      <c r="O76" t="s">
        <v>2376</v>
      </c>
      <c r="P76" s="1">
        <v>44711</v>
      </c>
      <c r="Q76" s="14"/>
      <c r="S76" t="s">
        <v>7052</v>
      </c>
      <c r="T76" t="s">
        <v>5982</v>
      </c>
      <c r="U76" t="s">
        <v>5982</v>
      </c>
      <c r="V76" t="s">
        <v>905</v>
      </c>
      <c r="W76" s="2" t="b">
        <f>Tabla7[[#This Row],[PLAN CONSUMO 30/09]]=Tabla7[[#This Row],[PLAN_CONSUMO]]</f>
        <v>1</v>
      </c>
      <c r="X76" t="s">
        <v>6987</v>
      </c>
      <c r="Y76" s="2" t="b">
        <f>Tabla7[[#This Row],[DESCRIPCION_U2000 30/09]]=Tabla7[[#This Row],[DESCRIPCION_U2000]]</f>
        <v>1</v>
      </c>
      <c r="Z76" t="s">
        <v>7111</v>
      </c>
      <c r="AA76" s="2" t="b">
        <f>Tabla7[[#This Row],[EJECUTIVO COMERCIAL 30/09]]=Tabla7[[#This Row],[EJECUTIVO_CORPORATE]]</f>
        <v>1</v>
      </c>
      <c r="AB76" t="s">
        <v>7364</v>
      </c>
    </row>
    <row r="77" spans="1:28" hidden="1" x14ac:dyDescent="0.25">
      <c r="A77">
        <v>4454033991</v>
      </c>
      <c r="B77" t="s">
        <v>88</v>
      </c>
      <c r="C77" s="1">
        <v>43616</v>
      </c>
      <c r="D77" t="s">
        <v>364</v>
      </c>
      <c r="E77">
        <v>33991</v>
      </c>
      <c r="F77" t="s">
        <v>2717</v>
      </c>
      <c r="G77" t="s">
        <v>4644</v>
      </c>
      <c r="H77" t="s">
        <v>4247</v>
      </c>
      <c r="I77" t="s">
        <v>31</v>
      </c>
      <c r="J77" t="s">
        <v>23</v>
      </c>
      <c r="K77" t="s">
        <v>4336</v>
      </c>
      <c r="L77" t="s">
        <v>2725</v>
      </c>
      <c r="M77" t="s">
        <v>2726</v>
      </c>
      <c r="N77" t="s">
        <v>2722</v>
      </c>
      <c r="O77" t="s">
        <v>2376</v>
      </c>
      <c r="P77" s="1">
        <v>44540</v>
      </c>
      <c r="Q77" s="14"/>
      <c r="S77" t="s">
        <v>7052</v>
      </c>
      <c r="T77" t="s">
        <v>5982</v>
      </c>
      <c r="U77" t="s">
        <v>5982</v>
      </c>
      <c r="V77" t="s">
        <v>364</v>
      </c>
      <c r="W77" s="2" t="b">
        <f>Tabla7[[#This Row],[PLAN CONSUMO 30/09]]=Tabla7[[#This Row],[PLAN_CONSUMO]]</f>
        <v>1</v>
      </c>
      <c r="X77" t="s">
        <v>4644</v>
      </c>
      <c r="Y77" s="2" t="b">
        <f>Tabla7[[#This Row],[DESCRIPCION_U2000 30/09]]=Tabla7[[#This Row],[DESCRIPCION_U2000]]</f>
        <v>1</v>
      </c>
      <c r="Z77" t="s">
        <v>4247</v>
      </c>
      <c r="AA77" s="2" t="b">
        <f>Tabla7[[#This Row],[EJECUTIVO COMERCIAL 30/09]]=Tabla7[[#This Row],[EJECUTIVO_CORPORATE]]</f>
        <v>1</v>
      </c>
      <c r="AB77" t="s">
        <v>7364</v>
      </c>
    </row>
    <row r="78" spans="1:28" hidden="1" x14ac:dyDescent="0.25">
      <c r="A78">
        <v>4422431924</v>
      </c>
      <c r="B78" t="s">
        <v>88</v>
      </c>
      <c r="C78" s="1">
        <v>43153</v>
      </c>
      <c r="D78" t="s">
        <v>36</v>
      </c>
      <c r="E78">
        <v>31924</v>
      </c>
      <c r="F78" t="s">
        <v>3759</v>
      </c>
      <c r="G78" t="s">
        <v>3760</v>
      </c>
      <c r="H78" t="s">
        <v>1426</v>
      </c>
      <c r="I78" t="s">
        <v>22</v>
      </c>
      <c r="J78" t="s">
        <v>23</v>
      </c>
      <c r="K78" t="s">
        <v>1222</v>
      </c>
      <c r="L78" t="s">
        <v>3766</v>
      </c>
      <c r="M78" t="s">
        <v>3767</v>
      </c>
      <c r="N78" t="s">
        <v>3764</v>
      </c>
      <c r="O78" t="s">
        <v>2376</v>
      </c>
      <c r="P78" s="1">
        <v>44224</v>
      </c>
      <c r="Q78" s="14">
        <v>44805</v>
      </c>
      <c r="R78" s="1">
        <v>44819</v>
      </c>
      <c r="S78" t="s">
        <v>6939</v>
      </c>
      <c r="T78" t="s">
        <v>5982</v>
      </c>
      <c r="U78" t="s">
        <v>5982</v>
      </c>
      <c r="V78" t="s">
        <v>36</v>
      </c>
      <c r="W78" s="2" t="b">
        <f>Tabla7[[#This Row],[PLAN CONSUMO 30/09]]=Tabla7[[#This Row],[PLAN_CONSUMO]]</f>
        <v>1</v>
      </c>
      <c r="X78" t="s">
        <v>3760</v>
      </c>
      <c r="Y78" s="2" t="b">
        <f>Tabla7[[#This Row],[DESCRIPCION_U2000 30/09]]=Tabla7[[#This Row],[DESCRIPCION_U2000]]</f>
        <v>1</v>
      </c>
      <c r="Z78" t="s">
        <v>1426</v>
      </c>
      <c r="AA78" s="2" t="b">
        <f>Tabla7[[#This Row],[EJECUTIVO COMERCIAL 30/09]]=Tabla7[[#This Row],[EJECUTIVO_CORPORATE]]</f>
        <v>1</v>
      </c>
      <c r="AB78" t="s">
        <v>7364</v>
      </c>
    </row>
    <row r="79" spans="1:28" hidden="1" x14ac:dyDescent="0.25">
      <c r="A79">
        <v>4418229404</v>
      </c>
      <c r="B79" t="s">
        <v>88</v>
      </c>
      <c r="C79" s="1">
        <v>41999</v>
      </c>
      <c r="D79" t="s">
        <v>5996</v>
      </c>
      <c r="E79">
        <v>29404</v>
      </c>
      <c r="F79" t="s">
        <v>3747</v>
      </c>
      <c r="G79" t="s">
        <v>6131</v>
      </c>
      <c r="H79" t="s">
        <v>1426</v>
      </c>
      <c r="I79" t="s">
        <v>22</v>
      </c>
      <c r="J79" t="s">
        <v>23</v>
      </c>
      <c r="K79" t="s">
        <v>1222</v>
      </c>
      <c r="L79" t="s">
        <v>3751</v>
      </c>
      <c r="M79" t="s">
        <v>3749</v>
      </c>
      <c r="N79" t="s">
        <v>3750</v>
      </c>
      <c r="O79" t="s">
        <v>2376</v>
      </c>
      <c r="P79" s="1">
        <v>44182</v>
      </c>
      <c r="Q79" s="14">
        <v>44805</v>
      </c>
      <c r="R79" s="1">
        <v>44827</v>
      </c>
      <c r="S79" t="s">
        <v>6939</v>
      </c>
      <c r="T79" t="s">
        <v>5982</v>
      </c>
      <c r="U79" t="s">
        <v>5982</v>
      </c>
      <c r="V79" t="s">
        <v>5996</v>
      </c>
      <c r="W79" s="2" t="b">
        <f>Tabla7[[#This Row],[PLAN CONSUMO 30/09]]=Tabla7[[#This Row],[PLAN_CONSUMO]]</f>
        <v>1</v>
      </c>
      <c r="X79" t="s">
        <v>6131</v>
      </c>
      <c r="Y79" s="2" t="b">
        <f>Tabla7[[#This Row],[DESCRIPCION_U2000 30/09]]=Tabla7[[#This Row],[DESCRIPCION_U2000]]</f>
        <v>1</v>
      </c>
      <c r="Z79" t="s">
        <v>1426</v>
      </c>
      <c r="AA79" s="2" t="b">
        <f>Tabla7[[#This Row],[EJECUTIVO COMERCIAL 30/09]]=Tabla7[[#This Row],[EJECUTIVO_CORPORATE]]</f>
        <v>1</v>
      </c>
      <c r="AB79" t="s">
        <v>7364</v>
      </c>
    </row>
    <row r="80" spans="1:28" hidden="1" x14ac:dyDescent="0.25">
      <c r="A80">
        <v>4418133653</v>
      </c>
      <c r="B80" t="s">
        <v>88</v>
      </c>
      <c r="C80" s="1">
        <v>43524</v>
      </c>
      <c r="D80" t="s">
        <v>760</v>
      </c>
      <c r="E80">
        <v>33653</v>
      </c>
      <c r="F80" t="s">
        <v>3705</v>
      </c>
      <c r="G80" t="s">
        <v>6367</v>
      </c>
      <c r="H80" t="s">
        <v>1426</v>
      </c>
      <c r="I80" t="s">
        <v>22</v>
      </c>
      <c r="J80" t="s">
        <v>23</v>
      </c>
      <c r="K80" t="s">
        <v>1222</v>
      </c>
      <c r="L80" t="s">
        <v>3725</v>
      </c>
      <c r="M80" t="s">
        <v>3726</v>
      </c>
      <c r="N80" t="s">
        <v>3715</v>
      </c>
      <c r="O80" t="s">
        <v>2376</v>
      </c>
      <c r="P80" s="1">
        <v>44181</v>
      </c>
      <c r="Q80" s="14">
        <v>44805</v>
      </c>
      <c r="R80" s="1">
        <v>44855</v>
      </c>
      <c r="S80" t="s">
        <v>6939</v>
      </c>
      <c r="T80" t="s">
        <v>5982</v>
      </c>
      <c r="U80" t="s">
        <v>5982</v>
      </c>
      <c r="V80" t="s">
        <v>760</v>
      </c>
      <c r="W80" s="2" t="b">
        <f>Tabla7[[#This Row],[PLAN CONSUMO 30/09]]=Tabla7[[#This Row],[PLAN_CONSUMO]]</f>
        <v>1</v>
      </c>
      <c r="X80" t="s">
        <v>6367</v>
      </c>
      <c r="Y80" s="2" t="b">
        <f>Tabla7[[#This Row],[DESCRIPCION_U2000 30/09]]=Tabla7[[#This Row],[DESCRIPCION_U2000]]</f>
        <v>1</v>
      </c>
      <c r="Z80" t="s">
        <v>1426</v>
      </c>
      <c r="AA80" s="2" t="b">
        <f>Tabla7[[#This Row],[EJECUTIVO COMERCIAL 30/09]]=Tabla7[[#This Row],[EJECUTIVO_CORPORATE]]</f>
        <v>1</v>
      </c>
      <c r="AB80" t="s">
        <v>7364</v>
      </c>
    </row>
    <row r="81" spans="1:28" hidden="1" x14ac:dyDescent="0.25">
      <c r="A81">
        <v>4418133490</v>
      </c>
      <c r="B81" t="s">
        <v>88</v>
      </c>
      <c r="C81" s="1">
        <v>43496</v>
      </c>
      <c r="D81" t="s">
        <v>248</v>
      </c>
      <c r="E81">
        <v>33490</v>
      </c>
      <c r="F81" t="s">
        <v>3705</v>
      </c>
      <c r="G81" t="s">
        <v>3706</v>
      </c>
      <c r="H81" t="s">
        <v>1426</v>
      </c>
      <c r="I81" t="s">
        <v>22</v>
      </c>
      <c r="J81" t="s">
        <v>23</v>
      </c>
      <c r="K81" t="s">
        <v>1222</v>
      </c>
      <c r="L81" t="s">
        <v>3713</v>
      </c>
      <c r="M81" t="s">
        <v>3714</v>
      </c>
      <c r="N81" t="s">
        <v>3715</v>
      </c>
      <c r="O81" t="s">
        <v>2376</v>
      </c>
      <c r="P81" s="1">
        <v>44181</v>
      </c>
      <c r="Q81" s="14">
        <v>44805</v>
      </c>
      <c r="R81" s="1">
        <v>44832</v>
      </c>
      <c r="S81" t="s">
        <v>6939</v>
      </c>
      <c r="T81" t="s">
        <v>5982</v>
      </c>
      <c r="U81" t="s">
        <v>5982</v>
      </c>
      <c r="V81" t="s">
        <v>248</v>
      </c>
      <c r="W81" s="2" t="b">
        <f>Tabla7[[#This Row],[PLAN CONSUMO 30/09]]=Tabla7[[#This Row],[PLAN_CONSUMO]]</f>
        <v>1</v>
      </c>
      <c r="X81" t="s">
        <v>3706</v>
      </c>
      <c r="Y81" s="2" t="b">
        <f>Tabla7[[#This Row],[DESCRIPCION_U2000 30/09]]=Tabla7[[#This Row],[DESCRIPCION_U2000]]</f>
        <v>1</v>
      </c>
      <c r="Z81" t="s">
        <v>1426</v>
      </c>
      <c r="AA81" s="2" t="b">
        <f>Tabla7[[#This Row],[EJECUTIVO COMERCIAL 30/09]]=Tabla7[[#This Row],[EJECUTIVO_CORPORATE]]</f>
        <v>1</v>
      </c>
      <c r="AB81" t="s">
        <v>7364</v>
      </c>
    </row>
    <row r="82" spans="1:28" hidden="1" x14ac:dyDescent="0.25">
      <c r="A82">
        <v>4417731111</v>
      </c>
      <c r="B82" t="s">
        <v>88</v>
      </c>
      <c r="C82" s="1">
        <v>42886</v>
      </c>
      <c r="D82" t="s">
        <v>323</v>
      </c>
      <c r="E82">
        <v>31111</v>
      </c>
      <c r="F82" t="s">
        <v>3681</v>
      </c>
      <c r="G82" t="s">
        <v>7562</v>
      </c>
      <c r="H82" t="s">
        <v>1830</v>
      </c>
      <c r="I82" t="s">
        <v>22</v>
      </c>
      <c r="J82" t="s">
        <v>23</v>
      </c>
      <c r="K82" t="s">
        <v>1842</v>
      </c>
      <c r="L82" t="s">
        <v>3688</v>
      </c>
      <c r="M82" t="s">
        <v>3689</v>
      </c>
      <c r="N82" t="s">
        <v>3690</v>
      </c>
      <c r="O82" t="s">
        <v>2376</v>
      </c>
      <c r="P82" s="1">
        <v>44177</v>
      </c>
      <c r="Q82" s="14">
        <v>44805</v>
      </c>
      <c r="R82" s="1">
        <v>44817</v>
      </c>
      <c r="S82" t="s">
        <v>6939</v>
      </c>
      <c r="T82" t="s">
        <v>5982</v>
      </c>
      <c r="U82" t="s">
        <v>5982</v>
      </c>
      <c r="V82" t="s">
        <v>323</v>
      </c>
      <c r="W82" s="2" t="b">
        <f>Tabla7[[#This Row],[PLAN CONSUMO 30/09]]=Tabla7[[#This Row],[PLAN_CONSUMO]]</f>
        <v>1</v>
      </c>
      <c r="X82" t="s">
        <v>7562</v>
      </c>
      <c r="Y82" s="2" t="b">
        <f>Tabla7[[#This Row],[DESCRIPCION_U2000 30/09]]=Tabla7[[#This Row],[DESCRIPCION_U2000]]</f>
        <v>1</v>
      </c>
      <c r="Z82" t="s">
        <v>1830</v>
      </c>
      <c r="AA82" s="2" t="b">
        <f>Tabla7[[#This Row],[EJECUTIVO COMERCIAL 30/09]]=Tabla7[[#This Row],[EJECUTIVO_CORPORATE]]</f>
        <v>1</v>
      </c>
      <c r="AB82" t="s">
        <v>7364</v>
      </c>
    </row>
    <row r="83" spans="1:28" hidden="1" x14ac:dyDescent="0.25">
      <c r="A83">
        <v>4418632884</v>
      </c>
      <c r="B83" t="s">
        <v>88</v>
      </c>
      <c r="C83" s="1">
        <v>43343</v>
      </c>
      <c r="D83" t="s">
        <v>129</v>
      </c>
      <c r="E83">
        <v>32884</v>
      </c>
      <c r="F83" t="s">
        <v>3590</v>
      </c>
      <c r="G83" t="s">
        <v>6127</v>
      </c>
      <c r="H83" t="s">
        <v>7110</v>
      </c>
      <c r="I83" t="s">
        <v>22</v>
      </c>
      <c r="J83" t="s">
        <v>23</v>
      </c>
      <c r="K83" s="43" t="s">
        <v>1233</v>
      </c>
      <c r="L83" t="s">
        <v>3595</v>
      </c>
      <c r="M83" t="s">
        <v>3596</v>
      </c>
      <c r="N83" t="s">
        <v>3594</v>
      </c>
      <c r="O83" t="s">
        <v>2376</v>
      </c>
      <c r="P83" s="1">
        <v>44186</v>
      </c>
      <c r="Q83" s="14"/>
      <c r="S83" t="s">
        <v>4255</v>
      </c>
      <c r="T83" t="s">
        <v>5984</v>
      </c>
      <c r="U83" t="s">
        <v>5984</v>
      </c>
      <c r="V83" t="s">
        <v>129</v>
      </c>
      <c r="W83" s="2" t="b">
        <f>Tabla7[[#This Row],[PLAN CONSUMO 30/09]]=Tabla7[[#This Row],[PLAN_CONSUMO]]</f>
        <v>1</v>
      </c>
      <c r="X83" t="s">
        <v>6127</v>
      </c>
      <c r="Y83" s="2" t="b">
        <f>Tabla7[[#This Row],[DESCRIPCION_U2000 30/09]]=Tabla7[[#This Row],[DESCRIPCION_U2000]]</f>
        <v>1</v>
      </c>
      <c r="Z83" t="s">
        <v>7110</v>
      </c>
      <c r="AA83" s="2" t="b">
        <f>Tabla7[[#This Row],[EJECUTIVO COMERCIAL 30/09]]=Tabla7[[#This Row],[EJECUTIVO_CORPORATE]]</f>
        <v>1</v>
      </c>
      <c r="AB83" t="s">
        <v>7364</v>
      </c>
    </row>
    <row r="84" spans="1:28" hidden="1" x14ac:dyDescent="0.25">
      <c r="A84">
        <v>4416729803</v>
      </c>
      <c r="B84" t="s">
        <v>88</v>
      </c>
      <c r="C84" s="1">
        <v>42297</v>
      </c>
      <c r="D84" t="s">
        <v>118</v>
      </c>
      <c r="E84">
        <v>29803</v>
      </c>
      <c r="F84" t="s">
        <v>3126</v>
      </c>
      <c r="G84" t="s">
        <v>3127</v>
      </c>
      <c r="H84" t="s">
        <v>6990</v>
      </c>
      <c r="I84" t="s">
        <v>22</v>
      </c>
      <c r="J84" t="s">
        <v>23</v>
      </c>
      <c r="K84" t="s">
        <v>5201</v>
      </c>
      <c r="L84" t="s">
        <v>3265</v>
      </c>
      <c r="M84">
        <v>0</v>
      </c>
      <c r="N84" t="s">
        <v>3266</v>
      </c>
      <c r="O84" t="s">
        <v>2376</v>
      </c>
      <c r="P84" s="1">
        <v>44167</v>
      </c>
      <c r="Q84" s="14">
        <v>44805</v>
      </c>
      <c r="R84" s="1">
        <v>44824</v>
      </c>
      <c r="S84" t="s">
        <v>6939</v>
      </c>
      <c r="T84" t="s">
        <v>5982</v>
      </c>
      <c r="U84" t="s">
        <v>5982</v>
      </c>
      <c r="V84" t="s">
        <v>118</v>
      </c>
      <c r="W84" s="2" t="b">
        <f>Tabla7[[#This Row],[PLAN CONSUMO 30/09]]=Tabla7[[#This Row],[PLAN_CONSUMO]]</f>
        <v>1</v>
      </c>
      <c r="X84" t="s">
        <v>3127</v>
      </c>
      <c r="Y84" s="2" t="b">
        <f>Tabla7[[#This Row],[DESCRIPCION_U2000 30/09]]=Tabla7[[#This Row],[DESCRIPCION_U2000]]</f>
        <v>1</v>
      </c>
      <c r="Z84" t="s">
        <v>6990</v>
      </c>
      <c r="AA84" s="2" t="b">
        <f>Tabla7[[#This Row],[EJECUTIVO COMERCIAL 30/09]]=Tabla7[[#This Row],[EJECUTIVO_CORPORATE]]</f>
        <v>1</v>
      </c>
      <c r="AB84" t="s">
        <v>7364</v>
      </c>
    </row>
    <row r="85" spans="1:28" hidden="1" x14ac:dyDescent="0.25">
      <c r="A85">
        <v>4415232945</v>
      </c>
      <c r="B85" t="s">
        <v>88</v>
      </c>
      <c r="C85" s="1">
        <v>43372</v>
      </c>
      <c r="D85" t="s">
        <v>1380</v>
      </c>
      <c r="E85">
        <v>32945</v>
      </c>
      <c r="F85" t="s">
        <v>3124</v>
      </c>
      <c r="G85" t="s">
        <v>3293</v>
      </c>
      <c r="H85" t="s">
        <v>1426</v>
      </c>
      <c r="I85" t="s">
        <v>22</v>
      </c>
      <c r="J85" t="s">
        <v>23</v>
      </c>
      <c r="K85" t="s">
        <v>1222</v>
      </c>
      <c r="L85" t="s">
        <v>3256</v>
      </c>
      <c r="M85" t="s">
        <v>3257</v>
      </c>
      <c r="N85" t="s">
        <v>3258</v>
      </c>
      <c r="O85" t="s">
        <v>2376</v>
      </c>
      <c r="P85" s="1">
        <v>44152</v>
      </c>
      <c r="Q85" s="14"/>
      <c r="S85" t="s">
        <v>7563</v>
      </c>
      <c r="T85" t="s">
        <v>5989</v>
      </c>
      <c r="U85" t="s">
        <v>35</v>
      </c>
      <c r="V85" t="s">
        <v>1380</v>
      </c>
      <c r="W85" s="2" t="b">
        <f>Tabla7[[#This Row],[PLAN CONSUMO 30/09]]=Tabla7[[#This Row],[PLAN_CONSUMO]]</f>
        <v>1</v>
      </c>
      <c r="X85" t="s">
        <v>35</v>
      </c>
      <c r="Y85" s="2" t="b">
        <f>Tabla7[[#This Row],[DESCRIPCION_U2000 30/09]]=Tabla7[[#This Row],[DESCRIPCION_U2000]]</f>
        <v>0</v>
      </c>
      <c r="Z85" t="s">
        <v>1426</v>
      </c>
      <c r="AA85" s="2" t="b">
        <f>Tabla7[[#This Row],[EJECUTIVO COMERCIAL 30/09]]=Tabla7[[#This Row],[EJECUTIVO_CORPORATE]]</f>
        <v>1</v>
      </c>
      <c r="AB85" t="s">
        <v>7364</v>
      </c>
    </row>
    <row r="86" spans="1:28" hidden="1" x14ac:dyDescent="0.25">
      <c r="A86">
        <v>4416931901</v>
      </c>
      <c r="B86" t="s">
        <v>88</v>
      </c>
      <c r="C86" s="1">
        <v>43131</v>
      </c>
      <c r="D86" t="s">
        <v>323</v>
      </c>
      <c r="E86">
        <v>31901</v>
      </c>
      <c r="F86" t="s">
        <v>3106</v>
      </c>
      <c r="G86" t="s">
        <v>3107</v>
      </c>
      <c r="H86" t="s">
        <v>1426</v>
      </c>
      <c r="I86" t="s">
        <v>22</v>
      </c>
      <c r="J86" t="s">
        <v>23</v>
      </c>
      <c r="K86" t="s">
        <v>1222</v>
      </c>
      <c r="L86" t="s">
        <v>3227</v>
      </c>
      <c r="M86" t="s">
        <v>3228</v>
      </c>
      <c r="N86" t="s">
        <v>3229</v>
      </c>
      <c r="O86" t="s">
        <v>2376</v>
      </c>
      <c r="P86" s="1">
        <v>44169</v>
      </c>
      <c r="Q86" s="14">
        <v>44805</v>
      </c>
      <c r="R86" s="1">
        <v>44830</v>
      </c>
      <c r="S86" t="s">
        <v>6939</v>
      </c>
      <c r="T86" t="s">
        <v>5982</v>
      </c>
      <c r="U86" t="s">
        <v>5982</v>
      </c>
      <c r="V86" t="s">
        <v>323</v>
      </c>
      <c r="W86" s="2" t="b">
        <f>Tabla7[[#This Row],[PLAN CONSUMO 30/09]]=Tabla7[[#This Row],[PLAN_CONSUMO]]</f>
        <v>1</v>
      </c>
      <c r="X86" t="s">
        <v>3107</v>
      </c>
      <c r="Y86" s="2" t="b">
        <f>Tabla7[[#This Row],[DESCRIPCION_U2000 30/09]]=Tabla7[[#This Row],[DESCRIPCION_U2000]]</f>
        <v>1</v>
      </c>
      <c r="Z86" t="s">
        <v>1426</v>
      </c>
      <c r="AA86" s="2" t="b">
        <f>Tabla7[[#This Row],[EJECUTIVO COMERCIAL 30/09]]=Tabla7[[#This Row],[EJECUTIVO_CORPORATE]]</f>
        <v>1</v>
      </c>
      <c r="AB86" t="s">
        <v>7364</v>
      </c>
    </row>
    <row r="87" spans="1:28" hidden="1" x14ac:dyDescent="0.25">
      <c r="A87">
        <v>4415733520</v>
      </c>
      <c r="B87" t="s">
        <v>88</v>
      </c>
      <c r="C87" s="1">
        <v>43496</v>
      </c>
      <c r="D87" t="s">
        <v>248</v>
      </c>
      <c r="E87">
        <v>33520</v>
      </c>
      <c r="F87" t="s">
        <v>3068</v>
      </c>
      <c r="G87" t="s">
        <v>6118</v>
      </c>
      <c r="H87" t="s">
        <v>7374</v>
      </c>
      <c r="I87" t="s">
        <v>22</v>
      </c>
      <c r="J87" t="s">
        <v>23</v>
      </c>
      <c r="K87" t="s">
        <v>2342</v>
      </c>
      <c r="L87" t="s">
        <v>3146</v>
      </c>
      <c r="M87" t="s">
        <v>3147</v>
      </c>
      <c r="N87" t="s">
        <v>3148</v>
      </c>
      <c r="O87" t="s">
        <v>2376</v>
      </c>
      <c r="P87" s="1">
        <v>44157</v>
      </c>
      <c r="Q87" s="14">
        <v>44805</v>
      </c>
      <c r="R87" s="1">
        <v>44829</v>
      </c>
      <c r="S87" t="s">
        <v>6939</v>
      </c>
      <c r="T87" t="s">
        <v>5982</v>
      </c>
      <c r="U87" t="s">
        <v>5982</v>
      </c>
      <c r="V87" t="s">
        <v>248</v>
      </c>
      <c r="W87" s="2" t="b">
        <f>Tabla7[[#This Row],[PLAN CONSUMO 30/09]]=Tabla7[[#This Row],[PLAN_CONSUMO]]</f>
        <v>1</v>
      </c>
      <c r="X87" t="s">
        <v>6118</v>
      </c>
      <c r="Y87" s="2" t="b">
        <f>Tabla7[[#This Row],[DESCRIPCION_U2000 30/09]]=Tabla7[[#This Row],[DESCRIPCION_U2000]]</f>
        <v>1</v>
      </c>
      <c r="Z87" t="s">
        <v>7374</v>
      </c>
      <c r="AA87" s="2" t="b">
        <f>Tabla7[[#This Row],[EJECUTIVO COMERCIAL 30/09]]=Tabla7[[#This Row],[EJECUTIVO_CORPORATE]]</f>
        <v>1</v>
      </c>
      <c r="AB87" t="s">
        <v>7364</v>
      </c>
    </row>
    <row r="88" spans="1:28" hidden="1" x14ac:dyDescent="0.25">
      <c r="A88">
        <v>4412031085</v>
      </c>
      <c r="B88" t="s">
        <v>88</v>
      </c>
      <c r="C88" s="1">
        <v>42886</v>
      </c>
      <c r="D88" t="s">
        <v>5992</v>
      </c>
      <c r="E88">
        <v>31085</v>
      </c>
      <c r="F88" t="s">
        <v>2946</v>
      </c>
      <c r="G88" t="s">
        <v>6357</v>
      </c>
      <c r="H88" t="s">
        <v>1426</v>
      </c>
      <c r="I88" t="s">
        <v>22</v>
      </c>
      <c r="J88" t="s">
        <v>23</v>
      </c>
      <c r="K88" t="s">
        <v>1222</v>
      </c>
      <c r="L88" t="s">
        <v>2948</v>
      </c>
      <c r="M88" t="s">
        <v>2949</v>
      </c>
      <c r="N88" t="s">
        <v>2950</v>
      </c>
      <c r="O88" t="s">
        <v>2376</v>
      </c>
      <c r="P88" s="1">
        <v>44120</v>
      </c>
      <c r="Q88" s="14">
        <v>44805</v>
      </c>
      <c r="R88" s="1">
        <v>44820</v>
      </c>
      <c r="S88" t="s">
        <v>6939</v>
      </c>
      <c r="T88" t="s">
        <v>5982</v>
      </c>
      <c r="U88" t="s">
        <v>5982</v>
      </c>
      <c r="V88" t="s">
        <v>5992</v>
      </c>
      <c r="W88" s="2" t="b">
        <f>Tabla7[[#This Row],[PLAN CONSUMO 30/09]]=Tabla7[[#This Row],[PLAN_CONSUMO]]</f>
        <v>1</v>
      </c>
      <c r="X88" t="s">
        <v>6357</v>
      </c>
      <c r="Y88" s="2" t="b">
        <f>Tabla7[[#This Row],[DESCRIPCION_U2000 30/09]]=Tabla7[[#This Row],[DESCRIPCION_U2000]]</f>
        <v>1</v>
      </c>
      <c r="Z88" t="s">
        <v>1426</v>
      </c>
      <c r="AA88" s="2" t="b">
        <f>Tabla7[[#This Row],[EJECUTIVO COMERCIAL 30/09]]=Tabla7[[#This Row],[EJECUTIVO_CORPORATE]]</f>
        <v>1</v>
      </c>
      <c r="AB88" t="s">
        <v>7364</v>
      </c>
    </row>
    <row r="89" spans="1:28" hidden="1" x14ac:dyDescent="0.25">
      <c r="A89">
        <v>4430029130</v>
      </c>
      <c r="B89" t="s">
        <v>88</v>
      </c>
      <c r="C89" s="1">
        <v>41795</v>
      </c>
      <c r="D89" t="s">
        <v>76</v>
      </c>
      <c r="E89">
        <v>29130</v>
      </c>
      <c r="F89" t="s">
        <v>2942</v>
      </c>
      <c r="G89" t="s">
        <v>3438</v>
      </c>
      <c r="H89" t="s">
        <v>5731</v>
      </c>
      <c r="I89" t="s">
        <v>22</v>
      </c>
      <c r="J89" t="s">
        <v>23</v>
      </c>
      <c r="K89" t="s">
        <v>6181</v>
      </c>
      <c r="L89" t="s">
        <v>2943</v>
      </c>
      <c r="M89" t="s">
        <v>2944</v>
      </c>
      <c r="N89" t="s">
        <v>2945</v>
      </c>
      <c r="O89" t="s">
        <v>2376</v>
      </c>
      <c r="P89" s="1">
        <v>44300</v>
      </c>
      <c r="Q89" s="14">
        <v>44805</v>
      </c>
      <c r="R89" s="1">
        <v>44834</v>
      </c>
      <c r="S89" t="s">
        <v>6939</v>
      </c>
      <c r="T89" t="s">
        <v>5982</v>
      </c>
      <c r="U89" t="s">
        <v>5982</v>
      </c>
      <c r="V89" t="s">
        <v>76</v>
      </c>
      <c r="W89" s="2" t="b">
        <f>Tabla7[[#This Row],[PLAN CONSUMO 30/09]]=Tabla7[[#This Row],[PLAN_CONSUMO]]</f>
        <v>1</v>
      </c>
      <c r="X89" t="s">
        <v>3438</v>
      </c>
      <c r="Y89" s="2" t="b">
        <f>Tabla7[[#This Row],[DESCRIPCION_U2000 30/09]]=Tabla7[[#This Row],[DESCRIPCION_U2000]]</f>
        <v>1</v>
      </c>
      <c r="Z89" t="s">
        <v>5731</v>
      </c>
      <c r="AA89" s="2" t="b">
        <f>Tabla7[[#This Row],[EJECUTIVO COMERCIAL 30/09]]=Tabla7[[#This Row],[EJECUTIVO_CORPORATE]]</f>
        <v>1</v>
      </c>
      <c r="AB89" t="s">
        <v>7364</v>
      </c>
    </row>
    <row r="90" spans="1:28" hidden="1" x14ac:dyDescent="0.25">
      <c r="A90">
        <v>4412732549</v>
      </c>
      <c r="B90" t="s">
        <v>88</v>
      </c>
      <c r="C90" s="1">
        <v>43266</v>
      </c>
      <c r="D90" t="s">
        <v>28</v>
      </c>
      <c r="E90">
        <v>32549</v>
      </c>
      <c r="F90" t="s">
        <v>2927</v>
      </c>
      <c r="G90" t="s">
        <v>6117</v>
      </c>
      <c r="H90" t="s">
        <v>5731</v>
      </c>
      <c r="I90" t="s">
        <v>22</v>
      </c>
      <c r="J90" t="s">
        <v>23</v>
      </c>
      <c r="K90" t="s">
        <v>6181</v>
      </c>
      <c r="L90" t="s">
        <v>2937</v>
      </c>
      <c r="M90" t="s">
        <v>2938</v>
      </c>
      <c r="N90" t="s">
        <v>2935</v>
      </c>
      <c r="O90" t="s">
        <v>2376</v>
      </c>
      <c r="P90" s="1">
        <v>44127</v>
      </c>
      <c r="Q90" s="14">
        <v>44805</v>
      </c>
      <c r="R90" s="1">
        <v>44823</v>
      </c>
      <c r="S90" t="s">
        <v>6939</v>
      </c>
      <c r="T90" t="s">
        <v>5982</v>
      </c>
      <c r="U90" t="s">
        <v>5982</v>
      </c>
      <c r="V90" t="s">
        <v>28</v>
      </c>
      <c r="W90" s="2" t="b">
        <f>Tabla7[[#This Row],[PLAN CONSUMO 30/09]]=Tabla7[[#This Row],[PLAN_CONSUMO]]</f>
        <v>1</v>
      </c>
      <c r="X90" t="s">
        <v>6117</v>
      </c>
      <c r="Y90" s="2" t="b">
        <f>Tabla7[[#This Row],[DESCRIPCION_U2000 30/09]]=Tabla7[[#This Row],[DESCRIPCION_U2000]]</f>
        <v>1</v>
      </c>
      <c r="Z90" t="s">
        <v>5731</v>
      </c>
      <c r="AA90" s="2" t="b">
        <f>Tabla7[[#This Row],[EJECUTIVO COMERCIAL 30/09]]=Tabla7[[#This Row],[EJECUTIVO_CORPORATE]]</f>
        <v>1</v>
      </c>
      <c r="AB90" t="s">
        <v>7364</v>
      </c>
    </row>
    <row r="91" spans="1:28" hidden="1" x14ac:dyDescent="0.25">
      <c r="A91">
        <v>4411932435</v>
      </c>
      <c r="B91" t="s">
        <v>88</v>
      </c>
      <c r="C91" s="1">
        <v>43250</v>
      </c>
      <c r="D91" t="s">
        <v>248</v>
      </c>
      <c r="E91">
        <v>32435</v>
      </c>
      <c r="F91" t="s">
        <v>2904</v>
      </c>
      <c r="G91" t="s">
        <v>6115</v>
      </c>
      <c r="H91" t="s">
        <v>7374</v>
      </c>
      <c r="I91" t="s">
        <v>22</v>
      </c>
      <c r="J91" t="s">
        <v>23</v>
      </c>
      <c r="K91" t="s">
        <v>2342</v>
      </c>
      <c r="L91" t="s">
        <v>2910</v>
      </c>
      <c r="M91" t="s">
        <v>2911</v>
      </c>
      <c r="N91" t="s">
        <v>2912</v>
      </c>
      <c r="O91" t="s">
        <v>2376</v>
      </c>
      <c r="P91" s="1">
        <v>44119</v>
      </c>
      <c r="Q91" s="14">
        <v>44805</v>
      </c>
      <c r="R91" s="1">
        <v>44834</v>
      </c>
      <c r="S91" t="s">
        <v>6939</v>
      </c>
      <c r="T91" t="s">
        <v>5982</v>
      </c>
      <c r="U91" t="s">
        <v>5982</v>
      </c>
      <c r="V91" t="s">
        <v>248</v>
      </c>
      <c r="W91" s="2" t="b">
        <f>Tabla7[[#This Row],[PLAN CONSUMO 30/09]]=Tabla7[[#This Row],[PLAN_CONSUMO]]</f>
        <v>1</v>
      </c>
      <c r="X91" t="s">
        <v>6115</v>
      </c>
      <c r="Y91" s="2" t="b">
        <f>Tabla7[[#This Row],[DESCRIPCION_U2000 30/09]]=Tabla7[[#This Row],[DESCRIPCION_U2000]]</f>
        <v>1</v>
      </c>
      <c r="Z91" t="s">
        <v>7374</v>
      </c>
      <c r="AA91" s="2" t="b">
        <f>Tabla7[[#This Row],[EJECUTIVO COMERCIAL 30/09]]=Tabla7[[#This Row],[EJECUTIVO_CORPORATE]]</f>
        <v>1</v>
      </c>
      <c r="AB91" t="s">
        <v>7364</v>
      </c>
    </row>
    <row r="92" spans="1:28" hidden="1" x14ac:dyDescent="0.25">
      <c r="A92">
        <v>4411932434</v>
      </c>
      <c r="B92" t="s">
        <v>88</v>
      </c>
      <c r="C92" s="1">
        <v>43250</v>
      </c>
      <c r="D92" t="s">
        <v>364</v>
      </c>
      <c r="E92">
        <v>32434</v>
      </c>
      <c r="F92" t="s">
        <v>2904</v>
      </c>
      <c r="G92" t="s">
        <v>6114</v>
      </c>
      <c r="H92" t="s">
        <v>7374</v>
      </c>
      <c r="I92" t="s">
        <v>22</v>
      </c>
      <c r="J92" t="s">
        <v>23</v>
      </c>
      <c r="K92" t="s">
        <v>2342</v>
      </c>
      <c r="L92" t="s">
        <v>2907</v>
      </c>
      <c r="M92" t="s">
        <v>2908</v>
      </c>
      <c r="N92" t="s">
        <v>2909</v>
      </c>
      <c r="O92" t="s">
        <v>2376</v>
      </c>
      <c r="P92" s="1">
        <v>44119</v>
      </c>
      <c r="Q92" s="14">
        <v>44835</v>
      </c>
      <c r="R92" s="1">
        <v>44854</v>
      </c>
      <c r="S92" t="s">
        <v>6939</v>
      </c>
      <c r="T92" t="s">
        <v>5982</v>
      </c>
      <c r="U92" t="s">
        <v>5982</v>
      </c>
      <c r="V92" t="s">
        <v>364</v>
      </c>
      <c r="W92" s="2" t="b">
        <f>Tabla7[[#This Row],[PLAN CONSUMO 30/09]]=Tabla7[[#This Row],[PLAN_CONSUMO]]</f>
        <v>1</v>
      </c>
      <c r="X92" t="s">
        <v>6114</v>
      </c>
      <c r="Y92" s="2" t="b">
        <f>Tabla7[[#This Row],[DESCRIPCION_U2000 30/09]]=Tabla7[[#This Row],[DESCRIPCION_U2000]]</f>
        <v>1</v>
      </c>
      <c r="Z92" t="s">
        <v>7374</v>
      </c>
      <c r="AA92" s="2" t="b">
        <f>Tabla7[[#This Row],[EJECUTIVO COMERCIAL 30/09]]=Tabla7[[#This Row],[EJECUTIVO_CORPORATE]]</f>
        <v>1</v>
      </c>
      <c r="AB92" t="s">
        <v>7364</v>
      </c>
    </row>
    <row r="93" spans="1:28" hidden="1" x14ac:dyDescent="0.25">
      <c r="A93">
        <v>4412532395</v>
      </c>
      <c r="B93" t="s">
        <v>88</v>
      </c>
      <c r="C93" s="1">
        <v>43264</v>
      </c>
      <c r="D93" t="s">
        <v>6498</v>
      </c>
      <c r="E93">
        <v>32395</v>
      </c>
      <c r="F93" t="s">
        <v>2806</v>
      </c>
      <c r="G93" t="s">
        <v>6695</v>
      </c>
      <c r="H93" t="s">
        <v>6990</v>
      </c>
      <c r="I93" t="s">
        <v>22</v>
      </c>
      <c r="J93" t="s">
        <v>23</v>
      </c>
      <c r="K93" t="s">
        <v>5201</v>
      </c>
      <c r="L93" t="s">
        <v>2812</v>
      </c>
      <c r="M93" t="s">
        <v>2813</v>
      </c>
      <c r="N93" t="s">
        <v>2811</v>
      </c>
      <c r="O93" t="s">
        <v>2376</v>
      </c>
      <c r="P93" s="1">
        <v>44125</v>
      </c>
      <c r="Q93" s="14">
        <v>44835</v>
      </c>
      <c r="R93" s="1">
        <v>44847</v>
      </c>
      <c r="S93" t="s">
        <v>6939</v>
      </c>
      <c r="T93" t="s">
        <v>5982</v>
      </c>
      <c r="U93" t="s">
        <v>5982</v>
      </c>
      <c r="V93" t="s">
        <v>6498</v>
      </c>
      <c r="W93" s="2" t="b">
        <f>Tabla7[[#This Row],[PLAN CONSUMO 30/09]]=Tabla7[[#This Row],[PLAN_CONSUMO]]</f>
        <v>1</v>
      </c>
      <c r="X93" t="s">
        <v>6695</v>
      </c>
      <c r="Y93" s="2" t="b">
        <f>Tabla7[[#This Row],[DESCRIPCION_U2000 30/09]]=Tabla7[[#This Row],[DESCRIPCION_U2000]]</f>
        <v>1</v>
      </c>
      <c r="Z93" t="s">
        <v>6990</v>
      </c>
      <c r="AA93" s="2" t="b">
        <f>Tabla7[[#This Row],[EJECUTIVO COMERCIAL 30/09]]=Tabla7[[#This Row],[EJECUTIVO_CORPORATE]]</f>
        <v>1</v>
      </c>
      <c r="AB93" t="s">
        <v>7364</v>
      </c>
    </row>
    <row r="94" spans="1:28" hidden="1" x14ac:dyDescent="0.25">
      <c r="A94">
        <v>4420830957</v>
      </c>
      <c r="B94" t="s">
        <v>88</v>
      </c>
      <c r="C94" s="1">
        <v>42853</v>
      </c>
      <c r="D94" t="s">
        <v>248</v>
      </c>
      <c r="E94">
        <v>30957</v>
      </c>
      <c r="F94" t="s">
        <v>2795</v>
      </c>
      <c r="G94" t="s">
        <v>6110</v>
      </c>
      <c r="H94" t="s">
        <v>1426</v>
      </c>
      <c r="I94" t="s">
        <v>22</v>
      </c>
      <c r="J94" t="s">
        <v>23</v>
      </c>
      <c r="K94" t="s">
        <v>1222</v>
      </c>
      <c r="L94" t="s">
        <v>2800</v>
      </c>
      <c r="M94" t="s">
        <v>2801</v>
      </c>
      <c r="N94" t="s">
        <v>2802</v>
      </c>
      <c r="O94" t="s">
        <v>2376</v>
      </c>
      <c r="P94" s="1">
        <v>44208</v>
      </c>
      <c r="Q94" s="14">
        <v>44835</v>
      </c>
      <c r="R94" s="1">
        <v>44854</v>
      </c>
      <c r="S94" t="s">
        <v>6939</v>
      </c>
      <c r="T94" t="s">
        <v>5982</v>
      </c>
      <c r="U94" t="s">
        <v>5982</v>
      </c>
      <c r="V94" t="s">
        <v>248</v>
      </c>
      <c r="W94" s="2" t="b">
        <f>Tabla7[[#This Row],[PLAN CONSUMO 30/09]]=Tabla7[[#This Row],[PLAN_CONSUMO]]</f>
        <v>1</v>
      </c>
      <c r="X94" t="s">
        <v>6110</v>
      </c>
      <c r="Y94" s="2" t="b">
        <f>Tabla7[[#This Row],[DESCRIPCION_U2000 30/09]]=Tabla7[[#This Row],[DESCRIPCION_U2000]]</f>
        <v>1</v>
      </c>
      <c r="Z94" t="s">
        <v>1426</v>
      </c>
      <c r="AA94" s="2" t="b">
        <f>Tabla7[[#This Row],[EJECUTIVO COMERCIAL 30/09]]=Tabla7[[#This Row],[EJECUTIVO_CORPORATE]]</f>
        <v>1</v>
      </c>
      <c r="AB94" t="s">
        <v>7364</v>
      </c>
    </row>
    <row r="95" spans="1:28" hidden="1" x14ac:dyDescent="0.25">
      <c r="A95">
        <v>4409933982</v>
      </c>
      <c r="B95" t="s">
        <v>88</v>
      </c>
      <c r="C95" s="1">
        <v>43616</v>
      </c>
      <c r="D95" t="s">
        <v>323</v>
      </c>
      <c r="E95">
        <v>33982</v>
      </c>
      <c r="F95" t="s">
        <v>2717</v>
      </c>
      <c r="G95" t="s">
        <v>6107</v>
      </c>
      <c r="H95" t="s">
        <v>4247</v>
      </c>
      <c r="I95" t="s">
        <v>22</v>
      </c>
      <c r="J95" t="s">
        <v>23</v>
      </c>
      <c r="K95" t="s">
        <v>4336</v>
      </c>
      <c r="L95" t="s">
        <v>2723</v>
      </c>
      <c r="M95" t="s">
        <v>2724</v>
      </c>
      <c r="N95" t="s">
        <v>2722</v>
      </c>
      <c r="O95" t="s">
        <v>2376</v>
      </c>
      <c r="P95" s="1">
        <v>44099</v>
      </c>
      <c r="Q95" s="14">
        <v>44835</v>
      </c>
      <c r="R95" s="1">
        <v>44855</v>
      </c>
      <c r="S95" t="s">
        <v>6939</v>
      </c>
      <c r="T95" t="s">
        <v>5982</v>
      </c>
      <c r="U95" t="s">
        <v>5982</v>
      </c>
      <c r="V95" t="s">
        <v>323</v>
      </c>
      <c r="W95" s="2" t="b">
        <f>Tabla7[[#This Row],[PLAN CONSUMO 30/09]]=Tabla7[[#This Row],[PLAN_CONSUMO]]</f>
        <v>1</v>
      </c>
      <c r="X95" t="s">
        <v>6107</v>
      </c>
      <c r="Y95" s="2" t="b">
        <f>Tabla7[[#This Row],[DESCRIPCION_U2000 30/09]]=Tabla7[[#This Row],[DESCRIPCION_U2000]]</f>
        <v>1</v>
      </c>
      <c r="Z95" t="s">
        <v>4247</v>
      </c>
      <c r="AA95" s="2" t="b">
        <f>Tabla7[[#This Row],[EJECUTIVO COMERCIAL 30/09]]=Tabla7[[#This Row],[EJECUTIVO_CORPORATE]]</f>
        <v>1</v>
      </c>
      <c r="AB95" t="s">
        <v>7364</v>
      </c>
    </row>
    <row r="96" spans="1:28" hidden="1" x14ac:dyDescent="0.25">
      <c r="A96">
        <v>4421635789</v>
      </c>
      <c r="B96" t="s">
        <v>88</v>
      </c>
      <c r="C96" s="1">
        <v>44196</v>
      </c>
      <c r="D96" t="s">
        <v>323</v>
      </c>
      <c r="E96">
        <v>35789</v>
      </c>
      <c r="F96" t="s">
        <v>2717</v>
      </c>
      <c r="G96" t="s">
        <v>3836</v>
      </c>
      <c r="H96" t="s">
        <v>4247</v>
      </c>
      <c r="I96" t="s">
        <v>40</v>
      </c>
      <c r="J96" t="s">
        <v>23</v>
      </c>
      <c r="K96" t="s">
        <v>4336</v>
      </c>
      <c r="L96" t="s">
        <v>3929</v>
      </c>
      <c r="M96" t="s">
        <v>3930</v>
      </c>
      <c r="N96" t="s">
        <v>3931</v>
      </c>
      <c r="O96" t="s">
        <v>2376</v>
      </c>
      <c r="P96" s="1">
        <v>44216</v>
      </c>
      <c r="Q96" s="14">
        <v>44835</v>
      </c>
      <c r="R96" s="1">
        <v>44852</v>
      </c>
      <c r="S96" t="s">
        <v>6939</v>
      </c>
      <c r="T96" t="s">
        <v>5982</v>
      </c>
      <c r="U96" t="s">
        <v>5982</v>
      </c>
      <c r="V96" t="s">
        <v>323</v>
      </c>
      <c r="W96" s="2" t="b">
        <f>Tabla7[[#This Row],[PLAN CONSUMO 30/09]]=Tabla7[[#This Row],[PLAN_CONSUMO]]</f>
        <v>1</v>
      </c>
      <c r="X96" t="s">
        <v>3836</v>
      </c>
      <c r="Y96" s="2" t="b">
        <f>Tabla7[[#This Row],[DESCRIPCION_U2000 30/09]]=Tabla7[[#This Row],[DESCRIPCION_U2000]]</f>
        <v>1</v>
      </c>
      <c r="Z96" t="s">
        <v>4247</v>
      </c>
      <c r="AA96" s="2" t="b">
        <f>Tabla7[[#This Row],[EJECUTIVO COMERCIAL 30/09]]=Tabla7[[#This Row],[EJECUTIVO_CORPORATE]]</f>
        <v>1</v>
      </c>
      <c r="AB96" t="s">
        <v>7364</v>
      </c>
    </row>
    <row r="97" spans="1:28" hidden="1" x14ac:dyDescent="0.25">
      <c r="A97">
        <v>4418431922</v>
      </c>
      <c r="B97" t="s">
        <v>88</v>
      </c>
      <c r="C97" s="1">
        <v>43153</v>
      </c>
      <c r="D97" t="s">
        <v>287</v>
      </c>
      <c r="E97">
        <v>31922</v>
      </c>
      <c r="F97" t="s">
        <v>3759</v>
      </c>
      <c r="G97" t="s">
        <v>3765</v>
      </c>
      <c r="H97" t="s">
        <v>1426</v>
      </c>
      <c r="I97" t="s">
        <v>40</v>
      </c>
      <c r="J97" t="s">
        <v>23</v>
      </c>
      <c r="K97" t="s">
        <v>1222</v>
      </c>
      <c r="L97" t="s">
        <v>3762</v>
      </c>
      <c r="M97" t="s">
        <v>3763</v>
      </c>
      <c r="N97" t="s">
        <v>3764</v>
      </c>
      <c r="O97" t="s">
        <v>2376</v>
      </c>
      <c r="P97" s="1">
        <v>44184</v>
      </c>
      <c r="Q97" s="14"/>
      <c r="S97" t="s">
        <v>4255</v>
      </c>
      <c r="T97" t="s">
        <v>5984</v>
      </c>
      <c r="U97" t="s">
        <v>35</v>
      </c>
      <c r="V97" t="s">
        <v>287</v>
      </c>
      <c r="W97" s="2" t="b">
        <f>Tabla7[[#This Row],[PLAN CONSUMO 30/09]]=Tabla7[[#This Row],[PLAN_CONSUMO]]</f>
        <v>1</v>
      </c>
      <c r="X97" t="s">
        <v>35</v>
      </c>
      <c r="Y97" s="2" t="b">
        <f>Tabla7[[#This Row],[DESCRIPCION_U2000 30/09]]=Tabla7[[#This Row],[DESCRIPCION_U2000]]</f>
        <v>0</v>
      </c>
      <c r="Z97" t="s">
        <v>1426</v>
      </c>
      <c r="AA97" s="2" t="b">
        <f>Tabla7[[#This Row],[EJECUTIVO COMERCIAL 30/09]]=Tabla7[[#This Row],[EJECUTIVO_CORPORATE]]</f>
        <v>1</v>
      </c>
      <c r="AB97" t="s">
        <v>7364</v>
      </c>
    </row>
    <row r="98" spans="1:28" hidden="1" x14ac:dyDescent="0.25">
      <c r="A98">
        <v>4418431426</v>
      </c>
      <c r="B98" t="s">
        <v>88</v>
      </c>
      <c r="C98" s="1">
        <v>43017</v>
      </c>
      <c r="D98" t="s">
        <v>76</v>
      </c>
      <c r="E98">
        <v>31426</v>
      </c>
      <c r="F98" t="s">
        <v>3759</v>
      </c>
      <c r="G98" t="s">
        <v>6709</v>
      </c>
      <c r="H98" t="s">
        <v>1426</v>
      </c>
      <c r="I98" t="s">
        <v>40</v>
      </c>
      <c r="J98" t="s">
        <v>23</v>
      </c>
      <c r="K98" t="s">
        <v>1222</v>
      </c>
      <c r="L98" t="s">
        <v>3762</v>
      </c>
      <c r="M98" t="s">
        <v>3763</v>
      </c>
      <c r="N98" t="s">
        <v>3764</v>
      </c>
      <c r="O98" t="s">
        <v>2376</v>
      </c>
      <c r="P98" s="1">
        <v>44184</v>
      </c>
      <c r="Q98" s="14">
        <v>44805</v>
      </c>
      <c r="R98" s="1">
        <v>44820</v>
      </c>
      <c r="S98" t="s">
        <v>6939</v>
      </c>
      <c r="T98" t="s">
        <v>5982</v>
      </c>
      <c r="U98" t="s">
        <v>5982</v>
      </c>
      <c r="V98" t="s">
        <v>76</v>
      </c>
      <c r="W98" s="2" t="b">
        <f>Tabla7[[#This Row],[PLAN CONSUMO 30/09]]=Tabla7[[#This Row],[PLAN_CONSUMO]]</f>
        <v>1</v>
      </c>
      <c r="X98" t="s">
        <v>6709</v>
      </c>
      <c r="Y98" s="2" t="b">
        <f>Tabla7[[#This Row],[DESCRIPCION_U2000 30/09]]=Tabla7[[#This Row],[DESCRIPCION_U2000]]</f>
        <v>1</v>
      </c>
      <c r="Z98" t="s">
        <v>1426</v>
      </c>
      <c r="AA98" s="2" t="b">
        <f>Tabla7[[#This Row],[EJECUTIVO COMERCIAL 30/09]]=Tabla7[[#This Row],[EJECUTIVO_CORPORATE]]</f>
        <v>1</v>
      </c>
      <c r="AB98" t="s">
        <v>7364</v>
      </c>
    </row>
    <row r="99" spans="1:28" hidden="1" x14ac:dyDescent="0.25">
      <c r="A99">
        <v>4420233640</v>
      </c>
      <c r="B99" t="s">
        <v>88</v>
      </c>
      <c r="C99" s="1">
        <v>43524</v>
      </c>
      <c r="D99" t="s">
        <v>760</v>
      </c>
      <c r="E99">
        <v>33640</v>
      </c>
      <c r="F99" t="s">
        <v>3705</v>
      </c>
      <c r="G99" t="s">
        <v>6366</v>
      </c>
      <c r="H99" t="s">
        <v>1426</v>
      </c>
      <c r="I99" t="s">
        <v>40</v>
      </c>
      <c r="J99" t="s">
        <v>23</v>
      </c>
      <c r="K99" t="s">
        <v>1222</v>
      </c>
      <c r="L99" t="s">
        <v>3716</v>
      </c>
      <c r="M99" t="s">
        <v>3717</v>
      </c>
      <c r="N99" t="s">
        <v>3718</v>
      </c>
      <c r="O99" t="s">
        <v>2376</v>
      </c>
      <c r="P99" s="1">
        <v>44202</v>
      </c>
      <c r="Q99" s="14">
        <v>44805</v>
      </c>
      <c r="R99" s="1">
        <v>44825</v>
      </c>
      <c r="S99" t="s">
        <v>6939</v>
      </c>
      <c r="T99" t="s">
        <v>5982</v>
      </c>
      <c r="U99" t="s">
        <v>5982</v>
      </c>
      <c r="V99" t="s">
        <v>760</v>
      </c>
      <c r="W99" s="2" t="b">
        <f>Tabla7[[#This Row],[PLAN CONSUMO 30/09]]=Tabla7[[#This Row],[PLAN_CONSUMO]]</f>
        <v>1</v>
      </c>
      <c r="X99" t="s">
        <v>6366</v>
      </c>
      <c r="Y99" s="2" t="b">
        <f>Tabla7[[#This Row],[DESCRIPCION_U2000 30/09]]=Tabla7[[#This Row],[DESCRIPCION_U2000]]</f>
        <v>1</v>
      </c>
      <c r="Z99" t="s">
        <v>1426</v>
      </c>
      <c r="AA99" s="2" t="b">
        <f>Tabla7[[#This Row],[EJECUTIVO COMERCIAL 30/09]]=Tabla7[[#This Row],[EJECUTIVO_CORPORATE]]</f>
        <v>1</v>
      </c>
      <c r="AB99" t="s">
        <v>7364</v>
      </c>
    </row>
    <row r="100" spans="1:28" hidden="1" x14ac:dyDescent="0.25">
      <c r="A100">
        <v>4418231078</v>
      </c>
      <c r="B100" t="s">
        <v>88</v>
      </c>
      <c r="C100" s="1">
        <v>42885</v>
      </c>
      <c r="D100" t="s">
        <v>1380</v>
      </c>
      <c r="E100">
        <v>31078</v>
      </c>
      <c r="F100" t="s">
        <v>3681</v>
      </c>
      <c r="G100" t="s">
        <v>6130</v>
      </c>
      <c r="H100" t="s">
        <v>1830</v>
      </c>
      <c r="I100" t="s">
        <v>40</v>
      </c>
      <c r="J100" t="s">
        <v>23</v>
      </c>
      <c r="K100" t="s">
        <v>1842</v>
      </c>
      <c r="L100" t="s">
        <v>3685</v>
      </c>
      <c r="M100" t="s">
        <v>3686</v>
      </c>
      <c r="N100" t="s">
        <v>3687</v>
      </c>
      <c r="O100" t="s">
        <v>2376</v>
      </c>
      <c r="P100" s="1">
        <v>44182</v>
      </c>
      <c r="Q100" s="14">
        <v>44805</v>
      </c>
      <c r="R100" s="1">
        <v>44819</v>
      </c>
      <c r="S100" t="s">
        <v>6939</v>
      </c>
      <c r="T100" t="s">
        <v>5982</v>
      </c>
      <c r="U100" t="s">
        <v>5982</v>
      </c>
      <c r="V100" t="s">
        <v>1380</v>
      </c>
      <c r="W100" s="2" t="b">
        <f>Tabla7[[#This Row],[PLAN CONSUMO 30/09]]=Tabla7[[#This Row],[PLAN_CONSUMO]]</f>
        <v>1</v>
      </c>
      <c r="X100" t="s">
        <v>7637</v>
      </c>
      <c r="Y100" s="2" t="b">
        <f>Tabla7[[#This Row],[DESCRIPCION_U2000 30/09]]=Tabla7[[#This Row],[DESCRIPCION_U2000]]</f>
        <v>0</v>
      </c>
      <c r="Z100" t="s">
        <v>1830</v>
      </c>
      <c r="AA100" s="2" t="b">
        <f>Tabla7[[#This Row],[EJECUTIVO COMERCIAL 30/09]]=Tabla7[[#This Row],[EJECUTIVO_CORPORATE]]</f>
        <v>1</v>
      </c>
      <c r="AB100" t="s">
        <v>7364</v>
      </c>
    </row>
    <row r="101" spans="1:28" hidden="1" x14ac:dyDescent="0.25">
      <c r="A101">
        <v>4420933454</v>
      </c>
      <c r="B101" t="s">
        <v>88</v>
      </c>
      <c r="C101" s="1">
        <v>43495</v>
      </c>
      <c r="D101" t="s">
        <v>162</v>
      </c>
      <c r="E101">
        <v>33454</v>
      </c>
      <c r="F101" t="s">
        <v>3673</v>
      </c>
      <c r="G101" t="s">
        <v>3674</v>
      </c>
      <c r="H101" t="s">
        <v>5731</v>
      </c>
      <c r="I101" t="s">
        <v>40</v>
      </c>
      <c r="J101" t="s">
        <v>23</v>
      </c>
      <c r="K101" t="s">
        <v>6181</v>
      </c>
      <c r="L101" t="s">
        <v>3679</v>
      </c>
      <c r="M101" t="s">
        <v>3680</v>
      </c>
      <c r="N101" t="s">
        <v>3678</v>
      </c>
      <c r="O101" t="s">
        <v>2376</v>
      </c>
      <c r="P101" s="1">
        <v>44209</v>
      </c>
      <c r="Q101" s="14"/>
      <c r="S101" t="s">
        <v>4255</v>
      </c>
      <c r="T101" t="s">
        <v>5984</v>
      </c>
      <c r="U101" t="s">
        <v>35</v>
      </c>
      <c r="V101" t="s">
        <v>162</v>
      </c>
      <c r="W101" s="2" t="b">
        <f>Tabla7[[#This Row],[PLAN CONSUMO 30/09]]=Tabla7[[#This Row],[PLAN_CONSUMO]]</f>
        <v>1</v>
      </c>
      <c r="X101" t="s">
        <v>35</v>
      </c>
      <c r="Y101" s="2" t="b">
        <f>Tabla7[[#This Row],[DESCRIPCION_U2000 30/09]]=Tabla7[[#This Row],[DESCRIPCION_U2000]]</f>
        <v>0</v>
      </c>
      <c r="Z101" t="s">
        <v>5731</v>
      </c>
      <c r="AA101" s="2" t="b">
        <f>Tabla7[[#This Row],[EJECUTIVO COMERCIAL 30/09]]=Tabla7[[#This Row],[EJECUTIVO_CORPORATE]]</f>
        <v>1</v>
      </c>
      <c r="AB101" t="s">
        <v>7364</v>
      </c>
    </row>
    <row r="102" spans="1:28" hidden="1" x14ac:dyDescent="0.25">
      <c r="A102">
        <v>4418133317</v>
      </c>
      <c r="B102" t="s">
        <v>88</v>
      </c>
      <c r="C102" s="1">
        <v>43434</v>
      </c>
      <c r="D102" t="s">
        <v>5997</v>
      </c>
      <c r="E102">
        <v>33317</v>
      </c>
      <c r="F102" t="s">
        <v>3658</v>
      </c>
      <c r="G102" t="s">
        <v>6708</v>
      </c>
      <c r="H102" t="s">
        <v>4247</v>
      </c>
      <c r="I102" t="s">
        <v>40</v>
      </c>
      <c r="J102" t="s">
        <v>23</v>
      </c>
      <c r="K102" t="s">
        <v>4336</v>
      </c>
      <c r="L102" t="s">
        <v>3660</v>
      </c>
      <c r="M102" t="s">
        <v>3661</v>
      </c>
      <c r="N102" t="s">
        <v>3662</v>
      </c>
      <c r="O102" t="s">
        <v>2376</v>
      </c>
      <c r="P102" s="1">
        <v>44181</v>
      </c>
      <c r="Q102" s="14">
        <v>44805</v>
      </c>
      <c r="R102" s="1">
        <v>45008</v>
      </c>
      <c r="S102" t="s">
        <v>6939</v>
      </c>
      <c r="T102" t="s">
        <v>5982</v>
      </c>
      <c r="U102" t="s">
        <v>35</v>
      </c>
      <c r="V102" t="s">
        <v>5997</v>
      </c>
      <c r="W102" s="2" t="b">
        <f>Tabla7[[#This Row],[PLAN CONSUMO 30/09]]=Tabla7[[#This Row],[PLAN_CONSUMO]]</f>
        <v>1</v>
      </c>
      <c r="X102" t="s">
        <v>35</v>
      </c>
      <c r="Y102" s="2" t="b">
        <f>Tabla7[[#This Row],[DESCRIPCION_U2000 30/09]]=Tabla7[[#This Row],[DESCRIPCION_U2000]]</f>
        <v>0</v>
      </c>
      <c r="Z102" t="s">
        <v>4247</v>
      </c>
      <c r="AA102" s="2" t="b">
        <f>Tabla7[[#This Row],[EJECUTIVO COMERCIAL 30/09]]=Tabla7[[#This Row],[EJECUTIVO_CORPORATE]]</f>
        <v>1</v>
      </c>
      <c r="AB102" t="s">
        <v>7364</v>
      </c>
    </row>
    <row r="103" spans="1:28" x14ac:dyDescent="0.25">
      <c r="A103">
        <v>4422935616</v>
      </c>
      <c r="B103" t="s">
        <v>88</v>
      </c>
      <c r="C103" s="1">
        <v>44145</v>
      </c>
      <c r="D103" t="s">
        <v>28</v>
      </c>
      <c r="E103">
        <v>35616</v>
      </c>
      <c r="F103" t="s">
        <v>3640</v>
      </c>
      <c r="G103" t="s">
        <v>7472</v>
      </c>
      <c r="H103" t="s">
        <v>1413</v>
      </c>
      <c r="I103" t="s">
        <v>40</v>
      </c>
      <c r="J103" t="s">
        <v>23</v>
      </c>
      <c r="K103" t="s">
        <v>757</v>
      </c>
      <c r="L103" t="s">
        <v>3650</v>
      </c>
      <c r="M103" t="s">
        <v>3651</v>
      </c>
      <c r="N103" t="s">
        <v>3652</v>
      </c>
      <c r="O103" t="s">
        <v>2376</v>
      </c>
      <c r="P103" s="1">
        <v>44229</v>
      </c>
      <c r="Q103" s="14">
        <v>44805</v>
      </c>
      <c r="S103" t="s">
        <v>7349</v>
      </c>
      <c r="T103" t="s">
        <v>5982</v>
      </c>
      <c r="U103" t="s">
        <v>35</v>
      </c>
      <c r="V103" t="s">
        <v>28</v>
      </c>
      <c r="W103" s="2" t="b">
        <f>Tabla7[[#This Row],[PLAN CONSUMO 30/09]]=Tabla7[[#This Row],[PLAN_CONSUMO]]</f>
        <v>1</v>
      </c>
      <c r="X103" t="s">
        <v>35</v>
      </c>
      <c r="Y103" s="2" t="b">
        <f>Tabla7[[#This Row],[DESCRIPCION_U2000 30/09]]=Tabla7[[#This Row],[DESCRIPCION_U2000]]</f>
        <v>0</v>
      </c>
      <c r="Z103" t="s">
        <v>1413</v>
      </c>
      <c r="AA103" s="2" t="b">
        <f>Tabla7[[#This Row],[EJECUTIVO COMERCIAL 30/09]]=Tabla7[[#This Row],[EJECUTIVO_CORPORATE]]</f>
        <v>1</v>
      </c>
      <c r="AB103" t="s">
        <v>7364</v>
      </c>
    </row>
    <row r="104" spans="1:28" hidden="1" x14ac:dyDescent="0.25">
      <c r="A104">
        <v>4418332885</v>
      </c>
      <c r="B104" t="s">
        <v>88</v>
      </c>
      <c r="C104" s="1">
        <v>43343</v>
      </c>
      <c r="D104" t="s">
        <v>129</v>
      </c>
      <c r="E104">
        <v>32885</v>
      </c>
      <c r="F104" t="s">
        <v>3590</v>
      </c>
      <c r="G104" t="s">
        <v>6128</v>
      </c>
      <c r="H104" t="s">
        <v>7110</v>
      </c>
      <c r="I104" t="s">
        <v>40</v>
      </c>
      <c r="J104" t="s">
        <v>23</v>
      </c>
      <c r="K104" s="43" t="s">
        <v>1233</v>
      </c>
      <c r="L104" t="s">
        <v>3597</v>
      </c>
      <c r="M104" t="s">
        <v>3598</v>
      </c>
      <c r="N104" t="s">
        <v>3594</v>
      </c>
      <c r="O104" t="s">
        <v>2376</v>
      </c>
      <c r="P104" s="1">
        <v>44183</v>
      </c>
      <c r="Q104" s="14"/>
      <c r="S104" t="s">
        <v>4255</v>
      </c>
      <c r="T104" t="s">
        <v>5984</v>
      </c>
      <c r="U104" t="s">
        <v>35</v>
      </c>
      <c r="V104" t="s">
        <v>129</v>
      </c>
      <c r="W104" s="2" t="b">
        <f>Tabla7[[#This Row],[PLAN CONSUMO 30/09]]=Tabla7[[#This Row],[PLAN_CONSUMO]]</f>
        <v>1</v>
      </c>
      <c r="X104" t="s">
        <v>35</v>
      </c>
      <c r="Y104" s="2" t="b">
        <f>Tabla7[[#This Row],[DESCRIPCION_U2000 30/09]]=Tabla7[[#This Row],[DESCRIPCION_U2000]]</f>
        <v>0</v>
      </c>
      <c r="Z104" t="s">
        <v>7110</v>
      </c>
      <c r="AA104" s="2" t="b">
        <f>Tabla7[[#This Row],[EJECUTIVO COMERCIAL 30/09]]=Tabla7[[#This Row],[EJECUTIVO_CORPORATE]]</f>
        <v>1</v>
      </c>
      <c r="AB104" t="s">
        <v>7364</v>
      </c>
    </row>
    <row r="105" spans="1:28" hidden="1" x14ac:dyDescent="0.25">
      <c r="A105">
        <v>4425832397</v>
      </c>
      <c r="B105" t="s">
        <v>88</v>
      </c>
      <c r="C105" s="1">
        <v>43250</v>
      </c>
      <c r="D105" t="s">
        <v>760</v>
      </c>
      <c r="E105">
        <v>32397</v>
      </c>
      <c r="F105" t="s">
        <v>3564</v>
      </c>
      <c r="G105" t="s">
        <v>3565</v>
      </c>
      <c r="H105" t="s">
        <v>1426</v>
      </c>
      <c r="I105" t="s">
        <v>40</v>
      </c>
      <c r="J105" t="s">
        <v>430</v>
      </c>
      <c r="K105" t="s">
        <v>1222</v>
      </c>
      <c r="L105" t="s">
        <v>3573</v>
      </c>
      <c r="M105" t="s">
        <v>3579</v>
      </c>
      <c r="N105" t="s">
        <v>3574</v>
      </c>
      <c r="O105" t="s">
        <v>2376</v>
      </c>
      <c r="P105" s="1">
        <v>44258</v>
      </c>
      <c r="Q105" s="14"/>
      <c r="S105" t="s">
        <v>7459</v>
      </c>
      <c r="T105" t="s">
        <v>5982</v>
      </c>
      <c r="U105" t="s">
        <v>35</v>
      </c>
      <c r="V105" t="s">
        <v>760</v>
      </c>
      <c r="W105" s="2" t="b">
        <f>Tabla7[[#This Row],[PLAN CONSUMO 30/09]]=Tabla7[[#This Row],[PLAN_CONSUMO]]</f>
        <v>1</v>
      </c>
      <c r="X105" t="s">
        <v>35</v>
      </c>
      <c r="Y105" s="2" t="b">
        <f>Tabla7[[#This Row],[DESCRIPCION_U2000 30/09]]=Tabla7[[#This Row],[DESCRIPCION_U2000]]</f>
        <v>0</v>
      </c>
      <c r="Z105" t="s">
        <v>1426</v>
      </c>
      <c r="AA105" s="2" t="b">
        <f>Tabla7[[#This Row],[EJECUTIVO COMERCIAL 30/09]]=Tabla7[[#This Row],[EJECUTIVO_CORPORATE]]</f>
        <v>1</v>
      </c>
      <c r="AB105" t="s">
        <v>7364</v>
      </c>
    </row>
    <row r="106" spans="1:28" hidden="1" x14ac:dyDescent="0.25">
      <c r="A106">
        <v>4415633908</v>
      </c>
      <c r="B106" t="s">
        <v>88</v>
      </c>
      <c r="C106" s="1">
        <v>43585</v>
      </c>
      <c r="D106" t="s">
        <v>248</v>
      </c>
      <c r="E106">
        <v>33908</v>
      </c>
      <c r="F106" t="s">
        <v>3126</v>
      </c>
      <c r="G106" t="s">
        <v>3128</v>
      </c>
      <c r="H106" t="s">
        <v>6990</v>
      </c>
      <c r="I106" t="s">
        <v>40</v>
      </c>
      <c r="J106" t="s">
        <v>23</v>
      </c>
      <c r="K106" t="s">
        <v>5201</v>
      </c>
      <c r="L106" t="s">
        <v>3267</v>
      </c>
      <c r="M106" t="s">
        <v>3268</v>
      </c>
      <c r="N106" t="s">
        <v>3269</v>
      </c>
      <c r="O106" t="s">
        <v>2376</v>
      </c>
      <c r="P106" s="1">
        <v>44156</v>
      </c>
      <c r="Q106" s="14"/>
      <c r="S106" t="s">
        <v>4255</v>
      </c>
      <c r="T106" t="s">
        <v>5984</v>
      </c>
      <c r="U106" t="s">
        <v>35</v>
      </c>
      <c r="V106" t="s">
        <v>248</v>
      </c>
      <c r="W106" s="2" t="b">
        <f>Tabla7[[#This Row],[PLAN CONSUMO 30/09]]=Tabla7[[#This Row],[PLAN_CONSUMO]]</f>
        <v>1</v>
      </c>
      <c r="X106" t="s">
        <v>35</v>
      </c>
      <c r="Y106" s="2" t="b">
        <f>Tabla7[[#This Row],[DESCRIPCION_U2000 30/09]]=Tabla7[[#This Row],[DESCRIPCION_U2000]]</f>
        <v>0</v>
      </c>
      <c r="Z106" t="s">
        <v>6990</v>
      </c>
      <c r="AA106" s="2" t="b">
        <f>Tabla7[[#This Row],[EJECUTIVO COMERCIAL 30/09]]=Tabla7[[#This Row],[EJECUTIVO_CORPORATE]]</f>
        <v>1</v>
      </c>
      <c r="AB106" t="s">
        <v>7364</v>
      </c>
    </row>
    <row r="107" spans="1:28" hidden="1" x14ac:dyDescent="0.25">
      <c r="A107">
        <v>4415933068</v>
      </c>
      <c r="B107" t="s">
        <v>88</v>
      </c>
      <c r="C107" s="1">
        <v>43382</v>
      </c>
      <c r="D107" t="s">
        <v>1380</v>
      </c>
      <c r="E107">
        <v>33068</v>
      </c>
      <c r="F107" t="s">
        <v>3124</v>
      </c>
      <c r="G107" t="s">
        <v>3125</v>
      </c>
      <c r="H107" t="s">
        <v>1426</v>
      </c>
      <c r="I107" t="s">
        <v>40</v>
      </c>
      <c r="J107" t="s">
        <v>23</v>
      </c>
      <c r="K107" t="s">
        <v>1222</v>
      </c>
      <c r="L107" t="s">
        <v>3262</v>
      </c>
      <c r="M107" t="s">
        <v>3263</v>
      </c>
      <c r="N107" t="s">
        <v>3264</v>
      </c>
      <c r="O107" t="s">
        <v>2376</v>
      </c>
      <c r="P107" s="1">
        <v>44159</v>
      </c>
      <c r="Q107" s="14"/>
      <c r="S107" t="s">
        <v>7563</v>
      </c>
      <c r="T107" t="s">
        <v>5989</v>
      </c>
      <c r="U107" t="s">
        <v>35</v>
      </c>
      <c r="V107" t="s">
        <v>1380</v>
      </c>
      <c r="W107" s="2" t="b">
        <f>Tabla7[[#This Row],[PLAN CONSUMO 30/09]]=Tabla7[[#This Row],[PLAN_CONSUMO]]</f>
        <v>1</v>
      </c>
      <c r="X107" t="s">
        <v>35</v>
      </c>
      <c r="Y107" s="2" t="b">
        <f>Tabla7[[#This Row],[DESCRIPCION_U2000 30/09]]=Tabla7[[#This Row],[DESCRIPCION_U2000]]</f>
        <v>0</v>
      </c>
      <c r="Z107" t="s">
        <v>1426</v>
      </c>
      <c r="AA107" s="2" t="b">
        <f>Tabla7[[#This Row],[EJECUTIVO COMERCIAL 30/09]]=Tabla7[[#This Row],[EJECUTIVO_CORPORATE]]</f>
        <v>1</v>
      </c>
      <c r="AB107" t="s">
        <v>7364</v>
      </c>
    </row>
    <row r="108" spans="1:28" hidden="1" x14ac:dyDescent="0.25">
      <c r="A108">
        <v>4417733151</v>
      </c>
      <c r="B108" t="s">
        <v>88</v>
      </c>
      <c r="C108" s="1">
        <v>43404</v>
      </c>
      <c r="D108" t="s">
        <v>414</v>
      </c>
      <c r="E108">
        <v>33151</v>
      </c>
      <c r="F108" t="s">
        <v>3117</v>
      </c>
      <c r="G108" t="s">
        <v>6363</v>
      </c>
      <c r="H108" t="s">
        <v>4247</v>
      </c>
      <c r="I108" t="s">
        <v>40</v>
      </c>
      <c r="J108" t="s">
        <v>23</v>
      </c>
      <c r="K108" t="s">
        <v>4336</v>
      </c>
      <c r="L108" t="s">
        <v>3248</v>
      </c>
      <c r="M108" t="s">
        <v>3249</v>
      </c>
      <c r="N108" t="s">
        <v>3250</v>
      </c>
      <c r="O108" t="s">
        <v>2376</v>
      </c>
      <c r="P108" s="1">
        <v>44177</v>
      </c>
      <c r="Q108" s="14">
        <v>44805</v>
      </c>
      <c r="R108" s="1">
        <v>44825</v>
      </c>
      <c r="S108" t="s">
        <v>6939</v>
      </c>
      <c r="T108" t="s">
        <v>5982</v>
      </c>
      <c r="U108" t="s">
        <v>5982</v>
      </c>
      <c r="V108" t="s">
        <v>414</v>
      </c>
      <c r="W108" s="2" t="b">
        <f>Tabla7[[#This Row],[PLAN CONSUMO 30/09]]=Tabla7[[#This Row],[PLAN_CONSUMO]]</f>
        <v>1</v>
      </c>
      <c r="X108" t="s">
        <v>6363</v>
      </c>
      <c r="Y108" s="2" t="b">
        <f>Tabla7[[#This Row],[DESCRIPCION_U2000 30/09]]=Tabla7[[#This Row],[DESCRIPCION_U2000]]</f>
        <v>1</v>
      </c>
      <c r="Z108" t="s">
        <v>4247</v>
      </c>
      <c r="AA108" s="2" t="b">
        <f>Tabla7[[#This Row],[EJECUTIVO COMERCIAL 30/09]]=Tabla7[[#This Row],[EJECUTIVO_CORPORATE]]</f>
        <v>1</v>
      </c>
      <c r="AB108" t="s">
        <v>7364</v>
      </c>
    </row>
    <row r="109" spans="1:28" hidden="1" x14ac:dyDescent="0.25">
      <c r="A109">
        <v>4417730304</v>
      </c>
      <c r="B109" t="s">
        <v>88</v>
      </c>
      <c r="C109" s="1">
        <v>42591</v>
      </c>
      <c r="D109" t="s">
        <v>1381</v>
      </c>
      <c r="E109">
        <v>30304</v>
      </c>
      <c r="F109" t="s">
        <v>3117</v>
      </c>
      <c r="G109" t="s">
        <v>6362</v>
      </c>
      <c r="H109" t="s">
        <v>4247</v>
      </c>
      <c r="I109" t="s">
        <v>40</v>
      </c>
      <c r="J109" t="s">
        <v>23</v>
      </c>
      <c r="K109" t="s">
        <v>4336</v>
      </c>
      <c r="L109" t="s">
        <v>3245</v>
      </c>
      <c r="M109" t="s">
        <v>3246</v>
      </c>
      <c r="N109" t="s">
        <v>3247</v>
      </c>
      <c r="O109" t="s">
        <v>2376</v>
      </c>
      <c r="P109" s="1">
        <v>44177</v>
      </c>
      <c r="Q109" s="14">
        <v>44805</v>
      </c>
      <c r="R109" s="1">
        <v>44825</v>
      </c>
      <c r="S109" t="s">
        <v>6939</v>
      </c>
      <c r="T109" t="s">
        <v>5982</v>
      </c>
      <c r="U109" t="s">
        <v>5982</v>
      </c>
      <c r="V109" t="s">
        <v>1381</v>
      </c>
      <c r="W109" s="2" t="b">
        <f>Tabla7[[#This Row],[PLAN CONSUMO 30/09]]=Tabla7[[#This Row],[PLAN_CONSUMO]]</f>
        <v>1</v>
      </c>
      <c r="X109" t="s">
        <v>6362</v>
      </c>
      <c r="Y109" s="2" t="b">
        <f>Tabla7[[#This Row],[DESCRIPCION_U2000 30/09]]=Tabla7[[#This Row],[DESCRIPCION_U2000]]</f>
        <v>1</v>
      </c>
      <c r="Z109" t="s">
        <v>4247</v>
      </c>
      <c r="AA109" s="2" t="b">
        <f>Tabla7[[#This Row],[EJECUTIVO COMERCIAL 30/09]]=Tabla7[[#This Row],[EJECUTIVO_CORPORATE]]</f>
        <v>1</v>
      </c>
      <c r="AB109" t="s">
        <v>7364</v>
      </c>
    </row>
    <row r="110" spans="1:28" hidden="1" x14ac:dyDescent="0.25">
      <c r="A110">
        <v>4415533621</v>
      </c>
      <c r="B110" t="s">
        <v>88</v>
      </c>
      <c r="C110" s="1">
        <v>43518</v>
      </c>
      <c r="D110" t="s">
        <v>248</v>
      </c>
      <c r="E110">
        <v>33621</v>
      </c>
      <c r="F110" t="s">
        <v>3106</v>
      </c>
      <c r="G110" t="s">
        <v>6122</v>
      </c>
      <c r="H110" t="s">
        <v>1426</v>
      </c>
      <c r="I110" t="s">
        <v>40</v>
      </c>
      <c r="J110" t="s">
        <v>23</v>
      </c>
      <c r="K110" t="s">
        <v>1222</v>
      </c>
      <c r="L110" t="s">
        <v>3230</v>
      </c>
      <c r="M110">
        <v>0</v>
      </c>
      <c r="N110" t="s">
        <v>3287</v>
      </c>
      <c r="O110" t="s">
        <v>2376</v>
      </c>
      <c r="P110" s="1">
        <v>44155</v>
      </c>
      <c r="Q110" s="14">
        <v>44805</v>
      </c>
      <c r="R110" s="1">
        <v>44830</v>
      </c>
      <c r="S110" t="s">
        <v>6939</v>
      </c>
      <c r="T110" t="s">
        <v>5982</v>
      </c>
      <c r="U110" t="s">
        <v>5982</v>
      </c>
      <c r="V110" t="s">
        <v>248</v>
      </c>
      <c r="W110" s="2" t="b">
        <f>Tabla7[[#This Row],[PLAN CONSUMO 30/09]]=Tabla7[[#This Row],[PLAN_CONSUMO]]</f>
        <v>1</v>
      </c>
      <c r="X110" t="s">
        <v>6122</v>
      </c>
      <c r="Y110" s="2" t="b">
        <f>Tabla7[[#This Row],[DESCRIPCION_U2000 30/09]]=Tabla7[[#This Row],[DESCRIPCION_U2000]]</f>
        <v>1</v>
      </c>
      <c r="Z110" t="s">
        <v>1426</v>
      </c>
      <c r="AA110" s="2" t="b">
        <f>Tabla7[[#This Row],[EJECUTIVO COMERCIAL 30/09]]=Tabla7[[#This Row],[EJECUTIVO_CORPORATE]]</f>
        <v>1</v>
      </c>
      <c r="AB110" t="s">
        <v>7364</v>
      </c>
    </row>
    <row r="111" spans="1:28" hidden="1" x14ac:dyDescent="0.25">
      <c r="A111">
        <v>4464530224</v>
      </c>
      <c r="B111" t="s">
        <v>88</v>
      </c>
      <c r="C111" s="1">
        <v>42559</v>
      </c>
      <c r="D111" t="s">
        <v>76</v>
      </c>
      <c r="E111">
        <v>30224</v>
      </c>
      <c r="F111" t="s">
        <v>3104</v>
      </c>
      <c r="G111" t="s">
        <v>3105</v>
      </c>
      <c r="H111" t="s">
        <v>7474</v>
      </c>
      <c r="I111" t="s">
        <v>40</v>
      </c>
      <c r="J111" t="s">
        <v>23</v>
      </c>
      <c r="K111" t="s">
        <v>5194</v>
      </c>
      <c r="L111" t="s">
        <v>3225</v>
      </c>
      <c r="M111" t="s">
        <v>3226</v>
      </c>
      <c r="N111" t="s">
        <v>6998</v>
      </c>
      <c r="O111" t="s">
        <v>2376</v>
      </c>
      <c r="P111" s="1">
        <v>44645</v>
      </c>
      <c r="Q111" s="14"/>
      <c r="S111" t="s">
        <v>7460</v>
      </c>
      <c r="T111" t="s">
        <v>5982</v>
      </c>
      <c r="U111" t="s">
        <v>5982</v>
      </c>
      <c r="V111" t="s">
        <v>76</v>
      </c>
      <c r="W111" s="2" t="b">
        <f>Tabla7[[#This Row],[PLAN CONSUMO 30/09]]=Tabla7[[#This Row],[PLAN_CONSUMO]]</f>
        <v>1</v>
      </c>
      <c r="X111" t="s">
        <v>3105</v>
      </c>
      <c r="Y111" s="2" t="b">
        <f>Tabla7[[#This Row],[DESCRIPCION_U2000 30/09]]=Tabla7[[#This Row],[DESCRIPCION_U2000]]</f>
        <v>1</v>
      </c>
      <c r="Z111" t="s">
        <v>7474</v>
      </c>
      <c r="AA111" s="2" t="b">
        <f>Tabla7[[#This Row],[EJECUTIVO COMERCIAL 30/09]]=Tabla7[[#This Row],[EJECUTIVO_CORPORATE]]</f>
        <v>1</v>
      </c>
      <c r="AB111" t="s">
        <v>7364</v>
      </c>
    </row>
    <row r="112" spans="1:28" hidden="1" x14ac:dyDescent="0.25">
      <c r="A112">
        <v>4415031547</v>
      </c>
      <c r="B112" t="s">
        <v>88</v>
      </c>
      <c r="C112" s="1">
        <v>43069</v>
      </c>
      <c r="D112" t="s">
        <v>6497</v>
      </c>
      <c r="E112">
        <v>31547</v>
      </c>
      <c r="F112" t="s">
        <v>3088</v>
      </c>
      <c r="G112" t="s">
        <v>3289</v>
      </c>
      <c r="H112" t="s">
        <v>4824</v>
      </c>
      <c r="I112" t="s">
        <v>40</v>
      </c>
      <c r="J112" t="s">
        <v>23</v>
      </c>
      <c r="K112" t="s">
        <v>5194</v>
      </c>
      <c r="L112" t="s">
        <v>3183</v>
      </c>
      <c r="M112" t="s">
        <v>3184</v>
      </c>
      <c r="N112" t="s">
        <v>3185</v>
      </c>
      <c r="O112" t="s">
        <v>2376</v>
      </c>
      <c r="P112" s="1">
        <v>44150</v>
      </c>
      <c r="Q112" s="14"/>
      <c r="S112" t="s">
        <v>4255</v>
      </c>
      <c r="T112" t="s">
        <v>5984</v>
      </c>
      <c r="U112" t="s">
        <v>35</v>
      </c>
      <c r="V112" t="s">
        <v>6497</v>
      </c>
      <c r="W112" s="2" t="b">
        <f>Tabla7[[#This Row],[PLAN CONSUMO 30/09]]=Tabla7[[#This Row],[PLAN_CONSUMO]]</f>
        <v>1</v>
      </c>
      <c r="X112" t="s">
        <v>35</v>
      </c>
      <c r="Y112" s="2" t="b">
        <f>Tabla7[[#This Row],[DESCRIPCION_U2000 30/09]]=Tabla7[[#This Row],[DESCRIPCION_U2000]]</f>
        <v>0</v>
      </c>
      <c r="Z112" t="s">
        <v>7474</v>
      </c>
      <c r="AA112" s="2" t="b">
        <f>Tabla7[[#This Row],[EJECUTIVO COMERCIAL 30/09]]=Tabla7[[#This Row],[EJECUTIVO_CORPORATE]]</f>
        <v>0</v>
      </c>
      <c r="AB112" t="s">
        <v>7364</v>
      </c>
    </row>
    <row r="113" spans="1:28" hidden="1" x14ac:dyDescent="0.25">
      <c r="A113">
        <v>4416333308</v>
      </c>
      <c r="B113" t="s">
        <v>88</v>
      </c>
      <c r="C113" s="1">
        <v>43435</v>
      </c>
      <c r="D113" t="s">
        <v>557</v>
      </c>
      <c r="E113">
        <v>33308</v>
      </c>
      <c r="F113" t="s">
        <v>3083</v>
      </c>
      <c r="G113" t="s">
        <v>3084</v>
      </c>
      <c r="H113" t="s">
        <v>6990</v>
      </c>
      <c r="I113" t="s">
        <v>40</v>
      </c>
      <c r="J113" t="s">
        <v>23</v>
      </c>
      <c r="K113" t="s">
        <v>5201</v>
      </c>
      <c r="L113" t="s">
        <v>3174</v>
      </c>
      <c r="M113" t="s">
        <v>3175</v>
      </c>
      <c r="N113" t="s">
        <v>3176</v>
      </c>
      <c r="O113" t="s">
        <v>2376</v>
      </c>
      <c r="P113" s="1">
        <v>44163</v>
      </c>
      <c r="Q113" s="14">
        <v>44805</v>
      </c>
      <c r="R113" s="1">
        <v>44821</v>
      </c>
      <c r="S113" t="s">
        <v>6939</v>
      </c>
      <c r="T113" t="s">
        <v>5982</v>
      </c>
      <c r="U113" t="s">
        <v>5982</v>
      </c>
      <c r="V113" t="s">
        <v>557</v>
      </c>
      <c r="W113" s="2" t="b">
        <f>Tabla7[[#This Row],[PLAN CONSUMO 30/09]]=Tabla7[[#This Row],[PLAN_CONSUMO]]</f>
        <v>1</v>
      </c>
      <c r="X113" t="s">
        <v>3084</v>
      </c>
      <c r="Y113" s="2" t="b">
        <f>Tabla7[[#This Row],[DESCRIPCION_U2000 30/09]]=Tabla7[[#This Row],[DESCRIPCION_U2000]]</f>
        <v>1</v>
      </c>
      <c r="Z113" t="s">
        <v>6990</v>
      </c>
      <c r="AA113" s="2" t="b">
        <f>Tabla7[[#This Row],[EJECUTIVO COMERCIAL 30/09]]=Tabla7[[#This Row],[EJECUTIVO_CORPORATE]]</f>
        <v>1</v>
      </c>
      <c r="AB113" t="s">
        <v>7364</v>
      </c>
    </row>
    <row r="114" spans="1:28" hidden="1" x14ac:dyDescent="0.25">
      <c r="A114">
        <v>4427632604</v>
      </c>
      <c r="B114" t="s">
        <v>88</v>
      </c>
      <c r="C114" s="1">
        <v>43280</v>
      </c>
      <c r="D114" t="s">
        <v>28</v>
      </c>
      <c r="E114">
        <v>32604</v>
      </c>
      <c r="F114" t="s">
        <v>3068</v>
      </c>
      <c r="G114" t="s">
        <v>3069</v>
      </c>
      <c r="H114" t="s">
        <v>7374</v>
      </c>
      <c r="I114" t="s">
        <v>40</v>
      </c>
      <c r="J114" t="s">
        <v>23</v>
      </c>
      <c r="K114" t="s">
        <v>2342</v>
      </c>
      <c r="L114" t="s">
        <v>3144</v>
      </c>
      <c r="M114">
        <v>0</v>
      </c>
      <c r="N114" t="s">
        <v>3145</v>
      </c>
      <c r="O114" t="s">
        <v>2376</v>
      </c>
      <c r="P114" s="1">
        <v>44276</v>
      </c>
      <c r="Q114" s="14">
        <v>44805</v>
      </c>
      <c r="R114" s="1">
        <v>44829</v>
      </c>
      <c r="S114" t="s">
        <v>6939</v>
      </c>
      <c r="T114" t="s">
        <v>5982</v>
      </c>
      <c r="U114" t="s">
        <v>5982</v>
      </c>
      <c r="V114" t="s">
        <v>28</v>
      </c>
      <c r="W114" s="2" t="b">
        <f>Tabla7[[#This Row],[PLAN CONSUMO 30/09]]=Tabla7[[#This Row],[PLAN_CONSUMO]]</f>
        <v>1</v>
      </c>
      <c r="X114" t="s">
        <v>3069</v>
      </c>
      <c r="Y114" s="2" t="b">
        <f>Tabla7[[#This Row],[DESCRIPCION_U2000 30/09]]=Tabla7[[#This Row],[DESCRIPCION_U2000]]</f>
        <v>1</v>
      </c>
      <c r="Z114" t="s">
        <v>7374</v>
      </c>
      <c r="AA114" s="2" t="b">
        <f>Tabla7[[#This Row],[EJECUTIVO COMERCIAL 30/09]]=Tabla7[[#This Row],[EJECUTIVO_CORPORATE]]</f>
        <v>1</v>
      </c>
      <c r="AB114" t="s">
        <v>7364</v>
      </c>
    </row>
    <row r="115" spans="1:28" x14ac:dyDescent="0.25">
      <c r="A115">
        <v>4418731319</v>
      </c>
      <c r="B115" t="s">
        <v>88</v>
      </c>
      <c r="C115" s="1">
        <v>42964</v>
      </c>
      <c r="D115" t="s">
        <v>725</v>
      </c>
      <c r="E115">
        <v>31319</v>
      </c>
      <c r="F115" t="s">
        <v>3065</v>
      </c>
      <c r="G115" t="s">
        <v>6359</v>
      </c>
      <c r="H115" t="s">
        <v>4249</v>
      </c>
      <c r="I115" t="s">
        <v>40</v>
      </c>
      <c r="J115" t="s">
        <v>23</v>
      </c>
      <c r="K115" t="s">
        <v>4335</v>
      </c>
      <c r="L115" t="s">
        <v>3142</v>
      </c>
      <c r="M115" t="s">
        <v>3143</v>
      </c>
      <c r="N115" t="s">
        <v>3141</v>
      </c>
      <c r="O115" t="s">
        <v>2376</v>
      </c>
      <c r="P115" s="1">
        <v>44187</v>
      </c>
      <c r="Q115" s="14">
        <v>44805</v>
      </c>
      <c r="S115" t="s">
        <v>7349</v>
      </c>
      <c r="T115" t="s">
        <v>5982</v>
      </c>
      <c r="U115" t="s">
        <v>5982</v>
      </c>
      <c r="V115" t="s">
        <v>725</v>
      </c>
      <c r="W115" s="2" t="b">
        <f>Tabla7[[#This Row],[PLAN CONSUMO 30/09]]=Tabla7[[#This Row],[PLAN_CONSUMO]]</f>
        <v>1</v>
      </c>
      <c r="X115" t="s">
        <v>6359</v>
      </c>
      <c r="Y115" s="2" t="b">
        <f>Tabla7[[#This Row],[DESCRIPCION_U2000 30/09]]=Tabla7[[#This Row],[DESCRIPCION_U2000]]</f>
        <v>1</v>
      </c>
      <c r="Z115" t="s">
        <v>4249</v>
      </c>
      <c r="AA115" s="2" t="b">
        <f>Tabla7[[#This Row],[EJECUTIVO COMERCIAL 30/09]]=Tabla7[[#This Row],[EJECUTIVO_CORPORATE]]</f>
        <v>1</v>
      </c>
      <c r="AB115" t="s">
        <v>7364</v>
      </c>
    </row>
    <row r="116" spans="1:28" hidden="1" x14ac:dyDescent="0.25">
      <c r="A116">
        <v>4419331318</v>
      </c>
      <c r="B116" t="s">
        <v>88</v>
      </c>
      <c r="C116" s="1">
        <v>42964</v>
      </c>
      <c r="D116" t="s">
        <v>725</v>
      </c>
      <c r="E116">
        <v>31318</v>
      </c>
      <c r="F116" t="s">
        <v>3065</v>
      </c>
      <c r="G116" t="s">
        <v>6358</v>
      </c>
      <c r="H116" t="s">
        <v>4249</v>
      </c>
      <c r="I116" t="s">
        <v>40</v>
      </c>
      <c r="J116" t="s">
        <v>430</v>
      </c>
      <c r="K116" t="s">
        <v>4335</v>
      </c>
      <c r="L116" t="s">
        <v>3139</v>
      </c>
      <c r="M116" t="s">
        <v>3140</v>
      </c>
      <c r="N116" t="s">
        <v>3790</v>
      </c>
      <c r="O116" t="s">
        <v>2376</v>
      </c>
      <c r="P116" s="1">
        <v>44193</v>
      </c>
      <c r="Q116" s="14"/>
      <c r="S116" t="s">
        <v>7459</v>
      </c>
      <c r="T116" t="s">
        <v>5982</v>
      </c>
      <c r="U116" t="s">
        <v>5982</v>
      </c>
      <c r="V116" t="s">
        <v>725</v>
      </c>
      <c r="W116" s="2" t="b">
        <f>Tabla7[[#This Row],[PLAN CONSUMO 30/09]]=Tabla7[[#This Row],[PLAN_CONSUMO]]</f>
        <v>1</v>
      </c>
      <c r="X116" t="s">
        <v>6358</v>
      </c>
      <c r="Y116" s="2" t="b">
        <f>Tabla7[[#This Row],[DESCRIPCION_U2000 30/09]]=Tabla7[[#This Row],[DESCRIPCION_U2000]]</f>
        <v>1</v>
      </c>
      <c r="Z116" t="s">
        <v>4249</v>
      </c>
      <c r="AA116" s="2" t="b">
        <f>Tabla7[[#This Row],[EJECUTIVO COMERCIAL 30/09]]=Tabla7[[#This Row],[EJECUTIVO_CORPORATE]]</f>
        <v>1</v>
      </c>
      <c r="AB116" t="s">
        <v>7364</v>
      </c>
    </row>
    <row r="117" spans="1:28" hidden="1" x14ac:dyDescent="0.25">
      <c r="A117">
        <v>4414732473</v>
      </c>
      <c r="B117" t="s">
        <v>88</v>
      </c>
      <c r="C117" s="1">
        <v>43264</v>
      </c>
      <c r="D117" t="s">
        <v>28</v>
      </c>
      <c r="E117">
        <v>32473</v>
      </c>
      <c r="F117" t="s">
        <v>2927</v>
      </c>
      <c r="G117" t="s">
        <v>6703</v>
      </c>
      <c r="H117" t="s">
        <v>5731</v>
      </c>
      <c r="I117" t="s">
        <v>40</v>
      </c>
      <c r="J117" t="s">
        <v>23</v>
      </c>
      <c r="K117" t="s">
        <v>6181</v>
      </c>
      <c r="L117" t="s">
        <v>2933</v>
      </c>
      <c r="M117" t="s">
        <v>2934</v>
      </c>
      <c r="N117" t="s">
        <v>2935</v>
      </c>
      <c r="O117" t="s">
        <v>2376</v>
      </c>
      <c r="P117" s="1">
        <v>44147</v>
      </c>
      <c r="Q117" s="14">
        <v>44805</v>
      </c>
      <c r="R117" s="1">
        <v>44824</v>
      </c>
      <c r="S117" t="s">
        <v>6939</v>
      </c>
      <c r="T117" t="s">
        <v>5982</v>
      </c>
      <c r="U117" t="s">
        <v>35</v>
      </c>
      <c r="V117" t="s">
        <v>76</v>
      </c>
      <c r="W117" s="2" t="b">
        <f>Tabla7[[#This Row],[PLAN CONSUMO 30/09]]=Tabla7[[#This Row],[PLAN_CONSUMO]]</f>
        <v>0</v>
      </c>
      <c r="X117" t="s">
        <v>35</v>
      </c>
      <c r="Y117" s="2" t="b">
        <f>Tabla7[[#This Row],[DESCRIPCION_U2000 30/09]]=Tabla7[[#This Row],[DESCRIPCION_U2000]]</f>
        <v>0</v>
      </c>
      <c r="Z117" t="s">
        <v>5731</v>
      </c>
      <c r="AA117" s="2" t="b">
        <f>Tabla7[[#This Row],[EJECUTIVO COMERCIAL 30/09]]=Tabla7[[#This Row],[EJECUTIVO_CORPORATE]]</f>
        <v>1</v>
      </c>
      <c r="AB117" t="s">
        <v>7364</v>
      </c>
    </row>
    <row r="118" spans="1:28" hidden="1" x14ac:dyDescent="0.25">
      <c r="A118">
        <v>4414831144</v>
      </c>
      <c r="B118" t="s">
        <v>88</v>
      </c>
      <c r="C118" s="1">
        <v>42916</v>
      </c>
      <c r="D118" t="s">
        <v>76</v>
      </c>
      <c r="E118">
        <v>31144</v>
      </c>
      <c r="F118" t="s">
        <v>2927</v>
      </c>
      <c r="G118" t="s">
        <v>6702</v>
      </c>
      <c r="H118" t="s">
        <v>5731</v>
      </c>
      <c r="I118" t="s">
        <v>40</v>
      </c>
      <c r="J118" t="s">
        <v>23</v>
      </c>
      <c r="K118" t="s">
        <v>6181</v>
      </c>
      <c r="L118" t="s">
        <v>2930</v>
      </c>
      <c r="M118" t="s">
        <v>2931</v>
      </c>
      <c r="N118" t="s">
        <v>2932</v>
      </c>
      <c r="O118" t="s">
        <v>2376</v>
      </c>
      <c r="P118" s="1">
        <v>44148</v>
      </c>
      <c r="Q118" s="14">
        <v>44805</v>
      </c>
      <c r="R118" s="1">
        <v>44823</v>
      </c>
      <c r="S118" t="s">
        <v>6939</v>
      </c>
      <c r="T118" t="s">
        <v>5982</v>
      </c>
      <c r="U118" t="s">
        <v>5982</v>
      </c>
      <c r="V118" t="s">
        <v>364</v>
      </c>
      <c r="W118" s="2" t="b">
        <f>Tabla7[[#This Row],[PLAN CONSUMO 30/09]]=Tabla7[[#This Row],[PLAN_CONSUMO]]</f>
        <v>0</v>
      </c>
      <c r="X118" t="s">
        <v>7638</v>
      </c>
      <c r="Y118" s="2" t="b">
        <f>Tabla7[[#This Row],[DESCRIPCION_U2000 30/09]]=Tabla7[[#This Row],[DESCRIPCION_U2000]]</f>
        <v>0</v>
      </c>
      <c r="Z118" t="s">
        <v>5731</v>
      </c>
      <c r="AA118" s="2" t="b">
        <f>Tabla7[[#This Row],[EJECUTIVO COMERCIAL 30/09]]=Tabla7[[#This Row],[EJECUTIVO_CORPORATE]]</f>
        <v>1</v>
      </c>
      <c r="AB118" t="s">
        <v>7364</v>
      </c>
    </row>
    <row r="119" spans="1:28" hidden="1" x14ac:dyDescent="0.25">
      <c r="A119">
        <v>4420332439</v>
      </c>
      <c r="B119" t="s">
        <v>88</v>
      </c>
      <c r="C119" s="1">
        <v>43250</v>
      </c>
      <c r="D119" t="s">
        <v>248</v>
      </c>
      <c r="E119">
        <v>32439</v>
      </c>
      <c r="F119" t="s">
        <v>2904</v>
      </c>
      <c r="G119" t="s">
        <v>3435</v>
      </c>
      <c r="H119" t="s">
        <v>7374</v>
      </c>
      <c r="I119" t="s">
        <v>40</v>
      </c>
      <c r="J119" t="s">
        <v>23</v>
      </c>
      <c r="K119" t="s">
        <v>2342</v>
      </c>
      <c r="L119" t="s">
        <v>2917</v>
      </c>
      <c r="M119" t="s">
        <v>2918</v>
      </c>
      <c r="N119" t="s">
        <v>2912</v>
      </c>
      <c r="O119" t="s">
        <v>2376</v>
      </c>
      <c r="P119" s="1">
        <v>44203</v>
      </c>
      <c r="Q119" s="14">
        <v>44835</v>
      </c>
      <c r="R119" s="1">
        <v>44854</v>
      </c>
      <c r="S119" t="s">
        <v>6939</v>
      </c>
      <c r="T119" t="s">
        <v>5982</v>
      </c>
      <c r="U119" t="s">
        <v>5982</v>
      </c>
      <c r="V119" t="s">
        <v>248</v>
      </c>
      <c r="W119" s="2" t="b">
        <f>Tabla7[[#This Row],[PLAN CONSUMO 30/09]]=Tabla7[[#This Row],[PLAN_CONSUMO]]</f>
        <v>1</v>
      </c>
      <c r="X119" t="s">
        <v>3435</v>
      </c>
      <c r="Y119" s="2" t="b">
        <f>Tabla7[[#This Row],[DESCRIPCION_U2000 30/09]]=Tabla7[[#This Row],[DESCRIPCION_U2000]]</f>
        <v>1</v>
      </c>
      <c r="Z119" t="s">
        <v>7374</v>
      </c>
      <c r="AA119" s="2" t="b">
        <f>Tabla7[[#This Row],[EJECUTIVO COMERCIAL 30/09]]=Tabla7[[#This Row],[EJECUTIVO_CORPORATE]]</f>
        <v>1</v>
      </c>
      <c r="AB119" t="s">
        <v>7364</v>
      </c>
    </row>
    <row r="120" spans="1:28" hidden="1" x14ac:dyDescent="0.25">
      <c r="A120">
        <v>4412531741</v>
      </c>
      <c r="B120" t="s">
        <v>88</v>
      </c>
      <c r="C120" s="1">
        <v>43126</v>
      </c>
      <c r="D120" t="s">
        <v>6497</v>
      </c>
      <c r="E120">
        <v>31741</v>
      </c>
      <c r="F120" t="s">
        <v>2879</v>
      </c>
      <c r="G120" t="s">
        <v>6701</v>
      </c>
      <c r="H120" t="s">
        <v>5731</v>
      </c>
      <c r="I120" t="s">
        <v>40</v>
      </c>
      <c r="J120" t="s">
        <v>23</v>
      </c>
      <c r="K120" t="s">
        <v>6181</v>
      </c>
      <c r="L120" t="s">
        <v>2881</v>
      </c>
      <c r="M120" t="s">
        <v>2882</v>
      </c>
      <c r="N120" t="s">
        <v>2883</v>
      </c>
      <c r="O120" t="s">
        <v>2376</v>
      </c>
      <c r="P120" s="1">
        <v>44125</v>
      </c>
      <c r="Q120" s="14">
        <v>44835</v>
      </c>
      <c r="R120" s="1">
        <v>44854</v>
      </c>
      <c r="S120" t="s">
        <v>6939</v>
      </c>
      <c r="T120" t="s">
        <v>5982</v>
      </c>
      <c r="U120" t="s">
        <v>5982</v>
      </c>
      <c r="V120" t="s">
        <v>6497</v>
      </c>
      <c r="W120" s="2" t="b">
        <f>Tabla7[[#This Row],[PLAN CONSUMO 30/09]]=Tabla7[[#This Row],[PLAN_CONSUMO]]</f>
        <v>1</v>
      </c>
      <c r="X120" t="s">
        <v>6701</v>
      </c>
      <c r="Y120" s="2" t="b">
        <f>Tabla7[[#This Row],[DESCRIPCION_U2000 30/09]]=Tabla7[[#This Row],[DESCRIPCION_U2000]]</f>
        <v>1</v>
      </c>
      <c r="Z120" t="s">
        <v>5731</v>
      </c>
      <c r="AA120" s="2" t="b">
        <f>Tabla7[[#This Row],[EJECUTIVO COMERCIAL 30/09]]=Tabla7[[#This Row],[EJECUTIVO_CORPORATE]]</f>
        <v>1</v>
      </c>
      <c r="AB120" t="s">
        <v>7364</v>
      </c>
    </row>
    <row r="121" spans="1:28" hidden="1" x14ac:dyDescent="0.25">
      <c r="A121">
        <v>4412533775</v>
      </c>
      <c r="B121" t="s">
        <v>88</v>
      </c>
      <c r="C121" s="1">
        <v>43553</v>
      </c>
      <c r="D121" t="s">
        <v>469</v>
      </c>
      <c r="E121">
        <v>33775</v>
      </c>
      <c r="F121" t="s">
        <v>2865</v>
      </c>
      <c r="G121" t="s">
        <v>6700</v>
      </c>
      <c r="H121" t="s">
        <v>4247</v>
      </c>
      <c r="I121" t="s">
        <v>40</v>
      </c>
      <c r="J121" t="s">
        <v>23</v>
      </c>
      <c r="K121" t="s">
        <v>4336</v>
      </c>
      <c r="L121" t="s">
        <v>2869</v>
      </c>
      <c r="M121" t="s">
        <v>2878</v>
      </c>
      <c r="N121" t="s">
        <v>2871</v>
      </c>
      <c r="O121" t="s">
        <v>2376</v>
      </c>
      <c r="P121" s="1">
        <v>44125</v>
      </c>
      <c r="Q121" s="14">
        <v>44835</v>
      </c>
      <c r="R121" s="1">
        <v>44853</v>
      </c>
      <c r="S121" t="s">
        <v>6939</v>
      </c>
      <c r="T121" t="s">
        <v>5982</v>
      </c>
      <c r="U121" t="s">
        <v>5982</v>
      </c>
      <c r="V121" t="s">
        <v>469</v>
      </c>
      <c r="W121" s="2" t="b">
        <f>Tabla7[[#This Row],[PLAN CONSUMO 30/09]]=Tabla7[[#This Row],[PLAN_CONSUMO]]</f>
        <v>1</v>
      </c>
      <c r="X121" t="s">
        <v>6700</v>
      </c>
      <c r="Y121" s="2" t="b">
        <f>Tabla7[[#This Row],[DESCRIPCION_U2000 30/09]]=Tabla7[[#This Row],[DESCRIPCION_U2000]]</f>
        <v>1</v>
      </c>
      <c r="Z121" t="s">
        <v>4247</v>
      </c>
      <c r="AA121" s="2" t="b">
        <f>Tabla7[[#This Row],[EJECUTIVO COMERCIAL 30/09]]=Tabla7[[#This Row],[EJECUTIVO_CORPORATE]]</f>
        <v>1</v>
      </c>
      <c r="AB121" t="s">
        <v>7364</v>
      </c>
    </row>
    <row r="122" spans="1:28" hidden="1" x14ac:dyDescent="0.25">
      <c r="A122">
        <v>4412530792</v>
      </c>
      <c r="B122" t="s">
        <v>88</v>
      </c>
      <c r="C122" s="1">
        <v>42765</v>
      </c>
      <c r="D122" t="s">
        <v>557</v>
      </c>
      <c r="E122">
        <v>30792</v>
      </c>
      <c r="F122" t="s">
        <v>2865</v>
      </c>
      <c r="G122" t="s">
        <v>6699</v>
      </c>
      <c r="H122" t="s">
        <v>4247</v>
      </c>
      <c r="I122" t="s">
        <v>40</v>
      </c>
      <c r="J122" t="s">
        <v>23</v>
      </c>
      <c r="K122" t="s">
        <v>4336</v>
      </c>
      <c r="L122" t="s">
        <v>2869</v>
      </c>
      <c r="M122" t="s">
        <v>2870</v>
      </c>
      <c r="N122" t="s">
        <v>2871</v>
      </c>
      <c r="O122" t="s">
        <v>2376</v>
      </c>
      <c r="P122" s="1">
        <v>44125</v>
      </c>
      <c r="Q122" s="14">
        <v>44835</v>
      </c>
      <c r="R122" s="1">
        <v>44853</v>
      </c>
      <c r="S122" t="s">
        <v>6939</v>
      </c>
      <c r="T122" t="s">
        <v>5982</v>
      </c>
      <c r="U122" t="s">
        <v>5982</v>
      </c>
      <c r="V122" t="s">
        <v>557</v>
      </c>
      <c r="W122" s="2" t="b">
        <f>Tabla7[[#This Row],[PLAN CONSUMO 30/09]]=Tabla7[[#This Row],[PLAN_CONSUMO]]</f>
        <v>1</v>
      </c>
      <c r="X122" t="s">
        <v>6699</v>
      </c>
      <c r="Y122" s="2" t="b">
        <f>Tabla7[[#This Row],[DESCRIPCION_U2000 30/09]]=Tabla7[[#This Row],[DESCRIPCION_U2000]]</f>
        <v>1</v>
      </c>
      <c r="Z122" t="s">
        <v>4247</v>
      </c>
      <c r="AA122" s="2" t="b">
        <f>Tabla7[[#This Row],[EJECUTIVO COMERCIAL 30/09]]=Tabla7[[#This Row],[EJECUTIVO_CORPORATE]]</f>
        <v>1</v>
      </c>
      <c r="AB122" t="s">
        <v>7364</v>
      </c>
    </row>
    <row r="123" spans="1:28" hidden="1" x14ac:dyDescent="0.25">
      <c r="A123">
        <v>4413131324</v>
      </c>
      <c r="B123" t="s">
        <v>88</v>
      </c>
      <c r="C123" s="1">
        <v>42978</v>
      </c>
      <c r="D123" t="s">
        <v>469</v>
      </c>
      <c r="E123">
        <v>31324</v>
      </c>
      <c r="F123" t="s">
        <v>2841</v>
      </c>
      <c r="G123" t="s">
        <v>6112</v>
      </c>
      <c r="H123" t="s">
        <v>4249</v>
      </c>
      <c r="I123" t="s">
        <v>40</v>
      </c>
      <c r="J123" t="s">
        <v>23</v>
      </c>
      <c r="K123" t="s">
        <v>4335</v>
      </c>
      <c r="L123" t="s">
        <v>2843</v>
      </c>
      <c r="M123" t="s">
        <v>2844</v>
      </c>
      <c r="N123" t="s">
        <v>2845</v>
      </c>
      <c r="O123" t="s">
        <v>2376</v>
      </c>
      <c r="P123" s="1">
        <v>44131</v>
      </c>
      <c r="Q123" s="14">
        <v>44835</v>
      </c>
      <c r="R123" s="1">
        <v>44958</v>
      </c>
      <c r="S123" t="s">
        <v>6939</v>
      </c>
      <c r="T123" t="s">
        <v>5982</v>
      </c>
      <c r="U123" t="s">
        <v>5982</v>
      </c>
      <c r="V123" t="s">
        <v>469</v>
      </c>
      <c r="W123" s="2" t="b">
        <f>Tabla7[[#This Row],[PLAN CONSUMO 30/09]]=Tabla7[[#This Row],[PLAN_CONSUMO]]</f>
        <v>1</v>
      </c>
      <c r="X123" t="s">
        <v>6112</v>
      </c>
      <c r="Y123" s="2" t="b">
        <f>Tabla7[[#This Row],[DESCRIPCION_U2000 30/09]]=Tabla7[[#This Row],[DESCRIPCION_U2000]]</f>
        <v>1</v>
      </c>
      <c r="Z123" t="s">
        <v>4249</v>
      </c>
      <c r="AA123" s="2" t="b">
        <f>Tabla7[[#This Row],[EJECUTIVO COMERCIAL 30/09]]=Tabla7[[#This Row],[EJECUTIVO_CORPORATE]]</f>
        <v>1</v>
      </c>
      <c r="AB123" t="s">
        <v>7364</v>
      </c>
    </row>
    <row r="124" spans="1:28" hidden="1" x14ac:dyDescent="0.25">
      <c r="A124">
        <v>4412433323</v>
      </c>
      <c r="B124" t="s">
        <v>88</v>
      </c>
      <c r="C124" s="1">
        <v>43441</v>
      </c>
      <c r="D124" t="s">
        <v>323</v>
      </c>
      <c r="E124">
        <v>33323</v>
      </c>
      <c r="F124" t="s">
        <v>2825</v>
      </c>
      <c r="G124" t="s">
        <v>6698</v>
      </c>
      <c r="H124" t="s">
        <v>5731</v>
      </c>
      <c r="I124" t="s">
        <v>40</v>
      </c>
      <c r="J124" t="s">
        <v>23</v>
      </c>
      <c r="K124" t="s">
        <v>4335</v>
      </c>
      <c r="L124" t="s">
        <v>2838</v>
      </c>
      <c r="M124" t="s">
        <v>2839</v>
      </c>
      <c r="N124" t="s">
        <v>2840</v>
      </c>
      <c r="O124" t="s">
        <v>2376</v>
      </c>
      <c r="P124" s="1">
        <v>44124</v>
      </c>
      <c r="Q124" s="14">
        <v>44835</v>
      </c>
      <c r="R124" s="1">
        <v>44921</v>
      </c>
      <c r="S124" t="s">
        <v>6939</v>
      </c>
      <c r="T124" t="s">
        <v>5982</v>
      </c>
      <c r="U124" t="s">
        <v>5982</v>
      </c>
      <c r="V124" t="s">
        <v>323</v>
      </c>
      <c r="W124" s="2" t="b">
        <f>Tabla7[[#This Row],[PLAN CONSUMO 30/09]]=Tabla7[[#This Row],[PLAN_CONSUMO]]</f>
        <v>1</v>
      </c>
      <c r="X124" t="s">
        <v>6698</v>
      </c>
      <c r="Y124" s="2" t="b">
        <f>Tabla7[[#This Row],[DESCRIPCION_U2000 30/09]]=Tabla7[[#This Row],[DESCRIPCION_U2000]]</f>
        <v>1</v>
      </c>
      <c r="Z124" t="s">
        <v>5731</v>
      </c>
      <c r="AA124" s="2" t="b">
        <f>Tabla7[[#This Row],[EJECUTIVO COMERCIAL 30/09]]=Tabla7[[#This Row],[EJECUTIVO_CORPORATE]]</f>
        <v>1</v>
      </c>
      <c r="AB124" t="s">
        <v>7364</v>
      </c>
    </row>
    <row r="125" spans="1:28" hidden="1" x14ac:dyDescent="0.25">
      <c r="A125">
        <v>4414033322</v>
      </c>
      <c r="B125" t="s">
        <v>88</v>
      </c>
      <c r="C125" s="1">
        <v>43581</v>
      </c>
      <c r="D125" t="s">
        <v>6497</v>
      </c>
      <c r="E125">
        <v>33322</v>
      </c>
      <c r="F125" t="s">
        <v>2825</v>
      </c>
      <c r="G125" t="s">
        <v>6697</v>
      </c>
      <c r="H125" t="s">
        <v>5731</v>
      </c>
      <c r="I125" t="s">
        <v>40</v>
      </c>
      <c r="J125" t="s">
        <v>23</v>
      </c>
      <c r="K125" t="s">
        <v>4335</v>
      </c>
      <c r="L125" t="s">
        <v>2835</v>
      </c>
      <c r="M125" t="s">
        <v>2836</v>
      </c>
      <c r="N125" t="s">
        <v>2837</v>
      </c>
      <c r="O125" t="s">
        <v>2376</v>
      </c>
      <c r="P125" s="1">
        <v>44140</v>
      </c>
      <c r="Q125" s="14">
        <v>44835</v>
      </c>
      <c r="R125" s="1">
        <v>44916</v>
      </c>
      <c r="S125" t="s">
        <v>6939</v>
      </c>
      <c r="T125" t="s">
        <v>5982</v>
      </c>
      <c r="U125" t="s">
        <v>5982</v>
      </c>
      <c r="V125" t="s">
        <v>6497</v>
      </c>
      <c r="W125" s="2" t="b">
        <f>Tabla7[[#This Row],[PLAN CONSUMO 30/09]]=Tabla7[[#This Row],[PLAN_CONSUMO]]</f>
        <v>1</v>
      </c>
      <c r="X125" t="s">
        <v>6697</v>
      </c>
      <c r="Y125" s="2" t="b">
        <f>Tabla7[[#This Row],[DESCRIPCION_U2000 30/09]]=Tabla7[[#This Row],[DESCRIPCION_U2000]]</f>
        <v>1</v>
      </c>
      <c r="Z125" t="s">
        <v>5731</v>
      </c>
      <c r="AA125" s="2" t="b">
        <f>Tabla7[[#This Row],[EJECUTIVO COMERCIAL 30/09]]=Tabla7[[#This Row],[EJECUTIVO_CORPORATE]]</f>
        <v>1</v>
      </c>
      <c r="AB125" t="s">
        <v>7364</v>
      </c>
    </row>
    <row r="126" spans="1:28" hidden="1" x14ac:dyDescent="0.25">
      <c r="A126">
        <v>4412733319</v>
      </c>
      <c r="B126" t="s">
        <v>88</v>
      </c>
      <c r="C126" s="1">
        <v>43441</v>
      </c>
      <c r="D126" t="s">
        <v>6497</v>
      </c>
      <c r="E126">
        <v>33319</v>
      </c>
      <c r="F126" t="s">
        <v>2825</v>
      </c>
      <c r="G126" t="s">
        <v>6696</v>
      </c>
      <c r="H126" t="s">
        <v>5731</v>
      </c>
      <c r="I126" t="s">
        <v>40</v>
      </c>
      <c r="J126" t="s">
        <v>23</v>
      </c>
      <c r="K126" t="s">
        <v>4335</v>
      </c>
      <c r="L126" t="s">
        <v>2832</v>
      </c>
      <c r="M126" t="s">
        <v>2833</v>
      </c>
      <c r="N126" t="s">
        <v>2834</v>
      </c>
      <c r="O126" t="s">
        <v>2376</v>
      </c>
      <c r="P126" s="1">
        <v>44127</v>
      </c>
      <c r="Q126" s="14">
        <v>44835</v>
      </c>
      <c r="R126" s="1">
        <v>44915</v>
      </c>
      <c r="S126" t="s">
        <v>6939</v>
      </c>
      <c r="T126" t="s">
        <v>5982</v>
      </c>
      <c r="U126" t="s">
        <v>35</v>
      </c>
      <c r="V126" t="s">
        <v>6497</v>
      </c>
      <c r="W126" s="2" t="b">
        <f>Tabla7[[#This Row],[PLAN CONSUMO 30/09]]=Tabla7[[#This Row],[PLAN_CONSUMO]]</f>
        <v>1</v>
      </c>
      <c r="X126" t="s">
        <v>35</v>
      </c>
      <c r="Y126" s="2" t="b">
        <f>Tabla7[[#This Row],[DESCRIPCION_U2000 30/09]]=Tabla7[[#This Row],[DESCRIPCION_U2000]]</f>
        <v>0</v>
      </c>
      <c r="Z126" t="s">
        <v>5731</v>
      </c>
      <c r="AA126" s="2" t="b">
        <f>Tabla7[[#This Row],[EJECUTIVO COMERCIAL 30/09]]=Tabla7[[#This Row],[EJECUTIVO_CORPORATE]]</f>
        <v>1</v>
      </c>
      <c r="AB126" t="s">
        <v>7364</v>
      </c>
    </row>
    <row r="127" spans="1:28" hidden="1" x14ac:dyDescent="0.25">
      <c r="A127">
        <v>4412733297</v>
      </c>
      <c r="B127" t="s">
        <v>88</v>
      </c>
      <c r="C127" s="1">
        <v>43465</v>
      </c>
      <c r="D127" t="s">
        <v>158</v>
      </c>
      <c r="E127">
        <v>33297</v>
      </c>
      <c r="F127" t="s">
        <v>2825</v>
      </c>
      <c r="G127" t="s">
        <v>2828</v>
      </c>
      <c r="H127" t="s">
        <v>5731</v>
      </c>
      <c r="I127" t="s">
        <v>40</v>
      </c>
      <c r="J127" t="s">
        <v>23</v>
      </c>
      <c r="K127" t="s">
        <v>4335</v>
      </c>
      <c r="L127" t="s">
        <v>2829</v>
      </c>
      <c r="M127" t="s">
        <v>2830</v>
      </c>
      <c r="N127" t="s">
        <v>2831</v>
      </c>
      <c r="O127" t="s">
        <v>2376</v>
      </c>
      <c r="P127" s="1">
        <v>44127</v>
      </c>
      <c r="Q127" s="14"/>
      <c r="S127" t="s">
        <v>7640</v>
      </c>
      <c r="T127" t="s">
        <v>5982</v>
      </c>
      <c r="U127" t="s">
        <v>35</v>
      </c>
      <c r="V127" t="s">
        <v>158</v>
      </c>
      <c r="W127" s="2" t="b">
        <f>Tabla7[[#This Row],[PLAN CONSUMO 30/09]]=Tabla7[[#This Row],[PLAN_CONSUMO]]</f>
        <v>1</v>
      </c>
      <c r="X127" t="s">
        <v>35</v>
      </c>
      <c r="Y127" s="2" t="b">
        <f>Tabla7[[#This Row],[DESCRIPCION_U2000 30/09]]=Tabla7[[#This Row],[DESCRIPCION_U2000]]</f>
        <v>0</v>
      </c>
      <c r="Z127" t="s">
        <v>5731</v>
      </c>
      <c r="AA127" s="2" t="b">
        <f>Tabla7[[#This Row],[EJECUTIVO COMERCIAL 30/09]]=Tabla7[[#This Row],[EJECUTIVO_CORPORATE]]</f>
        <v>1</v>
      </c>
      <c r="AB127" t="s">
        <v>7364</v>
      </c>
    </row>
    <row r="128" spans="1:28" hidden="1" x14ac:dyDescent="0.25">
      <c r="A128">
        <v>4413130825</v>
      </c>
      <c r="B128" t="s">
        <v>88</v>
      </c>
      <c r="C128" s="1">
        <v>42790</v>
      </c>
      <c r="D128" t="s">
        <v>248</v>
      </c>
      <c r="E128">
        <v>30825</v>
      </c>
      <c r="F128" t="s">
        <v>2795</v>
      </c>
      <c r="G128" t="s">
        <v>6693</v>
      </c>
      <c r="H128" t="s">
        <v>1426</v>
      </c>
      <c r="I128" t="s">
        <v>40</v>
      </c>
      <c r="J128" t="s">
        <v>23</v>
      </c>
      <c r="K128" t="s">
        <v>1222</v>
      </c>
      <c r="L128" t="s">
        <v>2797</v>
      </c>
      <c r="M128" t="s">
        <v>2798</v>
      </c>
      <c r="N128" t="s">
        <v>2799</v>
      </c>
      <c r="O128" t="s">
        <v>2376</v>
      </c>
      <c r="P128" s="1">
        <v>44131</v>
      </c>
      <c r="Q128" s="14">
        <v>44835</v>
      </c>
      <c r="R128" s="1">
        <v>44848</v>
      </c>
      <c r="S128" t="s">
        <v>6939</v>
      </c>
      <c r="T128" t="s">
        <v>5982</v>
      </c>
      <c r="U128" t="s">
        <v>5982</v>
      </c>
      <c r="V128" t="s">
        <v>248</v>
      </c>
      <c r="W128" s="2" t="b">
        <f>Tabla7[[#This Row],[PLAN CONSUMO 30/09]]=Tabla7[[#This Row],[PLAN_CONSUMO]]</f>
        <v>1</v>
      </c>
      <c r="X128" t="s">
        <v>6693</v>
      </c>
      <c r="Y128" s="2" t="b">
        <f>Tabla7[[#This Row],[DESCRIPCION_U2000 30/09]]=Tabla7[[#This Row],[DESCRIPCION_U2000]]</f>
        <v>1</v>
      </c>
      <c r="Z128" t="s">
        <v>1426</v>
      </c>
      <c r="AA128" s="2" t="b">
        <f>Tabla7[[#This Row],[EJECUTIVO COMERCIAL 30/09]]=Tabla7[[#This Row],[EJECUTIVO_CORPORATE]]</f>
        <v>1</v>
      </c>
      <c r="AB128" t="s">
        <v>7364</v>
      </c>
    </row>
    <row r="129" spans="1:28" hidden="1" x14ac:dyDescent="0.25">
      <c r="A129">
        <v>4410332820</v>
      </c>
      <c r="B129" t="s">
        <v>88</v>
      </c>
      <c r="C129" s="1">
        <v>43343</v>
      </c>
      <c r="D129" t="s">
        <v>5991</v>
      </c>
      <c r="E129">
        <v>32820</v>
      </c>
      <c r="F129" t="s">
        <v>2753</v>
      </c>
      <c r="G129" t="s">
        <v>6353</v>
      </c>
      <c r="H129" t="s">
        <v>5731</v>
      </c>
      <c r="I129" t="s">
        <v>40</v>
      </c>
      <c r="J129" t="s">
        <v>23</v>
      </c>
      <c r="K129" t="s">
        <v>6181</v>
      </c>
      <c r="L129" t="s">
        <v>2773</v>
      </c>
      <c r="M129" t="s">
        <v>2774</v>
      </c>
      <c r="N129" t="s">
        <v>2775</v>
      </c>
      <c r="O129" t="s">
        <v>2376</v>
      </c>
      <c r="P129" s="1">
        <v>44103</v>
      </c>
      <c r="Q129" s="14">
        <v>44835</v>
      </c>
      <c r="R129" s="1">
        <v>44849</v>
      </c>
      <c r="S129" t="s">
        <v>6939</v>
      </c>
      <c r="T129" t="s">
        <v>5982</v>
      </c>
      <c r="U129" t="s">
        <v>5982</v>
      </c>
      <c r="V129" t="s">
        <v>5991</v>
      </c>
      <c r="W129" s="2" t="b">
        <f>Tabla7[[#This Row],[PLAN CONSUMO 30/09]]=Tabla7[[#This Row],[PLAN_CONSUMO]]</f>
        <v>1</v>
      </c>
      <c r="X129" t="s">
        <v>6353</v>
      </c>
      <c r="Y129" s="2" t="b">
        <f>Tabla7[[#This Row],[DESCRIPCION_U2000 30/09]]=Tabla7[[#This Row],[DESCRIPCION_U2000]]</f>
        <v>1</v>
      </c>
      <c r="Z129" t="s">
        <v>5731</v>
      </c>
      <c r="AA129" s="2" t="b">
        <f>Tabla7[[#This Row],[EJECUTIVO COMERCIAL 30/09]]=Tabla7[[#This Row],[EJECUTIVO_CORPORATE]]</f>
        <v>1</v>
      </c>
      <c r="AB129" t="s">
        <v>7364</v>
      </c>
    </row>
    <row r="130" spans="1:28" hidden="1" x14ac:dyDescent="0.25">
      <c r="A130">
        <v>4410230898</v>
      </c>
      <c r="B130" t="s">
        <v>88</v>
      </c>
      <c r="C130" s="1">
        <v>42818</v>
      </c>
      <c r="D130" t="s">
        <v>1380</v>
      </c>
      <c r="E130">
        <v>30898</v>
      </c>
      <c r="F130" t="s">
        <v>2753</v>
      </c>
      <c r="G130" t="s">
        <v>6692</v>
      </c>
      <c r="H130" t="s">
        <v>5731</v>
      </c>
      <c r="I130" t="s">
        <v>40</v>
      </c>
      <c r="J130" t="s">
        <v>23</v>
      </c>
      <c r="K130" t="s">
        <v>6181</v>
      </c>
      <c r="L130" t="s">
        <v>2760</v>
      </c>
      <c r="M130" t="s">
        <v>2761</v>
      </c>
      <c r="N130" t="s">
        <v>2762</v>
      </c>
      <c r="O130" t="s">
        <v>2376</v>
      </c>
      <c r="P130" s="1">
        <v>44102</v>
      </c>
      <c r="Q130" s="14">
        <v>44835</v>
      </c>
      <c r="R130" s="1">
        <v>44849</v>
      </c>
      <c r="S130" t="s">
        <v>6939</v>
      </c>
      <c r="T130" t="s">
        <v>5982</v>
      </c>
      <c r="U130" t="s">
        <v>5982</v>
      </c>
      <c r="V130" t="s">
        <v>1380</v>
      </c>
      <c r="W130" s="2" t="b">
        <f>Tabla7[[#This Row],[PLAN CONSUMO 30/09]]=Tabla7[[#This Row],[PLAN_CONSUMO]]</f>
        <v>1</v>
      </c>
      <c r="X130" t="s">
        <v>6692</v>
      </c>
      <c r="Y130" s="2" t="b">
        <f>Tabla7[[#This Row],[DESCRIPCION_U2000 30/09]]=Tabla7[[#This Row],[DESCRIPCION_U2000]]</f>
        <v>1</v>
      </c>
      <c r="Z130" t="s">
        <v>5731</v>
      </c>
      <c r="AA130" s="2" t="b">
        <f>Tabla7[[#This Row],[EJECUTIVO COMERCIAL 30/09]]=Tabla7[[#This Row],[EJECUTIVO_CORPORATE]]</f>
        <v>1</v>
      </c>
      <c r="AB130" t="s">
        <v>7364</v>
      </c>
    </row>
    <row r="131" spans="1:28" hidden="1" x14ac:dyDescent="0.25">
      <c r="A131">
        <v>4411333973</v>
      </c>
      <c r="B131" t="s">
        <v>88</v>
      </c>
      <c r="C131" s="1">
        <v>43616</v>
      </c>
      <c r="D131" t="s">
        <v>717</v>
      </c>
      <c r="E131">
        <v>33973</v>
      </c>
      <c r="F131" t="s">
        <v>2717</v>
      </c>
      <c r="G131" t="s">
        <v>6106</v>
      </c>
      <c r="H131" t="s">
        <v>4247</v>
      </c>
      <c r="I131" t="s">
        <v>40</v>
      </c>
      <c r="J131" t="s">
        <v>23</v>
      </c>
      <c r="K131" t="s">
        <v>4336</v>
      </c>
      <c r="L131" t="s">
        <v>2720</v>
      </c>
      <c r="M131" t="s">
        <v>2721</v>
      </c>
      <c r="N131" t="s">
        <v>2722</v>
      </c>
      <c r="O131" t="s">
        <v>2376</v>
      </c>
      <c r="P131" s="1">
        <v>44113</v>
      </c>
      <c r="Q131" s="14">
        <v>44835</v>
      </c>
      <c r="R131" s="1">
        <v>44851</v>
      </c>
      <c r="S131" t="s">
        <v>6939</v>
      </c>
      <c r="T131" t="s">
        <v>5982</v>
      </c>
      <c r="U131" t="s">
        <v>5982</v>
      </c>
      <c r="V131" t="s">
        <v>717</v>
      </c>
      <c r="W131" s="2" t="b">
        <f>Tabla7[[#This Row],[PLAN CONSUMO 30/09]]=Tabla7[[#This Row],[PLAN_CONSUMO]]</f>
        <v>1</v>
      </c>
      <c r="X131" t="s">
        <v>6106</v>
      </c>
      <c r="Y131" s="2" t="b">
        <f>Tabla7[[#This Row],[DESCRIPCION_U2000 30/09]]=Tabla7[[#This Row],[DESCRIPCION_U2000]]</f>
        <v>1</v>
      </c>
      <c r="Z131" t="s">
        <v>4247</v>
      </c>
      <c r="AA131" s="2" t="b">
        <f>Tabla7[[#This Row],[EJECUTIVO COMERCIAL 30/09]]=Tabla7[[#This Row],[EJECUTIVO_CORPORATE]]</f>
        <v>1</v>
      </c>
      <c r="AB131" t="s">
        <v>7364</v>
      </c>
    </row>
    <row r="132" spans="1:28" hidden="1" x14ac:dyDescent="0.25">
      <c r="A132">
        <v>4428433641</v>
      </c>
      <c r="B132" t="s">
        <v>88</v>
      </c>
      <c r="C132" s="1">
        <v>43524</v>
      </c>
      <c r="D132" t="s">
        <v>760</v>
      </c>
      <c r="E132">
        <v>33641</v>
      </c>
      <c r="F132" t="s">
        <v>3705</v>
      </c>
      <c r="G132" t="s">
        <v>6924</v>
      </c>
      <c r="H132" t="s">
        <v>1426</v>
      </c>
      <c r="I132" t="s">
        <v>61</v>
      </c>
      <c r="J132" t="s">
        <v>23</v>
      </c>
      <c r="K132" t="s">
        <v>1222</v>
      </c>
      <c r="L132" t="s">
        <v>3719</v>
      </c>
      <c r="M132" t="s">
        <v>3720</v>
      </c>
      <c r="N132" t="s">
        <v>3721</v>
      </c>
      <c r="O132" t="s">
        <v>2376</v>
      </c>
      <c r="P132" s="1">
        <v>44284</v>
      </c>
      <c r="Q132" s="14"/>
      <c r="S132" t="s">
        <v>7052</v>
      </c>
      <c r="T132" t="s">
        <v>5982</v>
      </c>
      <c r="U132" t="s">
        <v>5982</v>
      </c>
      <c r="V132" t="s">
        <v>760</v>
      </c>
      <c r="W132" s="2" t="b">
        <f>Tabla7[[#This Row],[PLAN CONSUMO 30/09]]=Tabla7[[#This Row],[PLAN_CONSUMO]]</f>
        <v>1</v>
      </c>
      <c r="X132" t="s">
        <v>6924</v>
      </c>
      <c r="Y132" s="2" t="b">
        <f>Tabla7[[#This Row],[DESCRIPCION_U2000 30/09]]=Tabla7[[#This Row],[DESCRIPCION_U2000]]</f>
        <v>1</v>
      </c>
      <c r="Z132" t="s">
        <v>1426</v>
      </c>
      <c r="AA132" s="2" t="b">
        <f>Tabla7[[#This Row],[EJECUTIVO COMERCIAL 30/09]]=Tabla7[[#This Row],[EJECUTIVO_CORPORATE]]</f>
        <v>1</v>
      </c>
      <c r="AB132" t="s">
        <v>7364</v>
      </c>
    </row>
    <row r="133" spans="1:28" hidden="1" x14ac:dyDescent="0.25">
      <c r="A133">
        <v>4443831692</v>
      </c>
      <c r="B133" t="s">
        <v>1382</v>
      </c>
      <c r="C133" s="1">
        <v>43098</v>
      </c>
      <c r="D133" t="s">
        <v>248</v>
      </c>
      <c r="E133">
        <v>31692</v>
      </c>
      <c r="F133" t="s">
        <v>2731</v>
      </c>
      <c r="G133" t="s">
        <v>3423</v>
      </c>
      <c r="H133" t="s">
        <v>6156</v>
      </c>
      <c r="I133" t="s">
        <v>31</v>
      </c>
      <c r="J133" t="s">
        <v>23</v>
      </c>
      <c r="K133" t="s">
        <v>963</v>
      </c>
      <c r="L133" t="s">
        <v>2744</v>
      </c>
      <c r="M133" t="s">
        <v>2745</v>
      </c>
      <c r="N133" t="s">
        <v>2741</v>
      </c>
      <c r="O133" t="s">
        <v>2376</v>
      </c>
      <c r="P133" s="1">
        <v>44438</v>
      </c>
      <c r="Q133" s="14"/>
      <c r="S133" t="s">
        <v>7052</v>
      </c>
      <c r="T133" t="s">
        <v>5982</v>
      </c>
      <c r="U133" t="s">
        <v>5982</v>
      </c>
      <c r="V133" t="s">
        <v>248</v>
      </c>
      <c r="W133" s="2" t="b">
        <f>Tabla7[[#This Row],[PLAN CONSUMO 30/09]]=Tabla7[[#This Row],[PLAN_CONSUMO]]</f>
        <v>1</v>
      </c>
      <c r="X133" t="s">
        <v>3423</v>
      </c>
      <c r="Y133" s="2" t="b">
        <f>Tabla7[[#This Row],[DESCRIPCION_U2000 30/09]]=Tabla7[[#This Row],[DESCRIPCION_U2000]]</f>
        <v>1</v>
      </c>
      <c r="Z133" t="s">
        <v>7475</v>
      </c>
      <c r="AA133" s="2" t="b">
        <f>Tabla7[[#This Row],[EJECUTIVO COMERCIAL 30/09]]=Tabla7[[#This Row],[EJECUTIVO_CORPORATE]]</f>
        <v>0</v>
      </c>
      <c r="AB133" t="s">
        <v>7364</v>
      </c>
    </row>
    <row r="134" spans="1:28" hidden="1" x14ac:dyDescent="0.25">
      <c r="A134">
        <v>4413431691</v>
      </c>
      <c r="B134" t="s">
        <v>1382</v>
      </c>
      <c r="C134" s="1">
        <v>43098</v>
      </c>
      <c r="D134" t="s">
        <v>248</v>
      </c>
      <c r="E134">
        <v>31691</v>
      </c>
      <c r="F134" t="s">
        <v>2731</v>
      </c>
      <c r="G134" t="s">
        <v>6109</v>
      </c>
      <c r="H134" t="s">
        <v>6156</v>
      </c>
      <c r="I134" t="s">
        <v>752</v>
      </c>
      <c r="J134" t="s">
        <v>23</v>
      </c>
      <c r="K134" t="s">
        <v>963</v>
      </c>
      <c r="L134" t="s">
        <v>2742</v>
      </c>
      <c r="M134" t="s">
        <v>2743</v>
      </c>
      <c r="N134" t="s">
        <v>2741</v>
      </c>
      <c r="O134" t="s">
        <v>2376</v>
      </c>
      <c r="P134" s="1">
        <v>44134</v>
      </c>
      <c r="Q134" s="14"/>
      <c r="S134" t="s">
        <v>7052</v>
      </c>
      <c r="T134" t="s">
        <v>5982</v>
      </c>
      <c r="U134" t="s">
        <v>5982</v>
      </c>
      <c r="V134" t="s">
        <v>248</v>
      </c>
      <c r="W134" s="2" t="b">
        <f>Tabla7[[#This Row],[PLAN CONSUMO 30/09]]=Tabla7[[#This Row],[PLAN_CONSUMO]]</f>
        <v>1</v>
      </c>
      <c r="X134" t="s">
        <v>6109</v>
      </c>
      <c r="Y134" s="2" t="b">
        <f>Tabla7[[#This Row],[DESCRIPCION_U2000 30/09]]=Tabla7[[#This Row],[DESCRIPCION_U2000]]</f>
        <v>1</v>
      </c>
      <c r="Z134" t="s">
        <v>7475</v>
      </c>
      <c r="AA134" s="2" t="b">
        <f>Tabla7[[#This Row],[EJECUTIVO COMERCIAL 30/09]]=Tabla7[[#This Row],[EJECUTIVO_CORPORATE]]</f>
        <v>0</v>
      </c>
      <c r="AB134" t="s">
        <v>7364</v>
      </c>
    </row>
    <row r="135" spans="1:28" hidden="1" x14ac:dyDescent="0.25">
      <c r="A135">
        <v>4444229491</v>
      </c>
      <c r="B135" t="s">
        <v>1382</v>
      </c>
      <c r="C135" s="1">
        <v>42104</v>
      </c>
      <c r="D135" t="s">
        <v>248</v>
      </c>
      <c r="E135">
        <v>29491</v>
      </c>
      <c r="F135" t="s">
        <v>3071</v>
      </c>
      <c r="G135" t="s">
        <v>7473</v>
      </c>
      <c r="H135" t="s">
        <v>7475</v>
      </c>
      <c r="I135" t="s">
        <v>22</v>
      </c>
      <c r="J135" t="s">
        <v>23</v>
      </c>
      <c r="K135" t="s">
        <v>963</v>
      </c>
      <c r="L135" t="s">
        <v>3149</v>
      </c>
      <c r="M135" t="s">
        <v>3150</v>
      </c>
      <c r="N135" t="s">
        <v>3151</v>
      </c>
      <c r="O135" t="s">
        <v>2376</v>
      </c>
      <c r="P135" s="1">
        <v>44442</v>
      </c>
      <c r="Q135" s="14">
        <v>44835</v>
      </c>
      <c r="R135" s="1">
        <v>44889</v>
      </c>
      <c r="S135" t="s">
        <v>6939</v>
      </c>
      <c r="T135" t="s">
        <v>5982</v>
      </c>
      <c r="U135" t="s">
        <v>5982</v>
      </c>
      <c r="V135" t="s">
        <v>248</v>
      </c>
      <c r="W135" s="2" t="b">
        <f>Tabla7[[#This Row],[PLAN CONSUMO 30/09]]=Tabla7[[#This Row],[PLAN_CONSUMO]]</f>
        <v>1</v>
      </c>
      <c r="X135" t="s">
        <v>7473</v>
      </c>
      <c r="Y135" s="2" t="b">
        <f>Tabla7[[#This Row],[DESCRIPCION_U2000 30/09]]=Tabla7[[#This Row],[DESCRIPCION_U2000]]</f>
        <v>1</v>
      </c>
      <c r="Z135" t="s">
        <v>7475</v>
      </c>
      <c r="AA135" s="2" t="b">
        <f>Tabla7[[#This Row],[EJECUTIVO COMERCIAL 30/09]]=Tabla7[[#This Row],[EJECUTIVO_CORPORATE]]</f>
        <v>1</v>
      </c>
      <c r="AB135" t="s">
        <v>7364</v>
      </c>
    </row>
    <row r="136" spans="1:28" hidden="1" x14ac:dyDescent="0.25">
      <c r="A136">
        <v>4412631201</v>
      </c>
      <c r="B136" t="s">
        <v>1382</v>
      </c>
      <c r="C136" s="1">
        <v>42915</v>
      </c>
      <c r="D136" t="s">
        <v>323</v>
      </c>
      <c r="E136">
        <v>31201</v>
      </c>
      <c r="F136" t="s">
        <v>2860</v>
      </c>
      <c r="G136" t="s">
        <v>2864</v>
      </c>
      <c r="H136" t="s">
        <v>5584</v>
      </c>
      <c r="I136" t="s">
        <v>22</v>
      </c>
      <c r="J136" t="s">
        <v>23</v>
      </c>
      <c r="K136" t="s">
        <v>5585</v>
      </c>
      <c r="L136" t="s">
        <v>2861</v>
      </c>
      <c r="M136" t="s">
        <v>2862</v>
      </c>
      <c r="N136" t="s">
        <v>2863</v>
      </c>
      <c r="O136" t="s">
        <v>2376</v>
      </c>
      <c r="P136" s="1">
        <v>44126</v>
      </c>
      <c r="Q136" s="14">
        <v>44835</v>
      </c>
      <c r="R136" s="1">
        <v>44852</v>
      </c>
      <c r="S136" t="s">
        <v>6939</v>
      </c>
      <c r="T136" t="s">
        <v>5982</v>
      </c>
      <c r="U136" t="s">
        <v>35</v>
      </c>
      <c r="V136" t="s">
        <v>323</v>
      </c>
      <c r="W136" s="2" t="b">
        <f>Tabla7[[#This Row],[PLAN CONSUMO 30/09]]=Tabla7[[#This Row],[PLAN_CONSUMO]]</f>
        <v>1</v>
      </c>
      <c r="X136" t="s">
        <v>35</v>
      </c>
      <c r="Y136" s="2" t="b">
        <f>Tabla7[[#This Row],[DESCRIPCION_U2000 30/09]]=Tabla7[[#This Row],[DESCRIPCION_U2000]]</f>
        <v>0</v>
      </c>
      <c r="Z136" t="s">
        <v>5584</v>
      </c>
      <c r="AA136" s="2" t="b">
        <f>Tabla7[[#This Row],[EJECUTIVO COMERCIAL 30/09]]=Tabla7[[#This Row],[EJECUTIVO_CORPORATE]]</f>
        <v>1</v>
      </c>
      <c r="AB136" t="s">
        <v>7364</v>
      </c>
    </row>
    <row r="137" spans="1:28" hidden="1" x14ac:dyDescent="0.25">
      <c r="A137">
        <v>4409931690</v>
      </c>
      <c r="B137" t="s">
        <v>1382</v>
      </c>
      <c r="C137" s="1">
        <v>43098</v>
      </c>
      <c r="D137" t="s">
        <v>248</v>
      </c>
      <c r="E137">
        <v>31690</v>
      </c>
      <c r="F137" t="s">
        <v>2731</v>
      </c>
      <c r="G137" t="s">
        <v>6108</v>
      </c>
      <c r="H137" t="s">
        <v>7475</v>
      </c>
      <c r="I137" t="s">
        <v>22</v>
      </c>
      <c r="J137" t="s">
        <v>23</v>
      </c>
      <c r="K137" t="s">
        <v>963</v>
      </c>
      <c r="L137" t="s">
        <v>2739</v>
      </c>
      <c r="M137" t="s">
        <v>2740</v>
      </c>
      <c r="N137" t="s">
        <v>2741</v>
      </c>
      <c r="O137" t="s">
        <v>2376</v>
      </c>
      <c r="P137" s="1">
        <v>44099</v>
      </c>
      <c r="Q137" s="14">
        <v>44835</v>
      </c>
      <c r="R137" s="1">
        <v>44863</v>
      </c>
      <c r="S137" t="s">
        <v>6939</v>
      </c>
      <c r="T137" t="s">
        <v>5982</v>
      </c>
      <c r="U137" t="s">
        <v>5982</v>
      </c>
      <c r="V137" t="s">
        <v>248</v>
      </c>
      <c r="W137" s="2" t="b">
        <f>Tabla7[[#This Row],[PLAN CONSUMO 30/09]]=Tabla7[[#This Row],[PLAN_CONSUMO]]</f>
        <v>1</v>
      </c>
      <c r="X137" t="s">
        <v>6108</v>
      </c>
      <c r="Y137" s="2" t="b">
        <f>Tabla7[[#This Row],[DESCRIPCION_U2000 30/09]]=Tabla7[[#This Row],[DESCRIPCION_U2000]]</f>
        <v>1</v>
      </c>
      <c r="Z137" t="s">
        <v>7475</v>
      </c>
      <c r="AA137" s="2" t="b">
        <f>Tabla7[[#This Row],[EJECUTIVO COMERCIAL 30/09]]=Tabla7[[#This Row],[EJECUTIVO_CORPORATE]]</f>
        <v>1</v>
      </c>
      <c r="AB137" t="s">
        <v>7364</v>
      </c>
    </row>
    <row r="138" spans="1:28" hidden="1" x14ac:dyDescent="0.25">
      <c r="A138">
        <v>4417032581</v>
      </c>
      <c r="B138" t="s">
        <v>1382</v>
      </c>
      <c r="C138" s="1">
        <v>43312</v>
      </c>
      <c r="D138" t="s">
        <v>1251</v>
      </c>
      <c r="E138">
        <v>32581</v>
      </c>
      <c r="F138" t="s">
        <v>2714</v>
      </c>
      <c r="G138" t="s">
        <v>3422</v>
      </c>
      <c r="H138" t="s">
        <v>7475</v>
      </c>
      <c r="I138" t="s">
        <v>22</v>
      </c>
      <c r="J138" t="s">
        <v>23</v>
      </c>
      <c r="K138" t="s">
        <v>963</v>
      </c>
      <c r="L138" t="s">
        <v>2715</v>
      </c>
      <c r="N138" t="s">
        <v>2716</v>
      </c>
      <c r="O138" t="s">
        <v>2376</v>
      </c>
      <c r="P138" s="1">
        <v>44170</v>
      </c>
      <c r="Q138" s="14">
        <v>44835</v>
      </c>
      <c r="R138" s="1">
        <v>44860</v>
      </c>
      <c r="S138" t="s">
        <v>6939</v>
      </c>
      <c r="T138" t="s">
        <v>5982</v>
      </c>
      <c r="U138" t="s">
        <v>5982</v>
      </c>
      <c r="V138" t="s">
        <v>1251</v>
      </c>
      <c r="W138" s="2" t="b">
        <f>Tabla7[[#This Row],[PLAN CONSUMO 30/09]]=Tabla7[[#This Row],[PLAN_CONSUMO]]</f>
        <v>1</v>
      </c>
      <c r="X138" t="s">
        <v>3422</v>
      </c>
      <c r="Y138" s="2" t="b">
        <f>Tabla7[[#This Row],[DESCRIPCION_U2000 30/09]]=Tabla7[[#This Row],[DESCRIPCION_U2000]]</f>
        <v>1</v>
      </c>
      <c r="Z138" t="s">
        <v>7475</v>
      </c>
      <c r="AA138" s="2" t="b">
        <f>Tabla7[[#This Row],[EJECUTIVO COMERCIAL 30/09]]=Tabla7[[#This Row],[EJECUTIVO_CORPORATE]]</f>
        <v>1</v>
      </c>
      <c r="AB138" t="s">
        <v>7364</v>
      </c>
    </row>
    <row r="139" spans="1:28" hidden="1" x14ac:dyDescent="0.25">
      <c r="A139">
        <v>4421628613</v>
      </c>
      <c r="B139" t="s">
        <v>1382</v>
      </c>
      <c r="C139" s="1">
        <v>41609</v>
      </c>
      <c r="D139" t="s">
        <v>282</v>
      </c>
      <c r="E139">
        <v>28613</v>
      </c>
      <c r="F139" t="s">
        <v>3632</v>
      </c>
      <c r="G139" t="s">
        <v>7639</v>
      </c>
      <c r="H139" t="s">
        <v>5584</v>
      </c>
      <c r="I139" t="s">
        <v>40</v>
      </c>
      <c r="J139" t="s">
        <v>23</v>
      </c>
      <c r="K139" t="s">
        <v>5585</v>
      </c>
      <c r="L139" t="s">
        <v>3635</v>
      </c>
      <c r="N139" t="s">
        <v>3636</v>
      </c>
      <c r="O139" t="s">
        <v>2376</v>
      </c>
      <c r="P139" s="1">
        <v>44216</v>
      </c>
      <c r="Q139" s="14">
        <v>44835</v>
      </c>
      <c r="R139" s="1">
        <v>44855</v>
      </c>
      <c r="S139" t="s">
        <v>6939</v>
      </c>
      <c r="T139" t="s">
        <v>5982</v>
      </c>
      <c r="U139" t="s">
        <v>5982</v>
      </c>
      <c r="V139" t="s">
        <v>282</v>
      </c>
      <c r="W139" s="2" t="b">
        <f>Tabla7[[#This Row],[PLAN CONSUMO 30/09]]=Tabla7[[#This Row],[PLAN_CONSUMO]]</f>
        <v>1</v>
      </c>
      <c r="X139" t="s">
        <v>7639</v>
      </c>
      <c r="Y139" s="2" t="b">
        <f>Tabla7[[#This Row],[DESCRIPCION_U2000 30/09]]=Tabla7[[#This Row],[DESCRIPCION_U2000]]</f>
        <v>1</v>
      </c>
      <c r="Z139" t="s">
        <v>5584</v>
      </c>
      <c r="AA139" s="2" t="b">
        <f>Tabla7[[#This Row],[EJECUTIVO COMERCIAL 30/09]]=Tabla7[[#This Row],[EJECUTIVO_CORPORATE]]</f>
        <v>1</v>
      </c>
      <c r="AB139" t="s">
        <v>7364</v>
      </c>
    </row>
    <row r="140" spans="1:28" hidden="1" x14ac:dyDescent="0.25">
      <c r="A140">
        <v>4417631405</v>
      </c>
      <c r="B140" t="s">
        <v>1382</v>
      </c>
      <c r="C140" s="1">
        <v>43007</v>
      </c>
      <c r="D140" t="s">
        <v>5986</v>
      </c>
      <c r="E140">
        <v>31405</v>
      </c>
      <c r="F140" t="s">
        <v>3600</v>
      </c>
      <c r="G140" t="s">
        <v>6921</v>
      </c>
      <c r="H140" t="s">
        <v>7475</v>
      </c>
      <c r="I140" t="s">
        <v>40</v>
      </c>
      <c r="J140" t="s">
        <v>23</v>
      </c>
      <c r="K140" t="s">
        <v>963</v>
      </c>
      <c r="L140" t="s">
        <v>3607</v>
      </c>
      <c r="M140" t="s">
        <v>3608</v>
      </c>
      <c r="N140" t="s">
        <v>3606</v>
      </c>
      <c r="O140" t="s">
        <v>2376</v>
      </c>
      <c r="P140" s="1">
        <v>44176</v>
      </c>
      <c r="Q140" s="14">
        <v>44835</v>
      </c>
      <c r="S140" t="s">
        <v>75</v>
      </c>
      <c r="T140" t="s">
        <v>5982</v>
      </c>
      <c r="U140" t="s">
        <v>5982</v>
      </c>
      <c r="V140" t="s">
        <v>5986</v>
      </c>
      <c r="W140" s="2" t="b">
        <f>Tabla7[[#This Row],[PLAN CONSUMO 30/09]]=Tabla7[[#This Row],[PLAN_CONSUMO]]</f>
        <v>1</v>
      </c>
      <c r="X140" t="s">
        <v>6921</v>
      </c>
      <c r="Y140" s="2" t="b">
        <f>Tabla7[[#This Row],[DESCRIPCION_U2000 30/09]]=Tabla7[[#This Row],[DESCRIPCION_U2000]]</f>
        <v>1</v>
      </c>
      <c r="Z140" t="s">
        <v>7475</v>
      </c>
      <c r="AA140" s="2" t="b">
        <f>Tabla7[[#This Row],[EJECUTIVO COMERCIAL 30/09]]=Tabla7[[#This Row],[EJECUTIVO_CORPORATE]]</f>
        <v>1</v>
      </c>
      <c r="AB140" t="s">
        <v>7364</v>
      </c>
    </row>
    <row r="141" spans="1:28" hidden="1" x14ac:dyDescent="0.25">
      <c r="A141">
        <v>4416929379</v>
      </c>
      <c r="B141" t="s">
        <v>1382</v>
      </c>
      <c r="C141" s="1">
        <v>41981</v>
      </c>
      <c r="D141" t="s">
        <v>364</v>
      </c>
      <c r="E141">
        <v>29379</v>
      </c>
      <c r="F141" t="s">
        <v>3120</v>
      </c>
      <c r="G141" t="s">
        <v>7371</v>
      </c>
      <c r="H141" t="s">
        <v>5584</v>
      </c>
      <c r="I141" t="s">
        <v>40</v>
      </c>
      <c r="J141" t="s">
        <v>23</v>
      </c>
      <c r="K141" t="s">
        <v>5585</v>
      </c>
      <c r="L141" t="s">
        <v>3251</v>
      </c>
      <c r="M141">
        <v>0</v>
      </c>
      <c r="N141" t="s">
        <v>3252</v>
      </c>
      <c r="O141" t="s">
        <v>2376</v>
      </c>
      <c r="P141" s="1">
        <v>44169</v>
      </c>
      <c r="Q141" s="14">
        <v>44835</v>
      </c>
      <c r="R141" s="1">
        <v>44925</v>
      </c>
      <c r="S141" t="s">
        <v>6939</v>
      </c>
      <c r="T141" t="s">
        <v>5982</v>
      </c>
      <c r="U141" t="s">
        <v>5982</v>
      </c>
      <c r="V141" t="s">
        <v>364</v>
      </c>
      <c r="W141" s="2" t="b">
        <f>Tabla7[[#This Row],[PLAN CONSUMO 30/09]]=Tabla7[[#This Row],[PLAN_CONSUMO]]</f>
        <v>1</v>
      </c>
      <c r="X141" t="s">
        <v>7371</v>
      </c>
      <c r="Y141" s="2" t="b">
        <f>Tabla7[[#This Row],[DESCRIPCION_U2000 30/09]]=Tabla7[[#This Row],[DESCRIPCION_U2000]]</f>
        <v>1</v>
      </c>
      <c r="Z141" t="s">
        <v>5584</v>
      </c>
      <c r="AA141" s="2" t="b">
        <f>Tabla7[[#This Row],[EJECUTIVO COMERCIAL 30/09]]=Tabla7[[#This Row],[EJECUTIVO_CORPORATE]]</f>
        <v>1</v>
      </c>
      <c r="AB141" t="s">
        <v>7364</v>
      </c>
    </row>
    <row r="142" spans="1:28" hidden="1" x14ac:dyDescent="0.25">
      <c r="A142">
        <v>4415132735</v>
      </c>
      <c r="B142" t="s">
        <v>1382</v>
      </c>
      <c r="C142" s="1">
        <v>43343</v>
      </c>
      <c r="D142" t="s">
        <v>5996</v>
      </c>
      <c r="E142">
        <v>32735</v>
      </c>
      <c r="F142" t="s">
        <v>3080</v>
      </c>
      <c r="G142" t="s">
        <v>6360</v>
      </c>
      <c r="H142" t="s">
        <v>7475</v>
      </c>
      <c r="I142" t="s">
        <v>40</v>
      </c>
      <c r="J142" t="s">
        <v>23</v>
      </c>
      <c r="K142" t="s">
        <v>963</v>
      </c>
      <c r="L142" t="s">
        <v>3168</v>
      </c>
      <c r="M142" t="s">
        <v>3169</v>
      </c>
      <c r="N142" t="s">
        <v>3170</v>
      </c>
      <c r="O142" t="s">
        <v>2376</v>
      </c>
      <c r="P142" s="1">
        <v>44151</v>
      </c>
      <c r="Q142" s="14"/>
      <c r="S142" t="s">
        <v>7563</v>
      </c>
      <c r="T142" t="s">
        <v>5989</v>
      </c>
      <c r="U142" t="s">
        <v>35</v>
      </c>
      <c r="V142" t="s">
        <v>5996</v>
      </c>
      <c r="W142" s="2" t="b">
        <f>Tabla7[[#This Row],[PLAN CONSUMO 30/09]]=Tabla7[[#This Row],[PLAN_CONSUMO]]</f>
        <v>1</v>
      </c>
      <c r="X142" t="s">
        <v>35</v>
      </c>
      <c r="Y142" s="2" t="b">
        <f>Tabla7[[#This Row],[DESCRIPCION_U2000 30/09]]=Tabla7[[#This Row],[DESCRIPCION_U2000]]</f>
        <v>0</v>
      </c>
      <c r="Z142" t="s">
        <v>7475</v>
      </c>
      <c r="AA142" s="2" t="b">
        <f>Tabla7[[#This Row],[EJECUTIVO COMERCIAL 30/09]]=Tabla7[[#This Row],[EJECUTIVO_CORPORATE]]</f>
        <v>1</v>
      </c>
      <c r="AB142" t="s">
        <v>7364</v>
      </c>
    </row>
    <row r="143" spans="1:28" hidden="1" x14ac:dyDescent="0.25">
      <c r="A143">
        <v>4416033416</v>
      </c>
      <c r="B143" t="s">
        <v>1382</v>
      </c>
      <c r="C143" s="1">
        <v>43465</v>
      </c>
      <c r="D143" t="s">
        <v>364</v>
      </c>
      <c r="E143">
        <v>33416</v>
      </c>
      <c r="F143" t="s">
        <v>3071</v>
      </c>
      <c r="G143" t="s">
        <v>6704</v>
      </c>
      <c r="H143" t="s">
        <v>7475</v>
      </c>
      <c r="I143" t="s">
        <v>40</v>
      </c>
      <c r="J143" t="s">
        <v>23</v>
      </c>
      <c r="K143" t="s">
        <v>963</v>
      </c>
      <c r="L143" t="s">
        <v>3152</v>
      </c>
      <c r="M143" t="s">
        <v>3153</v>
      </c>
      <c r="N143" t="s">
        <v>3154</v>
      </c>
      <c r="O143" t="s">
        <v>2376</v>
      </c>
      <c r="P143" s="1">
        <v>44160</v>
      </c>
      <c r="Q143" s="14">
        <v>44835</v>
      </c>
      <c r="R143" s="1">
        <v>44851</v>
      </c>
      <c r="S143" t="s">
        <v>6939</v>
      </c>
      <c r="T143" t="s">
        <v>5982</v>
      </c>
      <c r="U143" t="s">
        <v>35</v>
      </c>
      <c r="V143" t="s">
        <v>364</v>
      </c>
      <c r="W143" s="2" t="b">
        <f>Tabla7[[#This Row],[PLAN CONSUMO 30/09]]=Tabla7[[#This Row],[PLAN_CONSUMO]]</f>
        <v>1</v>
      </c>
      <c r="X143" t="s">
        <v>35</v>
      </c>
      <c r="Y143" s="2" t="b">
        <f>Tabla7[[#This Row],[DESCRIPCION_U2000 30/09]]=Tabla7[[#This Row],[DESCRIPCION_U2000]]</f>
        <v>0</v>
      </c>
      <c r="Z143" t="s">
        <v>7475</v>
      </c>
      <c r="AA143" s="2" t="b">
        <f>Tabla7[[#This Row],[EJECUTIVO COMERCIAL 30/09]]=Tabla7[[#This Row],[EJECUTIVO_CORPORATE]]</f>
        <v>1</v>
      </c>
      <c r="AB143" t="s">
        <v>7364</v>
      </c>
    </row>
    <row r="144" spans="1:28" hidden="1" x14ac:dyDescent="0.25">
      <c r="A144">
        <v>4411831770</v>
      </c>
      <c r="B144" t="s">
        <v>1382</v>
      </c>
      <c r="C144" s="1">
        <v>43207</v>
      </c>
      <c r="D144" t="s">
        <v>248</v>
      </c>
      <c r="E144">
        <v>31770</v>
      </c>
      <c r="F144" t="s">
        <v>2731</v>
      </c>
      <c r="G144" t="s">
        <v>2734</v>
      </c>
      <c r="H144" t="s">
        <v>7475</v>
      </c>
      <c r="I144" t="s">
        <v>40</v>
      </c>
      <c r="J144" t="s">
        <v>23</v>
      </c>
      <c r="K144" t="s">
        <v>963</v>
      </c>
      <c r="L144" t="s">
        <v>2751</v>
      </c>
      <c r="M144" t="s">
        <v>2752</v>
      </c>
      <c r="N144" t="s">
        <v>2741</v>
      </c>
      <c r="O144" t="s">
        <v>2376</v>
      </c>
      <c r="P144" s="1">
        <v>44118</v>
      </c>
      <c r="Q144" s="14"/>
      <c r="S144" t="s">
        <v>4255</v>
      </c>
      <c r="T144" t="s">
        <v>5984</v>
      </c>
      <c r="U144" t="s">
        <v>35</v>
      </c>
      <c r="V144" t="s">
        <v>248</v>
      </c>
      <c r="W144" s="2" t="b">
        <f>Tabla7[[#This Row],[PLAN CONSUMO 30/09]]=Tabla7[[#This Row],[PLAN_CONSUMO]]</f>
        <v>1</v>
      </c>
      <c r="X144" t="s">
        <v>35</v>
      </c>
      <c r="Y144" s="2" t="b">
        <f>Tabla7[[#This Row],[DESCRIPCION_U2000 30/09]]=Tabla7[[#This Row],[DESCRIPCION_U2000]]</f>
        <v>0</v>
      </c>
      <c r="Z144" t="s">
        <v>7475</v>
      </c>
      <c r="AA144" s="2" t="b">
        <f>Tabla7[[#This Row],[EJECUTIVO COMERCIAL 30/09]]=Tabla7[[#This Row],[EJECUTIVO_CORPORATE]]</f>
        <v>1</v>
      </c>
      <c r="AB144" t="s">
        <v>7364</v>
      </c>
    </row>
    <row r="145" spans="1:28" hidden="1" x14ac:dyDescent="0.25">
      <c r="A145">
        <v>4425131769</v>
      </c>
      <c r="B145" t="s">
        <v>1382</v>
      </c>
      <c r="C145" s="1">
        <v>43098</v>
      </c>
      <c r="D145" t="s">
        <v>905</v>
      </c>
      <c r="E145">
        <v>31769</v>
      </c>
      <c r="F145" t="s">
        <v>2731</v>
      </c>
      <c r="G145" t="s">
        <v>3425</v>
      </c>
      <c r="H145" t="s">
        <v>7475</v>
      </c>
      <c r="I145" t="s">
        <v>40</v>
      </c>
      <c r="J145" t="s">
        <v>23</v>
      </c>
      <c r="K145" t="s">
        <v>963</v>
      </c>
      <c r="L145" t="s">
        <v>2748</v>
      </c>
      <c r="M145" t="s">
        <v>2749</v>
      </c>
      <c r="N145" t="s">
        <v>2750</v>
      </c>
      <c r="O145" t="s">
        <v>2376</v>
      </c>
      <c r="P145" s="1">
        <v>44251</v>
      </c>
      <c r="Q145" s="14">
        <v>44835</v>
      </c>
      <c r="R145" s="1">
        <v>44952</v>
      </c>
      <c r="S145" t="s">
        <v>6939</v>
      </c>
      <c r="T145" t="s">
        <v>5982</v>
      </c>
      <c r="U145" t="s">
        <v>5982</v>
      </c>
      <c r="V145" t="s">
        <v>905</v>
      </c>
      <c r="W145" s="2" t="b">
        <f>Tabla7[[#This Row],[PLAN CONSUMO 30/09]]=Tabla7[[#This Row],[PLAN_CONSUMO]]</f>
        <v>1</v>
      </c>
      <c r="X145" t="s">
        <v>3425</v>
      </c>
      <c r="Y145" s="2" t="b">
        <f>Tabla7[[#This Row],[DESCRIPCION_U2000 30/09]]=Tabla7[[#This Row],[DESCRIPCION_U2000]]</f>
        <v>1</v>
      </c>
      <c r="Z145" t="s">
        <v>7475</v>
      </c>
      <c r="AA145" s="2" t="b">
        <f>Tabla7[[#This Row],[EJECUTIVO COMERCIAL 30/09]]=Tabla7[[#This Row],[EJECUTIVO_CORPORATE]]</f>
        <v>1</v>
      </c>
      <c r="AB145" t="s">
        <v>7364</v>
      </c>
    </row>
    <row r="146" spans="1:28" hidden="1" x14ac:dyDescent="0.25">
      <c r="A146">
        <v>4409733819</v>
      </c>
      <c r="B146" t="s">
        <v>1382</v>
      </c>
      <c r="C146" s="1">
        <v>43581</v>
      </c>
      <c r="D146" t="s">
        <v>118</v>
      </c>
      <c r="E146">
        <v>33819</v>
      </c>
      <c r="F146" t="s">
        <v>2417</v>
      </c>
      <c r="G146" t="s">
        <v>7372</v>
      </c>
      <c r="H146" t="s">
        <v>7475</v>
      </c>
      <c r="I146" t="s">
        <v>40</v>
      </c>
      <c r="J146" t="s">
        <v>23</v>
      </c>
      <c r="K146" t="s">
        <v>963</v>
      </c>
      <c r="L146" t="s">
        <v>2419</v>
      </c>
      <c r="M146" t="s">
        <v>2420</v>
      </c>
      <c r="N146" t="s">
        <v>2421</v>
      </c>
      <c r="O146" t="s">
        <v>2376</v>
      </c>
      <c r="P146" s="1">
        <v>44097</v>
      </c>
      <c r="Q146" s="14">
        <v>44835</v>
      </c>
      <c r="S146" t="s">
        <v>75</v>
      </c>
      <c r="T146" t="s">
        <v>5982</v>
      </c>
      <c r="U146" t="s">
        <v>35</v>
      </c>
      <c r="V146" t="s">
        <v>118</v>
      </c>
      <c r="W146" s="2" t="b">
        <f>Tabla7[[#This Row],[PLAN CONSUMO 30/09]]=Tabla7[[#This Row],[PLAN_CONSUMO]]</f>
        <v>1</v>
      </c>
      <c r="X146" t="s">
        <v>35</v>
      </c>
      <c r="Y146" s="2" t="b">
        <f>Tabla7[[#This Row],[DESCRIPCION_U2000 30/09]]=Tabla7[[#This Row],[DESCRIPCION_U2000]]</f>
        <v>0</v>
      </c>
      <c r="Z146" t="s">
        <v>7475</v>
      </c>
      <c r="AA146" s="2" t="b">
        <f>Tabla7[[#This Row],[EJECUTIVO COMERCIAL 30/09]]=Tabla7[[#This Row],[EJECUTIVO_CORPORATE]]</f>
        <v>1</v>
      </c>
      <c r="AB146" t="s">
        <v>7364</v>
      </c>
    </row>
  </sheetData>
  <hyperlinks>
    <hyperlink ref="K119" r:id="rId1" xr:uid="{E60FC6C0-A000-4D8D-B721-98BB54C776EC}"/>
    <hyperlink ref="K91" r:id="rId2" xr:uid="{348A52EE-EB9F-4FB4-BA0A-70A01C1F6AC5}"/>
    <hyperlink ref="K92" r:id="rId3" xr:uid="{29F8C90E-F905-4FDD-8744-8303D9EAB288}"/>
    <hyperlink ref="K87" r:id="rId4" xr:uid="{979A2771-E830-4DD9-B804-942A036BA9EA}"/>
    <hyperlink ref="K104" r:id="rId5" xr:uid="{C66C3B12-64C1-478A-8DE5-A3C66ADBE45E}"/>
    <hyperlink ref="K83" r:id="rId6" xr:uid="{A1F584C8-A32F-4FCF-834C-44E0D3384660}"/>
    <hyperlink ref="K3" r:id="rId7" xr:uid="{5117E971-9285-4665-8177-D6D1BD6DFBDA}"/>
    <hyperlink ref="K76" r:id="rId8" xr:uid="{28E30663-68A7-4E2B-B970-2D1D93D21989}"/>
  </hyperlinks>
  <pageMargins left="0.7" right="0.7" top="0.75" bottom="0.75" header="0.3" footer="0.3"/>
  <legacyDrawing r:id="rId9"/>
  <tableParts count="1">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EF99F-73A7-4D4C-8CBA-3C2B20E78E70}">
  <dimension ref="A1:K916"/>
  <sheetViews>
    <sheetView showGridLines="0" zoomScale="70" zoomScaleNormal="70" workbookViewId="0">
      <selection activeCell="F6" sqref="F6"/>
    </sheetView>
  </sheetViews>
  <sheetFormatPr baseColWidth="10" defaultRowHeight="15" x14ac:dyDescent="0.25"/>
  <cols>
    <col min="1" max="1" width="64.28515625" bestFit="1" customWidth="1"/>
    <col min="2" max="2" width="6.28515625" customWidth="1"/>
    <col min="3" max="12" width="5.5703125" customWidth="1"/>
    <col min="13" max="13" width="10.140625" customWidth="1"/>
  </cols>
  <sheetData>
    <row r="1" spans="1:11" x14ac:dyDescent="0.25">
      <c r="A1" s="3" t="s">
        <v>0</v>
      </c>
      <c r="B1" t="s">
        <v>1004</v>
      </c>
    </row>
    <row r="2" spans="1:11" x14ac:dyDescent="0.25">
      <c r="A2" s="3" t="s">
        <v>9</v>
      </c>
      <c r="B2" t="s">
        <v>1004</v>
      </c>
    </row>
    <row r="3" spans="1:11" x14ac:dyDescent="0.25">
      <c r="A3" s="3" t="s">
        <v>10</v>
      </c>
      <c r="B3" t="s">
        <v>1004</v>
      </c>
    </row>
    <row r="5" spans="1:11" x14ac:dyDescent="0.25">
      <c r="A5" s="3" t="s">
        <v>2975</v>
      </c>
      <c r="B5" s="3" t="s">
        <v>16</v>
      </c>
    </row>
    <row r="6" spans="1:11" x14ac:dyDescent="0.25">
      <c r="A6" s="3" t="s">
        <v>5</v>
      </c>
      <c r="B6" t="s">
        <v>75</v>
      </c>
      <c r="C6" t="s">
        <v>995</v>
      </c>
      <c r="D6" t="s">
        <v>996</v>
      </c>
      <c r="E6" t="s">
        <v>27</v>
      </c>
      <c r="F6" t="s">
        <v>1883</v>
      </c>
      <c r="G6" t="s">
        <v>1878</v>
      </c>
      <c r="H6" t="s">
        <v>6171</v>
      </c>
      <c r="I6" t="s">
        <v>6939</v>
      </c>
      <c r="J6" t="s">
        <v>1876</v>
      </c>
      <c r="K6" t="s">
        <v>997</v>
      </c>
    </row>
    <row r="7" spans="1:11" x14ac:dyDescent="0.25">
      <c r="A7" t="s">
        <v>482</v>
      </c>
      <c r="E7">
        <v>1</v>
      </c>
      <c r="K7">
        <v>1</v>
      </c>
    </row>
    <row r="8" spans="1:11" x14ac:dyDescent="0.25">
      <c r="A8" t="s">
        <v>365</v>
      </c>
      <c r="B8">
        <v>2</v>
      </c>
      <c r="E8">
        <v>1</v>
      </c>
      <c r="G8">
        <v>1</v>
      </c>
      <c r="K8">
        <v>4</v>
      </c>
    </row>
    <row r="9" spans="1:11" x14ac:dyDescent="0.25">
      <c r="A9" t="s">
        <v>1991</v>
      </c>
      <c r="B9">
        <v>2</v>
      </c>
      <c r="K9">
        <v>2</v>
      </c>
    </row>
    <row r="10" spans="1:11" x14ac:dyDescent="0.25">
      <c r="A10" t="s">
        <v>318</v>
      </c>
      <c r="E10">
        <v>1</v>
      </c>
      <c r="K10">
        <v>1</v>
      </c>
    </row>
    <row r="11" spans="1:11" x14ac:dyDescent="0.25">
      <c r="A11" t="s">
        <v>1447</v>
      </c>
      <c r="E11">
        <v>1</v>
      </c>
      <c r="K11">
        <v>1</v>
      </c>
    </row>
    <row r="12" spans="1:11" x14ac:dyDescent="0.25">
      <c r="A12" t="s">
        <v>1683</v>
      </c>
      <c r="E12">
        <v>1</v>
      </c>
      <c r="I12">
        <v>1</v>
      </c>
      <c r="K12">
        <v>2</v>
      </c>
    </row>
    <row r="13" spans="1:11" x14ac:dyDescent="0.25">
      <c r="A13" t="s">
        <v>309</v>
      </c>
      <c r="B13">
        <v>1</v>
      </c>
      <c r="D13">
        <v>1</v>
      </c>
      <c r="E13">
        <v>3</v>
      </c>
      <c r="K13">
        <v>5</v>
      </c>
    </row>
    <row r="14" spans="1:11" x14ac:dyDescent="0.25">
      <c r="A14" t="s">
        <v>124</v>
      </c>
      <c r="E14">
        <v>3</v>
      </c>
      <c r="G14">
        <v>1</v>
      </c>
      <c r="K14">
        <v>4</v>
      </c>
    </row>
    <row r="15" spans="1:11" x14ac:dyDescent="0.25">
      <c r="A15" t="s">
        <v>515</v>
      </c>
      <c r="E15">
        <v>3</v>
      </c>
      <c r="K15">
        <v>3</v>
      </c>
    </row>
    <row r="16" spans="1:11" x14ac:dyDescent="0.25">
      <c r="A16" t="s">
        <v>961</v>
      </c>
      <c r="E16">
        <v>5</v>
      </c>
      <c r="G16">
        <v>1</v>
      </c>
      <c r="I16">
        <v>3</v>
      </c>
      <c r="K16">
        <v>9</v>
      </c>
    </row>
    <row r="17" spans="1:11" x14ac:dyDescent="0.25">
      <c r="A17" t="s">
        <v>313</v>
      </c>
      <c r="E17">
        <v>1</v>
      </c>
      <c r="K17">
        <v>1</v>
      </c>
    </row>
    <row r="18" spans="1:11" x14ac:dyDescent="0.25">
      <c r="A18" t="s">
        <v>1461</v>
      </c>
      <c r="B18">
        <v>1</v>
      </c>
      <c r="K18">
        <v>1</v>
      </c>
    </row>
    <row r="19" spans="1:11" x14ac:dyDescent="0.25">
      <c r="A19" t="s">
        <v>2178</v>
      </c>
      <c r="E19">
        <v>4</v>
      </c>
      <c r="K19">
        <v>4</v>
      </c>
    </row>
    <row r="20" spans="1:11" x14ac:dyDescent="0.25">
      <c r="A20" t="s">
        <v>1442</v>
      </c>
      <c r="E20">
        <v>1</v>
      </c>
      <c r="K20">
        <v>1</v>
      </c>
    </row>
    <row r="21" spans="1:11" x14ac:dyDescent="0.25">
      <c r="A21" t="s">
        <v>2016</v>
      </c>
      <c r="E21">
        <v>1</v>
      </c>
      <c r="K21">
        <v>1</v>
      </c>
    </row>
    <row r="22" spans="1:11" x14ac:dyDescent="0.25">
      <c r="A22" t="s">
        <v>1111</v>
      </c>
      <c r="B22">
        <v>1</v>
      </c>
      <c r="K22">
        <v>1</v>
      </c>
    </row>
    <row r="23" spans="1:11" x14ac:dyDescent="0.25">
      <c r="A23" t="s">
        <v>77</v>
      </c>
      <c r="B23">
        <v>1</v>
      </c>
      <c r="E23">
        <v>3</v>
      </c>
      <c r="K23">
        <v>4</v>
      </c>
    </row>
    <row r="24" spans="1:11" x14ac:dyDescent="0.25">
      <c r="A24" t="s">
        <v>1405</v>
      </c>
      <c r="E24">
        <v>1</v>
      </c>
      <c r="K24">
        <v>1</v>
      </c>
    </row>
    <row r="25" spans="1:11" x14ac:dyDescent="0.25">
      <c r="A25" t="s">
        <v>140</v>
      </c>
      <c r="E25">
        <v>2</v>
      </c>
      <c r="K25">
        <v>2</v>
      </c>
    </row>
    <row r="26" spans="1:11" x14ac:dyDescent="0.25">
      <c r="A26" t="s">
        <v>304</v>
      </c>
      <c r="E26">
        <v>2</v>
      </c>
      <c r="K26">
        <v>2</v>
      </c>
    </row>
    <row r="27" spans="1:11" x14ac:dyDescent="0.25">
      <c r="A27" t="s">
        <v>957</v>
      </c>
      <c r="B27">
        <v>1</v>
      </c>
      <c r="C27">
        <v>1</v>
      </c>
      <c r="K27">
        <v>2</v>
      </c>
    </row>
    <row r="28" spans="1:11" x14ac:dyDescent="0.25">
      <c r="A28" t="s">
        <v>494</v>
      </c>
      <c r="B28">
        <v>2</v>
      </c>
      <c r="K28">
        <v>2</v>
      </c>
    </row>
    <row r="29" spans="1:11" x14ac:dyDescent="0.25">
      <c r="A29" t="s">
        <v>1393</v>
      </c>
      <c r="B29">
        <v>4</v>
      </c>
      <c r="D29">
        <v>3</v>
      </c>
      <c r="E29">
        <v>3</v>
      </c>
      <c r="I29">
        <v>3</v>
      </c>
      <c r="K29">
        <v>13</v>
      </c>
    </row>
    <row r="30" spans="1:11" x14ac:dyDescent="0.25">
      <c r="A30" t="s">
        <v>440</v>
      </c>
      <c r="B30">
        <v>1</v>
      </c>
      <c r="D30">
        <v>1</v>
      </c>
      <c r="E30">
        <v>1</v>
      </c>
      <c r="I30">
        <v>1</v>
      </c>
      <c r="K30">
        <v>4</v>
      </c>
    </row>
    <row r="31" spans="1:11" x14ac:dyDescent="0.25">
      <c r="A31" t="s">
        <v>952</v>
      </c>
      <c r="B31">
        <v>4</v>
      </c>
      <c r="E31">
        <v>1</v>
      </c>
      <c r="K31">
        <v>5</v>
      </c>
    </row>
    <row r="32" spans="1:11" x14ac:dyDescent="0.25">
      <c r="A32" t="s">
        <v>1107</v>
      </c>
      <c r="B32">
        <v>3</v>
      </c>
      <c r="D32">
        <v>1</v>
      </c>
      <c r="E32">
        <v>2</v>
      </c>
      <c r="K32">
        <v>6</v>
      </c>
    </row>
    <row r="33" spans="1:11" x14ac:dyDescent="0.25">
      <c r="A33" t="s">
        <v>937</v>
      </c>
      <c r="B33">
        <v>7</v>
      </c>
      <c r="E33">
        <v>2</v>
      </c>
      <c r="K33">
        <v>9</v>
      </c>
    </row>
    <row r="34" spans="1:11" x14ac:dyDescent="0.25">
      <c r="A34" t="s">
        <v>108</v>
      </c>
      <c r="E34">
        <v>1</v>
      </c>
      <c r="K34">
        <v>1</v>
      </c>
    </row>
    <row r="35" spans="1:11" x14ac:dyDescent="0.25">
      <c r="A35" t="s">
        <v>1283</v>
      </c>
      <c r="E35">
        <v>3</v>
      </c>
      <c r="I35">
        <v>2</v>
      </c>
      <c r="K35">
        <v>5</v>
      </c>
    </row>
    <row r="36" spans="1:11" x14ac:dyDescent="0.25">
      <c r="A36" t="s">
        <v>1096</v>
      </c>
      <c r="B36">
        <v>11</v>
      </c>
      <c r="E36">
        <v>4</v>
      </c>
      <c r="I36">
        <v>1</v>
      </c>
      <c r="K36">
        <v>16</v>
      </c>
    </row>
    <row r="37" spans="1:11" x14ac:dyDescent="0.25">
      <c r="A37" t="s">
        <v>1095</v>
      </c>
      <c r="B37">
        <v>2</v>
      </c>
      <c r="E37">
        <v>9</v>
      </c>
      <c r="I37">
        <v>3</v>
      </c>
      <c r="K37">
        <v>14</v>
      </c>
    </row>
    <row r="38" spans="1:11" x14ac:dyDescent="0.25">
      <c r="A38" t="s">
        <v>208</v>
      </c>
      <c r="E38">
        <v>1</v>
      </c>
      <c r="H38">
        <v>1</v>
      </c>
      <c r="I38">
        <v>1</v>
      </c>
      <c r="K38">
        <v>3</v>
      </c>
    </row>
    <row r="39" spans="1:11" x14ac:dyDescent="0.25">
      <c r="A39" t="s">
        <v>385</v>
      </c>
      <c r="E39">
        <v>1</v>
      </c>
      <c r="K39">
        <v>1</v>
      </c>
    </row>
    <row r="40" spans="1:11" x14ac:dyDescent="0.25">
      <c r="A40" t="s">
        <v>1394</v>
      </c>
      <c r="E40">
        <v>3</v>
      </c>
      <c r="K40">
        <v>3</v>
      </c>
    </row>
    <row r="41" spans="1:11" x14ac:dyDescent="0.25">
      <c r="A41" t="s">
        <v>1088</v>
      </c>
      <c r="E41">
        <v>8</v>
      </c>
      <c r="I41">
        <v>10</v>
      </c>
      <c r="K41">
        <v>18</v>
      </c>
    </row>
    <row r="42" spans="1:11" x14ac:dyDescent="0.25">
      <c r="A42" t="s">
        <v>1436</v>
      </c>
      <c r="E42">
        <v>1</v>
      </c>
      <c r="K42">
        <v>1</v>
      </c>
    </row>
    <row r="43" spans="1:11" x14ac:dyDescent="0.25">
      <c r="A43" t="s">
        <v>1386</v>
      </c>
      <c r="B43">
        <v>1</v>
      </c>
      <c r="K43">
        <v>1</v>
      </c>
    </row>
    <row r="44" spans="1:11" x14ac:dyDescent="0.25">
      <c r="A44" t="s">
        <v>910</v>
      </c>
      <c r="B44">
        <v>3</v>
      </c>
      <c r="E44">
        <v>8</v>
      </c>
      <c r="G44">
        <v>1</v>
      </c>
      <c r="I44">
        <v>3</v>
      </c>
      <c r="K44">
        <v>15</v>
      </c>
    </row>
    <row r="45" spans="1:11" x14ac:dyDescent="0.25">
      <c r="A45" t="s">
        <v>521</v>
      </c>
      <c r="C45">
        <v>2</v>
      </c>
      <c r="E45">
        <v>1</v>
      </c>
      <c r="K45">
        <v>3</v>
      </c>
    </row>
    <row r="46" spans="1:11" x14ac:dyDescent="0.25">
      <c r="A46" t="s">
        <v>29</v>
      </c>
      <c r="E46">
        <v>2</v>
      </c>
      <c r="K46">
        <v>2</v>
      </c>
    </row>
    <row r="47" spans="1:11" x14ac:dyDescent="0.25">
      <c r="A47" t="s">
        <v>906</v>
      </c>
      <c r="E47">
        <v>1</v>
      </c>
      <c r="K47">
        <v>1</v>
      </c>
    </row>
    <row r="48" spans="1:11" x14ac:dyDescent="0.25">
      <c r="A48" t="s">
        <v>569</v>
      </c>
      <c r="B48">
        <v>2</v>
      </c>
      <c r="E48">
        <v>2</v>
      </c>
      <c r="K48">
        <v>4</v>
      </c>
    </row>
    <row r="49" spans="1:11" x14ac:dyDescent="0.25">
      <c r="A49" t="s">
        <v>509</v>
      </c>
      <c r="E49">
        <v>1</v>
      </c>
      <c r="K49">
        <v>1</v>
      </c>
    </row>
    <row r="50" spans="1:11" x14ac:dyDescent="0.25">
      <c r="A50" t="s">
        <v>404</v>
      </c>
      <c r="E50">
        <v>1</v>
      </c>
      <c r="K50">
        <v>1</v>
      </c>
    </row>
    <row r="51" spans="1:11" x14ac:dyDescent="0.25">
      <c r="A51" t="s">
        <v>985</v>
      </c>
      <c r="E51">
        <v>1</v>
      </c>
      <c r="K51">
        <v>1</v>
      </c>
    </row>
    <row r="52" spans="1:11" x14ac:dyDescent="0.25">
      <c r="A52" t="s">
        <v>595</v>
      </c>
      <c r="E52">
        <v>1</v>
      </c>
      <c r="K52">
        <v>1</v>
      </c>
    </row>
    <row r="53" spans="1:11" x14ac:dyDescent="0.25">
      <c r="A53" t="s">
        <v>470</v>
      </c>
      <c r="E53">
        <v>4</v>
      </c>
      <c r="K53">
        <v>4</v>
      </c>
    </row>
    <row r="54" spans="1:11" x14ac:dyDescent="0.25">
      <c r="A54" t="s">
        <v>59</v>
      </c>
      <c r="E54">
        <v>1</v>
      </c>
      <c r="K54">
        <v>1</v>
      </c>
    </row>
    <row r="55" spans="1:11" x14ac:dyDescent="0.25">
      <c r="A55" t="s">
        <v>83</v>
      </c>
      <c r="B55">
        <v>4</v>
      </c>
      <c r="D55">
        <v>7</v>
      </c>
      <c r="E55">
        <v>51</v>
      </c>
      <c r="G55">
        <v>28</v>
      </c>
      <c r="K55">
        <v>90</v>
      </c>
    </row>
    <row r="56" spans="1:11" x14ac:dyDescent="0.25">
      <c r="A56" t="s">
        <v>1456</v>
      </c>
      <c r="B56">
        <v>1</v>
      </c>
      <c r="K56">
        <v>1</v>
      </c>
    </row>
    <row r="57" spans="1:11" x14ac:dyDescent="0.25">
      <c r="A57" t="s">
        <v>1778</v>
      </c>
      <c r="E57">
        <v>1</v>
      </c>
      <c r="K57">
        <v>1</v>
      </c>
    </row>
    <row r="58" spans="1:11" x14ac:dyDescent="0.25">
      <c r="A58" t="s">
        <v>352</v>
      </c>
      <c r="B58">
        <v>7</v>
      </c>
      <c r="E58">
        <v>3</v>
      </c>
      <c r="K58">
        <v>10</v>
      </c>
    </row>
    <row r="59" spans="1:11" x14ac:dyDescent="0.25">
      <c r="A59" t="s">
        <v>674</v>
      </c>
      <c r="E59">
        <v>1</v>
      </c>
      <c r="K59">
        <v>1</v>
      </c>
    </row>
    <row r="60" spans="1:11" x14ac:dyDescent="0.25">
      <c r="A60" t="s">
        <v>2266</v>
      </c>
      <c r="B60">
        <v>3</v>
      </c>
      <c r="E60">
        <v>6</v>
      </c>
      <c r="I60">
        <v>2</v>
      </c>
      <c r="K60">
        <v>11</v>
      </c>
    </row>
    <row r="61" spans="1:11" x14ac:dyDescent="0.25">
      <c r="A61" t="s">
        <v>1681</v>
      </c>
      <c r="E61">
        <v>1</v>
      </c>
      <c r="K61">
        <v>1</v>
      </c>
    </row>
    <row r="62" spans="1:11" x14ac:dyDescent="0.25">
      <c r="A62" t="s">
        <v>1973</v>
      </c>
      <c r="B62">
        <v>1</v>
      </c>
      <c r="K62">
        <v>1</v>
      </c>
    </row>
    <row r="63" spans="1:11" x14ac:dyDescent="0.25">
      <c r="A63" t="s">
        <v>1454</v>
      </c>
      <c r="E63">
        <v>4</v>
      </c>
      <c r="K63">
        <v>4</v>
      </c>
    </row>
    <row r="64" spans="1:11" x14ac:dyDescent="0.25">
      <c r="A64" t="s">
        <v>373</v>
      </c>
      <c r="E64">
        <v>6</v>
      </c>
      <c r="K64">
        <v>6</v>
      </c>
    </row>
    <row r="65" spans="1:11" x14ac:dyDescent="0.25">
      <c r="A65" t="s">
        <v>708</v>
      </c>
      <c r="B65">
        <v>1</v>
      </c>
      <c r="K65">
        <v>1</v>
      </c>
    </row>
    <row r="66" spans="1:11" x14ac:dyDescent="0.25">
      <c r="A66" t="s">
        <v>1679</v>
      </c>
      <c r="D66">
        <v>1</v>
      </c>
      <c r="K66">
        <v>1</v>
      </c>
    </row>
    <row r="67" spans="1:11" x14ac:dyDescent="0.25">
      <c r="A67" t="s">
        <v>328</v>
      </c>
      <c r="B67">
        <v>2</v>
      </c>
      <c r="E67">
        <v>2</v>
      </c>
      <c r="K67">
        <v>4</v>
      </c>
    </row>
    <row r="68" spans="1:11" x14ac:dyDescent="0.25">
      <c r="A68" t="s">
        <v>1391</v>
      </c>
      <c r="B68">
        <v>1</v>
      </c>
      <c r="D68">
        <v>1</v>
      </c>
      <c r="E68">
        <v>1</v>
      </c>
      <c r="G68">
        <v>1</v>
      </c>
      <c r="K68">
        <v>4</v>
      </c>
    </row>
    <row r="69" spans="1:11" x14ac:dyDescent="0.25">
      <c r="A69" t="s">
        <v>1423</v>
      </c>
      <c r="B69">
        <v>1</v>
      </c>
      <c r="K69">
        <v>1</v>
      </c>
    </row>
    <row r="70" spans="1:11" x14ac:dyDescent="0.25">
      <c r="A70" t="s">
        <v>558</v>
      </c>
      <c r="E70">
        <v>1</v>
      </c>
      <c r="K70">
        <v>1</v>
      </c>
    </row>
    <row r="71" spans="1:11" x14ac:dyDescent="0.25">
      <c r="A71" t="s">
        <v>1403</v>
      </c>
      <c r="B71">
        <v>1</v>
      </c>
      <c r="E71">
        <v>1</v>
      </c>
      <c r="K71">
        <v>2</v>
      </c>
    </row>
    <row r="72" spans="1:11" x14ac:dyDescent="0.25">
      <c r="A72" t="s">
        <v>1463</v>
      </c>
      <c r="C72">
        <v>1</v>
      </c>
      <c r="E72">
        <v>1</v>
      </c>
      <c r="K72">
        <v>2</v>
      </c>
    </row>
    <row r="73" spans="1:11" x14ac:dyDescent="0.25">
      <c r="A73" t="s">
        <v>428</v>
      </c>
      <c r="D73">
        <v>1</v>
      </c>
      <c r="K73">
        <v>1</v>
      </c>
    </row>
    <row r="74" spans="1:11" x14ac:dyDescent="0.25">
      <c r="A74" t="s">
        <v>1677</v>
      </c>
      <c r="C74">
        <v>1</v>
      </c>
      <c r="K74">
        <v>1</v>
      </c>
    </row>
    <row r="75" spans="1:11" x14ac:dyDescent="0.25">
      <c r="A75" t="s">
        <v>288</v>
      </c>
      <c r="E75">
        <v>1</v>
      </c>
      <c r="K75">
        <v>1</v>
      </c>
    </row>
    <row r="76" spans="1:11" x14ac:dyDescent="0.25">
      <c r="A76" t="s">
        <v>1086</v>
      </c>
      <c r="B76">
        <v>1</v>
      </c>
      <c r="K76">
        <v>1</v>
      </c>
    </row>
    <row r="77" spans="1:11" x14ac:dyDescent="0.25">
      <c r="A77" t="s">
        <v>2000</v>
      </c>
      <c r="E77">
        <v>3</v>
      </c>
      <c r="I77">
        <v>2</v>
      </c>
      <c r="K77">
        <v>5</v>
      </c>
    </row>
    <row r="78" spans="1:11" x14ac:dyDescent="0.25">
      <c r="A78" t="s">
        <v>347</v>
      </c>
      <c r="D78">
        <v>1</v>
      </c>
      <c r="E78">
        <v>2</v>
      </c>
      <c r="I78">
        <v>1</v>
      </c>
      <c r="K78">
        <v>4</v>
      </c>
    </row>
    <row r="79" spans="1:11" x14ac:dyDescent="0.25">
      <c r="A79" t="s">
        <v>1281</v>
      </c>
      <c r="E79">
        <v>1</v>
      </c>
      <c r="I79">
        <v>1</v>
      </c>
      <c r="K79">
        <v>2</v>
      </c>
    </row>
    <row r="80" spans="1:11" x14ac:dyDescent="0.25">
      <c r="A80" t="s">
        <v>2272</v>
      </c>
      <c r="E80">
        <v>3</v>
      </c>
      <c r="K80">
        <v>3</v>
      </c>
    </row>
    <row r="81" spans="1:11" x14ac:dyDescent="0.25">
      <c r="A81" t="s">
        <v>1451</v>
      </c>
      <c r="E81">
        <v>1</v>
      </c>
      <c r="K81">
        <v>1</v>
      </c>
    </row>
    <row r="82" spans="1:11" x14ac:dyDescent="0.25">
      <c r="A82" t="s">
        <v>1279</v>
      </c>
      <c r="B82">
        <v>1</v>
      </c>
      <c r="C82">
        <v>1</v>
      </c>
      <c r="D82">
        <v>1</v>
      </c>
      <c r="E82">
        <v>3</v>
      </c>
      <c r="K82">
        <v>6</v>
      </c>
    </row>
    <row r="83" spans="1:11" x14ac:dyDescent="0.25">
      <c r="A83" t="s">
        <v>254</v>
      </c>
      <c r="E83">
        <v>1</v>
      </c>
      <c r="K83">
        <v>1</v>
      </c>
    </row>
    <row r="84" spans="1:11" x14ac:dyDescent="0.25">
      <c r="A84" t="s">
        <v>1676</v>
      </c>
      <c r="D84">
        <v>1</v>
      </c>
      <c r="E84">
        <v>5</v>
      </c>
      <c r="I84">
        <v>4</v>
      </c>
      <c r="K84">
        <v>10</v>
      </c>
    </row>
    <row r="85" spans="1:11" x14ac:dyDescent="0.25">
      <c r="A85" t="s">
        <v>2261</v>
      </c>
      <c r="B85">
        <v>2</v>
      </c>
      <c r="K85">
        <v>2</v>
      </c>
    </row>
    <row r="86" spans="1:11" x14ac:dyDescent="0.25">
      <c r="A86" t="s">
        <v>70</v>
      </c>
      <c r="B86">
        <v>1</v>
      </c>
      <c r="E86">
        <v>1</v>
      </c>
      <c r="K86">
        <v>2</v>
      </c>
    </row>
    <row r="87" spans="1:11" x14ac:dyDescent="0.25">
      <c r="A87" t="s">
        <v>501</v>
      </c>
      <c r="E87">
        <v>6</v>
      </c>
      <c r="K87">
        <v>6</v>
      </c>
    </row>
    <row r="88" spans="1:11" x14ac:dyDescent="0.25">
      <c r="A88" t="s">
        <v>1084</v>
      </c>
      <c r="E88">
        <v>2</v>
      </c>
      <c r="G88">
        <v>1</v>
      </c>
      <c r="I88">
        <v>2</v>
      </c>
      <c r="K88">
        <v>5</v>
      </c>
    </row>
    <row r="89" spans="1:11" x14ac:dyDescent="0.25">
      <c r="A89" t="s">
        <v>465</v>
      </c>
      <c r="B89">
        <v>1</v>
      </c>
      <c r="K89">
        <v>1</v>
      </c>
    </row>
    <row r="90" spans="1:11" x14ac:dyDescent="0.25">
      <c r="A90" t="s">
        <v>1465</v>
      </c>
      <c r="B90">
        <v>1</v>
      </c>
      <c r="K90">
        <v>1</v>
      </c>
    </row>
    <row r="91" spans="1:11" x14ac:dyDescent="0.25">
      <c r="A91" t="s">
        <v>1767</v>
      </c>
      <c r="E91">
        <v>1</v>
      </c>
      <c r="K91">
        <v>1</v>
      </c>
    </row>
    <row r="92" spans="1:11" x14ac:dyDescent="0.25">
      <c r="A92" t="s">
        <v>1675</v>
      </c>
      <c r="B92">
        <v>1</v>
      </c>
      <c r="E92">
        <v>1</v>
      </c>
      <c r="K92">
        <v>2</v>
      </c>
    </row>
    <row r="93" spans="1:11" x14ac:dyDescent="0.25">
      <c r="A93" t="s">
        <v>1757</v>
      </c>
      <c r="E93">
        <v>1</v>
      </c>
      <c r="K93">
        <v>1</v>
      </c>
    </row>
    <row r="94" spans="1:11" x14ac:dyDescent="0.25">
      <c r="A94" t="s">
        <v>573</v>
      </c>
      <c r="B94">
        <v>3</v>
      </c>
      <c r="E94">
        <v>1</v>
      </c>
      <c r="I94">
        <v>1</v>
      </c>
      <c r="K94">
        <v>5</v>
      </c>
    </row>
    <row r="95" spans="1:11" x14ac:dyDescent="0.25">
      <c r="A95" t="s">
        <v>1670</v>
      </c>
      <c r="B95">
        <v>1</v>
      </c>
      <c r="D95">
        <v>2</v>
      </c>
      <c r="K95">
        <v>3</v>
      </c>
    </row>
    <row r="96" spans="1:11" x14ac:dyDescent="0.25">
      <c r="A96" t="s">
        <v>1278</v>
      </c>
      <c r="B96">
        <v>1</v>
      </c>
      <c r="K96">
        <v>1</v>
      </c>
    </row>
    <row r="97" spans="1:11" x14ac:dyDescent="0.25">
      <c r="A97" t="s">
        <v>1082</v>
      </c>
      <c r="B97">
        <v>3</v>
      </c>
      <c r="E97">
        <v>1</v>
      </c>
      <c r="J97">
        <v>1</v>
      </c>
      <c r="K97">
        <v>5</v>
      </c>
    </row>
    <row r="98" spans="1:11" x14ac:dyDescent="0.25">
      <c r="A98" t="s">
        <v>1080</v>
      </c>
      <c r="B98">
        <v>1</v>
      </c>
      <c r="D98">
        <v>1</v>
      </c>
      <c r="E98">
        <v>1</v>
      </c>
      <c r="K98">
        <v>3</v>
      </c>
    </row>
    <row r="99" spans="1:11" x14ac:dyDescent="0.25">
      <c r="A99" t="s">
        <v>294</v>
      </c>
      <c r="E99">
        <v>1</v>
      </c>
      <c r="G99">
        <v>1</v>
      </c>
      <c r="K99">
        <v>2</v>
      </c>
    </row>
    <row r="100" spans="1:11" x14ac:dyDescent="0.25">
      <c r="A100" t="s">
        <v>2018</v>
      </c>
      <c r="E100">
        <v>1</v>
      </c>
      <c r="K100">
        <v>1</v>
      </c>
    </row>
    <row r="101" spans="1:11" x14ac:dyDescent="0.25">
      <c r="A101" t="s">
        <v>2020</v>
      </c>
      <c r="E101">
        <v>2</v>
      </c>
      <c r="G101">
        <v>1</v>
      </c>
      <c r="I101">
        <v>2</v>
      </c>
      <c r="K101">
        <v>5</v>
      </c>
    </row>
    <row r="102" spans="1:11" x14ac:dyDescent="0.25">
      <c r="A102" t="s">
        <v>231</v>
      </c>
      <c r="E102">
        <v>1</v>
      </c>
      <c r="K102">
        <v>1</v>
      </c>
    </row>
    <row r="103" spans="1:11" x14ac:dyDescent="0.25">
      <c r="A103" t="s">
        <v>2005</v>
      </c>
      <c r="B103">
        <v>2</v>
      </c>
      <c r="D103">
        <v>3</v>
      </c>
      <c r="E103">
        <v>1</v>
      </c>
      <c r="I103">
        <v>1</v>
      </c>
      <c r="K103">
        <v>7</v>
      </c>
    </row>
    <row r="104" spans="1:11" x14ac:dyDescent="0.25">
      <c r="A104" t="s">
        <v>687</v>
      </c>
      <c r="E104">
        <v>1</v>
      </c>
      <c r="K104">
        <v>1</v>
      </c>
    </row>
    <row r="105" spans="1:11" x14ac:dyDescent="0.25">
      <c r="A105" t="s">
        <v>2183</v>
      </c>
      <c r="E105">
        <v>5</v>
      </c>
      <c r="K105">
        <v>5</v>
      </c>
    </row>
    <row r="106" spans="1:11" x14ac:dyDescent="0.25">
      <c r="A106" t="s">
        <v>1469</v>
      </c>
      <c r="B106">
        <v>1</v>
      </c>
      <c r="K106">
        <v>1</v>
      </c>
    </row>
    <row r="107" spans="1:11" x14ac:dyDescent="0.25">
      <c r="A107" t="s">
        <v>1276</v>
      </c>
      <c r="B107">
        <v>1</v>
      </c>
      <c r="E107">
        <v>2</v>
      </c>
      <c r="I107">
        <v>2</v>
      </c>
      <c r="K107">
        <v>5</v>
      </c>
    </row>
    <row r="108" spans="1:11" x14ac:dyDescent="0.25">
      <c r="A108" t="s">
        <v>183</v>
      </c>
      <c r="B108">
        <v>1</v>
      </c>
      <c r="E108">
        <v>3</v>
      </c>
      <c r="G108">
        <v>1</v>
      </c>
      <c r="K108">
        <v>5</v>
      </c>
    </row>
    <row r="109" spans="1:11" x14ac:dyDescent="0.25">
      <c r="A109" t="s">
        <v>95</v>
      </c>
      <c r="B109">
        <v>2</v>
      </c>
      <c r="E109">
        <v>1</v>
      </c>
      <c r="K109">
        <v>3</v>
      </c>
    </row>
    <row r="110" spans="1:11" x14ac:dyDescent="0.25">
      <c r="A110" t="s">
        <v>821</v>
      </c>
      <c r="B110">
        <v>2</v>
      </c>
      <c r="E110">
        <v>1</v>
      </c>
      <c r="K110">
        <v>3</v>
      </c>
    </row>
    <row r="111" spans="1:11" x14ac:dyDescent="0.25">
      <c r="A111" t="s">
        <v>1383</v>
      </c>
      <c r="E111">
        <v>1</v>
      </c>
      <c r="K111">
        <v>1</v>
      </c>
    </row>
    <row r="112" spans="1:11" x14ac:dyDescent="0.25">
      <c r="A112" t="s">
        <v>1397</v>
      </c>
      <c r="B112">
        <v>1</v>
      </c>
      <c r="E112">
        <v>1</v>
      </c>
      <c r="K112">
        <v>2</v>
      </c>
    </row>
    <row r="113" spans="1:11" x14ac:dyDescent="0.25">
      <c r="A113" t="s">
        <v>236</v>
      </c>
      <c r="B113">
        <v>1</v>
      </c>
      <c r="E113">
        <v>1</v>
      </c>
      <c r="K113">
        <v>2</v>
      </c>
    </row>
    <row r="114" spans="1:11" x14ac:dyDescent="0.25">
      <c r="A114" t="s">
        <v>1275</v>
      </c>
      <c r="B114">
        <v>1</v>
      </c>
      <c r="K114">
        <v>1</v>
      </c>
    </row>
    <row r="115" spans="1:11" x14ac:dyDescent="0.25">
      <c r="A115" t="s">
        <v>135</v>
      </c>
      <c r="E115">
        <v>1</v>
      </c>
      <c r="K115">
        <v>1</v>
      </c>
    </row>
    <row r="116" spans="1:11" x14ac:dyDescent="0.25">
      <c r="A116" t="s">
        <v>2168</v>
      </c>
      <c r="E116">
        <v>1</v>
      </c>
      <c r="I116">
        <v>2</v>
      </c>
      <c r="K116">
        <v>3</v>
      </c>
    </row>
    <row r="117" spans="1:11" x14ac:dyDescent="0.25">
      <c r="A117" t="s">
        <v>210</v>
      </c>
      <c r="B117">
        <v>1</v>
      </c>
      <c r="K117">
        <v>1</v>
      </c>
    </row>
    <row r="118" spans="1:11" x14ac:dyDescent="0.25">
      <c r="A118" t="s">
        <v>2265</v>
      </c>
      <c r="E118">
        <v>1</v>
      </c>
      <c r="K118">
        <v>1</v>
      </c>
    </row>
    <row r="119" spans="1:11" x14ac:dyDescent="0.25">
      <c r="A119" t="s">
        <v>1755</v>
      </c>
      <c r="B119">
        <v>1</v>
      </c>
      <c r="E119">
        <v>2</v>
      </c>
      <c r="K119">
        <v>3</v>
      </c>
    </row>
    <row r="120" spans="1:11" x14ac:dyDescent="0.25">
      <c r="A120" t="s">
        <v>272</v>
      </c>
      <c r="E120">
        <v>1</v>
      </c>
      <c r="K120">
        <v>1</v>
      </c>
    </row>
    <row r="121" spans="1:11" x14ac:dyDescent="0.25">
      <c r="A121" t="s">
        <v>415</v>
      </c>
      <c r="E121">
        <v>2</v>
      </c>
      <c r="K121">
        <v>2</v>
      </c>
    </row>
    <row r="122" spans="1:11" x14ac:dyDescent="0.25">
      <c r="A122" t="s">
        <v>695</v>
      </c>
      <c r="D122">
        <v>1</v>
      </c>
      <c r="K122">
        <v>1</v>
      </c>
    </row>
    <row r="123" spans="1:11" x14ac:dyDescent="0.25">
      <c r="A123" t="s">
        <v>1269</v>
      </c>
      <c r="B123">
        <v>4</v>
      </c>
      <c r="E123">
        <v>7</v>
      </c>
      <c r="I123">
        <v>2</v>
      </c>
      <c r="K123">
        <v>13</v>
      </c>
    </row>
    <row r="124" spans="1:11" x14ac:dyDescent="0.25">
      <c r="A124" t="s">
        <v>130</v>
      </c>
      <c r="E124">
        <v>1</v>
      </c>
      <c r="K124">
        <v>1</v>
      </c>
    </row>
    <row r="125" spans="1:11" x14ac:dyDescent="0.25">
      <c r="A125" t="s">
        <v>761</v>
      </c>
      <c r="B125">
        <v>4</v>
      </c>
      <c r="E125">
        <v>20</v>
      </c>
      <c r="G125">
        <v>2</v>
      </c>
      <c r="I125">
        <v>17</v>
      </c>
      <c r="K125">
        <v>43</v>
      </c>
    </row>
    <row r="126" spans="1:11" x14ac:dyDescent="0.25">
      <c r="A126" t="s">
        <v>1458</v>
      </c>
      <c r="B126">
        <v>1</v>
      </c>
      <c r="K126">
        <v>1</v>
      </c>
    </row>
    <row r="127" spans="1:11" x14ac:dyDescent="0.25">
      <c r="A127" t="s">
        <v>324</v>
      </c>
      <c r="E127">
        <v>1</v>
      </c>
      <c r="K127">
        <v>1</v>
      </c>
    </row>
    <row r="128" spans="1:11" x14ac:dyDescent="0.25">
      <c r="A128" t="s">
        <v>1416</v>
      </c>
      <c r="B128">
        <v>1</v>
      </c>
      <c r="E128">
        <v>12</v>
      </c>
      <c r="K128">
        <v>13</v>
      </c>
    </row>
    <row r="129" spans="1:11" x14ac:dyDescent="0.25">
      <c r="A129" t="s">
        <v>178</v>
      </c>
      <c r="E129">
        <v>1</v>
      </c>
      <c r="K129">
        <v>1</v>
      </c>
    </row>
    <row r="130" spans="1:11" x14ac:dyDescent="0.25">
      <c r="A130" t="s">
        <v>338</v>
      </c>
      <c r="B130">
        <v>1</v>
      </c>
      <c r="E130">
        <v>1</v>
      </c>
      <c r="K130">
        <v>2</v>
      </c>
    </row>
    <row r="131" spans="1:11" x14ac:dyDescent="0.25">
      <c r="A131" t="s">
        <v>2180</v>
      </c>
      <c r="B131">
        <v>5</v>
      </c>
      <c r="D131">
        <v>1</v>
      </c>
      <c r="K131">
        <v>6</v>
      </c>
    </row>
    <row r="132" spans="1:11" x14ac:dyDescent="0.25">
      <c r="A132" t="s">
        <v>399</v>
      </c>
      <c r="E132">
        <v>1</v>
      </c>
      <c r="K132">
        <v>1</v>
      </c>
    </row>
    <row r="133" spans="1:11" x14ac:dyDescent="0.25">
      <c r="A133" t="s">
        <v>756</v>
      </c>
      <c r="B133">
        <v>1</v>
      </c>
      <c r="K133">
        <v>1</v>
      </c>
    </row>
    <row r="134" spans="1:11" x14ac:dyDescent="0.25">
      <c r="A134" t="s">
        <v>249</v>
      </c>
      <c r="B134">
        <v>1</v>
      </c>
      <c r="E134">
        <v>4</v>
      </c>
      <c r="K134">
        <v>5</v>
      </c>
    </row>
    <row r="135" spans="1:11" x14ac:dyDescent="0.25">
      <c r="A135" t="s">
        <v>547</v>
      </c>
      <c r="E135">
        <v>1</v>
      </c>
      <c r="G135">
        <v>1</v>
      </c>
      <c r="K135">
        <v>2</v>
      </c>
    </row>
    <row r="136" spans="1:11" x14ac:dyDescent="0.25">
      <c r="A136" t="s">
        <v>679</v>
      </c>
      <c r="E136">
        <v>1</v>
      </c>
      <c r="K136">
        <v>1</v>
      </c>
    </row>
    <row r="137" spans="1:11" x14ac:dyDescent="0.25">
      <c r="A137" t="s">
        <v>1424</v>
      </c>
      <c r="E137">
        <v>1</v>
      </c>
      <c r="K137">
        <v>1</v>
      </c>
    </row>
    <row r="138" spans="1:11" x14ac:dyDescent="0.25">
      <c r="A138" t="s">
        <v>1267</v>
      </c>
      <c r="E138">
        <v>1</v>
      </c>
      <c r="I138">
        <v>1</v>
      </c>
      <c r="K138">
        <v>2</v>
      </c>
    </row>
    <row r="139" spans="1:11" x14ac:dyDescent="0.25">
      <c r="A139" t="s">
        <v>2256</v>
      </c>
      <c r="E139">
        <v>4</v>
      </c>
      <c r="K139">
        <v>4</v>
      </c>
    </row>
    <row r="140" spans="1:11" x14ac:dyDescent="0.25">
      <c r="A140" t="s">
        <v>1449</v>
      </c>
      <c r="D140">
        <v>1</v>
      </c>
      <c r="K140">
        <v>1</v>
      </c>
    </row>
    <row r="141" spans="1:11" x14ac:dyDescent="0.25">
      <c r="A141" t="s">
        <v>215</v>
      </c>
      <c r="E141">
        <v>1</v>
      </c>
      <c r="K141">
        <v>1</v>
      </c>
    </row>
    <row r="142" spans="1:11" x14ac:dyDescent="0.25">
      <c r="A142" t="s">
        <v>1453</v>
      </c>
      <c r="C142">
        <v>1</v>
      </c>
      <c r="K142">
        <v>1</v>
      </c>
    </row>
    <row r="143" spans="1:11" x14ac:dyDescent="0.25">
      <c r="A143" t="s">
        <v>409</v>
      </c>
      <c r="E143">
        <v>2</v>
      </c>
      <c r="K143">
        <v>2</v>
      </c>
    </row>
    <row r="144" spans="1:11" x14ac:dyDescent="0.25">
      <c r="A144" t="s">
        <v>1664</v>
      </c>
      <c r="B144">
        <v>1</v>
      </c>
      <c r="D144">
        <v>2</v>
      </c>
      <c r="E144">
        <v>2</v>
      </c>
      <c r="I144">
        <v>2</v>
      </c>
      <c r="K144">
        <v>7</v>
      </c>
    </row>
    <row r="145" spans="1:11" x14ac:dyDescent="0.25">
      <c r="A145" t="s">
        <v>1265</v>
      </c>
      <c r="B145">
        <v>1</v>
      </c>
      <c r="K145">
        <v>1</v>
      </c>
    </row>
    <row r="146" spans="1:11" x14ac:dyDescent="0.25">
      <c r="A146" t="s">
        <v>564</v>
      </c>
      <c r="E146">
        <v>1</v>
      </c>
      <c r="K146">
        <v>1</v>
      </c>
    </row>
    <row r="147" spans="1:11" x14ac:dyDescent="0.25">
      <c r="A147" t="s">
        <v>1078</v>
      </c>
      <c r="B147">
        <v>3</v>
      </c>
      <c r="K147">
        <v>3</v>
      </c>
    </row>
    <row r="148" spans="1:11" x14ac:dyDescent="0.25">
      <c r="A148" t="s">
        <v>1260</v>
      </c>
      <c r="B148">
        <v>3</v>
      </c>
      <c r="D148">
        <v>3</v>
      </c>
      <c r="E148">
        <v>4</v>
      </c>
      <c r="I148">
        <v>1</v>
      </c>
      <c r="K148">
        <v>11</v>
      </c>
    </row>
    <row r="149" spans="1:11" x14ac:dyDescent="0.25">
      <c r="A149" t="s">
        <v>1770</v>
      </c>
      <c r="E149">
        <v>1</v>
      </c>
      <c r="K149">
        <v>1</v>
      </c>
    </row>
    <row r="150" spans="1:11" x14ac:dyDescent="0.25">
      <c r="A150" t="s">
        <v>2262</v>
      </c>
      <c r="E150">
        <v>2</v>
      </c>
      <c r="G150">
        <v>1</v>
      </c>
      <c r="K150">
        <v>3</v>
      </c>
    </row>
    <row r="151" spans="1:11" x14ac:dyDescent="0.25">
      <c r="A151" t="s">
        <v>1434</v>
      </c>
      <c r="E151">
        <v>3</v>
      </c>
      <c r="K151">
        <v>3</v>
      </c>
    </row>
    <row r="152" spans="1:11" x14ac:dyDescent="0.25">
      <c r="A152" t="s">
        <v>702</v>
      </c>
      <c r="E152">
        <v>1</v>
      </c>
      <c r="H152">
        <v>1</v>
      </c>
      <c r="K152">
        <v>2</v>
      </c>
    </row>
    <row r="153" spans="1:11" x14ac:dyDescent="0.25">
      <c r="A153" t="s">
        <v>1256</v>
      </c>
      <c r="B153">
        <v>3</v>
      </c>
      <c r="E153">
        <v>4</v>
      </c>
      <c r="K153">
        <v>7</v>
      </c>
    </row>
    <row r="154" spans="1:11" x14ac:dyDescent="0.25">
      <c r="A154" t="s">
        <v>488</v>
      </c>
      <c r="E154">
        <v>1</v>
      </c>
      <c r="K154">
        <v>1</v>
      </c>
    </row>
    <row r="155" spans="1:11" x14ac:dyDescent="0.25">
      <c r="A155" t="s">
        <v>1255</v>
      </c>
      <c r="B155">
        <v>3</v>
      </c>
      <c r="K155">
        <v>3</v>
      </c>
    </row>
    <row r="156" spans="1:11" x14ac:dyDescent="0.25">
      <c r="A156" t="s">
        <v>65</v>
      </c>
      <c r="E156">
        <v>3</v>
      </c>
      <c r="K156">
        <v>3</v>
      </c>
    </row>
    <row r="157" spans="1:11" x14ac:dyDescent="0.25">
      <c r="A157" t="s">
        <v>1062</v>
      </c>
      <c r="B157">
        <v>9</v>
      </c>
      <c r="E157">
        <v>12</v>
      </c>
      <c r="I157">
        <v>10</v>
      </c>
      <c r="K157">
        <v>31</v>
      </c>
    </row>
    <row r="158" spans="1:11" x14ac:dyDescent="0.25">
      <c r="A158" t="s">
        <v>1431</v>
      </c>
      <c r="B158">
        <v>1</v>
      </c>
      <c r="K158">
        <v>1</v>
      </c>
    </row>
    <row r="159" spans="1:11" x14ac:dyDescent="0.25">
      <c r="A159" t="s">
        <v>1773</v>
      </c>
      <c r="E159">
        <v>5</v>
      </c>
      <c r="K159">
        <v>5</v>
      </c>
    </row>
    <row r="160" spans="1:11" x14ac:dyDescent="0.25">
      <c r="A160" t="s">
        <v>460</v>
      </c>
      <c r="E160">
        <v>2</v>
      </c>
      <c r="G160">
        <v>1</v>
      </c>
      <c r="K160">
        <v>3</v>
      </c>
    </row>
    <row r="161" spans="1:11" x14ac:dyDescent="0.25">
      <c r="A161" t="s">
        <v>163</v>
      </c>
      <c r="E161">
        <v>4</v>
      </c>
      <c r="K161">
        <v>4</v>
      </c>
    </row>
    <row r="162" spans="1:11" x14ac:dyDescent="0.25">
      <c r="A162" t="s">
        <v>144</v>
      </c>
      <c r="E162">
        <v>2</v>
      </c>
      <c r="K162">
        <v>2</v>
      </c>
    </row>
    <row r="163" spans="1:11" x14ac:dyDescent="0.25">
      <c r="A163" t="s">
        <v>394</v>
      </c>
      <c r="E163">
        <v>3</v>
      </c>
      <c r="K163">
        <v>3</v>
      </c>
    </row>
    <row r="164" spans="1:11" x14ac:dyDescent="0.25">
      <c r="A164" t="s">
        <v>220</v>
      </c>
      <c r="E164">
        <v>3</v>
      </c>
      <c r="K164">
        <v>3</v>
      </c>
    </row>
    <row r="165" spans="1:11" x14ac:dyDescent="0.25">
      <c r="A165" t="s">
        <v>358</v>
      </c>
      <c r="E165">
        <v>2</v>
      </c>
      <c r="K165">
        <v>2</v>
      </c>
    </row>
    <row r="166" spans="1:11" x14ac:dyDescent="0.25">
      <c r="A166" t="s">
        <v>445</v>
      </c>
      <c r="E166">
        <v>1</v>
      </c>
      <c r="K166">
        <v>1</v>
      </c>
    </row>
    <row r="167" spans="1:11" x14ac:dyDescent="0.25">
      <c r="A167" t="s">
        <v>50</v>
      </c>
      <c r="E167">
        <v>3</v>
      </c>
      <c r="K167">
        <v>3</v>
      </c>
    </row>
    <row r="168" spans="1:11" x14ac:dyDescent="0.25">
      <c r="A168" t="s">
        <v>333</v>
      </c>
      <c r="B168">
        <v>1</v>
      </c>
      <c r="E168">
        <v>4</v>
      </c>
      <c r="G168">
        <v>1</v>
      </c>
      <c r="K168">
        <v>6</v>
      </c>
    </row>
    <row r="169" spans="1:11" x14ac:dyDescent="0.25">
      <c r="A169" t="s">
        <v>1772</v>
      </c>
      <c r="E169">
        <v>2</v>
      </c>
      <c r="K169">
        <v>2</v>
      </c>
    </row>
    <row r="170" spans="1:11" x14ac:dyDescent="0.25">
      <c r="A170" t="s">
        <v>2179</v>
      </c>
      <c r="B170">
        <v>1</v>
      </c>
      <c r="K170">
        <v>1</v>
      </c>
    </row>
    <row r="171" spans="1:11" x14ac:dyDescent="0.25">
      <c r="A171" t="s">
        <v>1060</v>
      </c>
      <c r="E171">
        <v>12</v>
      </c>
      <c r="I171">
        <v>1</v>
      </c>
      <c r="K171">
        <v>13</v>
      </c>
    </row>
    <row r="172" spans="1:11" x14ac:dyDescent="0.25">
      <c r="A172" t="s">
        <v>2011</v>
      </c>
      <c r="E172">
        <v>4</v>
      </c>
      <c r="I172">
        <v>8</v>
      </c>
      <c r="K172">
        <v>12</v>
      </c>
    </row>
    <row r="173" spans="1:11" x14ac:dyDescent="0.25">
      <c r="A173" t="s">
        <v>1998</v>
      </c>
      <c r="B173">
        <v>2</v>
      </c>
      <c r="E173">
        <v>1</v>
      </c>
      <c r="G173">
        <v>1</v>
      </c>
      <c r="I173">
        <v>1</v>
      </c>
      <c r="K173">
        <v>5</v>
      </c>
    </row>
    <row r="174" spans="1:11" x14ac:dyDescent="0.25">
      <c r="A174" t="s">
        <v>1444</v>
      </c>
      <c r="E174">
        <v>1</v>
      </c>
      <c r="K174">
        <v>1</v>
      </c>
    </row>
    <row r="175" spans="1:11" x14ac:dyDescent="0.25">
      <c r="A175" t="s">
        <v>89</v>
      </c>
      <c r="E175">
        <v>2</v>
      </c>
      <c r="K175">
        <v>2</v>
      </c>
    </row>
    <row r="176" spans="1:11" x14ac:dyDescent="0.25">
      <c r="A176" t="s">
        <v>199</v>
      </c>
      <c r="E176">
        <v>2</v>
      </c>
      <c r="K176">
        <v>2</v>
      </c>
    </row>
    <row r="177" spans="1:11" x14ac:dyDescent="0.25">
      <c r="A177" t="s">
        <v>990</v>
      </c>
      <c r="E177">
        <v>1</v>
      </c>
      <c r="K177">
        <v>1</v>
      </c>
    </row>
    <row r="178" spans="1:11" x14ac:dyDescent="0.25">
      <c r="A178" t="s">
        <v>583</v>
      </c>
      <c r="B178">
        <v>2</v>
      </c>
      <c r="E178">
        <v>1</v>
      </c>
      <c r="I178">
        <v>2</v>
      </c>
      <c r="K178">
        <v>5</v>
      </c>
    </row>
    <row r="179" spans="1:11" x14ac:dyDescent="0.25">
      <c r="A179" t="s">
        <v>691</v>
      </c>
      <c r="B179">
        <v>1</v>
      </c>
      <c r="K179">
        <v>1</v>
      </c>
    </row>
    <row r="180" spans="1:11" x14ac:dyDescent="0.25">
      <c r="A180" t="s">
        <v>20</v>
      </c>
      <c r="E180">
        <v>3</v>
      </c>
      <c r="K180">
        <v>3</v>
      </c>
    </row>
    <row r="181" spans="1:11" x14ac:dyDescent="0.25">
      <c r="A181" t="s">
        <v>37</v>
      </c>
      <c r="E181">
        <v>1</v>
      </c>
      <c r="K181">
        <v>1</v>
      </c>
    </row>
    <row r="182" spans="1:11" x14ac:dyDescent="0.25">
      <c r="A182" t="s">
        <v>434</v>
      </c>
      <c r="E182">
        <v>1</v>
      </c>
      <c r="K182">
        <v>1</v>
      </c>
    </row>
    <row r="183" spans="1:11" x14ac:dyDescent="0.25">
      <c r="A183" t="s">
        <v>455</v>
      </c>
      <c r="D183">
        <v>1</v>
      </c>
      <c r="K183">
        <v>1</v>
      </c>
    </row>
    <row r="184" spans="1:11" x14ac:dyDescent="0.25">
      <c r="A184" t="s">
        <v>300</v>
      </c>
      <c r="E184">
        <v>2</v>
      </c>
      <c r="K184">
        <v>2</v>
      </c>
    </row>
    <row r="185" spans="1:11" x14ac:dyDescent="0.25">
      <c r="A185" t="s">
        <v>44</v>
      </c>
      <c r="E185">
        <v>1</v>
      </c>
      <c r="K185">
        <v>1</v>
      </c>
    </row>
    <row r="186" spans="1:11" x14ac:dyDescent="0.25">
      <c r="A186" t="s">
        <v>422</v>
      </c>
      <c r="E186">
        <v>2</v>
      </c>
      <c r="K186">
        <v>2</v>
      </c>
    </row>
    <row r="187" spans="1:11" x14ac:dyDescent="0.25">
      <c r="A187" t="s">
        <v>189</v>
      </c>
      <c r="B187">
        <v>1</v>
      </c>
      <c r="E187">
        <v>7</v>
      </c>
      <c r="K187">
        <v>8</v>
      </c>
    </row>
    <row r="188" spans="1:11" x14ac:dyDescent="0.25">
      <c r="A188" t="s">
        <v>1398</v>
      </c>
      <c r="E188">
        <v>3</v>
      </c>
      <c r="K188">
        <v>3</v>
      </c>
    </row>
    <row r="189" spans="1:11" x14ac:dyDescent="0.25">
      <c r="A189" t="s">
        <v>2263</v>
      </c>
      <c r="E189">
        <v>1</v>
      </c>
      <c r="K189">
        <v>1</v>
      </c>
    </row>
    <row r="190" spans="1:11" x14ac:dyDescent="0.25">
      <c r="A190" t="s">
        <v>968</v>
      </c>
      <c r="B190">
        <v>1</v>
      </c>
      <c r="E190">
        <v>6</v>
      </c>
      <c r="K190">
        <v>7</v>
      </c>
    </row>
    <row r="191" spans="1:11" x14ac:dyDescent="0.25">
      <c r="A191" t="s">
        <v>477</v>
      </c>
      <c r="E191">
        <v>2</v>
      </c>
      <c r="I191">
        <v>2</v>
      </c>
      <c r="K191">
        <v>4</v>
      </c>
    </row>
    <row r="192" spans="1:11" x14ac:dyDescent="0.25">
      <c r="A192" t="s">
        <v>1406</v>
      </c>
      <c r="E192">
        <v>1</v>
      </c>
      <c r="K192">
        <v>1</v>
      </c>
    </row>
    <row r="193" spans="1:11" x14ac:dyDescent="0.25">
      <c r="A193" t="s">
        <v>1647</v>
      </c>
      <c r="B193">
        <v>1</v>
      </c>
      <c r="E193">
        <v>1</v>
      </c>
      <c r="K193">
        <v>2</v>
      </c>
    </row>
    <row r="194" spans="1:11" x14ac:dyDescent="0.25">
      <c r="A194" t="s">
        <v>283</v>
      </c>
      <c r="B194">
        <v>1</v>
      </c>
      <c r="E194">
        <v>1</v>
      </c>
      <c r="K194">
        <v>2</v>
      </c>
    </row>
    <row r="195" spans="1:11" x14ac:dyDescent="0.25">
      <c r="A195" t="s">
        <v>1459</v>
      </c>
      <c r="E195">
        <v>1</v>
      </c>
      <c r="K195">
        <v>1</v>
      </c>
    </row>
    <row r="196" spans="1:11" x14ac:dyDescent="0.25">
      <c r="A196" t="s">
        <v>2269</v>
      </c>
      <c r="E196">
        <v>1</v>
      </c>
      <c r="K196">
        <v>1</v>
      </c>
    </row>
    <row r="197" spans="1:11" x14ac:dyDescent="0.25">
      <c r="A197" t="s">
        <v>243</v>
      </c>
      <c r="E197">
        <v>1</v>
      </c>
      <c r="K197">
        <v>1</v>
      </c>
    </row>
    <row r="198" spans="1:11" x14ac:dyDescent="0.25">
      <c r="A198" t="s">
        <v>1411</v>
      </c>
      <c r="B198">
        <v>3</v>
      </c>
      <c r="E198">
        <v>4</v>
      </c>
      <c r="K198">
        <v>7</v>
      </c>
    </row>
    <row r="199" spans="1:11" x14ac:dyDescent="0.25">
      <c r="A199" t="s">
        <v>173</v>
      </c>
      <c r="E199">
        <v>4</v>
      </c>
      <c r="K199">
        <v>4</v>
      </c>
    </row>
    <row r="200" spans="1:11" x14ac:dyDescent="0.25">
      <c r="A200" t="s">
        <v>226</v>
      </c>
      <c r="E200">
        <v>1</v>
      </c>
      <c r="K200">
        <v>1</v>
      </c>
    </row>
    <row r="201" spans="1:11" x14ac:dyDescent="0.25">
      <c r="A201" t="s">
        <v>1427</v>
      </c>
      <c r="E201">
        <v>1</v>
      </c>
      <c r="K201">
        <v>1</v>
      </c>
    </row>
    <row r="202" spans="1:11" x14ac:dyDescent="0.25">
      <c r="A202" t="s">
        <v>1445</v>
      </c>
      <c r="C202">
        <v>1</v>
      </c>
      <c r="K202">
        <v>1</v>
      </c>
    </row>
    <row r="203" spans="1:11" x14ac:dyDescent="0.25">
      <c r="A203" t="s">
        <v>2182</v>
      </c>
      <c r="D203">
        <v>1</v>
      </c>
      <c r="K203">
        <v>1</v>
      </c>
    </row>
    <row r="204" spans="1:11" x14ac:dyDescent="0.25">
      <c r="A204" t="s">
        <v>1775</v>
      </c>
      <c r="E204">
        <v>1</v>
      </c>
      <c r="K204">
        <v>1</v>
      </c>
    </row>
    <row r="205" spans="1:11" x14ac:dyDescent="0.25">
      <c r="A205" t="s">
        <v>1662</v>
      </c>
      <c r="D205">
        <v>1</v>
      </c>
      <c r="E205">
        <v>1</v>
      </c>
      <c r="I205">
        <v>1</v>
      </c>
      <c r="K205">
        <v>3</v>
      </c>
    </row>
    <row r="206" spans="1:11" x14ac:dyDescent="0.25">
      <c r="A206" t="s">
        <v>113</v>
      </c>
      <c r="B206">
        <v>3</v>
      </c>
      <c r="E206">
        <v>2</v>
      </c>
      <c r="I206">
        <v>2</v>
      </c>
      <c r="K206">
        <v>7</v>
      </c>
    </row>
    <row r="207" spans="1:11" x14ac:dyDescent="0.25">
      <c r="A207" t="s">
        <v>2181</v>
      </c>
      <c r="E207">
        <v>3</v>
      </c>
      <c r="G207">
        <v>2</v>
      </c>
      <c r="K207">
        <v>5</v>
      </c>
    </row>
    <row r="208" spans="1:11" x14ac:dyDescent="0.25">
      <c r="A208" t="s">
        <v>1660</v>
      </c>
      <c r="B208">
        <v>3</v>
      </c>
      <c r="E208">
        <v>6</v>
      </c>
      <c r="G208">
        <v>2</v>
      </c>
      <c r="I208">
        <v>6</v>
      </c>
      <c r="K208">
        <v>17</v>
      </c>
    </row>
    <row r="209" spans="1:11" x14ac:dyDescent="0.25">
      <c r="A209" t="s">
        <v>150</v>
      </c>
      <c r="E209">
        <v>1</v>
      </c>
      <c r="K209">
        <v>1</v>
      </c>
    </row>
    <row r="210" spans="1:11" x14ac:dyDescent="0.25">
      <c r="A210" t="s">
        <v>450</v>
      </c>
      <c r="D210">
        <v>1</v>
      </c>
      <c r="K210">
        <v>1</v>
      </c>
    </row>
    <row r="211" spans="1:11" x14ac:dyDescent="0.25">
      <c r="A211" t="s">
        <v>1022</v>
      </c>
      <c r="E211">
        <v>1</v>
      </c>
      <c r="G211">
        <v>1</v>
      </c>
      <c r="K211">
        <v>2</v>
      </c>
    </row>
    <row r="212" spans="1:11" x14ac:dyDescent="0.25">
      <c r="A212" t="s">
        <v>726</v>
      </c>
      <c r="B212">
        <v>7</v>
      </c>
      <c r="E212">
        <v>3</v>
      </c>
      <c r="G212">
        <v>2</v>
      </c>
      <c r="K212">
        <v>12</v>
      </c>
    </row>
    <row r="213" spans="1:11" x14ac:dyDescent="0.25">
      <c r="A213" t="s">
        <v>1467</v>
      </c>
      <c r="E213">
        <v>2</v>
      </c>
      <c r="K213">
        <v>2</v>
      </c>
    </row>
    <row r="214" spans="1:11" x14ac:dyDescent="0.25">
      <c r="A214" t="s">
        <v>119</v>
      </c>
      <c r="E214">
        <v>2</v>
      </c>
      <c r="K214">
        <v>2</v>
      </c>
    </row>
    <row r="215" spans="1:11" x14ac:dyDescent="0.25">
      <c r="A215" t="s">
        <v>1440</v>
      </c>
      <c r="E215">
        <v>1</v>
      </c>
      <c r="K215">
        <v>1</v>
      </c>
    </row>
    <row r="216" spans="1:11" x14ac:dyDescent="0.25">
      <c r="A216" t="s">
        <v>1909</v>
      </c>
      <c r="B216">
        <v>8</v>
      </c>
      <c r="E216">
        <v>13</v>
      </c>
      <c r="F216">
        <v>2</v>
      </c>
      <c r="G216">
        <v>20</v>
      </c>
      <c r="K216">
        <v>43</v>
      </c>
    </row>
    <row r="217" spans="1:11" x14ac:dyDescent="0.25">
      <c r="A217" t="s">
        <v>277</v>
      </c>
      <c r="E217">
        <v>2</v>
      </c>
      <c r="G217">
        <v>1</v>
      </c>
      <c r="K217">
        <v>3</v>
      </c>
    </row>
    <row r="218" spans="1:11" x14ac:dyDescent="0.25">
      <c r="A218" t="s">
        <v>1658</v>
      </c>
      <c r="B218">
        <v>2</v>
      </c>
      <c r="K218">
        <v>2</v>
      </c>
    </row>
    <row r="219" spans="1:11" x14ac:dyDescent="0.25">
      <c r="A219" t="s">
        <v>1252</v>
      </c>
      <c r="D219">
        <v>1</v>
      </c>
      <c r="E219">
        <v>4</v>
      </c>
      <c r="G219">
        <v>1</v>
      </c>
      <c r="K219">
        <v>6</v>
      </c>
    </row>
    <row r="220" spans="1:11" x14ac:dyDescent="0.25">
      <c r="A220" t="s">
        <v>588</v>
      </c>
      <c r="B220">
        <v>1</v>
      </c>
      <c r="E220">
        <v>4</v>
      </c>
      <c r="G220">
        <v>1</v>
      </c>
      <c r="I220">
        <v>3</v>
      </c>
      <c r="K220">
        <v>9</v>
      </c>
    </row>
    <row r="221" spans="1:11" x14ac:dyDescent="0.25">
      <c r="A221" t="s">
        <v>1052</v>
      </c>
      <c r="B221">
        <v>1</v>
      </c>
      <c r="D221">
        <v>2</v>
      </c>
      <c r="E221">
        <v>12</v>
      </c>
      <c r="I221">
        <v>3</v>
      </c>
      <c r="K221">
        <v>18</v>
      </c>
    </row>
    <row r="222" spans="1:11" x14ac:dyDescent="0.25">
      <c r="A222" t="s">
        <v>168</v>
      </c>
      <c r="E222">
        <v>1</v>
      </c>
      <c r="K222">
        <v>1</v>
      </c>
    </row>
    <row r="223" spans="1:11" x14ac:dyDescent="0.25">
      <c r="A223" t="s">
        <v>2003</v>
      </c>
      <c r="E223">
        <v>1</v>
      </c>
      <c r="K223">
        <v>1</v>
      </c>
    </row>
    <row r="224" spans="1:11" x14ac:dyDescent="0.25">
      <c r="A224" t="s">
        <v>1414</v>
      </c>
      <c r="E224">
        <v>4</v>
      </c>
      <c r="K224">
        <v>4</v>
      </c>
    </row>
    <row r="225" spans="1:11" x14ac:dyDescent="0.25">
      <c r="A225" t="s">
        <v>1762</v>
      </c>
      <c r="B225">
        <v>1</v>
      </c>
      <c r="E225">
        <v>1</v>
      </c>
      <c r="K225">
        <v>2</v>
      </c>
    </row>
    <row r="226" spans="1:11" x14ac:dyDescent="0.25">
      <c r="A226" t="s">
        <v>1466</v>
      </c>
      <c r="B226">
        <v>1</v>
      </c>
      <c r="K226">
        <v>1</v>
      </c>
    </row>
    <row r="227" spans="1:11" x14ac:dyDescent="0.25">
      <c r="A227" t="s">
        <v>2370</v>
      </c>
      <c r="C227">
        <v>1</v>
      </c>
      <c r="D227">
        <v>9</v>
      </c>
      <c r="E227">
        <v>10</v>
      </c>
      <c r="G227">
        <v>2</v>
      </c>
      <c r="I227">
        <v>3</v>
      </c>
      <c r="K227">
        <v>25</v>
      </c>
    </row>
    <row r="228" spans="1:11" x14ac:dyDescent="0.25">
      <c r="A228" t="s">
        <v>2371</v>
      </c>
      <c r="B228">
        <v>2</v>
      </c>
      <c r="K228">
        <v>2</v>
      </c>
    </row>
    <row r="229" spans="1:11" x14ac:dyDescent="0.25">
      <c r="A229" t="s">
        <v>2372</v>
      </c>
      <c r="B229">
        <v>1</v>
      </c>
      <c r="E229">
        <v>2</v>
      </c>
      <c r="I229">
        <v>1</v>
      </c>
      <c r="K229">
        <v>4</v>
      </c>
    </row>
    <row r="230" spans="1:11" x14ac:dyDescent="0.25">
      <c r="A230" t="s">
        <v>2381</v>
      </c>
      <c r="B230">
        <v>3</v>
      </c>
      <c r="C230">
        <v>4</v>
      </c>
      <c r="K230">
        <v>7</v>
      </c>
    </row>
    <row r="231" spans="1:11" x14ac:dyDescent="0.25">
      <c r="A231" t="s">
        <v>2401</v>
      </c>
      <c r="B231">
        <v>1</v>
      </c>
      <c r="C231">
        <v>4</v>
      </c>
      <c r="K231">
        <v>5</v>
      </c>
    </row>
    <row r="232" spans="1:11" x14ac:dyDescent="0.25">
      <c r="A232" t="s">
        <v>2417</v>
      </c>
      <c r="B232">
        <v>1</v>
      </c>
      <c r="E232">
        <v>1</v>
      </c>
      <c r="K232">
        <v>2</v>
      </c>
    </row>
    <row r="233" spans="1:11" x14ac:dyDescent="0.25">
      <c r="A233" t="s">
        <v>2423</v>
      </c>
      <c r="B233">
        <v>1</v>
      </c>
      <c r="K233">
        <v>1</v>
      </c>
    </row>
    <row r="234" spans="1:11" x14ac:dyDescent="0.25">
      <c r="A234" t="s">
        <v>2427</v>
      </c>
      <c r="B234">
        <v>2</v>
      </c>
      <c r="E234">
        <v>4</v>
      </c>
      <c r="G234">
        <v>1</v>
      </c>
      <c r="I234">
        <v>2</v>
      </c>
      <c r="K234">
        <v>9</v>
      </c>
    </row>
    <row r="235" spans="1:11" x14ac:dyDescent="0.25">
      <c r="A235" t="s">
        <v>2439</v>
      </c>
      <c r="B235">
        <v>2</v>
      </c>
      <c r="K235">
        <v>2</v>
      </c>
    </row>
    <row r="236" spans="1:11" x14ac:dyDescent="0.25">
      <c r="A236" t="s">
        <v>2447</v>
      </c>
      <c r="D236">
        <v>2</v>
      </c>
      <c r="E236">
        <v>1</v>
      </c>
      <c r="K236">
        <v>3</v>
      </c>
    </row>
    <row r="237" spans="1:11" x14ac:dyDescent="0.25">
      <c r="A237" t="s">
        <v>2457</v>
      </c>
      <c r="D237">
        <v>1</v>
      </c>
      <c r="E237">
        <v>2</v>
      </c>
      <c r="G237">
        <v>2</v>
      </c>
      <c r="I237">
        <v>2</v>
      </c>
      <c r="K237">
        <v>7</v>
      </c>
    </row>
    <row r="238" spans="1:11" x14ac:dyDescent="0.25">
      <c r="A238" t="s">
        <v>2471</v>
      </c>
      <c r="D238">
        <v>1</v>
      </c>
      <c r="E238">
        <v>4</v>
      </c>
      <c r="I238">
        <v>3</v>
      </c>
      <c r="K238">
        <v>8</v>
      </c>
    </row>
    <row r="239" spans="1:11" x14ac:dyDescent="0.25">
      <c r="A239" t="s">
        <v>2487</v>
      </c>
      <c r="B239">
        <v>4</v>
      </c>
      <c r="E239">
        <v>10</v>
      </c>
      <c r="G239">
        <v>1</v>
      </c>
      <c r="I239">
        <v>2</v>
      </c>
      <c r="K239">
        <v>17</v>
      </c>
    </row>
    <row r="240" spans="1:11" x14ac:dyDescent="0.25">
      <c r="A240" t="s">
        <v>2512</v>
      </c>
      <c r="E240">
        <v>2</v>
      </c>
      <c r="G240">
        <v>1</v>
      </c>
      <c r="I240">
        <v>4</v>
      </c>
      <c r="K240">
        <v>7</v>
      </c>
    </row>
    <row r="241" spans="1:11" x14ac:dyDescent="0.25">
      <c r="A241" t="s">
        <v>2518</v>
      </c>
      <c r="B241">
        <v>1</v>
      </c>
      <c r="K241">
        <v>1</v>
      </c>
    </row>
    <row r="242" spans="1:11" x14ac:dyDescent="0.25">
      <c r="A242" t="s">
        <v>2520</v>
      </c>
      <c r="B242">
        <v>3</v>
      </c>
      <c r="D242">
        <v>1</v>
      </c>
      <c r="K242">
        <v>4</v>
      </c>
    </row>
    <row r="243" spans="1:11" x14ac:dyDescent="0.25">
      <c r="A243" t="s">
        <v>2539</v>
      </c>
      <c r="B243">
        <v>8</v>
      </c>
      <c r="E243">
        <v>5</v>
      </c>
      <c r="I243">
        <v>2</v>
      </c>
      <c r="K243">
        <v>15</v>
      </c>
    </row>
    <row r="244" spans="1:11" x14ac:dyDescent="0.25">
      <c r="A244" t="s">
        <v>2570</v>
      </c>
      <c r="E244">
        <v>7</v>
      </c>
      <c r="I244">
        <v>3</v>
      </c>
      <c r="K244">
        <v>10</v>
      </c>
    </row>
    <row r="245" spans="1:11" x14ac:dyDescent="0.25">
      <c r="A245" t="s">
        <v>2584</v>
      </c>
      <c r="E245">
        <v>1</v>
      </c>
      <c r="I245">
        <v>1</v>
      </c>
      <c r="K245">
        <v>2</v>
      </c>
    </row>
    <row r="246" spans="1:11" x14ac:dyDescent="0.25">
      <c r="A246" t="s">
        <v>2588</v>
      </c>
      <c r="B246">
        <v>1</v>
      </c>
      <c r="D246">
        <v>1</v>
      </c>
      <c r="E246">
        <v>4</v>
      </c>
      <c r="I246">
        <v>2</v>
      </c>
      <c r="K246">
        <v>8</v>
      </c>
    </row>
    <row r="247" spans="1:11" x14ac:dyDescent="0.25">
      <c r="A247" t="s">
        <v>2605</v>
      </c>
      <c r="B247">
        <v>2</v>
      </c>
      <c r="E247">
        <v>4</v>
      </c>
      <c r="G247">
        <v>1</v>
      </c>
      <c r="I247">
        <v>2</v>
      </c>
      <c r="K247">
        <v>9</v>
      </c>
    </row>
    <row r="248" spans="1:11" x14ac:dyDescent="0.25">
      <c r="A248" t="s">
        <v>2627</v>
      </c>
      <c r="B248">
        <v>1</v>
      </c>
      <c r="K248">
        <v>1</v>
      </c>
    </row>
    <row r="249" spans="1:11" x14ac:dyDescent="0.25">
      <c r="A249" t="s">
        <v>2630</v>
      </c>
      <c r="B249">
        <v>14</v>
      </c>
      <c r="E249">
        <v>11</v>
      </c>
      <c r="G249">
        <v>1</v>
      </c>
      <c r="I249">
        <v>4</v>
      </c>
      <c r="J249">
        <v>1</v>
      </c>
      <c r="K249">
        <v>31</v>
      </c>
    </row>
    <row r="250" spans="1:11" x14ac:dyDescent="0.25">
      <c r="A250" t="s">
        <v>2683</v>
      </c>
      <c r="E250">
        <v>1</v>
      </c>
      <c r="I250">
        <v>1</v>
      </c>
      <c r="K250">
        <v>2</v>
      </c>
    </row>
    <row r="251" spans="1:11" x14ac:dyDescent="0.25">
      <c r="A251" t="s">
        <v>2688</v>
      </c>
      <c r="B251">
        <v>7</v>
      </c>
      <c r="E251">
        <v>1</v>
      </c>
      <c r="I251">
        <v>1</v>
      </c>
      <c r="K251">
        <v>9</v>
      </c>
    </row>
    <row r="252" spans="1:11" x14ac:dyDescent="0.25">
      <c r="A252" t="s">
        <v>2714</v>
      </c>
      <c r="E252">
        <v>2</v>
      </c>
      <c r="I252">
        <v>1</v>
      </c>
      <c r="K252">
        <v>3</v>
      </c>
    </row>
    <row r="253" spans="1:11" x14ac:dyDescent="0.25">
      <c r="A253" t="s">
        <v>2717</v>
      </c>
      <c r="E253">
        <v>4</v>
      </c>
      <c r="I253">
        <v>3</v>
      </c>
      <c r="K253">
        <v>7</v>
      </c>
    </row>
    <row r="254" spans="1:11" x14ac:dyDescent="0.25">
      <c r="A254" t="s">
        <v>2727</v>
      </c>
      <c r="B254">
        <v>1</v>
      </c>
      <c r="K254">
        <v>1</v>
      </c>
    </row>
    <row r="255" spans="1:11" x14ac:dyDescent="0.25">
      <c r="A255" t="s">
        <v>2731</v>
      </c>
      <c r="D255">
        <v>2</v>
      </c>
      <c r="E255">
        <v>5</v>
      </c>
      <c r="I255">
        <v>2</v>
      </c>
      <c r="K255">
        <v>9</v>
      </c>
    </row>
    <row r="256" spans="1:11" x14ac:dyDescent="0.25">
      <c r="A256" t="s">
        <v>2753</v>
      </c>
      <c r="B256">
        <v>1</v>
      </c>
      <c r="C256">
        <v>1</v>
      </c>
      <c r="D256">
        <v>2</v>
      </c>
      <c r="E256">
        <v>3</v>
      </c>
      <c r="I256">
        <v>2</v>
      </c>
      <c r="K256">
        <v>9</v>
      </c>
    </row>
    <row r="257" spans="1:11" x14ac:dyDescent="0.25">
      <c r="A257" t="s">
        <v>2781</v>
      </c>
      <c r="E257">
        <v>1</v>
      </c>
      <c r="K257">
        <v>1</v>
      </c>
    </row>
    <row r="258" spans="1:11" x14ac:dyDescent="0.25">
      <c r="A258" t="s">
        <v>2795</v>
      </c>
      <c r="B258">
        <v>1</v>
      </c>
      <c r="E258">
        <v>2</v>
      </c>
      <c r="I258">
        <v>2</v>
      </c>
      <c r="K258">
        <v>5</v>
      </c>
    </row>
    <row r="259" spans="1:11" x14ac:dyDescent="0.25">
      <c r="A259" t="s">
        <v>2806</v>
      </c>
      <c r="B259">
        <v>1</v>
      </c>
      <c r="E259">
        <v>1</v>
      </c>
      <c r="I259">
        <v>1</v>
      </c>
      <c r="K259">
        <v>3</v>
      </c>
    </row>
    <row r="260" spans="1:11" x14ac:dyDescent="0.25">
      <c r="A260" t="s">
        <v>2815</v>
      </c>
      <c r="B260">
        <v>1</v>
      </c>
      <c r="E260">
        <v>1</v>
      </c>
      <c r="I260">
        <v>1</v>
      </c>
      <c r="K260">
        <v>3</v>
      </c>
    </row>
    <row r="261" spans="1:11" x14ac:dyDescent="0.25">
      <c r="A261" t="s">
        <v>2821</v>
      </c>
      <c r="B261">
        <v>1</v>
      </c>
      <c r="E261">
        <v>1</v>
      </c>
      <c r="K261">
        <v>2</v>
      </c>
    </row>
    <row r="262" spans="1:11" x14ac:dyDescent="0.25">
      <c r="A262" t="s">
        <v>2825</v>
      </c>
      <c r="E262">
        <v>4</v>
      </c>
      <c r="I262">
        <v>3</v>
      </c>
      <c r="K262">
        <v>7</v>
      </c>
    </row>
    <row r="263" spans="1:11" x14ac:dyDescent="0.25">
      <c r="A263" t="s">
        <v>2841</v>
      </c>
      <c r="B263">
        <v>2</v>
      </c>
      <c r="E263">
        <v>1</v>
      </c>
      <c r="I263">
        <v>1</v>
      </c>
      <c r="K263">
        <v>4</v>
      </c>
    </row>
    <row r="264" spans="1:11" x14ac:dyDescent="0.25">
      <c r="A264" t="s">
        <v>2851</v>
      </c>
      <c r="D264">
        <v>1</v>
      </c>
      <c r="E264">
        <v>1</v>
      </c>
      <c r="K264">
        <v>2</v>
      </c>
    </row>
    <row r="265" spans="1:11" x14ac:dyDescent="0.25">
      <c r="A265" t="s">
        <v>2856</v>
      </c>
      <c r="E265">
        <v>2</v>
      </c>
      <c r="I265">
        <v>1</v>
      </c>
      <c r="K265">
        <v>3</v>
      </c>
    </row>
    <row r="266" spans="1:11" x14ac:dyDescent="0.25">
      <c r="A266" t="s">
        <v>2860</v>
      </c>
      <c r="E266">
        <v>1</v>
      </c>
      <c r="I266">
        <v>1</v>
      </c>
      <c r="K266">
        <v>2</v>
      </c>
    </row>
    <row r="267" spans="1:11" x14ac:dyDescent="0.25">
      <c r="A267" t="s">
        <v>2865</v>
      </c>
      <c r="B267">
        <v>2</v>
      </c>
      <c r="E267">
        <v>2</v>
      </c>
      <c r="I267">
        <v>2</v>
      </c>
      <c r="K267">
        <v>6</v>
      </c>
    </row>
    <row r="268" spans="1:11" x14ac:dyDescent="0.25">
      <c r="A268" t="s">
        <v>2879</v>
      </c>
      <c r="E268">
        <v>1</v>
      </c>
      <c r="I268">
        <v>1</v>
      </c>
      <c r="K268">
        <v>2</v>
      </c>
    </row>
    <row r="269" spans="1:11" x14ac:dyDescent="0.25">
      <c r="A269" t="s">
        <v>2884</v>
      </c>
      <c r="E269">
        <v>4</v>
      </c>
      <c r="I269">
        <v>6</v>
      </c>
      <c r="K269">
        <v>10</v>
      </c>
    </row>
    <row r="270" spans="1:11" x14ac:dyDescent="0.25">
      <c r="A270" t="s">
        <v>2893</v>
      </c>
      <c r="C270">
        <v>1</v>
      </c>
      <c r="D270">
        <v>2</v>
      </c>
      <c r="K270">
        <v>3</v>
      </c>
    </row>
    <row r="271" spans="1:11" x14ac:dyDescent="0.25">
      <c r="A271" t="s">
        <v>2904</v>
      </c>
      <c r="C271">
        <v>1</v>
      </c>
      <c r="D271">
        <v>1</v>
      </c>
      <c r="E271">
        <v>3</v>
      </c>
      <c r="I271">
        <v>3</v>
      </c>
      <c r="K271">
        <v>8</v>
      </c>
    </row>
    <row r="272" spans="1:11" x14ac:dyDescent="0.25">
      <c r="A272" t="s">
        <v>2919</v>
      </c>
      <c r="E272">
        <v>1</v>
      </c>
      <c r="K272">
        <v>1</v>
      </c>
    </row>
    <row r="273" spans="1:11" x14ac:dyDescent="0.25">
      <c r="A273" t="s">
        <v>2922</v>
      </c>
      <c r="E273">
        <v>1</v>
      </c>
      <c r="I273">
        <v>1</v>
      </c>
      <c r="K273">
        <v>2</v>
      </c>
    </row>
    <row r="274" spans="1:11" x14ac:dyDescent="0.25">
      <c r="A274" t="s">
        <v>2927</v>
      </c>
      <c r="B274">
        <v>4</v>
      </c>
      <c r="E274">
        <v>6</v>
      </c>
      <c r="I274">
        <v>3</v>
      </c>
      <c r="J274">
        <v>1</v>
      </c>
      <c r="K274">
        <v>14</v>
      </c>
    </row>
    <row r="275" spans="1:11" x14ac:dyDescent="0.25">
      <c r="A275" t="s">
        <v>2942</v>
      </c>
      <c r="E275">
        <v>1</v>
      </c>
      <c r="I275">
        <v>1</v>
      </c>
      <c r="K275">
        <v>2</v>
      </c>
    </row>
    <row r="276" spans="1:11" x14ac:dyDescent="0.25">
      <c r="A276" t="s">
        <v>2946</v>
      </c>
      <c r="E276">
        <v>2</v>
      </c>
      <c r="I276">
        <v>1</v>
      </c>
      <c r="K276">
        <v>3</v>
      </c>
    </row>
    <row r="277" spans="1:11" x14ac:dyDescent="0.25">
      <c r="A277" t="s">
        <v>2951</v>
      </c>
      <c r="B277">
        <v>1</v>
      </c>
      <c r="K277">
        <v>1</v>
      </c>
    </row>
    <row r="278" spans="1:11" x14ac:dyDescent="0.25">
      <c r="A278" t="s">
        <v>3047</v>
      </c>
      <c r="B278">
        <v>1</v>
      </c>
      <c r="E278">
        <v>1</v>
      </c>
      <c r="K278">
        <v>2</v>
      </c>
    </row>
    <row r="279" spans="1:11" x14ac:dyDescent="0.25">
      <c r="A279" t="s">
        <v>3065</v>
      </c>
      <c r="E279">
        <v>3</v>
      </c>
      <c r="I279">
        <v>2</v>
      </c>
      <c r="K279">
        <v>5</v>
      </c>
    </row>
    <row r="280" spans="1:11" x14ac:dyDescent="0.25">
      <c r="A280" t="s">
        <v>3068</v>
      </c>
      <c r="E280">
        <v>2</v>
      </c>
      <c r="I280">
        <v>2</v>
      </c>
      <c r="K280">
        <v>4</v>
      </c>
    </row>
    <row r="281" spans="1:11" x14ac:dyDescent="0.25">
      <c r="A281" t="s">
        <v>3071</v>
      </c>
      <c r="E281">
        <v>2</v>
      </c>
      <c r="I281">
        <v>2</v>
      </c>
      <c r="K281">
        <v>4</v>
      </c>
    </row>
    <row r="282" spans="1:11" x14ac:dyDescent="0.25">
      <c r="A282" t="s">
        <v>3073</v>
      </c>
      <c r="E282">
        <v>1</v>
      </c>
      <c r="I282">
        <v>1</v>
      </c>
      <c r="K282">
        <v>2</v>
      </c>
    </row>
    <row r="283" spans="1:11" x14ac:dyDescent="0.25">
      <c r="A283" t="s">
        <v>3075</v>
      </c>
      <c r="B283">
        <v>1</v>
      </c>
      <c r="K283">
        <v>1</v>
      </c>
    </row>
    <row r="284" spans="1:11" x14ac:dyDescent="0.25">
      <c r="A284" t="s">
        <v>3077</v>
      </c>
      <c r="B284">
        <v>2</v>
      </c>
      <c r="E284">
        <v>3</v>
      </c>
      <c r="K284">
        <v>5</v>
      </c>
    </row>
    <row r="285" spans="1:11" x14ac:dyDescent="0.25">
      <c r="A285" t="s">
        <v>3080</v>
      </c>
      <c r="B285">
        <v>1</v>
      </c>
      <c r="E285">
        <v>1</v>
      </c>
      <c r="K285">
        <v>2</v>
      </c>
    </row>
    <row r="286" spans="1:11" x14ac:dyDescent="0.25">
      <c r="A286" t="s">
        <v>3083</v>
      </c>
      <c r="E286">
        <v>1</v>
      </c>
      <c r="G286">
        <v>2</v>
      </c>
      <c r="I286">
        <v>2</v>
      </c>
      <c r="K286">
        <v>5</v>
      </c>
    </row>
    <row r="287" spans="1:11" x14ac:dyDescent="0.25">
      <c r="A287" t="s">
        <v>3085</v>
      </c>
      <c r="B287">
        <v>1</v>
      </c>
      <c r="E287">
        <v>1</v>
      </c>
      <c r="K287">
        <v>2</v>
      </c>
    </row>
    <row r="288" spans="1:11" x14ac:dyDescent="0.25">
      <c r="A288" t="s">
        <v>3088</v>
      </c>
      <c r="E288">
        <v>2</v>
      </c>
      <c r="G288">
        <v>1</v>
      </c>
      <c r="K288">
        <v>3</v>
      </c>
    </row>
    <row r="289" spans="1:11" x14ac:dyDescent="0.25">
      <c r="A289" t="s">
        <v>3089</v>
      </c>
      <c r="D289">
        <v>1</v>
      </c>
      <c r="K289">
        <v>1</v>
      </c>
    </row>
    <row r="290" spans="1:11" x14ac:dyDescent="0.25">
      <c r="A290" t="s">
        <v>3091</v>
      </c>
      <c r="E290">
        <v>6</v>
      </c>
      <c r="I290">
        <v>2</v>
      </c>
      <c r="K290">
        <v>8</v>
      </c>
    </row>
    <row r="291" spans="1:11" x14ac:dyDescent="0.25">
      <c r="A291" t="s">
        <v>3094</v>
      </c>
      <c r="E291">
        <v>4</v>
      </c>
      <c r="K291">
        <v>4</v>
      </c>
    </row>
    <row r="292" spans="1:11" x14ac:dyDescent="0.25">
      <c r="A292" t="s">
        <v>3098</v>
      </c>
      <c r="B292">
        <v>3</v>
      </c>
      <c r="D292">
        <v>2</v>
      </c>
      <c r="E292">
        <v>4</v>
      </c>
      <c r="I292">
        <v>3</v>
      </c>
      <c r="K292">
        <v>12</v>
      </c>
    </row>
    <row r="293" spans="1:11" x14ac:dyDescent="0.25">
      <c r="A293" t="s">
        <v>3104</v>
      </c>
      <c r="E293">
        <v>1</v>
      </c>
      <c r="K293">
        <v>1</v>
      </c>
    </row>
    <row r="294" spans="1:11" x14ac:dyDescent="0.25">
      <c r="A294" t="s">
        <v>3106</v>
      </c>
      <c r="E294">
        <v>3</v>
      </c>
      <c r="I294">
        <v>2</v>
      </c>
      <c r="K294">
        <v>5</v>
      </c>
    </row>
    <row r="295" spans="1:11" x14ac:dyDescent="0.25">
      <c r="A295" t="s">
        <v>3109</v>
      </c>
      <c r="E295">
        <v>2</v>
      </c>
      <c r="I295">
        <v>2</v>
      </c>
      <c r="K295">
        <v>4</v>
      </c>
    </row>
    <row r="296" spans="1:11" x14ac:dyDescent="0.25">
      <c r="A296" t="s">
        <v>3112</v>
      </c>
      <c r="D296">
        <v>2</v>
      </c>
      <c r="E296">
        <v>2</v>
      </c>
      <c r="I296">
        <v>2</v>
      </c>
      <c r="K296">
        <v>6</v>
      </c>
    </row>
    <row r="297" spans="1:11" x14ac:dyDescent="0.25">
      <c r="A297" t="s">
        <v>3117</v>
      </c>
      <c r="E297">
        <v>2</v>
      </c>
      <c r="I297">
        <v>2</v>
      </c>
      <c r="K297">
        <v>4</v>
      </c>
    </row>
    <row r="298" spans="1:11" x14ac:dyDescent="0.25">
      <c r="A298" t="s">
        <v>3120</v>
      </c>
      <c r="E298">
        <v>1</v>
      </c>
      <c r="I298">
        <v>1</v>
      </c>
      <c r="K298">
        <v>2</v>
      </c>
    </row>
    <row r="299" spans="1:11" x14ac:dyDescent="0.25">
      <c r="A299" t="s">
        <v>3122</v>
      </c>
      <c r="B299">
        <v>1</v>
      </c>
      <c r="E299">
        <v>2</v>
      </c>
      <c r="K299">
        <v>3</v>
      </c>
    </row>
    <row r="300" spans="1:11" x14ac:dyDescent="0.25">
      <c r="A300" t="s">
        <v>3124</v>
      </c>
      <c r="E300">
        <v>5</v>
      </c>
      <c r="K300">
        <v>5</v>
      </c>
    </row>
    <row r="301" spans="1:11" x14ac:dyDescent="0.25">
      <c r="A301" t="s">
        <v>3126</v>
      </c>
      <c r="E301">
        <v>2</v>
      </c>
      <c r="I301">
        <v>1</v>
      </c>
      <c r="K301">
        <v>3</v>
      </c>
    </row>
    <row r="302" spans="1:11" x14ac:dyDescent="0.25">
      <c r="A302" t="s">
        <v>3129</v>
      </c>
      <c r="E302">
        <v>1</v>
      </c>
      <c r="I302">
        <v>1</v>
      </c>
      <c r="K302">
        <v>2</v>
      </c>
    </row>
    <row r="303" spans="1:11" x14ac:dyDescent="0.25">
      <c r="A303" t="s">
        <v>3131</v>
      </c>
      <c r="E303">
        <v>1</v>
      </c>
      <c r="I303">
        <v>1</v>
      </c>
      <c r="K303">
        <v>2</v>
      </c>
    </row>
    <row r="304" spans="1:11" x14ac:dyDescent="0.25">
      <c r="A304" t="s">
        <v>3133</v>
      </c>
      <c r="B304">
        <v>3</v>
      </c>
      <c r="K304">
        <v>3</v>
      </c>
    </row>
    <row r="305" spans="1:11" x14ac:dyDescent="0.25">
      <c r="A305" t="s">
        <v>3136</v>
      </c>
      <c r="B305">
        <v>2</v>
      </c>
      <c r="K305">
        <v>2</v>
      </c>
    </row>
    <row r="306" spans="1:11" x14ac:dyDescent="0.25">
      <c r="A306" t="s">
        <v>3445</v>
      </c>
      <c r="E306">
        <v>1</v>
      </c>
      <c r="K306">
        <v>1</v>
      </c>
    </row>
    <row r="307" spans="1:11" x14ac:dyDescent="0.25">
      <c r="A307" t="s">
        <v>3448</v>
      </c>
      <c r="E307">
        <v>2</v>
      </c>
      <c r="K307">
        <v>2</v>
      </c>
    </row>
    <row r="308" spans="1:11" x14ac:dyDescent="0.25">
      <c r="A308" t="s">
        <v>3450</v>
      </c>
      <c r="B308">
        <v>1</v>
      </c>
      <c r="K308">
        <v>1</v>
      </c>
    </row>
    <row r="309" spans="1:11" x14ac:dyDescent="0.25">
      <c r="A309" t="s">
        <v>3451</v>
      </c>
      <c r="D309">
        <v>1</v>
      </c>
      <c r="K309">
        <v>1</v>
      </c>
    </row>
    <row r="310" spans="1:11" x14ac:dyDescent="0.25">
      <c r="A310" t="s">
        <v>3454</v>
      </c>
      <c r="E310">
        <v>1</v>
      </c>
      <c r="K310">
        <v>1</v>
      </c>
    </row>
    <row r="311" spans="1:11" x14ac:dyDescent="0.25">
      <c r="A311" t="s">
        <v>3456</v>
      </c>
      <c r="E311">
        <v>1</v>
      </c>
      <c r="K311">
        <v>1</v>
      </c>
    </row>
    <row r="312" spans="1:11" x14ac:dyDescent="0.25">
      <c r="A312" t="s">
        <v>3461</v>
      </c>
      <c r="E312">
        <v>2</v>
      </c>
      <c r="K312">
        <v>2</v>
      </c>
    </row>
    <row r="313" spans="1:11" x14ac:dyDescent="0.25">
      <c r="A313" t="s">
        <v>3462</v>
      </c>
      <c r="B313">
        <v>1</v>
      </c>
      <c r="E313">
        <v>6</v>
      </c>
      <c r="G313">
        <v>2</v>
      </c>
      <c r="I313">
        <v>5</v>
      </c>
      <c r="K313">
        <v>14</v>
      </c>
    </row>
    <row r="314" spans="1:11" x14ac:dyDescent="0.25">
      <c r="A314" t="s">
        <v>3464</v>
      </c>
      <c r="E314">
        <v>2</v>
      </c>
      <c r="K314">
        <v>2</v>
      </c>
    </row>
    <row r="315" spans="1:11" x14ac:dyDescent="0.25">
      <c r="A315" t="s">
        <v>3466</v>
      </c>
      <c r="E315">
        <v>3</v>
      </c>
      <c r="K315">
        <v>3</v>
      </c>
    </row>
    <row r="316" spans="1:11" x14ac:dyDescent="0.25">
      <c r="A316" t="s">
        <v>3468</v>
      </c>
      <c r="D316">
        <v>1</v>
      </c>
      <c r="K316">
        <v>1</v>
      </c>
    </row>
    <row r="317" spans="1:11" x14ac:dyDescent="0.25">
      <c r="A317" t="s">
        <v>3469</v>
      </c>
      <c r="E317">
        <v>1</v>
      </c>
      <c r="G317">
        <v>1</v>
      </c>
      <c r="K317">
        <v>2</v>
      </c>
    </row>
    <row r="318" spans="1:11" x14ac:dyDescent="0.25">
      <c r="A318" t="s">
        <v>3564</v>
      </c>
      <c r="B318">
        <v>2</v>
      </c>
      <c r="D318">
        <v>1</v>
      </c>
      <c r="E318">
        <v>1</v>
      </c>
      <c r="K318">
        <v>4</v>
      </c>
    </row>
    <row r="319" spans="1:11" x14ac:dyDescent="0.25">
      <c r="A319" t="s">
        <v>3581</v>
      </c>
      <c r="B319">
        <v>2</v>
      </c>
      <c r="K319">
        <v>2</v>
      </c>
    </row>
    <row r="320" spans="1:11" x14ac:dyDescent="0.25">
      <c r="A320" t="s">
        <v>3590</v>
      </c>
      <c r="B320">
        <v>1</v>
      </c>
      <c r="E320">
        <v>2</v>
      </c>
      <c r="K320">
        <v>3</v>
      </c>
    </row>
    <row r="321" spans="1:11" x14ac:dyDescent="0.25">
      <c r="A321" t="s">
        <v>3600</v>
      </c>
      <c r="B321">
        <v>3</v>
      </c>
      <c r="E321">
        <v>1</v>
      </c>
      <c r="K321">
        <v>4</v>
      </c>
    </row>
    <row r="322" spans="1:11" x14ac:dyDescent="0.25">
      <c r="A322" t="s">
        <v>3612</v>
      </c>
      <c r="D322">
        <v>2</v>
      </c>
      <c r="E322">
        <v>1</v>
      </c>
      <c r="K322">
        <v>3</v>
      </c>
    </row>
    <row r="323" spans="1:11" x14ac:dyDescent="0.25">
      <c r="A323" t="s">
        <v>3624</v>
      </c>
      <c r="D323">
        <v>3</v>
      </c>
      <c r="E323">
        <v>1</v>
      </c>
      <c r="K323">
        <v>4</v>
      </c>
    </row>
    <row r="324" spans="1:11" x14ac:dyDescent="0.25">
      <c r="A324" t="s">
        <v>3632</v>
      </c>
      <c r="B324">
        <v>1</v>
      </c>
      <c r="E324">
        <v>1</v>
      </c>
      <c r="I324">
        <v>1</v>
      </c>
      <c r="K324">
        <v>3</v>
      </c>
    </row>
    <row r="325" spans="1:11" x14ac:dyDescent="0.25">
      <c r="A325" t="s">
        <v>3640</v>
      </c>
      <c r="B325">
        <v>2</v>
      </c>
      <c r="D325">
        <v>1</v>
      </c>
      <c r="E325">
        <v>1</v>
      </c>
      <c r="K325">
        <v>4</v>
      </c>
    </row>
    <row r="326" spans="1:11" x14ac:dyDescent="0.25">
      <c r="A326" t="s">
        <v>3653</v>
      </c>
      <c r="D326">
        <v>1</v>
      </c>
      <c r="K326">
        <v>1</v>
      </c>
    </row>
    <row r="327" spans="1:11" x14ac:dyDescent="0.25">
      <c r="A327" t="s">
        <v>3658</v>
      </c>
      <c r="E327">
        <v>1</v>
      </c>
      <c r="I327">
        <v>1</v>
      </c>
      <c r="K327">
        <v>2</v>
      </c>
    </row>
    <row r="328" spans="1:11" x14ac:dyDescent="0.25">
      <c r="A328" t="s">
        <v>3663</v>
      </c>
      <c r="B328">
        <v>1</v>
      </c>
      <c r="K328">
        <v>1</v>
      </c>
    </row>
    <row r="329" spans="1:11" x14ac:dyDescent="0.25">
      <c r="A329" t="s">
        <v>3668</v>
      </c>
      <c r="D329">
        <v>1</v>
      </c>
      <c r="K329">
        <v>1</v>
      </c>
    </row>
    <row r="330" spans="1:11" x14ac:dyDescent="0.25">
      <c r="A330" t="s">
        <v>3673</v>
      </c>
      <c r="D330">
        <v>1</v>
      </c>
      <c r="E330">
        <v>1</v>
      </c>
      <c r="K330">
        <v>2</v>
      </c>
    </row>
    <row r="331" spans="1:11" x14ac:dyDescent="0.25">
      <c r="A331" t="s">
        <v>3681</v>
      </c>
      <c r="E331">
        <v>3</v>
      </c>
      <c r="G331">
        <v>1</v>
      </c>
      <c r="I331">
        <v>2</v>
      </c>
      <c r="K331">
        <v>6</v>
      </c>
    </row>
    <row r="332" spans="1:11" x14ac:dyDescent="0.25">
      <c r="A332" t="s">
        <v>3693</v>
      </c>
      <c r="B332">
        <v>2</v>
      </c>
      <c r="D332">
        <v>1</v>
      </c>
      <c r="K332">
        <v>3</v>
      </c>
    </row>
    <row r="333" spans="1:11" x14ac:dyDescent="0.25">
      <c r="A333" t="s">
        <v>3705</v>
      </c>
      <c r="B333">
        <v>1</v>
      </c>
      <c r="D333">
        <v>2</v>
      </c>
      <c r="E333">
        <v>5</v>
      </c>
      <c r="I333">
        <v>3</v>
      </c>
      <c r="K333">
        <v>11</v>
      </c>
    </row>
    <row r="334" spans="1:11" x14ac:dyDescent="0.25">
      <c r="A334" t="s">
        <v>3737</v>
      </c>
      <c r="B334">
        <v>1</v>
      </c>
      <c r="K334">
        <v>1</v>
      </c>
    </row>
    <row r="335" spans="1:11" x14ac:dyDescent="0.25">
      <c r="A335" t="s">
        <v>3739</v>
      </c>
      <c r="D335">
        <v>1</v>
      </c>
      <c r="K335">
        <v>1</v>
      </c>
    </row>
    <row r="336" spans="1:11" x14ac:dyDescent="0.25">
      <c r="A336" t="s">
        <v>3747</v>
      </c>
      <c r="E336">
        <v>1</v>
      </c>
      <c r="I336">
        <v>1</v>
      </c>
      <c r="K336">
        <v>2</v>
      </c>
    </row>
    <row r="337" spans="1:11" x14ac:dyDescent="0.25">
      <c r="A337" t="s">
        <v>3752</v>
      </c>
      <c r="D337">
        <v>1</v>
      </c>
      <c r="E337">
        <v>3</v>
      </c>
      <c r="K337">
        <v>4</v>
      </c>
    </row>
    <row r="338" spans="1:11" x14ac:dyDescent="0.25">
      <c r="A338" t="s">
        <v>3759</v>
      </c>
      <c r="B338">
        <v>1</v>
      </c>
      <c r="E338">
        <v>3</v>
      </c>
      <c r="I338">
        <v>2</v>
      </c>
      <c r="K338">
        <v>6</v>
      </c>
    </row>
    <row r="339" spans="1:11" x14ac:dyDescent="0.25">
      <c r="A339" t="s">
        <v>3800</v>
      </c>
      <c r="E339">
        <v>3</v>
      </c>
      <c r="K339">
        <v>3</v>
      </c>
    </row>
    <row r="340" spans="1:11" x14ac:dyDescent="0.25">
      <c r="A340" t="s">
        <v>3818</v>
      </c>
      <c r="E340">
        <v>1</v>
      </c>
      <c r="K340">
        <v>1</v>
      </c>
    </row>
    <row r="341" spans="1:11" x14ac:dyDescent="0.25">
      <c r="A341" t="s">
        <v>3820</v>
      </c>
      <c r="E341">
        <v>3</v>
      </c>
      <c r="G341">
        <v>1</v>
      </c>
      <c r="K341">
        <v>4</v>
      </c>
    </row>
    <row r="342" spans="1:11" x14ac:dyDescent="0.25">
      <c r="A342" t="s">
        <v>3822</v>
      </c>
      <c r="B342">
        <v>1</v>
      </c>
      <c r="K342">
        <v>1</v>
      </c>
    </row>
    <row r="343" spans="1:11" x14ac:dyDescent="0.25">
      <c r="A343" t="s">
        <v>3823</v>
      </c>
      <c r="D343">
        <v>1</v>
      </c>
      <c r="E343">
        <v>1</v>
      </c>
      <c r="G343">
        <v>1</v>
      </c>
      <c r="K343">
        <v>3</v>
      </c>
    </row>
    <row r="344" spans="1:11" x14ac:dyDescent="0.25">
      <c r="A344" t="s">
        <v>3826</v>
      </c>
      <c r="E344">
        <v>2</v>
      </c>
      <c r="K344">
        <v>2</v>
      </c>
    </row>
    <row r="345" spans="1:11" x14ac:dyDescent="0.25">
      <c r="A345" t="s">
        <v>3827</v>
      </c>
      <c r="E345">
        <v>2</v>
      </c>
      <c r="K345">
        <v>2</v>
      </c>
    </row>
    <row r="346" spans="1:11" x14ac:dyDescent="0.25">
      <c r="A346" t="s">
        <v>3829</v>
      </c>
      <c r="E346">
        <v>1</v>
      </c>
      <c r="K346">
        <v>1</v>
      </c>
    </row>
    <row r="347" spans="1:11" x14ac:dyDescent="0.25">
      <c r="A347" t="s">
        <v>3839</v>
      </c>
      <c r="B347">
        <v>1</v>
      </c>
      <c r="K347">
        <v>1</v>
      </c>
    </row>
    <row r="348" spans="1:11" x14ac:dyDescent="0.25">
      <c r="A348" t="s">
        <v>3841</v>
      </c>
      <c r="E348">
        <v>1</v>
      </c>
      <c r="K348">
        <v>1</v>
      </c>
    </row>
    <row r="349" spans="1:11" x14ac:dyDescent="0.25">
      <c r="A349" t="s">
        <v>3832</v>
      </c>
      <c r="E349">
        <v>5</v>
      </c>
      <c r="K349">
        <v>5</v>
      </c>
    </row>
    <row r="350" spans="1:11" x14ac:dyDescent="0.25">
      <c r="A350" t="s">
        <v>3837</v>
      </c>
      <c r="B350">
        <v>1</v>
      </c>
      <c r="K350">
        <v>1</v>
      </c>
    </row>
    <row r="351" spans="1:11" x14ac:dyDescent="0.25">
      <c r="A351" t="s">
        <v>3844</v>
      </c>
      <c r="E351">
        <v>1</v>
      </c>
      <c r="K351">
        <v>1</v>
      </c>
    </row>
    <row r="352" spans="1:11" x14ac:dyDescent="0.25">
      <c r="A352" t="s">
        <v>3803</v>
      </c>
      <c r="E352">
        <v>1</v>
      </c>
      <c r="K352">
        <v>1</v>
      </c>
    </row>
    <row r="353" spans="1:11" x14ac:dyDescent="0.25">
      <c r="A353" t="s">
        <v>3806</v>
      </c>
      <c r="D353">
        <v>2</v>
      </c>
      <c r="E353">
        <v>9</v>
      </c>
      <c r="K353">
        <v>11</v>
      </c>
    </row>
    <row r="354" spans="1:11" x14ac:dyDescent="0.25">
      <c r="A354" t="s">
        <v>4001</v>
      </c>
      <c r="E354">
        <v>1</v>
      </c>
      <c r="K354">
        <v>1</v>
      </c>
    </row>
    <row r="355" spans="1:11" x14ac:dyDescent="0.25">
      <c r="A355" t="s">
        <v>4003</v>
      </c>
      <c r="D355">
        <v>1</v>
      </c>
      <c r="E355">
        <v>4</v>
      </c>
      <c r="K355">
        <v>5</v>
      </c>
    </row>
    <row r="356" spans="1:11" x14ac:dyDescent="0.25">
      <c r="A356" t="s">
        <v>4008</v>
      </c>
      <c r="B356">
        <v>2</v>
      </c>
      <c r="K356">
        <v>2</v>
      </c>
    </row>
    <row r="357" spans="1:11" x14ac:dyDescent="0.25">
      <c r="A357" t="s">
        <v>4011</v>
      </c>
      <c r="E357">
        <v>1</v>
      </c>
      <c r="K357">
        <v>1</v>
      </c>
    </row>
    <row r="358" spans="1:11" x14ac:dyDescent="0.25">
      <c r="A358" t="s">
        <v>4018</v>
      </c>
      <c r="B358">
        <v>1</v>
      </c>
      <c r="E358">
        <v>3</v>
      </c>
      <c r="K358">
        <v>4</v>
      </c>
    </row>
    <row r="359" spans="1:11" x14ac:dyDescent="0.25">
      <c r="A359" t="s">
        <v>4022</v>
      </c>
      <c r="E359">
        <v>1</v>
      </c>
      <c r="G359">
        <v>1</v>
      </c>
      <c r="I359">
        <v>1</v>
      </c>
      <c r="K359">
        <v>3</v>
      </c>
    </row>
    <row r="360" spans="1:11" x14ac:dyDescent="0.25">
      <c r="A360" t="s">
        <v>4028</v>
      </c>
      <c r="B360">
        <v>2</v>
      </c>
      <c r="E360">
        <v>2</v>
      </c>
      <c r="K360">
        <v>4</v>
      </c>
    </row>
    <row r="361" spans="1:11" x14ac:dyDescent="0.25">
      <c r="A361" t="s">
        <v>4031</v>
      </c>
      <c r="B361">
        <v>1</v>
      </c>
      <c r="K361">
        <v>1</v>
      </c>
    </row>
    <row r="362" spans="1:11" x14ac:dyDescent="0.25">
      <c r="A362" t="s">
        <v>4033</v>
      </c>
      <c r="E362">
        <v>1</v>
      </c>
      <c r="K362">
        <v>1</v>
      </c>
    </row>
    <row r="363" spans="1:11" x14ac:dyDescent="0.25">
      <c r="A363" t="s">
        <v>4035</v>
      </c>
      <c r="E363">
        <v>1</v>
      </c>
      <c r="I363">
        <v>1</v>
      </c>
      <c r="K363">
        <v>2</v>
      </c>
    </row>
    <row r="364" spans="1:11" x14ac:dyDescent="0.25">
      <c r="A364" t="s">
        <v>4037</v>
      </c>
      <c r="B364">
        <v>1</v>
      </c>
      <c r="K364">
        <v>1</v>
      </c>
    </row>
    <row r="365" spans="1:11" x14ac:dyDescent="0.25">
      <c r="A365" t="s">
        <v>4039</v>
      </c>
      <c r="E365">
        <v>1</v>
      </c>
      <c r="K365">
        <v>1</v>
      </c>
    </row>
    <row r="366" spans="1:11" x14ac:dyDescent="0.25">
      <c r="A366" t="s">
        <v>4041</v>
      </c>
      <c r="E366">
        <v>1</v>
      </c>
      <c r="K366">
        <v>1</v>
      </c>
    </row>
    <row r="367" spans="1:11" x14ac:dyDescent="0.25">
      <c r="A367" t="s">
        <v>4043</v>
      </c>
      <c r="E367">
        <v>1</v>
      </c>
      <c r="K367">
        <v>1</v>
      </c>
    </row>
    <row r="368" spans="1:11" x14ac:dyDescent="0.25">
      <c r="A368" t="s">
        <v>4045</v>
      </c>
      <c r="E368">
        <v>1</v>
      </c>
      <c r="K368">
        <v>1</v>
      </c>
    </row>
    <row r="369" spans="1:11" x14ac:dyDescent="0.25">
      <c r="A369" t="s">
        <v>4047</v>
      </c>
      <c r="B369">
        <v>1</v>
      </c>
      <c r="K369">
        <v>1</v>
      </c>
    </row>
    <row r="370" spans="1:11" x14ac:dyDescent="0.25">
      <c r="A370" t="s">
        <v>4049</v>
      </c>
      <c r="E370">
        <v>2</v>
      </c>
      <c r="K370">
        <v>2</v>
      </c>
    </row>
    <row r="371" spans="1:11" x14ac:dyDescent="0.25">
      <c r="A371" t="s">
        <v>4051</v>
      </c>
      <c r="E371">
        <v>1</v>
      </c>
      <c r="K371">
        <v>1</v>
      </c>
    </row>
    <row r="372" spans="1:11" x14ac:dyDescent="0.25">
      <c r="A372" t="s">
        <v>4053</v>
      </c>
      <c r="B372">
        <v>2</v>
      </c>
      <c r="E372">
        <v>5</v>
      </c>
      <c r="K372">
        <v>7</v>
      </c>
    </row>
    <row r="373" spans="1:11" x14ac:dyDescent="0.25">
      <c r="A373" t="s">
        <v>4055</v>
      </c>
      <c r="B373">
        <v>1</v>
      </c>
      <c r="K373">
        <v>1</v>
      </c>
    </row>
    <row r="374" spans="1:11" x14ac:dyDescent="0.25">
      <c r="A374" t="s">
        <v>4058</v>
      </c>
      <c r="B374">
        <v>1</v>
      </c>
      <c r="E374">
        <v>1</v>
      </c>
      <c r="K374">
        <v>2</v>
      </c>
    </row>
    <row r="375" spans="1:11" x14ac:dyDescent="0.25">
      <c r="A375" t="s">
        <v>4061</v>
      </c>
      <c r="E375">
        <v>2</v>
      </c>
      <c r="K375">
        <v>2</v>
      </c>
    </row>
    <row r="376" spans="1:11" x14ac:dyDescent="0.25">
      <c r="A376" t="s">
        <v>4063</v>
      </c>
      <c r="B376">
        <v>1</v>
      </c>
      <c r="E376">
        <v>3</v>
      </c>
      <c r="K376">
        <v>4</v>
      </c>
    </row>
    <row r="377" spans="1:11" x14ac:dyDescent="0.25">
      <c r="A377" t="s">
        <v>4067</v>
      </c>
      <c r="E377">
        <v>2</v>
      </c>
      <c r="K377">
        <v>2</v>
      </c>
    </row>
    <row r="378" spans="1:11" x14ac:dyDescent="0.25">
      <c r="A378" t="s">
        <v>4072</v>
      </c>
      <c r="B378">
        <v>2</v>
      </c>
      <c r="E378">
        <v>2</v>
      </c>
      <c r="K378">
        <v>4</v>
      </c>
    </row>
    <row r="379" spans="1:11" x14ac:dyDescent="0.25">
      <c r="A379" t="s">
        <v>4075</v>
      </c>
      <c r="E379">
        <v>1</v>
      </c>
      <c r="K379">
        <v>1</v>
      </c>
    </row>
    <row r="380" spans="1:11" x14ac:dyDescent="0.25">
      <c r="A380" t="s">
        <v>4077</v>
      </c>
      <c r="E380">
        <v>1</v>
      </c>
      <c r="K380">
        <v>1</v>
      </c>
    </row>
    <row r="381" spans="1:11" x14ac:dyDescent="0.25">
      <c r="A381" t="s">
        <v>4080</v>
      </c>
      <c r="E381">
        <v>1</v>
      </c>
      <c r="K381">
        <v>1</v>
      </c>
    </row>
    <row r="382" spans="1:11" x14ac:dyDescent="0.25">
      <c r="A382" t="s">
        <v>4082</v>
      </c>
      <c r="E382">
        <v>2</v>
      </c>
      <c r="G382">
        <v>1</v>
      </c>
      <c r="K382">
        <v>3</v>
      </c>
    </row>
    <row r="383" spans="1:11" x14ac:dyDescent="0.25">
      <c r="A383" t="s">
        <v>4085</v>
      </c>
      <c r="E383">
        <v>1</v>
      </c>
      <c r="K383">
        <v>1</v>
      </c>
    </row>
    <row r="384" spans="1:11" x14ac:dyDescent="0.25">
      <c r="A384" t="s">
        <v>4087</v>
      </c>
      <c r="E384">
        <v>1</v>
      </c>
      <c r="K384">
        <v>1</v>
      </c>
    </row>
    <row r="385" spans="1:11" x14ac:dyDescent="0.25">
      <c r="A385" t="s">
        <v>4089</v>
      </c>
      <c r="E385">
        <v>1</v>
      </c>
      <c r="K385">
        <v>1</v>
      </c>
    </row>
    <row r="386" spans="1:11" x14ac:dyDescent="0.25">
      <c r="A386" t="s">
        <v>4284</v>
      </c>
      <c r="E386">
        <v>1</v>
      </c>
      <c r="K386">
        <v>1</v>
      </c>
    </row>
    <row r="387" spans="1:11" x14ac:dyDescent="0.25">
      <c r="A387" t="s">
        <v>4266</v>
      </c>
      <c r="E387">
        <v>1</v>
      </c>
      <c r="G387">
        <v>1</v>
      </c>
      <c r="K387">
        <v>2</v>
      </c>
    </row>
    <row r="388" spans="1:11" x14ac:dyDescent="0.25">
      <c r="A388" t="s">
        <v>4267</v>
      </c>
      <c r="E388">
        <v>1</v>
      </c>
      <c r="K388">
        <v>1</v>
      </c>
    </row>
    <row r="389" spans="1:11" x14ac:dyDescent="0.25">
      <c r="A389" t="s">
        <v>4271</v>
      </c>
      <c r="B389">
        <v>1</v>
      </c>
      <c r="K389">
        <v>1</v>
      </c>
    </row>
    <row r="390" spans="1:11" x14ac:dyDescent="0.25">
      <c r="A390" t="s">
        <v>4274</v>
      </c>
      <c r="E390">
        <v>1</v>
      </c>
      <c r="K390">
        <v>1</v>
      </c>
    </row>
    <row r="391" spans="1:11" x14ac:dyDescent="0.25">
      <c r="A391" t="s">
        <v>4276</v>
      </c>
      <c r="B391">
        <v>1</v>
      </c>
      <c r="K391">
        <v>1</v>
      </c>
    </row>
    <row r="392" spans="1:11" x14ac:dyDescent="0.25">
      <c r="A392" t="s">
        <v>4277</v>
      </c>
      <c r="E392">
        <v>1</v>
      </c>
      <c r="K392">
        <v>1</v>
      </c>
    </row>
    <row r="393" spans="1:11" x14ac:dyDescent="0.25">
      <c r="A393" t="s">
        <v>4279</v>
      </c>
      <c r="E393">
        <v>1</v>
      </c>
      <c r="G393">
        <v>1</v>
      </c>
      <c r="K393">
        <v>2</v>
      </c>
    </row>
    <row r="394" spans="1:11" x14ac:dyDescent="0.25">
      <c r="A394" t="s">
        <v>4281</v>
      </c>
      <c r="D394">
        <v>1</v>
      </c>
      <c r="E394">
        <v>2</v>
      </c>
      <c r="K394">
        <v>3</v>
      </c>
    </row>
    <row r="395" spans="1:11" x14ac:dyDescent="0.25">
      <c r="A395" t="s">
        <v>4282</v>
      </c>
      <c r="E395">
        <v>1</v>
      </c>
      <c r="K395">
        <v>1</v>
      </c>
    </row>
    <row r="396" spans="1:11" x14ac:dyDescent="0.25">
      <c r="A396" t="s">
        <v>4286</v>
      </c>
      <c r="B396">
        <v>1</v>
      </c>
      <c r="K396">
        <v>1</v>
      </c>
    </row>
    <row r="397" spans="1:11" x14ac:dyDescent="0.25">
      <c r="A397" t="s">
        <v>4287</v>
      </c>
      <c r="E397">
        <v>1</v>
      </c>
      <c r="K397">
        <v>1</v>
      </c>
    </row>
    <row r="398" spans="1:11" x14ac:dyDescent="0.25">
      <c r="A398" t="s">
        <v>4289</v>
      </c>
      <c r="E398">
        <v>1</v>
      </c>
      <c r="K398">
        <v>1</v>
      </c>
    </row>
    <row r="399" spans="1:11" x14ac:dyDescent="0.25">
      <c r="A399" t="s">
        <v>4291</v>
      </c>
      <c r="E399">
        <v>1</v>
      </c>
      <c r="K399">
        <v>1</v>
      </c>
    </row>
    <row r="400" spans="1:11" x14ac:dyDescent="0.25">
      <c r="A400" t="s">
        <v>4293</v>
      </c>
      <c r="B400">
        <v>1</v>
      </c>
      <c r="K400">
        <v>1</v>
      </c>
    </row>
    <row r="401" spans="1:11" x14ac:dyDescent="0.25">
      <c r="A401" t="s">
        <v>4295</v>
      </c>
      <c r="E401">
        <v>1</v>
      </c>
      <c r="K401">
        <v>1</v>
      </c>
    </row>
    <row r="402" spans="1:11" x14ac:dyDescent="0.25">
      <c r="A402" t="s">
        <v>4297</v>
      </c>
      <c r="E402">
        <v>1</v>
      </c>
      <c r="K402">
        <v>1</v>
      </c>
    </row>
    <row r="403" spans="1:11" x14ac:dyDescent="0.25">
      <c r="A403" t="s">
        <v>4299</v>
      </c>
      <c r="E403">
        <v>2</v>
      </c>
      <c r="K403">
        <v>2</v>
      </c>
    </row>
    <row r="404" spans="1:11" x14ac:dyDescent="0.25">
      <c r="A404" t="s">
        <v>4302</v>
      </c>
      <c r="E404">
        <v>1</v>
      </c>
      <c r="K404">
        <v>1</v>
      </c>
    </row>
    <row r="405" spans="1:11" x14ac:dyDescent="0.25">
      <c r="A405" t="s">
        <v>4304</v>
      </c>
      <c r="E405">
        <v>1</v>
      </c>
      <c r="K405">
        <v>1</v>
      </c>
    </row>
    <row r="406" spans="1:11" x14ac:dyDescent="0.25">
      <c r="A406" t="s">
        <v>4306</v>
      </c>
      <c r="E406">
        <v>2</v>
      </c>
      <c r="K406">
        <v>2</v>
      </c>
    </row>
    <row r="407" spans="1:11" x14ac:dyDescent="0.25">
      <c r="A407" t="s">
        <v>4308</v>
      </c>
      <c r="E407">
        <v>1</v>
      </c>
      <c r="K407">
        <v>1</v>
      </c>
    </row>
    <row r="408" spans="1:11" x14ac:dyDescent="0.25">
      <c r="A408" t="s">
        <v>4310</v>
      </c>
      <c r="E408">
        <v>1</v>
      </c>
      <c r="K408">
        <v>1</v>
      </c>
    </row>
    <row r="409" spans="1:11" x14ac:dyDescent="0.25">
      <c r="A409" t="s">
        <v>4311</v>
      </c>
      <c r="E409">
        <v>1</v>
      </c>
      <c r="G409">
        <v>2</v>
      </c>
      <c r="K409">
        <v>3</v>
      </c>
    </row>
    <row r="410" spans="1:11" x14ac:dyDescent="0.25">
      <c r="A410" t="s">
        <v>4313</v>
      </c>
      <c r="B410">
        <v>1</v>
      </c>
      <c r="E410">
        <v>1</v>
      </c>
      <c r="K410">
        <v>2</v>
      </c>
    </row>
    <row r="411" spans="1:11" x14ac:dyDescent="0.25">
      <c r="A411" t="s">
        <v>4315</v>
      </c>
      <c r="E411">
        <v>1</v>
      </c>
      <c r="K411">
        <v>1</v>
      </c>
    </row>
    <row r="412" spans="1:11" x14ac:dyDescent="0.25">
      <c r="A412" t="s">
        <v>4317</v>
      </c>
      <c r="E412">
        <v>1</v>
      </c>
      <c r="K412">
        <v>1</v>
      </c>
    </row>
    <row r="413" spans="1:11" x14ac:dyDescent="0.25">
      <c r="A413" t="s">
        <v>4319</v>
      </c>
      <c r="E413">
        <v>2</v>
      </c>
      <c r="K413">
        <v>2</v>
      </c>
    </row>
    <row r="414" spans="1:11" x14ac:dyDescent="0.25">
      <c r="A414" t="s">
        <v>4320</v>
      </c>
      <c r="E414">
        <v>1</v>
      </c>
      <c r="K414">
        <v>1</v>
      </c>
    </row>
    <row r="415" spans="1:11" x14ac:dyDescent="0.25">
      <c r="A415" t="s">
        <v>4321</v>
      </c>
      <c r="E415">
        <v>1</v>
      </c>
      <c r="K415">
        <v>1</v>
      </c>
    </row>
    <row r="416" spans="1:11" x14ac:dyDescent="0.25">
      <c r="A416" t="s">
        <v>4323</v>
      </c>
      <c r="D416">
        <v>1</v>
      </c>
      <c r="K416">
        <v>1</v>
      </c>
    </row>
    <row r="417" spans="1:11" x14ac:dyDescent="0.25">
      <c r="A417" t="s">
        <v>4269</v>
      </c>
      <c r="E417">
        <v>1</v>
      </c>
      <c r="G417">
        <v>1</v>
      </c>
      <c r="K417">
        <v>2</v>
      </c>
    </row>
    <row r="418" spans="1:11" x14ac:dyDescent="0.25">
      <c r="A418" t="s">
        <v>4298</v>
      </c>
      <c r="E418">
        <v>1</v>
      </c>
      <c r="G418">
        <v>1</v>
      </c>
      <c r="K418">
        <v>2</v>
      </c>
    </row>
    <row r="419" spans="1:11" x14ac:dyDescent="0.25">
      <c r="A419" t="s">
        <v>4330</v>
      </c>
      <c r="B419">
        <v>1</v>
      </c>
      <c r="K419">
        <v>1</v>
      </c>
    </row>
    <row r="420" spans="1:11" x14ac:dyDescent="0.25">
      <c r="A420" t="s">
        <v>4333</v>
      </c>
      <c r="D420">
        <v>1</v>
      </c>
      <c r="K420">
        <v>1</v>
      </c>
    </row>
    <row r="421" spans="1:11" x14ac:dyDescent="0.25">
      <c r="A421" t="s">
        <v>4666</v>
      </c>
      <c r="E421">
        <v>1</v>
      </c>
      <c r="K421">
        <v>1</v>
      </c>
    </row>
    <row r="422" spans="1:11" x14ac:dyDescent="0.25">
      <c r="A422" t="s">
        <v>4537</v>
      </c>
      <c r="E422">
        <v>1</v>
      </c>
      <c r="K422">
        <v>1</v>
      </c>
    </row>
    <row r="423" spans="1:11" x14ac:dyDescent="0.25">
      <c r="A423" t="s">
        <v>4540</v>
      </c>
      <c r="E423">
        <v>1</v>
      </c>
      <c r="K423">
        <v>1</v>
      </c>
    </row>
    <row r="424" spans="1:11" x14ac:dyDescent="0.25">
      <c r="A424" t="s">
        <v>4542</v>
      </c>
      <c r="D424">
        <v>1</v>
      </c>
      <c r="E424">
        <v>1</v>
      </c>
      <c r="K424">
        <v>2</v>
      </c>
    </row>
    <row r="425" spans="1:11" x14ac:dyDescent="0.25">
      <c r="A425" t="s">
        <v>4545</v>
      </c>
      <c r="E425">
        <v>1</v>
      </c>
      <c r="K425">
        <v>1</v>
      </c>
    </row>
    <row r="426" spans="1:11" x14ac:dyDescent="0.25">
      <c r="A426" t="s">
        <v>4547</v>
      </c>
      <c r="E426">
        <v>1</v>
      </c>
      <c r="K426">
        <v>1</v>
      </c>
    </row>
    <row r="427" spans="1:11" x14ac:dyDescent="0.25">
      <c r="A427" t="s">
        <v>4549</v>
      </c>
      <c r="E427">
        <v>1</v>
      </c>
      <c r="K427">
        <v>1</v>
      </c>
    </row>
    <row r="428" spans="1:11" x14ac:dyDescent="0.25">
      <c r="A428" t="s">
        <v>4551</v>
      </c>
      <c r="E428">
        <v>1</v>
      </c>
      <c r="K428">
        <v>1</v>
      </c>
    </row>
    <row r="429" spans="1:11" x14ac:dyDescent="0.25">
      <c r="A429" t="s">
        <v>4553</v>
      </c>
      <c r="E429">
        <v>1</v>
      </c>
      <c r="K429">
        <v>1</v>
      </c>
    </row>
    <row r="430" spans="1:11" x14ac:dyDescent="0.25">
      <c r="A430" t="s">
        <v>4555</v>
      </c>
      <c r="E430">
        <v>1</v>
      </c>
      <c r="K430">
        <v>1</v>
      </c>
    </row>
    <row r="431" spans="1:11" x14ac:dyDescent="0.25">
      <c r="A431" t="s">
        <v>4558</v>
      </c>
      <c r="E431">
        <v>1</v>
      </c>
      <c r="K431">
        <v>1</v>
      </c>
    </row>
    <row r="432" spans="1:11" x14ac:dyDescent="0.25">
      <c r="A432" t="s">
        <v>4561</v>
      </c>
      <c r="E432">
        <v>2</v>
      </c>
      <c r="K432">
        <v>2</v>
      </c>
    </row>
    <row r="433" spans="1:11" x14ac:dyDescent="0.25">
      <c r="A433" t="s">
        <v>4563</v>
      </c>
      <c r="E433">
        <v>1</v>
      </c>
      <c r="I433">
        <v>1</v>
      </c>
      <c r="K433">
        <v>2</v>
      </c>
    </row>
    <row r="434" spans="1:11" x14ac:dyDescent="0.25">
      <c r="A434" t="s">
        <v>4565</v>
      </c>
      <c r="B434">
        <v>1</v>
      </c>
      <c r="E434">
        <v>1</v>
      </c>
      <c r="K434">
        <v>2</v>
      </c>
    </row>
    <row r="435" spans="1:11" x14ac:dyDescent="0.25">
      <c r="A435" t="s">
        <v>4567</v>
      </c>
      <c r="E435">
        <v>1</v>
      </c>
      <c r="K435">
        <v>1</v>
      </c>
    </row>
    <row r="436" spans="1:11" x14ac:dyDescent="0.25">
      <c r="A436" t="s">
        <v>4569</v>
      </c>
      <c r="B436">
        <v>1</v>
      </c>
      <c r="K436">
        <v>1</v>
      </c>
    </row>
    <row r="437" spans="1:11" x14ac:dyDescent="0.25">
      <c r="A437" t="s">
        <v>4572</v>
      </c>
      <c r="D437">
        <v>1</v>
      </c>
      <c r="E437">
        <v>1</v>
      </c>
      <c r="K437">
        <v>2</v>
      </c>
    </row>
    <row r="438" spans="1:11" x14ac:dyDescent="0.25">
      <c r="A438" t="s">
        <v>4574</v>
      </c>
      <c r="E438">
        <v>2</v>
      </c>
      <c r="K438">
        <v>2</v>
      </c>
    </row>
    <row r="439" spans="1:11" x14ac:dyDescent="0.25">
      <c r="A439" t="s">
        <v>4577</v>
      </c>
      <c r="E439">
        <v>1</v>
      </c>
      <c r="K439">
        <v>1</v>
      </c>
    </row>
    <row r="440" spans="1:11" x14ac:dyDescent="0.25">
      <c r="A440" t="s">
        <v>4579</v>
      </c>
      <c r="E440">
        <v>2</v>
      </c>
      <c r="K440">
        <v>2</v>
      </c>
    </row>
    <row r="441" spans="1:11" x14ac:dyDescent="0.25">
      <c r="A441" t="s">
        <v>4581</v>
      </c>
      <c r="E441">
        <v>3</v>
      </c>
      <c r="K441">
        <v>3</v>
      </c>
    </row>
    <row r="442" spans="1:11" x14ac:dyDescent="0.25">
      <c r="A442" t="s">
        <v>4584</v>
      </c>
      <c r="B442">
        <v>1</v>
      </c>
      <c r="K442">
        <v>1</v>
      </c>
    </row>
    <row r="443" spans="1:11" x14ac:dyDescent="0.25">
      <c r="A443" t="s">
        <v>4586</v>
      </c>
      <c r="E443">
        <v>1</v>
      </c>
      <c r="K443">
        <v>1</v>
      </c>
    </row>
    <row r="444" spans="1:11" x14ac:dyDescent="0.25">
      <c r="A444" t="s">
        <v>4588</v>
      </c>
      <c r="B444">
        <v>1</v>
      </c>
      <c r="K444">
        <v>1</v>
      </c>
    </row>
    <row r="445" spans="1:11" x14ac:dyDescent="0.25">
      <c r="A445" t="s">
        <v>4591</v>
      </c>
      <c r="E445">
        <v>1</v>
      </c>
      <c r="K445">
        <v>1</v>
      </c>
    </row>
    <row r="446" spans="1:11" x14ac:dyDescent="0.25">
      <c r="A446" t="s">
        <v>4593</v>
      </c>
      <c r="B446">
        <v>1</v>
      </c>
      <c r="E446">
        <v>1</v>
      </c>
      <c r="K446">
        <v>2</v>
      </c>
    </row>
    <row r="447" spans="1:11" x14ac:dyDescent="0.25">
      <c r="A447" t="s">
        <v>4596</v>
      </c>
      <c r="B447">
        <v>1</v>
      </c>
      <c r="E447">
        <v>1</v>
      </c>
      <c r="K447">
        <v>2</v>
      </c>
    </row>
    <row r="448" spans="1:11" x14ac:dyDescent="0.25">
      <c r="A448" t="s">
        <v>4598</v>
      </c>
      <c r="E448">
        <v>1</v>
      </c>
      <c r="K448">
        <v>1</v>
      </c>
    </row>
    <row r="449" spans="1:11" x14ac:dyDescent="0.25">
      <c r="A449" t="s">
        <v>4600</v>
      </c>
      <c r="E449">
        <v>1</v>
      </c>
      <c r="K449">
        <v>1</v>
      </c>
    </row>
    <row r="450" spans="1:11" x14ac:dyDescent="0.25">
      <c r="A450" t="s">
        <v>4602</v>
      </c>
      <c r="B450">
        <v>2</v>
      </c>
      <c r="K450">
        <v>2</v>
      </c>
    </row>
    <row r="451" spans="1:11" x14ac:dyDescent="0.25">
      <c r="A451" t="s">
        <v>4605</v>
      </c>
      <c r="B451">
        <v>1</v>
      </c>
      <c r="K451">
        <v>1</v>
      </c>
    </row>
    <row r="452" spans="1:11" x14ac:dyDescent="0.25">
      <c r="A452" t="s">
        <v>4608</v>
      </c>
      <c r="E452">
        <v>4</v>
      </c>
      <c r="K452">
        <v>4</v>
      </c>
    </row>
    <row r="453" spans="1:11" x14ac:dyDescent="0.25">
      <c r="A453" t="s">
        <v>4611</v>
      </c>
      <c r="E453">
        <v>2</v>
      </c>
      <c r="K453">
        <v>2</v>
      </c>
    </row>
    <row r="454" spans="1:11" x14ac:dyDescent="0.25">
      <c r="A454" t="s">
        <v>4613</v>
      </c>
      <c r="E454">
        <v>3</v>
      </c>
      <c r="K454">
        <v>3</v>
      </c>
    </row>
    <row r="455" spans="1:11" x14ac:dyDescent="0.25">
      <c r="A455" t="s">
        <v>4615</v>
      </c>
      <c r="D455">
        <v>1</v>
      </c>
      <c r="E455">
        <v>1</v>
      </c>
      <c r="K455">
        <v>2</v>
      </c>
    </row>
    <row r="456" spans="1:11" x14ac:dyDescent="0.25">
      <c r="A456" t="s">
        <v>4843</v>
      </c>
      <c r="E456">
        <v>4</v>
      </c>
      <c r="K456">
        <v>4</v>
      </c>
    </row>
    <row r="457" spans="1:11" x14ac:dyDescent="0.25">
      <c r="A457" t="s">
        <v>4845</v>
      </c>
      <c r="E457">
        <v>1</v>
      </c>
      <c r="K457">
        <v>1</v>
      </c>
    </row>
    <row r="458" spans="1:11" x14ac:dyDescent="0.25">
      <c r="A458" t="s">
        <v>4848</v>
      </c>
      <c r="E458">
        <v>2</v>
      </c>
      <c r="K458">
        <v>2</v>
      </c>
    </row>
    <row r="459" spans="1:11" x14ac:dyDescent="0.25">
      <c r="A459" t="s">
        <v>4850</v>
      </c>
      <c r="E459">
        <v>1</v>
      </c>
      <c r="K459">
        <v>1</v>
      </c>
    </row>
    <row r="460" spans="1:11" x14ac:dyDescent="0.25">
      <c r="A460" t="s">
        <v>4852</v>
      </c>
      <c r="E460">
        <v>1</v>
      </c>
      <c r="I460">
        <v>1</v>
      </c>
      <c r="K460">
        <v>2</v>
      </c>
    </row>
    <row r="461" spans="1:11" x14ac:dyDescent="0.25">
      <c r="A461" t="s">
        <v>4854</v>
      </c>
      <c r="E461">
        <v>2</v>
      </c>
      <c r="I461">
        <v>2</v>
      </c>
      <c r="K461">
        <v>4</v>
      </c>
    </row>
    <row r="462" spans="1:11" x14ac:dyDescent="0.25">
      <c r="A462" t="s">
        <v>4859</v>
      </c>
      <c r="B462">
        <v>1</v>
      </c>
      <c r="K462">
        <v>1</v>
      </c>
    </row>
    <row r="463" spans="1:11" x14ac:dyDescent="0.25">
      <c r="A463" t="s">
        <v>4861</v>
      </c>
      <c r="E463">
        <v>1</v>
      </c>
      <c r="K463">
        <v>1</v>
      </c>
    </row>
    <row r="464" spans="1:11" x14ac:dyDescent="0.25">
      <c r="A464" t="s">
        <v>4863</v>
      </c>
      <c r="E464">
        <v>1</v>
      </c>
      <c r="K464">
        <v>1</v>
      </c>
    </row>
    <row r="465" spans="1:11" x14ac:dyDescent="0.25">
      <c r="A465" t="s">
        <v>4865</v>
      </c>
      <c r="E465">
        <v>1</v>
      </c>
      <c r="K465">
        <v>1</v>
      </c>
    </row>
    <row r="466" spans="1:11" x14ac:dyDescent="0.25">
      <c r="A466" t="s">
        <v>4868</v>
      </c>
      <c r="E466">
        <v>1</v>
      </c>
      <c r="K466">
        <v>1</v>
      </c>
    </row>
    <row r="467" spans="1:11" x14ac:dyDescent="0.25">
      <c r="A467" t="s">
        <v>4870</v>
      </c>
      <c r="B467">
        <v>1</v>
      </c>
      <c r="K467">
        <v>1</v>
      </c>
    </row>
    <row r="468" spans="1:11" x14ac:dyDescent="0.25">
      <c r="A468" t="s">
        <v>4872</v>
      </c>
      <c r="E468">
        <v>2</v>
      </c>
      <c r="K468">
        <v>2</v>
      </c>
    </row>
    <row r="469" spans="1:11" x14ac:dyDescent="0.25">
      <c r="A469" t="s">
        <v>4874</v>
      </c>
      <c r="E469">
        <v>1</v>
      </c>
      <c r="K469">
        <v>1</v>
      </c>
    </row>
    <row r="470" spans="1:11" x14ac:dyDescent="0.25">
      <c r="A470" t="s">
        <v>4876</v>
      </c>
      <c r="E470">
        <v>1</v>
      </c>
      <c r="K470">
        <v>1</v>
      </c>
    </row>
    <row r="471" spans="1:11" x14ac:dyDescent="0.25">
      <c r="A471" t="s">
        <v>4878</v>
      </c>
      <c r="E471">
        <v>2</v>
      </c>
      <c r="K471">
        <v>2</v>
      </c>
    </row>
    <row r="472" spans="1:11" x14ac:dyDescent="0.25">
      <c r="A472" t="s">
        <v>4880</v>
      </c>
      <c r="E472">
        <v>2</v>
      </c>
      <c r="G472">
        <v>1</v>
      </c>
      <c r="J472">
        <v>1</v>
      </c>
      <c r="K472">
        <v>4</v>
      </c>
    </row>
    <row r="473" spans="1:11" x14ac:dyDescent="0.25">
      <c r="A473" t="s">
        <v>4882</v>
      </c>
      <c r="E473">
        <v>1</v>
      </c>
      <c r="K473">
        <v>1</v>
      </c>
    </row>
    <row r="474" spans="1:11" x14ac:dyDescent="0.25">
      <c r="A474" t="s">
        <v>4885</v>
      </c>
      <c r="E474">
        <v>4</v>
      </c>
      <c r="K474">
        <v>4</v>
      </c>
    </row>
    <row r="475" spans="1:11" x14ac:dyDescent="0.25">
      <c r="A475" t="s">
        <v>4887</v>
      </c>
      <c r="E475">
        <v>1</v>
      </c>
      <c r="K475">
        <v>1</v>
      </c>
    </row>
    <row r="476" spans="1:11" x14ac:dyDescent="0.25">
      <c r="A476" t="s">
        <v>4889</v>
      </c>
      <c r="E476">
        <v>1</v>
      </c>
      <c r="I476">
        <v>1</v>
      </c>
      <c r="K476">
        <v>2</v>
      </c>
    </row>
    <row r="477" spans="1:11" x14ac:dyDescent="0.25">
      <c r="A477" t="s">
        <v>4891</v>
      </c>
      <c r="E477">
        <v>1</v>
      </c>
      <c r="G477">
        <v>1</v>
      </c>
      <c r="K477">
        <v>2</v>
      </c>
    </row>
    <row r="478" spans="1:11" x14ac:dyDescent="0.25">
      <c r="A478" t="s">
        <v>4894</v>
      </c>
      <c r="E478">
        <v>1</v>
      </c>
      <c r="K478">
        <v>1</v>
      </c>
    </row>
    <row r="479" spans="1:11" x14ac:dyDescent="0.25">
      <c r="A479" t="s">
        <v>4896</v>
      </c>
      <c r="B479">
        <v>1</v>
      </c>
      <c r="K479">
        <v>1</v>
      </c>
    </row>
    <row r="480" spans="1:11" x14ac:dyDescent="0.25">
      <c r="A480" t="s">
        <v>4898</v>
      </c>
      <c r="E480">
        <v>1</v>
      </c>
      <c r="K480">
        <v>1</v>
      </c>
    </row>
    <row r="481" spans="1:11" x14ac:dyDescent="0.25">
      <c r="A481" t="s">
        <v>4901</v>
      </c>
      <c r="E481">
        <v>1</v>
      </c>
      <c r="I481">
        <v>1</v>
      </c>
      <c r="K481">
        <v>2</v>
      </c>
    </row>
    <row r="482" spans="1:11" x14ac:dyDescent="0.25">
      <c r="A482" t="s">
        <v>4903</v>
      </c>
      <c r="E482">
        <v>1</v>
      </c>
      <c r="K482">
        <v>1</v>
      </c>
    </row>
    <row r="483" spans="1:11" x14ac:dyDescent="0.25">
      <c r="A483" t="s">
        <v>4906</v>
      </c>
      <c r="B483">
        <v>1</v>
      </c>
      <c r="K483">
        <v>1</v>
      </c>
    </row>
    <row r="484" spans="1:11" x14ac:dyDescent="0.25">
      <c r="A484" t="s">
        <v>4908</v>
      </c>
      <c r="E484">
        <v>1</v>
      </c>
      <c r="K484">
        <v>1</v>
      </c>
    </row>
    <row r="485" spans="1:11" x14ac:dyDescent="0.25">
      <c r="A485" t="s">
        <v>4910</v>
      </c>
      <c r="E485">
        <v>1</v>
      </c>
      <c r="K485">
        <v>1</v>
      </c>
    </row>
    <row r="486" spans="1:11" x14ac:dyDescent="0.25">
      <c r="A486" t="s">
        <v>4912</v>
      </c>
      <c r="E486">
        <v>2</v>
      </c>
      <c r="K486">
        <v>2</v>
      </c>
    </row>
    <row r="487" spans="1:11" x14ac:dyDescent="0.25">
      <c r="A487" t="s">
        <v>4914</v>
      </c>
      <c r="B487">
        <v>1</v>
      </c>
      <c r="K487">
        <v>1</v>
      </c>
    </row>
    <row r="488" spans="1:11" x14ac:dyDescent="0.25">
      <c r="A488" t="s">
        <v>4916</v>
      </c>
      <c r="E488">
        <v>1</v>
      </c>
      <c r="K488">
        <v>1</v>
      </c>
    </row>
    <row r="489" spans="1:11" x14ac:dyDescent="0.25">
      <c r="A489" t="s">
        <v>4918</v>
      </c>
      <c r="E489">
        <v>3</v>
      </c>
      <c r="I489">
        <v>1</v>
      </c>
      <c r="K489">
        <v>4</v>
      </c>
    </row>
    <row r="490" spans="1:11" x14ac:dyDescent="0.25">
      <c r="A490" t="s">
        <v>4920</v>
      </c>
      <c r="E490">
        <v>1</v>
      </c>
      <c r="K490">
        <v>1</v>
      </c>
    </row>
    <row r="491" spans="1:11" x14ac:dyDescent="0.25">
      <c r="A491" t="s">
        <v>4922</v>
      </c>
      <c r="E491">
        <v>2</v>
      </c>
      <c r="K491">
        <v>2</v>
      </c>
    </row>
    <row r="492" spans="1:11" x14ac:dyDescent="0.25">
      <c r="A492" t="s">
        <v>4924</v>
      </c>
      <c r="E492">
        <v>4</v>
      </c>
      <c r="K492">
        <v>4</v>
      </c>
    </row>
    <row r="493" spans="1:11" x14ac:dyDescent="0.25">
      <c r="A493" t="s">
        <v>4926</v>
      </c>
      <c r="E493">
        <v>1</v>
      </c>
      <c r="K493">
        <v>1</v>
      </c>
    </row>
    <row r="494" spans="1:11" x14ac:dyDescent="0.25">
      <c r="A494" t="s">
        <v>4929</v>
      </c>
      <c r="E494">
        <v>2</v>
      </c>
      <c r="I494">
        <v>1</v>
      </c>
      <c r="K494">
        <v>3</v>
      </c>
    </row>
    <row r="495" spans="1:11" x14ac:dyDescent="0.25">
      <c r="A495" t="s">
        <v>4931</v>
      </c>
      <c r="E495">
        <v>1</v>
      </c>
      <c r="K495">
        <v>1</v>
      </c>
    </row>
    <row r="496" spans="1:11" x14ac:dyDescent="0.25">
      <c r="A496" t="s">
        <v>4934</v>
      </c>
      <c r="E496">
        <v>1</v>
      </c>
      <c r="K496">
        <v>1</v>
      </c>
    </row>
    <row r="497" spans="1:11" x14ac:dyDescent="0.25">
      <c r="A497" t="s">
        <v>4937</v>
      </c>
      <c r="E497">
        <v>1</v>
      </c>
      <c r="K497">
        <v>1</v>
      </c>
    </row>
    <row r="498" spans="1:11" x14ac:dyDescent="0.25">
      <c r="A498" t="s">
        <v>4939</v>
      </c>
      <c r="E498">
        <v>1</v>
      </c>
      <c r="G498">
        <v>1</v>
      </c>
      <c r="K498">
        <v>2</v>
      </c>
    </row>
    <row r="499" spans="1:11" x14ac:dyDescent="0.25">
      <c r="A499" t="s">
        <v>4941</v>
      </c>
      <c r="E499">
        <v>1</v>
      </c>
      <c r="K499">
        <v>1</v>
      </c>
    </row>
    <row r="500" spans="1:11" x14ac:dyDescent="0.25">
      <c r="A500" t="s">
        <v>4943</v>
      </c>
      <c r="E500">
        <v>1</v>
      </c>
      <c r="K500">
        <v>1</v>
      </c>
    </row>
    <row r="501" spans="1:11" x14ac:dyDescent="0.25">
      <c r="A501" t="s">
        <v>4945</v>
      </c>
      <c r="E501">
        <v>1</v>
      </c>
      <c r="J501">
        <v>1</v>
      </c>
      <c r="K501">
        <v>2</v>
      </c>
    </row>
    <row r="502" spans="1:11" x14ac:dyDescent="0.25">
      <c r="A502" t="s">
        <v>4947</v>
      </c>
      <c r="B502">
        <v>1</v>
      </c>
      <c r="K502">
        <v>1</v>
      </c>
    </row>
    <row r="503" spans="1:11" x14ac:dyDescent="0.25">
      <c r="A503" t="s">
        <v>4949</v>
      </c>
      <c r="E503">
        <v>1</v>
      </c>
      <c r="I503">
        <v>1</v>
      </c>
      <c r="K503">
        <v>2</v>
      </c>
    </row>
    <row r="504" spans="1:11" x14ac:dyDescent="0.25">
      <c r="A504" t="s">
        <v>4951</v>
      </c>
      <c r="E504">
        <v>1</v>
      </c>
      <c r="K504">
        <v>1</v>
      </c>
    </row>
    <row r="505" spans="1:11" x14ac:dyDescent="0.25">
      <c r="A505" t="s">
        <v>4953</v>
      </c>
      <c r="E505">
        <v>1</v>
      </c>
      <c r="K505">
        <v>1</v>
      </c>
    </row>
    <row r="506" spans="1:11" x14ac:dyDescent="0.25">
      <c r="A506" t="s">
        <v>4955</v>
      </c>
      <c r="E506">
        <v>1</v>
      </c>
      <c r="K506">
        <v>1</v>
      </c>
    </row>
    <row r="507" spans="1:11" x14ac:dyDescent="0.25">
      <c r="A507" t="s">
        <v>4958</v>
      </c>
      <c r="E507">
        <v>1</v>
      </c>
      <c r="K507">
        <v>1</v>
      </c>
    </row>
    <row r="508" spans="1:11" x14ac:dyDescent="0.25">
      <c r="A508" t="s">
        <v>4960</v>
      </c>
      <c r="D508">
        <v>1</v>
      </c>
      <c r="K508">
        <v>1</v>
      </c>
    </row>
    <row r="509" spans="1:11" x14ac:dyDescent="0.25">
      <c r="A509" t="s">
        <v>4962</v>
      </c>
      <c r="E509">
        <v>1</v>
      </c>
      <c r="K509">
        <v>1</v>
      </c>
    </row>
    <row r="510" spans="1:11" x14ac:dyDescent="0.25">
      <c r="A510" t="s">
        <v>4964</v>
      </c>
      <c r="E510">
        <v>1</v>
      </c>
      <c r="K510">
        <v>1</v>
      </c>
    </row>
    <row r="511" spans="1:11" x14ac:dyDescent="0.25">
      <c r="A511" t="s">
        <v>4966</v>
      </c>
      <c r="E511">
        <v>1</v>
      </c>
      <c r="K511">
        <v>1</v>
      </c>
    </row>
    <row r="512" spans="1:11" x14ac:dyDescent="0.25">
      <c r="A512" t="s">
        <v>4968</v>
      </c>
      <c r="E512">
        <v>1</v>
      </c>
      <c r="K512">
        <v>1</v>
      </c>
    </row>
    <row r="513" spans="1:11" x14ac:dyDescent="0.25">
      <c r="A513" t="s">
        <v>4970</v>
      </c>
      <c r="E513">
        <v>1</v>
      </c>
      <c r="K513">
        <v>1</v>
      </c>
    </row>
    <row r="514" spans="1:11" x14ac:dyDescent="0.25">
      <c r="A514" t="s">
        <v>4972</v>
      </c>
      <c r="E514">
        <v>4</v>
      </c>
      <c r="K514">
        <v>4</v>
      </c>
    </row>
    <row r="515" spans="1:11" x14ac:dyDescent="0.25">
      <c r="A515" t="s">
        <v>4974</v>
      </c>
      <c r="B515">
        <v>1</v>
      </c>
      <c r="K515">
        <v>1</v>
      </c>
    </row>
    <row r="516" spans="1:11" x14ac:dyDescent="0.25">
      <c r="A516" t="s">
        <v>4976</v>
      </c>
      <c r="B516">
        <v>1</v>
      </c>
      <c r="K516">
        <v>1</v>
      </c>
    </row>
    <row r="517" spans="1:11" x14ac:dyDescent="0.25">
      <c r="A517" t="s">
        <v>5217</v>
      </c>
      <c r="B517">
        <v>1</v>
      </c>
      <c r="K517">
        <v>1</v>
      </c>
    </row>
    <row r="518" spans="1:11" x14ac:dyDescent="0.25">
      <c r="A518" t="s">
        <v>5218</v>
      </c>
      <c r="E518">
        <v>1</v>
      </c>
      <c r="H518">
        <v>1</v>
      </c>
      <c r="K518">
        <v>2</v>
      </c>
    </row>
    <row r="519" spans="1:11" x14ac:dyDescent="0.25">
      <c r="A519" t="s">
        <v>5219</v>
      </c>
      <c r="E519">
        <v>1</v>
      </c>
      <c r="K519">
        <v>1</v>
      </c>
    </row>
    <row r="520" spans="1:11" x14ac:dyDescent="0.25">
      <c r="A520" t="s">
        <v>5220</v>
      </c>
      <c r="B520">
        <v>3</v>
      </c>
      <c r="E520">
        <v>4</v>
      </c>
      <c r="J520">
        <v>1</v>
      </c>
      <c r="K520">
        <v>8</v>
      </c>
    </row>
    <row r="521" spans="1:11" x14ac:dyDescent="0.25">
      <c r="A521" t="s">
        <v>5221</v>
      </c>
      <c r="E521">
        <v>1</v>
      </c>
      <c r="K521">
        <v>1</v>
      </c>
    </row>
    <row r="522" spans="1:11" x14ac:dyDescent="0.25">
      <c r="A522" t="s">
        <v>5222</v>
      </c>
      <c r="E522">
        <v>3</v>
      </c>
      <c r="K522">
        <v>3</v>
      </c>
    </row>
    <row r="523" spans="1:11" x14ac:dyDescent="0.25">
      <c r="A523" t="s">
        <v>5223</v>
      </c>
      <c r="E523">
        <v>1</v>
      </c>
      <c r="K523">
        <v>1</v>
      </c>
    </row>
    <row r="524" spans="1:11" x14ac:dyDescent="0.25">
      <c r="A524" t="s">
        <v>5224</v>
      </c>
      <c r="B524">
        <v>1</v>
      </c>
      <c r="E524">
        <v>1</v>
      </c>
      <c r="K524">
        <v>2</v>
      </c>
    </row>
    <row r="525" spans="1:11" x14ac:dyDescent="0.25">
      <c r="A525" t="s">
        <v>5225</v>
      </c>
      <c r="E525">
        <v>2</v>
      </c>
      <c r="K525">
        <v>2</v>
      </c>
    </row>
    <row r="526" spans="1:11" x14ac:dyDescent="0.25">
      <c r="A526" t="s">
        <v>5226</v>
      </c>
      <c r="E526">
        <v>2</v>
      </c>
      <c r="K526">
        <v>2</v>
      </c>
    </row>
    <row r="527" spans="1:11" x14ac:dyDescent="0.25">
      <c r="A527" t="s">
        <v>5227</v>
      </c>
      <c r="E527">
        <v>1</v>
      </c>
      <c r="K527">
        <v>1</v>
      </c>
    </row>
    <row r="528" spans="1:11" x14ac:dyDescent="0.25">
      <c r="A528" t="s">
        <v>5228</v>
      </c>
      <c r="B528">
        <v>1</v>
      </c>
      <c r="E528">
        <v>1</v>
      </c>
      <c r="K528">
        <v>2</v>
      </c>
    </row>
    <row r="529" spans="1:11" x14ac:dyDescent="0.25">
      <c r="A529" t="s">
        <v>5229</v>
      </c>
      <c r="E529">
        <v>1</v>
      </c>
      <c r="K529">
        <v>1</v>
      </c>
    </row>
    <row r="530" spans="1:11" x14ac:dyDescent="0.25">
      <c r="A530" t="s">
        <v>5230</v>
      </c>
      <c r="E530">
        <v>2</v>
      </c>
      <c r="K530">
        <v>2</v>
      </c>
    </row>
    <row r="531" spans="1:11" x14ac:dyDescent="0.25">
      <c r="A531" t="s">
        <v>5231</v>
      </c>
      <c r="E531">
        <v>1</v>
      </c>
      <c r="K531">
        <v>1</v>
      </c>
    </row>
    <row r="532" spans="1:11" x14ac:dyDescent="0.25">
      <c r="A532" t="s">
        <v>5232</v>
      </c>
      <c r="E532">
        <v>1</v>
      </c>
      <c r="K532">
        <v>1</v>
      </c>
    </row>
    <row r="533" spans="1:11" x14ac:dyDescent="0.25">
      <c r="A533" t="s">
        <v>5233</v>
      </c>
      <c r="E533">
        <v>1</v>
      </c>
      <c r="K533">
        <v>1</v>
      </c>
    </row>
    <row r="534" spans="1:11" x14ac:dyDescent="0.25">
      <c r="A534" t="s">
        <v>5234</v>
      </c>
      <c r="E534">
        <v>1</v>
      </c>
      <c r="K534">
        <v>1</v>
      </c>
    </row>
    <row r="535" spans="1:11" x14ac:dyDescent="0.25">
      <c r="A535" t="s">
        <v>5235</v>
      </c>
      <c r="E535">
        <v>1</v>
      </c>
      <c r="K535">
        <v>1</v>
      </c>
    </row>
    <row r="536" spans="1:11" x14ac:dyDescent="0.25">
      <c r="A536" t="s">
        <v>5236</v>
      </c>
      <c r="E536">
        <v>1</v>
      </c>
      <c r="K536">
        <v>1</v>
      </c>
    </row>
    <row r="537" spans="1:11" x14ac:dyDescent="0.25">
      <c r="A537" t="s">
        <v>5237</v>
      </c>
      <c r="E537">
        <v>1</v>
      </c>
      <c r="K537">
        <v>1</v>
      </c>
    </row>
    <row r="538" spans="1:11" x14ac:dyDescent="0.25">
      <c r="A538" t="s">
        <v>5238</v>
      </c>
      <c r="E538">
        <v>2</v>
      </c>
      <c r="K538">
        <v>2</v>
      </c>
    </row>
    <row r="539" spans="1:11" x14ac:dyDescent="0.25">
      <c r="A539" t="s">
        <v>5239</v>
      </c>
      <c r="E539">
        <v>2</v>
      </c>
      <c r="K539">
        <v>2</v>
      </c>
    </row>
    <row r="540" spans="1:11" x14ac:dyDescent="0.25">
      <c r="A540" t="s">
        <v>5240</v>
      </c>
      <c r="E540">
        <v>1</v>
      </c>
      <c r="K540">
        <v>1</v>
      </c>
    </row>
    <row r="541" spans="1:11" x14ac:dyDescent="0.25">
      <c r="A541" t="s">
        <v>5241</v>
      </c>
      <c r="E541">
        <v>3</v>
      </c>
      <c r="K541">
        <v>3</v>
      </c>
    </row>
    <row r="542" spans="1:11" x14ac:dyDescent="0.25">
      <c r="A542" t="s">
        <v>5242</v>
      </c>
      <c r="E542">
        <v>1</v>
      </c>
      <c r="K542">
        <v>1</v>
      </c>
    </row>
    <row r="543" spans="1:11" x14ac:dyDescent="0.25">
      <c r="A543" t="s">
        <v>5243</v>
      </c>
      <c r="E543">
        <v>1</v>
      </c>
      <c r="K543">
        <v>1</v>
      </c>
    </row>
    <row r="544" spans="1:11" x14ac:dyDescent="0.25">
      <c r="A544" t="s">
        <v>5244</v>
      </c>
      <c r="E544">
        <v>1</v>
      </c>
      <c r="K544">
        <v>1</v>
      </c>
    </row>
    <row r="545" spans="1:11" x14ac:dyDescent="0.25">
      <c r="A545" t="s">
        <v>5245</v>
      </c>
      <c r="B545">
        <v>1</v>
      </c>
      <c r="K545">
        <v>1</v>
      </c>
    </row>
    <row r="546" spans="1:11" x14ac:dyDescent="0.25">
      <c r="A546" t="s">
        <v>5246</v>
      </c>
      <c r="E546">
        <v>1</v>
      </c>
      <c r="K546">
        <v>1</v>
      </c>
    </row>
    <row r="547" spans="1:11" x14ac:dyDescent="0.25">
      <c r="A547" t="s">
        <v>5247</v>
      </c>
      <c r="E547">
        <v>1</v>
      </c>
      <c r="K547">
        <v>1</v>
      </c>
    </row>
    <row r="548" spans="1:11" x14ac:dyDescent="0.25">
      <c r="A548" t="s">
        <v>5248</v>
      </c>
      <c r="E548">
        <v>1</v>
      </c>
      <c r="I548">
        <v>1</v>
      </c>
      <c r="K548">
        <v>2</v>
      </c>
    </row>
    <row r="549" spans="1:11" x14ac:dyDescent="0.25">
      <c r="A549" t="s">
        <v>5249</v>
      </c>
      <c r="E549">
        <v>1</v>
      </c>
      <c r="K549">
        <v>1</v>
      </c>
    </row>
    <row r="550" spans="1:11" x14ac:dyDescent="0.25">
      <c r="A550" t="s">
        <v>5250</v>
      </c>
      <c r="E550">
        <v>2</v>
      </c>
      <c r="J550">
        <v>2</v>
      </c>
      <c r="K550">
        <v>4</v>
      </c>
    </row>
    <row r="551" spans="1:11" x14ac:dyDescent="0.25">
      <c r="A551" t="s">
        <v>5251</v>
      </c>
      <c r="E551">
        <v>1</v>
      </c>
      <c r="K551">
        <v>1</v>
      </c>
    </row>
    <row r="552" spans="1:11" x14ac:dyDescent="0.25">
      <c r="A552" t="s">
        <v>5252</v>
      </c>
      <c r="B552">
        <v>1</v>
      </c>
      <c r="K552">
        <v>1</v>
      </c>
    </row>
    <row r="553" spans="1:11" x14ac:dyDescent="0.25">
      <c r="A553" t="s">
        <v>5253</v>
      </c>
      <c r="E553">
        <v>1</v>
      </c>
      <c r="K553">
        <v>1</v>
      </c>
    </row>
    <row r="554" spans="1:11" x14ac:dyDescent="0.25">
      <c r="A554" t="s">
        <v>5254</v>
      </c>
      <c r="E554">
        <v>1</v>
      </c>
      <c r="K554">
        <v>1</v>
      </c>
    </row>
    <row r="555" spans="1:11" x14ac:dyDescent="0.25">
      <c r="A555" t="s">
        <v>5255</v>
      </c>
      <c r="E555">
        <v>1</v>
      </c>
      <c r="K555">
        <v>1</v>
      </c>
    </row>
    <row r="556" spans="1:11" x14ac:dyDescent="0.25">
      <c r="A556" t="s">
        <v>5256</v>
      </c>
      <c r="E556">
        <v>1</v>
      </c>
      <c r="K556">
        <v>1</v>
      </c>
    </row>
    <row r="557" spans="1:11" x14ac:dyDescent="0.25">
      <c r="A557" t="s">
        <v>5257</v>
      </c>
      <c r="E557">
        <v>1</v>
      </c>
      <c r="K557">
        <v>1</v>
      </c>
    </row>
    <row r="558" spans="1:11" x14ac:dyDescent="0.25">
      <c r="A558" t="s">
        <v>5258</v>
      </c>
      <c r="E558">
        <v>1</v>
      </c>
      <c r="K558">
        <v>1</v>
      </c>
    </row>
    <row r="559" spans="1:11" x14ac:dyDescent="0.25">
      <c r="A559" t="s">
        <v>5259</v>
      </c>
      <c r="D559">
        <v>1</v>
      </c>
      <c r="K559">
        <v>1</v>
      </c>
    </row>
    <row r="560" spans="1:11" x14ac:dyDescent="0.25">
      <c r="A560" t="s">
        <v>5260</v>
      </c>
      <c r="E560">
        <v>1</v>
      </c>
      <c r="K560">
        <v>1</v>
      </c>
    </row>
    <row r="561" spans="1:11" x14ac:dyDescent="0.25">
      <c r="A561" t="s">
        <v>5261</v>
      </c>
      <c r="E561">
        <v>1</v>
      </c>
      <c r="K561">
        <v>1</v>
      </c>
    </row>
    <row r="562" spans="1:11" x14ac:dyDescent="0.25">
      <c r="A562" t="s">
        <v>5262</v>
      </c>
      <c r="E562">
        <v>1</v>
      </c>
      <c r="K562">
        <v>1</v>
      </c>
    </row>
    <row r="563" spans="1:11" x14ac:dyDescent="0.25">
      <c r="A563" t="s">
        <v>5263</v>
      </c>
      <c r="E563">
        <v>1</v>
      </c>
      <c r="K563">
        <v>1</v>
      </c>
    </row>
    <row r="564" spans="1:11" x14ac:dyDescent="0.25">
      <c r="A564" t="s">
        <v>5264</v>
      </c>
      <c r="E564">
        <v>1</v>
      </c>
      <c r="K564">
        <v>1</v>
      </c>
    </row>
    <row r="565" spans="1:11" x14ac:dyDescent="0.25">
      <c r="A565" t="s">
        <v>5265</v>
      </c>
      <c r="B565">
        <v>1</v>
      </c>
      <c r="K565">
        <v>1</v>
      </c>
    </row>
    <row r="566" spans="1:11" x14ac:dyDescent="0.25">
      <c r="A566" t="s">
        <v>5266</v>
      </c>
      <c r="B566">
        <v>1</v>
      </c>
      <c r="E566">
        <v>1</v>
      </c>
      <c r="K566">
        <v>2</v>
      </c>
    </row>
    <row r="567" spans="1:11" x14ac:dyDescent="0.25">
      <c r="A567" t="s">
        <v>5267</v>
      </c>
      <c r="D567">
        <v>1</v>
      </c>
      <c r="E567">
        <v>2</v>
      </c>
      <c r="G567">
        <v>1</v>
      </c>
      <c r="K567">
        <v>4</v>
      </c>
    </row>
    <row r="568" spans="1:11" x14ac:dyDescent="0.25">
      <c r="A568" t="s">
        <v>5268</v>
      </c>
      <c r="B568">
        <v>1</v>
      </c>
      <c r="E568">
        <v>1</v>
      </c>
      <c r="K568">
        <v>2</v>
      </c>
    </row>
    <row r="569" spans="1:11" x14ac:dyDescent="0.25">
      <c r="A569" t="s">
        <v>5269</v>
      </c>
      <c r="B569">
        <v>1</v>
      </c>
      <c r="K569">
        <v>1</v>
      </c>
    </row>
    <row r="570" spans="1:11" x14ac:dyDescent="0.25">
      <c r="A570" t="s">
        <v>5582</v>
      </c>
      <c r="E570">
        <v>1</v>
      </c>
      <c r="K570">
        <v>1</v>
      </c>
    </row>
    <row r="571" spans="1:11" x14ac:dyDescent="0.25">
      <c r="A571" t="s">
        <v>5588</v>
      </c>
      <c r="E571">
        <v>2</v>
      </c>
      <c r="I571">
        <v>1</v>
      </c>
      <c r="K571">
        <v>3</v>
      </c>
    </row>
    <row r="572" spans="1:11" x14ac:dyDescent="0.25">
      <c r="A572" t="s">
        <v>5596</v>
      </c>
      <c r="E572">
        <v>1</v>
      </c>
      <c r="K572">
        <v>1</v>
      </c>
    </row>
    <row r="573" spans="1:11" x14ac:dyDescent="0.25">
      <c r="A573" t="s">
        <v>5606</v>
      </c>
      <c r="B573">
        <v>1</v>
      </c>
      <c r="K573">
        <v>1</v>
      </c>
    </row>
    <row r="574" spans="1:11" x14ac:dyDescent="0.25">
      <c r="A574" t="s">
        <v>5610</v>
      </c>
      <c r="E574">
        <v>1</v>
      </c>
      <c r="K574">
        <v>1</v>
      </c>
    </row>
    <row r="575" spans="1:11" x14ac:dyDescent="0.25">
      <c r="A575" t="s">
        <v>5615</v>
      </c>
      <c r="E575">
        <v>1</v>
      </c>
      <c r="K575">
        <v>1</v>
      </c>
    </row>
    <row r="576" spans="1:11" x14ac:dyDescent="0.25">
      <c r="A576" t="s">
        <v>5625</v>
      </c>
      <c r="E576">
        <v>1</v>
      </c>
      <c r="K576">
        <v>1</v>
      </c>
    </row>
    <row r="577" spans="1:11" x14ac:dyDescent="0.25">
      <c r="A577" t="s">
        <v>5629</v>
      </c>
      <c r="E577">
        <v>1</v>
      </c>
      <c r="K577">
        <v>1</v>
      </c>
    </row>
    <row r="578" spans="1:11" x14ac:dyDescent="0.25">
      <c r="A578" t="s">
        <v>5642</v>
      </c>
      <c r="E578">
        <v>1</v>
      </c>
      <c r="G578">
        <v>1</v>
      </c>
      <c r="K578">
        <v>2</v>
      </c>
    </row>
    <row r="579" spans="1:11" x14ac:dyDescent="0.25">
      <c r="A579" t="s">
        <v>5653</v>
      </c>
      <c r="E579">
        <v>1</v>
      </c>
      <c r="K579">
        <v>1</v>
      </c>
    </row>
    <row r="580" spans="1:11" x14ac:dyDescent="0.25">
      <c r="A580" t="s">
        <v>5659</v>
      </c>
      <c r="E580">
        <v>2</v>
      </c>
      <c r="K580">
        <v>2</v>
      </c>
    </row>
    <row r="581" spans="1:11" x14ac:dyDescent="0.25">
      <c r="A581" t="s">
        <v>5664</v>
      </c>
      <c r="B581">
        <v>1</v>
      </c>
      <c r="K581">
        <v>1</v>
      </c>
    </row>
    <row r="582" spans="1:11" x14ac:dyDescent="0.25">
      <c r="A582" t="s">
        <v>5689</v>
      </c>
      <c r="E582">
        <v>1</v>
      </c>
      <c r="K582">
        <v>1</v>
      </c>
    </row>
    <row r="583" spans="1:11" x14ac:dyDescent="0.25">
      <c r="A583" t="s">
        <v>5694</v>
      </c>
      <c r="E583">
        <v>1</v>
      </c>
      <c r="K583">
        <v>1</v>
      </c>
    </row>
    <row r="584" spans="1:11" x14ac:dyDescent="0.25">
      <c r="A584" t="s">
        <v>5700</v>
      </c>
      <c r="E584">
        <v>1</v>
      </c>
      <c r="K584">
        <v>1</v>
      </c>
    </row>
    <row r="585" spans="1:11" x14ac:dyDescent="0.25">
      <c r="A585" t="s">
        <v>5705</v>
      </c>
      <c r="E585">
        <v>1</v>
      </c>
      <c r="K585">
        <v>1</v>
      </c>
    </row>
    <row r="586" spans="1:11" x14ac:dyDescent="0.25">
      <c r="A586" t="s">
        <v>5710</v>
      </c>
      <c r="E586">
        <v>1</v>
      </c>
      <c r="K586">
        <v>1</v>
      </c>
    </row>
    <row r="587" spans="1:11" x14ac:dyDescent="0.25">
      <c r="A587" t="s">
        <v>5715</v>
      </c>
      <c r="E587">
        <v>1</v>
      </c>
      <c r="K587">
        <v>1</v>
      </c>
    </row>
    <row r="588" spans="1:11" x14ac:dyDescent="0.25">
      <c r="A588" t="s">
        <v>5722</v>
      </c>
      <c r="E588">
        <v>1</v>
      </c>
      <c r="K588">
        <v>1</v>
      </c>
    </row>
    <row r="589" spans="1:11" x14ac:dyDescent="0.25">
      <c r="A589" t="s">
        <v>5729</v>
      </c>
      <c r="E589">
        <v>1</v>
      </c>
      <c r="K589">
        <v>1</v>
      </c>
    </row>
    <row r="590" spans="1:11" x14ac:dyDescent="0.25">
      <c r="A590" t="s">
        <v>5735</v>
      </c>
      <c r="E590">
        <v>2</v>
      </c>
      <c r="K590">
        <v>2</v>
      </c>
    </row>
    <row r="591" spans="1:11" x14ac:dyDescent="0.25">
      <c r="A591" t="s">
        <v>5745</v>
      </c>
      <c r="E591">
        <v>1</v>
      </c>
      <c r="K591">
        <v>1</v>
      </c>
    </row>
    <row r="592" spans="1:11" x14ac:dyDescent="0.25">
      <c r="A592" t="s">
        <v>5758</v>
      </c>
      <c r="E592">
        <v>1</v>
      </c>
      <c r="K592">
        <v>1</v>
      </c>
    </row>
    <row r="593" spans="1:11" x14ac:dyDescent="0.25">
      <c r="A593" t="s">
        <v>5765</v>
      </c>
      <c r="E593">
        <v>1</v>
      </c>
      <c r="K593">
        <v>1</v>
      </c>
    </row>
    <row r="594" spans="1:11" x14ac:dyDescent="0.25">
      <c r="A594" t="s">
        <v>5770</v>
      </c>
      <c r="E594">
        <v>1</v>
      </c>
      <c r="K594">
        <v>1</v>
      </c>
    </row>
    <row r="595" spans="1:11" x14ac:dyDescent="0.25">
      <c r="A595" t="s">
        <v>5776</v>
      </c>
      <c r="E595">
        <v>1</v>
      </c>
      <c r="K595">
        <v>1</v>
      </c>
    </row>
    <row r="596" spans="1:11" x14ac:dyDescent="0.25">
      <c r="A596" t="s">
        <v>5792</v>
      </c>
      <c r="E596">
        <v>1</v>
      </c>
      <c r="G596">
        <v>1</v>
      </c>
      <c r="K596">
        <v>2</v>
      </c>
    </row>
    <row r="597" spans="1:11" x14ac:dyDescent="0.25">
      <c r="A597" t="s">
        <v>5797</v>
      </c>
      <c r="E597">
        <v>7</v>
      </c>
      <c r="K597">
        <v>7</v>
      </c>
    </row>
    <row r="598" spans="1:11" x14ac:dyDescent="0.25">
      <c r="A598" t="s">
        <v>5801</v>
      </c>
      <c r="E598">
        <v>1</v>
      </c>
      <c r="G598">
        <v>1</v>
      </c>
      <c r="K598">
        <v>2</v>
      </c>
    </row>
    <row r="599" spans="1:11" x14ac:dyDescent="0.25">
      <c r="A599" t="s">
        <v>5809</v>
      </c>
      <c r="E599">
        <v>1</v>
      </c>
      <c r="K599">
        <v>1</v>
      </c>
    </row>
    <row r="600" spans="1:11" x14ac:dyDescent="0.25">
      <c r="A600" t="s">
        <v>5814</v>
      </c>
      <c r="E600">
        <v>1</v>
      </c>
      <c r="K600">
        <v>1</v>
      </c>
    </row>
    <row r="601" spans="1:11" x14ac:dyDescent="0.25">
      <c r="A601" t="s">
        <v>5819</v>
      </c>
      <c r="E601">
        <v>1</v>
      </c>
      <c r="K601">
        <v>1</v>
      </c>
    </row>
    <row r="602" spans="1:11" x14ac:dyDescent="0.25">
      <c r="A602" t="s">
        <v>5824</v>
      </c>
      <c r="B602">
        <v>1</v>
      </c>
      <c r="E602">
        <v>2</v>
      </c>
      <c r="K602">
        <v>3</v>
      </c>
    </row>
    <row r="603" spans="1:11" x14ac:dyDescent="0.25">
      <c r="A603" t="s">
        <v>5829</v>
      </c>
      <c r="E603">
        <v>1</v>
      </c>
      <c r="K603">
        <v>1</v>
      </c>
    </row>
    <row r="604" spans="1:11" x14ac:dyDescent="0.25">
      <c r="A604" t="s">
        <v>5834</v>
      </c>
      <c r="E604">
        <v>1</v>
      </c>
      <c r="K604">
        <v>1</v>
      </c>
    </row>
    <row r="605" spans="1:11" x14ac:dyDescent="0.25">
      <c r="A605" t="s">
        <v>5842</v>
      </c>
      <c r="E605">
        <v>1</v>
      </c>
      <c r="K605">
        <v>1</v>
      </c>
    </row>
    <row r="606" spans="1:11" x14ac:dyDescent="0.25">
      <c r="A606" t="s">
        <v>5849</v>
      </c>
      <c r="E606">
        <v>1</v>
      </c>
      <c r="K606">
        <v>1</v>
      </c>
    </row>
    <row r="607" spans="1:11" x14ac:dyDescent="0.25">
      <c r="A607" t="s">
        <v>5856</v>
      </c>
      <c r="E607">
        <v>1</v>
      </c>
      <c r="K607">
        <v>1</v>
      </c>
    </row>
    <row r="608" spans="1:11" x14ac:dyDescent="0.25">
      <c r="A608" t="s">
        <v>5861</v>
      </c>
      <c r="E608">
        <v>1</v>
      </c>
      <c r="K608">
        <v>1</v>
      </c>
    </row>
    <row r="609" spans="1:11" x14ac:dyDescent="0.25">
      <c r="A609" t="s">
        <v>5866</v>
      </c>
      <c r="B609">
        <v>1</v>
      </c>
      <c r="K609">
        <v>1</v>
      </c>
    </row>
    <row r="610" spans="1:11" x14ac:dyDescent="0.25">
      <c r="A610" t="s">
        <v>5871</v>
      </c>
      <c r="E610">
        <v>1</v>
      </c>
      <c r="K610">
        <v>1</v>
      </c>
    </row>
    <row r="611" spans="1:11" x14ac:dyDescent="0.25">
      <c r="A611" t="s">
        <v>5888</v>
      </c>
      <c r="E611">
        <v>1</v>
      </c>
      <c r="K611">
        <v>1</v>
      </c>
    </row>
    <row r="612" spans="1:11" x14ac:dyDescent="0.25">
      <c r="A612" t="s">
        <v>5902</v>
      </c>
      <c r="B612">
        <v>1</v>
      </c>
      <c r="K612">
        <v>1</v>
      </c>
    </row>
    <row r="613" spans="1:11" x14ac:dyDescent="0.25">
      <c r="A613" t="s">
        <v>5907</v>
      </c>
      <c r="E613">
        <v>1</v>
      </c>
      <c r="K613">
        <v>1</v>
      </c>
    </row>
    <row r="614" spans="1:11" x14ac:dyDescent="0.25">
      <c r="A614" t="s">
        <v>5912</v>
      </c>
      <c r="E614">
        <v>1</v>
      </c>
      <c r="K614">
        <v>1</v>
      </c>
    </row>
    <row r="615" spans="1:11" x14ac:dyDescent="0.25">
      <c r="A615" t="s">
        <v>5921</v>
      </c>
      <c r="E615">
        <v>2</v>
      </c>
      <c r="K615">
        <v>2</v>
      </c>
    </row>
    <row r="616" spans="1:11" x14ac:dyDescent="0.25">
      <c r="A616" t="s">
        <v>5925</v>
      </c>
      <c r="E616">
        <v>2</v>
      </c>
      <c r="J616">
        <v>1</v>
      </c>
      <c r="K616">
        <v>3</v>
      </c>
    </row>
    <row r="617" spans="1:11" x14ac:dyDescent="0.25">
      <c r="A617" t="s">
        <v>5930</v>
      </c>
      <c r="E617">
        <v>1</v>
      </c>
      <c r="K617">
        <v>1</v>
      </c>
    </row>
    <row r="618" spans="1:11" x14ac:dyDescent="0.25">
      <c r="A618" t="s">
        <v>5935</v>
      </c>
      <c r="E618">
        <v>1</v>
      </c>
      <c r="K618">
        <v>1</v>
      </c>
    </row>
    <row r="619" spans="1:11" x14ac:dyDescent="0.25">
      <c r="A619" t="s">
        <v>6190</v>
      </c>
      <c r="E619">
        <v>1</v>
      </c>
      <c r="K619">
        <v>1</v>
      </c>
    </row>
    <row r="620" spans="1:11" x14ac:dyDescent="0.25">
      <c r="A620" t="s">
        <v>6206</v>
      </c>
      <c r="E620">
        <v>1</v>
      </c>
      <c r="K620">
        <v>1</v>
      </c>
    </row>
    <row r="621" spans="1:11" x14ac:dyDescent="0.25">
      <c r="A621" t="s">
        <v>6208</v>
      </c>
      <c r="E621">
        <v>1</v>
      </c>
      <c r="K621">
        <v>1</v>
      </c>
    </row>
    <row r="622" spans="1:11" x14ac:dyDescent="0.25">
      <c r="A622" t="s">
        <v>6210</v>
      </c>
      <c r="E622">
        <v>1</v>
      </c>
      <c r="K622">
        <v>1</v>
      </c>
    </row>
    <row r="623" spans="1:11" x14ac:dyDescent="0.25">
      <c r="A623" t="s">
        <v>6212</v>
      </c>
      <c r="E623">
        <v>1</v>
      </c>
      <c r="K623">
        <v>1</v>
      </c>
    </row>
    <row r="624" spans="1:11" x14ac:dyDescent="0.25">
      <c r="A624" t="s">
        <v>6214</v>
      </c>
      <c r="B624">
        <v>1</v>
      </c>
      <c r="K624">
        <v>1</v>
      </c>
    </row>
    <row r="625" spans="1:11" x14ac:dyDescent="0.25">
      <c r="A625" t="s">
        <v>6216</v>
      </c>
      <c r="E625">
        <v>1</v>
      </c>
      <c r="I625">
        <v>1</v>
      </c>
      <c r="K625">
        <v>2</v>
      </c>
    </row>
    <row r="626" spans="1:11" x14ac:dyDescent="0.25">
      <c r="A626" t="s">
        <v>6218</v>
      </c>
      <c r="E626">
        <v>1</v>
      </c>
      <c r="K626">
        <v>1</v>
      </c>
    </row>
    <row r="627" spans="1:11" x14ac:dyDescent="0.25">
      <c r="A627" t="s">
        <v>6220</v>
      </c>
      <c r="E627">
        <v>1</v>
      </c>
      <c r="K627">
        <v>1</v>
      </c>
    </row>
    <row r="628" spans="1:11" x14ac:dyDescent="0.25">
      <c r="A628" t="s">
        <v>6243</v>
      </c>
      <c r="E628">
        <v>1</v>
      </c>
      <c r="K628">
        <v>1</v>
      </c>
    </row>
    <row r="629" spans="1:11" x14ac:dyDescent="0.25">
      <c r="A629" t="s">
        <v>6244</v>
      </c>
      <c r="E629">
        <v>2</v>
      </c>
      <c r="I629">
        <v>1</v>
      </c>
      <c r="K629">
        <v>3</v>
      </c>
    </row>
    <row r="630" spans="1:11" x14ac:dyDescent="0.25">
      <c r="A630" t="s">
        <v>6245</v>
      </c>
      <c r="E630">
        <v>1</v>
      </c>
      <c r="K630">
        <v>1</v>
      </c>
    </row>
    <row r="631" spans="1:11" x14ac:dyDescent="0.25">
      <c r="A631" t="s">
        <v>6246</v>
      </c>
      <c r="E631">
        <v>1</v>
      </c>
      <c r="I631">
        <v>1</v>
      </c>
      <c r="K631">
        <v>2</v>
      </c>
    </row>
    <row r="632" spans="1:11" x14ac:dyDescent="0.25">
      <c r="A632" t="s">
        <v>6247</v>
      </c>
      <c r="E632">
        <v>1</v>
      </c>
      <c r="K632">
        <v>1</v>
      </c>
    </row>
    <row r="633" spans="1:11" x14ac:dyDescent="0.25">
      <c r="A633" t="s">
        <v>6248</v>
      </c>
      <c r="E633">
        <v>1</v>
      </c>
      <c r="K633">
        <v>1</v>
      </c>
    </row>
    <row r="634" spans="1:11" x14ac:dyDescent="0.25">
      <c r="A634" t="s">
        <v>6249</v>
      </c>
      <c r="E634">
        <v>1</v>
      </c>
      <c r="K634">
        <v>1</v>
      </c>
    </row>
    <row r="635" spans="1:11" x14ac:dyDescent="0.25">
      <c r="A635" t="s">
        <v>6250</v>
      </c>
      <c r="E635">
        <v>1</v>
      </c>
      <c r="K635">
        <v>1</v>
      </c>
    </row>
    <row r="636" spans="1:11" x14ac:dyDescent="0.25">
      <c r="A636" t="s">
        <v>6251</v>
      </c>
      <c r="E636">
        <v>1</v>
      </c>
      <c r="K636">
        <v>1</v>
      </c>
    </row>
    <row r="637" spans="1:11" x14ac:dyDescent="0.25">
      <c r="A637" t="s">
        <v>6252</v>
      </c>
      <c r="E637">
        <v>1</v>
      </c>
      <c r="J637">
        <v>1</v>
      </c>
      <c r="K637">
        <v>2</v>
      </c>
    </row>
    <row r="638" spans="1:11" x14ac:dyDescent="0.25">
      <c r="A638" t="s">
        <v>6253</v>
      </c>
      <c r="E638">
        <v>1</v>
      </c>
      <c r="K638">
        <v>1</v>
      </c>
    </row>
    <row r="639" spans="1:11" x14ac:dyDescent="0.25">
      <c r="A639" t="s">
        <v>6254</v>
      </c>
      <c r="E639">
        <v>1</v>
      </c>
      <c r="K639">
        <v>1</v>
      </c>
    </row>
    <row r="640" spans="1:11" x14ac:dyDescent="0.25">
      <c r="A640" t="s">
        <v>6285</v>
      </c>
      <c r="E640">
        <v>1</v>
      </c>
      <c r="K640">
        <v>1</v>
      </c>
    </row>
    <row r="641" spans="1:11" x14ac:dyDescent="0.25">
      <c r="A641" t="s">
        <v>6286</v>
      </c>
      <c r="E641">
        <v>2</v>
      </c>
      <c r="K641">
        <v>2</v>
      </c>
    </row>
    <row r="642" spans="1:11" x14ac:dyDescent="0.25">
      <c r="A642" t="s">
        <v>6300</v>
      </c>
      <c r="E642">
        <v>1</v>
      </c>
      <c r="K642">
        <v>1</v>
      </c>
    </row>
    <row r="643" spans="1:11" x14ac:dyDescent="0.25">
      <c r="A643" t="s">
        <v>6304</v>
      </c>
      <c r="E643">
        <v>1</v>
      </c>
      <c r="K643">
        <v>1</v>
      </c>
    </row>
    <row r="644" spans="1:11" x14ac:dyDescent="0.25">
      <c r="A644" t="s">
        <v>6308</v>
      </c>
      <c r="E644">
        <v>1</v>
      </c>
      <c r="K644">
        <v>1</v>
      </c>
    </row>
    <row r="645" spans="1:11" x14ac:dyDescent="0.25">
      <c r="A645" t="s">
        <v>6324</v>
      </c>
      <c r="E645">
        <v>2</v>
      </c>
      <c r="K645">
        <v>2</v>
      </c>
    </row>
    <row r="646" spans="1:11" x14ac:dyDescent="0.25">
      <c r="A646" t="s">
        <v>6471</v>
      </c>
      <c r="E646">
        <v>1</v>
      </c>
      <c r="K646">
        <v>1</v>
      </c>
    </row>
    <row r="647" spans="1:11" x14ac:dyDescent="0.25">
      <c r="A647" t="s">
        <v>6473</v>
      </c>
      <c r="E647">
        <v>1</v>
      </c>
      <c r="K647">
        <v>1</v>
      </c>
    </row>
    <row r="648" spans="1:11" x14ac:dyDescent="0.25">
      <c r="A648" t="s">
        <v>6478</v>
      </c>
      <c r="E648">
        <v>1</v>
      </c>
      <c r="K648">
        <v>1</v>
      </c>
    </row>
    <row r="649" spans="1:11" x14ac:dyDescent="0.25">
      <c r="A649" t="s">
        <v>6483</v>
      </c>
      <c r="B649">
        <v>1</v>
      </c>
      <c r="K649">
        <v>1</v>
      </c>
    </row>
    <row r="650" spans="1:11" x14ac:dyDescent="0.25">
      <c r="A650" t="s">
        <v>6491</v>
      </c>
      <c r="E650">
        <v>1</v>
      </c>
      <c r="K650">
        <v>1</v>
      </c>
    </row>
    <row r="651" spans="1:11" x14ac:dyDescent="0.25">
      <c r="A651" t="s">
        <v>6493</v>
      </c>
      <c r="E651">
        <v>1</v>
      </c>
      <c r="K651">
        <v>1</v>
      </c>
    </row>
    <row r="652" spans="1:11" x14ac:dyDescent="0.25">
      <c r="A652" t="s">
        <v>6501</v>
      </c>
      <c r="E652">
        <v>1</v>
      </c>
      <c r="K652">
        <v>1</v>
      </c>
    </row>
    <row r="653" spans="1:11" x14ac:dyDescent="0.25">
      <c r="A653" t="s">
        <v>6506</v>
      </c>
      <c r="E653">
        <v>1</v>
      </c>
      <c r="K653">
        <v>1</v>
      </c>
    </row>
    <row r="654" spans="1:11" x14ac:dyDescent="0.25">
      <c r="A654" t="s">
        <v>6513</v>
      </c>
      <c r="E654">
        <v>1</v>
      </c>
      <c r="K654">
        <v>1</v>
      </c>
    </row>
    <row r="655" spans="1:11" x14ac:dyDescent="0.25">
      <c r="A655" t="s">
        <v>6523</v>
      </c>
      <c r="E655">
        <v>1</v>
      </c>
      <c r="K655">
        <v>1</v>
      </c>
    </row>
    <row r="656" spans="1:11" x14ac:dyDescent="0.25">
      <c r="A656" t="s">
        <v>6524</v>
      </c>
      <c r="E656">
        <v>1</v>
      </c>
      <c r="K656">
        <v>1</v>
      </c>
    </row>
    <row r="657" spans="1:11" x14ac:dyDescent="0.25">
      <c r="A657" t="s">
        <v>6525</v>
      </c>
      <c r="B657">
        <v>2</v>
      </c>
      <c r="K657">
        <v>2</v>
      </c>
    </row>
    <row r="658" spans="1:11" x14ac:dyDescent="0.25">
      <c r="A658" t="s">
        <v>6529</v>
      </c>
      <c r="E658">
        <v>1</v>
      </c>
      <c r="K658">
        <v>1</v>
      </c>
    </row>
    <row r="659" spans="1:11" x14ac:dyDescent="0.25">
      <c r="A659" t="s">
        <v>6538</v>
      </c>
      <c r="E659">
        <v>2</v>
      </c>
      <c r="K659">
        <v>2</v>
      </c>
    </row>
    <row r="660" spans="1:11" x14ac:dyDescent="0.25">
      <c r="A660" t="s">
        <v>6543</v>
      </c>
      <c r="E660">
        <v>5</v>
      </c>
      <c r="I660">
        <v>4</v>
      </c>
      <c r="K660">
        <v>9</v>
      </c>
    </row>
    <row r="661" spans="1:11" x14ac:dyDescent="0.25">
      <c r="A661" t="s">
        <v>6547</v>
      </c>
      <c r="E661">
        <v>1</v>
      </c>
      <c r="K661">
        <v>1</v>
      </c>
    </row>
    <row r="662" spans="1:11" x14ac:dyDescent="0.25">
      <c r="A662" t="s">
        <v>6623</v>
      </c>
      <c r="E662">
        <v>1</v>
      </c>
      <c r="K662">
        <v>1</v>
      </c>
    </row>
    <row r="663" spans="1:11" x14ac:dyDescent="0.25">
      <c r="A663" t="s">
        <v>6772</v>
      </c>
      <c r="E663">
        <v>1</v>
      </c>
      <c r="K663">
        <v>1</v>
      </c>
    </row>
    <row r="664" spans="1:11" x14ac:dyDescent="0.25">
      <c r="A664" t="s">
        <v>6774</v>
      </c>
      <c r="E664">
        <v>2</v>
      </c>
      <c r="G664">
        <v>1</v>
      </c>
      <c r="K664">
        <v>3</v>
      </c>
    </row>
    <row r="665" spans="1:11" x14ac:dyDescent="0.25">
      <c r="A665" t="s">
        <v>6777</v>
      </c>
      <c r="B665">
        <v>1</v>
      </c>
      <c r="K665">
        <v>1</v>
      </c>
    </row>
    <row r="666" spans="1:11" x14ac:dyDescent="0.25">
      <c r="A666" t="s">
        <v>6779</v>
      </c>
      <c r="E666">
        <v>1</v>
      </c>
      <c r="K666">
        <v>1</v>
      </c>
    </row>
    <row r="667" spans="1:11" x14ac:dyDescent="0.25">
      <c r="A667" t="s">
        <v>6786</v>
      </c>
      <c r="E667">
        <v>1</v>
      </c>
      <c r="K667">
        <v>1</v>
      </c>
    </row>
    <row r="668" spans="1:11" x14ac:dyDescent="0.25">
      <c r="A668" t="s">
        <v>6789</v>
      </c>
      <c r="E668">
        <v>1</v>
      </c>
      <c r="K668">
        <v>1</v>
      </c>
    </row>
    <row r="669" spans="1:11" x14ac:dyDescent="0.25">
      <c r="A669" t="s">
        <v>6792</v>
      </c>
      <c r="E669">
        <v>1</v>
      </c>
      <c r="K669">
        <v>1</v>
      </c>
    </row>
    <row r="670" spans="1:11" x14ac:dyDescent="0.25">
      <c r="A670" t="s">
        <v>6796</v>
      </c>
      <c r="E670">
        <v>3</v>
      </c>
      <c r="K670">
        <v>3</v>
      </c>
    </row>
    <row r="671" spans="1:11" x14ac:dyDescent="0.25">
      <c r="A671" t="s">
        <v>6798</v>
      </c>
      <c r="E671">
        <v>2</v>
      </c>
      <c r="K671">
        <v>2</v>
      </c>
    </row>
    <row r="672" spans="1:11" x14ac:dyDescent="0.25">
      <c r="A672" t="s">
        <v>6801</v>
      </c>
      <c r="E672">
        <v>1</v>
      </c>
      <c r="K672">
        <v>1</v>
      </c>
    </row>
    <row r="673" spans="1:11" x14ac:dyDescent="0.25">
      <c r="A673" t="s">
        <v>6809</v>
      </c>
      <c r="B673">
        <v>1</v>
      </c>
      <c r="K673">
        <v>1</v>
      </c>
    </row>
    <row r="674" spans="1:11" x14ac:dyDescent="0.25">
      <c r="A674" t="s">
        <v>6811</v>
      </c>
      <c r="E674">
        <v>1</v>
      </c>
      <c r="K674">
        <v>1</v>
      </c>
    </row>
    <row r="675" spans="1:11" x14ac:dyDescent="0.25">
      <c r="A675" t="s">
        <v>6814</v>
      </c>
      <c r="E675">
        <v>2</v>
      </c>
      <c r="K675">
        <v>2</v>
      </c>
    </row>
    <row r="676" spans="1:11" x14ac:dyDescent="0.25">
      <c r="A676" t="s">
        <v>6816</v>
      </c>
      <c r="E676">
        <v>1</v>
      </c>
      <c r="K676">
        <v>1</v>
      </c>
    </row>
    <row r="677" spans="1:11" x14ac:dyDescent="0.25">
      <c r="A677" t="s">
        <v>6963</v>
      </c>
      <c r="E677">
        <v>1</v>
      </c>
      <c r="K677">
        <v>1</v>
      </c>
    </row>
    <row r="678" spans="1:11" x14ac:dyDescent="0.25">
      <c r="A678" t="s">
        <v>7056</v>
      </c>
      <c r="E678">
        <v>1</v>
      </c>
      <c r="K678">
        <v>1</v>
      </c>
    </row>
    <row r="679" spans="1:11" x14ac:dyDescent="0.25">
      <c r="A679" t="s">
        <v>7063</v>
      </c>
      <c r="E679">
        <v>1</v>
      </c>
      <c r="K679">
        <v>1</v>
      </c>
    </row>
    <row r="680" spans="1:11" x14ac:dyDescent="0.25">
      <c r="A680" t="s">
        <v>7065</v>
      </c>
      <c r="E680">
        <v>1</v>
      </c>
      <c r="K680">
        <v>1</v>
      </c>
    </row>
    <row r="681" spans="1:11" x14ac:dyDescent="0.25">
      <c r="A681" t="s">
        <v>7067</v>
      </c>
      <c r="E681">
        <v>1</v>
      </c>
      <c r="K681">
        <v>1</v>
      </c>
    </row>
    <row r="682" spans="1:11" x14ac:dyDescent="0.25">
      <c r="A682" t="s">
        <v>7124</v>
      </c>
      <c r="E682">
        <v>1</v>
      </c>
      <c r="K682">
        <v>1</v>
      </c>
    </row>
    <row r="683" spans="1:11" x14ac:dyDescent="0.25">
      <c r="A683" t="s">
        <v>7126</v>
      </c>
      <c r="E683">
        <v>1</v>
      </c>
      <c r="K683">
        <v>1</v>
      </c>
    </row>
    <row r="684" spans="1:11" x14ac:dyDescent="0.25">
      <c r="A684" t="s">
        <v>7129</v>
      </c>
      <c r="E684">
        <v>1</v>
      </c>
      <c r="K684">
        <v>1</v>
      </c>
    </row>
    <row r="685" spans="1:11" x14ac:dyDescent="0.25">
      <c r="A685" t="s">
        <v>7131</v>
      </c>
      <c r="E685">
        <v>1</v>
      </c>
      <c r="K685">
        <v>1</v>
      </c>
    </row>
    <row r="686" spans="1:11" x14ac:dyDescent="0.25">
      <c r="A686" t="s">
        <v>7133</v>
      </c>
      <c r="E686">
        <v>1</v>
      </c>
      <c r="K686">
        <v>1</v>
      </c>
    </row>
    <row r="687" spans="1:11" x14ac:dyDescent="0.25">
      <c r="A687" t="s">
        <v>7135</v>
      </c>
      <c r="E687">
        <v>1</v>
      </c>
      <c r="K687">
        <v>1</v>
      </c>
    </row>
    <row r="688" spans="1:11" x14ac:dyDescent="0.25">
      <c r="A688" t="s">
        <v>7138</v>
      </c>
      <c r="E688">
        <v>1</v>
      </c>
      <c r="K688">
        <v>1</v>
      </c>
    </row>
    <row r="689" spans="1:11" x14ac:dyDescent="0.25">
      <c r="A689" t="s">
        <v>7140</v>
      </c>
      <c r="E689">
        <v>2</v>
      </c>
      <c r="K689">
        <v>2</v>
      </c>
    </row>
    <row r="690" spans="1:11" x14ac:dyDescent="0.25">
      <c r="A690" t="s">
        <v>7143</v>
      </c>
      <c r="E690">
        <v>4</v>
      </c>
      <c r="G690">
        <v>1</v>
      </c>
      <c r="K690">
        <v>5</v>
      </c>
    </row>
    <row r="691" spans="1:11" x14ac:dyDescent="0.25">
      <c r="A691" t="s">
        <v>7148</v>
      </c>
      <c r="E691">
        <v>1</v>
      </c>
      <c r="K691">
        <v>1</v>
      </c>
    </row>
    <row r="692" spans="1:11" x14ac:dyDescent="0.25">
      <c r="A692" t="s">
        <v>7152</v>
      </c>
      <c r="E692">
        <v>1</v>
      </c>
      <c r="K692">
        <v>1</v>
      </c>
    </row>
    <row r="693" spans="1:11" x14ac:dyDescent="0.25">
      <c r="A693" t="s">
        <v>7248</v>
      </c>
      <c r="E693">
        <v>1</v>
      </c>
      <c r="K693">
        <v>1</v>
      </c>
    </row>
    <row r="694" spans="1:11" x14ac:dyDescent="0.25">
      <c r="A694" t="s">
        <v>7250</v>
      </c>
      <c r="E694">
        <v>1</v>
      </c>
      <c r="K694">
        <v>1</v>
      </c>
    </row>
    <row r="695" spans="1:11" x14ac:dyDescent="0.25">
      <c r="A695" t="s">
        <v>7252</v>
      </c>
      <c r="B695">
        <v>2</v>
      </c>
      <c r="K695">
        <v>2</v>
      </c>
    </row>
    <row r="696" spans="1:11" x14ac:dyDescent="0.25">
      <c r="A696" t="s">
        <v>7255</v>
      </c>
      <c r="E696">
        <v>1</v>
      </c>
      <c r="K696">
        <v>1</v>
      </c>
    </row>
    <row r="697" spans="1:11" x14ac:dyDescent="0.25">
      <c r="A697" t="s">
        <v>7261</v>
      </c>
      <c r="E697">
        <v>3</v>
      </c>
      <c r="K697">
        <v>3</v>
      </c>
    </row>
    <row r="698" spans="1:11" x14ac:dyDescent="0.25">
      <c r="A698" t="s">
        <v>7264</v>
      </c>
      <c r="E698">
        <v>5</v>
      </c>
      <c r="K698">
        <v>5</v>
      </c>
    </row>
    <row r="699" spans="1:11" x14ac:dyDescent="0.25">
      <c r="A699" t="s">
        <v>7268</v>
      </c>
      <c r="E699">
        <v>1</v>
      </c>
      <c r="K699">
        <v>1</v>
      </c>
    </row>
    <row r="700" spans="1:11" x14ac:dyDescent="0.25">
      <c r="A700" t="s">
        <v>7271</v>
      </c>
      <c r="E700">
        <v>1</v>
      </c>
      <c r="K700">
        <v>1</v>
      </c>
    </row>
    <row r="701" spans="1:11" x14ac:dyDescent="0.25">
      <c r="A701" t="s">
        <v>7273</v>
      </c>
      <c r="E701">
        <v>1</v>
      </c>
      <c r="G701">
        <v>1</v>
      </c>
      <c r="K701">
        <v>2</v>
      </c>
    </row>
    <row r="702" spans="1:11" x14ac:dyDescent="0.25">
      <c r="A702" t="s">
        <v>7275</v>
      </c>
      <c r="E702">
        <v>1</v>
      </c>
      <c r="K702">
        <v>1</v>
      </c>
    </row>
    <row r="703" spans="1:11" x14ac:dyDescent="0.25">
      <c r="A703" t="s">
        <v>7278</v>
      </c>
      <c r="E703">
        <v>1</v>
      </c>
      <c r="K703">
        <v>1</v>
      </c>
    </row>
    <row r="704" spans="1:11" x14ac:dyDescent="0.25">
      <c r="A704" t="s">
        <v>7381</v>
      </c>
      <c r="E704">
        <v>1</v>
      </c>
      <c r="K704">
        <v>1</v>
      </c>
    </row>
    <row r="705" spans="1:11" x14ac:dyDescent="0.25">
      <c r="A705" t="s">
        <v>7386</v>
      </c>
      <c r="E705">
        <v>1</v>
      </c>
      <c r="K705">
        <v>1</v>
      </c>
    </row>
    <row r="706" spans="1:11" x14ac:dyDescent="0.25">
      <c r="A706" t="s">
        <v>7391</v>
      </c>
      <c r="E706">
        <v>1</v>
      </c>
      <c r="K706">
        <v>1</v>
      </c>
    </row>
    <row r="707" spans="1:11" x14ac:dyDescent="0.25">
      <c r="A707" t="s">
        <v>7393</v>
      </c>
      <c r="E707">
        <v>1</v>
      </c>
      <c r="K707">
        <v>1</v>
      </c>
    </row>
    <row r="708" spans="1:11" x14ac:dyDescent="0.25">
      <c r="A708" t="s">
        <v>7395</v>
      </c>
      <c r="E708">
        <v>1</v>
      </c>
      <c r="K708">
        <v>1</v>
      </c>
    </row>
    <row r="709" spans="1:11" x14ac:dyDescent="0.25">
      <c r="A709" t="s">
        <v>7429</v>
      </c>
      <c r="E709">
        <v>1</v>
      </c>
      <c r="K709">
        <v>1</v>
      </c>
    </row>
    <row r="710" spans="1:11" x14ac:dyDescent="0.25">
      <c r="A710" t="s">
        <v>7477</v>
      </c>
      <c r="E710">
        <v>2</v>
      </c>
      <c r="K710">
        <v>2</v>
      </c>
    </row>
    <row r="711" spans="1:11" x14ac:dyDescent="0.25">
      <c r="A711" t="s">
        <v>7480</v>
      </c>
      <c r="E711">
        <v>3</v>
      </c>
      <c r="K711">
        <v>3</v>
      </c>
    </row>
    <row r="712" spans="1:11" x14ac:dyDescent="0.25">
      <c r="A712" t="s">
        <v>7482</v>
      </c>
      <c r="B712">
        <v>1</v>
      </c>
      <c r="K712">
        <v>1</v>
      </c>
    </row>
    <row r="713" spans="1:11" x14ac:dyDescent="0.25">
      <c r="A713" t="s">
        <v>7484</v>
      </c>
      <c r="E713">
        <v>1</v>
      </c>
      <c r="K713">
        <v>1</v>
      </c>
    </row>
    <row r="714" spans="1:11" x14ac:dyDescent="0.25">
      <c r="A714" t="s">
        <v>7487</v>
      </c>
      <c r="E714">
        <v>1</v>
      </c>
      <c r="K714">
        <v>1</v>
      </c>
    </row>
    <row r="715" spans="1:11" x14ac:dyDescent="0.25">
      <c r="A715" t="s">
        <v>7489</v>
      </c>
      <c r="E715">
        <v>1</v>
      </c>
      <c r="K715">
        <v>1</v>
      </c>
    </row>
    <row r="716" spans="1:11" x14ac:dyDescent="0.25">
      <c r="A716" t="s">
        <v>7492</v>
      </c>
      <c r="E716">
        <v>1</v>
      </c>
      <c r="K716">
        <v>1</v>
      </c>
    </row>
    <row r="717" spans="1:11" x14ac:dyDescent="0.25">
      <c r="A717" t="s">
        <v>7496</v>
      </c>
      <c r="E717">
        <v>1</v>
      </c>
      <c r="K717">
        <v>1</v>
      </c>
    </row>
    <row r="718" spans="1:11" x14ac:dyDescent="0.25">
      <c r="A718" t="s">
        <v>7564</v>
      </c>
      <c r="E718">
        <v>1</v>
      </c>
      <c r="K718">
        <v>1</v>
      </c>
    </row>
    <row r="719" spans="1:11" x14ac:dyDescent="0.25">
      <c r="A719" t="s">
        <v>7568</v>
      </c>
      <c r="E719">
        <v>1</v>
      </c>
      <c r="K719">
        <v>1</v>
      </c>
    </row>
    <row r="720" spans="1:11" x14ac:dyDescent="0.25">
      <c r="A720" t="s">
        <v>7570</v>
      </c>
      <c r="D720">
        <v>1</v>
      </c>
      <c r="K720">
        <v>1</v>
      </c>
    </row>
    <row r="721" spans="1:11" x14ac:dyDescent="0.25">
      <c r="A721" t="s">
        <v>7577</v>
      </c>
      <c r="E721">
        <v>1</v>
      </c>
      <c r="K721">
        <v>1</v>
      </c>
    </row>
    <row r="722" spans="1:11" x14ac:dyDescent="0.25">
      <c r="A722" t="s">
        <v>7702</v>
      </c>
      <c r="B722">
        <v>1</v>
      </c>
      <c r="K722">
        <v>1</v>
      </c>
    </row>
    <row r="723" spans="1:11" x14ac:dyDescent="0.25">
      <c r="A723" t="s">
        <v>7704</v>
      </c>
      <c r="E723">
        <v>1</v>
      </c>
      <c r="K723">
        <v>1</v>
      </c>
    </row>
    <row r="724" spans="1:11" x14ac:dyDescent="0.25">
      <c r="A724" t="s">
        <v>7707</v>
      </c>
      <c r="E724">
        <v>1</v>
      </c>
      <c r="K724">
        <v>1</v>
      </c>
    </row>
    <row r="725" spans="1:11" x14ac:dyDescent="0.25">
      <c r="A725" t="s">
        <v>7709</v>
      </c>
      <c r="E725">
        <v>1</v>
      </c>
      <c r="K725">
        <v>1</v>
      </c>
    </row>
    <row r="726" spans="1:11" x14ac:dyDescent="0.25">
      <c r="A726" t="s">
        <v>7711</v>
      </c>
      <c r="E726">
        <v>1</v>
      </c>
      <c r="K726">
        <v>1</v>
      </c>
    </row>
    <row r="727" spans="1:11" x14ac:dyDescent="0.25">
      <c r="A727" t="s">
        <v>7713</v>
      </c>
      <c r="E727">
        <v>1</v>
      </c>
      <c r="K727">
        <v>1</v>
      </c>
    </row>
    <row r="728" spans="1:11" x14ac:dyDescent="0.25">
      <c r="A728" t="s">
        <v>7715</v>
      </c>
      <c r="E728">
        <v>1</v>
      </c>
      <c r="K728">
        <v>1</v>
      </c>
    </row>
    <row r="729" spans="1:11" x14ac:dyDescent="0.25">
      <c r="A729" t="s">
        <v>7717</v>
      </c>
      <c r="E729">
        <v>2</v>
      </c>
      <c r="K729">
        <v>2</v>
      </c>
    </row>
    <row r="730" spans="1:11" x14ac:dyDescent="0.25">
      <c r="A730" t="s">
        <v>7720</v>
      </c>
      <c r="E730">
        <v>1</v>
      </c>
      <c r="K730">
        <v>1</v>
      </c>
    </row>
    <row r="731" spans="1:11" x14ac:dyDescent="0.25">
      <c r="A731" t="s">
        <v>7722</v>
      </c>
      <c r="E731">
        <v>1</v>
      </c>
      <c r="K731">
        <v>1</v>
      </c>
    </row>
    <row r="732" spans="1:11" x14ac:dyDescent="0.25">
      <c r="A732" t="s">
        <v>7665</v>
      </c>
      <c r="E732">
        <v>1</v>
      </c>
      <c r="K732">
        <v>1</v>
      </c>
    </row>
    <row r="733" spans="1:11" x14ac:dyDescent="0.25">
      <c r="A733" t="s">
        <v>7667</v>
      </c>
      <c r="E733">
        <v>2</v>
      </c>
      <c r="K733">
        <v>2</v>
      </c>
    </row>
    <row r="734" spans="1:11" x14ac:dyDescent="0.25">
      <c r="A734" t="s">
        <v>7672</v>
      </c>
      <c r="E734">
        <v>1</v>
      </c>
      <c r="K734">
        <v>1</v>
      </c>
    </row>
    <row r="735" spans="1:11" x14ac:dyDescent="0.25">
      <c r="A735" t="s">
        <v>7678</v>
      </c>
      <c r="E735">
        <v>1</v>
      </c>
      <c r="K735">
        <v>1</v>
      </c>
    </row>
    <row r="736" spans="1:11" x14ac:dyDescent="0.25">
      <c r="A736" t="s">
        <v>7680</v>
      </c>
      <c r="E736">
        <v>1</v>
      </c>
      <c r="K736">
        <v>1</v>
      </c>
    </row>
    <row r="737" spans="1:11" x14ac:dyDescent="0.25">
      <c r="A737" t="s">
        <v>7682</v>
      </c>
      <c r="E737">
        <v>1</v>
      </c>
      <c r="K737">
        <v>1</v>
      </c>
    </row>
    <row r="738" spans="1:11" x14ac:dyDescent="0.25">
      <c r="A738" t="s">
        <v>7687</v>
      </c>
      <c r="E738">
        <v>1</v>
      </c>
      <c r="K738">
        <v>1</v>
      </c>
    </row>
    <row r="739" spans="1:11" x14ac:dyDescent="0.25">
      <c r="A739" t="s">
        <v>7691</v>
      </c>
      <c r="E739">
        <v>1</v>
      </c>
      <c r="K739">
        <v>1</v>
      </c>
    </row>
    <row r="740" spans="1:11" x14ac:dyDescent="0.25">
      <c r="A740" t="s">
        <v>7695</v>
      </c>
      <c r="E740">
        <v>1</v>
      </c>
      <c r="K740">
        <v>1</v>
      </c>
    </row>
    <row r="741" spans="1:11" x14ac:dyDescent="0.25">
      <c r="A741" t="s">
        <v>7697</v>
      </c>
      <c r="E741">
        <v>1</v>
      </c>
      <c r="K741">
        <v>1</v>
      </c>
    </row>
    <row r="742" spans="1:11" x14ac:dyDescent="0.25">
      <c r="A742" t="s">
        <v>7699</v>
      </c>
      <c r="E742">
        <v>1</v>
      </c>
      <c r="K742">
        <v>1</v>
      </c>
    </row>
    <row r="743" spans="1:11" x14ac:dyDescent="0.25">
      <c r="A743" t="s">
        <v>7834</v>
      </c>
      <c r="E743">
        <v>1</v>
      </c>
      <c r="K743">
        <v>1</v>
      </c>
    </row>
    <row r="744" spans="1:11" x14ac:dyDescent="0.25">
      <c r="A744" t="s">
        <v>7838</v>
      </c>
      <c r="E744">
        <v>1</v>
      </c>
      <c r="K744">
        <v>1</v>
      </c>
    </row>
    <row r="745" spans="1:11" x14ac:dyDescent="0.25">
      <c r="A745" t="s">
        <v>7842</v>
      </c>
      <c r="E745">
        <v>1</v>
      </c>
      <c r="K745">
        <v>1</v>
      </c>
    </row>
    <row r="746" spans="1:11" x14ac:dyDescent="0.25">
      <c r="A746" t="s">
        <v>7844</v>
      </c>
      <c r="E746">
        <v>1</v>
      </c>
      <c r="K746">
        <v>1</v>
      </c>
    </row>
    <row r="747" spans="1:11" x14ac:dyDescent="0.25">
      <c r="A747" t="s">
        <v>7846</v>
      </c>
      <c r="E747">
        <v>1</v>
      </c>
      <c r="K747">
        <v>1</v>
      </c>
    </row>
    <row r="748" spans="1:11" x14ac:dyDescent="0.25">
      <c r="A748" t="s">
        <v>7853</v>
      </c>
      <c r="E748">
        <v>2</v>
      </c>
      <c r="K748">
        <v>2</v>
      </c>
    </row>
    <row r="749" spans="1:11" x14ac:dyDescent="0.25">
      <c r="A749" t="s">
        <v>7855</v>
      </c>
      <c r="E749">
        <v>2</v>
      </c>
      <c r="K749">
        <v>2</v>
      </c>
    </row>
    <row r="750" spans="1:11" x14ac:dyDescent="0.25">
      <c r="A750" t="s">
        <v>7859</v>
      </c>
      <c r="E750">
        <v>1</v>
      </c>
      <c r="K750">
        <v>1</v>
      </c>
    </row>
    <row r="751" spans="1:11" x14ac:dyDescent="0.25">
      <c r="A751" t="s">
        <v>7861</v>
      </c>
      <c r="E751">
        <v>1</v>
      </c>
      <c r="K751">
        <v>1</v>
      </c>
    </row>
    <row r="752" spans="1:11" x14ac:dyDescent="0.25">
      <c r="A752" t="s">
        <v>7863</v>
      </c>
      <c r="E752">
        <v>1</v>
      </c>
      <c r="K752">
        <v>1</v>
      </c>
    </row>
    <row r="753" spans="1:11" x14ac:dyDescent="0.25">
      <c r="A753" t="s">
        <v>7865</v>
      </c>
      <c r="E753">
        <v>1</v>
      </c>
      <c r="K753">
        <v>1</v>
      </c>
    </row>
    <row r="754" spans="1:11" x14ac:dyDescent="0.25">
      <c r="A754" t="s">
        <v>7868</v>
      </c>
      <c r="E754">
        <v>1</v>
      </c>
      <c r="K754">
        <v>1</v>
      </c>
    </row>
    <row r="755" spans="1:11" x14ac:dyDescent="0.25">
      <c r="A755" t="s">
        <v>7871</v>
      </c>
      <c r="E755">
        <v>1</v>
      </c>
      <c r="K755">
        <v>1</v>
      </c>
    </row>
    <row r="756" spans="1:11" x14ac:dyDescent="0.25">
      <c r="A756" t="s">
        <v>7873</v>
      </c>
      <c r="E756">
        <v>1</v>
      </c>
      <c r="K756">
        <v>1</v>
      </c>
    </row>
    <row r="757" spans="1:11" x14ac:dyDescent="0.25">
      <c r="A757" t="s">
        <v>7875</v>
      </c>
      <c r="E757">
        <v>2</v>
      </c>
      <c r="K757">
        <v>2</v>
      </c>
    </row>
    <row r="758" spans="1:11" x14ac:dyDescent="0.25">
      <c r="A758" t="s">
        <v>7878</v>
      </c>
      <c r="B758">
        <v>1</v>
      </c>
      <c r="E758">
        <v>4</v>
      </c>
      <c r="K758">
        <v>5</v>
      </c>
    </row>
    <row r="759" spans="1:11" x14ac:dyDescent="0.25">
      <c r="A759" t="s">
        <v>7880</v>
      </c>
      <c r="B759">
        <v>1</v>
      </c>
      <c r="J759">
        <v>1</v>
      </c>
      <c r="K759">
        <v>2</v>
      </c>
    </row>
    <row r="760" spans="1:11" x14ac:dyDescent="0.25">
      <c r="A760" t="s">
        <v>7981</v>
      </c>
      <c r="E760">
        <v>1</v>
      </c>
      <c r="K760">
        <v>1</v>
      </c>
    </row>
    <row r="761" spans="1:11" x14ac:dyDescent="0.25">
      <c r="A761" t="s">
        <v>7985</v>
      </c>
      <c r="E761">
        <v>1</v>
      </c>
      <c r="K761">
        <v>1</v>
      </c>
    </row>
    <row r="762" spans="1:11" x14ac:dyDescent="0.25">
      <c r="A762" t="s">
        <v>7988</v>
      </c>
      <c r="E762">
        <v>1</v>
      </c>
      <c r="K762">
        <v>1</v>
      </c>
    </row>
    <row r="763" spans="1:11" x14ac:dyDescent="0.25">
      <c r="A763" t="s">
        <v>7990</v>
      </c>
      <c r="B763">
        <v>1</v>
      </c>
      <c r="K763">
        <v>1</v>
      </c>
    </row>
    <row r="764" spans="1:11" x14ac:dyDescent="0.25">
      <c r="A764" t="s">
        <v>7993</v>
      </c>
      <c r="E764">
        <v>1</v>
      </c>
      <c r="K764">
        <v>1</v>
      </c>
    </row>
    <row r="765" spans="1:11" x14ac:dyDescent="0.25">
      <c r="A765" t="s">
        <v>7999</v>
      </c>
      <c r="E765">
        <v>1</v>
      </c>
      <c r="K765">
        <v>1</v>
      </c>
    </row>
    <row r="766" spans="1:11" x14ac:dyDescent="0.25">
      <c r="A766" t="s">
        <v>8001</v>
      </c>
      <c r="E766">
        <v>1</v>
      </c>
      <c r="K766">
        <v>1</v>
      </c>
    </row>
    <row r="767" spans="1:11" x14ac:dyDescent="0.25">
      <c r="A767" t="s">
        <v>8005</v>
      </c>
      <c r="E767">
        <v>1</v>
      </c>
      <c r="K767">
        <v>1</v>
      </c>
    </row>
    <row r="768" spans="1:11" x14ac:dyDescent="0.25">
      <c r="A768" t="s">
        <v>8007</v>
      </c>
      <c r="E768">
        <v>1</v>
      </c>
      <c r="K768">
        <v>1</v>
      </c>
    </row>
    <row r="769" spans="1:11" x14ac:dyDescent="0.25">
      <c r="A769" t="s">
        <v>8009</v>
      </c>
      <c r="E769">
        <v>1</v>
      </c>
      <c r="K769">
        <v>1</v>
      </c>
    </row>
    <row r="770" spans="1:11" x14ac:dyDescent="0.25">
      <c r="A770" t="s">
        <v>8011</v>
      </c>
      <c r="E770">
        <v>1</v>
      </c>
      <c r="K770">
        <v>1</v>
      </c>
    </row>
    <row r="771" spans="1:11" x14ac:dyDescent="0.25">
      <c r="A771" t="s">
        <v>8014</v>
      </c>
      <c r="E771">
        <v>1</v>
      </c>
      <c r="K771">
        <v>1</v>
      </c>
    </row>
    <row r="772" spans="1:11" x14ac:dyDescent="0.25">
      <c r="A772" t="s">
        <v>8016</v>
      </c>
      <c r="E772">
        <v>1</v>
      </c>
      <c r="K772">
        <v>1</v>
      </c>
    </row>
    <row r="773" spans="1:11" x14ac:dyDescent="0.25">
      <c r="A773" t="s">
        <v>8018</v>
      </c>
      <c r="E773">
        <v>1</v>
      </c>
      <c r="K773">
        <v>1</v>
      </c>
    </row>
    <row r="774" spans="1:11" x14ac:dyDescent="0.25">
      <c r="A774" t="s">
        <v>8022</v>
      </c>
      <c r="B774">
        <v>1</v>
      </c>
      <c r="K774">
        <v>1</v>
      </c>
    </row>
    <row r="775" spans="1:11" x14ac:dyDescent="0.25">
      <c r="A775" t="s">
        <v>8024</v>
      </c>
      <c r="E775">
        <v>1</v>
      </c>
      <c r="G775">
        <v>1</v>
      </c>
      <c r="K775">
        <v>2</v>
      </c>
    </row>
    <row r="776" spans="1:11" x14ac:dyDescent="0.25">
      <c r="A776" t="s">
        <v>8028</v>
      </c>
      <c r="E776">
        <v>1</v>
      </c>
      <c r="K776">
        <v>1</v>
      </c>
    </row>
    <row r="777" spans="1:11" x14ac:dyDescent="0.25">
      <c r="A777" t="s">
        <v>8030</v>
      </c>
      <c r="E777">
        <v>1</v>
      </c>
      <c r="K777">
        <v>1</v>
      </c>
    </row>
    <row r="778" spans="1:11" x14ac:dyDescent="0.25">
      <c r="A778" t="s">
        <v>8032</v>
      </c>
      <c r="E778">
        <v>1</v>
      </c>
      <c r="K778">
        <v>1</v>
      </c>
    </row>
    <row r="779" spans="1:11" x14ac:dyDescent="0.25">
      <c r="A779" t="s">
        <v>8150</v>
      </c>
      <c r="E779">
        <v>1</v>
      </c>
      <c r="K779">
        <v>1</v>
      </c>
    </row>
    <row r="780" spans="1:11" x14ac:dyDescent="0.25">
      <c r="A780" t="s">
        <v>8152</v>
      </c>
      <c r="E780">
        <v>1</v>
      </c>
      <c r="K780">
        <v>1</v>
      </c>
    </row>
    <row r="781" spans="1:11" x14ac:dyDescent="0.25">
      <c r="A781" t="s">
        <v>8155</v>
      </c>
      <c r="E781">
        <v>1</v>
      </c>
      <c r="K781">
        <v>1</v>
      </c>
    </row>
    <row r="782" spans="1:11" x14ac:dyDescent="0.25">
      <c r="A782" t="s">
        <v>8159</v>
      </c>
      <c r="E782">
        <v>2</v>
      </c>
      <c r="K782">
        <v>2</v>
      </c>
    </row>
    <row r="783" spans="1:11" x14ac:dyDescent="0.25">
      <c r="A783" t="s">
        <v>8161</v>
      </c>
      <c r="E783">
        <v>2</v>
      </c>
      <c r="K783">
        <v>2</v>
      </c>
    </row>
    <row r="784" spans="1:11" x14ac:dyDescent="0.25">
      <c r="A784" t="s">
        <v>8163</v>
      </c>
      <c r="E784">
        <v>1</v>
      </c>
      <c r="K784">
        <v>1</v>
      </c>
    </row>
    <row r="785" spans="1:11" x14ac:dyDescent="0.25">
      <c r="A785" t="s">
        <v>8169</v>
      </c>
      <c r="E785">
        <v>1</v>
      </c>
      <c r="K785">
        <v>1</v>
      </c>
    </row>
    <row r="786" spans="1:11" x14ac:dyDescent="0.25">
      <c r="A786" t="s">
        <v>8175</v>
      </c>
      <c r="E786">
        <v>1</v>
      </c>
      <c r="K786">
        <v>1</v>
      </c>
    </row>
    <row r="787" spans="1:11" x14ac:dyDescent="0.25">
      <c r="A787" t="s">
        <v>8177</v>
      </c>
      <c r="D787">
        <v>1</v>
      </c>
      <c r="K787">
        <v>1</v>
      </c>
    </row>
    <row r="788" spans="1:11" x14ac:dyDescent="0.25">
      <c r="A788" t="s">
        <v>8179</v>
      </c>
      <c r="E788">
        <v>1</v>
      </c>
      <c r="K788">
        <v>1</v>
      </c>
    </row>
    <row r="789" spans="1:11" x14ac:dyDescent="0.25">
      <c r="A789" t="s">
        <v>8181</v>
      </c>
      <c r="B789">
        <v>1</v>
      </c>
      <c r="E789">
        <v>1</v>
      </c>
      <c r="K789">
        <v>2</v>
      </c>
    </row>
    <row r="790" spans="1:11" x14ac:dyDescent="0.25">
      <c r="A790" t="s">
        <v>8183</v>
      </c>
      <c r="E790">
        <v>2</v>
      </c>
      <c r="K790">
        <v>2</v>
      </c>
    </row>
    <row r="791" spans="1:11" x14ac:dyDescent="0.25">
      <c r="A791" t="s">
        <v>8186</v>
      </c>
      <c r="E791">
        <v>3</v>
      </c>
      <c r="K791">
        <v>3</v>
      </c>
    </row>
    <row r="792" spans="1:11" x14ac:dyDescent="0.25">
      <c r="A792" t="s">
        <v>8189</v>
      </c>
      <c r="E792">
        <v>1</v>
      </c>
      <c r="K792">
        <v>1</v>
      </c>
    </row>
    <row r="793" spans="1:11" x14ac:dyDescent="0.25">
      <c r="A793" t="s">
        <v>8192</v>
      </c>
      <c r="E793">
        <v>1</v>
      </c>
      <c r="K793">
        <v>1</v>
      </c>
    </row>
    <row r="794" spans="1:11" x14ac:dyDescent="0.25">
      <c r="A794" t="s">
        <v>8325</v>
      </c>
      <c r="I794">
        <v>2</v>
      </c>
      <c r="K794">
        <v>2</v>
      </c>
    </row>
    <row r="795" spans="1:11" x14ac:dyDescent="0.25">
      <c r="A795" t="s">
        <v>8304</v>
      </c>
      <c r="I795">
        <v>1</v>
      </c>
      <c r="K795">
        <v>1</v>
      </c>
    </row>
    <row r="796" spans="1:11" x14ac:dyDescent="0.25">
      <c r="A796" t="s">
        <v>8327</v>
      </c>
      <c r="I796">
        <v>2</v>
      </c>
      <c r="K796">
        <v>2</v>
      </c>
    </row>
    <row r="797" spans="1:11" x14ac:dyDescent="0.25">
      <c r="A797" t="s">
        <v>8329</v>
      </c>
      <c r="E797">
        <v>1</v>
      </c>
      <c r="K797">
        <v>1</v>
      </c>
    </row>
    <row r="798" spans="1:11" x14ac:dyDescent="0.25">
      <c r="A798" t="s">
        <v>8308</v>
      </c>
      <c r="I798">
        <v>1</v>
      </c>
      <c r="K798">
        <v>1</v>
      </c>
    </row>
    <row r="799" spans="1:11" x14ac:dyDescent="0.25">
      <c r="A799" t="s">
        <v>8310</v>
      </c>
      <c r="E799">
        <v>1</v>
      </c>
      <c r="K799">
        <v>1</v>
      </c>
    </row>
    <row r="800" spans="1:11" x14ac:dyDescent="0.25">
      <c r="A800" t="s">
        <v>8315</v>
      </c>
      <c r="I800">
        <v>3</v>
      </c>
      <c r="K800">
        <v>3</v>
      </c>
    </row>
    <row r="801" spans="1:11" x14ac:dyDescent="0.25">
      <c r="A801" t="s">
        <v>8319</v>
      </c>
      <c r="E801">
        <v>1</v>
      </c>
      <c r="I801">
        <v>1</v>
      </c>
      <c r="K801">
        <v>2</v>
      </c>
    </row>
    <row r="802" spans="1:11" x14ac:dyDescent="0.25">
      <c r="A802" t="s">
        <v>8323</v>
      </c>
      <c r="E802">
        <v>1</v>
      </c>
      <c r="G802">
        <v>1</v>
      </c>
      <c r="K802">
        <v>2</v>
      </c>
    </row>
    <row r="803" spans="1:11" x14ac:dyDescent="0.25">
      <c r="A803" t="s">
        <v>8332</v>
      </c>
      <c r="E803">
        <v>1</v>
      </c>
      <c r="G803">
        <v>1</v>
      </c>
      <c r="K803">
        <v>2</v>
      </c>
    </row>
    <row r="804" spans="1:11" x14ac:dyDescent="0.25">
      <c r="A804" t="s">
        <v>8346</v>
      </c>
      <c r="E804">
        <v>1</v>
      </c>
      <c r="K804">
        <v>1</v>
      </c>
    </row>
    <row r="805" spans="1:11" x14ac:dyDescent="0.25">
      <c r="A805" t="s">
        <v>8348</v>
      </c>
      <c r="E805">
        <v>1</v>
      </c>
      <c r="K805">
        <v>1</v>
      </c>
    </row>
    <row r="806" spans="1:11" x14ac:dyDescent="0.25">
      <c r="A806" t="s">
        <v>8350</v>
      </c>
      <c r="E806">
        <v>1</v>
      </c>
      <c r="K806">
        <v>1</v>
      </c>
    </row>
    <row r="807" spans="1:11" x14ac:dyDescent="0.25">
      <c r="A807" t="s">
        <v>8357</v>
      </c>
      <c r="E807">
        <v>2</v>
      </c>
      <c r="G807">
        <v>1</v>
      </c>
      <c r="K807">
        <v>3</v>
      </c>
    </row>
    <row r="808" spans="1:11" x14ac:dyDescent="0.25">
      <c r="A808" t="s">
        <v>8360</v>
      </c>
      <c r="E808">
        <v>1</v>
      </c>
      <c r="K808">
        <v>1</v>
      </c>
    </row>
    <row r="809" spans="1:11" x14ac:dyDescent="0.25">
      <c r="A809" t="s">
        <v>8363</v>
      </c>
      <c r="E809">
        <v>11</v>
      </c>
      <c r="G809">
        <v>1</v>
      </c>
      <c r="K809">
        <v>12</v>
      </c>
    </row>
    <row r="810" spans="1:11" x14ac:dyDescent="0.25">
      <c r="A810" t="s">
        <v>8368</v>
      </c>
      <c r="E810">
        <v>1</v>
      </c>
      <c r="K810">
        <v>1</v>
      </c>
    </row>
    <row r="811" spans="1:11" x14ac:dyDescent="0.25">
      <c r="A811" t="s">
        <v>8421</v>
      </c>
      <c r="E811">
        <v>1</v>
      </c>
      <c r="K811">
        <v>1</v>
      </c>
    </row>
    <row r="812" spans="1:11" x14ac:dyDescent="0.25">
      <c r="A812" t="s">
        <v>8427</v>
      </c>
      <c r="E812">
        <v>1</v>
      </c>
      <c r="K812">
        <v>1</v>
      </c>
    </row>
    <row r="813" spans="1:11" x14ac:dyDescent="0.25">
      <c r="A813" t="s">
        <v>8431</v>
      </c>
      <c r="E813">
        <v>1</v>
      </c>
      <c r="K813">
        <v>1</v>
      </c>
    </row>
    <row r="814" spans="1:11" x14ac:dyDescent="0.25">
      <c r="A814" t="s">
        <v>8433</v>
      </c>
      <c r="E814">
        <v>1</v>
      </c>
      <c r="K814">
        <v>1</v>
      </c>
    </row>
    <row r="815" spans="1:11" x14ac:dyDescent="0.25">
      <c r="A815" t="s">
        <v>8436</v>
      </c>
      <c r="D815">
        <v>1</v>
      </c>
      <c r="K815">
        <v>1</v>
      </c>
    </row>
    <row r="816" spans="1:11" x14ac:dyDescent="0.25">
      <c r="A816" t="s">
        <v>8439</v>
      </c>
      <c r="E816">
        <v>1</v>
      </c>
      <c r="K816">
        <v>1</v>
      </c>
    </row>
    <row r="817" spans="1:11" x14ac:dyDescent="0.25">
      <c r="A817" t="s">
        <v>8441</v>
      </c>
      <c r="E817">
        <v>1</v>
      </c>
      <c r="K817">
        <v>1</v>
      </c>
    </row>
    <row r="818" spans="1:11" x14ac:dyDescent="0.25">
      <c r="A818" t="s">
        <v>8443</v>
      </c>
      <c r="E818">
        <v>1</v>
      </c>
      <c r="K818">
        <v>1</v>
      </c>
    </row>
    <row r="819" spans="1:11" x14ac:dyDescent="0.25">
      <c r="A819" t="s">
        <v>8446</v>
      </c>
      <c r="E819">
        <v>1</v>
      </c>
      <c r="K819">
        <v>1</v>
      </c>
    </row>
    <row r="820" spans="1:11" x14ac:dyDescent="0.25">
      <c r="A820" t="s">
        <v>8448</v>
      </c>
      <c r="E820">
        <v>1</v>
      </c>
      <c r="I820">
        <v>1</v>
      </c>
      <c r="K820">
        <v>2</v>
      </c>
    </row>
    <row r="821" spans="1:11" x14ac:dyDescent="0.25">
      <c r="A821" t="s">
        <v>8452</v>
      </c>
      <c r="E821">
        <v>1</v>
      </c>
      <c r="K821">
        <v>1</v>
      </c>
    </row>
    <row r="822" spans="1:11" x14ac:dyDescent="0.25">
      <c r="A822" t="s">
        <v>8545</v>
      </c>
      <c r="E822">
        <v>1</v>
      </c>
      <c r="K822">
        <v>1</v>
      </c>
    </row>
    <row r="823" spans="1:11" x14ac:dyDescent="0.25">
      <c r="A823" t="s">
        <v>8547</v>
      </c>
      <c r="E823">
        <v>1</v>
      </c>
      <c r="K823">
        <v>1</v>
      </c>
    </row>
    <row r="824" spans="1:11" x14ac:dyDescent="0.25">
      <c r="A824" t="s">
        <v>8608</v>
      </c>
      <c r="E824">
        <v>1</v>
      </c>
      <c r="K824">
        <v>1</v>
      </c>
    </row>
    <row r="825" spans="1:11" x14ac:dyDescent="0.25">
      <c r="A825" t="s">
        <v>8610</v>
      </c>
      <c r="E825">
        <v>3</v>
      </c>
      <c r="K825">
        <v>3</v>
      </c>
    </row>
    <row r="826" spans="1:11" x14ac:dyDescent="0.25">
      <c r="A826" t="s">
        <v>8612</v>
      </c>
      <c r="E826">
        <v>1</v>
      </c>
      <c r="K826">
        <v>1</v>
      </c>
    </row>
    <row r="827" spans="1:11" x14ac:dyDescent="0.25">
      <c r="A827" t="s">
        <v>8615</v>
      </c>
      <c r="E827">
        <v>1</v>
      </c>
      <c r="K827">
        <v>1</v>
      </c>
    </row>
    <row r="828" spans="1:11" x14ac:dyDescent="0.25">
      <c r="A828" t="s">
        <v>8617</v>
      </c>
      <c r="E828">
        <v>1</v>
      </c>
      <c r="K828">
        <v>1</v>
      </c>
    </row>
    <row r="829" spans="1:11" x14ac:dyDescent="0.25">
      <c r="A829" t="s">
        <v>8620</v>
      </c>
      <c r="B829">
        <v>1</v>
      </c>
      <c r="K829">
        <v>1</v>
      </c>
    </row>
    <row r="830" spans="1:11" x14ac:dyDescent="0.25">
      <c r="A830" t="s">
        <v>8622</v>
      </c>
      <c r="E830">
        <v>1</v>
      </c>
      <c r="K830">
        <v>1</v>
      </c>
    </row>
    <row r="831" spans="1:11" x14ac:dyDescent="0.25">
      <c r="A831" t="s">
        <v>8625</v>
      </c>
      <c r="E831">
        <v>1</v>
      </c>
      <c r="K831">
        <v>1</v>
      </c>
    </row>
    <row r="832" spans="1:11" x14ac:dyDescent="0.25">
      <c r="A832" t="s">
        <v>8627</v>
      </c>
      <c r="E832">
        <v>1</v>
      </c>
      <c r="K832">
        <v>1</v>
      </c>
    </row>
    <row r="833" spans="1:11" x14ac:dyDescent="0.25">
      <c r="A833" t="s">
        <v>8629</v>
      </c>
      <c r="E833">
        <v>1</v>
      </c>
      <c r="K833">
        <v>1</v>
      </c>
    </row>
    <row r="834" spans="1:11" x14ac:dyDescent="0.25">
      <c r="A834" t="s">
        <v>8631</v>
      </c>
      <c r="E834">
        <v>1</v>
      </c>
      <c r="K834">
        <v>1</v>
      </c>
    </row>
    <row r="835" spans="1:11" x14ac:dyDescent="0.25">
      <c r="A835" t="s">
        <v>8633</v>
      </c>
      <c r="D835">
        <v>1</v>
      </c>
      <c r="E835">
        <v>1</v>
      </c>
      <c r="K835">
        <v>2</v>
      </c>
    </row>
    <row r="836" spans="1:11" x14ac:dyDescent="0.25">
      <c r="A836" t="s">
        <v>8636</v>
      </c>
      <c r="E836">
        <v>1</v>
      </c>
      <c r="K836">
        <v>1</v>
      </c>
    </row>
    <row r="837" spans="1:11" x14ac:dyDescent="0.25">
      <c r="A837" t="s">
        <v>8641</v>
      </c>
      <c r="E837">
        <v>1</v>
      </c>
      <c r="K837">
        <v>1</v>
      </c>
    </row>
    <row r="838" spans="1:11" x14ac:dyDescent="0.25">
      <c r="A838" t="s">
        <v>8643</v>
      </c>
      <c r="E838">
        <v>1</v>
      </c>
      <c r="K838">
        <v>1</v>
      </c>
    </row>
    <row r="839" spans="1:11" x14ac:dyDescent="0.25">
      <c r="A839" t="s">
        <v>8645</v>
      </c>
      <c r="E839">
        <v>2</v>
      </c>
      <c r="K839">
        <v>2</v>
      </c>
    </row>
    <row r="840" spans="1:11" x14ac:dyDescent="0.25">
      <c r="A840" t="s">
        <v>8738</v>
      </c>
      <c r="E840">
        <v>1</v>
      </c>
      <c r="K840">
        <v>1</v>
      </c>
    </row>
    <row r="841" spans="1:11" x14ac:dyDescent="0.25">
      <c r="A841" t="s">
        <v>8741</v>
      </c>
      <c r="E841">
        <v>1</v>
      </c>
      <c r="K841">
        <v>1</v>
      </c>
    </row>
    <row r="842" spans="1:11" x14ac:dyDescent="0.25">
      <c r="A842" t="s">
        <v>8743</v>
      </c>
      <c r="B842">
        <v>1</v>
      </c>
      <c r="K842">
        <v>1</v>
      </c>
    </row>
    <row r="843" spans="1:11" x14ac:dyDescent="0.25">
      <c r="A843" t="s">
        <v>8745</v>
      </c>
      <c r="E843">
        <v>1</v>
      </c>
      <c r="K843">
        <v>1</v>
      </c>
    </row>
    <row r="844" spans="1:11" x14ac:dyDescent="0.25">
      <c r="A844" t="s">
        <v>8748</v>
      </c>
      <c r="E844">
        <v>2</v>
      </c>
      <c r="K844">
        <v>2</v>
      </c>
    </row>
    <row r="845" spans="1:11" x14ac:dyDescent="0.25">
      <c r="A845" t="s">
        <v>8752</v>
      </c>
      <c r="E845">
        <v>1</v>
      </c>
      <c r="K845">
        <v>1</v>
      </c>
    </row>
    <row r="846" spans="1:11" x14ac:dyDescent="0.25">
      <c r="A846" t="s">
        <v>8754</v>
      </c>
      <c r="E846">
        <v>1</v>
      </c>
      <c r="K846">
        <v>1</v>
      </c>
    </row>
    <row r="847" spans="1:11" x14ac:dyDescent="0.25">
      <c r="A847" t="s">
        <v>8756</v>
      </c>
      <c r="B847">
        <v>1</v>
      </c>
      <c r="K847">
        <v>1</v>
      </c>
    </row>
    <row r="848" spans="1:11" x14ac:dyDescent="0.25">
      <c r="A848" t="s">
        <v>8758</v>
      </c>
      <c r="E848">
        <v>1</v>
      </c>
      <c r="K848">
        <v>1</v>
      </c>
    </row>
    <row r="849" spans="1:11" x14ac:dyDescent="0.25">
      <c r="A849" t="s">
        <v>8762</v>
      </c>
      <c r="E849">
        <v>1</v>
      </c>
      <c r="K849">
        <v>1</v>
      </c>
    </row>
    <row r="850" spans="1:11" x14ac:dyDescent="0.25">
      <c r="A850" t="s">
        <v>8764</v>
      </c>
      <c r="E850">
        <v>1</v>
      </c>
      <c r="K850">
        <v>1</v>
      </c>
    </row>
    <row r="851" spans="1:11" x14ac:dyDescent="0.25">
      <c r="A851" t="s">
        <v>8767</v>
      </c>
      <c r="E851">
        <v>1</v>
      </c>
      <c r="K851">
        <v>1</v>
      </c>
    </row>
    <row r="852" spans="1:11" x14ac:dyDescent="0.25">
      <c r="A852" t="s">
        <v>8771</v>
      </c>
      <c r="E852">
        <v>1</v>
      </c>
      <c r="K852">
        <v>1</v>
      </c>
    </row>
    <row r="853" spans="1:11" x14ac:dyDescent="0.25">
      <c r="A853" t="s">
        <v>8773</v>
      </c>
      <c r="E853">
        <v>1</v>
      </c>
      <c r="K853">
        <v>1</v>
      </c>
    </row>
    <row r="854" spans="1:11" x14ac:dyDescent="0.25">
      <c r="A854" t="s">
        <v>8777</v>
      </c>
      <c r="E854">
        <v>1</v>
      </c>
      <c r="K854">
        <v>1</v>
      </c>
    </row>
    <row r="855" spans="1:11" x14ac:dyDescent="0.25">
      <c r="A855" t="s">
        <v>8779</v>
      </c>
      <c r="E855">
        <v>1</v>
      </c>
      <c r="K855">
        <v>1</v>
      </c>
    </row>
    <row r="856" spans="1:11" x14ac:dyDescent="0.25">
      <c r="A856" t="s">
        <v>8782</v>
      </c>
      <c r="E856">
        <v>1</v>
      </c>
      <c r="K856">
        <v>1</v>
      </c>
    </row>
    <row r="857" spans="1:11" x14ac:dyDescent="0.25">
      <c r="A857" t="s">
        <v>8898</v>
      </c>
      <c r="E857">
        <v>1</v>
      </c>
      <c r="K857">
        <v>1</v>
      </c>
    </row>
    <row r="858" spans="1:11" x14ac:dyDescent="0.25">
      <c r="A858" t="s">
        <v>8902</v>
      </c>
      <c r="E858">
        <v>1</v>
      </c>
      <c r="K858">
        <v>1</v>
      </c>
    </row>
    <row r="859" spans="1:11" x14ac:dyDescent="0.25">
      <c r="A859" t="s">
        <v>8904</v>
      </c>
      <c r="E859">
        <v>1</v>
      </c>
      <c r="K859">
        <v>1</v>
      </c>
    </row>
    <row r="860" spans="1:11" x14ac:dyDescent="0.25">
      <c r="A860" t="s">
        <v>8906</v>
      </c>
      <c r="E860">
        <v>1</v>
      </c>
      <c r="K860">
        <v>1</v>
      </c>
    </row>
    <row r="861" spans="1:11" x14ac:dyDescent="0.25">
      <c r="A861" t="s">
        <v>8910</v>
      </c>
      <c r="E861">
        <v>1</v>
      </c>
      <c r="K861">
        <v>1</v>
      </c>
    </row>
    <row r="862" spans="1:11" x14ac:dyDescent="0.25">
      <c r="A862" t="s">
        <v>8913</v>
      </c>
      <c r="E862">
        <v>1</v>
      </c>
      <c r="K862">
        <v>1</v>
      </c>
    </row>
    <row r="863" spans="1:11" x14ac:dyDescent="0.25">
      <c r="A863" t="s">
        <v>8916</v>
      </c>
      <c r="E863">
        <v>1</v>
      </c>
      <c r="K863">
        <v>1</v>
      </c>
    </row>
    <row r="864" spans="1:11" x14ac:dyDescent="0.25">
      <c r="A864" t="s">
        <v>8919</v>
      </c>
      <c r="E864">
        <v>1</v>
      </c>
      <c r="K864">
        <v>1</v>
      </c>
    </row>
    <row r="865" spans="1:11" x14ac:dyDescent="0.25">
      <c r="A865" t="s">
        <v>8921</v>
      </c>
      <c r="E865">
        <v>1</v>
      </c>
      <c r="K865">
        <v>1</v>
      </c>
    </row>
    <row r="866" spans="1:11" x14ac:dyDescent="0.25">
      <c r="A866" t="s">
        <v>8923</v>
      </c>
      <c r="E866">
        <v>1</v>
      </c>
      <c r="G866">
        <v>1</v>
      </c>
      <c r="K866">
        <v>2</v>
      </c>
    </row>
    <row r="867" spans="1:11" x14ac:dyDescent="0.25">
      <c r="A867" t="s">
        <v>8928</v>
      </c>
      <c r="E867">
        <v>1</v>
      </c>
      <c r="K867">
        <v>1</v>
      </c>
    </row>
    <row r="868" spans="1:11" x14ac:dyDescent="0.25">
      <c r="A868" t="s">
        <v>8932</v>
      </c>
      <c r="E868">
        <v>1</v>
      </c>
      <c r="K868">
        <v>1</v>
      </c>
    </row>
    <row r="869" spans="1:11" x14ac:dyDescent="0.25">
      <c r="A869" t="s">
        <v>9036</v>
      </c>
      <c r="E869">
        <v>1</v>
      </c>
      <c r="K869">
        <v>1</v>
      </c>
    </row>
    <row r="870" spans="1:11" x14ac:dyDescent="0.25">
      <c r="A870" t="s">
        <v>9043</v>
      </c>
      <c r="D870">
        <v>1</v>
      </c>
      <c r="E870">
        <v>1</v>
      </c>
      <c r="K870">
        <v>2</v>
      </c>
    </row>
    <row r="871" spans="1:11" x14ac:dyDescent="0.25">
      <c r="A871" t="s">
        <v>9045</v>
      </c>
      <c r="E871">
        <v>1</v>
      </c>
      <c r="K871">
        <v>1</v>
      </c>
    </row>
    <row r="872" spans="1:11" x14ac:dyDescent="0.25">
      <c r="A872" t="s">
        <v>9050</v>
      </c>
      <c r="B872">
        <v>1</v>
      </c>
      <c r="K872">
        <v>1</v>
      </c>
    </row>
    <row r="873" spans="1:11" x14ac:dyDescent="0.25">
      <c r="A873" t="s">
        <v>9053</v>
      </c>
      <c r="E873">
        <v>1</v>
      </c>
      <c r="K873">
        <v>1</v>
      </c>
    </row>
    <row r="874" spans="1:11" x14ac:dyDescent="0.25">
      <c r="A874" t="s">
        <v>9056</v>
      </c>
      <c r="E874">
        <v>1</v>
      </c>
      <c r="K874">
        <v>1</v>
      </c>
    </row>
    <row r="875" spans="1:11" x14ac:dyDescent="0.25">
      <c r="A875" t="s">
        <v>9058</v>
      </c>
      <c r="E875">
        <v>2</v>
      </c>
      <c r="K875">
        <v>2</v>
      </c>
    </row>
    <row r="876" spans="1:11" x14ac:dyDescent="0.25">
      <c r="A876" t="s">
        <v>9061</v>
      </c>
      <c r="E876">
        <v>1</v>
      </c>
      <c r="K876">
        <v>1</v>
      </c>
    </row>
    <row r="877" spans="1:11" x14ac:dyDescent="0.25">
      <c r="A877" t="s">
        <v>9064</v>
      </c>
      <c r="B877">
        <v>1</v>
      </c>
      <c r="K877">
        <v>1</v>
      </c>
    </row>
    <row r="878" spans="1:11" x14ac:dyDescent="0.25">
      <c r="A878" t="s">
        <v>9066</v>
      </c>
      <c r="E878">
        <v>1</v>
      </c>
      <c r="K878">
        <v>1</v>
      </c>
    </row>
    <row r="879" spans="1:11" x14ac:dyDescent="0.25">
      <c r="A879" t="s">
        <v>9069</v>
      </c>
      <c r="E879">
        <v>1</v>
      </c>
      <c r="K879">
        <v>1</v>
      </c>
    </row>
    <row r="880" spans="1:11" x14ac:dyDescent="0.25">
      <c r="A880" t="s">
        <v>9071</v>
      </c>
      <c r="E880">
        <v>1</v>
      </c>
      <c r="K880">
        <v>1</v>
      </c>
    </row>
    <row r="881" spans="1:11" x14ac:dyDescent="0.25">
      <c r="A881" t="s">
        <v>9075</v>
      </c>
      <c r="B881">
        <v>1</v>
      </c>
      <c r="K881">
        <v>1</v>
      </c>
    </row>
    <row r="882" spans="1:11" x14ac:dyDescent="0.25">
      <c r="A882" t="s">
        <v>9077</v>
      </c>
      <c r="E882">
        <v>1</v>
      </c>
      <c r="K882">
        <v>1</v>
      </c>
    </row>
    <row r="883" spans="1:11" x14ac:dyDescent="0.25">
      <c r="A883" t="s">
        <v>9079</v>
      </c>
      <c r="E883">
        <v>1</v>
      </c>
      <c r="K883">
        <v>1</v>
      </c>
    </row>
    <row r="884" spans="1:11" x14ac:dyDescent="0.25">
      <c r="A884" t="s">
        <v>9081</v>
      </c>
      <c r="E884">
        <v>1</v>
      </c>
      <c r="K884">
        <v>1</v>
      </c>
    </row>
    <row r="885" spans="1:11" x14ac:dyDescent="0.25">
      <c r="A885" t="s">
        <v>9084</v>
      </c>
      <c r="E885">
        <v>1</v>
      </c>
      <c r="K885">
        <v>1</v>
      </c>
    </row>
    <row r="886" spans="1:11" x14ac:dyDescent="0.25">
      <c r="A886" t="s">
        <v>9086</v>
      </c>
      <c r="E886">
        <v>1</v>
      </c>
      <c r="K886">
        <v>1</v>
      </c>
    </row>
    <row r="887" spans="1:11" x14ac:dyDescent="0.25">
      <c r="A887" t="s">
        <v>9204</v>
      </c>
      <c r="B887">
        <v>1</v>
      </c>
      <c r="K887">
        <v>1</v>
      </c>
    </row>
    <row r="888" spans="1:11" x14ac:dyDescent="0.25">
      <c r="A888" t="s">
        <v>9206</v>
      </c>
      <c r="E888">
        <v>1</v>
      </c>
      <c r="K888">
        <v>1</v>
      </c>
    </row>
    <row r="889" spans="1:11" x14ac:dyDescent="0.25">
      <c r="A889" t="s">
        <v>9208</v>
      </c>
      <c r="E889">
        <v>1</v>
      </c>
      <c r="K889">
        <v>1</v>
      </c>
    </row>
    <row r="890" spans="1:11" x14ac:dyDescent="0.25">
      <c r="A890" t="s">
        <v>9211</v>
      </c>
      <c r="B890">
        <v>1</v>
      </c>
      <c r="K890">
        <v>1</v>
      </c>
    </row>
    <row r="891" spans="1:11" x14ac:dyDescent="0.25">
      <c r="A891" t="s">
        <v>9214</v>
      </c>
      <c r="E891">
        <v>1</v>
      </c>
      <c r="K891">
        <v>1</v>
      </c>
    </row>
    <row r="892" spans="1:11" x14ac:dyDescent="0.25">
      <c r="A892" t="s">
        <v>9216</v>
      </c>
      <c r="D892">
        <v>1</v>
      </c>
      <c r="K892">
        <v>1</v>
      </c>
    </row>
    <row r="893" spans="1:11" x14ac:dyDescent="0.25">
      <c r="A893" t="s">
        <v>9220</v>
      </c>
      <c r="D893">
        <v>1</v>
      </c>
      <c r="K893">
        <v>1</v>
      </c>
    </row>
    <row r="894" spans="1:11" x14ac:dyDescent="0.25">
      <c r="A894" t="s">
        <v>9224</v>
      </c>
      <c r="E894">
        <v>1</v>
      </c>
      <c r="K894">
        <v>1</v>
      </c>
    </row>
    <row r="895" spans="1:11" x14ac:dyDescent="0.25">
      <c r="A895" t="s">
        <v>9226</v>
      </c>
      <c r="D895">
        <v>1</v>
      </c>
      <c r="K895">
        <v>1</v>
      </c>
    </row>
    <row r="896" spans="1:11" x14ac:dyDescent="0.25">
      <c r="A896" t="s">
        <v>9228</v>
      </c>
      <c r="E896">
        <v>1</v>
      </c>
      <c r="K896">
        <v>1</v>
      </c>
    </row>
    <row r="897" spans="1:11" x14ac:dyDescent="0.25">
      <c r="A897" t="s">
        <v>9312</v>
      </c>
      <c r="J897">
        <v>1</v>
      </c>
      <c r="K897">
        <v>1</v>
      </c>
    </row>
    <row r="898" spans="1:11" x14ac:dyDescent="0.25">
      <c r="A898" t="s">
        <v>9314</v>
      </c>
      <c r="J898">
        <v>1</v>
      </c>
      <c r="K898">
        <v>1</v>
      </c>
    </row>
    <row r="899" spans="1:11" x14ac:dyDescent="0.25">
      <c r="A899" t="s">
        <v>9318</v>
      </c>
      <c r="J899">
        <v>1</v>
      </c>
      <c r="K899">
        <v>1</v>
      </c>
    </row>
    <row r="900" spans="1:11" x14ac:dyDescent="0.25">
      <c r="A900" t="s">
        <v>9320</v>
      </c>
      <c r="J900">
        <v>1</v>
      </c>
      <c r="K900">
        <v>1</v>
      </c>
    </row>
    <row r="901" spans="1:11" x14ac:dyDescent="0.25">
      <c r="A901" t="s">
        <v>9322</v>
      </c>
      <c r="J901">
        <v>2</v>
      </c>
      <c r="K901">
        <v>2</v>
      </c>
    </row>
    <row r="902" spans="1:11" x14ac:dyDescent="0.25">
      <c r="A902" t="s">
        <v>9324</v>
      </c>
      <c r="J902">
        <v>1</v>
      </c>
      <c r="K902">
        <v>1</v>
      </c>
    </row>
    <row r="903" spans="1:11" x14ac:dyDescent="0.25">
      <c r="A903" t="s">
        <v>9327</v>
      </c>
      <c r="J903">
        <v>1</v>
      </c>
      <c r="K903">
        <v>1</v>
      </c>
    </row>
    <row r="904" spans="1:11" x14ac:dyDescent="0.25">
      <c r="A904" t="s">
        <v>9329</v>
      </c>
      <c r="J904">
        <v>1</v>
      </c>
      <c r="K904">
        <v>1</v>
      </c>
    </row>
    <row r="905" spans="1:11" x14ac:dyDescent="0.25">
      <c r="A905" t="s">
        <v>9332</v>
      </c>
      <c r="J905">
        <v>1</v>
      </c>
      <c r="K905">
        <v>1</v>
      </c>
    </row>
    <row r="906" spans="1:11" x14ac:dyDescent="0.25">
      <c r="A906" t="s">
        <v>9334</v>
      </c>
      <c r="E906">
        <v>1</v>
      </c>
      <c r="K906">
        <v>1</v>
      </c>
    </row>
    <row r="907" spans="1:11" x14ac:dyDescent="0.25">
      <c r="A907" t="s">
        <v>9339</v>
      </c>
      <c r="J907">
        <v>1</v>
      </c>
      <c r="K907">
        <v>1</v>
      </c>
    </row>
    <row r="908" spans="1:11" x14ac:dyDescent="0.25">
      <c r="A908" t="s">
        <v>9341</v>
      </c>
      <c r="J908">
        <v>1</v>
      </c>
      <c r="K908">
        <v>1</v>
      </c>
    </row>
    <row r="909" spans="1:11" x14ac:dyDescent="0.25">
      <c r="A909" t="s">
        <v>9344</v>
      </c>
      <c r="J909">
        <v>1</v>
      </c>
      <c r="K909">
        <v>1</v>
      </c>
    </row>
    <row r="910" spans="1:11" x14ac:dyDescent="0.25">
      <c r="A910" t="s">
        <v>9348</v>
      </c>
      <c r="J910">
        <v>1</v>
      </c>
      <c r="K910">
        <v>1</v>
      </c>
    </row>
    <row r="911" spans="1:11" x14ac:dyDescent="0.25">
      <c r="A911" t="s">
        <v>9353</v>
      </c>
      <c r="J911">
        <v>1</v>
      </c>
      <c r="K911">
        <v>1</v>
      </c>
    </row>
    <row r="912" spans="1:11" x14ac:dyDescent="0.25">
      <c r="A912" t="s">
        <v>9356</v>
      </c>
      <c r="J912">
        <v>1</v>
      </c>
      <c r="K912">
        <v>1</v>
      </c>
    </row>
    <row r="913" spans="1:11" x14ac:dyDescent="0.25">
      <c r="A913" t="s">
        <v>9359</v>
      </c>
      <c r="J913">
        <v>1</v>
      </c>
      <c r="K913">
        <v>1</v>
      </c>
    </row>
    <row r="914" spans="1:11" x14ac:dyDescent="0.25">
      <c r="A914" t="s">
        <v>9361</v>
      </c>
      <c r="J914">
        <v>1</v>
      </c>
      <c r="K914">
        <v>1</v>
      </c>
    </row>
    <row r="915" spans="1:11" x14ac:dyDescent="0.25">
      <c r="A915" t="s">
        <v>9486</v>
      </c>
      <c r="E915">
        <v>1</v>
      </c>
      <c r="K915">
        <v>1</v>
      </c>
    </row>
    <row r="916" spans="1:11" x14ac:dyDescent="0.25">
      <c r="A916" t="s">
        <v>997</v>
      </c>
      <c r="B916">
        <v>369</v>
      </c>
      <c r="C916">
        <v>20</v>
      </c>
      <c r="D916">
        <v>106</v>
      </c>
      <c r="E916">
        <v>1360</v>
      </c>
      <c r="F916">
        <v>2</v>
      </c>
      <c r="G916">
        <v>116</v>
      </c>
      <c r="H916">
        <v>3</v>
      </c>
      <c r="I916">
        <v>251</v>
      </c>
      <c r="J916">
        <v>29</v>
      </c>
      <c r="K916">
        <v>2256</v>
      </c>
    </row>
  </sheetData>
  <autoFilter ref="A6:M279" xr:uid="{3E9B3BDE-40AB-47B6-B72E-B856C46BA0C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421E1-E37C-4D3D-A570-7C0B72571A34}">
  <dimension ref="A1:B104"/>
  <sheetViews>
    <sheetView showGridLines="0" zoomScale="90" zoomScaleNormal="90" workbookViewId="0">
      <pane ySplit="1" topLeftCell="A61" activePane="bottomLeft" state="frozen"/>
      <selection pane="bottomLeft" activeCell="B80" sqref="B80"/>
    </sheetView>
  </sheetViews>
  <sheetFormatPr baseColWidth="10" defaultRowHeight="15" x14ac:dyDescent="0.25"/>
  <cols>
    <col min="1" max="1" width="59.28515625" bestFit="1" customWidth="1"/>
    <col min="2" max="2" width="24.5703125" bestFit="1" customWidth="1"/>
  </cols>
  <sheetData>
    <row r="1" spans="1:2" x14ac:dyDescent="0.25">
      <c r="A1" s="7" t="s">
        <v>1839</v>
      </c>
      <c r="B1" s="7" t="s">
        <v>1840</v>
      </c>
    </row>
    <row r="2" spans="1:2" x14ac:dyDescent="0.25">
      <c r="A2" t="s">
        <v>5890</v>
      </c>
      <c r="B2" t="s">
        <v>5891</v>
      </c>
    </row>
    <row r="3" spans="1:2" x14ac:dyDescent="0.25">
      <c r="A3" s="6" t="s">
        <v>6153</v>
      </c>
      <c r="B3" t="s">
        <v>7432</v>
      </c>
    </row>
    <row r="4" spans="1:2" x14ac:dyDescent="0.25">
      <c r="A4" t="s">
        <v>1441</v>
      </c>
      <c r="B4" t="s">
        <v>1238</v>
      </c>
    </row>
    <row r="5" spans="1:2" x14ac:dyDescent="0.25">
      <c r="A5" t="s">
        <v>1826</v>
      </c>
      <c r="B5" t="s">
        <v>1241</v>
      </c>
    </row>
    <row r="6" spans="1:2" x14ac:dyDescent="0.25">
      <c r="A6" t="s">
        <v>1389</v>
      </c>
      <c r="B6" t="s">
        <v>832</v>
      </c>
    </row>
    <row r="7" spans="1:2" x14ac:dyDescent="0.25">
      <c r="A7" t="s">
        <v>2247</v>
      </c>
      <c r="B7" t="s">
        <v>1224</v>
      </c>
    </row>
    <row r="8" spans="1:2" x14ac:dyDescent="0.25">
      <c r="A8" t="s">
        <v>2247</v>
      </c>
      <c r="B8" t="s">
        <v>1224</v>
      </c>
    </row>
    <row r="9" spans="1:2" x14ac:dyDescent="0.25">
      <c r="A9" t="s">
        <v>39</v>
      </c>
      <c r="B9" t="s">
        <v>1224</v>
      </c>
    </row>
    <row r="10" spans="1:2" x14ac:dyDescent="0.25">
      <c r="A10" t="s">
        <v>1825</v>
      </c>
      <c r="B10" t="s">
        <v>1224</v>
      </c>
    </row>
    <row r="11" spans="1:2" x14ac:dyDescent="0.25">
      <c r="A11" t="s">
        <v>4244</v>
      </c>
      <c r="B11" t="s">
        <v>1633</v>
      </c>
    </row>
    <row r="12" spans="1:2" x14ac:dyDescent="0.25">
      <c r="A12" t="s">
        <v>1831</v>
      </c>
      <c r="B12" t="s">
        <v>1633</v>
      </c>
    </row>
    <row r="13" spans="1:2" x14ac:dyDescent="0.25">
      <c r="A13" t="s">
        <v>1462</v>
      </c>
      <c r="B13" t="s">
        <v>1633</v>
      </c>
    </row>
    <row r="14" spans="1:2" x14ac:dyDescent="0.25">
      <c r="A14" t="s">
        <v>4620</v>
      </c>
      <c r="B14" t="s">
        <v>1225</v>
      </c>
    </row>
    <row r="15" spans="1:2" x14ac:dyDescent="0.25">
      <c r="A15" t="s">
        <v>1468</v>
      </c>
      <c r="B15" t="s">
        <v>1225</v>
      </c>
    </row>
    <row r="16" spans="1:2" x14ac:dyDescent="0.25">
      <c r="A16" t="s">
        <v>1838</v>
      </c>
      <c r="B16" t="s">
        <v>1841</v>
      </c>
    </row>
    <row r="17" spans="1:2" x14ac:dyDescent="0.25">
      <c r="A17" t="s">
        <v>8191</v>
      </c>
      <c r="B17" t="s">
        <v>8198</v>
      </c>
    </row>
    <row r="18" spans="1:2" x14ac:dyDescent="0.25">
      <c r="A18" t="s">
        <v>1429</v>
      </c>
      <c r="B18" s="43" t="s">
        <v>1634</v>
      </c>
    </row>
    <row r="19" spans="1:2" x14ac:dyDescent="0.25">
      <c r="A19" t="s">
        <v>1385</v>
      </c>
      <c r="B19" t="s">
        <v>1227</v>
      </c>
    </row>
    <row r="20" spans="1:2" x14ac:dyDescent="0.25">
      <c r="A20" t="s">
        <v>1410</v>
      </c>
      <c r="B20" t="s">
        <v>1226</v>
      </c>
    </row>
    <row r="21" spans="1:2" x14ac:dyDescent="0.25">
      <c r="A21" t="s">
        <v>1837</v>
      </c>
      <c r="B21" s="43" t="s">
        <v>939</v>
      </c>
    </row>
    <row r="22" spans="1:2" x14ac:dyDescent="0.25">
      <c r="A22" t="s">
        <v>5772</v>
      </c>
      <c r="B22" s="43" t="s">
        <v>4840</v>
      </c>
    </row>
    <row r="23" spans="1:2" x14ac:dyDescent="0.25">
      <c r="A23" t="s">
        <v>4978</v>
      </c>
      <c r="B23" s="45" t="s">
        <v>5199</v>
      </c>
    </row>
    <row r="24" spans="1:2" x14ac:dyDescent="0.25">
      <c r="A24" t="s">
        <v>1450</v>
      </c>
      <c r="B24" s="45" t="s">
        <v>1636</v>
      </c>
    </row>
    <row r="25" spans="1:2" x14ac:dyDescent="0.25">
      <c r="A25" t="s">
        <v>1777</v>
      </c>
      <c r="B25" s="45" t="s">
        <v>1636</v>
      </c>
    </row>
    <row r="26" spans="1:2" x14ac:dyDescent="0.25">
      <c r="A26" s="6" t="s">
        <v>6195</v>
      </c>
      <c r="B26" t="s">
        <v>6196</v>
      </c>
    </row>
    <row r="27" spans="1:2" x14ac:dyDescent="0.25">
      <c r="A27" t="s">
        <v>1408</v>
      </c>
      <c r="B27" s="45" t="s">
        <v>1228</v>
      </c>
    </row>
    <row r="28" spans="1:2" x14ac:dyDescent="0.25">
      <c r="A28" t="s">
        <v>1835</v>
      </c>
      <c r="B28" s="45" t="s">
        <v>1237</v>
      </c>
    </row>
    <row r="29" spans="1:2" x14ac:dyDescent="0.25">
      <c r="A29" t="s">
        <v>1830</v>
      </c>
      <c r="B29" s="45" t="s">
        <v>1842</v>
      </c>
    </row>
    <row r="30" spans="1:2" x14ac:dyDescent="0.25">
      <c r="A30" t="s">
        <v>7110</v>
      </c>
      <c r="B30" s="43" t="s">
        <v>1233</v>
      </c>
    </row>
    <row r="31" spans="1:2" x14ac:dyDescent="0.25">
      <c r="A31" t="s">
        <v>5340</v>
      </c>
      <c r="B31" s="63" t="s">
        <v>5352</v>
      </c>
    </row>
    <row r="32" spans="1:2" x14ac:dyDescent="0.25">
      <c r="A32" t="s">
        <v>7446</v>
      </c>
      <c r="B32" s="63" t="s">
        <v>2334</v>
      </c>
    </row>
    <row r="33" spans="1:2" x14ac:dyDescent="0.25">
      <c r="A33" t="s">
        <v>6745</v>
      </c>
      <c r="B33" s="63" t="s">
        <v>7001</v>
      </c>
    </row>
    <row r="34" spans="1:2" x14ac:dyDescent="0.25">
      <c r="A34" t="s">
        <v>5882</v>
      </c>
      <c r="B34" s="45" t="s">
        <v>5686</v>
      </c>
    </row>
    <row r="35" spans="1:2" x14ac:dyDescent="0.25">
      <c r="A35" t="s">
        <v>7491</v>
      </c>
      <c r="B35" t="s">
        <v>7540</v>
      </c>
    </row>
    <row r="36" spans="1:2" x14ac:dyDescent="0.25">
      <c r="A36" t="s">
        <v>5882</v>
      </c>
      <c r="B36" s="45" t="s">
        <v>5686</v>
      </c>
    </row>
    <row r="37" spans="1:2" x14ac:dyDescent="0.25">
      <c r="A37" t="s">
        <v>7111</v>
      </c>
      <c r="B37" s="45" t="s">
        <v>7375</v>
      </c>
    </row>
    <row r="38" spans="1:2" x14ac:dyDescent="0.25">
      <c r="A38" t="s">
        <v>6380</v>
      </c>
      <c r="B38" s="45" t="s">
        <v>2335</v>
      </c>
    </row>
    <row r="39" spans="1:2" x14ac:dyDescent="0.25">
      <c r="A39" s="6" t="s">
        <v>6378</v>
      </c>
      <c r="B39" t="s">
        <v>7201</v>
      </c>
    </row>
    <row r="40" spans="1:2" x14ac:dyDescent="0.25">
      <c r="A40" t="s">
        <v>2244</v>
      </c>
      <c r="B40" s="45" t="s">
        <v>2335</v>
      </c>
    </row>
    <row r="41" spans="1:2" x14ac:dyDescent="0.25">
      <c r="A41" s="6" t="s">
        <v>6991</v>
      </c>
      <c r="B41" t="s">
        <v>7431</v>
      </c>
    </row>
    <row r="42" spans="1:2" x14ac:dyDescent="0.25">
      <c r="A42" t="s">
        <v>1819</v>
      </c>
      <c r="B42" s="45" t="s">
        <v>1639</v>
      </c>
    </row>
    <row r="43" spans="1:2" x14ac:dyDescent="0.25">
      <c r="A43" t="s">
        <v>6502</v>
      </c>
      <c r="B43" s="43" t="s">
        <v>6549</v>
      </c>
    </row>
    <row r="44" spans="1:2" x14ac:dyDescent="0.25">
      <c r="A44" t="s">
        <v>1820</v>
      </c>
      <c r="B44" s="45" t="s">
        <v>1378</v>
      </c>
    </row>
    <row r="45" spans="1:2" x14ac:dyDescent="0.25">
      <c r="A45" s="6" t="s">
        <v>5666</v>
      </c>
      <c r="B45" s="45" t="s">
        <v>5667</v>
      </c>
    </row>
    <row r="46" spans="1:2" x14ac:dyDescent="0.25">
      <c r="A46" t="s">
        <v>4826</v>
      </c>
      <c r="B46" s="62" t="s">
        <v>5201</v>
      </c>
    </row>
    <row r="47" spans="1:2" x14ac:dyDescent="0.25">
      <c r="A47" s="6" t="s">
        <v>6159</v>
      </c>
      <c r="B47" s="60" t="s">
        <v>4663</v>
      </c>
    </row>
    <row r="48" spans="1:2" x14ac:dyDescent="0.25">
      <c r="A48" s="6" t="s">
        <v>7374</v>
      </c>
      <c r="B48" s="87" t="s">
        <v>2342</v>
      </c>
    </row>
    <row r="49" spans="1:2" x14ac:dyDescent="0.25">
      <c r="A49" s="6" t="s">
        <v>9185</v>
      </c>
      <c r="B49" s="87" t="s">
        <v>9039</v>
      </c>
    </row>
    <row r="50" spans="1:2" x14ac:dyDescent="0.25">
      <c r="A50" t="s">
        <v>1827</v>
      </c>
      <c r="B50" s="61" t="s">
        <v>1637</v>
      </c>
    </row>
    <row r="51" spans="1:2" x14ac:dyDescent="0.25">
      <c r="A51" t="s">
        <v>4824</v>
      </c>
      <c r="B51" s="62" t="s">
        <v>5194</v>
      </c>
    </row>
    <row r="52" spans="1:2" x14ac:dyDescent="0.25">
      <c r="A52" t="s">
        <v>6536</v>
      </c>
      <c r="B52" s="34" t="s">
        <v>6550</v>
      </c>
    </row>
    <row r="53" spans="1:2" x14ac:dyDescent="0.25">
      <c r="A53" t="s">
        <v>1754</v>
      </c>
      <c r="B53" s="45" t="s">
        <v>1843</v>
      </c>
    </row>
    <row r="54" spans="1:2" x14ac:dyDescent="0.25">
      <c r="A54" t="s">
        <v>1833</v>
      </c>
      <c r="B54" s="45" t="s">
        <v>1235</v>
      </c>
    </row>
    <row r="55" spans="1:2" x14ac:dyDescent="0.25">
      <c r="A55" t="s">
        <v>1426</v>
      </c>
      <c r="B55" s="45" t="s">
        <v>1222</v>
      </c>
    </row>
    <row r="56" spans="1:2" x14ac:dyDescent="0.25">
      <c r="A56" t="s">
        <v>97</v>
      </c>
      <c r="B56" s="45" t="s">
        <v>1222</v>
      </c>
    </row>
    <row r="57" spans="1:2" x14ac:dyDescent="0.25">
      <c r="A57" t="s">
        <v>1435</v>
      </c>
      <c r="B57" s="45" t="s">
        <v>1223</v>
      </c>
    </row>
    <row r="58" spans="1:2" x14ac:dyDescent="0.25">
      <c r="A58" t="s">
        <v>5731</v>
      </c>
      <c r="B58" s="43" t="s">
        <v>6181</v>
      </c>
    </row>
    <row r="59" spans="1:2" x14ac:dyDescent="0.25">
      <c r="A59" t="s">
        <v>1392</v>
      </c>
      <c r="B59" s="45" t="s">
        <v>1230</v>
      </c>
    </row>
    <row r="60" spans="1:2" x14ac:dyDescent="0.25">
      <c r="A60" s="6" t="s">
        <v>4583</v>
      </c>
      <c r="B60" s="45" t="s">
        <v>1230</v>
      </c>
    </row>
    <row r="61" spans="1:2" x14ac:dyDescent="0.25">
      <c r="A61" t="s">
        <v>1760</v>
      </c>
      <c r="B61" s="45" t="s">
        <v>1231</v>
      </c>
    </row>
    <row r="62" spans="1:2" x14ac:dyDescent="0.25">
      <c r="A62" t="s">
        <v>4247</v>
      </c>
      <c r="B62" s="45" t="s">
        <v>4336</v>
      </c>
    </row>
    <row r="63" spans="1:2" x14ac:dyDescent="0.25">
      <c r="A63" t="s">
        <v>8194</v>
      </c>
      <c r="B63" t="s">
        <v>8199</v>
      </c>
    </row>
    <row r="64" spans="1:2" x14ac:dyDescent="0.25">
      <c r="A64" t="s">
        <v>6618</v>
      </c>
      <c r="B64" s="43" t="s">
        <v>6746</v>
      </c>
    </row>
    <row r="65" spans="1:2" x14ac:dyDescent="0.25">
      <c r="A65" t="s">
        <v>1829</v>
      </c>
      <c r="B65" s="45" t="s">
        <v>1844</v>
      </c>
    </row>
    <row r="66" spans="1:2" x14ac:dyDescent="0.25">
      <c r="A66" s="6" t="s">
        <v>3843</v>
      </c>
      <c r="B66" s="45" t="s">
        <v>1844</v>
      </c>
    </row>
    <row r="67" spans="1:2" x14ac:dyDescent="0.25">
      <c r="A67" s="6" t="s">
        <v>6310</v>
      </c>
      <c r="B67" s="45" t="s">
        <v>1240</v>
      </c>
    </row>
    <row r="68" spans="1:2" x14ac:dyDescent="0.25">
      <c r="A68" t="s">
        <v>1769</v>
      </c>
      <c r="B68" s="45" t="s">
        <v>1240</v>
      </c>
    </row>
    <row r="69" spans="1:2" x14ac:dyDescent="0.25">
      <c r="A69" t="s">
        <v>1422</v>
      </c>
      <c r="B69" s="45" t="s">
        <v>1232</v>
      </c>
    </row>
    <row r="70" spans="1:2" x14ac:dyDescent="0.25">
      <c r="A70" t="s">
        <v>1821</v>
      </c>
      <c r="B70" s="45" t="s">
        <v>1845</v>
      </c>
    </row>
    <row r="71" spans="1:2" x14ac:dyDescent="0.25">
      <c r="A71" t="s">
        <v>4246</v>
      </c>
      <c r="B71" s="34" t="s">
        <v>5191</v>
      </c>
    </row>
    <row r="72" spans="1:2" x14ac:dyDescent="0.25">
      <c r="A72" t="s">
        <v>6381</v>
      </c>
      <c r="B72" s="34" t="s">
        <v>5585</v>
      </c>
    </row>
    <row r="73" spans="1:2" x14ac:dyDescent="0.25">
      <c r="A73" s="6" t="s">
        <v>5584</v>
      </c>
      <c r="B73" s="34" t="s">
        <v>5585</v>
      </c>
    </row>
    <row r="74" spans="1:2" x14ac:dyDescent="0.25">
      <c r="A74" t="s">
        <v>1400</v>
      </c>
      <c r="B74" s="45" t="s">
        <v>714</v>
      </c>
    </row>
    <row r="75" spans="1:2" x14ac:dyDescent="0.25">
      <c r="A75" t="s">
        <v>5851</v>
      </c>
      <c r="B75" s="45" t="s">
        <v>5852</v>
      </c>
    </row>
    <row r="76" spans="1:2" x14ac:dyDescent="0.25">
      <c r="A76" t="s">
        <v>6781</v>
      </c>
      <c r="B76" s="34" t="s">
        <v>6905</v>
      </c>
    </row>
    <row r="77" spans="1:2" x14ac:dyDescent="0.25">
      <c r="A77" t="s">
        <v>1457</v>
      </c>
      <c r="B77" s="45" t="s">
        <v>1236</v>
      </c>
    </row>
    <row r="78" spans="1:2" x14ac:dyDescent="0.25">
      <c r="A78" t="s">
        <v>4249</v>
      </c>
      <c r="B78" s="43" t="s">
        <v>4335</v>
      </c>
    </row>
    <row r="79" spans="1:2" x14ac:dyDescent="0.25">
      <c r="A79" t="s">
        <v>1824</v>
      </c>
      <c r="B79" s="34" t="s">
        <v>963</v>
      </c>
    </row>
    <row r="80" spans="1:2" x14ac:dyDescent="0.25">
      <c r="A80" t="s">
        <v>6156</v>
      </c>
      <c r="B80" s="45" t="s">
        <v>963</v>
      </c>
    </row>
    <row r="81" spans="1:2" x14ac:dyDescent="0.25">
      <c r="A81" s="6" t="s">
        <v>7450</v>
      </c>
      <c r="B81" s="34" t="s">
        <v>7202</v>
      </c>
    </row>
    <row r="82" spans="1:2" x14ac:dyDescent="0.25">
      <c r="A82" t="s">
        <v>3799</v>
      </c>
      <c r="B82" s="45" t="s">
        <v>823</v>
      </c>
    </row>
    <row r="83" spans="1:2" x14ac:dyDescent="0.25">
      <c r="A83" t="s">
        <v>1828</v>
      </c>
      <c r="B83" s="45" t="s">
        <v>823</v>
      </c>
    </row>
    <row r="84" spans="1:2" x14ac:dyDescent="0.25">
      <c r="A84" t="s">
        <v>6747</v>
      </c>
      <c r="B84" s="34" t="s">
        <v>6748</v>
      </c>
    </row>
    <row r="85" spans="1:2" x14ac:dyDescent="0.25">
      <c r="A85" t="s">
        <v>1649</v>
      </c>
      <c r="B85" s="45" t="s">
        <v>1379</v>
      </c>
    </row>
    <row r="86" spans="1:2" x14ac:dyDescent="0.25">
      <c r="A86" s="6" t="s">
        <v>4250</v>
      </c>
      <c r="B86" t="s">
        <v>5190</v>
      </c>
    </row>
    <row r="87" spans="1:2" x14ac:dyDescent="0.25">
      <c r="A87" s="6" t="s">
        <v>6744</v>
      </c>
      <c r="B87" s="45" t="s">
        <v>1241</v>
      </c>
    </row>
    <row r="88" spans="1:2" x14ac:dyDescent="0.25">
      <c r="A88" t="s">
        <v>1438</v>
      </c>
      <c r="B88" s="45" t="s">
        <v>1234</v>
      </c>
    </row>
    <row r="89" spans="1:2" x14ac:dyDescent="0.25">
      <c r="A89" t="s">
        <v>1765</v>
      </c>
      <c r="B89" s="45" t="s">
        <v>745</v>
      </c>
    </row>
    <row r="90" spans="1:2" x14ac:dyDescent="0.25">
      <c r="A90" t="s">
        <v>1836</v>
      </c>
      <c r="B90" s="45" t="s">
        <v>1377</v>
      </c>
    </row>
    <row r="91" spans="1:2" x14ac:dyDescent="0.25">
      <c r="A91" t="s">
        <v>146</v>
      </c>
      <c r="B91" s="45" t="s">
        <v>1229</v>
      </c>
    </row>
    <row r="92" spans="1:2" x14ac:dyDescent="0.25">
      <c r="A92" t="s">
        <v>1822</v>
      </c>
      <c r="B92" s="45" t="s">
        <v>1229</v>
      </c>
    </row>
    <row r="93" spans="1:2" x14ac:dyDescent="0.25">
      <c r="A93" t="s">
        <v>5844</v>
      </c>
      <c r="B93" s="45" t="s">
        <v>5845</v>
      </c>
    </row>
    <row r="94" spans="1:2" x14ac:dyDescent="0.25">
      <c r="A94" t="s">
        <v>6155</v>
      </c>
      <c r="B94" s="45" t="s">
        <v>6907</v>
      </c>
    </row>
    <row r="95" spans="1:2" x14ac:dyDescent="0.25">
      <c r="A95" t="s">
        <v>7474</v>
      </c>
      <c r="B95" t="s">
        <v>8118</v>
      </c>
    </row>
    <row r="96" spans="1:2" x14ac:dyDescent="0.25">
      <c r="A96" t="s">
        <v>8154</v>
      </c>
      <c r="B96" t="s">
        <v>8195</v>
      </c>
    </row>
    <row r="97" spans="1:2" x14ac:dyDescent="0.25">
      <c r="A97" t="s">
        <v>1832</v>
      </c>
      <c r="B97" s="45" t="s">
        <v>1846</v>
      </c>
    </row>
    <row r="98" spans="1:2" x14ac:dyDescent="0.25">
      <c r="A98" t="s">
        <v>1413</v>
      </c>
      <c r="B98" s="34" t="s">
        <v>757</v>
      </c>
    </row>
    <row r="99" spans="1:2" x14ac:dyDescent="0.25">
      <c r="A99" t="s">
        <v>8157</v>
      </c>
      <c r="B99" s="46" t="s">
        <v>8197</v>
      </c>
    </row>
    <row r="100" spans="1:2" x14ac:dyDescent="0.25">
      <c r="A100" s="6" t="s">
        <v>6743</v>
      </c>
      <c r="B100" s="34" t="s">
        <v>6906</v>
      </c>
    </row>
    <row r="101" spans="1:2" x14ac:dyDescent="0.25">
      <c r="A101" s="33" t="s">
        <v>6158</v>
      </c>
      <c r="B101" s="34" t="s">
        <v>5351</v>
      </c>
    </row>
    <row r="102" spans="1:2" x14ac:dyDescent="0.25">
      <c r="A102" s="6" t="s">
        <v>4253</v>
      </c>
      <c r="B102" s="34" t="s">
        <v>5351</v>
      </c>
    </row>
    <row r="103" spans="1:2" x14ac:dyDescent="0.25">
      <c r="A103" s="6" t="s">
        <v>7449</v>
      </c>
      <c r="B103" s="46" t="s">
        <v>8196</v>
      </c>
    </row>
    <row r="104" spans="1:2" x14ac:dyDescent="0.25">
      <c r="A104" t="s">
        <v>1823</v>
      </c>
      <c r="B104" s="45" t="s">
        <v>1847</v>
      </c>
    </row>
  </sheetData>
  <sortState xmlns:xlrd2="http://schemas.microsoft.com/office/spreadsheetml/2017/richdata2" ref="A2:A545">
    <sortCondition ref="A1"/>
  </sortState>
  <phoneticPr fontId="1" type="noConversion"/>
  <hyperlinks>
    <hyperlink ref="B101" r:id="rId1" xr:uid="{069F2EC5-443B-4A15-A300-ED70347D0F26}"/>
    <hyperlink ref="B47" r:id="rId2" xr:uid="{FAA32259-6E56-4B6B-BD02-CE28E0E764F2}"/>
    <hyperlink ref="B58" r:id="rId3" xr:uid="{17E7458D-418F-44C0-8DEC-3F7CD0296140}"/>
    <hyperlink ref="B71" r:id="rId4" xr:uid="{2C032F05-8051-4CDD-8F43-22EDB9136A71}"/>
    <hyperlink ref="B102" r:id="rId5" xr:uid="{88C90634-FC75-4BF2-B5EE-9433FC801F18}"/>
    <hyperlink ref="B38" r:id="rId6" xr:uid="{C8673778-05A9-4B14-8D72-BE3FF9AB7083}"/>
    <hyperlink ref="B46" r:id="rId7" xr:uid="{7151265E-72A2-4CA9-9FD9-FC895D2C3A98}"/>
    <hyperlink ref="B72" r:id="rId8" xr:uid="{B53DC1BA-13EE-4317-B030-B2F90BB55C9A}"/>
    <hyperlink ref="B22" r:id="rId9" xr:uid="{81B01ED1-4B7C-4AE2-8AD8-50319BF40DA3}"/>
    <hyperlink ref="B43" r:id="rId10" xr:uid="{1A4DBC34-5B58-4447-9909-672B7CE0D180}"/>
    <hyperlink ref="B78" r:id="rId11" xr:uid="{89E4B6B6-F424-4085-B028-76DE68A64193}"/>
    <hyperlink ref="B52" r:id="rId12" xr:uid="{49D78041-C5F9-4F6A-865C-89FBCE1CB746}"/>
    <hyperlink ref="B64" r:id="rId13" xr:uid="{58206C98-B7D1-44C2-ABCE-DA2AF9CC3316}"/>
    <hyperlink ref="B84" r:id="rId14" xr:uid="{37994005-82E2-4CDC-97A3-03B0B7D5C038}"/>
    <hyperlink ref="B76" r:id="rId15" xr:uid="{0AE1B655-0AFE-4788-BC87-FF0369D5BC31}"/>
    <hyperlink ref="B100" r:id="rId16" xr:uid="{B569267B-1C6C-4D80-82EF-123B06B610E3}"/>
    <hyperlink ref="B98" r:id="rId17" xr:uid="{51D2262F-3C4A-4A85-A139-6BE9C87343EA}"/>
    <hyperlink ref="B21" r:id="rId18" xr:uid="{28711340-64A6-4AE1-96CF-1BD1EA3456E5}"/>
    <hyperlink ref="B30" r:id="rId19" xr:uid="{BEE5FB46-1C55-483F-A901-DD42790EC2DE}"/>
    <hyperlink ref="B51" r:id="rId20" xr:uid="{3F9BAFDC-A0FB-496F-8CD8-48EA0CEA8751}"/>
    <hyperlink ref="B18" r:id="rId21" xr:uid="{80182CA8-8CD4-41C8-AE56-DB93DB1E72AB}"/>
    <hyperlink ref="B37" r:id="rId22" xr:uid="{1603AD54-D916-442D-8C8B-1E1D72140850}"/>
    <hyperlink ref="B81" r:id="rId23" xr:uid="{9D4C3880-5C80-456B-9AA8-0E2E5B98A6F5}"/>
    <hyperlink ref="B79" r:id="rId24" xr:uid="{0FA6053B-30F7-44CC-AAEB-4C217E0EB94C}"/>
  </hyperlinks>
  <pageMargins left="0.7" right="0.7" top="0.75" bottom="0.75" header="0.3" footer="0.3"/>
  <pageSetup orientation="portrait" r:id="rId25"/>
  <tableParts count="1">
    <tablePart r:id="rId2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12AF6-9BDC-49EB-861B-ADA498D3694A}">
  <dimension ref="A1:B28"/>
  <sheetViews>
    <sheetView showGridLines="0" topLeftCell="A9" workbookViewId="0">
      <selection activeCell="B30" sqref="B30"/>
    </sheetView>
  </sheetViews>
  <sheetFormatPr baseColWidth="10" defaultRowHeight="15" x14ac:dyDescent="0.25"/>
  <cols>
    <col min="1" max="1" width="32" customWidth="1"/>
    <col min="2" max="2" width="120" customWidth="1"/>
  </cols>
  <sheetData>
    <row r="1" spans="1:2" x14ac:dyDescent="0.25">
      <c r="A1" s="7" t="s">
        <v>16</v>
      </c>
      <c r="B1" s="7" t="s">
        <v>1948</v>
      </c>
    </row>
    <row r="2" spans="1:2" x14ac:dyDescent="0.25">
      <c r="A2" t="s">
        <v>27</v>
      </c>
      <c r="B2" t="s">
        <v>6937</v>
      </c>
    </row>
    <row r="3" spans="1:2" x14ac:dyDescent="0.25">
      <c r="A3" t="s">
        <v>1878</v>
      </c>
      <c r="B3" t="s">
        <v>6938</v>
      </c>
    </row>
    <row r="4" spans="1:2" x14ac:dyDescent="0.25">
      <c r="A4" t="s">
        <v>6939</v>
      </c>
      <c r="B4" t="s">
        <v>6942</v>
      </c>
    </row>
    <row r="5" spans="1:2" x14ac:dyDescent="0.25">
      <c r="A5" t="s">
        <v>6171</v>
      </c>
      <c r="B5" t="s">
        <v>6936</v>
      </c>
    </row>
    <row r="6" spans="1:2" x14ac:dyDescent="0.25">
      <c r="A6" t="s">
        <v>1883</v>
      </c>
      <c r="B6" t="s">
        <v>5580</v>
      </c>
    </row>
    <row r="7" spans="1:2" x14ac:dyDescent="0.25">
      <c r="A7" t="s">
        <v>1031</v>
      </c>
      <c r="B7" t="s">
        <v>6943</v>
      </c>
    </row>
    <row r="8" spans="1:2" x14ac:dyDescent="0.25">
      <c r="A8" t="s">
        <v>995</v>
      </c>
      <c r="B8" t="s">
        <v>6944</v>
      </c>
    </row>
    <row r="9" spans="1:2" x14ac:dyDescent="0.25">
      <c r="A9" t="s">
        <v>996</v>
      </c>
      <c r="B9" t="s">
        <v>6945</v>
      </c>
    </row>
    <row r="10" spans="1:2" x14ac:dyDescent="0.25">
      <c r="A10" t="s">
        <v>75</v>
      </c>
      <c r="B10" t="s">
        <v>5581</v>
      </c>
    </row>
    <row r="11" spans="1:2" x14ac:dyDescent="0.25">
      <c r="A11" t="s">
        <v>1876</v>
      </c>
      <c r="B11" t="s">
        <v>6946</v>
      </c>
    </row>
    <row r="12" spans="1:2" x14ac:dyDescent="0.25">
      <c r="A12" t="s">
        <v>6941</v>
      </c>
      <c r="B12" t="s">
        <v>6947</v>
      </c>
    </row>
    <row r="13" spans="1:2" x14ac:dyDescent="0.25">
      <c r="A13" t="s">
        <v>1949</v>
      </c>
      <c r="B13" t="s">
        <v>6940</v>
      </c>
    </row>
    <row r="14" spans="1:2" x14ac:dyDescent="0.25">
      <c r="A14" t="s">
        <v>2253</v>
      </c>
      <c r="B14" t="s">
        <v>2254</v>
      </c>
    </row>
    <row r="16" spans="1:2" x14ac:dyDescent="0.25">
      <c r="A16" t="s">
        <v>1951</v>
      </c>
    </row>
    <row r="17" spans="1:1" x14ac:dyDescent="0.25">
      <c r="A17" t="s">
        <v>1950</v>
      </c>
    </row>
    <row r="22" spans="1:1" x14ac:dyDescent="0.25">
      <c r="A22" s="72" t="s">
        <v>7231</v>
      </c>
    </row>
    <row r="23" spans="1:1" x14ac:dyDescent="0.25">
      <c r="A23" s="73" t="s">
        <v>3043</v>
      </c>
    </row>
    <row r="24" spans="1:1" x14ac:dyDescent="0.25">
      <c r="A24" s="74" t="s">
        <v>2239</v>
      </c>
    </row>
    <row r="25" spans="1:1" x14ac:dyDescent="0.25">
      <c r="A25" s="73" t="s">
        <v>1018</v>
      </c>
    </row>
    <row r="26" spans="1:1" x14ac:dyDescent="0.25">
      <c r="A26" s="75" t="s">
        <v>4255</v>
      </c>
    </row>
    <row r="27" spans="1:1" x14ac:dyDescent="0.25">
      <c r="A27" s="75" t="s">
        <v>1019</v>
      </c>
    </row>
    <row r="28" spans="1:1" x14ac:dyDescent="0.25">
      <c r="A28" s="76" t="s">
        <v>5942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61694-6404-4983-90BA-FAB0AC663454}">
  <dimension ref="A1:H33"/>
  <sheetViews>
    <sheetView showGridLines="0" topLeftCell="A16" workbookViewId="0">
      <selection activeCell="B5" sqref="B5"/>
    </sheetView>
  </sheetViews>
  <sheetFormatPr baseColWidth="10" defaultRowHeight="15" x14ac:dyDescent="0.25"/>
  <cols>
    <col min="1" max="1" width="20.85546875" bestFit="1" customWidth="1"/>
    <col min="2" max="3" width="29.42578125" customWidth="1"/>
    <col min="6" max="6" width="20.85546875" bestFit="1" customWidth="1"/>
    <col min="7" max="7" width="25.28515625" bestFit="1" customWidth="1"/>
    <col min="8" max="8" width="23.7109375" bestFit="1" customWidth="1"/>
  </cols>
  <sheetData>
    <row r="1" spans="1:8" x14ac:dyDescent="0.25">
      <c r="A1" s="13" t="s">
        <v>2956</v>
      </c>
      <c r="B1" s="13" t="s">
        <v>2957</v>
      </c>
      <c r="C1" s="13" t="s">
        <v>2974</v>
      </c>
      <c r="F1" t="s">
        <v>4656</v>
      </c>
      <c r="G1" t="s">
        <v>4657</v>
      </c>
      <c r="H1" t="s">
        <v>4658</v>
      </c>
    </row>
    <row r="2" spans="1:8" x14ac:dyDescent="0.25">
      <c r="A2" s="13" t="s">
        <v>2958</v>
      </c>
      <c r="B2" s="13">
        <v>30720</v>
      </c>
      <c r="C2" s="13">
        <f>B2/2</f>
        <v>15360</v>
      </c>
      <c r="F2" t="s">
        <v>28</v>
      </c>
      <c r="G2">
        <v>15</v>
      </c>
      <c r="H2">
        <v>30</v>
      </c>
    </row>
    <row r="3" spans="1:8" x14ac:dyDescent="0.25">
      <c r="A3" s="13" t="s">
        <v>2959</v>
      </c>
      <c r="B3" s="13">
        <v>40960</v>
      </c>
      <c r="C3" s="13">
        <f t="shared" ref="C3:C17" si="0">B3/2</f>
        <v>20480</v>
      </c>
      <c r="F3" t="s">
        <v>129</v>
      </c>
      <c r="G3">
        <v>20</v>
      </c>
      <c r="H3">
        <v>40</v>
      </c>
    </row>
    <row r="4" spans="1:8" x14ac:dyDescent="0.25">
      <c r="A4" s="13" t="s">
        <v>2960</v>
      </c>
      <c r="B4" s="13">
        <v>51200</v>
      </c>
      <c r="C4" s="13">
        <f t="shared" si="0"/>
        <v>25600</v>
      </c>
      <c r="F4" t="s">
        <v>287</v>
      </c>
      <c r="G4">
        <v>25</v>
      </c>
      <c r="H4">
        <v>50</v>
      </c>
    </row>
    <row r="5" spans="1:8" x14ac:dyDescent="0.25">
      <c r="A5" s="13" t="s">
        <v>2961</v>
      </c>
      <c r="B5" s="13">
        <v>66560</v>
      </c>
      <c r="C5" s="13">
        <f t="shared" si="0"/>
        <v>33280</v>
      </c>
      <c r="F5" t="s">
        <v>36</v>
      </c>
      <c r="G5">
        <v>30</v>
      </c>
      <c r="H5">
        <v>65</v>
      </c>
    </row>
    <row r="6" spans="1:8" x14ac:dyDescent="0.25">
      <c r="A6" s="13" t="s">
        <v>2962</v>
      </c>
      <c r="B6" s="13">
        <v>76800</v>
      </c>
      <c r="C6" s="13">
        <f t="shared" si="0"/>
        <v>38400</v>
      </c>
      <c r="F6" t="s">
        <v>158</v>
      </c>
      <c r="G6">
        <v>35</v>
      </c>
      <c r="H6">
        <v>75</v>
      </c>
    </row>
    <row r="7" spans="1:8" x14ac:dyDescent="0.25">
      <c r="A7" s="13" t="s">
        <v>2963</v>
      </c>
      <c r="B7" s="13">
        <v>92160</v>
      </c>
      <c r="C7" s="13">
        <f t="shared" si="0"/>
        <v>46080</v>
      </c>
      <c r="F7" t="s">
        <v>469</v>
      </c>
      <c r="G7">
        <v>40</v>
      </c>
      <c r="H7">
        <v>90</v>
      </c>
    </row>
    <row r="8" spans="1:8" x14ac:dyDescent="0.25">
      <c r="A8" s="13" t="s">
        <v>2964</v>
      </c>
      <c r="B8" s="13">
        <v>97280</v>
      </c>
      <c r="C8" s="13">
        <f t="shared" si="0"/>
        <v>48640</v>
      </c>
      <c r="F8" t="s">
        <v>1381</v>
      </c>
      <c r="G8">
        <v>45</v>
      </c>
      <c r="H8">
        <v>95</v>
      </c>
    </row>
    <row r="9" spans="1:8" x14ac:dyDescent="0.25">
      <c r="A9" s="13" t="s">
        <v>2965</v>
      </c>
      <c r="B9" s="13">
        <v>107520</v>
      </c>
      <c r="C9" s="13">
        <f t="shared" si="0"/>
        <v>53760</v>
      </c>
      <c r="F9" t="s">
        <v>299</v>
      </c>
      <c r="G9">
        <v>50</v>
      </c>
      <c r="H9">
        <v>105</v>
      </c>
    </row>
    <row r="10" spans="1:8" x14ac:dyDescent="0.25">
      <c r="A10" s="13" t="s">
        <v>2966</v>
      </c>
      <c r="B10" s="13">
        <v>128000</v>
      </c>
      <c r="C10" s="13">
        <f t="shared" si="0"/>
        <v>64000</v>
      </c>
      <c r="F10" t="s">
        <v>393</v>
      </c>
      <c r="G10">
        <v>60</v>
      </c>
      <c r="H10">
        <v>125</v>
      </c>
    </row>
    <row r="11" spans="1:8" x14ac:dyDescent="0.25">
      <c r="A11" s="13" t="s">
        <v>2967</v>
      </c>
      <c r="B11" s="13">
        <v>148480</v>
      </c>
      <c r="C11" s="13">
        <f t="shared" si="0"/>
        <v>74240</v>
      </c>
      <c r="F11" t="s">
        <v>398</v>
      </c>
      <c r="G11">
        <v>70</v>
      </c>
      <c r="H11">
        <v>145</v>
      </c>
    </row>
    <row r="12" spans="1:8" x14ac:dyDescent="0.25">
      <c r="A12" s="13" t="s">
        <v>2968</v>
      </c>
      <c r="B12" s="13">
        <v>168960</v>
      </c>
      <c r="C12" s="13">
        <f t="shared" si="0"/>
        <v>84480</v>
      </c>
      <c r="F12" t="s">
        <v>19</v>
      </c>
      <c r="G12">
        <v>80</v>
      </c>
      <c r="H12">
        <v>165</v>
      </c>
    </row>
    <row r="13" spans="1:8" x14ac:dyDescent="0.25">
      <c r="A13" s="13" t="s">
        <v>2969</v>
      </c>
      <c r="B13" s="13">
        <v>189440</v>
      </c>
      <c r="C13" s="13">
        <f t="shared" si="0"/>
        <v>94720</v>
      </c>
      <c r="F13" t="s">
        <v>162</v>
      </c>
      <c r="G13">
        <v>90</v>
      </c>
      <c r="H13">
        <v>185</v>
      </c>
    </row>
    <row r="14" spans="1:8" x14ac:dyDescent="0.25">
      <c r="A14" s="13" t="s">
        <v>2970</v>
      </c>
      <c r="B14" s="13">
        <v>215040</v>
      </c>
      <c r="C14" s="13">
        <f t="shared" si="0"/>
        <v>107520</v>
      </c>
      <c r="F14" t="s">
        <v>414</v>
      </c>
      <c r="G14">
        <v>100</v>
      </c>
      <c r="H14">
        <v>210</v>
      </c>
    </row>
    <row r="15" spans="1:8" x14ac:dyDescent="0.25">
      <c r="A15" s="13" t="s">
        <v>2971</v>
      </c>
      <c r="B15" s="13">
        <v>256000</v>
      </c>
      <c r="C15" s="13">
        <f t="shared" si="0"/>
        <v>128000</v>
      </c>
      <c r="F15" t="s">
        <v>4659</v>
      </c>
      <c r="G15">
        <v>120</v>
      </c>
      <c r="H15">
        <v>250</v>
      </c>
    </row>
    <row r="16" spans="1:8" x14ac:dyDescent="0.25">
      <c r="A16" s="13" t="s">
        <v>2972</v>
      </c>
      <c r="B16" s="13">
        <v>327680</v>
      </c>
      <c r="C16" s="13">
        <f t="shared" si="0"/>
        <v>163840</v>
      </c>
      <c r="F16" t="s">
        <v>4660</v>
      </c>
      <c r="G16">
        <v>150</v>
      </c>
      <c r="H16">
        <v>320</v>
      </c>
    </row>
    <row r="17" spans="1:8" x14ac:dyDescent="0.25">
      <c r="A17" s="13" t="s">
        <v>2973</v>
      </c>
      <c r="B17" s="13">
        <v>430080</v>
      </c>
      <c r="C17" s="13">
        <f t="shared" si="0"/>
        <v>215040</v>
      </c>
      <c r="F17" t="s">
        <v>1682</v>
      </c>
      <c r="G17">
        <v>200</v>
      </c>
      <c r="H17">
        <v>420</v>
      </c>
    </row>
    <row r="18" spans="1:8" x14ac:dyDescent="0.25">
      <c r="F18" t="s">
        <v>248</v>
      </c>
      <c r="G18">
        <v>15</v>
      </c>
      <c r="H18">
        <v>30</v>
      </c>
    </row>
    <row r="19" spans="1:8" x14ac:dyDescent="0.25">
      <c r="F19" t="s">
        <v>76</v>
      </c>
      <c r="G19">
        <v>20</v>
      </c>
      <c r="H19">
        <v>40</v>
      </c>
    </row>
    <row r="20" spans="1:8" x14ac:dyDescent="0.25">
      <c r="F20" t="s">
        <v>364</v>
      </c>
      <c r="G20">
        <v>25</v>
      </c>
      <c r="H20">
        <v>50</v>
      </c>
    </row>
    <row r="21" spans="1:8" x14ac:dyDescent="0.25">
      <c r="F21" t="s">
        <v>323</v>
      </c>
      <c r="G21">
        <v>30</v>
      </c>
      <c r="H21">
        <v>65</v>
      </c>
    </row>
    <row r="22" spans="1:8" x14ac:dyDescent="0.25">
      <c r="F22" t="s">
        <v>1380</v>
      </c>
      <c r="G22">
        <v>35</v>
      </c>
      <c r="H22">
        <v>75</v>
      </c>
    </row>
    <row r="23" spans="1:8" x14ac:dyDescent="0.25">
      <c r="F23" t="s">
        <v>905</v>
      </c>
      <c r="G23">
        <v>40</v>
      </c>
      <c r="H23">
        <v>90</v>
      </c>
    </row>
    <row r="24" spans="1:8" x14ac:dyDescent="0.25">
      <c r="F24" t="s">
        <v>282</v>
      </c>
      <c r="G24">
        <v>45</v>
      </c>
      <c r="H24">
        <v>95</v>
      </c>
    </row>
    <row r="25" spans="1:8" x14ac:dyDescent="0.25">
      <c r="F25" t="s">
        <v>118</v>
      </c>
      <c r="G25">
        <v>50</v>
      </c>
      <c r="H25">
        <v>105</v>
      </c>
    </row>
    <row r="26" spans="1:8" x14ac:dyDescent="0.25">
      <c r="F26" t="s">
        <v>1049</v>
      </c>
      <c r="G26">
        <v>60</v>
      </c>
      <c r="H26">
        <v>125</v>
      </c>
    </row>
    <row r="27" spans="1:8" x14ac:dyDescent="0.25">
      <c r="F27" t="s">
        <v>1251</v>
      </c>
      <c r="G27">
        <v>70</v>
      </c>
      <c r="H27">
        <v>145</v>
      </c>
    </row>
    <row r="28" spans="1:8" x14ac:dyDescent="0.25">
      <c r="F28" t="s">
        <v>1872</v>
      </c>
      <c r="G28">
        <v>80</v>
      </c>
      <c r="H28">
        <v>165</v>
      </c>
    </row>
    <row r="29" spans="1:8" x14ac:dyDescent="0.25">
      <c r="F29" t="s">
        <v>717</v>
      </c>
      <c r="G29">
        <v>90</v>
      </c>
      <c r="H29">
        <v>185</v>
      </c>
    </row>
    <row r="30" spans="1:8" x14ac:dyDescent="0.25">
      <c r="F30" t="s">
        <v>557</v>
      </c>
      <c r="G30">
        <v>100</v>
      </c>
      <c r="H30">
        <v>210</v>
      </c>
    </row>
    <row r="31" spans="1:8" x14ac:dyDescent="0.25">
      <c r="F31" t="s">
        <v>868</v>
      </c>
      <c r="G31">
        <v>120</v>
      </c>
      <c r="H31">
        <v>250</v>
      </c>
    </row>
    <row r="32" spans="1:8" x14ac:dyDescent="0.25">
      <c r="F32" t="s">
        <v>1766</v>
      </c>
      <c r="G32">
        <v>150</v>
      </c>
      <c r="H32">
        <v>320</v>
      </c>
    </row>
    <row r="33" spans="6:8" x14ac:dyDescent="0.25">
      <c r="F33" t="s">
        <v>712</v>
      </c>
      <c r="G33">
        <v>200</v>
      </c>
      <c r="H33">
        <v>420</v>
      </c>
    </row>
  </sheetData>
  <phoneticPr fontId="1" type="noConversion"/>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951C33516D8E34EAF5C9191A946FE17" ma:contentTypeVersion="12" ma:contentTypeDescription="Create a new document." ma:contentTypeScope="" ma:versionID="8d05730919df166ad3e7faaf6780e275">
  <xsd:schema xmlns:xsd="http://www.w3.org/2001/XMLSchema" xmlns:xs="http://www.w3.org/2001/XMLSchema" xmlns:p="http://schemas.microsoft.com/office/2006/metadata/properties" xmlns:ns3="4f5f5602-aa1f-49e4-9079-c041010bd8d4" xmlns:ns4="728e273f-c127-4b08-b568-1f01ac19211b" targetNamespace="http://schemas.microsoft.com/office/2006/metadata/properties" ma:root="true" ma:fieldsID="de2d771b64d2663f9dc9e2faa7748586" ns3:_="" ns4:_="">
    <xsd:import namespace="4f5f5602-aa1f-49e4-9079-c041010bd8d4"/>
    <xsd:import namespace="728e273f-c127-4b08-b568-1f01ac19211b"/>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4:SharedWithUsers" minOccurs="0"/>
                <xsd:element ref="ns4:SharedWithDetails" minOccurs="0"/>
                <xsd:element ref="ns4:SharingHintHash" minOccurs="0"/>
                <xsd:element ref="ns3:MediaServiceDateTake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5f5602-aa1f-49e4-9079-c041010bd8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28e273f-c127-4b08-b568-1f01ac19211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EDD5F00-5CB1-4240-929D-21DC9961759E}">
  <ds:schemaRefs>
    <ds:schemaRef ds:uri="http://schemas.microsoft.com/sharepoint/v3/contenttype/forms"/>
  </ds:schemaRefs>
</ds:datastoreItem>
</file>

<file path=customXml/itemProps2.xml><?xml version="1.0" encoding="utf-8"?>
<ds:datastoreItem xmlns:ds="http://schemas.openxmlformats.org/officeDocument/2006/customXml" ds:itemID="{AA0285FD-3527-4BAB-8D7F-131DFE0073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5f5602-aa1f-49e4-9079-c041010bd8d4"/>
    <ds:schemaRef ds:uri="728e273f-c127-4b08-b568-1f01ac19211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10C61C0-0245-47C5-852F-8285042CA25E}">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BBDD Clientes</vt:lpstr>
      <vt:lpstr>Tabla Avance</vt:lpstr>
      <vt:lpstr>Top 25</vt:lpstr>
      <vt:lpstr>BBDD Top 25</vt:lpstr>
      <vt:lpstr>Top Clientes</vt:lpstr>
      <vt:lpstr>BBDD Top Clientes</vt:lpstr>
      <vt:lpstr>Tabla Clientes</vt:lpstr>
      <vt:lpstr>Ejecutivos</vt:lpstr>
      <vt:lpstr>Listas</vt:lpstr>
      <vt:lpstr>Planes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Fabiola Vanessa Cortez Teran</dc:creator>
  <cp:lastModifiedBy>ENEMIE THRASHER</cp:lastModifiedBy>
  <dcterms:created xsi:type="dcterms:W3CDTF">2020-01-31T12:33:52Z</dcterms:created>
  <dcterms:modified xsi:type="dcterms:W3CDTF">2024-04-10T03:51:32Z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0x0101002951C33516D8E34EAF5C9191A946FE17</vt:lpwstr>
  </property>
</Properties>
</file>