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80ff3b5afa9ce/Documents/TEC/IX Semestre/Tópicos Avanzados de Producción/Tareas/Tarea 4/"/>
    </mc:Choice>
  </mc:AlternateContent>
  <xr:revisionPtr revIDLastSave="237" documentId="8_{A21DC16B-9141-4558-B256-67C1BEF37E43}" xr6:coauthVersionLast="45" xr6:coauthVersionMax="45" xr10:uidLastSave="{36DDA457-8ED6-442F-AF1B-FFF349E9324B}"/>
  <bookViews>
    <workbookView xWindow="-120" yWindow="-120" windowWidth="29040" windowHeight="15840" xr2:uid="{5C00009D-9A3E-4046-82C7-65F35101BC84}"/>
  </bookViews>
  <sheets>
    <sheet name="Hoja_de_respues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1" i="1" l="1"/>
  <c r="N22" i="1"/>
  <c r="P21" i="1"/>
  <c r="P20" i="1"/>
  <c r="P19" i="1"/>
  <c r="D20" i="1"/>
  <c r="D32" i="1" l="1"/>
  <c r="E32" i="1"/>
  <c r="F32" i="1"/>
  <c r="G32" i="1"/>
  <c r="C32" i="1"/>
  <c r="D28" i="1"/>
  <c r="E28" i="1"/>
  <c r="F28" i="1"/>
  <c r="G28" i="1"/>
  <c r="C28" i="1"/>
  <c r="D24" i="1"/>
  <c r="E24" i="1"/>
  <c r="F24" i="1"/>
  <c r="G24" i="1"/>
  <c r="C24" i="1"/>
  <c r="E20" i="1"/>
  <c r="F20" i="1"/>
  <c r="G20" i="1"/>
  <c r="C20" i="1"/>
  <c r="T13" i="1"/>
  <c r="T12" i="1"/>
  <c r="S12" i="1"/>
  <c r="T11" i="1"/>
  <c r="S11" i="1"/>
  <c r="R11" i="1"/>
  <c r="T10" i="1"/>
  <c r="S10" i="1"/>
  <c r="R10" i="1"/>
  <c r="Q10" i="1"/>
  <c r="T9" i="1"/>
  <c r="S9" i="1"/>
  <c r="R9" i="1"/>
  <c r="Q9" i="1"/>
  <c r="P9" i="1"/>
  <c r="T8" i="1"/>
  <c r="S8" i="1"/>
  <c r="R8" i="1"/>
  <c r="Q8" i="1"/>
  <c r="P8" i="1"/>
  <c r="O8" i="1"/>
  <c r="T7" i="1"/>
  <c r="S7" i="1"/>
  <c r="R7" i="1"/>
  <c r="Q7" i="1"/>
  <c r="P7" i="1"/>
  <c r="O7" i="1"/>
  <c r="N7" i="1"/>
  <c r="T6" i="1"/>
  <c r="S6" i="1"/>
  <c r="R6" i="1"/>
  <c r="Q6" i="1"/>
  <c r="P6" i="1"/>
  <c r="O6" i="1"/>
  <c r="N6" i="1"/>
  <c r="M6" i="1"/>
  <c r="T14" i="1"/>
  <c r="S13" i="1"/>
  <c r="R12" i="1"/>
  <c r="Q11" i="1"/>
  <c r="P10" i="1"/>
  <c r="O9" i="1"/>
  <c r="N8" i="1"/>
  <c r="M7" i="1"/>
  <c r="L6" i="1"/>
  <c r="U20" i="1" l="1"/>
  <c r="U19" i="1"/>
  <c r="N20" i="1"/>
  <c r="J23" i="1"/>
  <c r="J27" i="1"/>
  <c r="J20" i="1"/>
  <c r="J28" i="1"/>
  <c r="J19" i="1"/>
  <c r="J29" i="1" s="1"/>
  <c r="J26" i="1"/>
  <c r="J25" i="1"/>
  <c r="J22" i="1"/>
  <c r="J24" i="1"/>
  <c r="J21" i="1"/>
  <c r="W21" i="1"/>
  <c r="N21" i="1"/>
  <c r="W22" i="1"/>
  <c r="W20" i="1"/>
  <c r="W19" i="1"/>
  <c r="S20" i="1"/>
  <c r="S19" i="1"/>
  <c r="S22" i="1"/>
  <c r="S21" i="1"/>
  <c r="N19" i="1"/>
  <c r="Q2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95E45-E719-4CC3-9780-8086D7B324A4}" keepAlive="1" name="Query - EjemploEstudiantesv2" description="Connection to the 'EjemploEstudiantesv2' query in the workbook." type="5" refreshedVersion="6" background="1">
    <dbPr connection="Provider=Microsoft.Mashup.OleDb.1;Data Source=$Workbook$;Location=EjemploEstudiantesv2;Extended Properties=&quot;&quot;" command="SELECT * FROM [EjemploEstudiantesv2]"/>
  </connection>
</connections>
</file>

<file path=xl/sharedStrings.xml><?xml version="1.0" encoding="utf-8"?>
<sst xmlns="http://schemas.openxmlformats.org/spreadsheetml/2006/main" count="118" uniqueCount="37">
  <si>
    <t>Ciencias</t>
  </si>
  <si>
    <t>Historia</t>
  </si>
  <si>
    <t>Lucia</t>
  </si>
  <si>
    <t/>
  </si>
  <si>
    <t>Pedro</t>
  </si>
  <si>
    <t>Ines</t>
  </si>
  <si>
    <t>Luis</t>
  </si>
  <si>
    <t>Andres</t>
  </si>
  <si>
    <t>Ana</t>
  </si>
  <si>
    <t>Carlos</t>
  </si>
  <si>
    <t>Jose</t>
  </si>
  <si>
    <t>Sonia</t>
  </si>
  <si>
    <t>Maria</t>
  </si>
  <si>
    <t xml:space="preserve">Datos de Estudiantes </t>
  </si>
  <si>
    <t>Matriz de distancias</t>
  </si>
  <si>
    <t>Matemática</t>
  </si>
  <si>
    <t>Español</t>
  </si>
  <si>
    <t>Ed.Física</t>
  </si>
  <si>
    <r>
      <t xml:space="preserve">Centro de Gravedad </t>
    </r>
    <r>
      <rPr>
        <b/>
        <i/>
        <sz val="11"/>
        <color theme="1"/>
        <rFont val="Calibri"/>
        <family val="2"/>
        <scheme val="minor"/>
      </rPr>
      <t>Total</t>
    </r>
  </si>
  <si>
    <t>Inercia total</t>
  </si>
  <si>
    <t>Calculo de inercia B(P)</t>
  </si>
  <si>
    <t>C1</t>
  </si>
  <si>
    <t>C2</t>
  </si>
  <si>
    <t>C3</t>
  </si>
  <si>
    <t xml:space="preserve">Andres </t>
  </si>
  <si>
    <t>n</t>
  </si>
  <si>
    <t>B(P)</t>
  </si>
  <si>
    <t>W(P)</t>
  </si>
  <si>
    <t>Intra clusters</t>
  </si>
  <si>
    <t>Inter clusters</t>
  </si>
  <si>
    <t>Estudiante: Roberto Andrés Aguilar Quesada</t>
  </si>
  <si>
    <t>Ck</t>
  </si>
  <si>
    <t>Validación</t>
  </si>
  <si>
    <r>
      <t xml:space="preserve">Centro de Gravedad de </t>
    </r>
    <r>
      <rPr>
        <b/>
        <i/>
        <sz val="11"/>
        <color theme="1"/>
        <rFont val="Calibri"/>
        <family val="2"/>
        <scheme val="minor"/>
      </rPr>
      <t>C1</t>
    </r>
  </si>
  <si>
    <r>
      <t xml:space="preserve">Centro de Gravedad de </t>
    </r>
    <r>
      <rPr>
        <b/>
        <i/>
        <sz val="11"/>
        <color theme="1"/>
        <rFont val="Calibri"/>
        <family val="2"/>
        <scheme val="minor"/>
      </rPr>
      <t>C2</t>
    </r>
  </si>
  <si>
    <r>
      <t xml:space="preserve">Centro de Gravedad de </t>
    </r>
    <r>
      <rPr>
        <b/>
        <i/>
        <sz val="11"/>
        <color theme="1"/>
        <rFont val="Calibri"/>
        <family val="2"/>
        <scheme val="minor"/>
      </rPr>
      <t>C3</t>
    </r>
  </si>
  <si>
    <t>Basic Cluster Modelo on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</si>
</sst>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3" borderId="0" xfId="0" applyFont="1" applyFill="1" applyAlignment="1"/>
    <xf numFmtId="2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6E8E-3AB7-4B78-ACCA-ACDFA7F89609}">
  <sheetPr>
    <tabColor theme="9" tint="0.79998168889431442"/>
  </sheetPr>
  <dimension ref="B1:W32"/>
  <sheetViews>
    <sheetView showGridLines="0" tabSelected="1" workbookViewId="0">
      <selection activeCell="G1" sqref="G1:N2"/>
    </sheetView>
  </sheetViews>
  <sheetFormatPr defaultRowHeight="15" x14ac:dyDescent="0.25"/>
  <cols>
    <col min="3" max="3" width="16.28515625" customWidth="1"/>
    <col min="4" max="4" width="8.28515625" bestFit="1" customWidth="1"/>
    <col min="5" max="6" width="7.85546875" bestFit="1" customWidth="1"/>
    <col min="7" max="7" width="8.42578125" bestFit="1" customWidth="1"/>
    <col min="9" max="9" width="11.7109375" customWidth="1"/>
    <col min="10" max="10" width="12.5703125" bestFit="1" customWidth="1"/>
    <col min="11" max="11" width="8.140625" customWidth="1"/>
    <col min="15" max="15" width="11.28515625" customWidth="1"/>
  </cols>
  <sheetData>
    <row r="1" spans="2:22" x14ac:dyDescent="0.25">
      <c r="B1" s="17" t="s">
        <v>30</v>
      </c>
      <c r="C1" s="17"/>
      <c r="D1" s="17"/>
      <c r="E1" s="17"/>
      <c r="G1" s="18" t="s">
        <v>36</v>
      </c>
      <c r="H1" s="18"/>
      <c r="I1" s="18"/>
      <c r="J1" s="18"/>
      <c r="K1" s="18"/>
      <c r="L1" s="18"/>
      <c r="M1" s="18"/>
      <c r="N1" s="18"/>
    </row>
    <row r="2" spans="2:22" x14ac:dyDescent="0.25">
      <c r="G2" s="18"/>
      <c r="H2" s="18"/>
      <c r="I2" s="18"/>
      <c r="J2" s="18"/>
      <c r="K2" s="18"/>
      <c r="L2" s="18"/>
      <c r="M2" s="18"/>
      <c r="N2" s="18"/>
    </row>
    <row r="3" spans="2:22" x14ac:dyDescent="0.25">
      <c r="B3" s="25" t="s">
        <v>13</v>
      </c>
      <c r="C3" s="25"/>
    </row>
    <row r="4" spans="2:22" x14ac:dyDescent="0.25">
      <c r="B4" s="3"/>
      <c r="C4" s="3" t="s">
        <v>15</v>
      </c>
      <c r="D4" s="3" t="s">
        <v>0</v>
      </c>
      <c r="E4" s="3" t="s">
        <v>16</v>
      </c>
      <c r="F4" s="3" t="s">
        <v>1</v>
      </c>
      <c r="G4" s="3" t="s">
        <v>17</v>
      </c>
      <c r="J4" s="25" t="s">
        <v>14</v>
      </c>
      <c r="K4" s="25"/>
    </row>
    <row r="5" spans="2:22" x14ac:dyDescent="0.25">
      <c r="B5" s="15" t="s">
        <v>2</v>
      </c>
      <c r="C5" s="5">
        <v>7</v>
      </c>
      <c r="D5" s="5">
        <v>6.5</v>
      </c>
      <c r="E5" s="5">
        <v>9.1999999999999993</v>
      </c>
      <c r="F5" s="5">
        <v>8.6</v>
      </c>
      <c r="G5" s="5">
        <v>8</v>
      </c>
      <c r="I5" t="s">
        <v>3</v>
      </c>
      <c r="J5" s="3"/>
      <c r="K5" s="15" t="s">
        <v>2</v>
      </c>
      <c r="L5" s="15" t="s">
        <v>4</v>
      </c>
      <c r="M5" s="15" t="s">
        <v>5</v>
      </c>
      <c r="N5" s="15" t="s">
        <v>6</v>
      </c>
      <c r="O5" s="15" t="s">
        <v>7</v>
      </c>
      <c r="P5" s="15" t="s">
        <v>8</v>
      </c>
      <c r="Q5" s="15" t="s">
        <v>9</v>
      </c>
      <c r="R5" s="15" t="s">
        <v>10</v>
      </c>
      <c r="S5" s="15" t="s">
        <v>11</v>
      </c>
      <c r="T5" s="15" t="s">
        <v>12</v>
      </c>
    </row>
    <row r="6" spans="2:22" x14ac:dyDescent="0.25">
      <c r="B6" s="15" t="s">
        <v>4</v>
      </c>
      <c r="C6" s="5">
        <v>7.5</v>
      </c>
      <c r="D6" s="5">
        <v>9.4</v>
      </c>
      <c r="E6" s="5">
        <v>7.3</v>
      </c>
      <c r="F6" s="5">
        <v>7</v>
      </c>
      <c r="G6" s="5">
        <v>7</v>
      </c>
      <c r="I6" t="s">
        <v>3</v>
      </c>
      <c r="J6" s="15" t="s">
        <v>2</v>
      </c>
      <c r="K6" s="1">
        <v>0</v>
      </c>
      <c r="L6" s="1">
        <f>SQRT((C5-C6)^2+(D5-D6)^2+(E5-E6)^2+(F5-F6)^2+(G5-G6)^2)</f>
        <v>3.9786932528155519</v>
      </c>
      <c r="M6" s="1">
        <f>SQRT((C5-C7)^2+(D5-D7)^2+(E5-E7)^2+(F5-F7)^2+(G5-G7)^2)</f>
        <v>3.1144823004794864</v>
      </c>
      <c r="N6" s="1">
        <f>SQRT((C5-C8)^2+(D5-D8)^2+(E5-E8)^2+(F5-F8)^2+(G5-G8)^2)</f>
        <v>3.853569773599538</v>
      </c>
      <c r="O6" s="1">
        <f>SQRT((C5-C9)^2+(D5-D9)^2+(E5-E9)^2+(F5-F9)^2+(G5-G9)^2)</f>
        <v>1.9467922333931782</v>
      </c>
      <c r="P6" s="1">
        <f>SQRT((C5-C10)^2+(D5-D10)^2+(E5-E10)^2+(F5-F10)^2+(G5-G10)^2)</f>
        <v>3.8871583451153611</v>
      </c>
      <c r="Q6" s="1">
        <f>SQRT((C5-C11)^2+(D5-D11)^2+(E5-E11)^2+(F5-F11)^2+(G5-G11)^2)</f>
        <v>1.5165750888103102</v>
      </c>
      <c r="R6" s="1">
        <f>SQRT((C5-C12)^2+(D5-D12)^2+(E5-E12)^2+(F5-F12)^2+(G5-G12)^2)</f>
        <v>4.277849927241486</v>
      </c>
      <c r="S6" s="1">
        <f>SQRT((C5-C13)^2+(D5-D13)^2+(E5-E13)^2+(F5-F13)^2+(G5-G13)^2)</f>
        <v>4.3174066289845792</v>
      </c>
      <c r="T6" s="1">
        <f>SQRT((C5-C14)^2+(D5-D14)^2+(E5-E14)^2+(F5-F14)^2+(G5-G14)^2)</f>
        <v>1.3928388277184121</v>
      </c>
      <c r="V6" s="4" t="s">
        <v>25</v>
      </c>
    </row>
    <row r="7" spans="2:22" x14ac:dyDescent="0.25">
      <c r="B7" s="15" t="s">
        <v>5</v>
      </c>
      <c r="C7" s="5">
        <v>7.6</v>
      </c>
      <c r="D7" s="5">
        <v>9.1999999999999993</v>
      </c>
      <c r="E7" s="5">
        <v>8</v>
      </c>
      <c r="F7" s="5">
        <v>8</v>
      </c>
      <c r="G7" s="5">
        <v>7.5</v>
      </c>
      <c r="I7" t="s">
        <v>3</v>
      </c>
      <c r="J7" s="15" t="s">
        <v>4</v>
      </c>
      <c r="K7" s="1"/>
      <c r="L7" s="1">
        <v>0</v>
      </c>
      <c r="M7" s="1">
        <f>SQRT((C6-C7)^2+(D6-D7)^2+(E6-E7)^2+(F6-F7)^2+(G6-G7)^2)</f>
        <v>1.3379088160259653</v>
      </c>
      <c r="N7" s="1">
        <f>SQRT((C6-C8)^2+(D6-D8)^2+(E6-E8)^2+(F6-F8)^2+(G6-G8)^2)</f>
        <v>4.3931765272977596</v>
      </c>
      <c r="O7" s="1">
        <f>SQRT((C6-C9)^2+(D6-D9)^2+(E6-E9)^2+(F6-F9)^2+(G6-G9)^2)</f>
        <v>4.2142615011410953</v>
      </c>
      <c r="P7" s="1">
        <f>SQRT((C6-C10)^2+(D6-D10)^2+(E6-E10)^2+(F6-F10)^2+(G6-G10)^2)</f>
        <v>1.2409673645990857</v>
      </c>
      <c r="Q7" s="1">
        <f>SQRT((C6-C11)^2+(D6-D11)^2+(E6-E11)^2+(F6-F11)^2+(G6-G11)^2)</f>
        <v>3.9102429592034307</v>
      </c>
      <c r="R7" s="1">
        <f>SQRT((C6-C12)^2+(D6-D12)^2+(E6-E12)^2+(F6-F12)^2+(G6-G12)^2)</f>
        <v>1.5132745950421556</v>
      </c>
      <c r="S7" s="1">
        <f>SQRT((C6-C13)^2+(D6-D13)^2+(E6-E13)^2+(F6-F13)^2+(G6-G13)^2)</f>
        <v>4.4260591952661459</v>
      </c>
      <c r="T7" s="1">
        <f>SQRT((C6-C14)^2+(D6-D14)^2+(E6-E14)^2+(F6-F14)^2+(G6-G14)^2)</f>
        <v>3.3600595232822883</v>
      </c>
      <c r="V7" s="8">
        <v>10</v>
      </c>
    </row>
    <row r="8" spans="2:22" x14ac:dyDescent="0.25">
      <c r="B8" s="15" t="s">
        <v>6</v>
      </c>
      <c r="C8" s="5">
        <v>5</v>
      </c>
      <c r="D8" s="5">
        <v>6.5</v>
      </c>
      <c r="E8" s="5">
        <v>6.5</v>
      </c>
      <c r="F8" s="5">
        <v>7</v>
      </c>
      <c r="G8" s="5">
        <v>9</v>
      </c>
      <c r="I8" t="s">
        <v>3</v>
      </c>
      <c r="J8" s="15" t="s">
        <v>5</v>
      </c>
      <c r="K8" s="1"/>
      <c r="L8" s="1"/>
      <c r="M8" s="1">
        <v>0</v>
      </c>
      <c r="N8" s="1">
        <f>SQRT((C7-C8)^2+(D7-D8)^2+(E7-E8)^2+(F7-F8)^2+(G7-G8)^2)</f>
        <v>4.4215381938868283</v>
      </c>
      <c r="O8" s="1">
        <f>SQRT((C7-C9)^2+(D7-D9)^2+(E7-E9)^2+(F7-F9)^2+(G7-G9)^2)</f>
        <v>3.6999999999999993</v>
      </c>
      <c r="P8" s="1">
        <f>SQRT((C7-C10)^2+(D7-D10)^2+(E7-E10)^2+(F7-F10)^2+(G7-G10)^2)</f>
        <v>1.1357816691600549</v>
      </c>
      <c r="Q8" s="1">
        <f>SQRT((C7-C11)^2+(D7-D11)^2+(E7-E11)^2+(F7-F11)^2+(G7-G11)^2)</f>
        <v>3.2649655434629006</v>
      </c>
      <c r="R8" s="1">
        <f>SQRT((C7-C12)^2+(D7-D12)^2+(E7-E12)^2+(F7-F12)^2+(G7-G12)^2)</f>
        <v>1.6852299546352718</v>
      </c>
      <c r="S8" s="1">
        <f>SQRT((C7-C13)^2+(D7-D13)^2+(E7-E13)^2+(F7-F13)^2+(G7-G13)^2)</f>
        <v>4.7686476070265451</v>
      </c>
      <c r="T8" s="1">
        <f>SQRT((C7-C14)^2+(D7-D14)^2+(E7-E14)^2+(F7-F14)^2+(G7-G14)^2)</f>
        <v>2.5258661880630169</v>
      </c>
    </row>
    <row r="9" spans="2:22" x14ac:dyDescent="0.25">
      <c r="B9" s="15" t="s">
        <v>7</v>
      </c>
      <c r="C9" s="5">
        <v>6</v>
      </c>
      <c r="D9" s="5">
        <v>6</v>
      </c>
      <c r="E9" s="5">
        <v>7.8</v>
      </c>
      <c r="F9" s="5">
        <v>8.9</v>
      </c>
      <c r="G9" s="5">
        <v>7.3</v>
      </c>
      <c r="I9" t="s">
        <v>3</v>
      </c>
      <c r="J9" s="15" t="s">
        <v>6</v>
      </c>
      <c r="K9" s="1"/>
      <c r="L9" s="1"/>
      <c r="M9" s="1"/>
      <c r="N9" s="1">
        <v>0</v>
      </c>
      <c r="O9" s="1">
        <f>SQRT((C8-C9)^2+(D8-D9)^2+(E8-E9)^2+(F8-F9)^2+(G8-G9)^2)</f>
        <v>3.0724582991474434</v>
      </c>
      <c r="P9" s="1">
        <f>SQRT((C8-C10)^2+(D8-D10)^2+(E8-E10)^2+(F8-F10)^2+(G8-G10)^2)</f>
        <v>5.1127292124656867</v>
      </c>
      <c r="Q9" s="1">
        <f>SQRT((C8-C11)^2+(D8-D11)^2+(E8-E11)^2+(F8-F11)^2+(G8-G11)^2)</f>
        <v>3.4394767043839671</v>
      </c>
      <c r="R9" s="1">
        <f>SQRT((C8-C12)^2+(D8-D12)^2+(E8-E12)^2+(F8-F12)^2+(G8-G12)^2)</f>
        <v>5.4451813560247926</v>
      </c>
      <c r="S9" s="1">
        <f>SQRT((C8-C13)^2+(D8-D13)^2+(E8-E13)^2+(F8-F13)^2+(G8-G13)^2)</f>
        <v>1.8947295321496418</v>
      </c>
      <c r="T9" s="1">
        <f>SQRT((C8-C14)^2+(D8-D14)^2+(E8-E14)^2+(F8-F14)^2+(G8-G14)^2)</f>
        <v>4.0706264874095233</v>
      </c>
    </row>
    <row r="10" spans="2:22" x14ac:dyDescent="0.25">
      <c r="B10" s="15" t="s">
        <v>8</v>
      </c>
      <c r="C10" s="5">
        <v>7.8</v>
      </c>
      <c r="D10" s="5">
        <v>9.6</v>
      </c>
      <c r="E10" s="5">
        <v>7.7</v>
      </c>
      <c r="F10" s="5">
        <v>8</v>
      </c>
      <c r="G10" s="5">
        <v>6.5</v>
      </c>
      <c r="I10" t="s">
        <v>3</v>
      </c>
      <c r="J10" s="15" t="s">
        <v>7</v>
      </c>
      <c r="K10" s="1"/>
      <c r="L10" s="1"/>
      <c r="M10" s="1"/>
      <c r="N10" s="1"/>
      <c r="O10" s="1">
        <v>0</v>
      </c>
      <c r="P10" s="1">
        <f>SQRT((C9-C10)^2+(D9-D10)^2+(E9-E10)^2+(F9-F10)^2+(G9-G10)^2)</f>
        <v>4.2023802778901391</v>
      </c>
      <c r="Q10" s="1">
        <f>SQRT((C9-C11)^2+(D9-D11)^2+(E9-E11)^2+(F9-F11)^2+(G9-G11)^2)</f>
        <v>0.65574385243019984</v>
      </c>
      <c r="R10" s="1">
        <f>SQRT((C9-C12)^2+(D9-D12)^2+(E9-E12)^2+(F9-F12)^2+(G9-G12)^2)</f>
        <v>4.4598206241955518</v>
      </c>
      <c r="S10" s="1">
        <f>SQRT((C9-C13)^2+(D9-D13)^2+(E9-E13)^2+(F9-F13)^2+(G9-G13)^2)</f>
        <v>3.9</v>
      </c>
      <c r="T10" s="1">
        <f>SQRT((C9-C14)^2+(D9-D14)^2+(E9-E14)^2+(F9-F14)^2+(G9-G14)^2)</f>
        <v>1.729161646579058</v>
      </c>
    </row>
    <row r="11" spans="2:22" x14ac:dyDescent="0.25">
      <c r="B11" s="15" t="s">
        <v>9</v>
      </c>
      <c r="C11" s="5">
        <v>6.3</v>
      </c>
      <c r="D11" s="5">
        <v>6.4</v>
      </c>
      <c r="E11" s="5">
        <v>8.1999999999999993</v>
      </c>
      <c r="F11" s="5">
        <v>9</v>
      </c>
      <c r="G11" s="5">
        <v>7.2</v>
      </c>
      <c r="I11" t="s">
        <v>3</v>
      </c>
      <c r="J11" s="15" t="s">
        <v>8</v>
      </c>
      <c r="K11" s="1"/>
      <c r="L11" s="1"/>
      <c r="M11" s="1"/>
      <c r="N11" s="1"/>
      <c r="O11" s="1"/>
      <c r="P11" s="1">
        <v>0</v>
      </c>
      <c r="Q11" s="1">
        <f>SQRT((C10-C11)^2+(D10-D11)^2+(E10-E11)^2+(F10-F11)^2+(G10-G11)^2)</f>
        <v>3.7722672227720024</v>
      </c>
      <c r="R11" s="1">
        <f>SQRT((C10-C12)^2+(D10-D12)^2+(E10-E12)^2+(F10-F12)^2+(G10-G12)^2)</f>
        <v>0.55677643628300233</v>
      </c>
      <c r="S11" s="1">
        <f>SQRT((C10-C13)^2+(D10-D13)^2+(E10-E13)^2+(F10-F13)^2+(G10-G13)^2)</f>
        <v>5.360037313302958</v>
      </c>
      <c r="T11" s="1">
        <f>SQRT((C10-C14)^2+(D10-D14)^2+(E10-E14)^2+(F10-F14)^2+(G10-G14)^2)</f>
        <v>3.0016662039607258</v>
      </c>
    </row>
    <row r="12" spans="2:22" x14ac:dyDescent="0.25">
      <c r="B12" s="15" t="s">
        <v>10</v>
      </c>
      <c r="C12" s="5">
        <v>7.9</v>
      </c>
      <c r="D12" s="5">
        <v>9.6999999999999993</v>
      </c>
      <c r="E12" s="5">
        <v>7.5</v>
      </c>
      <c r="F12" s="5">
        <v>8</v>
      </c>
      <c r="G12" s="5">
        <v>6</v>
      </c>
      <c r="I12" t="s">
        <v>3</v>
      </c>
      <c r="J12" s="15" t="s">
        <v>9</v>
      </c>
      <c r="K12" s="1"/>
      <c r="L12" s="1"/>
      <c r="M12" s="1"/>
      <c r="N12" s="1"/>
      <c r="O12" s="1"/>
      <c r="P12" s="1"/>
      <c r="Q12" s="1">
        <v>0</v>
      </c>
      <c r="R12" s="1">
        <f>SQRT((C11-C12)^2+(D11-D12)^2+(E11-E12)^2+(F11-F12)^2+(G11-G12)^2)</f>
        <v>4.0472212689696123</v>
      </c>
      <c r="S12" s="1">
        <f>SQRT((C11-C13)^2+(D11-D13)^2+(E11-E13)^2+(F11-F13)^2+(G11-G13)^2)</f>
        <v>4.1999999999999993</v>
      </c>
      <c r="T12" s="1">
        <f>SQRT((C11-C14)^2+(D11-D14)^2+(E11-E14)^2+(F11-F14)^2+(G11-G14)^2)</f>
        <v>1.0862780491200215</v>
      </c>
    </row>
    <row r="13" spans="2:22" x14ac:dyDescent="0.25">
      <c r="B13" s="15" t="s">
        <v>11</v>
      </c>
      <c r="C13" s="5">
        <v>6</v>
      </c>
      <c r="D13" s="5">
        <v>6</v>
      </c>
      <c r="E13" s="5">
        <v>6.5</v>
      </c>
      <c r="F13" s="5">
        <v>5.5</v>
      </c>
      <c r="G13" s="5">
        <v>8.6999999999999993</v>
      </c>
      <c r="I13" t="s">
        <v>3</v>
      </c>
      <c r="J13" s="15" t="s">
        <v>10</v>
      </c>
      <c r="K13" s="1"/>
      <c r="L13" s="1"/>
      <c r="M13" s="1"/>
      <c r="N13" s="1"/>
      <c r="O13" s="1"/>
      <c r="P13" s="1"/>
      <c r="Q13" s="1"/>
      <c r="R13" s="1">
        <v>0</v>
      </c>
      <c r="S13" s="1">
        <f>SQRT((C12-C13)^2+(D12-D13)^2+(E12-E13)^2+(F12-F13)^2+(G12-G13)^2)</f>
        <v>5.6426943918663532</v>
      </c>
      <c r="T13" s="1">
        <f>SQRT((C12-C14)^2+(D12-D14)^2+(E12-E14)^2+(F12-F14)^2+(G12-G14)^2)</f>
        <v>3.3015148038438347</v>
      </c>
    </row>
    <row r="14" spans="2:22" x14ac:dyDescent="0.25">
      <c r="B14" s="15" t="s">
        <v>12</v>
      </c>
      <c r="C14" s="5">
        <v>6.8</v>
      </c>
      <c r="D14" s="5">
        <v>7.2</v>
      </c>
      <c r="E14" s="5">
        <v>8.6999999999999993</v>
      </c>
      <c r="F14" s="5">
        <v>9</v>
      </c>
      <c r="G14" s="5">
        <v>7</v>
      </c>
      <c r="I14" t="s">
        <v>3</v>
      </c>
      <c r="J14" s="15" t="s">
        <v>11</v>
      </c>
      <c r="K14" s="1"/>
      <c r="L14" s="1"/>
      <c r="M14" s="1"/>
      <c r="N14" s="1"/>
      <c r="O14" s="1"/>
      <c r="P14" s="1"/>
      <c r="Q14" s="1"/>
      <c r="R14" s="1"/>
      <c r="S14" s="1">
        <v>0</v>
      </c>
      <c r="T14" s="1">
        <f>SQRT((C13-C14)^2+(D13-D14)^2+(E13-E14)^2+(F13-F14)^2+(G13-G14)^2)</f>
        <v>4.6968074263269504</v>
      </c>
    </row>
    <row r="15" spans="2:22" x14ac:dyDescent="0.25">
      <c r="B15" t="s">
        <v>3</v>
      </c>
      <c r="I15" t="s">
        <v>3</v>
      </c>
      <c r="J15" s="15" t="s">
        <v>12</v>
      </c>
      <c r="K15" s="1"/>
      <c r="L15" s="1"/>
      <c r="M15" s="1"/>
      <c r="N15" s="1"/>
      <c r="O15" s="1"/>
      <c r="P15" s="1"/>
      <c r="Q15" s="1"/>
      <c r="R15" s="1"/>
      <c r="S15" s="1"/>
      <c r="T15" s="1">
        <v>0</v>
      </c>
    </row>
    <row r="16" spans="2:22" x14ac:dyDescent="0.25">
      <c r="B16" t="s">
        <v>3</v>
      </c>
      <c r="I16" t="s">
        <v>3</v>
      </c>
      <c r="J16" t="s">
        <v>3</v>
      </c>
    </row>
    <row r="17" spans="2:23" x14ac:dyDescent="0.25">
      <c r="B17" t="s">
        <v>3</v>
      </c>
      <c r="I17" t="s">
        <v>3</v>
      </c>
      <c r="J17" t="s">
        <v>3</v>
      </c>
    </row>
    <row r="18" spans="2:23" x14ac:dyDescent="0.25">
      <c r="B18" s="22" t="s">
        <v>33</v>
      </c>
      <c r="C18" s="22"/>
      <c r="I18" t="s">
        <v>3</v>
      </c>
      <c r="J18" s="20" t="s">
        <v>19</v>
      </c>
      <c r="K18" s="20"/>
      <c r="N18" s="20" t="s">
        <v>20</v>
      </c>
      <c r="O18" s="20"/>
      <c r="P18" s="4" t="s">
        <v>31</v>
      </c>
      <c r="S18" s="16" t="s">
        <v>21</v>
      </c>
      <c r="T18" s="6"/>
      <c r="U18" s="16" t="s">
        <v>22</v>
      </c>
      <c r="V18" s="6"/>
      <c r="W18" s="16" t="s">
        <v>23</v>
      </c>
    </row>
    <row r="19" spans="2:23" x14ac:dyDescent="0.25">
      <c r="B19" s="3"/>
      <c r="C19" s="3" t="s">
        <v>15</v>
      </c>
      <c r="D19" s="3" t="s">
        <v>0</v>
      </c>
      <c r="E19" s="3" t="s">
        <v>16</v>
      </c>
      <c r="F19" s="3" t="s">
        <v>1</v>
      </c>
      <c r="G19" s="3" t="s">
        <v>17</v>
      </c>
      <c r="I19" s="15" t="s">
        <v>2</v>
      </c>
      <c r="J19" s="21">
        <f>(C5-$C$32)^2+(D5-$D$32)^2+(E5-$E$32)^2+(F5-$F$32)^2+(G5-$G$32)^2</f>
        <v>4.3245999999999976</v>
      </c>
      <c r="K19" s="21"/>
      <c r="M19" s="4" t="s">
        <v>21</v>
      </c>
      <c r="N19" s="21">
        <f>(C20-$C$32)^2+(D20-$D$32)^2+(E20-$E$32)^2+(F20-$F$32)^2+(G20-$G$32)^2</f>
        <v>4.6433500000000043</v>
      </c>
      <c r="O19" s="21"/>
      <c r="P19" s="14">
        <f>COUNTA(R19:R22)</f>
        <v>4</v>
      </c>
      <c r="R19" s="13" t="s">
        <v>4</v>
      </c>
      <c r="S19" s="10">
        <f>(C6-$C$20)^2+(D6-$D$20)^2+(E6-$E$20)^2+(F6-$F$20)^2+(G6-$G$20)^2</f>
        <v>0.77625</v>
      </c>
      <c r="T19" s="13" t="s">
        <v>6</v>
      </c>
      <c r="U19" s="7">
        <f>(C8-$C$24)^2+(D8-$D$24)^2+(E8-$E$24)^2+(F8-$F$24)^2+(G8-$G$24)^2</f>
        <v>0.89750000000000008</v>
      </c>
      <c r="V19" s="13" t="s">
        <v>2</v>
      </c>
      <c r="W19" s="10">
        <f>(C5-$C$28)^2+(D5-$D$28)^2+(E5-$E$28)^2+(F5-$F$28)^2+(G5-$G$28)^2</f>
        <v>1.2181249999999992</v>
      </c>
    </row>
    <row r="20" spans="2:23" x14ac:dyDescent="0.25">
      <c r="B20" s="2"/>
      <c r="C20" s="1">
        <f>AVERAGE(C6,C7,C10,C12)</f>
        <v>7.6999999999999993</v>
      </c>
      <c r="D20" s="1">
        <f>AVERAGE(D6,D7,D10,D12)</f>
        <v>9.4750000000000014</v>
      </c>
      <c r="E20" s="1">
        <f t="shared" ref="E20:G20" si="0">AVERAGE(E6,E7,E10,E12)</f>
        <v>7.625</v>
      </c>
      <c r="F20" s="1">
        <f t="shared" si="0"/>
        <v>7.75</v>
      </c>
      <c r="G20" s="1">
        <f t="shared" si="0"/>
        <v>6.75</v>
      </c>
      <c r="I20" s="15" t="s">
        <v>4</v>
      </c>
      <c r="J20" s="21">
        <f>(C6-$C$32)^2+(D6-$D$32)^2+(E6-$E$32)^2+(F6-$F$32)^2+(G6-$G$32)^2</f>
        <v>4.7466000000000026</v>
      </c>
      <c r="K20" s="21"/>
      <c r="M20" s="4" t="s">
        <v>22</v>
      </c>
      <c r="N20" s="21">
        <f>(C24-$C$32)^2+(D24-$D$32)^2+(E24-$E$32)^2+(F24-$F$32)^2+(G24-$G$32)^2</f>
        <v>9.9290999999999983</v>
      </c>
      <c r="O20" s="21"/>
      <c r="P20" s="14">
        <f>COUNTA(T19:T20)</f>
        <v>2</v>
      </c>
      <c r="R20" s="13" t="s">
        <v>5</v>
      </c>
      <c r="S20" s="10">
        <f>(C7-$C$20)^2+(D7-$D$20)^2+(E7-$E$20)^2+(F7-$F$20)^2+(G7-$G$20)^2</f>
        <v>0.85125000000000117</v>
      </c>
      <c r="T20" s="13" t="s">
        <v>11</v>
      </c>
      <c r="U20" s="7">
        <f>(C13-$C$24)^2+(D13-$D$24)^2+(E13-$E$24)^2+(F13-$F$24)^2+(G13-$G$24)^2</f>
        <v>0.89750000000000008</v>
      </c>
      <c r="V20" s="13" t="s">
        <v>24</v>
      </c>
      <c r="W20" s="10">
        <f>(C9-$C$28)^2+(D9-$D$28)^2+(E9-$E$28)^2+(F9-$F$28)^2+(G9-$G$28)^2</f>
        <v>1.0131249999999996</v>
      </c>
    </row>
    <row r="21" spans="2:23" x14ac:dyDescent="0.25">
      <c r="I21" s="15" t="s">
        <v>5</v>
      </c>
      <c r="J21" s="21">
        <f t="shared" ref="J21:J23" si="1">(C7-$C$32)^2+(D7-$D$32)^2+(E7-$E$32)^2+(F7-$F$32)^2+(G7-$G$32)^2</f>
        <v>3.1425999999999972</v>
      </c>
      <c r="K21" s="21"/>
      <c r="M21" s="4" t="s">
        <v>23</v>
      </c>
      <c r="N21" s="21">
        <f>(C28-$C$32)^2+(D28-$D$32)^2+(E28-$E$32)^2+(F28-$F$32)^2+(G28-$G$32)^2</f>
        <v>2.8287249999999999</v>
      </c>
      <c r="O21" s="21"/>
      <c r="P21" s="14">
        <f>COUNTA(W19:W22)</f>
        <v>4</v>
      </c>
      <c r="R21" s="13" t="s">
        <v>8</v>
      </c>
      <c r="S21" s="10">
        <f>(C10-$C$20)^2+(D10-$D$20)^2+(E10-$E$20)^2+(F10-$F$20)^2+(G10-$G$20)^2</f>
        <v>0.15624999999999969</v>
      </c>
      <c r="T21" s="6"/>
      <c r="U21" s="6"/>
      <c r="V21" s="13" t="s">
        <v>9</v>
      </c>
      <c r="W21" s="10">
        <f>(C11-$C$28)^2+(D11-$D$28)^2+(E11-$E$28)^2+(F11-$F$28)^2+(G11-$G$28)^2</f>
        <v>0.18812500000000013</v>
      </c>
    </row>
    <row r="22" spans="2:23" x14ac:dyDescent="0.25">
      <c r="B22" s="22" t="s">
        <v>34</v>
      </c>
      <c r="C22" s="22"/>
      <c r="I22" s="15" t="s">
        <v>6</v>
      </c>
      <c r="J22" s="21">
        <f t="shared" si="1"/>
        <v>9.3705999999999996</v>
      </c>
      <c r="K22" s="21"/>
      <c r="M22" s="11" t="s">
        <v>26</v>
      </c>
      <c r="N22" s="19">
        <f>(P19/V7)*N19+(P20/V7)*N20+(P21/V7)*N21</f>
        <v>4.9746500000000013</v>
      </c>
      <c r="O22" s="19"/>
      <c r="P22" s="19"/>
      <c r="R22" s="13" t="s">
        <v>10</v>
      </c>
      <c r="S22" s="10">
        <f>(C12-$C$20)^2+(D12-$D$20)^2+(E12-$E$20)^2+(F12-$F$20)^2+(G12-$G$20)^2</f>
        <v>0.73124999999999951</v>
      </c>
      <c r="T22" s="6"/>
      <c r="U22" s="6"/>
      <c r="V22" s="13" t="s">
        <v>12</v>
      </c>
      <c r="W22" s="10">
        <f>(C14-$C$28)^2+(D14-$D$28)^2+(E14-$E$28)^2+(F14-$F$28)^2+(G14-$G$28)^2</f>
        <v>0.73812500000000048</v>
      </c>
    </row>
    <row r="23" spans="2:23" x14ac:dyDescent="0.25">
      <c r="B23" s="3"/>
      <c r="C23" s="3" t="s">
        <v>15</v>
      </c>
      <c r="D23" s="3" t="s">
        <v>0</v>
      </c>
      <c r="E23" s="3" t="s">
        <v>16</v>
      </c>
      <c r="F23" s="3" t="s">
        <v>1</v>
      </c>
      <c r="G23" s="3" t="s">
        <v>17</v>
      </c>
      <c r="I23" s="15" t="s">
        <v>7</v>
      </c>
      <c r="J23" s="21">
        <f t="shared" si="1"/>
        <v>4.3645999999999994</v>
      </c>
      <c r="K23" s="21"/>
      <c r="M23" s="9" t="s">
        <v>29</v>
      </c>
    </row>
    <row r="24" spans="2:23" x14ac:dyDescent="0.25">
      <c r="B24" s="2"/>
      <c r="C24" s="1">
        <f>AVERAGE(C8,C13)</f>
        <v>5.5</v>
      </c>
      <c r="D24" s="1">
        <f t="shared" ref="D24:G24" si="2">AVERAGE(D8,D13)</f>
        <v>6.25</v>
      </c>
      <c r="E24" s="1">
        <f t="shared" si="2"/>
        <v>6.5</v>
      </c>
      <c r="F24" s="1">
        <f t="shared" si="2"/>
        <v>6.25</v>
      </c>
      <c r="G24" s="1">
        <f t="shared" si="2"/>
        <v>8.85</v>
      </c>
      <c r="I24" s="15" t="s">
        <v>8</v>
      </c>
      <c r="J24" s="21">
        <f>(C10-$C$32)^2+(D10-$D$32)^2+(E10-$E$32)^2+(F10-$F$32)^2+(G10-$G$32)^2</f>
        <v>5.6805999999999983</v>
      </c>
      <c r="K24" s="21"/>
    </row>
    <row r="25" spans="2:23" x14ac:dyDescent="0.25">
      <c r="I25" s="15" t="s">
        <v>9</v>
      </c>
      <c r="J25" s="21">
        <f t="shared" ref="J25" si="3">(C11-$C$32)^2+(D11-$D$32)^2+(E11-$E$32)^2+(F11-$F$32)^2+(G11-$G$32)^2</f>
        <v>3.272599999999998</v>
      </c>
      <c r="K25" s="21"/>
      <c r="P25" s="11" t="s">
        <v>27</v>
      </c>
      <c r="Q25" s="7">
        <f>(SUM(S19:S22)+SUM(U19:U20)+SUM(W19:W22))/V7</f>
        <v>0.74675000000000002</v>
      </c>
    </row>
    <row r="26" spans="2:23" x14ac:dyDescent="0.25">
      <c r="B26" s="22" t="s">
        <v>35</v>
      </c>
      <c r="C26" s="22"/>
      <c r="I26" s="15" t="s">
        <v>10</v>
      </c>
      <c r="J26" s="21">
        <f t="shared" ref="J26" si="4">(C12-$C$32)^2+(D12-$D$32)^2+(E12-$E$32)^2+(F12-$F$32)^2+(G12-$G$32)^2</f>
        <v>7.5185999999999975</v>
      </c>
      <c r="K26" s="21"/>
      <c r="P26" s="9" t="s">
        <v>28</v>
      </c>
    </row>
    <row r="27" spans="2:23" x14ac:dyDescent="0.25">
      <c r="B27" s="3"/>
      <c r="C27" s="3" t="s">
        <v>15</v>
      </c>
      <c r="D27" s="3" t="s">
        <v>0</v>
      </c>
      <c r="E27" s="3" t="s">
        <v>16</v>
      </c>
      <c r="F27" s="3" t="s">
        <v>1</v>
      </c>
      <c r="G27" s="3" t="s">
        <v>17</v>
      </c>
      <c r="I27" s="15" t="s">
        <v>11</v>
      </c>
      <c r="J27" s="21">
        <f t="shared" ref="J27:J28" si="5">(C13-$C$32)^2+(D13-$D$32)^2+(E13-$E$32)^2+(F13-$F$32)^2+(G13-$G$32)^2</f>
        <v>12.2826</v>
      </c>
      <c r="K27" s="21"/>
    </row>
    <row r="28" spans="2:23" x14ac:dyDescent="0.25">
      <c r="B28" s="2"/>
      <c r="C28" s="1">
        <f>AVERAGE(C5,C9,C11,C14)</f>
        <v>6.5250000000000004</v>
      </c>
      <c r="D28" s="1">
        <f t="shared" ref="D28:G28" si="6">AVERAGE(D5,D9,D11,D14)</f>
        <v>6.5249999999999995</v>
      </c>
      <c r="E28" s="1">
        <f t="shared" si="6"/>
        <v>8.4749999999999996</v>
      </c>
      <c r="F28" s="1">
        <f t="shared" si="6"/>
        <v>8.875</v>
      </c>
      <c r="G28" s="1">
        <f t="shared" si="6"/>
        <v>7.375</v>
      </c>
      <c r="I28" s="15" t="s">
        <v>12</v>
      </c>
      <c r="J28" s="23">
        <f t="shared" si="5"/>
        <v>2.5105999999999975</v>
      </c>
      <c r="K28" s="23"/>
    </row>
    <row r="29" spans="2:23" ht="17.25" customHeight="1" x14ac:dyDescent="0.25">
      <c r="I29" s="12" t="s">
        <v>19</v>
      </c>
      <c r="J29" s="24">
        <f>AVERAGE(J19:K28)</f>
        <v>5.7213999999999992</v>
      </c>
      <c r="K29" s="24"/>
    </row>
    <row r="30" spans="2:23" x14ac:dyDescent="0.25">
      <c r="B30" s="22" t="s">
        <v>18</v>
      </c>
      <c r="C30" s="22"/>
    </row>
    <row r="31" spans="2:23" x14ac:dyDescent="0.25">
      <c r="B31" s="3"/>
      <c r="C31" s="3" t="s">
        <v>15</v>
      </c>
      <c r="D31" s="3" t="s">
        <v>0</v>
      </c>
      <c r="E31" s="3" t="s">
        <v>16</v>
      </c>
      <c r="F31" s="3" t="s">
        <v>1</v>
      </c>
      <c r="G31" s="3" t="s">
        <v>17</v>
      </c>
      <c r="O31" s="3" t="s">
        <v>32</v>
      </c>
      <c r="P31" s="2" t="b">
        <f>IF(J29=N22+Q25,TRUE,FALSE)</f>
        <v>1</v>
      </c>
    </row>
    <row r="32" spans="2:23" x14ac:dyDescent="0.25">
      <c r="B32" s="2"/>
      <c r="C32" s="1">
        <f>AVERAGE(C5:C14)</f>
        <v>6.7899999999999991</v>
      </c>
      <c r="D32" s="1">
        <f t="shared" ref="D32:G32" si="7">AVERAGE(D5:D14)</f>
        <v>7.65</v>
      </c>
      <c r="E32" s="1">
        <f t="shared" si="7"/>
        <v>7.74</v>
      </c>
      <c r="F32" s="1">
        <f t="shared" si="7"/>
        <v>7.9</v>
      </c>
      <c r="G32" s="1">
        <f t="shared" si="7"/>
        <v>7.42</v>
      </c>
    </row>
  </sheetData>
  <mergeCells count="25">
    <mergeCell ref="B30:C30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B18:C18"/>
    <mergeCell ref="B22:C22"/>
    <mergeCell ref="B26:C26"/>
    <mergeCell ref="B1:E1"/>
    <mergeCell ref="G1:N2"/>
    <mergeCell ref="N22:P22"/>
    <mergeCell ref="N18:O18"/>
    <mergeCell ref="N19:O19"/>
    <mergeCell ref="N20:O20"/>
    <mergeCell ref="N21:O21"/>
    <mergeCell ref="J4:K4"/>
    <mergeCell ref="B3:C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N 7 x s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3 v G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7 x s U D L e 7 c + R A Q A A 3 Q I A A B M A H A B G b 3 J t d W x h c y 9 T Z W N 0 a W 9 u M S 5 t I K I Y A C i g F A A A A A A A A A A A A A A A A A A A A A A A A A A A A G 2 R 3 W r b Q B C F 7 w 1 + h 0 W 9 s U G I 2 K S 9 q N F F k B U S S P o T q 1 D I B j N e T Z 0 N q 1 m z M x J N T Z 4 q j 5 A X 6 y Z 2 S U H a G y 3 n m z 1 z Z s R o x H p S q 8 N 3 t h i P x i O + h 4 C 1 K h + w 2 T l f s r S 1 B R L k b q 5 y 5 V D G I x X P y r f B Y F Q K 7 r K l N 2 2 D J J N z 6 z A r f C w n 4 U l S f N Y / G A P r 4 D c Y 9 F f C Z b A d 6 n / 1 r K u y 0 J c / Y 4 I G W Q L q 6 u V 5 Z 4 1 n d d Y B / Y E 6 3 m p U 3 4 K v W 2 P s y z P p K s A G H r x C U s Y B o 7 7 C S D y d r i v / 9 l Q P R c 8 M d 8 k 0 v V 2 i s 4 0 V D H m y S F J V e N c 2 x P n s J F U l G V 9 b 2 u a z + c d 5 q r 6 3 X n A l j w 7 z 9 2 v 2 x R P e T d P D D j 4 k M V g T W a 0 u E O o 4 a B I X U s E m F h 7 J U Z 8 c 1 p W q 2 6 N + 5 t z K g I P A u Y T 2 f 8 v i H m g b H a v H H b 7 b x a m J f / n Q H B K / Q p 4 M 9 E / 3 + y T O J Z E r w d / y l K p 9 c g 2 C D Y g 1 E N E l y a f T 7 N X g j R U W y V j g P i l 5 B + R d H 1 x Y F h / s g F l Z n 1 s e b H O D 2 / i P + v p 6 1 k u 7 n v e k Z e w I A z G f p u O R p c H N L f 4 C U E s B A i 0 A F A A C A A g A N 7 x s U O n 8 W i q m A A A A + A A A A B I A A A A A A A A A A A A A A A A A A A A A A E N v b m Z p Z y 9 Q Y W N r Y W d l L n h t b F B L A Q I t A B Q A A g A I A D e 8 b F A P y u m r p A A A A O k A A A A T A A A A A A A A A A A A A A A A A P I A A A B b Q 2 9 u d G V u d F 9 U e X B l c 1 0 u e G 1 s U E s B A i 0 A F A A C A A g A N 7 x s U D L e 7 c + R A Q A A 3 Q I A A B M A A A A A A A A A A A A A A A A A 4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0 A A A A A A A C j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q Z W 1 w b G 9 F c 3 R 1 Z G l h b n R l c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N U M D Q 6 M T E 6 M D I u O D Q 3 O T k y M F o i I C 8 + P E V u d H J 5 I F R 5 c G U 9 I k Z p b G x D b 2 x 1 b W 5 U e X B l c y I g V m F s d W U 9 I n N C Z 0 1 E Q X d N R E F 3 W U d B d z 0 9 I i A v P j x F b n R y e S B U e X B l P S J G a W x s Q 2 9 s d W 1 u T m F t Z X M i I F Z h b H V l P S J z W y Z x d W 9 0 O 0 N v b H V t b j E m c X V v d D s s J n F 1 b 3 Q 7 T W F 0 Z W 1 h d G l j Y S Z x d W 9 0 O y w m c X V v d D t D a W V u Y 2 l h c y Z x d W 9 0 O y w m c X V v d D t F c 3 B h b m 9 s J n F 1 b 3 Q 7 L C Z x d W 9 0 O 0 h p c 3 R v c m l h J n F 1 b 3 Q 7 L C Z x d W 9 0 O 0 V k R m l z a W N h J n F 1 b 3 Q 7 L C Z x d W 9 0 O 1 J l Z 2 l v b i Z x d W 9 0 O y w m c X V v d D t f M S Z x d W 9 0 O y w m c X V v d D t f M i Z x d W 9 0 O y w m c X V v d D t E a X N 0 Y W 5 j a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q Z W 1 w b G 9 F c 3 R 1 Z G l h b n R l c 3 Y y L 0 N o Y W 5 n Z W Q g V H l w Z S 5 7 L D B 9 J n F 1 b 3 Q 7 L C Z x d W 9 0 O 1 N l Y 3 R p b 2 4 x L 0 V q Z W 1 w b G 9 F c 3 R 1 Z G l h b n R l c 3 Y y L 0 N o Y W 5 n Z W Q g V H l w Z S 5 7 T W F 0 Z W 1 h d G l j Y S w x f S Z x d W 9 0 O y w m c X V v d D t T Z W N 0 a W 9 u M S 9 F a m V t c G x v R X N 0 d W R p Y W 5 0 Z X N 2 M i 9 D a G F u Z 2 V k I F R 5 c G U u e 0 N p Z W 5 j a W F z L D J 9 J n F 1 b 3 Q 7 L C Z x d W 9 0 O 1 N l Y 3 R p b 2 4 x L 0 V q Z W 1 w b G 9 F c 3 R 1 Z G l h b n R l c 3 Y y L 0 N o Y W 5 n Z W Q g V H l w Z S 5 7 R X N w Y W 5 v b C w z f S Z x d W 9 0 O y w m c X V v d D t T Z W N 0 a W 9 u M S 9 F a m V t c G x v R X N 0 d W R p Y W 5 0 Z X N 2 M i 9 D a G F u Z 2 V k I F R 5 c G U u e 0 h p c 3 R v c m l h L D R 9 J n F 1 b 3 Q 7 L C Z x d W 9 0 O 1 N l Y 3 R p b 2 4 x L 0 V q Z W 1 w b G 9 F c 3 R 1 Z G l h b n R l c 3 Y y L 0 N o Y W 5 n Z W Q g V H l w Z S 5 7 R W R G a X N p Y 2 E s N X 0 m c X V v d D s s J n F 1 b 3 Q 7 U 2 V j d G l v b j E v R W p l b X B s b 0 V z d H V k a W F u d G V z d j I v Q 2 h h b m d l Z C B U e X B l L n t S Z W d p b 2 4 s N n 0 m c X V v d D s s J n F 1 b 3 Q 7 U 2 V j d G l v b j E v R W p l b X B s b 0 V z d H V k a W F u d G V z d j I v Q 2 h h b m d l Z C B U e X B l L n t f M S w 3 f S Z x d W 9 0 O y w m c X V v d D t T Z W N 0 a W 9 u M S 9 F a m V t c G x v R X N 0 d W R p Y W 5 0 Z X N 2 M i 9 D a G F u Z 2 V k I F R 5 c G U u e 1 8 y L D h 9 J n F 1 b 3 Q 7 L C Z x d W 9 0 O 1 N l Y 3 R p b 2 4 x L 0 V q Z W 1 w b G 9 F c 3 R 1 Z G l h b n R l c 3 Y y L 0 N o Y W 5 n Z W Q g V H l w Z S 5 7 R G l z d G F u Y 2 l h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W p l b X B s b 0 V z d H V k a W F u d G V z d j I v Q 2 h h b m d l Z C B U e X B l L n s s M H 0 m c X V v d D s s J n F 1 b 3 Q 7 U 2 V j d G l v b j E v R W p l b X B s b 0 V z d H V k a W F u d G V z d j I v Q 2 h h b m d l Z C B U e X B l L n t N Y X R l b W F 0 a W N h L D F 9 J n F 1 b 3 Q 7 L C Z x d W 9 0 O 1 N l Y 3 R p b 2 4 x L 0 V q Z W 1 w b G 9 F c 3 R 1 Z G l h b n R l c 3 Y y L 0 N o Y W 5 n Z W Q g V H l w Z S 5 7 Q 2 l l b m N p Y X M s M n 0 m c X V v d D s s J n F 1 b 3 Q 7 U 2 V j d G l v b j E v R W p l b X B s b 0 V z d H V k a W F u d G V z d j I v Q 2 h h b m d l Z C B U e X B l L n t F c 3 B h b m 9 s L D N 9 J n F 1 b 3 Q 7 L C Z x d W 9 0 O 1 N l Y 3 R p b 2 4 x L 0 V q Z W 1 w b G 9 F c 3 R 1 Z G l h b n R l c 3 Y y L 0 N o Y W 5 n Z W Q g V H l w Z S 5 7 S G l z d G 9 y a W E s N H 0 m c X V v d D s s J n F 1 b 3 Q 7 U 2 V j d G l v b j E v R W p l b X B s b 0 V z d H V k a W F u d G V z d j I v Q 2 h h b m d l Z C B U e X B l L n t F Z E Z p c 2 l j Y S w 1 f S Z x d W 9 0 O y w m c X V v d D t T Z W N 0 a W 9 u M S 9 F a m V t c G x v R X N 0 d W R p Y W 5 0 Z X N 2 M i 9 D a G F u Z 2 V k I F R 5 c G U u e 1 J l Z 2 l v b i w 2 f S Z x d W 9 0 O y w m c X V v d D t T Z W N 0 a W 9 u M S 9 F a m V t c G x v R X N 0 d W R p Y W 5 0 Z X N 2 M i 9 D a G F u Z 2 V k I F R 5 c G U u e 1 8 x L D d 9 J n F 1 b 3 Q 7 L C Z x d W 9 0 O 1 N l Y 3 R p b 2 4 x L 0 V q Z W 1 w b G 9 F c 3 R 1 Z G l h b n R l c 3 Y y L 0 N o Y W 5 n Z W Q g V H l w Z S 5 7 X z I s O H 0 m c X V v d D s s J n F 1 b 3 Q 7 U 2 V j d G l v b j E v R W p l b X B s b 0 V z d H V k a W F u d G V z d j I v Q 2 h h b m d l Z C B U e X B l L n t E a X N 0 Y W 5 j a W F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a m V t c G x v R X N 0 d W R p Y W 5 0 Z X N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t c G x v R X N 0 d W R p Y W 5 0 Z X N 2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a m V t c G x v R X N 0 d W R p Y W 5 0 Z X N 2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W S t v k H j o S K b W I b H q u X T t A A A A A A I A A A A A A B B m A A A A A Q A A I A A A A J 0 K l z C a d u 3 6 Y 7 u J 2 V N q G x J j Q / B N f G f 7 t d C m S W e k Y e B n A A A A A A 6 A A A A A A g A A I A A A A C O o A 2 A h s 8 S N h T u 4 R c 2 5 p v e Z / W T f l W w / I W l R V H 0 Q i o N d U A A A A H A 6 R 0 z U 8 V A E l B 3 X l F h x m k i 3 D d D 7 y x R L 6 e e m 4 1 B W 9 m z + Y 4 k P / C w e H G X d f H a Y I 3 n a k l P k y d X 5 T D J D b R S y 1 H A B 7 G n Y o I 7 q 5 G / K x T 6 v K C Y Z 4 z n n Q A A A A K K Y g e 0 u F 5 E N D F h Q V V N 8 N l 1 2 K L 9 W M q q h 5 F z L J q E M D b y 4 0 a N 2 0 N 6 4 r K Y x T O 4 z W U K 9 1 Q c y C Z k X R V k N g V a a C O i h v P M = < / D a t a M a s h u p > 
</file>

<file path=customXml/itemProps1.xml><?xml version="1.0" encoding="utf-8"?>
<ds:datastoreItem xmlns:ds="http://schemas.openxmlformats.org/officeDocument/2006/customXml" ds:itemID="{6A060360-D21B-495E-BC43-B568021D0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Hoja_de_respuestas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Aguilar</dc:creator>
  <cp:lastModifiedBy>Roberto Aguilar</cp:lastModifiedBy>
  <dcterms:created xsi:type="dcterms:W3CDTF">2020-03-13T04:10:14Z</dcterms:created>
  <dcterms:modified xsi:type="dcterms:W3CDTF">2020-03-18T01:07:52Z</dcterms:modified>
</cp:coreProperties>
</file>