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685" windowHeight="10830" tabRatio="922"/>
  </bookViews>
  <sheets>
    <sheet name="Титульный лист" sheetId="1" r:id="rId1"/>
    <sheet name="Раздел 1" sheetId="2" r:id="rId2"/>
    <sheet name="Раздел 2" sheetId="3" r:id="rId3"/>
    <sheet name="Раздел 3" sheetId="4" r:id="rId4"/>
    <sheet name="Раздел 4" sheetId="5" r:id="rId5"/>
    <sheet name="Раздел 5" sheetId="6" r:id="rId6"/>
    <sheet name="Раздел 6" sheetId="7" r:id="rId7"/>
    <sheet name="Раздел 7" sheetId="8" r:id="rId8"/>
    <sheet name="Раздел 8" sheetId="9" r:id="rId9"/>
    <sheet name="Раздел 9" sheetId="10" r:id="rId10"/>
    <sheet name="Справка 1" sheetId="11" state="hidden" r:id="rId11"/>
    <sheet name="Справка 2" sheetId="12" state="hidden" r:id="rId12"/>
    <sheet name="Справка 3" sheetId="13" state="hidden" r:id="rId13"/>
    <sheet name="Флак" sheetId="14" state="hidden" r:id="rId14"/>
    <sheet name="Spravochnik" sheetId="15" state="hidden" r:id="rId15"/>
  </sheets>
  <definedNames>
    <definedName name="Data_Adr">Флак!$J$2:$M$7</definedName>
    <definedName name="data_r_1">'Раздел 1'!$O$20:$P$27</definedName>
    <definedName name="data_r_10">'Справка 1'!$O$20:$Q$31</definedName>
    <definedName name="data_r_11">'Справка 2'!$O$20:$Q$21</definedName>
    <definedName name="data_r_12">'Справка 3'!$O$20:$P$21</definedName>
    <definedName name="data_r_2">'Раздел 2'!$O$20:$W$31</definedName>
    <definedName name="data_r_3">'Раздел 3'!$O$20:$T$22</definedName>
    <definedName name="data_r_4">'Раздел 4'!$O$20:$P$27</definedName>
    <definedName name="data_r_5">'Раздел 5'!$O$20:$Q$26</definedName>
    <definedName name="data_r_6">'Раздел 6'!$O$20:$AR$42</definedName>
    <definedName name="data_r_7">'Раздел 7'!$O$20:$P$86</definedName>
    <definedName name="data_r_8">'Раздел 8'!$O$20:$P$29</definedName>
    <definedName name="data_r_9">'Раздел 9'!$O$20:$Q$40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лист'!$V$38</definedName>
    <definedName name="P_5">'Титульный лист'!$AR$38</definedName>
    <definedName name="P_6">'Титульный лист'!$BN$38</definedName>
    <definedName name="R_1">'Раздел 9'!$P$45</definedName>
    <definedName name="R_2">'Раздел 9'!$S$45</definedName>
    <definedName name="R_3">'Раздел 9'!$P$48</definedName>
    <definedName name="R_4">'Раздел 9'!$S$48</definedName>
    <definedName name="razdel_01">'Раздел 1'!$P$20:$P$27</definedName>
    <definedName name="razdel_02">'Раздел 2'!$P$20:$W$31</definedName>
    <definedName name="razdel_03">'Раздел 3'!$P$20:$T$22</definedName>
    <definedName name="razdel_04">'Раздел 4'!$P$20:$P$27</definedName>
    <definedName name="razdel_05">'Раздел 5'!$P$20:$Q$26</definedName>
    <definedName name="razdel_06">'Раздел 6'!$P$20:$AR$42</definedName>
    <definedName name="razdel_07">'Раздел 7'!$P$20:$P$86</definedName>
    <definedName name="razdel_08">'Раздел 8'!$P$20:$P$29</definedName>
    <definedName name="razdel_09">'Раздел 9'!$P$20:$Q$40</definedName>
    <definedName name="razdel_10">'Справка 1'!$P$20:$Q$31</definedName>
    <definedName name="razdel_11">'Справка 2'!$P$20:$Q$21</definedName>
    <definedName name="razdel_12">'Справка 3'!$P$20:$P$21</definedName>
    <definedName name="T_Check">Флак!$A$2:$H$454</definedName>
    <definedName name="Verificationcheck">Флак!$O$3:$P$4</definedName>
    <definedName name="Year">'Титульный лист'!$AQ$20</definedName>
    <definedName name="_xlnm.Print_Titles" localSheetId="6">'Раздел 6'!$A:$O,'Раздел 6'!$17:$20</definedName>
  </definedNames>
  <calcPr calcId="162913"/>
</workbook>
</file>

<file path=xl/calcChain.xml><?xml version="1.0" encoding="utf-8"?>
<calcChain xmlns="http://schemas.openxmlformats.org/spreadsheetml/2006/main">
  <c r="A422" i="14" l="1"/>
  <c r="A423" i="14"/>
  <c r="A424" i="14"/>
  <c r="A425" i="14"/>
  <c r="A426" i="14"/>
  <c r="A427" i="14"/>
  <c r="A428" i="14"/>
  <c r="A429" i="14"/>
  <c r="A430" i="14"/>
  <c r="H430" i="14"/>
  <c r="H428" i="14"/>
  <c r="H425" i="14"/>
  <c r="H423" i="14"/>
  <c r="H429" i="14"/>
  <c r="H427" i="14"/>
  <c r="H426" i="14"/>
  <c r="H424" i="14"/>
  <c r="H422" i="14"/>
  <c r="H432" i="14"/>
  <c r="H431" i="14"/>
  <c r="H433" i="14"/>
  <c r="H451" i="14"/>
  <c r="H452" i="14"/>
  <c r="A454" i="14"/>
  <c r="H436" i="14"/>
  <c r="H435" i="14"/>
  <c r="H434" i="14"/>
  <c r="H113" i="14"/>
  <c r="H112" i="14" s="1"/>
  <c r="E112" i="14" s="1"/>
  <c r="H115" i="14"/>
  <c r="H114" i="14" s="1"/>
  <c r="E114" i="14" s="1"/>
  <c r="H449" i="14"/>
  <c r="H448" i="14"/>
  <c r="H447" i="14"/>
  <c r="H446" i="14"/>
  <c r="H444" i="14"/>
  <c r="H442" i="14"/>
  <c r="H440" i="14"/>
  <c r="H439" i="14"/>
  <c r="H437" i="14"/>
  <c r="H421" i="14"/>
  <c r="H420" i="14"/>
  <c r="H419" i="14"/>
  <c r="H418" i="14"/>
  <c r="H417" i="14"/>
  <c r="H416" i="14"/>
  <c r="H415" i="14"/>
  <c r="H414" i="14"/>
  <c r="H413" i="14"/>
  <c r="H412" i="14"/>
  <c r="H410" i="14"/>
  <c r="H409" i="14"/>
  <c r="H408" i="14"/>
  <c r="H407" i="14"/>
  <c r="H406" i="14"/>
  <c r="H405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389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73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57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41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25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09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293" i="14"/>
  <c r="H292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76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60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44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28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12" i="14"/>
  <c r="H211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193" i="14"/>
  <c r="H194" i="14"/>
  <c r="H195" i="14"/>
  <c r="H196" i="14"/>
  <c r="H197" i="14"/>
  <c r="H183" i="14"/>
  <c r="H184" i="14"/>
  <c r="H185" i="14"/>
  <c r="H186" i="14"/>
  <c r="H187" i="14"/>
  <c r="H188" i="14"/>
  <c r="H189" i="14"/>
  <c r="H190" i="14"/>
  <c r="H191" i="14"/>
  <c r="H192" i="14"/>
  <c r="H182" i="14"/>
  <c r="H176" i="14"/>
  <c r="H177" i="14"/>
  <c r="H178" i="14"/>
  <c r="H179" i="14"/>
  <c r="H180" i="14"/>
  <c r="H181" i="14"/>
  <c r="H170" i="14"/>
  <c r="H171" i="14"/>
  <c r="H172" i="14"/>
  <c r="H173" i="14"/>
  <c r="H174" i="14"/>
  <c r="H175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53" i="14"/>
  <c r="H149" i="14"/>
  <c r="H150" i="14"/>
  <c r="H151" i="14"/>
  <c r="H152" i="14"/>
  <c r="H142" i="14"/>
  <c r="H143" i="14"/>
  <c r="H144" i="14"/>
  <c r="H145" i="14"/>
  <c r="H146" i="14"/>
  <c r="H147" i="14"/>
  <c r="H148" i="14"/>
  <c r="H141" i="14"/>
  <c r="H135" i="14"/>
  <c r="H136" i="14"/>
  <c r="H137" i="14"/>
  <c r="H138" i="14"/>
  <c r="H139" i="14"/>
  <c r="H140" i="14"/>
  <c r="H125" i="14"/>
  <c r="H126" i="14"/>
  <c r="H127" i="14"/>
  <c r="H128" i="14"/>
  <c r="H129" i="14"/>
  <c r="H130" i="14"/>
  <c r="H131" i="14"/>
  <c r="H132" i="14"/>
  <c r="H133" i="14"/>
  <c r="H134" i="14"/>
  <c r="H124" i="14"/>
  <c r="H15" i="14"/>
  <c r="H122" i="14"/>
  <c r="H118" i="14"/>
  <c r="H119" i="14"/>
  <c r="H120" i="14"/>
  <c r="H121" i="14"/>
  <c r="H117" i="14"/>
  <c r="H116" i="14"/>
  <c r="H22" i="14"/>
  <c r="H111" i="14"/>
  <c r="H110" i="14"/>
  <c r="H109" i="14"/>
  <c r="H108" i="14"/>
  <c r="H107" i="14"/>
  <c r="H106" i="14"/>
  <c r="H104" i="14"/>
  <c r="H95" i="14"/>
  <c r="H96" i="14"/>
  <c r="H97" i="14"/>
  <c r="H98" i="14"/>
  <c r="H99" i="14"/>
  <c r="H100" i="14"/>
  <c r="H101" i="14"/>
  <c r="H102" i="14"/>
  <c r="H103" i="14"/>
  <c r="H94" i="14"/>
  <c r="H84" i="14"/>
  <c r="H85" i="14"/>
  <c r="H86" i="14"/>
  <c r="H87" i="14"/>
  <c r="H88" i="14"/>
  <c r="H89" i="14"/>
  <c r="H90" i="14"/>
  <c r="H91" i="14"/>
  <c r="H92" i="14"/>
  <c r="H93" i="14"/>
  <c r="H83" i="14"/>
  <c r="H73" i="14"/>
  <c r="H74" i="14"/>
  <c r="H75" i="14"/>
  <c r="H76" i="14"/>
  <c r="H77" i="14"/>
  <c r="H78" i="14"/>
  <c r="H79" i="14"/>
  <c r="H80" i="14"/>
  <c r="H81" i="14"/>
  <c r="H82" i="14"/>
  <c r="H72" i="14"/>
  <c r="H62" i="14"/>
  <c r="H63" i="14"/>
  <c r="H64" i="14"/>
  <c r="H65" i="14"/>
  <c r="H66" i="14"/>
  <c r="H67" i="14"/>
  <c r="H68" i="14"/>
  <c r="H69" i="14"/>
  <c r="H70" i="14"/>
  <c r="H71" i="14"/>
  <c r="H61" i="14"/>
  <c r="H51" i="14"/>
  <c r="H52" i="14"/>
  <c r="H53" i="14"/>
  <c r="H54" i="14"/>
  <c r="H55" i="14"/>
  <c r="H56" i="14"/>
  <c r="H57" i="14"/>
  <c r="H58" i="14"/>
  <c r="H59" i="14"/>
  <c r="H60" i="14"/>
  <c r="H50" i="14"/>
  <c r="H40" i="14"/>
  <c r="H41" i="14"/>
  <c r="H42" i="14"/>
  <c r="H43" i="14"/>
  <c r="H44" i="14"/>
  <c r="H45" i="14"/>
  <c r="H46" i="14"/>
  <c r="H47" i="14"/>
  <c r="H48" i="14"/>
  <c r="H49" i="14"/>
  <c r="H39" i="14"/>
  <c r="H32" i="14"/>
  <c r="H33" i="14"/>
  <c r="H34" i="14"/>
  <c r="H35" i="14"/>
  <c r="H36" i="14"/>
  <c r="H37" i="14"/>
  <c r="H38" i="14"/>
  <c r="H31" i="14"/>
  <c r="H24" i="14"/>
  <c r="H25" i="14"/>
  <c r="H26" i="14"/>
  <c r="H27" i="14"/>
  <c r="H28" i="14"/>
  <c r="H29" i="14"/>
  <c r="H30" i="14"/>
  <c r="H23" i="14"/>
  <c r="A453" i="14"/>
  <c r="H21" i="14"/>
  <c r="H18" i="14"/>
  <c r="H19" i="14"/>
  <c r="H20" i="14"/>
  <c r="H17" i="14"/>
  <c r="H16" i="14"/>
  <c r="A443" i="14"/>
  <c r="A444" i="14"/>
  <c r="A445" i="14"/>
  <c r="A446" i="14"/>
  <c r="A447" i="14"/>
  <c r="A448" i="14"/>
  <c r="A449" i="14"/>
  <c r="A442" i="14"/>
  <c r="A441" i="14"/>
  <c r="A440" i="14"/>
  <c r="A439" i="14"/>
  <c r="A438" i="14"/>
  <c r="A436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116" i="14"/>
  <c r="A117" i="14"/>
  <c r="A118" i="14"/>
  <c r="A119" i="14"/>
  <c r="A120" i="14"/>
  <c r="A121" i="14"/>
  <c r="A122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4" i="14"/>
  <c r="A5" i="14"/>
  <c r="A6" i="14"/>
  <c r="A7" i="14"/>
  <c r="A8" i="14"/>
  <c r="A9" i="14"/>
  <c r="A10" i="14"/>
  <c r="A11" i="14"/>
  <c r="A12" i="14"/>
  <c r="A13" i="14"/>
  <c r="A14" i="14"/>
  <c r="A15" i="14"/>
  <c r="A105" i="14"/>
  <c r="A106" i="14"/>
  <c r="A107" i="14"/>
  <c r="A108" i="14"/>
  <c r="A109" i="14"/>
  <c r="A110" i="14"/>
  <c r="A111" i="14"/>
  <c r="A112" i="14"/>
  <c r="A113" i="14"/>
  <c r="A114" i="14"/>
  <c r="A115" i="14"/>
  <c r="A123" i="14"/>
  <c r="A411" i="14"/>
  <c r="A412" i="14"/>
  <c r="A413" i="14"/>
  <c r="A414" i="14"/>
  <c r="A415" i="14"/>
  <c r="A416" i="14"/>
  <c r="A417" i="14"/>
  <c r="A418" i="14"/>
  <c r="A419" i="14"/>
  <c r="A420" i="14"/>
  <c r="A421" i="14"/>
  <c r="A431" i="14"/>
  <c r="A432" i="14"/>
  <c r="A433" i="14"/>
  <c r="A434" i="14"/>
  <c r="A435" i="14"/>
  <c r="A437" i="14"/>
  <c r="A450" i="14"/>
  <c r="A451" i="14"/>
  <c r="A452" i="14"/>
  <c r="A3" i="14"/>
  <c r="H12" i="14"/>
  <c r="E12" i="14"/>
  <c r="H11" i="14"/>
  <c r="H10" i="14"/>
  <c r="H9" i="14"/>
  <c r="H8" i="14"/>
  <c r="M7" i="14"/>
  <c r="H7" i="14"/>
  <c r="M6" i="14"/>
  <c r="H6" i="14"/>
  <c r="M5" i="14"/>
  <c r="H5" i="14"/>
  <c r="O4" i="14"/>
  <c r="M4" i="14"/>
  <c r="H4" i="14"/>
  <c r="H411" i="14" l="1"/>
  <c r="E411" i="14" s="1"/>
  <c r="H105" i="14"/>
  <c r="E105" i="14" s="1"/>
  <c r="H14" i="14"/>
  <c r="E14" i="14" s="1"/>
  <c r="H123" i="14"/>
  <c r="E123" i="14" s="1"/>
  <c r="H438" i="14"/>
  <c r="E438" i="14" s="1"/>
  <c r="H454" i="14"/>
  <c r="H450" i="14" s="1"/>
  <c r="E450" i="14" s="1"/>
  <c r="H443" i="14"/>
  <c r="H445" i="14"/>
  <c r="H441" i="14" l="1"/>
  <c r="E441" i="14" l="1"/>
  <c r="H3" i="14"/>
  <c r="E3" i="14" s="1"/>
</calcChain>
</file>

<file path=xl/comments1.xml><?xml version="1.0" encoding="utf-8"?>
<comments xmlns="http://schemas.openxmlformats.org/spreadsheetml/2006/main">
  <authors>
    <author>Alexander</author>
  </authors>
  <commentList>
    <comment ref="S48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<sst xmlns="http://schemas.openxmlformats.org/spreadsheetml/2006/main" count="776" uniqueCount="737">
  <si>
    <t>ФЕДЕРАЛЬНОЕ СТАТИСТИЧЕСКОЕ НАБЛЮДЕНИЕ</t>
  </si>
  <si>
    <t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</t>
  </si>
  <si>
    <t>ВОЗМОЖНО ПРЕДОСТАВЛЕНИЕ В ЭЛЕКТРОННОМ ВИДЕ</t>
  </si>
  <si>
    <t>СВЕДЕНИЯ ОБ УЧРЕЖДЕНИИ ДОПОЛНИТЕЛЬНОГО ОБРАЗОВАНИЯ ДЕТЕЙ</t>
  </si>
  <si>
    <t>за</t>
  </si>
  <si>
    <t>год</t>
  </si>
  <si>
    <t>Предоставляют:</t>
  </si>
  <si>
    <t>Сроки предоставления</t>
  </si>
  <si>
    <t>Форма № 1-ДО</t>
  </si>
  <si>
    <t>юридические лица - учреждения дополнительного образования детей:</t>
  </si>
  <si>
    <t>25 января</t>
  </si>
  <si>
    <t>Приказ Росстата:
Об утверждении формы
от  14.01.13 № 12
О внесении изменений (при наличии)
от  __________ № ___
от  __________ № ___</t>
  </si>
  <si>
    <t xml:space="preserve">   - органу местного самоуправления, органу исполнительной власти субъекта Российской Федерации,
     федеральному органу исполнительной власти, на которые возложены функции по управлению
     учреждениями, реализующими программы дополнительного образования детей (по принадлежности)</t>
  </si>
  <si>
    <t>1 раз в год</t>
  </si>
  <si>
    <t>Наименование отчитывающейся организации</t>
  </si>
  <si>
    <t>ГАОУ АО ДО "РШТ"</t>
  </si>
  <si>
    <t>Почтовый адрес</t>
  </si>
  <si>
    <t>414056 г. Астрахань, ул. Анри Барбюса, 7</t>
  </si>
  <si>
    <t>Код формы по ОКУД</t>
  </si>
  <si>
    <t>Код</t>
  </si>
  <si>
    <t>отчитывающейся организации по ОКПО</t>
  </si>
  <si>
    <t>Раздел 1. Сведения об учреждении дополнительного образования детей</t>
  </si>
  <si>
    <t>Код по ОКЕИ: единица – 642</t>
  </si>
  <si>
    <t>Наименование  показателей</t>
  </si>
  <si>
    <t>№
строки</t>
  </si>
  <si>
    <t>На 01.01 следующего за отчетным года</t>
  </si>
  <si>
    <t>Категория аккредитации (указать категорию)</t>
  </si>
  <si>
    <t>Имеет ли учреждение лицензию</t>
  </si>
  <si>
    <t>Имеет ли учреждение статус автономного (да – 1, нет – 0)</t>
  </si>
  <si>
    <t>Имеет ли учреждение собственную бухгалтерию (да – 1, нет – 0)</t>
  </si>
  <si>
    <t>Переведено ли учреждение на нормативное подушевое финансирование (да – 1, нет – 0)</t>
  </si>
  <si>
    <t>Переведено ли учреждение на новую (отраслевую) систему оплаты труда, ориентированную на результат (да – 1, нет – 0)</t>
  </si>
  <si>
    <t xml:space="preserve">Количество филиалов у учреждения </t>
  </si>
  <si>
    <t>Раздел 2. Сведения о работе объединений</t>
  </si>
  <si>
    <t>Коды по ОКЕИ: единица - 642; человек - 792</t>
  </si>
  <si>
    <t>Наименование объединений</t>
  </si>
  <si>
    <t>Число объединений (круж-ков, секций, клубов) (ед)</t>
  </si>
  <si>
    <t>Численность занимающихся в объединениях (чел)</t>
  </si>
  <si>
    <t>Всего</t>
  </si>
  <si>
    <t>из них (из гр.3) число объеди-нений, органи-зованных на базе образо-вательных учреждений</t>
  </si>
  <si>
    <t>из них (из гр.5)</t>
  </si>
  <si>
    <t>занимающих-ся в двух и более объединениях</t>
  </si>
  <si>
    <t>занимающих-ся в объедине-ниях, органи-зованных на базе образо-вательных учреждений</t>
  </si>
  <si>
    <t>детей с огра-ниченными возможнос-тями здоровья</t>
  </si>
  <si>
    <t>детей-сирот и детей, оставшихся без попечения родителей</t>
  </si>
  <si>
    <t>детей-инвалидов</t>
  </si>
  <si>
    <t>Всего (сумма строк 02-09)</t>
  </si>
  <si>
    <t xml:space="preserve">   в том числе:
      технического творчества</t>
  </si>
  <si>
    <t xml:space="preserve">      спортивно-технические</t>
  </si>
  <si>
    <t xml:space="preserve">      эколого-биологические</t>
  </si>
  <si>
    <t xml:space="preserve">      туристско-краеведческие</t>
  </si>
  <si>
    <t xml:space="preserve">      спортивные</t>
  </si>
  <si>
    <t xml:space="preserve">      художественного творчества</t>
  </si>
  <si>
    <t xml:space="preserve">      культурологические</t>
  </si>
  <si>
    <t xml:space="preserve">      другие виды деятельности</t>
  </si>
  <si>
    <t>Из общего числа объединений (из стр.01) платные</t>
  </si>
  <si>
    <t>Из общего числа объединений (из стр.01), расположенные в сельской местности</t>
  </si>
  <si>
    <t>Раздел 3. Сведения о работе научных обществ</t>
  </si>
  <si>
    <t>Коды по ОКЕИ: единица – 642; человек - 792</t>
  </si>
  <si>
    <t>Число научных обществ (ед)</t>
  </si>
  <si>
    <t>Численность занимающихся (чел)</t>
  </si>
  <si>
    <t>детей с ограниченными возможностями здоровья 
(из гр. 4)</t>
  </si>
  <si>
    <t>детей-сирот и детей, оставшихся без попечения родителей 
(из гр. 4)</t>
  </si>
  <si>
    <t>детей-инвалидов (из гр.4)</t>
  </si>
  <si>
    <t xml:space="preserve">   из них расположенные в сельской местности</t>
  </si>
  <si>
    <t>Раздел 4. Сведения о работе туристических баз и детских оздоровительных учреждений (лагерей)</t>
  </si>
  <si>
    <t>Коды по ОКЕИ: место – 698; человек – 792; единица - 642</t>
  </si>
  <si>
    <t>Наименование показателей</t>
  </si>
  <si>
    <t>Всего на 01.01 следующего за отчетным года</t>
  </si>
  <si>
    <t>Имеется ли база при данном учреждении или базы от данного учреждения в других местах для размещения детей (да, нет)</t>
  </si>
  <si>
    <t>Число мест для детей на этих базах (мест)</t>
  </si>
  <si>
    <t>Число детей, обслуженных за год базой при данном учреждении, базами в других местах (чел)</t>
  </si>
  <si>
    <t>Число детей, принимавших участие в отчетном году
   в экскурсиях</t>
  </si>
  <si>
    <t xml:space="preserve">   в походах</t>
  </si>
  <si>
    <t>Число детских оздоровительных учреждений (лагерей) (ед)</t>
  </si>
  <si>
    <t>Численность обслуженных ими детей за год (чел)</t>
  </si>
  <si>
    <t>Раздел 5. Возрастной состав занимающихся по состоянию на 01.01 следующего за отчетным года</t>
  </si>
  <si>
    <t>Код по ОКЕИ: человек-792</t>
  </si>
  <si>
    <t>Наименование</t>
  </si>
  <si>
    <t>Численность обучающихся</t>
  </si>
  <si>
    <t>всего</t>
  </si>
  <si>
    <t>из них девочек</t>
  </si>
  <si>
    <t>до 5 лет</t>
  </si>
  <si>
    <t>5 - 9 лет</t>
  </si>
  <si>
    <t>10 - 14 лет</t>
  </si>
  <si>
    <t>15 - 17 лет</t>
  </si>
  <si>
    <t>18 лет и старше</t>
  </si>
  <si>
    <t>Итого (сумма строк 01-05)</t>
  </si>
  <si>
    <t>Раздел 6. Численность работников и внешних совместителей</t>
  </si>
  <si>
    <t>Код по ОКЕИ: человек - 792</t>
  </si>
  <si>
    <t>Численность работников (физические лица)</t>
  </si>
  <si>
    <t>Число вакантных должностей</t>
  </si>
  <si>
    <t>Среднеспи-сочная чис-ленность работников (без внешних совмести-телей)</t>
  </si>
  <si>
    <t>из них
(из гр. 3) женщины</t>
  </si>
  <si>
    <t>Численность работников (из гр. 3),</t>
  </si>
  <si>
    <t>кроме того, внешние совместители</t>
  </si>
  <si>
    <t>из общей численности работников (из гр.3) имеют образование</t>
  </si>
  <si>
    <t>из общей численности работников (из гр.3) имеют стаж работы</t>
  </si>
  <si>
    <t>из общей численности работников (из гр.3) находятся в возрасте (число полных лет по состоянию на 01 января отчетного года)</t>
  </si>
  <si>
    <t>имеющих</t>
  </si>
  <si>
    <t>имеющих внутреннее совмести-тельство</t>
  </si>
  <si>
    <t>имеющих квалификацию</t>
  </si>
  <si>
    <t>неполную занятость</t>
  </si>
  <si>
    <t>полную занятость</t>
  </si>
  <si>
    <t>высшей категории</t>
  </si>
  <si>
    <t>первой категории</t>
  </si>
  <si>
    <t>второй категории</t>
  </si>
  <si>
    <t>не имеют категории</t>
  </si>
  <si>
    <t>из них
(из гр.14)
женщин</t>
  </si>
  <si>
    <t>высшее профес-сиональное</t>
  </si>
  <si>
    <t>из них (из гр.16) педаго-гическое</t>
  </si>
  <si>
    <t>среднее профес-сиональное</t>
  </si>
  <si>
    <t>из них (из гр.18) педаго-гическое</t>
  </si>
  <si>
    <t>начальное профес-сиональное</t>
  </si>
  <si>
    <t>среднее (полное) общее</t>
  </si>
  <si>
    <t>менее 2 лет</t>
  </si>
  <si>
    <t>от 2 до 5 лет</t>
  </si>
  <si>
    <t>от 5 до 10 лет</t>
  </si>
  <si>
    <t>от 10 до 20 лет</t>
  </si>
  <si>
    <t xml:space="preserve">20 лет и более </t>
  </si>
  <si>
    <t>моложе
25 лет</t>
  </si>
  <si>
    <t>25-35 лет</t>
  </si>
  <si>
    <t>35 лет и старше</t>
  </si>
  <si>
    <t>из них.
(из гр.29) пенсионеры</t>
  </si>
  <si>
    <t>из них
 (из гр. 30)
женщины</t>
  </si>
  <si>
    <t>Всего работников учреждения (сумма строк 02, 07, 15, 16)</t>
  </si>
  <si>
    <t>в том числе
   руководящие работники (сумма строк 03-06)</t>
  </si>
  <si>
    <t xml:space="preserve">      в том числе
         руководитель</t>
  </si>
  <si>
    <t xml:space="preserve">         заместители руководителя </t>
  </si>
  <si>
    <t xml:space="preserve">         главный бухгалтер</t>
  </si>
  <si>
    <t xml:space="preserve">         другие руководящие работники</t>
  </si>
  <si>
    <t xml:space="preserve">   педагогические работники (сумма строк 08-14)</t>
  </si>
  <si>
    <t xml:space="preserve">      в том числе:
         учителя</t>
  </si>
  <si>
    <t xml:space="preserve">         педагоги дополнительного образования</t>
  </si>
  <si>
    <t xml:space="preserve">         педагоги-организаторы</t>
  </si>
  <si>
    <t xml:space="preserve">         социальные педагоги</t>
  </si>
  <si>
    <t xml:space="preserve">         тренеры-преподаватели</t>
  </si>
  <si>
    <t xml:space="preserve">         методисты</t>
  </si>
  <si>
    <t xml:space="preserve">         другие педагогические работники</t>
  </si>
  <si>
    <t xml:space="preserve">   учебно-вспомогательный персонал</t>
  </si>
  <si>
    <t xml:space="preserve">   обслуживающий персонал</t>
  </si>
  <si>
    <r>
      <t>Справка</t>
    </r>
    <r>
      <rPr>
        <sz val="10"/>
        <rFont val="Times New Roman"/>
        <family val="1"/>
        <charset val="204"/>
      </rPr>
      <t xml:space="preserve">
Численность медицинских работников
(сумма строк 19, 20) (чел)</t>
    </r>
  </si>
  <si>
    <t xml:space="preserve">   из них женщин (чел)</t>
  </si>
  <si>
    <t xml:space="preserve">      в том числе
         врачи всех специальностей (чел)</t>
  </si>
  <si>
    <t xml:space="preserve">         медицинские сестры (чел)</t>
  </si>
  <si>
    <t>Численность учителей в возрасте до 30 лет (из строки 08)(чел)</t>
  </si>
  <si>
    <t>Численность руководителей, прошедших в течение последних трех лет повышение квалификации и (или) профессиональную переподготовку (из строки 02) (чел)</t>
  </si>
  <si>
    <t>Раздел 7. Сведения о материально-технической базе</t>
  </si>
  <si>
    <t>Коды по ОКЕИ: квадратный метр - 055; единица - 642; место - 698; человек - 792</t>
  </si>
  <si>
    <t>Количество</t>
  </si>
  <si>
    <t>Число зданий и сооружений (ед)</t>
  </si>
  <si>
    <r>
      <t>Общая площадь всех помещений 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</si>
  <si>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t>Число классных комнат (включая учебные кабинеты и лаборатории) (ед)</t>
  </si>
  <si>
    <r>
      <t>Их площадь 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</si>
  <si>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t>Число мастерских (ед)</t>
  </si>
  <si>
    <t xml:space="preserve">   в них мест (место)</t>
  </si>
  <si>
    <t>Число тракторов для учебных целей (ед)</t>
  </si>
  <si>
    <t>Имеет ли учреждение физкультурный зал (да, нет)</t>
  </si>
  <si>
    <t>Имеет ли учреждение плавательный бассейн (да, нет)</t>
  </si>
  <si>
    <t>Имеет ли учреждение актовый или лекционный зал (да, нет)</t>
  </si>
  <si>
    <t>Имеет ли учреждение музей (да, нет)</t>
  </si>
  <si>
    <r>
      <t>Размер учебно-опытного земельного участка (при отсутствии участка поставить "0") 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</si>
  <si>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r>
      <t>Размер подсобного сельского хозяйства (при отсутствии поставить "0") (м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</si>
  <si>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t>Имеется ли столовая или буфет с горячим питанием (да, нет)</t>
  </si>
  <si>
    <t xml:space="preserve">   в т. ч. в приспособленных помещениях</t>
  </si>
  <si>
    <t>Число посадочных мест в столовых, буфетах – всего (мест)</t>
  </si>
  <si>
    <t xml:space="preserve">   в т. ч. посадочных мест в приспособленных помещениях</t>
  </si>
  <si>
    <t>Численность обучающихся, пользующихся горячим питанием (чел)</t>
  </si>
  <si>
    <t>Численность обучающихся, имеющих льготное обеспечение горячим питанием (чел)</t>
  </si>
  <si>
    <t>Число книг в библиотеке (книжном фонде) (включая школьные учебники), брошюр, журналов
(при отсутствии библиотеки поставить "0") (ед)</t>
  </si>
  <si>
    <t xml:space="preserve">   в т. ч. школьных учебников (ед)</t>
  </si>
  <si>
    <t>Техническое состояние общеобразовательного учреждения:
   требует ли капитального ремонта (да, нет)</t>
  </si>
  <si>
    <t xml:space="preserve">      в них зданий (ед)</t>
  </si>
  <si>
    <t xml:space="preserve">   находится ли в аварийном состоянии (да, нет)</t>
  </si>
  <si>
    <t xml:space="preserve">   имеют все виды благоустройства (да, нет)</t>
  </si>
  <si>
    <t>Наличие:
   водопровода (да, нет)</t>
  </si>
  <si>
    <t xml:space="preserve">   центрального отопления (да, нет)</t>
  </si>
  <si>
    <t xml:space="preserve">   канализации (да, нет)</t>
  </si>
  <si>
    <t>Число автомобилей для учебных целей (при отсутствии автомобилей поставить "0") (ед)</t>
  </si>
  <si>
    <t>Число автотранспортных средств, предназначенных для перевозки обучающихся (при отсутствии автотранспортных средств поставить "0") (ед)</t>
  </si>
  <si>
    <t xml:space="preserve">   в них пассажирских мест (мест)</t>
  </si>
  <si>
    <t>Число автотранспортных средств, предназначенных для хозяйственных нужд (при отсутствии автотранспортных средств поставить "0") (ед)</t>
  </si>
  <si>
    <t>Число кабинетов основ информатики и вычислительной техники (при отсутствии таких кабинетов поставить "0") (ед)</t>
  </si>
  <si>
    <t xml:space="preserve">   в них рабочих мест с ЭВМ (мест)</t>
  </si>
  <si>
    <t>Число персональных ЭВМ (ед)</t>
  </si>
  <si>
    <t xml:space="preserve">   из них:
      приобретенных за последний год</t>
  </si>
  <si>
    <t xml:space="preserve">      используются в учебных целях</t>
  </si>
  <si>
    <t>Число персональных ЭВМ в составе локальных вычислительных сетей (из стр.36) (ед)</t>
  </si>
  <si>
    <t xml:space="preserve">   из них (из стр.39):
      используются в учебных целях</t>
  </si>
  <si>
    <t>Число переносных компьютеров (ноутбуков, планшетов) (из стр.36) (ед)</t>
  </si>
  <si>
    <t xml:space="preserve">   из них (из стр.41):
      используются в учебных целях</t>
  </si>
  <si>
    <t>Подключено ли учреждение к сети Интернет (да, нет)</t>
  </si>
  <si>
    <t>Тип подключения к сети Интернет:
   модем</t>
  </si>
  <si>
    <t xml:space="preserve">   выделенная линия</t>
  </si>
  <si>
    <t xml:space="preserve">   спутниковое</t>
  </si>
  <si>
    <t>Скорость подключения к сети Интернет:
   от 128 кбит/с до 256 кбит/с (да, нет)</t>
  </si>
  <si>
    <t xml:space="preserve">   от 256 кбит/с до 1 мбит/с (да, нет)</t>
  </si>
  <si>
    <t xml:space="preserve">   от 1 мбит/с до 5 мбит/с (да, нет)</t>
  </si>
  <si>
    <t xml:space="preserve">   от 5 мбит/с и выше (да, нет)</t>
  </si>
  <si>
    <t>Число персональных ЭВМ, подключенных к сети Интернет (из стр.36) (ед)</t>
  </si>
  <si>
    <t xml:space="preserve">   из них (из стр.51):
      используются в учебных целях</t>
  </si>
  <si>
    <t>Имеет ли учреждение адрес электронной почты (да, нет)</t>
  </si>
  <si>
    <t>Имеет ли учреждение собственный сайт в сети Интернет (да, нет)</t>
  </si>
  <si>
    <t>Ведется ли в учреждении электронный дневник, электронный журнал успеваемости (да, нет)</t>
  </si>
  <si>
    <t>Имеет ли учреждение электронную библиотеку (да, нет)</t>
  </si>
  <si>
    <t>Реализуются ли в учреждении образовательные программы с использованием
дистанционных технологий (да, нет)</t>
  </si>
  <si>
    <t>Имеет ли учреждение пожарную сигнализацию (да, нет)</t>
  </si>
  <si>
    <t>Имеет ли учреждение дымовые извещатели (да, нет)</t>
  </si>
  <si>
    <t>Имеет ли учреждение пожарные краны и рукава (да, нет)</t>
  </si>
  <si>
    <t>Число огнетушителей (ед)</t>
  </si>
  <si>
    <t>Численность сотрудников охраны (при отсутствии охраны поставить "0") (чел)</t>
  </si>
  <si>
    <t>Имеет ли учреждение системы видеонаблюдения (да, нет)</t>
  </si>
  <si>
    <t>Имеет ли учреждение «тревожную кнопку» (да, нет)</t>
  </si>
  <si>
    <t>Имеет ли учреждение условия для беспрепятственного доступа инвалидов (да, нет)</t>
  </si>
  <si>
    <t>Имеет ли  учреждение на сайте нормативно закрепленный перечень сведений о своей деятельности (да, нет)</t>
  </si>
  <si>
    <t>Раздел 8. Сведения об источниках получения средств</t>
  </si>
  <si>
    <t>Код по ОКЕИ: тысяча рублей - 384</t>
  </si>
  <si>
    <t>Фактически профинансировано</t>
  </si>
  <si>
    <t>Объем финансирования – всего (сумма строк 02, 03)</t>
  </si>
  <si>
    <t>Текущее бюджетное финансирование</t>
  </si>
  <si>
    <t>Внебюджетные источники финансирования – всего (сумма строк 04-08)</t>
  </si>
  <si>
    <t xml:space="preserve">   в том числе:
      остаток средств на начало отчетного периода</t>
  </si>
  <si>
    <t xml:space="preserve">      доходы от реализации платных дополнительных образовательных услуг</t>
  </si>
  <si>
    <t xml:space="preserve">      доходы от производственной деятельности</t>
  </si>
  <si>
    <t xml:space="preserve">      благотворительные средства</t>
  </si>
  <si>
    <t xml:space="preserve">      другие внебюджетные источники</t>
  </si>
  <si>
    <t>Остаток внебюджетных средств на конец отчетного периода</t>
  </si>
  <si>
    <t>Раздел 9. Расходы и поступление нефинансовых активов</t>
  </si>
  <si>
    <t>Бюджетные расходы</t>
  </si>
  <si>
    <t>Расходы, осуществляемые за счет внебюджетных источников финансирования</t>
  </si>
  <si>
    <t>Расходы – всего (сумма строк 02, 11, 18, 19)</t>
  </si>
  <si>
    <t>Оплата труда и начисления на оплату труда (сумма строк 03, 09, 10)</t>
  </si>
  <si>
    <t xml:space="preserve">   заработная плата (сумма строк 04-08)</t>
  </si>
  <si>
    <t xml:space="preserve">      в том числе по группам:
         руководящие работники</t>
  </si>
  <si>
    <t xml:space="preserve">         педагогические работники</t>
  </si>
  <si>
    <t xml:space="preserve">         учебно-вспомогательный персонал</t>
  </si>
  <si>
    <t xml:space="preserve">         медицинские работники</t>
  </si>
  <si>
    <t xml:space="preserve">         обслуживающий персонал</t>
  </si>
  <si>
    <t xml:space="preserve">   прочие выплаты</t>
  </si>
  <si>
    <t xml:space="preserve">   начисления на оплату труда</t>
  </si>
  <si>
    <t>Приобретение услуг (сумма строк 12-17)</t>
  </si>
  <si>
    <t xml:space="preserve">   Услуги связи</t>
  </si>
  <si>
    <t xml:space="preserve">   Транспортные услуги</t>
  </si>
  <si>
    <t xml:space="preserve">   Коммунальные услуги</t>
  </si>
  <si>
    <t xml:space="preserve">   Арендная плата за пользование имуществом</t>
  </si>
  <si>
    <t xml:space="preserve">   Услуги по содержанию имущества</t>
  </si>
  <si>
    <t xml:space="preserve">   Прочие услуги</t>
  </si>
  <si>
    <t xml:space="preserve">Социальное обеспечение </t>
  </si>
  <si>
    <t>Прочие расходы</t>
  </si>
  <si>
    <t>Поступление нефинансовых активов</t>
  </si>
  <si>
    <t xml:space="preserve">Должностное лицо, ответственное за предоставление статистической информации (лицо, уполномоченное предоставлять статистическую </t>
  </si>
  <si>
    <t xml:space="preserve">информацию от имени юридического лица) </t>
  </si>
  <si>
    <t>зам. руководителя отдела "Технопарк"</t>
  </si>
  <si>
    <t>Крумм Ольга Сергеевна</t>
  </si>
  <si>
    <t>(должность)</t>
  </si>
  <si>
    <t>(Ф.И.О)</t>
  </si>
  <si>
    <t>(подпись)</t>
  </si>
  <si>
    <t>+7 (967) 337 60-67</t>
  </si>
  <si>
    <t>(номер контактного телефона)</t>
  </si>
  <si>
    <t>(дата составления документа)</t>
  </si>
  <si>
    <t xml:space="preserve">Справка </t>
  </si>
  <si>
    <t>Коды по ОКЕИ: человек - 792</t>
  </si>
  <si>
    <t>из них (из гр.3) детей-инвалидов</t>
  </si>
  <si>
    <t xml:space="preserve">   Из общего числа объединений (из стр.01) платные</t>
  </si>
  <si>
    <t xml:space="preserve">   Из общего числа объединений (из стр.01)  расположенные в сельской местности</t>
  </si>
  <si>
    <t>Численность занимающихся в научных обществах (чел)</t>
  </si>
  <si>
    <t xml:space="preserve">из них (из гр.2) детей-инвалидов </t>
  </si>
  <si>
    <t>Коды по ОКЕИ: единица - 642</t>
  </si>
  <si>
    <t>Имеет ли учреждение условия для беспрепятственного доступа инвалидов  в соответствии со ст.15 ФЗ «О социальной защите инвалидов в РФ» (да, нет)</t>
  </si>
  <si>
    <t>T_Check</t>
  </si>
  <si>
    <t>Data_Adr</t>
  </si>
  <si>
    <t>Verificationcheck</t>
  </si>
  <si>
    <t>ID_Form</t>
  </si>
  <si>
    <t>ID_Section</t>
  </si>
  <si>
    <t>ID_Rule</t>
  </si>
  <si>
    <t>ID_Check</t>
  </si>
  <si>
    <t>Name</t>
  </si>
  <si>
    <t>P_Left</t>
  </si>
  <si>
    <t>P_Right</t>
  </si>
  <si>
    <t>Result</t>
  </si>
  <si>
    <t>ID_Element</t>
  </si>
  <si>
    <t>Sorting</t>
  </si>
  <si>
    <t>Val</t>
  </si>
  <si>
    <t>Дата проведения проверки</t>
  </si>
  <si>
    <t>Результат проведения проверки: 0-не проводилась, 1-проводилась (ошибок нет), 2-проводилась (есть ошибки)</t>
  </si>
  <si>
    <t>P_FormName</t>
  </si>
  <si>
    <t xml:space="preserve">Наименование формы:  </t>
  </si>
  <si>
    <t xml:space="preserve">   Не указано наименование отчитывающейся организации</t>
  </si>
  <si>
    <t>P_Name</t>
  </si>
  <si>
    <t xml:space="preserve">Наименование отчитывающейся организации:  </t>
  </si>
  <si>
    <t xml:space="preserve">   Не указан почтовый адрес</t>
  </si>
  <si>
    <t>P_Adress</t>
  </si>
  <si>
    <t xml:space="preserve">Почтовый адрес:  </t>
  </si>
  <si>
    <t xml:space="preserve">   Не указан код ОКУД</t>
  </si>
  <si>
    <t>P_OKUD</t>
  </si>
  <si>
    <t xml:space="preserve">Код формы по ОКУД:  </t>
  </si>
  <si>
    <t xml:space="preserve">   Не указан код ОКПО</t>
  </si>
  <si>
    <t>P_OKPO</t>
  </si>
  <si>
    <t xml:space="preserve">Код отчитывающейся  организации по ОКПО:  </t>
  </si>
  <si>
    <t xml:space="preserve">   Не указана должность лица, ответственного за предоставление стат.информации</t>
  </si>
  <si>
    <t>Конец DATA_ADR</t>
  </si>
  <si>
    <t xml:space="preserve">   Не указаны ФИО, ответственного за предоставление стат.информации</t>
  </si>
  <si>
    <t xml:space="preserve">   Не указан номер контактного телефона</t>
  </si>
  <si>
    <t xml:space="preserve">   Не указана дата составления документа</t>
  </si>
  <si>
    <t>Раздел 2 строка 01 графа 03 = Раздел 2 сумма строк 02 + 03 + 04 + 05 + 06 + 07 + 08 + 09 графа 03</t>
  </si>
  <si>
    <t>Раздел 2 строка 01 графа 04 = Раздел 2 сумма строк 02 + 03 + 04 + 05 + 06 + 07 + 08 + 09 графа 04</t>
  </si>
  <si>
    <t>Раздел 2 строка 01 графа 05 = Раздел 2 сумма строк 02 + 03 + 04 + 05 + 06 + 07 + 08 + 09 графа 05</t>
  </si>
  <si>
    <t>Раздел 2 строка 01 графа 06 = Раздел 2 сумма строк 02 + 03 + 04 + 05 + 06 + 07 + 08 + 09 графа 06</t>
  </si>
  <si>
    <t>Раздел 2 строка 01 графа 07 = Раздел 2 сумма строк 02 + 03 + 04 + 05 + 06 + 07 + 08 + 09 графа 07</t>
  </si>
  <si>
    <t>Раздел 2 строка 01 графа 08 = Раздел 2 сумма строк 02 + 03 + 04 + 05 + 06 + 07 + 08 + 09 графа 08</t>
  </si>
  <si>
    <t>Раздел 2 строка 01 графа 09 = Раздел 2 сумма строк 02 + 03 + 04 + 05 + 06 + 07 + 08 + 09 графа 09</t>
  </si>
  <si>
    <t>Раздел 2 строка 01 графа 10 = Раздел 2 сумма строк 02 + 03 + 04 + 05 + 06 + 07 + 08 + 09 графа 10</t>
  </si>
  <si>
    <t>Раздел 2 строка 01 графа 03 &gt;= Раздел 2 строка 10 графа 03</t>
  </si>
  <si>
    <t>Раздел 2 строка 01 графа 04 &gt;= Раздел 2 строка 10 графа 04</t>
  </si>
  <si>
    <t>Раздел 2 строка 01 графа 05 &gt;= Раздел 2 строка 10 графа 05</t>
  </si>
  <si>
    <t>Раздел 2 строка 01 графа 06 &gt;= Раздел 2 строка 10 графа 06</t>
  </si>
  <si>
    <t>Раздел 2 строка 01 графа 07 &gt;= Раздел 2 строка 10 графа 07</t>
  </si>
  <si>
    <t>Раздел 2 строка 01 графа 08 &gt;= Раздел 2 строка 10 графа 08</t>
  </si>
  <si>
    <t>Раздел 2 строка 01 графа 09 &gt;= Раздел 2 строка 10 графа 09</t>
  </si>
  <si>
    <t>Раздел 2 строка 01 графа 10 &gt;= Раздел 2 строка 10 графа 10</t>
  </si>
  <si>
    <t>Раздел 2 строка 01 графа 03 &gt;= Раздел 2 строка 11 графа 03</t>
  </si>
  <si>
    <t>Раздел 2 строка 01 графа 04 &gt;= Раздел 2 строка 11 графа 04</t>
  </si>
  <si>
    <t>Раздел 2 строка 01 графа 05 &gt;= Раздел 2 строка 11 графа 05</t>
  </si>
  <si>
    <t>Раздел 2 строка 01 графа 06 &gt;= Раздел 2 строка 11 графа 06</t>
  </si>
  <si>
    <t>Раздел 2 строка 01 графа 07 &gt;= Раздел 2 строка 11 графа 07</t>
  </si>
  <si>
    <t>Раздел 2 строка 01 графа 08 &gt;= Раздел 2 строка 11 графа 08</t>
  </si>
  <si>
    <t>Раздел 2 строка 01 графа 09 &gt;= Раздел 2 строка 11 графа 09</t>
  </si>
  <si>
    <t>Раздел 2 строка 01 графа 10 &gt;= Раздел 2 строка 11 графа 10</t>
  </si>
  <si>
    <t>Раздел 2 строка 01 графа 03 &gt;= Раздел 2 строка 01 графа 04</t>
  </si>
  <si>
    <t>Раздел 2 строка 02 графа 03 &gt;= Раздел 2 строка 02 графа 04</t>
  </si>
  <si>
    <t>Раздел 2 строка 03 графа 03 &gt;= Раздел 2 строка 03 графа 04</t>
  </si>
  <si>
    <t>Раздел 2 строка 04 графа 03 &gt;= Раздел 2 строка 04 графа 04</t>
  </si>
  <si>
    <t>Раздел 2 строка 05 графа 03 &gt;= Раздел 2 строка 05 графа 04</t>
  </si>
  <si>
    <t>Раздел 2 строка 06 графа 03 &gt;= Раздел 2 строка 06 графа 04</t>
  </si>
  <si>
    <t>Раздел 2 строка 07 графа 03 &gt;= Раздел 2 строка 07 графа 04</t>
  </si>
  <si>
    <t>Раздел 2 строка 08 графа 03 &gt;= Раздел 2 строка 08 графа 04</t>
  </si>
  <si>
    <t>Раздел 2 строка 09 графа 03 &gt;= Раздел 2 строка 09 графа 04</t>
  </si>
  <si>
    <t>Раздел 2 строка 10 графа 03 &gt;= Раздел 2 строка 10 графа 04</t>
  </si>
  <si>
    <t>Раздел 2 строка 11 графа 03 &gt;= Раздел 2 строка 11 графа 04</t>
  </si>
  <si>
    <t>Раздел 2 строка 01 графа 05 &gt;= Раздел 2 строка 01 графа 06</t>
  </si>
  <si>
    <t>Раздел 2 строка 02 графа 05 &gt;= Раздел 2 строка 02 графа 06</t>
  </si>
  <si>
    <t>Раздел 2 строка 03 графа 05 &gt;= Раздел 2 строка 03 графа 06</t>
  </si>
  <si>
    <t>Раздел 2 строка 04 графа 05 &gt;= Раздел 2 строка 04 графа 06</t>
  </si>
  <si>
    <t>Раздел 2 строка 05 графа 05 &gt;= Раздел 2 строка 05 графа 06</t>
  </si>
  <si>
    <t>Раздел 2 строка 06 графа 05 &gt;= Раздел 2 строка 06 графа 06</t>
  </si>
  <si>
    <t>Раздел 2 строка 07 графа 05 &gt;= Раздел 2 строка 07 графа 06</t>
  </si>
  <si>
    <t>Раздел 2 строка 08 графа 05 &gt;= Раздел 2 строка 08 графа 06</t>
  </si>
  <si>
    <t>Раздел 2 строка 09 графа 05 &gt;= Раздел 2 строка 09 графа 06</t>
  </si>
  <si>
    <t>Раздел 2 строка 10 графа 05 &gt;= Раздел 2 строка 10 графа 06</t>
  </si>
  <si>
    <t>Раздел 2 строка 11 графа 05 &gt;= Раздел 2 строка 11 графа 06</t>
  </si>
  <si>
    <t>Раздел 2 строка 01 графа 05 &gt;= Раздел 2 строка 01 графа 07</t>
  </si>
  <si>
    <t>Раздел 2 строка 02 графа 05 &gt;= Раздел 2 строка 02 графа 07</t>
  </si>
  <si>
    <t>Раздел 2 строка 03 графа 05 &gt;= Раздел 2 строка 03 графа 07</t>
  </si>
  <si>
    <t>Раздел 2 строка 04 графа 05 &gt;= Раздел 2 строка 04 графа 07</t>
  </si>
  <si>
    <t>Раздел 2 строка 05 графа 05 &gt;= Раздел 2 строка 05 графа 07</t>
  </si>
  <si>
    <t>Раздел 2 строка 06 графа 05 &gt;= Раздел 2 строка 06 графа 07</t>
  </si>
  <si>
    <t>Раздел 2 строка 07 графа 05 &gt;= Раздел 2 строка 07 графа 07</t>
  </si>
  <si>
    <t>Раздел 2 строка 08 графа 05 &gt;= Раздел 2 строка 08 графа 07</t>
  </si>
  <si>
    <t>Раздел 2 строка 09 графа 05 &gt;= Раздел 2 строка 09 графа 07</t>
  </si>
  <si>
    <t>Раздел 2 строка 10 графа 05 &gt;= Раздел 2 строка 10 графа 07</t>
  </si>
  <si>
    <t>Раздел 2 строка 11 графа 05 &gt;= Раздел 2 строка 11 графа 07</t>
  </si>
  <si>
    <t>Раздел 2 строка 01 графа 05 &gt;= Раздел 2 строка 01 графа 08</t>
  </si>
  <si>
    <t>Раздел 2 строка 02 графа 05 &gt;= Раздел 2 строка 02 графа 08</t>
  </si>
  <si>
    <t>Раздел 2 строка 03 графа 05 &gt;= Раздел 2 строка 03 графа 08</t>
  </si>
  <si>
    <t>Раздел 2 строка 04 графа 05 &gt;= Раздел 2 строка 04 графа 08</t>
  </si>
  <si>
    <t>Раздел 2 строка 05 графа 05 &gt;= Раздел 2 строка 05 графа 08</t>
  </si>
  <si>
    <t>Раздел 2 строка 06 графа 05 &gt;= Раздел 2 строка 06 графа 08</t>
  </si>
  <si>
    <t>Раздел 2 строка 07 графа 05 &gt;= Раздел 2 строка 07 графа 08</t>
  </si>
  <si>
    <t>Раздел 2 строка 08 графа 05 &gt;= Раздел 2 строка 08 графа 08</t>
  </si>
  <si>
    <t>Раздел 2 строка 09 графа 05 &gt;= Раздел 2 строка 09 графа 08</t>
  </si>
  <si>
    <t>Раздел 2 строка 10 графа 05 &gt;= Раздел 2 строка 10 графа 08</t>
  </si>
  <si>
    <t>Раздел 2 строка 11 графа 05 &gt;= Раздел 2 строка 11 графа 08</t>
  </si>
  <si>
    <t>Раздел 2 строка 01 графа 05 &gt;= Раздел 2 строка 01 графа 09</t>
  </si>
  <si>
    <t>Раздел 2 строка 02 графа 05 &gt;= Раздел 2 строка 02 графа 09</t>
  </si>
  <si>
    <t>Раздел 2 строка 03 графа 05 &gt;= Раздел 2 строка 03 графа 09</t>
  </si>
  <si>
    <t>Раздел 2 строка 04 графа 05 &gt;= Раздел 2 строка 04 графа 09</t>
  </si>
  <si>
    <t>Раздел 2 строка 05 графа 05 &gt;= Раздел 2 строка 05 графа 09</t>
  </si>
  <si>
    <t>Раздел 2 строка 06 графа 05 &gt;= Раздел 2 строка 06 графа 09</t>
  </si>
  <si>
    <t>Раздел 2 строка 07 графа 05 &gt;= Раздел 2 строка 07 графа 09</t>
  </si>
  <si>
    <t>Раздел 2 строка 08 графа 05 &gt;= Раздел 2 строка 08 графа 09</t>
  </si>
  <si>
    <t>Раздел 2 строка 09 графа 05 &gt;= Раздел 2 строка 09 графа 09</t>
  </si>
  <si>
    <t>Раздел 2 строка 10 графа 05 &gt;= Раздел 2 строка 10 графа 09</t>
  </si>
  <si>
    <t>Раздел 2 строка 11 графа 05 &gt;= Раздел 2 строка 11 графа 09</t>
  </si>
  <si>
    <t>Раздел 2 строка 01 графа 05 &gt;= Раздел 2 строка 01 графа 10</t>
  </si>
  <si>
    <t>Раздел 2 строка 02 графа 05 &gt;= Раздел 2 строка 02 графа 10</t>
  </si>
  <si>
    <t>Раздел 2 строка 03 графа 05 &gt;= Раздел 2 строка 03 графа 10</t>
  </si>
  <si>
    <t>Раздел 2 строка 04 графа 05 &gt;= Раздел 2 строка 04 графа 10</t>
  </si>
  <si>
    <t>Раздел 2 строка 05 графа 05 &gt;= Раздел 2 строка 05 графа 10</t>
  </si>
  <si>
    <t>Раздел 2 строка 06 графа 05 &gt;= Раздел 2 строка 06 графа 10</t>
  </si>
  <si>
    <t>Раздел 2 строка 07 графа 05 &gt;= Раздел 2 строка 07 графа 10</t>
  </si>
  <si>
    <t>Раздел 2 строка 08 графа 05 &gt;= Раздел 2 строка 08 графа 10</t>
  </si>
  <si>
    <t>Раздел 2 строка 09 графа 05 &gt;= Раздел 2 строка 09 графа 10</t>
  </si>
  <si>
    <t>Раздел 2 строка 10 графа 05 &gt;= Раздел 2 строка 10 графа 10</t>
  </si>
  <si>
    <t>Раздел 2 строка 11 графа 05 &gt;= Раздел 2 строка 11 графа 10</t>
  </si>
  <si>
    <t>Раздел 3 строка 01 графа 04 &gt;= Раздел 3 строка 01 графа 05</t>
  </si>
  <si>
    <t>Раздел 3 строка 02 графа 04 &gt;= Раздел 3 строка 02 графа 05</t>
  </si>
  <si>
    <t>Раздел 3 строка 01 графа 04 &gt;= Раздел 3 строка 01 графа 06</t>
  </si>
  <si>
    <t>Раздел 3 строка 02 графа 04 &gt;= Раздел 3 строка 02 графа 06</t>
  </si>
  <si>
    <t>Раздел 3 строка 01 графа 04 &gt;= Раздел 3 строка 01 графа 07</t>
  </si>
  <si>
    <t>Раздел 3 строка 02 графа 04 &gt;= Раздел 3 строка 02 графа 07</t>
  </si>
  <si>
    <t>Раздел 4 строка 06 графа 03 - Число оздоровительных учреждений не соответствует Числу обслуженных ими детей Раздел 4 строка 07 графа 03</t>
  </si>
  <si>
    <t>Раздел 5 строка 06 графа 03 = Раздел 5 сумма строк 01 + 02 + 03 + 04 + 05 графа 03</t>
  </si>
  <si>
    <t>Раздел 5 строка 06 графа 04 = Раздел 5 сумма строк 01 + 02 + 03 + 04 + 05 графа 04</t>
  </si>
  <si>
    <t>Раздел 5 строка 01 графа 03 &gt;= Раздел 5 строка 01 графа 04</t>
  </si>
  <si>
    <t>Раздел 5 строка 02 графа 03 &gt;= Раздел 5 строка 02 графа 04</t>
  </si>
  <si>
    <t>Раздел 5 строка 03 графа 03 &gt;= Раздел 5 строка 03 графа 04</t>
  </si>
  <si>
    <t>Раздел 5 строка 04 графа 03 &gt;= Раздел 5 строка 04 графа 04</t>
  </si>
  <si>
    <t>Раздел 5 строка 05 графа 03 &gt;= Раздел 5 строка 05 графа 04</t>
  </si>
  <si>
    <t>Раздел 5 строка 06 графа 03 &gt;= Раздел 5 строка 06 графа 04</t>
  </si>
  <si>
    <t>Раздел 6 строка 01 графа 03 = Раздел 6 сумма строк 02 + 07 + 15 + 16 графа 03</t>
  </si>
  <si>
    <t>Раздел 6 строка 01 графа 04 = Раздел 6 сумма строк 02 + 07 + 15 + 16 графа 04</t>
  </si>
  <si>
    <t>Раздел 6 строка 01 графа 05 = Раздел 6 сумма строк 02 + 07 + 15 + 16 графа 05</t>
  </si>
  <si>
    <t>Раздел 6 строка 01 графа 06 = Раздел 6 сумма строк 02 + 07 + 15 + 16 графа 06</t>
  </si>
  <si>
    <t>Раздел 6 строка 01 графа 07 = Раздел 6 сумма строк 02 + 07 + 15 + 16 графа 07</t>
  </si>
  <si>
    <t>Раздел 6 строка 01 графа 08 = Раздел 6 сумма строк 02 + 07 + 15 + 16 графа 08</t>
  </si>
  <si>
    <t>Раздел 6 строка 01 графа 09 = Раздел 6 сумма строк 02 + 07 + 15 + 16 графа 09</t>
  </si>
  <si>
    <t>Раздел 6 строка 01 графа 10 = Раздел 6 сумма строк 02 + 07 + 15 + 16 графа 10</t>
  </si>
  <si>
    <t>Раздел 6 строка 01 графа 11 = Раздел 6 сумма строк 02 + 07 + 15 + 16 графа 11</t>
  </si>
  <si>
    <t>Раздел 6 строка 01 графа 12 = Раздел 6 сумма строк 02 + 07 + 15 + 16 графа 12</t>
  </si>
  <si>
    <t>Раздел 6 строка 01 графа 13 = Раздел 6 сумма строк 02 + 07 + 15 + 16 графа 13</t>
  </si>
  <si>
    <t>Раздел 6 строка 01 графа 14 = Раздел 6 сумма строк 02 + 07 + 15 + 16 графа 14</t>
  </si>
  <si>
    <t>Раздел 6 строка 01 графа 15 = Раздел 6 сумма строк 02 + 07 + 15 + 16 графа 15</t>
  </si>
  <si>
    <t>Раздел 6 строка 01 графа 16 = Раздел 6 сумма строк 02 + 07 + 15 + 16 графа 16</t>
  </si>
  <si>
    <t>Раздел 6 строка 01 графа 17 = Раздел 6 сумма строк 02 + 07 + 15 + 16 графа 17</t>
  </si>
  <si>
    <t>Раздел 6 строка 01 графа 18 = Раздел 6 сумма строк 02 + 07 + 15 + 16 графа 18</t>
  </si>
  <si>
    <t>Раздел 6 строка 01 графа 19 = Раздел 6 сумма строк 02 + 07 + 15 + 16 графа 19</t>
  </si>
  <si>
    <t>Раздел 6 строка 01 графа 20 = Раздел 6 сумма строк 02 + 07 + 15 + 16 графа 20</t>
  </si>
  <si>
    <t>Раздел 6 строка 01 графа 21 = Раздел 6 сумма строк 02 + 07 + 15 + 16 графа 21</t>
  </si>
  <si>
    <t>Раздел 6 строка 01 графа 22 = Раздел 6 сумма строк 02 + 07 + 15 + 16 графа 22</t>
  </si>
  <si>
    <t>Раздел 6 строка 01 графа 23 = Раздел 6 сумма строк 02 + 07 + 15 + 16 графа 23</t>
  </si>
  <si>
    <t>Раздел 6 строка 01 графа 24 = Раздел 6 сумма строк 02 + 07 + 15 + 16 графа 24</t>
  </si>
  <si>
    <t>Раздел 6 строка 01 графа 25 = Раздел 6 сумма строк 02 + 07 + 15 + 16 графа 25</t>
  </si>
  <si>
    <t>Раздел 6 строка 01 графа 26 = Раздел 6 сумма строк 02 + 07 + 15 + 16 графа 26</t>
  </si>
  <si>
    <t>Раздел 6 строка 01 графа 27 = Раздел 6 сумма строк 02 + 07 + 15 + 16 графа 27</t>
  </si>
  <si>
    <t>Раздел 6 строка 01 графа 28 = Раздел 6 сумма строк 02 + 07 + 15 + 16 графа 28</t>
  </si>
  <si>
    <t>Раздел 6 строка 01 графа 29 = Раздел 6 сумма строк 02 + 07 + 15 + 16 графа 29</t>
  </si>
  <si>
    <t>Раздел 6 строка 01 графа 30 = Раздел 6 сумма строк 02 + 07 + 15 + 16 графа 30</t>
  </si>
  <si>
    <t>Раздел 6 строка 01 графа 31 = Раздел 6 сумма строк 02 + 07 + 15 + 16 графа 31</t>
  </si>
  <si>
    <t>Раздел 6 строка 02 графа 03 = Раздел 6 сумма строк 03 + 04 + 05 + 06 графа 03</t>
  </si>
  <si>
    <t>Раздел 6 строка 02 графа 04 = Раздел 6 сумма строк 03 + 04 + 05 + 06 графа 04</t>
  </si>
  <si>
    <t>Раздел 6 строка 02 графа 05 = Раздел 6 сумма строк 03 + 04 + 05 + 06 графа 05</t>
  </si>
  <si>
    <t>Раздел 6 строка 02 графа 06 = Раздел 6 сумма строк 03 + 04 + 05 + 06 графа 06</t>
  </si>
  <si>
    <t>Раздел 6 строка 02 графа 07 = Раздел 6 сумма строк 03 + 04 + 05 + 06 графа 07</t>
  </si>
  <si>
    <t>Раздел 6 строка 02 графа 08 = Раздел 6 сумма строк 03 + 04 + 05 + 06 графа 08</t>
  </si>
  <si>
    <t>Раздел 6 строка 02 графа 09 = Раздел 6 сумма строк 03 + 04 + 05 + 06 графа 09</t>
  </si>
  <si>
    <t>Раздел 6 строка 02 графа 10 = Раздел 6 сумма строк 03 + 04 + 05 + 06 графа 10</t>
  </si>
  <si>
    <t>Раздел 6 строка 02 графа 11 = Раздел 6 сумма строк 03 + 04 + 05 + 06 графа 11</t>
  </si>
  <si>
    <t>Раздел 6 строка 02 графа 12 = Раздел 6 сумма строк 03 + 04 + 05 + 06 графа 12</t>
  </si>
  <si>
    <t>Раздел 6 строка 02 графа 13 = Раздел 6 сумма строк 03 + 04 + 05 + 06 графа 13</t>
  </si>
  <si>
    <t>Раздел 6 строка 02 графа 14 = Раздел 6 сумма строк 03 + 04 + 05 + 06 графа 14</t>
  </si>
  <si>
    <t>Раздел 6 строка 02 графа 15 = Раздел 6 сумма строк 03 + 04 + 05 + 06 графа 15</t>
  </si>
  <si>
    <t>Раздел 6 строка 02 графа 16 = Раздел 6 сумма строк 03 + 04 + 05 + 06 графа 16</t>
  </si>
  <si>
    <t>Раздел 6 строка 02 графа 17 = Раздел 6 сумма строк 03 + 04 + 05 + 06 графа 17</t>
  </si>
  <si>
    <t>Раздел 6 строка 02 графа 18 = Раздел 6 сумма строк 03 + 04 + 05 + 06 графа 18</t>
  </si>
  <si>
    <t>Раздел 6 строка 02 графа 19 = Раздел 6 сумма строк 03 + 04 + 05 + 06 графа 19</t>
  </si>
  <si>
    <t>Раздел 6 строка 02 графа 20 = Раздел 6 сумма строк 03 + 04 + 05 + 06 графа 20</t>
  </si>
  <si>
    <t>Раздел 6 строка 02 графа 21 = Раздел 6 сумма строк 03 + 04 + 05 + 06 графа 21</t>
  </si>
  <si>
    <t>Раздел 6 строка 02 графа 22 = Раздел 6 сумма строк 03 + 04 + 05 + 06 графа 22</t>
  </si>
  <si>
    <t>Раздел 6 строка 02 графа 23 = Раздел 6 сумма строк 03 + 04 + 05 + 06 графа 23</t>
  </si>
  <si>
    <t>Раздел 6 строка 02 графа 24 = Раздел 6 сумма строк 03 + 04 + 05 + 06 графа 24</t>
  </si>
  <si>
    <t>Раздел 6 строка 02 графа 25 = Раздел 6 сумма строк 03 + 04 + 05 + 06 графа 25</t>
  </si>
  <si>
    <t>Раздел 6 строка 02 графа 26 = Раздел 6 сумма строк 03 + 04 + 05 + 06 графа 26</t>
  </si>
  <si>
    <t>Раздел 6 строка 02 графа 27 = Раздел 6 сумма строк 03 + 04 + 05 + 06 графа 27</t>
  </si>
  <si>
    <t>Раздел 6 строка 02 графа 28 = Раздел 6 сумма строк 03 + 04 + 05 + 06 графа 28</t>
  </si>
  <si>
    <t>Раздел 6 строка 02 графа 29 = Раздел 6 сумма строк 03 + 04 + 05 + 06 графа 29</t>
  </si>
  <si>
    <t>Раздел 6 строка 02 графа 30 = Раздел 6 сумма строк 03 + 04 + 05 + 06 графа 30</t>
  </si>
  <si>
    <t>Раздел 6 строка 02 графа 31 = Раздел 6 сумма строк 03 + 04 + 05 + 06 графа 31</t>
  </si>
  <si>
    <t>Раздел 6 строка 07 графа 03 = Раздел 6 сумма строк 08 + 09 + 10 + 11 + 12 + 13 + 14 графа 03</t>
  </si>
  <si>
    <t>Раздел 6 строка 07 графа 04 = Раздел 6 сумма строк 08 + 09 + 10 + 11 + 12 + 13 + 14 графа 04</t>
  </si>
  <si>
    <t>Раздел 6 строка 07 графа 05 = Раздел 6 сумма строк 08 + 09 + 10 + 11 + 12 + 13 + 14 графа 05</t>
  </si>
  <si>
    <t>Раздел 6 строка 07 графа 06 = Раздел 6 сумма строк 08 + 09 + 10 + 11 + 12 + 13 + 14 графа 06</t>
  </si>
  <si>
    <t>Раздел 6 строка 07 графа 07 = Раздел 6 сумма строк 08 + 09 + 10 + 11 + 12 + 13 + 14 графа 07</t>
  </si>
  <si>
    <t>Раздел 6 строка 07 графа 08 = Раздел 6 сумма строк 08 + 09 + 10 + 11 + 12 + 13 + 14 графа 08</t>
  </si>
  <si>
    <t>Раздел 6 строка 07 графа 09 = Раздел 6 сумма строк 08 + 09 + 10 + 11 + 12 + 13 + 14 графа 09</t>
  </si>
  <si>
    <t>Раздел 6 строка 07 графа 10 = Раздел 6 сумма строк 08 + 09 + 10 + 11 + 12 + 13 + 14 графа 10</t>
  </si>
  <si>
    <t>Раздел 6 строка 07 графа 11 = Раздел 6 сумма строк 08 + 09 + 10 + 11 + 12 + 13 + 14 графа 11</t>
  </si>
  <si>
    <t>Раздел 6 строка 07 графа 12 = Раздел 6 сумма строк 08 + 09 + 10 + 11 + 12 + 13 + 14 графа 12</t>
  </si>
  <si>
    <t>Раздел 6 строка 07 графа 13 = Раздел 6 сумма строк 08 + 09 + 10 + 11 + 12 + 13 + 14 графа 13</t>
  </si>
  <si>
    <t>Раздел 6 строка 07 графа 14 = Раздел 6 сумма строк 08 + 09 + 10 + 11 + 12 + 13 + 14 графа 14</t>
  </si>
  <si>
    <t>Раздел 6 строка 07 графа 15 = Раздел 6 сумма строк 08 + 09 + 10 + 11 + 12 + 13 + 14 графа 15</t>
  </si>
  <si>
    <t>Раздел 6 строка 07 графа 16 = Раздел 6 сумма строк 08 + 09 + 10 + 11 + 12 + 13 + 14 графа 16</t>
  </si>
  <si>
    <t>Раздел 6 строка 07 графа 17 = Раздел 6 сумма строк 08 + 09 + 10 + 11 + 12 + 13 + 14 графа 17</t>
  </si>
  <si>
    <t>Раздел 6 строка 07 графа 18 = Раздел 6 сумма строк 08 + 09 + 10 + 11 + 12 + 13 + 14 графа 18</t>
  </si>
  <si>
    <t>Раздел 6 строка 07 графа 19 = Раздел 6 сумма строк 08 + 09 + 10 + 11 + 12 + 13 + 14 графа 19</t>
  </si>
  <si>
    <t>Раздел 6 строка 07 графа 20 = Раздел 6 сумма строк 08 + 09 + 10 + 11 + 12 + 13 + 14 графа 20</t>
  </si>
  <si>
    <t>Раздел 6 строка 07 графа 21 = Раздел 6 сумма строк 08 + 09 + 10 + 11 + 12 + 13 + 14 графа 21</t>
  </si>
  <si>
    <t>Раздел 6 строка 07 графа 22 = Раздел 6 сумма строк 08 + 09 + 10 + 11 + 12 + 13 + 14 графа 22</t>
  </si>
  <si>
    <t>Раздел 6 строка 07 графа 23 = Раздел 6 сумма строк 08 + 09 + 10 + 11 + 12 + 13 + 14 графа 23</t>
  </si>
  <si>
    <t>Раздел 6 строка 07 графа 24 = Раздел 6 сумма строк 08 + 09 + 10 + 11 + 12 + 13 + 14 графа 24</t>
  </si>
  <si>
    <t>Раздел 6 строка 07 графа 25 = Раздел 6 сумма строк 08 + 09 + 10 + 11 + 12 + 13 + 14 графа 25</t>
  </si>
  <si>
    <t>Раздел 6 строка 07 графа 26 = Раздел 6 сумма строк 08 + 09 + 10 + 11 + 12 + 13 + 14 графа 26</t>
  </si>
  <si>
    <t>Раздел 6 строка 07 графа 27 = Раздел 6 сумма строк 08 + 09 + 10 + 11 + 12 + 13 + 14 графа 27</t>
  </si>
  <si>
    <t>Раздел 6 строка 07 графа 28 = Раздел 6 сумма строк 08 + 09 + 10 + 11 + 12 + 13 + 14 графа 28</t>
  </si>
  <si>
    <t>Раздел 6 строка 07 графа 29 = Раздел 6 сумма строк 08 + 09 + 10 + 11 + 12 + 13 + 14 графа 29</t>
  </si>
  <si>
    <t>Раздел 6 строка 07 графа 30 = Раздел 6 сумма строк 08 + 09 + 10 + 11 + 12 + 13 + 14 графа 30</t>
  </si>
  <si>
    <t>Раздел 6 строка 07 графа 31 = Раздел 6 сумма строк 08 + 09 + 10 + 11 + 12 + 13 + 14 графа 31</t>
  </si>
  <si>
    <t>Раздел 6 строка 17 графа 03 = Раздел 6 сумма строк 19 + 20 графа 03</t>
  </si>
  <si>
    <t>Раздел 6 строка 01 графа 03 = Раздел 6 строка 01 сумма граф 07 + 08</t>
  </si>
  <si>
    <t>Раздел 6 строка 02 графа 03 = Раздел 6 строка 02 сумма граф 07 + 08</t>
  </si>
  <si>
    <t>Раздел 6 строка 03 графа 03 = Раздел 6 строка 03 сумма граф 07 + 08</t>
  </si>
  <si>
    <t>Раздел 6 строка 04 графа 03 = Раздел 6 строка 04 сумма граф 07 + 08</t>
  </si>
  <si>
    <t>Раздел 6 строка 05 графа 03 = Раздел 6 строка 05 сумма граф 07 + 08</t>
  </si>
  <si>
    <t>Раздел 6 строка 06 графа 03 = Раздел 6 строка 06 сумма граф 07 + 08</t>
  </si>
  <si>
    <t>Раздел 6 строка 07 графа 03 = Раздел 6 строка 07 сумма граф 07 + 08</t>
  </si>
  <si>
    <t>Раздел 6 строка 08 графа 03 = Раздел 6 строка 08 сумма граф 07 + 08</t>
  </si>
  <si>
    <t>Раздел 6 строка 09 графа 03 = Раздел 6 строка 09 сумма граф 07 + 08</t>
  </si>
  <si>
    <t>Раздел 6 строка 10 графа 03 = Раздел 6 строка 10 сумма граф 07 + 08</t>
  </si>
  <si>
    <t>Раздел 6 строка 11 графа 03 = Раздел 6 строка 11 сумма граф 07 + 08</t>
  </si>
  <si>
    <t>Раздел 6 строка 12 графа 03 = Раздел 6 строка 12 сумма граф 07 + 08</t>
  </si>
  <si>
    <t>Раздел 6 строка 13 графа 03 = Раздел 6 строка 13 сумма граф 07 + 08</t>
  </si>
  <si>
    <t>Раздел 6 строка 14 графа 03 = Раздел 6 строка 14 сумма граф 07 + 08</t>
  </si>
  <si>
    <t>Раздел 6 строка 15 графа 03 = Раздел 6 строка 15 сумма граф 07 + 08</t>
  </si>
  <si>
    <t>Раздел 6 строка 16 графа 03 = Раздел 6 строка 16 сумма граф 07 + 08</t>
  </si>
  <si>
    <t>Раздел 6 строка 01 графа 03 = Раздел 6 строка 01 сумма граф 10 + 11 + 12 + 13</t>
  </si>
  <si>
    <t>Раздел 6 строка 02 графа 03 = Раздел 6 строка 02 сумма граф 10 + 11 + 12 + 13</t>
  </si>
  <si>
    <t>Раздел 6 строка 03 графа 03 = Раздел 6 строка 03 сумма граф 10 + 11 + 12 + 13</t>
  </si>
  <si>
    <t>Раздел 6 строка 04 графа 03 = Раздел 6 строка 04 сумма граф 10 + 11 + 12 + 13</t>
  </si>
  <si>
    <t>Раздел 6 строка 05 графа 03 = Раздел 6 строка 05 сумма граф 10 + 11 + 12 + 13</t>
  </si>
  <si>
    <t>Раздел 6 строка 06 графа 03 = Раздел 6 строка 06 сумма граф 10 + 11 + 12 + 13</t>
  </si>
  <si>
    <t>Раздел 6 строка 07 графа 03 = Раздел 6 строка 07 сумма граф 10 + 11 + 12 + 13</t>
  </si>
  <si>
    <t>Раздел 6 строка 08 графа 03 = Раздел 6 строка 08 сумма граф 10 + 11 + 12 + 13</t>
  </si>
  <si>
    <t>Раздел 6 строка 09 графа 03 = Раздел 6 строка 09 сумма граф 10 + 11 + 12 + 13</t>
  </si>
  <si>
    <t>Раздел 6 строка 10 графа 03 = Раздел 6 строка 10 сумма граф 10 + 11 + 12 + 13</t>
  </si>
  <si>
    <t>Раздел 6 строка 11 графа 03 = Раздел 6 строка 11 сумма граф 10 + 11 + 12 + 13</t>
  </si>
  <si>
    <t>Раздел 6 строка 12 графа 03 = Раздел 6 строка 12 сумма граф 10 + 11 + 12 + 13</t>
  </si>
  <si>
    <t>Раздел 6 строка 13 графа 03 = Раздел 6 строка 13 сумма граф 10 + 11 + 12 + 13</t>
  </si>
  <si>
    <t>Раздел 6 строка 14 графа 03 = Раздел 6 строка 14 сумма граф 10 + 11 + 12 + 13</t>
  </si>
  <si>
    <t>Раздел 6 строка 15 графа 03 = Раздел 6 строка 15 сумма граф 10 + 11 + 12 + 13</t>
  </si>
  <si>
    <t>Раздел 6 строка 16 графа 03 = Раздел 6 строка 16 сумма граф 10 + 11 + 12 + 13</t>
  </si>
  <si>
    <t>Раздел 6 строка 01 графа 03 = Раздел 6 строка 01 сумма граф 22 + 23 + 24 + 25 + 26</t>
  </si>
  <si>
    <t>Раздел 6 строка 02 графа 03 = Раздел 6 строка 02 сумма граф 22 + 23 + 24 + 25 + 26</t>
  </si>
  <si>
    <t>Раздел 6 строка 03 графа 03 = Раздел 6 строка 03 сумма граф 22 + 23 + 24 + 25 + 26</t>
  </si>
  <si>
    <t>Раздел 6 строка 04 графа 03 = Раздел 6 строка 04 сумма граф 22 + 23 + 24 + 25 + 26</t>
  </si>
  <si>
    <t>Раздел 6 строка 05 графа 03 = Раздел 6 строка 05 сумма граф 22 + 23 + 24 + 25 + 26</t>
  </si>
  <si>
    <t>Раздел 6 строка 06 графа 03 = Раздел 6 строка 06 сумма граф 22 + 23 + 24 + 25 + 26</t>
  </si>
  <si>
    <t>Раздел 6 строка 07 графа 03 = Раздел 6 строка 07 сумма граф 22 + 23 + 24 + 25 + 26</t>
  </si>
  <si>
    <t>Раздел 6 строка 08 графа 03 = Раздел 6 строка 08 сумма граф 22 + 23 + 24 + 25 + 26</t>
  </si>
  <si>
    <t>Раздел 6 строка 09 графа 03 = Раздел 6 строка 09 сумма граф 22 + 23 + 24 + 25 + 26</t>
  </si>
  <si>
    <t>Раздел 6 строка 10 графа 03 = Раздел 6 строка 10 сумма граф 22 + 23 + 24 + 25 + 26</t>
  </si>
  <si>
    <t>Раздел 6 строка 11 графа 03 = Раздел 6 строка 11 сумма граф 22 + 23 + 24 + 25 + 26</t>
  </si>
  <si>
    <t>Раздел 6 строка 12 графа 03 = Раздел 6 строка 12 сумма граф 22 + 23 + 24 + 25 + 26</t>
  </si>
  <si>
    <t>Раздел 6 строка 13 графа 03 = Раздел 6 строка 13 сумма граф 22 + 23 + 24 + 25 + 26</t>
  </si>
  <si>
    <t>Раздел 6 строка 14 графа 03 = Раздел 6 строка 14 сумма граф 22 + 23 + 24 + 25 + 26</t>
  </si>
  <si>
    <t>Раздел 6 строка 15 графа 03 = Раздел 6 строка 15 сумма граф 22 + 23 + 24 + 25 + 26</t>
  </si>
  <si>
    <t>Раздел 6 строка 16 графа 03 = Раздел 6 строка 16 сумма граф 22 + 23 + 24 + 25 + 26</t>
  </si>
  <si>
    <t>Раздел 6 строка 01 графа 03 = Раздел 6 строка 01 сумма граф 27 + 28 + 29</t>
  </si>
  <si>
    <t>Раздел 6 строка 02 графа 03 = Раздел 6 строка 02 сумма граф 27 + 28 + 29</t>
  </si>
  <si>
    <t>Раздел 6 строка 03 графа 03 = Раздел 6 строка 03 сумма граф 27 + 28 + 29</t>
  </si>
  <si>
    <t>Раздел 6 строка 04 графа 03 = Раздел 6 строка 04 сумма граф 27 + 28 + 29</t>
  </si>
  <si>
    <t>Раздел 6 строка 05 графа 03 = Раздел 6 строка 05 сумма граф 27 + 28 + 29</t>
  </si>
  <si>
    <t>Раздел 6 строка 06 графа 03 = Раздел 6 строка 06 сумма граф 27 + 28 + 29</t>
  </si>
  <si>
    <t>Раздел 6 строка 07 графа 03 = Раздел 6 строка 07 сумма граф 27 + 28 + 29</t>
  </si>
  <si>
    <t>Раздел 6 строка 08 графа 03 = Раздел 6 строка 08 сумма граф 27 + 28 + 29</t>
  </si>
  <si>
    <t>Раздел 6 строка 09 графа 03 = Раздел 6 строка 09 сумма граф 27 + 28 + 29</t>
  </si>
  <si>
    <t>Раздел 6 строка 10 графа 03 = Раздел 6 строка 10 сумма граф 27 + 28 + 29</t>
  </si>
  <si>
    <t>Раздел 6 строка 11 графа 03 = Раздел 6 строка 11 сумма граф 27 + 28 + 29</t>
  </si>
  <si>
    <t>Раздел 6 строка 12 графа 03 = Раздел 6 строка 12 сумма граф 27 + 28 + 29</t>
  </si>
  <si>
    <t>Раздел 6 строка 13 графа 03 = Раздел 6 строка 13 сумма граф 27 + 28 + 29</t>
  </si>
  <si>
    <t>Раздел 6 строка 14 графа 03 = Раздел 6 строка 14 сумма граф 27 + 28 + 29</t>
  </si>
  <si>
    <t>Раздел 6 строка 15 графа 03 = Раздел 6 строка 15 сумма граф 27 + 28 + 29</t>
  </si>
  <si>
    <t>Раздел 6 строка 16 графа 03 = Раздел 6 строка 16 сумма граф 27 + 28 + 29</t>
  </si>
  <si>
    <t>Раздел 6 строка 01 графа 03 &gt;= Раздел 6 строка 01 сумма граф 16 + 18 + 20 + 21</t>
  </si>
  <si>
    <t>Раздел 6 строка 02 графа 03 &gt;= Раздел 6 строка 02 сумма граф 16 + 18 + 20 + 21</t>
  </si>
  <si>
    <t>Раздел 6 строка 03 графа 03 &gt;= Раздел 6 строка 03 сумма граф 16 + 18 + 20 + 21</t>
  </si>
  <si>
    <t>Раздел 6 строка 04 графа 03 &gt;= Раздел 6 строка 04 сумма граф 16 + 18 + 20 + 21</t>
  </si>
  <si>
    <t>Раздел 6 строка 05 графа 03 &gt;= Раздел 6 строка 05 сумма граф 16 + 18 + 20 + 21</t>
  </si>
  <si>
    <t>Раздел 6 строка 06 графа 03 &gt;= Раздел 6 строка 06 сумма граф 16 + 18 + 20 + 21</t>
  </si>
  <si>
    <t>Раздел 6 строка 07 графа 03 &gt;= Раздел 6 строка 07 сумма граф 16 + 18 + 20 + 21</t>
  </si>
  <si>
    <t>Раздел 6 строка 08 графа 03 &gt;= Раздел 6 строка 08 сумма граф 16 + 18 + 20 + 21</t>
  </si>
  <si>
    <t>Раздел 6 строка 09 графа 03 &gt;= Раздел 6 строка 09 сумма граф 16 + 18 + 20 + 21</t>
  </si>
  <si>
    <t>Раздел 6 строка 10 графа 03 &gt;= Раздел 6 строка 10 сумма граф 16 + 18 + 20 + 21</t>
  </si>
  <si>
    <t>Раздел 6 строка 11 графа 03 &gt;= Раздел 6 строка 11 сумма граф 16 + 18 + 20 + 21</t>
  </si>
  <si>
    <t>Раздел 6 строка 12 графа 03 &gt;= Раздел 6 строка 12 сумма граф 16 + 18 + 20 + 21</t>
  </si>
  <si>
    <t>Раздел 6 строка 13 графа 03 &gt;= Раздел 6 строка 13 сумма граф 16 + 18 + 20 + 21</t>
  </si>
  <si>
    <t>Раздел 6 строка 14 графа 03 &gt;= Раздел 6 строка 14 сумма граф 16 + 18 + 20 + 21</t>
  </si>
  <si>
    <t>Раздел 6 строка 15 графа 03 &gt;= Раздел 6 строка 15 сумма граф 16 + 18 + 20 + 21</t>
  </si>
  <si>
    <t>Раздел 6 строка 16 графа 03 &gt;= Раздел 6 строка 16 сумма граф 16 + 18 + 20 + 21</t>
  </si>
  <si>
    <t>Раздел 6 строка 17 графа 03 &gt;= Раздел 6 строка 18 графа 03</t>
  </si>
  <si>
    <t>Раздел 6 строка 01 графа 03 &gt;= Раздел 6 строка 01 графа 06</t>
  </si>
  <si>
    <t>Раздел 6 строка 02 графа 03 &gt;= Раздел 6 строка 02 графа 06</t>
  </si>
  <si>
    <t>Раздел 6 строка 03 графа 03 &gt;= Раздел 6 строка 03 графа 06</t>
  </si>
  <si>
    <t>Раздел 6 строка 04 графа 03 &gt;= Раздел 6 строка 04 графа 06</t>
  </si>
  <si>
    <t>Раздел 6 строка 05 графа 03 &gt;= Раздел 6 строка 05 графа 06</t>
  </si>
  <si>
    <t>Раздел 6 строка 06 графа 03 &gt;= Раздел 6 строка 06 графа 06</t>
  </si>
  <si>
    <t>Раздел 6 строка 07 графа 03 &gt;= Раздел 6 строка 07 графа 06</t>
  </si>
  <si>
    <t>Раздел 6 строка 08 графа 03 &gt;= Раздел 6 строка 08 графа 06</t>
  </si>
  <si>
    <t>Раздел 6 строка 09 графа 03 &gt;= Раздел 6 строка 09 графа 06</t>
  </si>
  <si>
    <t>Раздел 6 строка 10 графа 03 &gt;= Раздел 6 строка 10 графа 06</t>
  </si>
  <si>
    <t>Раздел 6 строка 11 графа 03 &gt;= Раздел 6 строка 11 графа 06</t>
  </si>
  <si>
    <t>Раздел 6 строка 12 графа 03 &gt;= Раздел 6 строка 12 графа 06</t>
  </si>
  <si>
    <t>Раздел 6 строка 13 графа 03 &gt;= Раздел 6 строка 13 графа 06</t>
  </si>
  <si>
    <t>Раздел 6 строка 14 графа 03 &gt;= Раздел 6 строка 14 графа 06</t>
  </si>
  <si>
    <t>Раздел 6 строка 15 графа 03 &gt;= Раздел 6 строка 15 графа 06</t>
  </si>
  <si>
    <t>Раздел 6 строка 16 графа 03 &gt;= Раздел 6 строка 16 графа 06</t>
  </si>
  <si>
    <t>Раздел 6 строка 01 графа 03 &gt;= Раздел 6 строка 01 графа 09</t>
  </si>
  <si>
    <t>Раздел 6 строка 02 графа 03 &gt;= Раздел 6 строка 02 графа 09</t>
  </si>
  <si>
    <t>Раздел 6 строка 03 графа 03 &gt;= Раздел 6 строка 03 графа 09</t>
  </si>
  <si>
    <t>Раздел 6 строка 04 графа 03 &gt;= Раздел 6 строка 04 графа 09</t>
  </si>
  <si>
    <t>Раздел 6 строка 05 графа 03 &gt;= Раздел 6 строка 05 графа 09</t>
  </si>
  <si>
    <t>Раздел 6 строка 06 графа 03 &gt;= Раздел 6 строка 06 графа 09</t>
  </si>
  <si>
    <t>Раздел 6 строка 07 графа 03 &gt;= Раздел 6 строка 07 графа 09</t>
  </si>
  <si>
    <t>Раздел 6 строка 08 графа 03 &gt;= Раздел 6 строка 08 графа 09</t>
  </si>
  <si>
    <t>Раздел 6 строка 09 графа 03 &gt;= Раздел 6 строка 09 графа 09</t>
  </si>
  <si>
    <t>Раздел 6 строка 10 графа 03 &gt;= Раздел 6 строка 10 графа 09</t>
  </si>
  <si>
    <t>Раздел 6 строка 11 графа 03 &gt;= Раздел 6 строка 11 графа 09</t>
  </si>
  <si>
    <t>Раздел 6 строка 12 графа 03 &gt;= Раздел 6 строка 12 графа 09</t>
  </si>
  <si>
    <t>Раздел 6 строка 13 графа 03 &gt;= Раздел 6 строка 13 графа 09</t>
  </si>
  <si>
    <t>Раздел 6 строка 14 графа 03 &gt;= Раздел 6 строка 14 графа 09</t>
  </si>
  <si>
    <t>Раздел 6 строка 15 графа 03 &gt;= Раздел 6 строка 15 графа 09</t>
  </si>
  <si>
    <t>Раздел 6 строка 16 графа 03 &gt;= Раздел 6 строка 16 графа 09</t>
  </si>
  <si>
    <t>Раздел 6 строка 01 графа 14 &gt;= Раздел 6 строка 01 графа 15</t>
  </si>
  <si>
    <t>Раздел 6 строка 02 графа 14 &gt;= Раздел 6 строка 02 графа 15</t>
  </si>
  <si>
    <t>Раздел 6 строка 03 графа 14 &gt;= Раздел 6 строка 03 графа 15</t>
  </si>
  <si>
    <t>Раздел 6 строка 04 графа 14 &gt;= Раздел 6 строка 04 графа 15</t>
  </si>
  <si>
    <t>Раздел 6 строка 05 графа 14 &gt;= Раздел 6 строка 05 графа 15</t>
  </si>
  <si>
    <t>Раздел 6 строка 06 графа 14 &gt;= Раздел 6 строка 06 графа 15</t>
  </si>
  <si>
    <t>Раздел 6 строка 07 графа 14 &gt;= Раздел 6 строка 07 графа 15</t>
  </si>
  <si>
    <t>Раздел 6 строка 08 графа 14 &gt;= Раздел 6 строка 08 графа 15</t>
  </si>
  <si>
    <t>Раздел 6 строка 09 графа 14 &gt;= Раздел 6 строка 09 графа 15</t>
  </si>
  <si>
    <t>Раздел 6 строка 10 графа 14 &gt;= Раздел 6 строка 10 графа 15</t>
  </si>
  <si>
    <t>Раздел 6 строка 11 графа 14 &gt;= Раздел 6 строка 11 графа 15</t>
  </si>
  <si>
    <t>Раздел 6 строка 12 графа 14 &gt;= Раздел 6 строка 12 графа 15</t>
  </si>
  <si>
    <t>Раздел 6 строка 13 графа 14 &gt;= Раздел 6 строка 13 графа 15</t>
  </si>
  <si>
    <t>Раздел 6 строка 14 графа 14 &gt;= Раздел 6 строка 14 графа 15</t>
  </si>
  <si>
    <t>Раздел 6 строка 15 графа 14 &gt;= Раздел 6 строка 15 графа 15</t>
  </si>
  <si>
    <t>Раздел 6 строка 16 графа 14 &gt;= Раздел 6 строка 16 графа 15</t>
  </si>
  <si>
    <t>Раздел 6 строка 01 графа 16 &gt;= Раздел 6 строка 01 графа 17</t>
  </si>
  <si>
    <t>Раздел 6 строка 02 графа 16 &gt;= Раздел 6 строка 02 графа 17</t>
  </si>
  <si>
    <t>Раздел 6 строка 03 графа 16 &gt;= Раздел 6 строка 03 графа 17</t>
  </si>
  <si>
    <t>Раздел 6 строка 04 графа 16 &gt;= Раздел 6 строка 04 графа 17</t>
  </si>
  <si>
    <t>Раздел 6 строка 05 графа 16 &gt;= Раздел 6 строка 05 графа 17</t>
  </si>
  <si>
    <t>Раздел 6 строка 06 графа 16 &gt;= Раздел 6 строка 06 графа 17</t>
  </si>
  <si>
    <t>Раздел 6 строка 07 графа 16 &gt;= Раздел 6 строка 07 графа 17</t>
  </si>
  <si>
    <t>Раздел 6 строка 08 графа 16 &gt;= Раздел 6 строка 08 графа 17</t>
  </si>
  <si>
    <t>Раздел 6 строка 09 графа 16 &gt;= Раздел 6 строка 09 графа 17</t>
  </si>
  <si>
    <t>Раздел 6 строка 10 графа 16 &gt;= Раздел 6 строка 10 графа 17</t>
  </si>
  <si>
    <t>Раздел 6 строка 11 графа 16 &gt;= Раздел 6 строка 11 графа 17</t>
  </si>
  <si>
    <t>Раздел 6 строка 12 графа 16 &gt;= Раздел 6 строка 12 графа 17</t>
  </si>
  <si>
    <t>Раздел 6 строка 13 графа 16 &gt;= Раздел 6 строка 13 графа 17</t>
  </si>
  <si>
    <t>Раздел 6 строка 14 графа 16 &gt;= Раздел 6 строка 14 графа 17</t>
  </si>
  <si>
    <t>Раздел 6 строка 15 графа 16 &gt;= Раздел 6 строка 15 графа 17</t>
  </si>
  <si>
    <t>Раздел 6 строка 16 графа 16 &gt;= Раздел 6 строка 16 графа 17</t>
  </si>
  <si>
    <t>Раздел 6 строка 01 графа 18 &gt;= Раздел 6 строка 01 графа 19</t>
  </si>
  <si>
    <t>Раздел 6 строка 02 графа 18 &gt;= Раздел 6 строка 02 графа 19</t>
  </si>
  <si>
    <t>Раздел 6 строка 03 графа 18 &gt;= Раздел 6 строка 03 графа 19</t>
  </si>
  <si>
    <t>Раздел 6 строка 04 графа 18 &gt;= Раздел 6 строка 04 графа 19</t>
  </si>
  <si>
    <t>Раздел 6 строка 05 графа 18 &gt;= Раздел 6 строка 05 графа 19</t>
  </si>
  <si>
    <t>Раздел 6 строка 06 графа 18 &gt;= Раздел 6 строка 06 графа 19</t>
  </si>
  <si>
    <t>Раздел 6 строка 07 графа 18 &gt;= Раздел 6 строка 07 графа 19</t>
  </si>
  <si>
    <t>Раздел 6 строка 08 графа 18 &gt;= Раздел 6 строка 08 графа 19</t>
  </si>
  <si>
    <t>Раздел 6 строка 09 графа 18 &gt;= Раздел 6 строка 09 графа 19</t>
  </si>
  <si>
    <t>Раздел 6 строка 10 графа 18 &gt;= Раздел 6 строка 10 графа 19</t>
  </si>
  <si>
    <t>Раздел 6 строка 11 графа 18 &gt;= Раздел 6 строка 11 графа 19</t>
  </si>
  <si>
    <t>Раздел 6 строка 12 графа 18 &gt;= Раздел 6 строка 12 графа 19</t>
  </si>
  <si>
    <t>Раздел 6 строка 13 графа 18 &gt;= Раздел 6 строка 13 графа 19</t>
  </si>
  <si>
    <t>Раздел 6 строка 14 графа 18 &gt;= Раздел 6 строка 14 графа 19</t>
  </si>
  <si>
    <t>Раздел 6 строка 15 графа 18 &gt;= Раздел 6 строка 15 графа 19</t>
  </si>
  <si>
    <t>Раздел 6 строка 16 графа 18 &gt;= Раздел 6 строка 16 графа 19</t>
  </si>
  <si>
    <t>Раздел 6 строка 01 графа 29 &gt;= Раздел 6 строка 01 графа 30</t>
  </si>
  <si>
    <t>Раздел 6 строка 02 графа 29 &gt;= Раздел 6 строка 02 графа 30</t>
  </si>
  <si>
    <t>Раздел 6 строка 03 графа 29 &gt;= Раздел 6 строка 03 графа 30</t>
  </si>
  <si>
    <t>Раздел 6 строка 04 графа 29 &gt;= Раздел 6 строка 04 графа 30</t>
  </si>
  <si>
    <t>Раздел 6 строка 05 графа 29 &gt;= Раздел 6 строка 05 графа 30</t>
  </si>
  <si>
    <t>Раздел 6 строка 06 графа 29 &gt;= Раздел 6 строка 06 графа 30</t>
  </si>
  <si>
    <t>Раздел 6 строка 07 графа 29 &gt;= Раздел 6 строка 07 графа 30</t>
  </si>
  <si>
    <t>Раздел 6 строка 08 графа 29 &gt;= Раздел 6 строка 08 графа 30</t>
  </si>
  <si>
    <t>Раздел 6 строка 09 графа 29 &gt;= Раздел 6 строка 09 графа 30</t>
  </si>
  <si>
    <t>Раздел 6 строка 10 графа 29 &gt;= Раздел 6 строка 10 графа 30</t>
  </si>
  <si>
    <t>Раздел 6 строка 11 графа 29 &gt;= Раздел 6 строка 11 графа 30</t>
  </si>
  <si>
    <t>Раздел 6 строка 12 графа 29 &gt;= Раздел 6 строка 12 графа 30</t>
  </si>
  <si>
    <t>Раздел 6 строка 13 графа 29 &gt;= Раздел 6 строка 13 графа 30</t>
  </si>
  <si>
    <t>Раздел 6 строка 14 графа 29 &gt;= Раздел 6 строка 14 графа 30</t>
  </si>
  <si>
    <t>Раздел 6 строка 15 графа 29 &gt;= Раздел 6 строка 15 графа 30</t>
  </si>
  <si>
    <t>Раздел 6 строка 16 графа 29 &gt;= Раздел 6 строка 16 графа 30</t>
  </si>
  <si>
    <t>Раздел 6 строка 01 графа 30 &gt;= Раздел 6 строка 01 графа 31</t>
  </si>
  <si>
    <t>Раздел 6 строка 02 графа 30 &gt;= Раздел 6 строка 02 графа 31</t>
  </si>
  <si>
    <t>Раздел 6 строка 03 графа 30 &gt;= Раздел 6 строка 03 графа 31</t>
  </si>
  <si>
    <t>Раздел 6 строка 04 графа 30 &gt;= Раздел 6 строка 04 графа 31</t>
  </si>
  <si>
    <t>Раздел 6 строка 05 графа 30 &gt;= Раздел 6 строка 05 графа 31</t>
  </si>
  <si>
    <t>Раздел 6 строка 06 графа 30 &gt;= Раздел 6 строка 06 графа 31</t>
  </si>
  <si>
    <t>Раздел 6 строка 07 графа 30 &gt;= Раздел 6 строка 07 графа 31</t>
  </si>
  <si>
    <t>Раздел 6 строка 08 графа 30 &gt;= Раздел 6 строка 08 графа 31</t>
  </si>
  <si>
    <t>Раздел 6 строка 09 графа 30 &gt;= Раздел 6 строка 09 графа 31</t>
  </si>
  <si>
    <t>Раздел 6 строка 10 графа 30 &gt;= Раздел 6 строка 10 графа 31</t>
  </si>
  <si>
    <t>Раздел 6 строка 11 графа 30 &gt;= Раздел 6 строка 11 графа 31</t>
  </si>
  <si>
    <t>Раздел 6 строка 12 графа 30 &gt;= Раздел 6 строка 12 графа 31</t>
  </si>
  <si>
    <t>Раздел 6 строка 13 графа 30 &gt;= Раздел 6 строка 13 графа 31</t>
  </si>
  <si>
    <t>Раздел 6 строка 14 графа 30 &gt;= Раздел 6 строка 14 графа 31</t>
  </si>
  <si>
    <t>Раздел 6 строка 15 графа 30 &gt;= Раздел 6 строка 15 графа 31</t>
  </si>
  <si>
    <t>Раздел 6 строка 16 графа 30 &gt;= Раздел 6 строка 16 графа 31</t>
  </si>
  <si>
    <t>Раздел 6 строка 03 графа 03 = Раздел 6 сумма граф 16 + 18 строка 03</t>
  </si>
  <si>
    <t>Раздел 6 строка 05 графа 03 = Раздел 6 сумма граф 16 + 18 + 20 + 21 строка 05</t>
  </si>
  <si>
    <t>Раздел 6 строка 08 графа 03 &gt;= Раздел 6 строка 21 графа 03</t>
  </si>
  <si>
    <t>Раздел 6 строка 21 графа 03 &gt;= Раздел 6 строка 08 графа 27</t>
  </si>
  <si>
    <t>Раздел 6 строка 02 графа 03 &gt;= Раздел 6 строка 21 графа 03</t>
  </si>
  <si>
    <t>Раздел 6 строка 08  сумма граф 27 + 28 &gt;= Раздел 6 строка 21 графа 03</t>
  </si>
  <si>
    <t>Раздел 7 графа 03 строка 16 &gt;= Раздел 7 графа 03 строка 17</t>
  </si>
  <si>
    <t>Раздел 7 графа 03 строка 20 &gt;= Раздел 7 графа 03 строка 21</t>
  </si>
  <si>
    <t>Раздел 7 графа 03 строка 36 &gt;= Раздел 7 графа 03 строка 37</t>
  </si>
  <si>
    <t>Раздел 7 графа 03 строка 36 &gt;= Раздел 7 графа 03 строка 38</t>
  </si>
  <si>
    <t>Раздел 7 графа 03 строка 36 &gt;= Раздел 7 графа 03 строка 39</t>
  </si>
  <si>
    <t>Раздел 7 графа 03 строка 36 &gt;= Раздел 7 графа 03 строка 41</t>
  </si>
  <si>
    <t>Раздел 7 графа 03 строка 36 &gt;= Раздел 7 графа 03 строка 51</t>
  </si>
  <si>
    <t>Раздел 7 графа 03 строка 39 &gt;= Раздел 7 графа 03 строка 40</t>
  </si>
  <si>
    <t>Раздел 7 графа 03 строка 41 &gt;= Раздел 7 графа 03 строка 42</t>
  </si>
  <si>
    <t>Раздел 7 графа 03 строка 51 &gt;= Раздел 7 графа 03 строка 52</t>
  </si>
  <si>
    <t>Раздел 7 стр.02 графа 3 &gt;= Раздел 7 стр.01 графа 3</t>
  </si>
  <si>
    <t>Если Раздел 7 стр.02 графа 3 &gt;0, тогда Раздел 7 стр.01 графа 3 &gt;0</t>
  </si>
  <si>
    <t>Раздел 7 стр.04 графа 3 &gt;= Раздел 7 стр.03 графа 3</t>
  </si>
  <si>
    <t>Если Раздел 7 стр.04 графа 3 &gt;0, тогда Раздел 7 стр.03 графа 3 &gt;0</t>
  </si>
  <si>
    <t>Раздел 7 стр.14 графа 3 &gt;= Раздел 7 стр.15 графа 3</t>
  </si>
  <si>
    <t xml:space="preserve">Раздел 7 стр.23 графа 3 &gt;= Раздел 7 стр.22 графа 3 </t>
  </si>
  <si>
    <t>Если Раздел 7 стр.23 графа 3 &gt;0, тогда Раздел 7 стр.22 графа 3 &gt;0</t>
  </si>
  <si>
    <t>Раздел 7 стр.25 графа 3 &gt;= Раздел 7 стр.24 графа 3</t>
  </si>
  <si>
    <t>Если Раздел 7 стр.25 графа 3 &gt;0, тогда Раздел 7 стр.24 графа 3 &gt;0</t>
  </si>
  <si>
    <t>Раздел 7 строки 44, 45, 46 графа 03  Не выбран тип подключения к сети Интернет / Нет подключения к сети Интернет  Раздел 7 строка 43 графа 03</t>
  </si>
  <si>
    <t>Раздел 7 строки 47, 48, 49, 50 графа 03  Выбрана скорость подключения к сети Интернет / Нет подключения к сети Интернет  Раздел 7 строка 43 графа 03</t>
  </si>
  <si>
    <t>Раздел 7 строка 06 графа 03  Число мест в мастерских не соответствует числу мастерских  Раздел 7 строка 05 графа 03</t>
  </si>
  <si>
    <t>Раздел 7 строка 32 графа 03 Количество пасажирских мест не соответствует количеству автотранспортных средств Раздел 7 строка 31 графа 03</t>
  </si>
  <si>
    <t>Раздел 7 строка 35 графа 03 Количество рабочих мест с ЭВМ не соответствует количеству кабинетов информатики Раздел 7 строка 34 графа 03</t>
  </si>
  <si>
    <t>Раздел 7 строка 51 графа 03  Отсутствуют персональные ЭВМ, подключенные к сети Интернет / Нет подключения к сети Интернет  Раздел 7 строка 43 графа 03</t>
  </si>
  <si>
    <t>Раздел 7 графа 03 строка 18 &gt;= Раздел 7 графа 03 строка 19</t>
  </si>
  <si>
    <t>Раздел 8 строка 01 графа 03 = Раздел 8 сумма строк 02 + 03 графа 03</t>
  </si>
  <si>
    <t>Раздел 8 строка 03 графа 03 = Раздел 8 сумма строк 04 + 05 + 06 + 07 + 08 графа 03</t>
  </si>
  <si>
    <t>Раздел 9 строка 01 графа 03 = Раздел 9 сумма строк с 02 + 11 + 18 + 19 графа 03</t>
  </si>
  <si>
    <t>Раздел 9 строка 01 графа 04 = Раздел 9 сумма строк с 02 + 11 + 18 + 19 графа 04</t>
  </si>
  <si>
    <t>Раздел 9 строка 02 графа 03 = Раздел 9 сумма строк с 03 + 09 + 10 графа 03</t>
  </si>
  <si>
    <t>Раздел 9 строка 02 графа 04 = Раздел 9 сумма строк с 03 + 09 + 10 графа 04</t>
  </si>
  <si>
    <t>Раздел 9 строка 03 графа 03 = Раздел 9 сумма строк с 04 + 05 + 06 + 07 + 08 графа 03</t>
  </si>
  <si>
    <t>Раздел 9 строка 03 графа 04 = Раздел 9 сумма строк с 04 + 05 + 06 + 07 + 08 графа 04</t>
  </si>
  <si>
    <t>Раздел 9 строка 11 графа 03 = Раздел 9 сумма строк с 12 + 13 + 14 + 15 + 16 + 17 графа 03</t>
  </si>
  <si>
    <t>Раздел 9 строка 11 графа 04 = Раздел 9 сумма строк с 12 + 13 + 14 + 15 + 16 + 17 графа 04</t>
  </si>
  <si>
    <t>Раздел 5 строка 06 графа 03 &lt;= Раздел 2 строка 01 графа 05 + Раздел 3 строка 01 графа 04</t>
  </si>
  <si>
    <t>Раздел 2 строка 01 графа 05 &gt;= Раздел 7 строка 18 графа 03</t>
  </si>
  <si>
    <t>Раздел 5 строка 06 графа 03 &lt;= Раздел 2 строка 11 графа 05 + Раздел 3 строка 02 графа 04</t>
  </si>
  <si>
    <t>Раздел 8 разница строк (строка 03-строка 09) графа 03 = Раздел 9 сумма строк 01+20 графа 04</t>
  </si>
  <si>
    <t>Конец T_Check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</si>
</sst>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"/>
    <numFmt numFmtId="165" formatCode="00"/>
    <numFmt numFmtId="166" formatCode="\(00\)"/>
    <numFmt numFmtId="167" formatCode="[$-F800]dddd\,\ mmmm\ dd\,\ yyyy"/>
  </numFmts>
  <fonts count="12" x14ac:knownFonts="1">
    <font>
      <sz val="10"/>
      <name val="Times New Roman"/>
      <family val="2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 Cyr"/>
      <charset val="204"/>
    </font>
    <font>
      <b/>
      <sz val="10"/>
      <name val="Arial Cyr"/>
      <charset val="204"/>
    </font>
    <font>
      <vertAlign val="superscript"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vertical="center" wrapText="1"/>
    </xf>
    <xf numFmtId="165" fontId="1" fillId="0" borderId="22" xfId="0" applyNumberFormat="1" applyFont="1" applyBorder="1" applyAlignment="1">
      <alignment horizontal="center" wrapText="1"/>
    </xf>
    <xf numFmtId="3" fontId="4" fillId="2" borderId="22" xfId="0" applyNumberFormat="1" applyFont="1" applyFill="1" applyBorder="1" applyAlignment="1" applyProtection="1">
      <alignment horizontal="right" wrapText="1"/>
      <protection locked="0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 wrapText="1"/>
    </xf>
    <xf numFmtId="3" fontId="4" fillId="2" borderId="23" xfId="0" applyNumberFormat="1" applyFont="1" applyFill="1" applyBorder="1" applyAlignment="1" applyProtection="1">
      <alignment horizontal="right" wrapText="1"/>
      <protection locked="0"/>
    </xf>
    <xf numFmtId="0" fontId="1" fillId="0" borderId="22" xfId="0" applyFont="1" applyBorder="1" applyAlignment="1">
      <alignment horizontal="center" wrapText="1"/>
    </xf>
    <xf numFmtId="0" fontId="0" fillId="0" borderId="0" xfId="0" applyFont="1"/>
    <xf numFmtId="0" fontId="0" fillId="0" borderId="22" xfId="0" applyFont="1" applyBorder="1"/>
    <xf numFmtId="0" fontId="0" fillId="0" borderId="22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center" wrapText="1"/>
    </xf>
    <xf numFmtId="165" fontId="1" fillId="0" borderId="22" xfId="0" applyNumberFormat="1" applyFont="1" applyBorder="1" applyAlignment="1" applyProtection="1">
      <alignment horizontal="center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top" wrapText="1"/>
    </xf>
    <xf numFmtId="0" fontId="1" fillId="0" borderId="22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top" wrapText="1" indent="2"/>
    </xf>
    <xf numFmtId="0" fontId="1" fillId="0" borderId="22" xfId="0" applyFont="1" applyBorder="1" applyAlignment="1">
      <alignment horizontal="left" vertical="top" wrapText="1" indent="2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166" fontId="1" fillId="0" borderId="0" xfId="0" applyNumberFormat="1" applyFont="1" applyAlignment="1">
      <alignment horizontal="center"/>
    </xf>
    <xf numFmtId="3" fontId="4" fillId="2" borderId="11" xfId="0" applyNumberFormat="1" applyFont="1" applyFill="1" applyBorder="1" applyAlignment="1" applyProtection="1">
      <alignment horizontal="right" wrapText="1"/>
      <protection locked="0"/>
    </xf>
    <xf numFmtId="0" fontId="4" fillId="0" borderId="0" xfId="0" applyFont="1" applyProtection="1"/>
    <xf numFmtId="0" fontId="1" fillId="0" borderId="0" xfId="0" applyFont="1" applyAlignment="1">
      <alignment horizontal="left" vertical="center" wrapText="1"/>
    </xf>
    <xf numFmtId="0" fontId="1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3" fontId="4" fillId="2" borderId="23" xfId="0" applyNumberFormat="1" applyFont="1" applyFill="1" applyBorder="1" applyAlignment="1" applyProtection="1">
      <alignment horizontal="right"/>
      <protection locked="0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/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2" xfId="0" applyFont="1" applyBorder="1" applyAlignment="1">
      <alignment vertical="center" wrapText="1"/>
    </xf>
    <xf numFmtId="0" fontId="0" fillId="0" borderId="22" xfId="0" applyFont="1" applyBorder="1" applyAlignment="1">
      <alignment vertical="top" wrapText="1"/>
    </xf>
    <xf numFmtId="0" fontId="0" fillId="0" borderId="22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top" wrapText="1" indent="1"/>
    </xf>
    <xf numFmtId="0" fontId="0" fillId="0" borderId="22" xfId="0" applyFont="1" applyBorder="1" applyAlignment="1">
      <alignment horizont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/>
    <xf numFmtId="165" fontId="1" fillId="0" borderId="22" xfId="0" applyNumberFormat="1" applyFont="1" applyBorder="1" applyAlignment="1">
      <alignment horizontal="center" vertical="center" wrapText="1"/>
    </xf>
    <xf numFmtId="0" fontId="7" fillId="3" borderId="0" xfId="0" applyFont="1" applyFill="1" applyProtection="1">
      <protection hidden="1"/>
    </xf>
    <xf numFmtId="0" fontId="8" fillId="3" borderId="0" xfId="0" applyFont="1" applyFill="1" applyProtection="1">
      <protection hidden="1"/>
    </xf>
    <xf numFmtId="0" fontId="9" fillId="3" borderId="0" xfId="0" applyFont="1" applyFill="1" applyProtection="1">
      <protection hidden="1"/>
    </xf>
    <xf numFmtId="0" fontId="0" fillId="3" borderId="0" xfId="0" applyFill="1"/>
    <xf numFmtId="0" fontId="7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1" fillId="0" borderId="0" xfId="0" applyFont="1" applyAlignment="1" applyProtection="1">
      <alignment horizontal="left" vertical="center"/>
    </xf>
    <xf numFmtId="164" fontId="1" fillId="5" borderId="0" xfId="0" quotePrefix="1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164" fontId="1" fillId="0" borderId="0" xfId="0" quotePrefix="1" applyNumberFormat="1" applyFont="1"/>
    <xf numFmtId="14" fontId="0" fillId="0" borderId="0" xfId="0" applyNumberFormat="1"/>
    <xf numFmtId="0" fontId="5" fillId="0" borderId="0" xfId="0" applyFont="1"/>
    <xf numFmtId="0" fontId="8" fillId="0" borderId="0" xfId="0" applyFont="1"/>
    <xf numFmtId="0" fontId="1" fillId="0" borderId="0" xfId="0" applyFont="1" applyAlignment="1"/>
    <xf numFmtId="0" fontId="1" fillId="0" borderId="0" xfId="0" applyFont="1" applyFill="1"/>
    <xf numFmtId="0" fontId="0" fillId="5" borderId="0" xfId="0" applyFill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17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left" vertical="center"/>
      <protection locked="0"/>
    </xf>
    <xf numFmtId="0" fontId="5" fillId="2" borderId="15" xfId="0" applyFont="1" applyFill="1" applyBorder="1" applyAlignment="1" applyProtection="1">
      <alignment horizontal="left" vertical="center"/>
      <protection locked="0"/>
    </xf>
    <xf numFmtId="0" fontId="5" fillId="2" borderId="11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167" fontId="4" fillId="2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top" wrapText="1"/>
    </xf>
    <xf numFmtId="0" fontId="0" fillId="0" borderId="2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ADD8E6"/>
    <pageSetUpPr fitToPage="1"/>
  </sheetPr>
  <dimension ref="A1:CI38"/>
  <sheetViews>
    <sheetView showGridLines="0" tabSelected="1" topLeftCell="A12" workbookViewId="0">
      <selection activeCell="V38" sqref="V38:AQ38"/>
    </sheetView>
  </sheetViews>
  <sheetFormatPr defaultRowHeight="12.75" x14ac:dyDescent="0.2"/>
  <cols>
    <col min="1" max="87" width="2" style="4" customWidth="1"/>
    <col min="88" max="88" width="1.5" style="5" customWidth="1"/>
    <col min="89" max="16384" width="9.33203125" style="5"/>
  </cols>
  <sheetData>
    <row r="1" spans="1:87" hidden="1" x14ac:dyDescent="0.2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13.5" hidden="1" thickBot="1" x14ac:dyDescent="0.25"/>
    <row r="12" spans="1:87" ht="20.100000000000001" customHeight="1" thickBot="1" x14ac:dyDescent="0.25">
      <c r="A12" s="6"/>
      <c r="B12" s="7"/>
      <c r="C12" s="7"/>
      <c r="D12" s="7"/>
      <c r="E12" s="7"/>
      <c r="F12" s="7"/>
      <c r="G12" s="8"/>
      <c r="H12" s="88" t="s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90"/>
      <c r="CC12" s="7"/>
      <c r="CD12" s="7"/>
      <c r="CE12" s="7"/>
      <c r="CF12" s="7"/>
      <c r="CG12" s="7"/>
      <c r="CH12" s="7"/>
      <c r="CI12" s="7"/>
    </row>
    <row r="14" spans="1:87" ht="15" customHeight="1" thickBot="1" x14ac:dyDescent="0.25"/>
    <row r="15" spans="1:87" ht="39.950000000000003" customHeight="1" thickBot="1" x14ac:dyDescent="0.25">
      <c r="E15" s="116" t="s">
        <v>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8"/>
    </row>
    <row r="16" spans="1:87" ht="15" customHeight="1" thickBot="1" x14ac:dyDescent="0.25"/>
    <row r="17" spans="1:87" ht="15" customHeight="1" thickBot="1" x14ac:dyDescent="0.25">
      <c r="H17" s="102" t="s">
        <v>2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5"/>
    </row>
    <row r="18" spans="1:87" ht="20.100000000000001" customHeight="1" thickBot="1" x14ac:dyDescent="0.25"/>
    <row r="19" spans="1:87" ht="15" customHeight="1" x14ac:dyDescent="0.2">
      <c r="K19" s="119" t="s">
        <v>3</v>
      </c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1"/>
    </row>
    <row r="20" spans="1:87" ht="15" customHeight="1" thickBot="1" x14ac:dyDescent="0.25">
      <c r="K20" s="122" t="s">
        <v>4</v>
      </c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91"/>
      <c r="AR20" s="91"/>
      <c r="AS20" s="91"/>
      <c r="AT20" s="124" t="s">
        <v>5</v>
      </c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5"/>
    </row>
    <row r="21" spans="1:87" ht="20.100000000000001" customHeight="1" thickBot="1" x14ac:dyDescent="0.25"/>
    <row r="22" spans="1:87" ht="15.75" customHeight="1" thickBot="1" x14ac:dyDescent="0.25">
      <c r="A22" s="99" t="s">
        <v>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1"/>
      <c r="AY22" s="102" t="s">
        <v>7</v>
      </c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4"/>
      <c r="BP22" s="5"/>
      <c r="BR22" s="111" t="s">
        <v>8</v>
      </c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3"/>
    </row>
    <row r="23" spans="1:87" ht="15" customHeight="1" x14ac:dyDescent="0.2">
      <c r="A23" s="105" t="s">
        <v>9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7"/>
      <c r="AY23" s="108" t="s">
        <v>10</v>
      </c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10"/>
      <c r="BO23" s="98" t="s">
        <v>11</v>
      </c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</row>
    <row r="24" spans="1:87" ht="39.950000000000003" customHeight="1" x14ac:dyDescent="0.2">
      <c r="A24" s="92" t="s">
        <v>12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4"/>
      <c r="AY24" s="9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1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</row>
    <row r="25" spans="1:87" ht="15" customHeight="1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7"/>
      <c r="AY25" s="13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14"/>
      <c r="BM25" s="15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</row>
    <row r="26" spans="1:87" ht="15.75" thickBot="1" x14ac:dyDescent="0.2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7"/>
      <c r="AY26" s="13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14"/>
      <c r="BM26" s="15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</row>
    <row r="27" spans="1:87" ht="15" customHeight="1" thickBot="1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8"/>
      <c r="AY27" s="16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8"/>
      <c r="BK27" s="18"/>
      <c r="BL27" s="19"/>
      <c r="BM27" s="20"/>
      <c r="BO27" s="12"/>
      <c r="BP27" s="12"/>
      <c r="BQ27" s="12"/>
      <c r="BR27" s="5"/>
      <c r="BS27" s="102" t="s">
        <v>13</v>
      </c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5"/>
      <c r="CF27" s="5"/>
    </row>
    <row r="28" spans="1:87" ht="20.100000000000001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7"/>
      <c r="BL28" s="14"/>
      <c r="BM28" s="22"/>
      <c r="BN28" s="22"/>
      <c r="BO28" s="22"/>
      <c r="BP28" s="22"/>
      <c r="BQ28" s="10"/>
      <c r="BR28" s="10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22"/>
      <c r="CD28" s="14"/>
    </row>
    <row r="29" spans="1:87" ht="15.95" customHeight="1" x14ac:dyDescent="0.2">
      <c r="A29" s="132" t="s">
        <v>14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9" t="s">
        <v>15</v>
      </c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40"/>
    </row>
    <row r="30" spans="1:87" ht="15.95" customHeight="1" thickBot="1" x14ac:dyDescent="0.25">
      <c r="A30" s="132" t="s">
        <v>16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49"/>
      <c r="W30" s="149"/>
      <c r="X30" s="137" t="s">
        <v>17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8"/>
    </row>
    <row r="31" spans="1:87" ht="15.95" customHeight="1" thickBot="1" x14ac:dyDescent="0.25">
      <c r="A31" s="108" t="s">
        <v>18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41" t="s">
        <v>19</v>
      </c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142"/>
      <c r="CE31" s="142"/>
      <c r="CF31" s="142"/>
      <c r="CG31" s="142"/>
      <c r="CH31" s="142"/>
      <c r="CI31" s="143"/>
    </row>
    <row r="32" spans="1:87" x14ac:dyDescent="0.2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44" t="s">
        <v>20</v>
      </c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45"/>
      <c r="AR32" s="108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10"/>
      <c r="BN32" s="108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10"/>
    </row>
    <row r="33" spans="1:87" x14ac:dyDescent="0.2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44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45"/>
      <c r="AR33" s="108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10"/>
      <c r="BN33" s="108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10"/>
    </row>
    <row r="34" spans="1:87" x14ac:dyDescent="0.2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44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45"/>
      <c r="AR34" s="108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10"/>
      <c r="BN34" s="108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10"/>
    </row>
    <row r="35" spans="1:87" x14ac:dyDescent="0.2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44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45"/>
      <c r="AR35" s="108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10"/>
      <c r="BN35" s="108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10"/>
    </row>
    <row r="36" spans="1:87" x14ac:dyDescent="0.2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44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45"/>
      <c r="AR36" s="108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10"/>
      <c r="BN36" s="146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8"/>
    </row>
    <row r="37" spans="1:87" ht="13.5" thickBot="1" x14ac:dyDescent="0.25">
      <c r="A37" s="129">
        <v>1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1"/>
      <c r="V37" s="129">
        <v>2</v>
      </c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1"/>
      <c r="AR37" s="129">
        <v>3</v>
      </c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1"/>
      <c r="BN37" s="129">
        <v>4</v>
      </c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1"/>
    </row>
    <row r="38" spans="1:87" ht="15" customHeight="1" thickBot="1" x14ac:dyDescent="0.25">
      <c r="A38" s="150">
        <v>609537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2"/>
      <c r="V38" s="134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6"/>
      <c r="AR38" s="134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6"/>
      <c r="BN38" s="134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6"/>
    </row>
  </sheetData>
  <sheetProtection password="E2BC" sheet="1" objects="1" scenarios="1" selectLockedCells="1"/>
  <mergeCells count="35">
    <mergeCell ref="BN38:CI38"/>
    <mergeCell ref="X30:CI30"/>
    <mergeCell ref="X29:CI29"/>
    <mergeCell ref="V31:CI31"/>
    <mergeCell ref="V32:AQ36"/>
    <mergeCell ref="AR32:BM36"/>
    <mergeCell ref="BN32:CI36"/>
    <mergeCell ref="A30:W30"/>
    <mergeCell ref="A37:U37"/>
    <mergeCell ref="AR38:BM38"/>
    <mergeCell ref="A38:U38"/>
    <mergeCell ref="V38:AQ38"/>
    <mergeCell ref="A27:AX27"/>
    <mergeCell ref="BS27:CE27"/>
    <mergeCell ref="BN37:CI37"/>
    <mergeCell ref="AR37:BM37"/>
    <mergeCell ref="A31:U36"/>
    <mergeCell ref="A29:W29"/>
    <mergeCell ref="V37:AQ37"/>
    <mergeCell ref="H12:CB12"/>
    <mergeCell ref="AQ20:AS20"/>
    <mergeCell ref="A24:AX24"/>
    <mergeCell ref="A25:AX25"/>
    <mergeCell ref="BO23:CI26"/>
    <mergeCell ref="A22:AX22"/>
    <mergeCell ref="AY22:BM22"/>
    <mergeCell ref="A23:AX23"/>
    <mergeCell ref="AY23:BM23"/>
    <mergeCell ref="BR22:CF22"/>
    <mergeCell ref="H17:CB17"/>
    <mergeCell ref="E15:CE15"/>
    <mergeCell ref="K19:BY19"/>
    <mergeCell ref="K20:AP20"/>
    <mergeCell ref="AT20:BY20"/>
    <mergeCell ref="A26:AX26"/>
  </mergeCells>
  <dataValidations count="1">
    <dataValidation type="list" allowBlank="1" showInputMessage="1" showErrorMessage="1" errorTitle="Ошибка ввода" error="Выберите значение из списка" sqref="AQ20:AS20">
      <formula1>"2016,2017,2018,2019,2020"</formula1>
    </dataValidation>
  </dataValidations>
  <printOptions horizontalCentered="1"/>
  <pageMargins left="0.39374999999999999" right="0.39374999999999999" top="0.78749999999999998" bottom="0.39374999999999999" header="0" footer="0"/>
  <pageSetup paperSize="9" scale="89" orientation="landscape" blackAndWhite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>
    <tabColor rgb="FFADD8E6"/>
    <pageSetUpPr fitToPage="1"/>
  </sheetPr>
  <dimension ref="A1:W49"/>
  <sheetViews>
    <sheetView showGridLines="0" topLeftCell="A17" workbookViewId="0">
      <selection activeCell="P21" sqref="P21:Q40"/>
    </sheetView>
  </sheetViews>
  <sheetFormatPr defaultRowHeight="12.75" x14ac:dyDescent="0.2"/>
  <cols>
    <col min="1" max="1" width="65.83203125" bestFit="1" customWidth="1"/>
    <col min="2" max="14" width="3.83203125" hidden="1" customWidth="1"/>
    <col min="15" max="15" width="7.5" bestFit="1" customWidth="1"/>
    <col min="16" max="17" width="20.83203125" customWidth="1"/>
    <col min="18" max="18" width="3.83203125" customWidth="1"/>
    <col min="19" max="21" width="11.83203125" customWidth="1"/>
    <col min="22" max="22" width="3.83203125" customWidth="1"/>
    <col min="23" max="23" width="12.8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53" t="s">
        <v>227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</row>
    <row r="18" spans="1:17" x14ac:dyDescent="0.2">
      <c r="A18" s="154" t="s">
        <v>216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1:17" ht="63.75" x14ac:dyDescent="0.2">
      <c r="A19" s="24" t="s">
        <v>67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228</v>
      </c>
      <c r="Q19" s="24" t="s">
        <v>229</v>
      </c>
    </row>
    <row r="20" spans="1:17" x14ac:dyDescent="0.2">
      <c r="A20" s="32">
        <v>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>
        <v>2</v>
      </c>
      <c r="P20" s="32">
        <v>3</v>
      </c>
      <c r="Q20" s="32">
        <v>4</v>
      </c>
    </row>
    <row r="21" spans="1:17" ht="15.75" x14ac:dyDescent="0.25">
      <c r="A21" s="26" t="s">
        <v>230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56"/>
      <c r="Q21" s="56"/>
    </row>
    <row r="22" spans="1:17" ht="15.75" x14ac:dyDescent="0.25">
      <c r="A22" s="26" t="s">
        <v>231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56"/>
      <c r="Q22" s="56"/>
    </row>
    <row r="23" spans="1:17" ht="15.75" x14ac:dyDescent="0.25">
      <c r="A23" s="26" t="s">
        <v>232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56"/>
      <c r="Q23" s="56"/>
    </row>
    <row r="24" spans="1:17" ht="25.5" x14ac:dyDescent="0.25">
      <c r="A24" s="30" t="s">
        <v>233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7">
        <v>4</v>
      </c>
      <c r="P24" s="56"/>
      <c r="Q24" s="56"/>
    </row>
    <row r="25" spans="1:17" ht="15.75" x14ac:dyDescent="0.25">
      <c r="A25" s="30" t="s">
        <v>234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7">
        <v>5</v>
      </c>
      <c r="P25" s="56"/>
      <c r="Q25" s="56"/>
    </row>
    <row r="26" spans="1:17" ht="15.75" x14ac:dyDescent="0.25">
      <c r="A26" s="30" t="s">
        <v>235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7">
        <v>6</v>
      </c>
      <c r="P26" s="56"/>
      <c r="Q26" s="56"/>
    </row>
    <row r="27" spans="1:17" ht="15.75" x14ac:dyDescent="0.25">
      <c r="A27" s="30" t="s">
        <v>236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7">
        <v>7</v>
      </c>
      <c r="P27" s="56"/>
      <c r="Q27" s="56"/>
    </row>
    <row r="28" spans="1:17" ht="15.75" x14ac:dyDescent="0.25">
      <c r="A28" s="30" t="s">
        <v>237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7">
        <v>8</v>
      </c>
      <c r="P28" s="56"/>
      <c r="Q28" s="56"/>
    </row>
    <row r="29" spans="1:17" ht="15.75" x14ac:dyDescent="0.25">
      <c r="A29" s="26" t="s">
        <v>238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56"/>
      <c r="Q29" s="56"/>
    </row>
    <row r="30" spans="1:17" ht="15.75" x14ac:dyDescent="0.25">
      <c r="A30" s="26" t="s">
        <v>239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2">
        <v>10</v>
      </c>
      <c r="P30" s="56"/>
      <c r="Q30" s="56"/>
    </row>
    <row r="31" spans="1:17" ht="15.75" x14ac:dyDescent="0.25">
      <c r="A31" s="26" t="s">
        <v>240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2">
        <v>11</v>
      </c>
      <c r="P31" s="56"/>
      <c r="Q31" s="56"/>
    </row>
    <row r="32" spans="1:17" ht="15.75" x14ac:dyDescent="0.25">
      <c r="A32" s="26" t="s">
        <v>241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32">
        <v>12</v>
      </c>
      <c r="P32" s="56"/>
      <c r="Q32" s="56"/>
    </row>
    <row r="33" spans="1:23" ht="15.75" x14ac:dyDescent="0.25">
      <c r="A33" s="26" t="s">
        <v>242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32">
        <v>13</v>
      </c>
      <c r="P33" s="56"/>
      <c r="Q33" s="56"/>
    </row>
    <row r="34" spans="1:23" ht="15.75" x14ac:dyDescent="0.25">
      <c r="A34" s="26" t="s">
        <v>243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32">
        <v>14</v>
      </c>
      <c r="P34" s="56"/>
      <c r="Q34" s="56"/>
    </row>
    <row r="35" spans="1:23" ht="15.75" x14ac:dyDescent="0.25">
      <c r="A35" s="26" t="s">
        <v>244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32">
        <v>15</v>
      </c>
      <c r="P35" s="56"/>
      <c r="Q35" s="56"/>
    </row>
    <row r="36" spans="1:23" ht="15.75" x14ac:dyDescent="0.25">
      <c r="A36" s="26" t="s">
        <v>245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32">
        <v>16</v>
      </c>
      <c r="P36" s="56"/>
      <c r="Q36" s="56"/>
    </row>
    <row r="37" spans="1:23" ht="15.75" x14ac:dyDescent="0.25">
      <c r="A37" s="26" t="s">
        <v>246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32">
        <v>17</v>
      </c>
      <c r="P37" s="56"/>
      <c r="Q37" s="56"/>
    </row>
    <row r="38" spans="1:23" ht="15.75" x14ac:dyDescent="0.25">
      <c r="A38" s="26" t="s">
        <v>247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32">
        <v>18</v>
      </c>
      <c r="P38" s="56"/>
      <c r="Q38" s="56"/>
    </row>
    <row r="39" spans="1:23" ht="15.75" x14ac:dyDescent="0.25">
      <c r="A39" s="26" t="s">
        <v>248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32">
        <v>19</v>
      </c>
      <c r="P39" s="56"/>
      <c r="Q39" s="56"/>
    </row>
    <row r="40" spans="1:23" ht="15.75" x14ac:dyDescent="0.25">
      <c r="A40" s="26" t="s">
        <v>249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32">
        <v>20</v>
      </c>
      <c r="P40" s="56"/>
      <c r="Q40" s="56"/>
    </row>
    <row r="44" spans="1:23" s="2" customFormat="1" ht="38.25" customHeight="1" x14ac:dyDescent="0.2">
      <c r="A44" s="165" t="s">
        <v>250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</row>
    <row r="45" spans="1:23" s="2" customFormat="1" ht="15.75" x14ac:dyDescent="0.2">
      <c r="A45" s="166" t="s">
        <v>251</v>
      </c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3" t="s">
        <v>252</v>
      </c>
      <c r="Q45" s="163"/>
      <c r="S45" s="163" t="s">
        <v>253</v>
      </c>
      <c r="T45" s="163"/>
      <c r="U45" s="163"/>
      <c r="W45" s="59"/>
    </row>
    <row r="46" spans="1:23" s="2" customFormat="1" x14ac:dyDescent="0.2">
      <c r="P46" s="130" t="s">
        <v>254</v>
      </c>
      <c r="Q46" s="130"/>
      <c r="S46" s="130" t="s">
        <v>255</v>
      </c>
      <c r="T46" s="130"/>
      <c r="U46" s="130"/>
      <c r="W46" s="60" t="s">
        <v>256</v>
      </c>
    </row>
    <row r="47" spans="1:23" s="2" customFormat="1" x14ac:dyDescent="0.2"/>
    <row r="48" spans="1:23" s="2" customFormat="1" ht="15.75" x14ac:dyDescent="0.2">
      <c r="O48" s="61"/>
      <c r="P48" s="163" t="s">
        <v>257</v>
      </c>
      <c r="Q48" s="163"/>
      <c r="S48" s="164"/>
      <c r="T48" s="164"/>
      <c r="U48" s="164"/>
    </row>
    <row r="49" spans="16:21" s="2" customFormat="1" x14ac:dyDescent="0.2">
      <c r="P49" s="130" t="s">
        <v>258</v>
      </c>
      <c r="Q49" s="130"/>
      <c r="S49" s="162" t="s">
        <v>259</v>
      </c>
      <c r="T49" s="130"/>
      <c r="U49" s="130"/>
    </row>
  </sheetData>
  <sheetProtection password="E2BC" sheet="1" objects="1" scenarios="1" selectLockedCells="1"/>
  <mergeCells count="12">
    <mergeCell ref="A17:Q17"/>
    <mergeCell ref="A18:Q18"/>
    <mergeCell ref="P45:Q45"/>
    <mergeCell ref="S45:U45"/>
    <mergeCell ref="A44:O44"/>
    <mergeCell ref="A45:O45"/>
    <mergeCell ref="P49:Q49"/>
    <mergeCell ref="S49:U49"/>
    <mergeCell ref="P46:Q46"/>
    <mergeCell ref="S46:U46"/>
    <mergeCell ref="P48:Q48"/>
    <mergeCell ref="S48:U48"/>
  </mergeCells>
  <dataValidations count="2">
    <dataValidation type="date" allowBlank="1" showInputMessage="1" showErrorMessage="1" sqref="S48:U48">
      <formula1>38718</formula1>
      <formula2>44196</formula2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P21:Q40">
      <formula1>0</formula1>
      <formula2>999999999999</formula2>
    </dataValidation>
  </dataValidations>
  <printOptions horizontalCentered="1"/>
  <pageMargins left="0.39374999999999999" right="0.39374999999999999" top="0.59027779999999996" bottom="0.39374999999999999" header="0" footer="0"/>
  <pageSetup paperSize="9" scale="90" orientation="landscape" blackAndWhite="1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Q31"/>
  <sheetViews>
    <sheetView topLeftCell="A16" workbookViewId="0">
      <selection activeCell="P21" sqref="P21"/>
    </sheetView>
  </sheetViews>
  <sheetFormatPr defaultRowHeight="12.75" x14ac:dyDescent="0.2"/>
  <cols>
    <col min="1" max="1" width="80.33203125" style="33" bestFit="1" customWidth="1"/>
    <col min="2" max="14" width="2.5" style="33" hidden="1" customWidth="1"/>
    <col min="15" max="15" width="7.5" style="33" bestFit="1" customWidth="1"/>
    <col min="16" max="17" width="17.83203125" style="33" customWidth="1"/>
    <col min="18" max="16384" width="9.33203125" style="33"/>
  </cols>
  <sheetData>
    <row r="1" spans="1:17" hidden="1" x14ac:dyDescent="0.2"/>
    <row r="2" spans="1:17" hidden="1" x14ac:dyDescent="0.2"/>
    <row r="3" spans="1:17" hidden="1" x14ac:dyDescent="0.2"/>
    <row r="4" spans="1:17" hidden="1" x14ac:dyDescent="0.2"/>
    <row r="5" spans="1:17" hidden="1" x14ac:dyDescent="0.2"/>
    <row r="6" spans="1:17" hidden="1" x14ac:dyDescent="0.2"/>
    <row r="7" spans="1:17" hidden="1" x14ac:dyDescent="0.2"/>
    <row r="8" spans="1:17" hidden="1" x14ac:dyDescent="0.2"/>
    <row r="9" spans="1:17" hidden="1" x14ac:dyDescent="0.2"/>
    <row r="10" spans="1:17" hidden="1" x14ac:dyDescent="0.2"/>
    <row r="11" spans="1:17" hidden="1" x14ac:dyDescent="0.2"/>
    <row r="12" spans="1:17" hidden="1" x14ac:dyDescent="0.2"/>
    <row r="13" spans="1:17" hidden="1" x14ac:dyDescent="0.2"/>
    <row r="14" spans="1:17" hidden="1" x14ac:dyDescent="0.2"/>
    <row r="15" spans="1:17" hidden="1" x14ac:dyDescent="0.2"/>
    <row r="16" spans="1:17" ht="20.100000000000001" customHeight="1" x14ac:dyDescent="0.2">
      <c r="A16" s="153" t="s">
        <v>260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</row>
    <row r="17" spans="1:17" x14ac:dyDescent="0.2">
      <c r="A17" s="157" t="s">
        <v>261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ht="30" customHeight="1" x14ac:dyDescent="0.2">
      <c r="A18" s="167" t="s">
        <v>35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167" t="s">
        <v>24</v>
      </c>
      <c r="P18" s="167" t="s">
        <v>37</v>
      </c>
      <c r="Q18" s="167"/>
    </row>
    <row r="19" spans="1:17" ht="30" customHeight="1" x14ac:dyDescent="0.2">
      <c r="A19" s="16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167"/>
      <c r="P19" s="35" t="s">
        <v>38</v>
      </c>
      <c r="Q19" s="35" t="s">
        <v>262</v>
      </c>
    </row>
    <row r="20" spans="1:17" x14ac:dyDescent="0.2">
      <c r="A20" s="37">
        <v>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>
        <v>2</v>
      </c>
      <c r="P20" s="37">
        <v>3</v>
      </c>
      <c r="Q20" s="37">
        <v>4</v>
      </c>
    </row>
    <row r="21" spans="1:17" ht="15.75" x14ac:dyDescent="0.25">
      <c r="A21" s="62" t="s">
        <v>46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38">
        <v>1</v>
      </c>
      <c r="P21" s="28"/>
      <c r="Q21" s="28"/>
    </row>
    <row r="22" spans="1:17" ht="25.5" x14ac:dyDescent="0.25">
      <c r="A22" s="64" t="s">
        <v>47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38">
        <v>2</v>
      </c>
      <c r="P22" s="28"/>
      <c r="Q22" s="28"/>
    </row>
    <row r="23" spans="1:17" ht="15.75" x14ac:dyDescent="0.25">
      <c r="A23" s="64" t="s">
        <v>48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38">
        <v>3</v>
      </c>
      <c r="P23" s="28"/>
      <c r="Q23" s="28"/>
    </row>
    <row r="24" spans="1:17" ht="15.75" x14ac:dyDescent="0.25">
      <c r="A24" s="64" t="s">
        <v>49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38">
        <v>4</v>
      </c>
      <c r="P24" s="28"/>
      <c r="Q24" s="28"/>
    </row>
    <row r="25" spans="1:17" ht="15.75" x14ac:dyDescent="0.25">
      <c r="A25" s="64" t="s">
        <v>50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38">
        <v>5</v>
      </c>
      <c r="P25" s="28"/>
      <c r="Q25" s="28"/>
    </row>
    <row r="26" spans="1:17" ht="15.75" x14ac:dyDescent="0.25">
      <c r="A26" s="64" t="s">
        <v>51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38">
        <v>6</v>
      </c>
      <c r="P26" s="28"/>
      <c r="Q26" s="28"/>
    </row>
    <row r="27" spans="1:17" ht="15.75" x14ac:dyDescent="0.25">
      <c r="A27" s="64" t="s">
        <v>52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38">
        <v>7</v>
      </c>
      <c r="P27" s="28"/>
      <c r="Q27" s="28"/>
    </row>
    <row r="28" spans="1:17" ht="15.75" x14ac:dyDescent="0.25">
      <c r="A28" s="64" t="s">
        <v>53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38">
        <v>8</v>
      </c>
      <c r="P28" s="28"/>
      <c r="Q28" s="28"/>
    </row>
    <row r="29" spans="1:17" ht="15.75" x14ac:dyDescent="0.25">
      <c r="A29" s="64" t="s">
        <v>54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38">
        <v>9</v>
      </c>
      <c r="P29" s="28"/>
      <c r="Q29" s="28"/>
    </row>
    <row r="30" spans="1:17" ht="15.75" x14ac:dyDescent="0.25">
      <c r="A30" s="62" t="s">
        <v>263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6">
        <v>10</v>
      </c>
      <c r="P30" s="28"/>
      <c r="Q30" s="28"/>
    </row>
    <row r="31" spans="1:17" ht="15.75" x14ac:dyDescent="0.25">
      <c r="A31" s="62" t="s">
        <v>264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6">
        <v>11</v>
      </c>
      <c r="P31" s="28"/>
      <c r="Q31" s="28"/>
    </row>
  </sheetData>
  <sheetProtection selectLockedCells="1"/>
  <mergeCells count="5">
    <mergeCell ref="A18:A19"/>
    <mergeCell ref="O18:O19"/>
    <mergeCell ref="P18:Q18"/>
    <mergeCell ref="A16:Q16"/>
    <mergeCell ref="A17:Q17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Q31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Q21"/>
  <sheetViews>
    <sheetView topLeftCell="A17" workbookViewId="0">
      <selection activeCell="P21" sqref="P21"/>
    </sheetView>
  </sheetViews>
  <sheetFormatPr defaultRowHeight="12.75" x14ac:dyDescent="0.2"/>
  <cols>
    <col min="1" max="1" width="31.6640625" customWidth="1"/>
    <col min="2" max="14" width="3.33203125" hidden="1" customWidth="1"/>
    <col min="15" max="15" width="7.5" bestFit="1" customWidth="1"/>
    <col min="16" max="17" width="17.8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</row>
    <row r="18" spans="1:17" x14ac:dyDescent="0.2">
      <c r="A18" s="155" t="s">
        <v>261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</row>
    <row r="19" spans="1:17" ht="51" x14ac:dyDescent="0.2">
      <c r="A19" s="67" t="s">
        <v>78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24" t="s">
        <v>24</v>
      </c>
      <c r="P19" s="24" t="s">
        <v>265</v>
      </c>
      <c r="Q19" s="24" t="s">
        <v>266</v>
      </c>
    </row>
    <row r="20" spans="1:17" x14ac:dyDescent="0.2">
      <c r="A20" s="67">
        <v>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24">
        <v>2</v>
      </c>
      <c r="P20" s="24">
        <v>3</v>
      </c>
      <c r="Q20" s="24">
        <v>4</v>
      </c>
    </row>
    <row r="21" spans="1:17" ht="15.75" x14ac:dyDescent="0.25">
      <c r="A21" s="68" t="s">
        <v>38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>
        <v>1</v>
      </c>
      <c r="P21" s="28"/>
      <c r="Q21" s="28"/>
    </row>
  </sheetData>
  <sheetProtection selectLockedCells="1"/>
  <mergeCells count="2">
    <mergeCell ref="A17:Q17"/>
    <mergeCell ref="A18:Q18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Q21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P21"/>
  <sheetViews>
    <sheetView topLeftCell="A17" workbookViewId="0">
      <selection activeCell="P21" sqref="P21"/>
    </sheetView>
  </sheetViews>
  <sheetFormatPr defaultRowHeight="12.75" x14ac:dyDescent="0.2"/>
  <cols>
    <col min="1" max="1" width="80.83203125" customWidth="1"/>
    <col min="2" max="14" width="3.6640625" hidden="1" customWidth="1"/>
    <col min="15" max="15" width="7.5" bestFit="1" customWidth="1"/>
    <col min="16" max="16" width="15.8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1:16" x14ac:dyDescent="0.2">
      <c r="A18" s="154" t="s">
        <v>267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6" ht="30" customHeight="1" x14ac:dyDescent="0.2">
      <c r="A19" s="24" t="s">
        <v>78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149</v>
      </c>
    </row>
    <row r="20" spans="1:16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32">
        <v>2</v>
      </c>
      <c r="P20" s="25">
        <v>3</v>
      </c>
    </row>
    <row r="21" spans="1:16" ht="25.5" x14ac:dyDescent="0.25">
      <c r="A21" s="42" t="s">
        <v>268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7">
        <v>1</v>
      </c>
      <c r="P21" s="28"/>
    </row>
  </sheetData>
  <sheetProtection selectLockedCells="1"/>
  <mergeCells count="2">
    <mergeCell ref="A17:P17"/>
    <mergeCell ref="A18:P18"/>
  </mergeCells>
  <dataValidations count="1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">
      <formula1>"0,1"</formula1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P455"/>
  <sheetViews>
    <sheetView workbookViewId="0"/>
  </sheetViews>
  <sheetFormatPr defaultRowHeight="12.75" x14ac:dyDescent="0.2"/>
  <cols>
    <col min="7" max="7" width="70.5" customWidth="1"/>
    <col min="10" max="10" width="14.6640625" customWidth="1"/>
    <col min="12" max="12" width="15.83203125" customWidth="1"/>
    <col min="13" max="13" width="17.33203125" customWidth="1"/>
    <col min="15" max="15" width="14.6640625" customWidth="1"/>
  </cols>
  <sheetData>
    <row r="1" spans="1:16" x14ac:dyDescent="0.2">
      <c r="A1" s="71" t="s">
        <v>269</v>
      </c>
      <c r="B1" s="72"/>
      <c r="C1" s="72"/>
      <c r="D1" s="71"/>
      <c r="E1" s="72"/>
      <c r="F1" s="72"/>
      <c r="G1" s="72"/>
      <c r="H1" s="72"/>
      <c r="J1" s="73" t="s">
        <v>270</v>
      </c>
      <c r="K1" s="73"/>
      <c r="L1" s="74"/>
      <c r="M1" s="74"/>
      <c r="O1" s="73" t="s">
        <v>271</v>
      </c>
      <c r="P1" s="74"/>
    </row>
    <row r="2" spans="1:16" x14ac:dyDescent="0.2">
      <c r="A2" s="75" t="s">
        <v>272</v>
      </c>
      <c r="B2" s="75" t="s">
        <v>273</v>
      </c>
      <c r="C2" s="75" t="s">
        <v>274</v>
      </c>
      <c r="D2" s="75" t="s">
        <v>275</v>
      </c>
      <c r="E2" s="75" t="s">
        <v>276</v>
      </c>
      <c r="F2" s="75" t="s">
        <v>277</v>
      </c>
      <c r="G2" s="75" t="s">
        <v>278</v>
      </c>
      <c r="H2" s="75" t="s">
        <v>279</v>
      </c>
      <c r="J2" s="76" t="s">
        <v>280</v>
      </c>
      <c r="K2" s="76" t="s">
        <v>281</v>
      </c>
      <c r="L2" s="76" t="s">
        <v>276</v>
      </c>
      <c r="M2" s="76" t="s">
        <v>282</v>
      </c>
      <c r="O2" s="77" t="s">
        <v>283</v>
      </c>
      <c r="P2" s="77" t="s">
        <v>284</v>
      </c>
    </row>
    <row r="3" spans="1:16" x14ac:dyDescent="0.2">
      <c r="A3" s="78">
        <f t="shared" ref="A3:A66" si="0">P_3</f>
        <v>609537</v>
      </c>
      <c r="B3" s="79">
        <v>0</v>
      </c>
      <c r="C3" s="79">
        <v>0</v>
      </c>
      <c r="D3" s="79">
        <v>0</v>
      </c>
      <c r="E3" s="79" t="str">
        <f>CONCATENATE("Количество ошибок в документе: ",H3)</f>
        <v>Количество ошибок в документе: 2</v>
      </c>
      <c r="F3" s="79"/>
      <c r="G3" s="79"/>
      <c r="H3" s="80">
        <f>SUM(H4:H11,H12,H14,H105,H112,H114,H123,H411,H438,H441,H450)</f>
        <v>2</v>
      </c>
      <c r="J3" s="2" t="s">
        <v>285</v>
      </c>
      <c r="K3" s="2">
        <v>1</v>
      </c>
      <c r="L3" s="2" t="s">
        <v>286</v>
      </c>
      <c r="M3" s="2" t="s">
        <v>8</v>
      </c>
    </row>
    <row r="4" spans="1:16" x14ac:dyDescent="0.2">
      <c r="A4" s="81">
        <f t="shared" si="0"/>
        <v>609537</v>
      </c>
      <c r="B4" s="2">
        <v>0</v>
      </c>
      <c r="C4" s="2">
        <v>1</v>
      </c>
      <c r="D4" s="2">
        <v>1</v>
      </c>
      <c r="E4" s="2" t="s">
        <v>287</v>
      </c>
      <c r="H4" s="2">
        <f>IF(LEN(P_1)&lt;&gt;0,0,1)</f>
        <v>0</v>
      </c>
      <c r="J4" s="2" t="s">
        <v>288</v>
      </c>
      <c r="K4" s="2">
        <v>2</v>
      </c>
      <c r="L4" s="2" t="s">
        <v>289</v>
      </c>
      <c r="M4" s="2" t="str">
        <f>IF(P_1=0,"Нет данных",P_1)</f>
        <v>ГАОУ АО ДО "РШТ"</v>
      </c>
      <c r="O4" s="82">
        <f ca="1">TODAY()</f>
        <v>44614</v>
      </c>
      <c r="P4">
        <v>0</v>
      </c>
    </row>
    <row r="5" spans="1:16" x14ac:dyDescent="0.2">
      <c r="A5" s="81">
        <f t="shared" si="0"/>
        <v>609537</v>
      </c>
      <c r="B5" s="2">
        <v>0</v>
      </c>
      <c r="C5" s="2">
        <v>2</v>
      </c>
      <c r="D5" s="2">
        <v>2</v>
      </c>
      <c r="E5" s="2" t="s">
        <v>290</v>
      </c>
      <c r="H5" s="2">
        <f>IF(LEN(P_2)&lt;&gt;0,0,1)</f>
        <v>0</v>
      </c>
      <c r="J5" s="2" t="s">
        <v>291</v>
      </c>
      <c r="K5" s="2">
        <v>3</v>
      </c>
      <c r="L5" s="2" t="s">
        <v>292</v>
      </c>
      <c r="M5" s="2" t="str">
        <f>IF(P_2=0,"Нет данных",P_2)</f>
        <v>414056 г. Астрахань, ул. Анри Барбюса, 7</v>
      </c>
    </row>
    <row r="6" spans="1:16" x14ac:dyDescent="0.2">
      <c r="A6" s="81">
        <f t="shared" si="0"/>
        <v>609537</v>
      </c>
      <c r="B6" s="2">
        <v>0</v>
      </c>
      <c r="C6" s="2">
        <v>3</v>
      </c>
      <c r="D6" s="2">
        <v>3</v>
      </c>
      <c r="E6" s="2" t="s">
        <v>293</v>
      </c>
      <c r="H6" s="2">
        <f>IF(LEN(P_3)&lt;&gt;0,0,1)</f>
        <v>0</v>
      </c>
      <c r="J6" s="2" t="s">
        <v>294</v>
      </c>
      <c r="K6" s="2">
        <v>4</v>
      </c>
      <c r="L6" s="2" t="s">
        <v>295</v>
      </c>
      <c r="M6" s="2" t="str">
        <f>TEXT(P_3,"0000000")</f>
        <v>0609537</v>
      </c>
    </row>
    <row r="7" spans="1:16" x14ac:dyDescent="0.2">
      <c r="A7" s="81">
        <f t="shared" si="0"/>
        <v>609537</v>
      </c>
      <c r="B7" s="2">
        <v>0</v>
      </c>
      <c r="C7" s="2">
        <v>4</v>
      </c>
      <c r="D7" s="2">
        <v>4</v>
      </c>
      <c r="E7" s="2" t="s">
        <v>296</v>
      </c>
      <c r="H7" s="2">
        <f>IF(LEN(P_4)&lt;&gt;0,0,1)</f>
        <v>1</v>
      </c>
      <c r="J7" s="2" t="s">
        <v>297</v>
      </c>
      <c r="K7" s="2">
        <v>5</v>
      </c>
      <c r="L7" s="2" t="s">
        <v>298</v>
      </c>
      <c r="M7" s="2" t="str">
        <f>IF(P_4=0,"Нет данных",P_4)</f>
        <v>Нет данных</v>
      </c>
    </row>
    <row r="8" spans="1:16" x14ac:dyDescent="0.2">
      <c r="A8" s="81">
        <f t="shared" si="0"/>
        <v>609537</v>
      </c>
      <c r="B8" s="2">
        <v>0</v>
      </c>
      <c r="C8" s="2">
        <v>5</v>
      </c>
      <c r="D8" s="2">
        <v>5</v>
      </c>
      <c r="E8" s="2" t="s">
        <v>299</v>
      </c>
      <c r="H8" s="2">
        <f>IF(LEN(R_1)&lt;&gt;0,0,1)</f>
        <v>0</v>
      </c>
      <c r="J8" s="83" t="s">
        <v>300</v>
      </c>
      <c r="K8" s="84"/>
      <c r="L8" s="84"/>
      <c r="M8" s="84"/>
    </row>
    <row r="9" spans="1:16" x14ac:dyDescent="0.2">
      <c r="A9" s="81">
        <f t="shared" si="0"/>
        <v>609537</v>
      </c>
      <c r="B9" s="2">
        <v>0</v>
      </c>
      <c r="C9" s="2">
        <v>6</v>
      </c>
      <c r="D9" s="2">
        <v>6</v>
      </c>
      <c r="E9" s="2" t="s">
        <v>301</v>
      </c>
      <c r="H9" s="2">
        <f>IF(LEN(R_2)&lt;&gt;0,0,1)</f>
        <v>0</v>
      </c>
    </row>
    <row r="10" spans="1:16" x14ac:dyDescent="0.2">
      <c r="A10" s="81">
        <f t="shared" si="0"/>
        <v>609537</v>
      </c>
      <c r="B10" s="2">
        <v>0</v>
      </c>
      <c r="C10" s="2">
        <v>7</v>
      </c>
      <c r="D10" s="2">
        <v>7</v>
      </c>
      <c r="E10" s="2" t="s">
        <v>302</v>
      </c>
      <c r="H10" s="2">
        <f>IF(LEN(R_3)&lt;&gt;0,0,1)</f>
        <v>0</v>
      </c>
    </row>
    <row r="11" spans="1:16" x14ac:dyDescent="0.2">
      <c r="A11" s="81">
        <f t="shared" si="0"/>
        <v>609537</v>
      </c>
      <c r="B11" s="2">
        <v>0</v>
      </c>
      <c r="C11" s="2">
        <v>8</v>
      </c>
      <c r="D11" s="2">
        <v>8</v>
      </c>
      <c r="E11" s="2" t="s">
        <v>303</v>
      </c>
      <c r="H11" s="2">
        <f>IF(LEN(R_4)&lt;&gt;0,0,1)</f>
        <v>1</v>
      </c>
    </row>
    <row r="12" spans="1:16" x14ac:dyDescent="0.2">
      <c r="A12" s="78">
        <f t="shared" si="0"/>
        <v>609537</v>
      </c>
      <c r="B12" s="79">
        <v>1</v>
      </c>
      <c r="C12" s="79">
        <v>0</v>
      </c>
      <c r="D12" s="79">
        <v>0</v>
      </c>
      <c r="E12" s="79" t="str">
        <f>CONCATENATE("Количество ошибок в разделе 1: ",H12)</f>
        <v>Количество ошибок в разделе 1: 0</v>
      </c>
      <c r="F12" s="79"/>
      <c r="G12" s="79"/>
      <c r="H12" s="79">
        <f>SUM(H13)</f>
        <v>0</v>
      </c>
    </row>
    <row r="13" spans="1:16" x14ac:dyDescent="0.2">
      <c r="A13" s="81">
        <f t="shared" si="0"/>
        <v>609537</v>
      </c>
      <c r="B13" s="2">
        <v>1</v>
      </c>
      <c r="C13" s="2">
        <v>1</v>
      </c>
      <c r="D13" s="2">
        <v>1</v>
      </c>
      <c r="E13" s="2"/>
    </row>
    <row r="14" spans="1:16" x14ac:dyDescent="0.2">
      <c r="A14" s="78">
        <f t="shared" si="0"/>
        <v>609537</v>
      </c>
      <c r="B14" s="79">
        <v>2</v>
      </c>
      <c r="C14" s="79">
        <v>0</v>
      </c>
      <c r="D14" s="79">
        <v>0</v>
      </c>
      <c r="E14" s="79" t="str">
        <f>CONCATENATE("Количество ошибок в разделе 2: ",H14)</f>
        <v>Количество ошибок в разделе 2: 0</v>
      </c>
      <c r="F14" s="79"/>
      <c r="G14" s="79"/>
      <c r="H14" s="79">
        <f>SUM(H15:H104)</f>
        <v>0</v>
      </c>
    </row>
    <row r="15" spans="1:16" x14ac:dyDescent="0.2">
      <c r="A15" s="81">
        <f t="shared" si="0"/>
        <v>609537</v>
      </c>
      <c r="B15" s="2">
        <v>2</v>
      </c>
      <c r="C15">
        <v>1</v>
      </c>
      <c r="D15" s="3">
        <v>1</v>
      </c>
      <c r="E15" s="85" t="s">
        <v>304</v>
      </c>
      <c r="H15">
        <f>IF('Раздел 2'!P21=SUM('Раздел 2'!P22:P29),0,1)</f>
        <v>0</v>
      </c>
    </row>
    <row r="16" spans="1:16" x14ac:dyDescent="0.2">
      <c r="A16" s="81">
        <f t="shared" si="0"/>
        <v>609537</v>
      </c>
      <c r="B16" s="2">
        <v>2</v>
      </c>
      <c r="C16" s="86">
        <v>2</v>
      </c>
      <c r="D16" s="86">
        <v>2</v>
      </c>
      <c r="E16" s="85" t="s">
        <v>305</v>
      </c>
      <c r="H16">
        <f>IF('Раздел 2'!Q21=SUM('Раздел 2'!Q22:Q29),0,1)</f>
        <v>0</v>
      </c>
    </row>
    <row r="17" spans="1:8" x14ac:dyDescent="0.2">
      <c r="A17" s="81">
        <f t="shared" si="0"/>
        <v>609537</v>
      </c>
      <c r="B17" s="2">
        <v>2</v>
      </c>
      <c r="C17">
        <v>3</v>
      </c>
      <c r="D17" s="86">
        <v>3</v>
      </c>
      <c r="E17" s="85" t="s">
        <v>306</v>
      </c>
      <c r="H17">
        <f>IF('Раздел 2'!R21=SUM('Раздел 2'!R22:R29),0,1)</f>
        <v>0</v>
      </c>
    </row>
    <row r="18" spans="1:8" x14ac:dyDescent="0.2">
      <c r="A18" s="81">
        <f t="shared" si="0"/>
        <v>609537</v>
      </c>
      <c r="B18" s="2">
        <v>2</v>
      </c>
      <c r="C18" s="86">
        <v>4</v>
      </c>
      <c r="D18" s="3">
        <v>4</v>
      </c>
      <c r="E18" s="85" t="s">
        <v>307</v>
      </c>
      <c r="H18">
        <f>IF('Раздел 2'!S21=SUM('Раздел 2'!S22:S29),0,1)</f>
        <v>0</v>
      </c>
    </row>
    <row r="19" spans="1:8" x14ac:dyDescent="0.2">
      <c r="A19" s="81">
        <f t="shared" si="0"/>
        <v>609537</v>
      </c>
      <c r="B19" s="2">
        <v>2</v>
      </c>
      <c r="C19">
        <v>5</v>
      </c>
      <c r="D19" s="86">
        <v>5</v>
      </c>
      <c r="E19" s="85" t="s">
        <v>308</v>
      </c>
      <c r="H19">
        <f>IF('Раздел 2'!T21=SUM('Раздел 2'!T22:T29),0,1)</f>
        <v>0</v>
      </c>
    </row>
    <row r="20" spans="1:8" x14ac:dyDescent="0.2">
      <c r="A20" s="81">
        <f t="shared" si="0"/>
        <v>609537</v>
      </c>
      <c r="B20" s="2">
        <v>2</v>
      </c>
      <c r="C20" s="86">
        <v>6</v>
      </c>
      <c r="D20" s="86">
        <v>6</v>
      </c>
      <c r="E20" s="85" t="s">
        <v>309</v>
      </c>
      <c r="H20">
        <f>IF('Раздел 2'!U21=SUM('Раздел 2'!U22:U29),0,1)</f>
        <v>0</v>
      </c>
    </row>
    <row r="21" spans="1:8" x14ac:dyDescent="0.2">
      <c r="A21" s="81">
        <f t="shared" si="0"/>
        <v>609537</v>
      </c>
      <c r="B21" s="2">
        <v>2</v>
      </c>
      <c r="C21">
        <v>7</v>
      </c>
      <c r="D21" s="3">
        <v>7</v>
      </c>
      <c r="E21" s="85" t="s">
        <v>310</v>
      </c>
      <c r="H21">
        <f>IF('Раздел 2'!V21=SUM('Раздел 2'!V22:V29),0,1)</f>
        <v>0</v>
      </c>
    </row>
    <row r="22" spans="1:8" x14ac:dyDescent="0.2">
      <c r="A22" s="81">
        <f t="shared" si="0"/>
        <v>609537</v>
      </c>
      <c r="B22" s="2">
        <v>2</v>
      </c>
      <c r="C22" s="86">
        <v>8</v>
      </c>
      <c r="D22" s="86">
        <v>8</v>
      </c>
      <c r="E22" s="85" t="s">
        <v>311</v>
      </c>
      <c r="H22">
        <f>IF('Раздел 2'!W21=SUM('Раздел 2'!W22:W29),0,1)</f>
        <v>0</v>
      </c>
    </row>
    <row r="23" spans="1:8" x14ac:dyDescent="0.2">
      <c r="A23" s="81">
        <f t="shared" si="0"/>
        <v>609537</v>
      </c>
      <c r="B23" s="2">
        <v>2</v>
      </c>
      <c r="C23">
        <v>9</v>
      </c>
      <c r="D23" s="86">
        <v>9</v>
      </c>
      <c r="E23" s="85" t="s">
        <v>312</v>
      </c>
      <c r="H23">
        <f>IF('Раздел 2'!P21&gt;='Раздел 2'!P30,0,1)</f>
        <v>0</v>
      </c>
    </row>
    <row r="24" spans="1:8" x14ac:dyDescent="0.2">
      <c r="A24" s="81">
        <f t="shared" si="0"/>
        <v>609537</v>
      </c>
      <c r="B24" s="2">
        <v>2</v>
      </c>
      <c r="C24" s="86">
        <v>10</v>
      </c>
      <c r="D24" s="3">
        <v>10</v>
      </c>
      <c r="E24" s="85" t="s">
        <v>313</v>
      </c>
      <c r="H24">
        <f>IF('Раздел 2'!Q21&gt;='Раздел 2'!Q30,0,1)</f>
        <v>0</v>
      </c>
    </row>
    <row r="25" spans="1:8" x14ac:dyDescent="0.2">
      <c r="A25" s="81">
        <f t="shared" si="0"/>
        <v>609537</v>
      </c>
      <c r="B25" s="2">
        <v>2</v>
      </c>
      <c r="C25">
        <v>11</v>
      </c>
      <c r="D25" s="86">
        <v>11</v>
      </c>
      <c r="E25" s="85" t="s">
        <v>314</v>
      </c>
      <c r="H25">
        <f>IF('Раздел 2'!R21&gt;='Раздел 2'!R30,0,1)</f>
        <v>0</v>
      </c>
    </row>
    <row r="26" spans="1:8" x14ac:dyDescent="0.2">
      <c r="A26" s="81">
        <f t="shared" si="0"/>
        <v>609537</v>
      </c>
      <c r="B26" s="2">
        <v>2</v>
      </c>
      <c r="C26" s="86">
        <v>12</v>
      </c>
      <c r="D26" s="86">
        <v>12</v>
      </c>
      <c r="E26" s="85" t="s">
        <v>315</v>
      </c>
      <c r="H26">
        <f>IF('Раздел 2'!S21&gt;='Раздел 2'!S30,0,1)</f>
        <v>0</v>
      </c>
    </row>
    <row r="27" spans="1:8" x14ac:dyDescent="0.2">
      <c r="A27" s="81">
        <f t="shared" si="0"/>
        <v>609537</v>
      </c>
      <c r="B27" s="2">
        <v>2</v>
      </c>
      <c r="C27">
        <v>13</v>
      </c>
      <c r="D27" s="3">
        <v>13</v>
      </c>
      <c r="E27" s="85" t="s">
        <v>316</v>
      </c>
      <c r="H27">
        <f>IF('Раздел 2'!T21&gt;='Раздел 2'!T30,0,1)</f>
        <v>0</v>
      </c>
    </row>
    <row r="28" spans="1:8" x14ac:dyDescent="0.2">
      <c r="A28" s="81">
        <f t="shared" si="0"/>
        <v>609537</v>
      </c>
      <c r="B28" s="2">
        <v>2</v>
      </c>
      <c r="C28" s="86">
        <v>14</v>
      </c>
      <c r="D28" s="86">
        <v>14</v>
      </c>
      <c r="E28" s="85" t="s">
        <v>317</v>
      </c>
      <c r="H28">
        <f>IF('Раздел 2'!U21&gt;='Раздел 2'!U30,0,1)</f>
        <v>0</v>
      </c>
    </row>
    <row r="29" spans="1:8" x14ac:dyDescent="0.2">
      <c r="A29" s="81">
        <f t="shared" si="0"/>
        <v>609537</v>
      </c>
      <c r="B29" s="2">
        <v>2</v>
      </c>
      <c r="C29">
        <v>15</v>
      </c>
      <c r="D29" s="86">
        <v>15</v>
      </c>
      <c r="E29" s="85" t="s">
        <v>318</v>
      </c>
      <c r="H29">
        <f>IF('Раздел 2'!V21&gt;='Раздел 2'!V30,0,1)</f>
        <v>0</v>
      </c>
    </row>
    <row r="30" spans="1:8" x14ac:dyDescent="0.2">
      <c r="A30" s="81">
        <f t="shared" si="0"/>
        <v>609537</v>
      </c>
      <c r="B30" s="2">
        <v>2</v>
      </c>
      <c r="C30" s="86">
        <v>16</v>
      </c>
      <c r="D30" s="3">
        <v>16</v>
      </c>
      <c r="E30" s="85" t="s">
        <v>319</v>
      </c>
      <c r="H30">
        <f>IF('Раздел 2'!W21&gt;='Раздел 2'!W30,0,1)</f>
        <v>0</v>
      </c>
    </row>
    <row r="31" spans="1:8" x14ac:dyDescent="0.2">
      <c r="A31" s="81">
        <f t="shared" si="0"/>
        <v>609537</v>
      </c>
      <c r="B31" s="2">
        <v>2</v>
      </c>
      <c r="C31">
        <v>17</v>
      </c>
      <c r="D31" s="86">
        <v>17</v>
      </c>
      <c r="E31" s="85" t="s">
        <v>320</v>
      </c>
      <c r="H31">
        <f>IF('Раздел 2'!P21&gt;='Раздел 2'!P31,0,1)</f>
        <v>0</v>
      </c>
    </row>
    <row r="32" spans="1:8" x14ac:dyDescent="0.2">
      <c r="A32" s="81">
        <f t="shared" si="0"/>
        <v>609537</v>
      </c>
      <c r="B32" s="2">
        <v>2</v>
      </c>
      <c r="C32" s="86">
        <v>18</v>
      </c>
      <c r="D32" s="86">
        <v>18</v>
      </c>
      <c r="E32" s="85" t="s">
        <v>321</v>
      </c>
      <c r="H32">
        <f>IF('Раздел 2'!Q21&gt;='Раздел 2'!Q31,0,1)</f>
        <v>0</v>
      </c>
    </row>
    <row r="33" spans="1:8" x14ac:dyDescent="0.2">
      <c r="A33" s="81">
        <f t="shared" si="0"/>
        <v>609537</v>
      </c>
      <c r="B33" s="2">
        <v>2</v>
      </c>
      <c r="C33">
        <v>19</v>
      </c>
      <c r="D33" s="3">
        <v>19</v>
      </c>
      <c r="E33" s="85" t="s">
        <v>322</v>
      </c>
      <c r="H33">
        <f>IF('Раздел 2'!R21&gt;='Раздел 2'!R31,0,1)</f>
        <v>0</v>
      </c>
    </row>
    <row r="34" spans="1:8" x14ac:dyDescent="0.2">
      <c r="A34" s="81">
        <f t="shared" si="0"/>
        <v>609537</v>
      </c>
      <c r="B34" s="2">
        <v>2</v>
      </c>
      <c r="C34" s="86">
        <v>20</v>
      </c>
      <c r="D34" s="86">
        <v>20</v>
      </c>
      <c r="E34" s="85" t="s">
        <v>323</v>
      </c>
      <c r="H34">
        <f>IF('Раздел 2'!S21&gt;='Раздел 2'!S31,0,1)</f>
        <v>0</v>
      </c>
    </row>
    <row r="35" spans="1:8" x14ac:dyDescent="0.2">
      <c r="A35" s="81">
        <f t="shared" si="0"/>
        <v>609537</v>
      </c>
      <c r="B35" s="2">
        <v>2</v>
      </c>
      <c r="C35">
        <v>21</v>
      </c>
      <c r="D35" s="86">
        <v>21</v>
      </c>
      <c r="E35" s="85" t="s">
        <v>324</v>
      </c>
      <c r="H35">
        <f>IF('Раздел 2'!T21&gt;='Раздел 2'!T31,0,1)</f>
        <v>0</v>
      </c>
    </row>
    <row r="36" spans="1:8" x14ac:dyDescent="0.2">
      <c r="A36" s="81">
        <f t="shared" si="0"/>
        <v>609537</v>
      </c>
      <c r="B36" s="2">
        <v>2</v>
      </c>
      <c r="C36" s="86">
        <v>22</v>
      </c>
      <c r="D36" s="3">
        <v>22</v>
      </c>
      <c r="E36" s="85" t="s">
        <v>325</v>
      </c>
      <c r="H36">
        <f>IF('Раздел 2'!U21&gt;='Раздел 2'!U31,0,1)</f>
        <v>0</v>
      </c>
    </row>
    <row r="37" spans="1:8" x14ac:dyDescent="0.2">
      <c r="A37" s="81">
        <f t="shared" si="0"/>
        <v>609537</v>
      </c>
      <c r="B37" s="2">
        <v>2</v>
      </c>
      <c r="C37">
        <v>23</v>
      </c>
      <c r="D37" s="86">
        <v>23</v>
      </c>
      <c r="E37" s="85" t="s">
        <v>326</v>
      </c>
      <c r="H37">
        <f>IF('Раздел 2'!V21&gt;='Раздел 2'!V31,0,1)</f>
        <v>0</v>
      </c>
    </row>
    <row r="38" spans="1:8" x14ac:dyDescent="0.2">
      <c r="A38" s="81">
        <f t="shared" si="0"/>
        <v>609537</v>
      </c>
      <c r="B38" s="2">
        <v>2</v>
      </c>
      <c r="C38" s="86">
        <v>24</v>
      </c>
      <c r="D38" s="86">
        <v>24</v>
      </c>
      <c r="E38" s="85" t="s">
        <v>327</v>
      </c>
      <c r="H38">
        <f>IF('Раздел 2'!W21&gt;='Раздел 2'!W31,0,1)</f>
        <v>0</v>
      </c>
    </row>
    <row r="39" spans="1:8" x14ac:dyDescent="0.2">
      <c r="A39" s="81">
        <f t="shared" si="0"/>
        <v>609537</v>
      </c>
      <c r="B39" s="2">
        <v>2</v>
      </c>
      <c r="C39">
        <v>25</v>
      </c>
      <c r="D39" s="3">
        <v>25</v>
      </c>
      <c r="E39" s="85" t="s">
        <v>328</v>
      </c>
      <c r="H39">
        <f>IF('Раздел 2'!P21&gt;='Раздел 2'!Q21,0,1)</f>
        <v>0</v>
      </c>
    </row>
    <row r="40" spans="1:8" x14ac:dyDescent="0.2">
      <c r="A40" s="81">
        <f t="shared" si="0"/>
        <v>609537</v>
      </c>
      <c r="B40" s="2">
        <v>2</v>
      </c>
      <c r="C40" s="86">
        <v>26</v>
      </c>
      <c r="D40" s="86">
        <v>26</v>
      </c>
      <c r="E40" s="85" t="s">
        <v>329</v>
      </c>
      <c r="H40">
        <f>IF('Раздел 2'!P22&gt;='Раздел 2'!Q22,0,1)</f>
        <v>0</v>
      </c>
    </row>
    <row r="41" spans="1:8" x14ac:dyDescent="0.2">
      <c r="A41" s="81">
        <f t="shared" si="0"/>
        <v>609537</v>
      </c>
      <c r="B41" s="2">
        <v>2</v>
      </c>
      <c r="C41">
        <v>27</v>
      </c>
      <c r="D41" s="86">
        <v>27</v>
      </c>
      <c r="E41" s="85" t="s">
        <v>330</v>
      </c>
      <c r="H41">
        <f>IF('Раздел 2'!P23&gt;='Раздел 2'!Q23,0,1)</f>
        <v>0</v>
      </c>
    </row>
    <row r="42" spans="1:8" x14ac:dyDescent="0.2">
      <c r="A42" s="81">
        <f t="shared" si="0"/>
        <v>609537</v>
      </c>
      <c r="B42" s="2">
        <v>2</v>
      </c>
      <c r="C42" s="86">
        <v>28</v>
      </c>
      <c r="D42" s="3">
        <v>28</v>
      </c>
      <c r="E42" s="85" t="s">
        <v>331</v>
      </c>
      <c r="H42">
        <f>IF('Раздел 2'!P24&gt;='Раздел 2'!Q24,0,1)</f>
        <v>0</v>
      </c>
    </row>
    <row r="43" spans="1:8" x14ac:dyDescent="0.2">
      <c r="A43" s="81">
        <f t="shared" si="0"/>
        <v>609537</v>
      </c>
      <c r="B43" s="2">
        <v>2</v>
      </c>
      <c r="C43">
        <v>29</v>
      </c>
      <c r="D43" s="86">
        <v>29</v>
      </c>
      <c r="E43" s="85" t="s">
        <v>332</v>
      </c>
      <c r="H43">
        <f>IF('Раздел 2'!P25&gt;='Раздел 2'!Q25,0,1)</f>
        <v>0</v>
      </c>
    </row>
    <row r="44" spans="1:8" x14ac:dyDescent="0.2">
      <c r="A44" s="81">
        <f t="shared" si="0"/>
        <v>609537</v>
      </c>
      <c r="B44" s="2">
        <v>2</v>
      </c>
      <c r="C44" s="86">
        <v>30</v>
      </c>
      <c r="D44" s="86">
        <v>30</v>
      </c>
      <c r="E44" s="85" t="s">
        <v>333</v>
      </c>
      <c r="H44">
        <f>IF('Раздел 2'!P26&gt;='Раздел 2'!Q26,0,1)</f>
        <v>0</v>
      </c>
    </row>
    <row r="45" spans="1:8" x14ac:dyDescent="0.2">
      <c r="A45" s="81">
        <f t="shared" si="0"/>
        <v>609537</v>
      </c>
      <c r="B45" s="2">
        <v>2</v>
      </c>
      <c r="C45">
        <v>31</v>
      </c>
      <c r="D45" s="3">
        <v>31</v>
      </c>
      <c r="E45" s="85" t="s">
        <v>334</v>
      </c>
      <c r="H45">
        <f>IF('Раздел 2'!P27&gt;='Раздел 2'!Q27,0,1)</f>
        <v>0</v>
      </c>
    </row>
    <row r="46" spans="1:8" x14ac:dyDescent="0.2">
      <c r="A46" s="81">
        <f t="shared" si="0"/>
        <v>609537</v>
      </c>
      <c r="B46" s="2">
        <v>2</v>
      </c>
      <c r="C46" s="86">
        <v>32</v>
      </c>
      <c r="D46" s="86">
        <v>32</v>
      </c>
      <c r="E46" s="85" t="s">
        <v>335</v>
      </c>
      <c r="H46">
        <f>IF('Раздел 2'!P28&gt;='Раздел 2'!Q28,0,1)</f>
        <v>0</v>
      </c>
    </row>
    <row r="47" spans="1:8" x14ac:dyDescent="0.2">
      <c r="A47" s="81">
        <f t="shared" si="0"/>
        <v>609537</v>
      </c>
      <c r="B47" s="2">
        <v>2</v>
      </c>
      <c r="C47">
        <v>33</v>
      </c>
      <c r="D47" s="86">
        <v>33</v>
      </c>
      <c r="E47" s="85" t="s">
        <v>336</v>
      </c>
      <c r="H47">
        <f>IF('Раздел 2'!P29&gt;='Раздел 2'!Q29,0,1)</f>
        <v>0</v>
      </c>
    </row>
    <row r="48" spans="1:8" x14ac:dyDescent="0.2">
      <c r="A48" s="81">
        <f t="shared" si="0"/>
        <v>609537</v>
      </c>
      <c r="B48" s="2">
        <v>2</v>
      </c>
      <c r="C48" s="86">
        <v>34</v>
      </c>
      <c r="D48" s="3">
        <v>34</v>
      </c>
      <c r="E48" s="85" t="s">
        <v>337</v>
      </c>
      <c r="H48">
        <f>IF('Раздел 2'!P30&gt;='Раздел 2'!Q30,0,1)</f>
        <v>0</v>
      </c>
    </row>
    <row r="49" spans="1:8" x14ac:dyDescent="0.2">
      <c r="A49" s="81">
        <f t="shared" si="0"/>
        <v>609537</v>
      </c>
      <c r="B49" s="2">
        <v>2</v>
      </c>
      <c r="C49">
        <v>35</v>
      </c>
      <c r="D49" s="86">
        <v>35</v>
      </c>
      <c r="E49" s="85" t="s">
        <v>338</v>
      </c>
      <c r="H49">
        <f>IF('Раздел 2'!P31&gt;='Раздел 2'!Q31,0,1)</f>
        <v>0</v>
      </c>
    </row>
    <row r="50" spans="1:8" x14ac:dyDescent="0.2">
      <c r="A50" s="81">
        <f t="shared" si="0"/>
        <v>609537</v>
      </c>
      <c r="B50" s="2">
        <v>2</v>
      </c>
      <c r="C50" s="86">
        <v>36</v>
      </c>
      <c r="D50" s="86">
        <v>36</v>
      </c>
      <c r="E50" s="85" t="s">
        <v>339</v>
      </c>
      <c r="H50">
        <f>IF('Раздел 2'!R21&gt;='Раздел 2'!S21,0,1)</f>
        <v>0</v>
      </c>
    </row>
    <row r="51" spans="1:8" x14ac:dyDescent="0.2">
      <c r="A51" s="81">
        <f t="shared" si="0"/>
        <v>609537</v>
      </c>
      <c r="B51" s="2">
        <v>2</v>
      </c>
      <c r="C51">
        <v>37</v>
      </c>
      <c r="D51" s="3">
        <v>37</v>
      </c>
      <c r="E51" s="85" t="s">
        <v>340</v>
      </c>
      <c r="H51">
        <f>IF('Раздел 2'!R22&gt;='Раздел 2'!S22,0,1)</f>
        <v>0</v>
      </c>
    </row>
    <row r="52" spans="1:8" x14ac:dyDescent="0.2">
      <c r="A52" s="81">
        <f t="shared" si="0"/>
        <v>609537</v>
      </c>
      <c r="B52" s="2">
        <v>2</v>
      </c>
      <c r="C52" s="86">
        <v>38</v>
      </c>
      <c r="D52" s="86">
        <v>38</v>
      </c>
      <c r="E52" s="85" t="s">
        <v>341</v>
      </c>
      <c r="H52">
        <f>IF('Раздел 2'!R23&gt;='Раздел 2'!S23,0,1)</f>
        <v>0</v>
      </c>
    </row>
    <row r="53" spans="1:8" x14ac:dyDescent="0.2">
      <c r="A53" s="81">
        <f t="shared" si="0"/>
        <v>609537</v>
      </c>
      <c r="B53" s="2">
        <v>2</v>
      </c>
      <c r="C53">
        <v>39</v>
      </c>
      <c r="D53" s="86">
        <v>39</v>
      </c>
      <c r="E53" s="85" t="s">
        <v>342</v>
      </c>
      <c r="H53">
        <f>IF('Раздел 2'!R24&gt;='Раздел 2'!S24,0,1)</f>
        <v>0</v>
      </c>
    </row>
    <row r="54" spans="1:8" x14ac:dyDescent="0.2">
      <c r="A54" s="81">
        <f t="shared" si="0"/>
        <v>609537</v>
      </c>
      <c r="B54" s="2">
        <v>2</v>
      </c>
      <c r="C54" s="86">
        <v>40</v>
      </c>
      <c r="D54" s="3">
        <v>40</v>
      </c>
      <c r="E54" s="85" t="s">
        <v>343</v>
      </c>
      <c r="H54">
        <f>IF('Раздел 2'!R25&gt;='Раздел 2'!S25,0,1)</f>
        <v>0</v>
      </c>
    </row>
    <row r="55" spans="1:8" x14ac:dyDescent="0.2">
      <c r="A55" s="81">
        <f t="shared" si="0"/>
        <v>609537</v>
      </c>
      <c r="B55" s="2">
        <v>2</v>
      </c>
      <c r="C55">
        <v>41</v>
      </c>
      <c r="D55" s="86">
        <v>41</v>
      </c>
      <c r="E55" s="85" t="s">
        <v>344</v>
      </c>
      <c r="H55">
        <f>IF('Раздел 2'!R26&gt;='Раздел 2'!S26,0,1)</f>
        <v>0</v>
      </c>
    </row>
    <row r="56" spans="1:8" x14ac:dyDescent="0.2">
      <c r="A56" s="81">
        <f t="shared" si="0"/>
        <v>609537</v>
      </c>
      <c r="B56" s="2">
        <v>2</v>
      </c>
      <c r="C56" s="86">
        <v>42</v>
      </c>
      <c r="D56" s="86">
        <v>42</v>
      </c>
      <c r="E56" s="85" t="s">
        <v>345</v>
      </c>
      <c r="H56">
        <f>IF('Раздел 2'!R27&gt;='Раздел 2'!S27,0,1)</f>
        <v>0</v>
      </c>
    </row>
    <row r="57" spans="1:8" x14ac:dyDescent="0.2">
      <c r="A57" s="81">
        <f t="shared" si="0"/>
        <v>609537</v>
      </c>
      <c r="B57" s="2">
        <v>2</v>
      </c>
      <c r="C57">
        <v>43</v>
      </c>
      <c r="D57" s="3">
        <v>43</v>
      </c>
      <c r="E57" s="85" t="s">
        <v>346</v>
      </c>
      <c r="H57">
        <f>IF('Раздел 2'!R28&gt;='Раздел 2'!S28,0,1)</f>
        <v>0</v>
      </c>
    </row>
    <row r="58" spans="1:8" x14ac:dyDescent="0.2">
      <c r="A58" s="81">
        <f t="shared" si="0"/>
        <v>609537</v>
      </c>
      <c r="B58" s="2">
        <v>2</v>
      </c>
      <c r="C58" s="86">
        <v>44</v>
      </c>
      <c r="D58" s="86">
        <v>44</v>
      </c>
      <c r="E58" s="85" t="s">
        <v>347</v>
      </c>
      <c r="H58">
        <f>IF('Раздел 2'!R29&gt;='Раздел 2'!S29,0,1)</f>
        <v>0</v>
      </c>
    </row>
    <row r="59" spans="1:8" x14ac:dyDescent="0.2">
      <c r="A59" s="81">
        <f t="shared" si="0"/>
        <v>609537</v>
      </c>
      <c r="B59" s="2">
        <v>2</v>
      </c>
      <c r="C59">
        <v>45</v>
      </c>
      <c r="D59" s="86">
        <v>45</v>
      </c>
      <c r="E59" s="85" t="s">
        <v>348</v>
      </c>
      <c r="H59">
        <f>IF('Раздел 2'!R30&gt;='Раздел 2'!S30,0,1)</f>
        <v>0</v>
      </c>
    </row>
    <row r="60" spans="1:8" x14ac:dyDescent="0.2">
      <c r="A60" s="81">
        <f t="shared" si="0"/>
        <v>609537</v>
      </c>
      <c r="B60" s="2">
        <v>2</v>
      </c>
      <c r="C60" s="86">
        <v>46</v>
      </c>
      <c r="D60" s="3">
        <v>46</v>
      </c>
      <c r="E60" s="85" t="s">
        <v>349</v>
      </c>
      <c r="H60">
        <f>IF('Раздел 2'!R31&gt;='Раздел 2'!S31,0,1)</f>
        <v>0</v>
      </c>
    </row>
    <row r="61" spans="1:8" x14ac:dyDescent="0.2">
      <c r="A61" s="81">
        <f t="shared" si="0"/>
        <v>609537</v>
      </c>
      <c r="B61" s="2">
        <v>2</v>
      </c>
      <c r="C61">
        <v>47</v>
      </c>
      <c r="D61" s="86">
        <v>47</v>
      </c>
      <c r="E61" s="85" t="s">
        <v>350</v>
      </c>
      <c r="H61">
        <f>IF('Раздел 2'!R21&gt;='Раздел 2'!T21,0,1)</f>
        <v>0</v>
      </c>
    </row>
    <row r="62" spans="1:8" x14ac:dyDescent="0.2">
      <c r="A62" s="81">
        <f t="shared" si="0"/>
        <v>609537</v>
      </c>
      <c r="B62" s="2">
        <v>2</v>
      </c>
      <c r="C62" s="86">
        <v>48</v>
      </c>
      <c r="D62" s="86">
        <v>48</v>
      </c>
      <c r="E62" s="85" t="s">
        <v>351</v>
      </c>
      <c r="H62">
        <f>IF('Раздел 2'!R22&gt;='Раздел 2'!T22,0,1)</f>
        <v>0</v>
      </c>
    </row>
    <row r="63" spans="1:8" x14ac:dyDescent="0.2">
      <c r="A63" s="81">
        <f t="shared" si="0"/>
        <v>609537</v>
      </c>
      <c r="B63" s="2">
        <v>2</v>
      </c>
      <c r="C63">
        <v>49</v>
      </c>
      <c r="D63" s="3">
        <v>49</v>
      </c>
      <c r="E63" s="85" t="s">
        <v>352</v>
      </c>
      <c r="H63">
        <f>IF('Раздел 2'!R23&gt;='Раздел 2'!T23,0,1)</f>
        <v>0</v>
      </c>
    </row>
    <row r="64" spans="1:8" x14ac:dyDescent="0.2">
      <c r="A64" s="81">
        <f t="shared" si="0"/>
        <v>609537</v>
      </c>
      <c r="B64" s="2">
        <v>2</v>
      </c>
      <c r="C64" s="86">
        <v>50</v>
      </c>
      <c r="D64" s="86">
        <v>50</v>
      </c>
      <c r="E64" s="85" t="s">
        <v>353</v>
      </c>
      <c r="H64">
        <f>IF('Раздел 2'!R24&gt;='Раздел 2'!T24,0,1)</f>
        <v>0</v>
      </c>
    </row>
    <row r="65" spans="1:8" x14ac:dyDescent="0.2">
      <c r="A65" s="81">
        <f t="shared" si="0"/>
        <v>609537</v>
      </c>
      <c r="B65" s="2">
        <v>2</v>
      </c>
      <c r="C65">
        <v>51</v>
      </c>
      <c r="D65" s="86">
        <v>51</v>
      </c>
      <c r="E65" s="85" t="s">
        <v>354</v>
      </c>
      <c r="H65">
        <f>IF('Раздел 2'!R25&gt;='Раздел 2'!T25,0,1)</f>
        <v>0</v>
      </c>
    </row>
    <row r="66" spans="1:8" x14ac:dyDescent="0.2">
      <c r="A66" s="81">
        <f t="shared" si="0"/>
        <v>609537</v>
      </c>
      <c r="B66" s="2">
        <v>2</v>
      </c>
      <c r="C66" s="86">
        <v>52</v>
      </c>
      <c r="D66" s="3">
        <v>52</v>
      </c>
      <c r="E66" s="85" t="s">
        <v>355</v>
      </c>
      <c r="H66">
        <f>IF('Раздел 2'!R26&gt;='Раздел 2'!T26,0,1)</f>
        <v>0</v>
      </c>
    </row>
    <row r="67" spans="1:8" x14ac:dyDescent="0.2">
      <c r="A67" s="81">
        <f t="shared" ref="A67:A130" si="1">P_3</f>
        <v>609537</v>
      </c>
      <c r="B67" s="2">
        <v>2</v>
      </c>
      <c r="C67">
        <v>53</v>
      </c>
      <c r="D67" s="86">
        <v>53</v>
      </c>
      <c r="E67" s="85" t="s">
        <v>356</v>
      </c>
      <c r="H67">
        <f>IF('Раздел 2'!R27&gt;='Раздел 2'!T27,0,1)</f>
        <v>0</v>
      </c>
    </row>
    <row r="68" spans="1:8" x14ac:dyDescent="0.2">
      <c r="A68" s="81">
        <f t="shared" si="1"/>
        <v>609537</v>
      </c>
      <c r="B68" s="2">
        <v>2</v>
      </c>
      <c r="C68" s="86">
        <v>54</v>
      </c>
      <c r="D68" s="86">
        <v>54</v>
      </c>
      <c r="E68" s="85" t="s">
        <v>357</v>
      </c>
      <c r="H68">
        <f>IF('Раздел 2'!R28&gt;='Раздел 2'!T28,0,1)</f>
        <v>0</v>
      </c>
    </row>
    <row r="69" spans="1:8" x14ac:dyDescent="0.2">
      <c r="A69" s="81">
        <f t="shared" si="1"/>
        <v>609537</v>
      </c>
      <c r="B69" s="2">
        <v>2</v>
      </c>
      <c r="C69">
        <v>55</v>
      </c>
      <c r="D69" s="3">
        <v>55</v>
      </c>
      <c r="E69" s="85" t="s">
        <v>358</v>
      </c>
      <c r="H69">
        <f>IF('Раздел 2'!R29&gt;='Раздел 2'!T29,0,1)</f>
        <v>0</v>
      </c>
    </row>
    <row r="70" spans="1:8" x14ac:dyDescent="0.2">
      <c r="A70" s="81">
        <f t="shared" si="1"/>
        <v>609537</v>
      </c>
      <c r="B70" s="2">
        <v>2</v>
      </c>
      <c r="C70" s="86">
        <v>56</v>
      </c>
      <c r="D70" s="86">
        <v>56</v>
      </c>
      <c r="E70" s="85" t="s">
        <v>359</v>
      </c>
      <c r="H70">
        <f>IF('Раздел 2'!R30&gt;='Раздел 2'!T30,0,1)</f>
        <v>0</v>
      </c>
    </row>
    <row r="71" spans="1:8" x14ac:dyDescent="0.2">
      <c r="A71" s="81">
        <f t="shared" si="1"/>
        <v>609537</v>
      </c>
      <c r="B71" s="2">
        <v>2</v>
      </c>
      <c r="C71">
        <v>57</v>
      </c>
      <c r="D71" s="86">
        <v>57</v>
      </c>
      <c r="E71" s="85" t="s">
        <v>360</v>
      </c>
      <c r="H71">
        <f>IF('Раздел 2'!R31&gt;='Раздел 2'!T31,0,1)</f>
        <v>0</v>
      </c>
    </row>
    <row r="72" spans="1:8" x14ac:dyDescent="0.2">
      <c r="A72" s="81">
        <f t="shared" si="1"/>
        <v>609537</v>
      </c>
      <c r="B72" s="2">
        <v>2</v>
      </c>
      <c r="C72" s="86">
        <v>58</v>
      </c>
      <c r="D72" s="3">
        <v>58</v>
      </c>
      <c r="E72" s="85" t="s">
        <v>361</v>
      </c>
      <c r="H72">
        <f>IF('Раздел 2'!R21&gt;='Раздел 2'!U21,0,1)</f>
        <v>0</v>
      </c>
    </row>
    <row r="73" spans="1:8" x14ac:dyDescent="0.2">
      <c r="A73" s="81">
        <f t="shared" si="1"/>
        <v>609537</v>
      </c>
      <c r="B73" s="2">
        <v>2</v>
      </c>
      <c r="C73">
        <v>59</v>
      </c>
      <c r="D73" s="86">
        <v>59</v>
      </c>
      <c r="E73" s="85" t="s">
        <v>362</v>
      </c>
      <c r="H73">
        <f>IF('Раздел 2'!R22&gt;='Раздел 2'!U22,0,1)</f>
        <v>0</v>
      </c>
    </row>
    <row r="74" spans="1:8" x14ac:dyDescent="0.2">
      <c r="A74" s="81">
        <f t="shared" si="1"/>
        <v>609537</v>
      </c>
      <c r="B74" s="2">
        <v>2</v>
      </c>
      <c r="C74" s="86">
        <v>60</v>
      </c>
      <c r="D74" s="86">
        <v>60</v>
      </c>
      <c r="E74" s="85" t="s">
        <v>363</v>
      </c>
      <c r="H74">
        <f>IF('Раздел 2'!R23&gt;='Раздел 2'!U23,0,1)</f>
        <v>0</v>
      </c>
    </row>
    <row r="75" spans="1:8" x14ac:dyDescent="0.2">
      <c r="A75" s="81">
        <f t="shared" si="1"/>
        <v>609537</v>
      </c>
      <c r="B75" s="2">
        <v>2</v>
      </c>
      <c r="C75">
        <v>61</v>
      </c>
      <c r="D75" s="3">
        <v>61</v>
      </c>
      <c r="E75" s="85" t="s">
        <v>364</v>
      </c>
      <c r="H75">
        <f>IF('Раздел 2'!R24&gt;='Раздел 2'!U24,0,1)</f>
        <v>0</v>
      </c>
    </row>
    <row r="76" spans="1:8" x14ac:dyDescent="0.2">
      <c r="A76" s="81">
        <f t="shared" si="1"/>
        <v>609537</v>
      </c>
      <c r="B76" s="2">
        <v>2</v>
      </c>
      <c r="C76" s="86">
        <v>62</v>
      </c>
      <c r="D76" s="86">
        <v>62</v>
      </c>
      <c r="E76" s="85" t="s">
        <v>365</v>
      </c>
      <c r="H76">
        <f>IF('Раздел 2'!R25&gt;='Раздел 2'!U25,0,1)</f>
        <v>0</v>
      </c>
    </row>
    <row r="77" spans="1:8" x14ac:dyDescent="0.2">
      <c r="A77" s="81">
        <f t="shared" si="1"/>
        <v>609537</v>
      </c>
      <c r="B77" s="2">
        <v>2</v>
      </c>
      <c r="C77">
        <v>63</v>
      </c>
      <c r="D77" s="86">
        <v>63</v>
      </c>
      <c r="E77" s="85" t="s">
        <v>366</v>
      </c>
      <c r="H77">
        <f>IF('Раздел 2'!R26&gt;='Раздел 2'!U26,0,1)</f>
        <v>0</v>
      </c>
    </row>
    <row r="78" spans="1:8" x14ac:dyDescent="0.2">
      <c r="A78" s="81">
        <f t="shared" si="1"/>
        <v>609537</v>
      </c>
      <c r="B78" s="2">
        <v>2</v>
      </c>
      <c r="C78" s="86">
        <v>64</v>
      </c>
      <c r="D78" s="3">
        <v>64</v>
      </c>
      <c r="E78" s="85" t="s">
        <v>367</v>
      </c>
      <c r="H78">
        <f>IF('Раздел 2'!R27&gt;='Раздел 2'!U27,0,1)</f>
        <v>0</v>
      </c>
    </row>
    <row r="79" spans="1:8" x14ac:dyDescent="0.2">
      <c r="A79" s="81">
        <f t="shared" si="1"/>
        <v>609537</v>
      </c>
      <c r="B79" s="2">
        <v>2</v>
      </c>
      <c r="C79">
        <v>65</v>
      </c>
      <c r="D79" s="86">
        <v>65</v>
      </c>
      <c r="E79" s="85" t="s">
        <v>368</v>
      </c>
      <c r="H79">
        <f>IF('Раздел 2'!R28&gt;='Раздел 2'!U28,0,1)</f>
        <v>0</v>
      </c>
    </row>
    <row r="80" spans="1:8" x14ac:dyDescent="0.2">
      <c r="A80" s="81">
        <f t="shared" si="1"/>
        <v>609537</v>
      </c>
      <c r="B80" s="2">
        <v>2</v>
      </c>
      <c r="C80" s="86">
        <v>66</v>
      </c>
      <c r="D80" s="86">
        <v>66</v>
      </c>
      <c r="E80" s="85" t="s">
        <v>369</v>
      </c>
      <c r="H80">
        <f>IF('Раздел 2'!R29&gt;='Раздел 2'!U29,0,1)</f>
        <v>0</v>
      </c>
    </row>
    <row r="81" spans="1:8" x14ac:dyDescent="0.2">
      <c r="A81" s="81">
        <f t="shared" si="1"/>
        <v>609537</v>
      </c>
      <c r="B81" s="2">
        <v>2</v>
      </c>
      <c r="C81">
        <v>67</v>
      </c>
      <c r="D81" s="3">
        <v>67</v>
      </c>
      <c r="E81" s="85" t="s">
        <v>370</v>
      </c>
      <c r="H81">
        <f>IF('Раздел 2'!R30&gt;='Раздел 2'!U30,0,1)</f>
        <v>0</v>
      </c>
    </row>
    <row r="82" spans="1:8" x14ac:dyDescent="0.2">
      <c r="A82" s="81">
        <f t="shared" si="1"/>
        <v>609537</v>
      </c>
      <c r="B82" s="2">
        <v>2</v>
      </c>
      <c r="C82" s="86">
        <v>68</v>
      </c>
      <c r="D82" s="86">
        <v>68</v>
      </c>
      <c r="E82" s="85" t="s">
        <v>371</v>
      </c>
      <c r="H82">
        <f>IF('Раздел 2'!R31&gt;='Раздел 2'!U31,0,1)</f>
        <v>0</v>
      </c>
    </row>
    <row r="83" spans="1:8" x14ac:dyDescent="0.2">
      <c r="A83" s="81">
        <f t="shared" si="1"/>
        <v>609537</v>
      </c>
      <c r="B83" s="2">
        <v>2</v>
      </c>
      <c r="C83">
        <v>69</v>
      </c>
      <c r="D83" s="86">
        <v>69</v>
      </c>
      <c r="E83" s="85" t="s">
        <v>372</v>
      </c>
      <c r="H83">
        <f>IF('Раздел 2'!R21&gt;='Раздел 2'!V21,0,1)</f>
        <v>0</v>
      </c>
    </row>
    <row r="84" spans="1:8" x14ac:dyDescent="0.2">
      <c r="A84" s="81">
        <f t="shared" si="1"/>
        <v>609537</v>
      </c>
      <c r="B84" s="2">
        <v>2</v>
      </c>
      <c r="C84" s="86">
        <v>70</v>
      </c>
      <c r="D84" s="3">
        <v>70</v>
      </c>
      <c r="E84" s="85" t="s">
        <v>373</v>
      </c>
      <c r="H84">
        <f>IF('Раздел 2'!R22&gt;='Раздел 2'!V22,0,1)</f>
        <v>0</v>
      </c>
    </row>
    <row r="85" spans="1:8" x14ac:dyDescent="0.2">
      <c r="A85" s="81">
        <f t="shared" si="1"/>
        <v>609537</v>
      </c>
      <c r="B85" s="2">
        <v>2</v>
      </c>
      <c r="C85">
        <v>71</v>
      </c>
      <c r="D85" s="86">
        <v>71</v>
      </c>
      <c r="E85" s="85" t="s">
        <v>374</v>
      </c>
      <c r="H85">
        <f>IF('Раздел 2'!R23&gt;='Раздел 2'!V23,0,1)</f>
        <v>0</v>
      </c>
    </row>
    <row r="86" spans="1:8" x14ac:dyDescent="0.2">
      <c r="A86" s="81">
        <f t="shared" si="1"/>
        <v>609537</v>
      </c>
      <c r="B86" s="2">
        <v>2</v>
      </c>
      <c r="C86" s="86">
        <v>72</v>
      </c>
      <c r="D86" s="86">
        <v>72</v>
      </c>
      <c r="E86" s="85" t="s">
        <v>375</v>
      </c>
      <c r="H86">
        <f>IF('Раздел 2'!R24&gt;='Раздел 2'!V24,0,1)</f>
        <v>0</v>
      </c>
    </row>
    <row r="87" spans="1:8" x14ac:dyDescent="0.2">
      <c r="A87" s="81">
        <f t="shared" si="1"/>
        <v>609537</v>
      </c>
      <c r="B87" s="2">
        <v>2</v>
      </c>
      <c r="C87">
        <v>73</v>
      </c>
      <c r="D87" s="3">
        <v>73</v>
      </c>
      <c r="E87" s="85" t="s">
        <v>376</v>
      </c>
      <c r="H87">
        <f>IF('Раздел 2'!R25&gt;='Раздел 2'!V25,0,1)</f>
        <v>0</v>
      </c>
    </row>
    <row r="88" spans="1:8" x14ac:dyDescent="0.2">
      <c r="A88" s="81">
        <f t="shared" si="1"/>
        <v>609537</v>
      </c>
      <c r="B88" s="2">
        <v>2</v>
      </c>
      <c r="C88" s="86">
        <v>74</v>
      </c>
      <c r="D88" s="86">
        <v>74</v>
      </c>
      <c r="E88" s="85" t="s">
        <v>377</v>
      </c>
      <c r="H88">
        <f>IF('Раздел 2'!R26&gt;='Раздел 2'!V26,0,1)</f>
        <v>0</v>
      </c>
    </row>
    <row r="89" spans="1:8" x14ac:dyDescent="0.2">
      <c r="A89" s="81">
        <f t="shared" si="1"/>
        <v>609537</v>
      </c>
      <c r="B89" s="2">
        <v>2</v>
      </c>
      <c r="C89">
        <v>75</v>
      </c>
      <c r="D89" s="86">
        <v>75</v>
      </c>
      <c r="E89" s="85" t="s">
        <v>378</v>
      </c>
      <c r="H89">
        <f>IF('Раздел 2'!R27&gt;='Раздел 2'!V27,0,1)</f>
        <v>0</v>
      </c>
    </row>
    <row r="90" spans="1:8" x14ac:dyDescent="0.2">
      <c r="A90" s="81">
        <f t="shared" si="1"/>
        <v>609537</v>
      </c>
      <c r="B90" s="2">
        <v>2</v>
      </c>
      <c r="C90" s="86">
        <v>76</v>
      </c>
      <c r="D90" s="3">
        <v>76</v>
      </c>
      <c r="E90" s="85" t="s">
        <v>379</v>
      </c>
      <c r="H90">
        <f>IF('Раздел 2'!R28&gt;='Раздел 2'!V28,0,1)</f>
        <v>0</v>
      </c>
    </row>
    <row r="91" spans="1:8" x14ac:dyDescent="0.2">
      <c r="A91" s="81">
        <f t="shared" si="1"/>
        <v>609537</v>
      </c>
      <c r="B91" s="2">
        <v>2</v>
      </c>
      <c r="C91">
        <v>77</v>
      </c>
      <c r="D91" s="86">
        <v>77</v>
      </c>
      <c r="E91" s="85" t="s">
        <v>380</v>
      </c>
      <c r="H91">
        <f>IF('Раздел 2'!R29&gt;='Раздел 2'!V29,0,1)</f>
        <v>0</v>
      </c>
    </row>
    <row r="92" spans="1:8" x14ac:dyDescent="0.2">
      <c r="A92" s="81">
        <f t="shared" si="1"/>
        <v>609537</v>
      </c>
      <c r="B92" s="2">
        <v>2</v>
      </c>
      <c r="C92" s="86">
        <v>78</v>
      </c>
      <c r="D92" s="86">
        <v>78</v>
      </c>
      <c r="E92" s="85" t="s">
        <v>381</v>
      </c>
      <c r="H92">
        <f>IF('Раздел 2'!R30&gt;='Раздел 2'!V30,0,1)</f>
        <v>0</v>
      </c>
    </row>
    <row r="93" spans="1:8" x14ac:dyDescent="0.2">
      <c r="A93" s="81">
        <f t="shared" si="1"/>
        <v>609537</v>
      </c>
      <c r="B93" s="2">
        <v>2</v>
      </c>
      <c r="C93">
        <v>79</v>
      </c>
      <c r="D93" s="3">
        <v>79</v>
      </c>
      <c r="E93" s="85" t="s">
        <v>382</v>
      </c>
      <c r="H93">
        <f>IF('Раздел 2'!R31&gt;='Раздел 2'!V31,0,1)</f>
        <v>0</v>
      </c>
    </row>
    <row r="94" spans="1:8" x14ac:dyDescent="0.2">
      <c r="A94" s="81">
        <f t="shared" si="1"/>
        <v>609537</v>
      </c>
      <c r="B94" s="2">
        <v>2</v>
      </c>
      <c r="C94" s="86">
        <v>80</v>
      </c>
      <c r="D94" s="86">
        <v>80</v>
      </c>
      <c r="E94" s="85" t="s">
        <v>383</v>
      </c>
      <c r="H94">
        <f>IF('Раздел 2'!R21&gt;='Раздел 2'!W21,0,1)</f>
        <v>0</v>
      </c>
    </row>
    <row r="95" spans="1:8" x14ac:dyDescent="0.2">
      <c r="A95" s="81">
        <f t="shared" si="1"/>
        <v>609537</v>
      </c>
      <c r="B95" s="2">
        <v>2</v>
      </c>
      <c r="C95">
        <v>81</v>
      </c>
      <c r="D95" s="86">
        <v>81</v>
      </c>
      <c r="E95" s="85" t="s">
        <v>384</v>
      </c>
      <c r="H95">
        <f>IF('Раздел 2'!R22&gt;='Раздел 2'!W22,0,1)</f>
        <v>0</v>
      </c>
    </row>
    <row r="96" spans="1:8" x14ac:dyDescent="0.2">
      <c r="A96" s="81">
        <f t="shared" si="1"/>
        <v>609537</v>
      </c>
      <c r="B96" s="2">
        <v>2</v>
      </c>
      <c r="C96" s="86">
        <v>82</v>
      </c>
      <c r="D96" s="3">
        <v>82</v>
      </c>
      <c r="E96" s="85" t="s">
        <v>385</v>
      </c>
      <c r="H96">
        <f>IF('Раздел 2'!R23&gt;='Раздел 2'!W23,0,1)</f>
        <v>0</v>
      </c>
    </row>
    <row r="97" spans="1:8" x14ac:dyDescent="0.2">
      <c r="A97" s="81">
        <f t="shared" si="1"/>
        <v>609537</v>
      </c>
      <c r="B97" s="2">
        <v>2</v>
      </c>
      <c r="C97">
        <v>83</v>
      </c>
      <c r="D97" s="86">
        <v>83</v>
      </c>
      <c r="E97" s="85" t="s">
        <v>386</v>
      </c>
      <c r="H97">
        <f>IF('Раздел 2'!R24&gt;='Раздел 2'!W24,0,1)</f>
        <v>0</v>
      </c>
    </row>
    <row r="98" spans="1:8" x14ac:dyDescent="0.2">
      <c r="A98" s="81">
        <f t="shared" si="1"/>
        <v>609537</v>
      </c>
      <c r="B98" s="2">
        <v>2</v>
      </c>
      <c r="C98" s="86">
        <v>84</v>
      </c>
      <c r="D98" s="86">
        <v>84</v>
      </c>
      <c r="E98" s="85" t="s">
        <v>387</v>
      </c>
      <c r="H98">
        <f>IF('Раздел 2'!R25&gt;='Раздел 2'!W25,0,1)</f>
        <v>0</v>
      </c>
    </row>
    <row r="99" spans="1:8" x14ac:dyDescent="0.2">
      <c r="A99" s="81">
        <f t="shared" si="1"/>
        <v>609537</v>
      </c>
      <c r="B99" s="2">
        <v>2</v>
      </c>
      <c r="C99">
        <v>85</v>
      </c>
      <c r="D99" s="3">
        <v>85</v>
      </c>
      <c r="E99" s="85" t="s">
        <v>388</v>
      </c>
      <c r="H99">
        <f>IF('Раздел 2'!R26&gt;='Раздел 2'!W26,0,1)</f>
        <v>0</v>
      </c>
    </row>
    <row r="100" spans="1:8" x14ac:dyDescent="0.2">
      <c r="A100" s="81">
        <f t="shared" si="1"/>
        <v>609537</v>
      </c>
      <c r="B100" s="2">
        <v>2</v>
      </c>
      <c r="C100" s="86">
        <v>86</v>
      </c>
      <c r="D100" s="86">
        <v>86</v>
      </c>
      <c r="E100" s="85" t="s">
        <v>389</v>
      </c>
      <c r="H100">
        <f>IF('Раздел 2'!R27&gt;='Раздел 2'!W27,0,1)</f>
        <v>0</v>
      </c>
    </row>
    <row r="101" spans="1:8" x14ac:dyDescent="0.2">
      <c r="A101" s="81">
        <f t="shared" si="1"/>
        <v>609537</v>
      </c>
      <c r="B101" s="2">
        <v>2</v>
      </c>
      <c r="C101">
        <v>87</v>
      </c>
      <c r="D101" s="86">
        <v>87</v>
      </c>
      <c r="E101" s="85" t="s">
        <v>390</v>
      </c>
      <c r="H101">
        <f>IF('Раздел 2'!R28&gt;='Раздел 2'!W28,0,1)</f>
        <v>0</v>
      </c>
    </row>
    <row r="102" spans="1:8" x14ac:dyDescent="0.2">
      <c r="A102" s="81">
        <f t="shared" si="1"/>
        <v>609537</v>
      </c>
      <c r="B102" s="2">
        <v>2</v>
      </c>
      <c r="C102" s="86">
        <v>88</v>
      </c>
      <c r="D102" s="3">
        <v>88</v>
      </c>
      <c r="E102" s="85" t="s">
        <v>391</v>
      </c>
      <c r="H102">
        <f>IF('Раздел 2'!R29&gt;='Раздел 2'!W29,0,1)</f>
        <v>0</v>
      </c>
    </row>
    <row r="103" spans="1:8" x14ac:dyDescent="0.2">
      <c r="A103" s="81">
        <f t="shared" si="1"/>
        <v>609537</v>
      </c>
      <c r="B103" s="2">
        <v>2</v>
      </c>
      <c r="C103">
        <v>89</v>
      </c>
      <c r="D103" s="86">
        <v>89</v>
      </c>
      <c r="E103" s="85" t="s">
        <v>392</v>
      </c>
      <c r="H103">
        <f>IF('Раздел 2'!R30&gt;='Раздел 2'!W30,0,1)</f>
        <v>0</v>
      </c>
    </row>
    <row r="104" spans="1:8" x14ac:dyDescent="0.2">
      <c r="A104" s="81">
        <f t="shared" si="1"/>
        <v>609537</v>
      </c>
      <c r="B104" s="2">
        <v>2</v>
      </c>
      <c r="C104" s="86">
        <v>90</v>
      </c>
      <c r="D104" s="86">
        <v>90</v>
      </c>
      <c r="E104" s="85" t="s">
        <v>393</v>
      </c>
      <c r="H104">
        <f>IF('Раздел 2'!R31&gt;='Раздел 2'!W31,0,1)</f>
        <v>0</v>
      </c>
    </row>
    <row r="105" spans="1:8" x14ac:dyDescent="0.2">
      <c r="A105" s="78">
        <f t="shared" si="1"/>
        <v>609537</v>
      </c>
      <c r="B105" s="79">
        <v>3</v>
      </c>
      <c r="C105" s="79">
        <v>0</v>
      </c>
      <c r="D105" s="79">
        <v>0</v>
      </c>
      <c r="E105" s="79" t="str">
        <f>CONCATENATE("Количество ошибок в разделе 3: ",H105)</f>
        <v>Количество ошибок в разделе 3: 0</v>
      </c>
      <c r="F105" s="79"/>
      <c r="G105" s="79"/>
      <c r="H105" s="79">
        <f>SUM(H106:H111)</f>
        <v>0</v>
      </c>
    </row>
    <row r="106" spans="1:8" x14ac:dyDescent="0.2">
      <c r="A106" s="81">
        <f t="shared" si="1"/>
        <v>609537</v>
      </c>
      <c r="B106" s="2">
        <v>3</v>
      </c>
      <c r="C106">
        <v>1</v>
      </c>
      <c r="D106">
        <v>1</v>
      </c>
      <c r="E106" s="2" t="s">
        <v>394</v>
      </c>
      <c r="H106">
        <f>IF('Раздел 3'!Q21&gt;='Раздел 3'!R21,0,1)</f>
        <v>0</v>
      </c>
    </row>
    <row r="107" spans="1:8" x14ac:dyDescent="0.2">
      <c r="A107" s="81">
        <f t="shared" si="1"/>
        <v>609537</v>
      </c>
      <c r="B107" s="2">
        <v>3</v>
      </c>
      <c r="C107">
        <v>2</v>
      </c>
      <c r="D107">
        <v>2</v>
      </c>
      <c r="E107" s="2" t="s">
        <v>395</v>
      </c>
      <c r="H107">
        <f>IF('Раздел 3'!Q22&gt;='Раздел 3'!R22,0,1)</f>
        <v>0</v>
      </c>
    </row>
    <row r="108" spans="1:8" x14ac:dyDescent="0.2">
      <c r="A108" s="81">
        <f t="shared" si="1"/>
        <v>609537</v>
      </c>
      <c r="B108" s="2">
        <v>3</v>
      </c>
      <c r="C108">
        <v>3</v>
      </c>
      <c r="D108">
        <v>3</v>
      </c>
      <c r="E108" s="2" t="s">
        <v>396</v>
      </c>
      <c r="H108">
        <f>IF('Раздел 3'!Q21&gt;='Раздел 3'!S21,0,1)</f>
        <v>0</v>
      </c>
    </row>
    <row r="109" spans="1:8" x14ac:dyDescent="0.2">
      <c r="A109" s="81">
        <f t="shared" si="1"/>
        <v>609537</v>
      </c>
      <c r="B109" s="2">
        <v>3</v>
      </c>
      <c r="C109">
        <v>4</v>
      </c>
      <c r="D109">
        <v>4</v>
      </c>
      <c r="E109" s="2" t="s">
        <v>397</v>
      </c>
      <c r="H109">
        <f>IF('Раздел 3'!Q22&gt;='Раздел 3'!S22,0,1)</f>
        <v>0</v>
      </c>
    </row>
    <row r="110" spans="1:8" x14ac:dyDescent="0.2">
      <c r="A110" s="81">
        <f t="shared" si="1"/>
        <v>609537</v>
      </c>
      <c r="B110" s="2">
        <v>3</v>
      </c>
      <c r="C110">
        <v>5</v>
      </c>
      <c r="D110">
        <v>5</v>
      </c>
      <c r="E110" s="2" t="s">
        <v>398</v>
      </c>
      <c r="H110">
        <f>IF('Раздел 3'!Q21&gt;='Раздел 3'!T21,0,1)</f>
        <v>0</v>
      </c>
    </row>
    <row r="111" spans="1:8" x14ac:dyDescent="0.2">
      <c r="A111" s="81">
        <f t="shared" si="1"/>
        <v>609537</v>
      </c>
      <c r="B111" s="2">
        <v>3</v>
      </c>
      <c r="C111">
        <v>6</v>
      </c>
      <c r="D111">
        <v>6</v>
      </c>
      <c r="E111" s="2" t="s">
        <v>399</v>
      </c>
      <c r="H111">
        <f>IF('Раздел 3'!Q22&gt;='Раздел 3'!T22,0,1)</f>
        <v>0</v>
      </c>
    </row>
    <row r="112" spans="1:8" x14ac:dyDescent="0.2">
      <c r="A112" s="78">
        <f t="shared" si="1"/>
        <v>609537</v>
      </c>
      <c r="B112" s="79">
        <v>4</v>
      </c>
      <c r="C112" s="79">
        <v>0</v>
      </c>
      <c r="D112" s="79">
        <v>0</v>
      </c>
      <c r="E112" s="79" t="str">
        <f>CONCATENATE("Количество ошибок в разделе 4: ",H112)</f>
        <v>Количество ошибок в разделе 4: 0</v>
      </c>
      <c r="F112" s="79"/>
      <c r="G112" s="79"/>
      <c r="H112" s="79">
        <f>SUM(H113)</f>
        <v>0</v>
      </c>
    </row>
    <row r="113" spans="1:8" x14ac:dyDescent="0.2">
      <c r="A113" s="81">
        <f t="shared" si="1"/>
        <v>609537</v>
      </c>
      <c r="B113" s="2">
        <v>4</v>
      </c>
      <c r="C113">
        <v>1</v>
      </c>
      <c r="D113">
        <v>1</v>
      </c>
      <c r="E113" s="2" t="s">
        <v>400</v>
      </c>
      <c r="H113">
        <f>IF(OR(AND('Раздел 4'!P26=0,'Раздел 4'!P27=0),AND('Раздел 4'!P26&gt;0,'Раздел 4'!P27&gt;0)),0,1)</f>
        <v>0</v>
      </c>
    </row>
    <row r="114" spans="1:8" x14ac:dyDescent="0.2">
      <c r="A114" s="78">
        <f t="shared" si="1"/>
        <v>609537</v>
      </c>
      <c r="B114" s="79">
        <v>5</v>
      </c>
      <c r="C114" s="79">
        <v>0</v>
      </c>
      <c r="D114" s="79">
        <v>0</v>
      </c>
      <c r="E114" s="79" t="str">
        <f>CONCATENATE("Количество ошибок в разделе 5: ",H114)</f>
        <v>Количество ошибок в разделе 5: 0</v>
      </c>
      <c r="F114" s="79"/>
      <c r="G114" s="79"/>
      <c r="H114" s="79">
        <f>SUM(H115:H122)</f>
        <v>0</v>
      </c>
    </row>
    <row r="115" spans="1:8" x14ac:dyDescent="0.2">
      <c r="A115" s="81">
        <f t="shared" si="1"/>
        <v>609537</v>
      </c>
      <c r="B115" s="2">
        <v>5</v>
      </c>
      <c r="C115">
        <v>1</v>
      </c>
      <c r="D115">
        <v>1</v>
      </c>
      <c r="E115" s="2" t="s">
        <v>401</v>
      </c>
      <c r="H115">
        <f>IF('Раздел 5'!P26=SUM('Раздел 5'!P21:P25),0,1)</f>
        <v>0</v>
      </c>
    </row>
    <row r="116" spans="1:8" x14ac:dyDescent="0.2">
      <c r="A116" s="81">
        <f t="shared" si="1"/>
        <v>609537</v>
      </c>
      <c r="B116" s="2">
        <v>5</v>
      </c>
      <c r="C116" s="86">
        <v>2</v>
      </c>
      <c r="D116" s="86">
        <v>2</v>
      </c>
      <c r="E116" s="2" t="s">
        <v>402</v>
      </c>
      <c r="H116">
        <f>IF('Раздел 5'!Q26=SUM('Раздел 5'!Q21:Q25),0,1)</f>
        <v>0</v>
      </c>
    </row>
    <row r="117" spans="1:8" x14ac:dyDescent="0.2">
      <c r="A117" s="81">
        <f t="shared" si="1"/>
        <v>609537</v>
      </c>
      <c r="B117" s="2">
        <v>5</v>
      </c>
      <c r="C117" s="86">
        <v>2</v>
      </c>
      <c r="D117" s="86">
        <v>2</v>
      </c>
      <c r="E117" s="2" t="s">
        <v>403</v>
      </c>
      <c r="H117">
        <f>IF('Раздел 5'!P21&gt;='Раздел 5'!Q21,0,1)</f>
        <v>0</v>
      </c>
    </row>
    <row r="118" spans="1:8" x14ac:dyDescent="0.2">
      <c r="A118" s="81">
        <f t="shared" si="1"/>
        <v>609537</v>
      </c>
      <c r="B118" s="2">
        <v>5</v>
      </c>
      <c r="C118" s="86">
        <v>2</v>
      </c>
      <c r="D118" s="86">
        <v>2</v>
      </c>
      <c r="E118" s="2" t="s">
        <v>404</v>
      </c>
      <c r="H118">
        <f>IF('Раздел 5'!P22&gt;='Раздел 5'!Q22,0,1)</f>
        <v>0</v>
      </c>
    </row>
    <row r="119" spans="1:8" x14ac:dyDescent="0.2">
      <c r="A119" s="81">
        <f t="shared" si="1"/>
        <v>609537</v>
      </c>
      <c r="B119" s="2">
        <v>5</v>
      </c>
      <c r="C119" s="86">
        <v>2</v>
      </c>
      <c r="D119" s="86">
        <v>2</v>
      </c>
      <c r="E119" s="2" t="s">
        <v>405</v>
      </c>
      <c r="H119">
        <f>IF('Раздел 5'!P23&gt;='Раздел 5'!Q23,0,1)</f>
        <v>0</v>
      </c>
    </row>
    <row r="120" spans="1:8" x14ac:dyDescent="0.2">
      <c r="A120" s="81">
        <f t="shared" si="1"/>
        <v>609537</v>
      </c>
      <c r="B120" s="2">
        <v>5</v>
      </c>
      <c r="C120" s="86">
        <v>2</v>
      </c>
      <c r="D120" s="86">
        <v>2</v>
      </c>
      <c r="E120" s="2" t="s">
        <v>406</v>
      </c>
      <c r="H120">
        <f>IF('Раздел 5'!P24&gt;='Раздел 5'!Q24,0,1)</f>
        <v>0</v>
      </c>
    </row>
    <row r="121" spans="1:8" x14ac:dyDescent="0.2">
      <c r="A121" s="81">
        <f t="shared" si="1"/>
        <v>609537</v>
      </c>
      <c r="B121" s="2">
        <v>5</v>
      </c>
      <c r="C121" s="86">
        <v>2</v>
      </c>
      <c r="D121" s="86">
        <v>2</v>
      </c>
      <c r="E121" s="2" t="s">
        <v>407</v>
      </c>
      <c r="H121">
        <f>IF('Раздел 5'!P25&gt;='Раздел 5'!Q25,0,1)</f>
        <v>0</v>
      </c>
    </row>
    <row r="122" spans="1:8" x14ac:dyDescent="0.2">
      <c r="A122" s="81">
        <f t="shared" si="1"/>
        <v>609537</v>
      </c>
      <c r="B122" s="2">
        <v>5</v>
      </c>
      <c r="C122" s="86">
        <v>2</v>
      </c>
      <c r="D122" s="86">
        <v>2</v>
      </c>
      <c r="E122" s="2" t="s">
        <v>408</v>
      </c>
      <c r="H122">
        <f>IF('Раздел 5'!P26&gt;='Раздел 5'!Q26,0,1)</f>
        <v>0</v>
      </c>
    </row>
    <row r="123" spans="1:8" x14ac:dyDescent="0.2">
      <c r="A123" s="78">
        <f t="shared" si="1"/>
        <v>609537</v>
      </c>
      <c r="B123" s="79">
        <v>6</v>
      </c>
      <c r="C123" s="79">
        <v>0</v>
      </c>
      <c r="D123" s="79">
        <v>0</v>
      </c>
      <c r="E123" s="79" t="str">
        <f>CONCATENATE("Количество ошибок в разделе 6: ",H123)</f>
        <v>Количество ошибок в разделе 6: 0</v>
      </c>
      <c r="F123" s="79"/>
      <c r="G123" s="79"/>
      <c r="H123" s="79">
        <f>SUM(H124:H410)</f>
        <v>0</v>
      </c>
    </row>
    <row r="124" spans="1:8" s="3" customFormat="1" x14ac:dyDescent="0.2">
      <c r="A124" s="81">
        <f t="shared" si="1"/>
        <v>609537</v>
      </c>
      <c r="B124" s="2">
        <v>6</v>
      </c>
      <c r="C124" s="86">
        <v>1</v>
      </c>
      <c r="D124" s="86">
        <v>1</v>
      </c>
      <c r="E124" s="2" t="s">
        <v>409</v>
      </c>
      <c r="F124" s="86"/>
      <c r="G124" s="86"/>
      <c r="H124" s="86">
        <f>IF('Раздел 6'!P21=SUM('Раздел 6'!P22,'Раздел 6'!P27,'Раздел 6'!P35,'Раздел 6'!P36),0,1)</f>
        <v>0</v>
      </c>
    </row>
    <row r="125" spans="1:8" s="3" customFormat="1" x14ac:dyDescent="0.2">
      <c r="A125" s="81">
        <f t="shared" si="1"/>
        <v>609537</v>
      </c>
      <c r="B125" s="2">
        <v>6</v>
      </c>
      <c r="C125" s="86">
        <v>2</v>
      </c>
      <c r="D125" s="86">
        <v>2</v>
      </c>
      <c r="E125" s="2" t="s">
        <v>410</v>
      </c>
      <c r="F125" s="86"/>
      <c r="G125" s="86"/>
      <c r="H125" s="86">
        <f>IF('Раздел 6'!Q21=SUM('Раздел 6'!Q22,'Раздел 6'!Q27,'Раздел 6'!Q35,'Раздел 6'!Q36),0,1)</f>
        <v>0</v>
      </c>
    </row>
    <row r="126" spans="1:8" s="3" customFormat="1" x14ac:dyDescent="0.2">
      <c r="A126" s="81">
        <f t="shared" si="1"/>
        <v>609537</v>
      </c>
      <c r="B126" s="2">
        <v>6</v>
      </c>
      <c r="C126" s="86">
        <v>3</v>
      </c>
      <c r="D126" s="86">
        <v>3</v>
      </c>
      <c r="E126" s="2" t="s">
        <v>411</v>
      </c>
      <c r="F126" s="86"/>
      <c r="G126" s="86"/>
      <c r="H126" s="86">
        <f>IF('Раздел 6'!R21=SUM('Раздел 6'!R22,'Раздел 6'!R27,'Раздел 6'!R35,'Раздел 6'!R36),0,1)</f>
        <v>0</v>
      </c>
    </row>
    <row r="127" spans="1:8" s="3" customFormat="1" x14ac:dyDescent="0.2">
      <c r="A127" s="81">
        <f t="shared" si="1"/>
        <v>609537</v>
      </c>
      <c r="B127" s="2">
        <v>6</v>
      </c>
      <c r="C127" s="86">
        <v>4</v>
      </c>
      <c r="D127" s="86">
        <v>4</v>
      </c>
      <c r="E127" s="2" t="s">
        <v>412</v>
      </c>
      <c r="F127" s="86"/>
      <c r="G127" s="86"/>
      <c r="H127" s="86">
        <f>IF('Раздел 6'!S21=SUM('Раздел 6'!S22,'Раздел 6'!S27,'Раздел 6'!S35,'Раздел 6'!S36),0,1)</f>
        <v>0</v>
      </c>
    </row>
    <row r="128" spans="1:8" s="3" customFormat="1" x14ac:dyDescent="0.2">
      <c r="A128" s="81">
        <f t="shared" si="1"/>
        <v>609537</v>
      </c>
      <c r="B128" s="2">
        <v>6</v>
      </c>
      <c r="C128" s="86">
        <v>5</v>
      </c>
      <c r="D128" s="86">
        <v>5</v>
      </c>
      <c r="E128" s="2" t="s">
        <v>413</v>
      </c>
      <c r="F128" s="86"/>
      <c r="G128" s="86"/>
      <c r="H128" s="86">
        <f>IF('Раздел 6'!T21=SUM('Раздел 6'!T22,'Раздел 6'!T27,'Раздел 6'!T35,'Раздел 6'!T36),0,1)</f>
        <v>0</v>
      </c>
    </row>
    <row r="129" spans="1:8" s="3" customFormat="1" x14ac:dyDescent="0.2">
      <c r="A129" s="81">
        <f t="shared" si="1"/>
        <v>609537</v>
      </c>
      <c r="B129" s="2">
        <v>6</v>
      </c>
      <c r="C129" s="86">
        <v>6</v>
      </c>
      <c r="D129" s="86">
        <v>6</v>
      </c>
      <c r="E129" s="2" t="s">
        <v>414</v>
      </c>
      <c r="F129" s="86"/>
      <c r="G129" s="86"/>
      <c r="H129" s="86">
        <f>IF('Раздел 6'!U21=SUM('Раздел 6'!U22,'Раздел 6'!U27,'Раздел 6'!U35,'Раздел 6'!U36),0,1)</f>
        <v>0</v>
      </c>
    </row>
    <row r="130" spans="1:8" s="3" customFormat="1" x14ac:dyDescent="0.2">
      <c r="A130" s="81">
        <f t="shared" si="1"/>
        <v>609537</v>
      </c>
      <c r="B130" s="2">
        <v>6</v>
      </c>
      <c r="C130" s="86">
        <v>7</v>
      </c>
      <c r="D130" s="86">
        <v>7</v>
      </c>
      <c r="E130" s="2" t="s">
        <v>415</v>
      </c>
      <c r="F130" s="86"/>
      <c r="G130" s="86"/>
      <c r="H130" s="86">
        <f>IF('Раздел 6'!V21=SUM('Раздел 6'!V22,'Раздел 6'!V27,'Раздел 6'!V35,'Раздел 6'!V36),0,1)</f>
        <v>0</v>
      </c>
    </row>
    <row r="131" spans="1:8" s="3" customFormat="1" x14ac:dyDescent="0.2">
      <c r="A131" s="81">
        <f t="shared" ref="A131:A194" si="2">P_3</f>
        <v>609537</v>
      </c>
      <c r="B131" s="2">
        <v>6</v>
      </c>
      <c r="C131" s="86">
        <v>8</v>
      </c>
      <c r="D131" s="86">
        <v>8</v>
      </c>
      <c r="E131" s="2" t="s">
        <v>416</v>
      </c>
      <c r="F131" s="86"/>
      <c r="G131" s="86"/>
      <c r="H131" s="86">
        <f>IF('Раздел 6'!W21=SUM('Раздел 6'!W22,'Раздел 6'!W27,'Раздел 6'!W35,'Раздел 6'!W36),0,1)</f>
        <v>0</v>
      </c>
    </row>
    <row r="132" spans="1:8" s="3" customFormat="1" x14ac:dyDescent="0.2">
      <c r="A132" s="81">
        <f t="shared" si="2"/>
        <v>609537</v>
      </c>
      <c r="B132" s="2">
        <v>6</v>
      </c>
      <c r="C132" s="86">
        <v>9</v>
      </c>
      <c r="D132" s="86">
        <v>9</v>
      </c>
      <c r="E132" s="2" t="s">
        <v>417</v>
      </c>
      <c r="F132" s="86"/>
      <c r="G132" s="86"/>
      <c r="H132" s="86">
        <f>IF('Раздел 6'!X21=SUM('Раздел 6'!X22,'Раздел 6'!X27,'Раздел 6'!X35,'Раздел 6'!X36),0,1)</f>
        <v>0</v>
      </c>
    </row>
    <row r="133" spans="1:8" s="3" customFormat="1" x14ac:dyDescent="0.2">
      <c r="A133" s="81">
        <f t="shared" si="2"/>
        <v>609537</v>
      </c>
      <c r="B133" s="2">
        <v>6</v>
      </c>
      <c r="C133" s="86">
        <v>10</v>
      </c>
      <c r="D133" s="86">
        <v>10</v>
      </c>
      <c r="E133" s="2" t="s">
        <v>418</v>
      </c>
      <c r="F133" s="86"/>
      <c r="G133" s="86"/>
      <c r="H133" s="86">
        <f>IF('Раздел 6'!Y21=SUM('Раздел 6'!Y22,'Раздел 6'!Y27,'Раздел 6'!Y35,'Раздел 6'!Y36),0,1)</f>
        <v>0</v>
      </c>
    </row>
    <row r="134" spans="1:8" s="3" customFormat="1" x14ac:dyDescent="0.2">
      <c r="A134" s="81">
        <f t="shared" si="2"/>
        <v>609537</v>
      </c>
      <c r="B134" s="2">
        <v>6</v>
      </c>
      <c r="C134" s="86">
        <v>11</v>
      </c>
      <c r="D134" s="86">
        <v>11</v>
      </c>
      <c r="E134" s="2" t="s">
        <v>419</v>
      </c>
      <c r="F134" s="86"/>
      <c r="G134" s="86"/>
      <c r="H134" s="86">
        <f>IF('Раздел 6'!Z21=SUM('Раздел 6'!Z22,'Раздел 6'!Z27,'Раздел 6'!Z35,'Раздел 6'!Z36),0,1)</f>
        <v>0</v>
      </c>
    </row>
    <row r="135" spans="1:8" s="3" customFormat="1" x14ac:dyDescent="0.2">
      <c r="A135" s="81">
        <f t="shared" si="2"/>
        <v>609537</v>
      </c>
      <c r="B135" s="2">
        <v>6</v>
      </c>
      <c r="C135" s="86">
        <v>12</v>
      </c>
      <c r="D135" s="86">
        <v>12</v>
      </c>
      <c r="E135" s="2" t="s">
        <v>420</v>
      </c>
      <c r="F135" s="86"/>
      <c r="G135" s="86"/>
      <c r="H135" s="86">
        <f>IF('Раздел 6'!AA21=SUM('Раздел 6'!AA22,'Раздел 6'!AA27,'Раздел 6'!AA35,'Раздел 6'!AA36),0,1)</f>
        <v>0</v>
      </c>
    </row>
    <row r="136" spans="1:8" s="3" customFormat="1" x14ac:dyDescent="0.2">
      <c r="A136" s="81">
        <f t="shared" si="2"/>
        <v>609537</v>
      </c>
      <c r="B136" s="2">
        <v>6</v>
      </c>
      <c r="C136" s="86">
        <v>13</v>
      </c>
      <c r="D136" s="86">
        <v>13</v>
      </c>
      <c r="E136" s="2" t="s">
        <v>421</v>
      </c>
      <c r="F136" s="86"/>
      <c r="G136" s="86"/>
      <c r="H136" s="86">
        <f>IF('Раздел 6'!AB21=SUM('Раздел 6'!AB22,'Раздел 6'!AB27,'Раздел 6'!AB35,'Раздел 6'!AB36),0,1)</f>
        <v>0</v>
      </c>
    </row>
    <row r="137" spans="1:8" s="3" customFormat="1" x14ac:dyDescent="0.2">
      <c r="A137" s="81">
        <f t="shared" si="2"/>
        <v>609537</v>
      </c>
      <c r="B137" s="2">
        <v>6</v>
      </c>
      <c r="C137" s="86">
        <v>14</v>
      </c>
      <c r="D137" s="86">
        <v>14</v>
      </c>
      <c r="E137" s="2" t="s">
        <v>422</v>
      </c>
      <c r="F137" s="86"/>
      <c r="G137" s="86"/>
      <c r="H137" s="86">
        <f>IF('Раздел 6'!AC21=SUM('Раздел 6'!AC22,'Раздел 6'!AC27,'Раздел 6'!AC35,'Раздел 6'!AC36),0,1)</f>
        <v>0</v>
      </c>
    </row>
    <row r="138" spans="1:8" s="3" customFormat="1" x14ac:dyDescent="0.2">
      <c r="A138" s="81">
        <f t="shared" si="2"/>
        <v>609537</v>
      </c>
      <c r="B138" s="2">
        <v>6</v>
      </c>
      <c r="C138" s="86">
        <v>15</v>
      </c>
      <c r="D138" s="86">
        <v>15</v>
      </c>
      <c r="E138" s="2" t="s">
        <v>423</v>
      </c>
      <c r="F138" s="86"/>
      <c r="G138" s="86"/>
      <c r="H138" s="86">
        <f>IF('Раздел 6'!AD21=SUM('Раздел 6'!AD22,'Раздел 6'!AD27,'Раздел 6'!AD35,'Раздел 6'!AD36),0,1)</f>
        <v>0</v>
      </c>
    </row>
    <row r="139" spans="1:8" s="3" customFormat="1" x14ac:dyDescent="0.2">
      <c r="A139" s="81">
        <f t="shared" si="2"/>
        <v>609537</v>
      </c>
      <c r="B139" s="2">
        <v>6</v>
      </c>
      <c r="C139" s="86">
        <v>16</v>
      </c>
      <c r="D139" s="86">
        <v>16</v>
      </c>
      <c r="E139" s="2" t="s">
        <v>424</v>
      </c>
      <c r="F139" s="86"/>
      <c r="G139" s="86"/>
      <c r="H139" s="86">
        <f>IF('Раздел 6'!AE21=SUM('Раздел 6'!AE22,'Раздел 6'!AE27,'Раздел 6'!AE35,'Раздел 6'!AE36),0,1)</f>
        <v>0</v>
      </c>
    </row>
    <row r="140" spans="1:8" s="3" customFormat="1" x14ac:dyDescent="0.2">
      <c r="A140" s="81">
        <f t="shared" si="2"/>
        <v>609537</v>
      </c>
      <c r="B140" s="2">
        <v>6</v>
      </c>
      <c r="C140" s="86">
        <v>17</v>
      </c>
      <c r="D140" s="86">
        <v>17</v>
      </c>
      <c r="E140" s="2" t="s">
        <v>425</v>
      </c>
      <c r="F140" s="86"/>
      <c r="G140" s="86"/>
      <c r="H140" s="86">
        <f>IF('Раздел 6'!AF21=SUM('Раздел 6'!AF22,'Раздел 6'!AF27,'Раздел 6'!AF35,'Раздел 6'!AF36),0,1)</f>
        <v>0</v>
      </c>
    </row>
    <row r="141" spans="1:8" s="3" customFormat="1" x14ac:dyDescent="0.2">
      <c r="A141" s="81">
        <f t="shared" si="2"/>
        <v>609537</v>
      </c>
      <c r="B141" s="2">
        <v>6</v>
      </c>
      <c r="C141" s="86">
        <v>18</v>
      </c>
      <c r="D141" s="86">
        <v>18</v>
      </c>
      <c r="E141" s="2" t="s">
        <v>426</v>
      </c>
      <c r="F141" s="86"/>
      <c r="G141" s="86"/>
      <c r="H141" s="86">
        <f>IF('Раздел 6'!AG21=SUM('Раздел 6'!AG22,'Раздел 6'!AG27,'Раздел 6'!AG35,'Раздел 6'!AG36),0,1)</f>
        <v>0</v>
      </c>
    </row>
    <row r="142" spans="1:8" s="3" customFormat="1" x14ac:dyDescent="0.2">
      <c r="A142" s="81">
        <f t="shared" si="2"/>
        <v>609537</v>
      </c>
      <c r="B142" s="2">
        <v>6</v>
      </c>
      <c r="C142" s="86">
        <v>19</v>
      </c>
      <c r="D142" s="86">
        <v>19</v>
      </c>
      <c r="E142" s="2" t="s">
        <v>427</v>
      </c>
      <c r="F142" s="86"/>
      <c r="G142" s="86"/>
      <c r="H142" s="86">
        <f>IF('Раздел 6'!AH21=SUM('Раздел 6'!AH22,'Раздел 6'!AH27,'Раздел 6'!AH35,'Раздел 6'!AH36),0,1)</f>
        <v>0</v>
      </c>
    </row>
    <row r="143" spans="1:8" s="3" customFormat="1" x14ac:dyDescent="0.2">
      <c r="A143" s="81">
        <f t="shared" si="2"/>
        <v>609537</v>
      </c>
      <c r="B143" s="2">
        <v>6</v>
      </c>
      <c r="C143" s="86">
        <v>20</v>
      </c>
      <c r="D143" s="86">
        <v>20</v>
      </c>
      <c r="E143" s="2" t="s">
        <v>428</v>
      </c>
      <c r="F143" s="86"/>
      <c r="G143" s="86"/>
      <c r="H143" s="86">
        <f>IF('Раздел 6'!AI21=SUM('Раздел 6'!AI22,'Раздел 6'!AI27,'Раздел 6'!AI35,'Раздел 6'!AI36),0,1)</f>
        <v>0</v>
      </c>
    </row>
    <row r="144" spans="1:8" s="3" customFormat="1" x14ac:dyDescent="0.2">
      <c r="A144" s="81">
        <f t="shared" si="2"/>
        <v>609537</v>
      </c>
      <c r="B144" s="2">
        <v>6</v>
      </c>
      <c r="C144" s="86">
        <v>21</v>
      </c>
      <c r="D144" s="86">
        <v>21</v>
      </c>
      <c r="E144" s="2" t="s">
        <v>429</v>
      </c>
      <c r="F144" s="86"/>
      <c r="G144" s="86"/>
      <c r="H144" s="86">
        <f>IF('Раздел 6'!AJ21=SUM('Раздел 6'!AJ22,'Раздел 6'!AJ27,'Раздел 6'!AJ35,'Раздел 6'!AJ36),0,1)</f>
        <v>0</v>
      </c>
    </row>
    <row r="145" spans="1:13" s="3" customFormat="1" x14ac:dyDescent="0.2">
      <c r="A145" s="81">
        <f t="shared" si="2"/>
        <v>609537</v>
      </c>
      <c r="B145" s="2">
        <v>6</v>
      </c>
      <c r="C145" s="86">
        <v>22</v>
      </c>
      <c r="D145" s="86">
        <v>22</v>
      </c>
      <c r="E145" s="2" t="s">
        <v>430</v>
      </c>
      <c r="F145" s="86"/>
      <c r="G145" s="86"/>
      <c r="H145" s="86">
        <f>IF('Раздел 6'!AK21=SUM('Раздел 6'!AK22,'Раздел 6'!AK27,'Раздел 6'!AK35,'Раздел 6'!AK36),0,1)</f>
        <v>0</v>
      </c>
    </row>
    <row r="146" spans="1:13" s="3" customFormat="1" x14ac:dyDescent="0.2">
      <c r="A146" s="81">
        <f t="shared" si="2"/>
        <v>609537</v>
      </c>
      <c r="B146" s="2">
        <v>6</v>
      </c>
      <c r="C146" s="86">
        <v>23</v>
      </c>
      <c r="D146" s="86">
        <v>23</v>
      </c>
      <c r="E146" s="2" t="s">
        <v>431</v>
      </c>
      <c r="F146" s="86"/>
      <c r="G146" s="86"/>
      <c r="H146" s="86">
        <f>IF('Раздел 6'!AL21=SUM('Раздел 6'!AL22,'Раздел 6'!AL27,'Раздел 6'!AL35,'Раздел 6'!AL36),0,1)</f>
        <v>0</v>
      </c>
    </row>
    <row r="147" spans="1:13" s="3" customFormat="1" x14ac:dyDescent="0.2">
      <c r="A147" s="81">
        <f t="shared" si="2"/>
        <v>609537</v>
      </c>
      <c r="B147" s="2">
        <v>6</v>
      </c>
      <c r="C147" s="86">
        <v>24</v>
      </c>
      <c r="D147" s="86">
        <v>24</v>
      </c>
      <c r="E147" s="2" t="s">
        <v>432</v>
      </c>
      <c r="F147" s="86"/>
      <c r="G147" s="86"/>
      <c r="H147" s="86">
        <f>IF('Раздел 6'!AM21=SUM('Раздел 6'!AM22,'Раздел 6'!AM27,'Раздел 6'!AM35,'Раздел 6'!AM36),0,1)</f>
        <v>0</v>
      </c>
    </row>
    <row r="148" spans="1:13" s="3" customFormat="1" x14ac:dyDescent="0.2">
      <c r="A148" s="81">
        <f t="shared" si="2"/>
        <v>609537</v>
      </c>
      <c r="B148" s="2">
        <v>6</v>
      </c>
      <c r="C148" s="86">
        <v>25</v>
      </c>
      <c r="D148" s="86">
        <v>25</v>
      </c>
      <c r="E148" s="2" t="s">
        <v>433</v>
      </c>
      <c r="F148" s="86"/>
      <c r="G148" s="86"/>
      <c r="H148" s="86">
        <f>IF('Раздел 6'!AN21=SUM('Раздел 6'!AN22,'Раздел 6'!AN27,'Раздел 6'!AN35,'Раздел 6'!AN36),0,1)</f>
        <v>0</v>
      </c>
      <c r="M148" s="86"/>
    </row>
    <row r="149" spans="1:13" s="3" customFormat="1" x14ac:dyDescent="0.2">
      <c r="A149" s="81">
        <f t="shared" si="2"/>
        <v>609537</v>
      </c>
      <c r="B149" s="2">
        <v>6</v>
      </c>
      <c r="C149" s="86">
        <v>26</v>
      </c>
      <c r="D149" s="86">
        <v>26</v>
      </c>
      <c r="E149" s="2" t="s">
        <v>434</v>
      </c>
      <c r="F149" s="86"/>
      <c r="G149" s="86"/>
      <c r="H149" s="86">
        <f>IF('Раздел 6'!AO21=SUM('Раздел 6'!AO22,'Раздел 6'!AO27,'Раздел 6'!AO35,'Раздел 6'!AO36),0,1)</f>
        <v>0</v>
      </c>
    </row>
    <row r="150" spans="1:13" s="3" customFormat="1" x14ac:dyDescent="0.2">
      <c r="A150" s="81">
        <f t="shared" si="2"/>
        <v>609537</v>
      </c>
      <c r="B150" s="2">
        <v>6</v>
      </c>
      <c r="C150" s="86">
        <v>27</v>
      </c>
      <c r="D150" s="86">
        <v>27</v>
      </c>
      <c r="E150" s="2" t="s">
        <v>435</v>
      </c>
      <c r="F150" s="86"/>
      <c r="G150" s="86"/>
      <c r="H150" s="86">
        <f>IF('Раздел 6'!AP21=SUM('Раздел 6'!AP22,'Раздел 6'!AP27,'Раздел 6'!AP35,'Раздел 6'!AP36),0,1)</f>
        <v>0</v>
      </c>
    </row>
    <row r="151" spans="1:13" s="3" customFormat="1" x14ac:dyDescent="0.2">
      <c r="A151" s="81">
        <f t="shared" si="2"/>
        <v>609537</v>
      </c>
      <c r="B151" s="2">
        <v>6</v>
      </c>
      <c r="C151" s="86">
        <v>28</v>
      </c>
      <c r="D151" s="86">
        <v>28</v>
      </c>
      <c r="E151" s="2" t="s">
        <v>436</v>
      </c>
      <c r="F151" s="86"/>
      <c r="G151" s="86"/>
      <c r="H151" s="86">
        <f>IF('Раздел 6'!AQ21=SUM('Раздел 6'!AQ22,'Раздел 6'!AQ27,'Раздел 6'!AQ35,'Раздел 6'!AQ36),0,1)</f>
        <v>0</v>
      </c>
    </row>
    <row r="152" spans="1:13" s="3" customFormat="1" x14ac:dyDescent="0.2">
      <c r="A152" s="81">
        <f t="shared" si="2"/>
        <v>609537</v>
      </c>
      <c r="B152" s="2">
        <v>6</v>
      </c>
      <c r="C152" s="86">
        <v>29</v>
      </c>
      <c r="D152" s="86">
        <v>29</v>
      </c>
      <c r="E152" s="2" t="s">
        <v>437</v>
      </c>
      <c r="F152" s="86"/>
      <c r="G152" s="86"/>
      <c r="H152" s="86">
        <f>IF('Раздел 6'!AR21=SUM('Раздел 6'!AR22,'Раздел 6'!AR27,'Раздел 6'!AR35,'Раздел 6'!AR36),0,1)</f>
        <v>0</v>
      </c>
    </row>
    <row r="153" spans="1:13" s="3" customFormat="1" x14ac:dyDescent="0.2">
      <c r="A153" s="81">
        <f t="shared" si="2"/>
        <v>609537</v>
      </c>
      <c r="B153" s="2">
        <v>6</v>
      </c>
      <c r="C153" s="86">
        <v>30</v>
      </c>
      <c r="D153" s="86">
        <v>30</v>
      </c>
      <c r="E153" s="2" t="s">
        <v>438</v>
      </c>
      <c r="F153" s="86"/>
      <c r="G153" s="86"/>
      <c r="H153" s="86">
        <f>IF('Раздел 6'!P22=SUM('Раздел 6'!P23:P26),0,1)</f>
        <v>0</v>
      </c>
    </row>
    <row r="154" spans="1:13" s="3" customFormat="1" x14ac:dyDescent="0.2">
      <c r="A154" s="81">
        <f t="shared" si="2"/>
        <v>609537</v>
      </c>
      <c r="B154" s="2">
        <v>6</v>
      </c>
      <c r="C154" s="86">
        <v>31</v>
      </c>
      <c r="D154" s="86">
        <v>31</v>
      </c>
      <c r="E154" s="2" t="s">
        <v>439</v>
      </c>
      <c r="F154" s="86"/>
      <c r="G154" s="86"/>
      <c r="H154" s="86">
        <f>IF('Раздел 6'!Q22=SUM('Раздел 6'!Q23:Q26),0,1)</f>
        <v>0</v>
      </c>
    </row>
    <row r="155" spans="1:13" s="3" customFormat="1" x14ac:dyDescent="0.2">
      <c r="A155" s="81">
        <f t="shared" si="2"/>
        <v>609537</v>
      </c>
      <c r="B155" s="2">
        <v>6</v>
      </c>
      <c r="C155" s="86">
        <v>32</v>
      </c>
      <c r="D155" s="86">
        <v>32</v>
      </c>
      <c r="E155" s="2" t="s">
        <v>440</v>
      </c>
      <c r="F155" s="86"/>
      <c r="G155" s="86"/>
      <c r="H155" s="86">
        <f>IF('Раздел 6'!R22=SUM('Раздел 6'!R23:R26),0,1)</f>
        <v>0</v>
      </c>
    </row>
    <row r="156" spans="1:13" s="3" customFormat="1" x14ac:dyDescent="0.2">
      <c r="A156" s="81">
        <f t="shared" si="2"/>
        <v>609537</v>
      </c>
      <c r="B156" s="2">
        <v>6</v>
      </c>
      <c r="C156" s="86">
        <v>33</v>
      </c>
      <c r="D156" s="86">
        <v>33</v>
      </c>
      <c r="E156" s="2" t="s">
        <v>441</v>
      </c>
      <c r="F156" s="86"/>
      <c r="G156" s="86"/>
      <c r="H156" s="86">
        <f>IF('Раздел 6'!S22=SUM('Раздел 6'!S23:S26),0,1)</f>
        <v>0</v>
      </c>
    </row>
    <row r="157" spans="1:13" s="3" customFormat="1" x14ac:dyDescent="0.2">
      <c r="A157" s="81">
        <f t="shared" si="2"/>
        <v>609537</v>
      </c>
      <c r="B157" s="2">
        <v>6</v>
      </c>
      <c r="C157" s="86">
        <v>34</v>
      </c>
      <c r="D157" s="86">
        <v>34</v>
      </c>
      <c r="E157" s="2" t="s">
        <v>442</v>
      </c>
      <c r="F157" s="86"/>
      <c r="G157" s="86"/>
      <c r="H157" s="86">
        <f>IF('Раздел 6'!T22=SUM('Раздел 6'!T23:T26),0,1)</f>
        <v>0</v>
      </c>
    </row>
    <row r="158" spans="1:13" s="3" customFormat="1" x14ac:dyDescent="0.2">
      <c r="A158" s="81">
        <f t="shared" si="2"/>
        <v>609537</v>
      </c>
      <c r="B158" s="2">
        <v>6</v>
      </c>
      <c r="C158" s="86">
        <v>35</v>
      </c>
      <c r="D158" s="86">
        <v>35</v>
      </c>
      <c r="E158" s="2" t="s">
        <v>443</v>
      </c>
      <c r="F158" s="86"/>
      <c r="G158" s="86"/>
      <c r="H158" s="86">
        <f>IF('Раздел 6'!U22=SUM('Раздел 6'!U23:U26),0,1)</f>
        <v>0</v>
      </c>
    </row>
    <row r="159" spans="1:13" s="3" customFormat="1" x14ac:dyDescent="0.2">
      <c r="A159" s="81">
        <f t="shared" si="2"/>
        <v>609537</v>
      </c>
      <c r="B159" s="2">
        <v>6</v>
      </c>
      <c r="C159" s="86">
        <v>36</v>
      </c>
      <c r="D159" s="86">
        <v>36</v>
      </c>
      <c r="E159" s="2" t="s">
        <v>444</v>
      </c>
      <c r="F159" s="86"/>
      <c r="G159" s="86"/>
      <c r="H159" s="86">
        <f>IF('Раздел 6'!V22=SUM('Раздел 6'!V23:V26),0,1)</f>
        <v>0</v>
      </c>
    </row>
    <row r="160" spans="1:13" s="3" customFormat="1" x14ac:dyDescent="0.2">
      <c r="A160" s="81">
        <f t="shared" si="2"/>
        <v>609537</v>
      </c>
      <c r="B160" s="2">
        <v>6</v>
      </c>
      <c r="C160" s="86">
        <v>37</v>
      </c>
      <c r="D160" s="86">
        <v>37</v>
      </c>
      <c r="E160" s="2" t="s">
        <v>445</v>
      </c>
      <c r="F160" s="86"/>
      <c r="G160" s="86"/>
      <c r="H160" s="86">
        <f>IF('Раздел 6'!W22=SUM('Раздел 6'!W23:W26),0,1)</f>
        <v>0</v>
      </c>
    </row>
    <row r="161" spans="1:15" s="3" customFormat="1" x14ac:dyDescent="0.2">
      <c r="A161" s="81">
        <f t="shared" si="2"/>
        <v>609537</v>
      </c>
      <c r="B161" s="2">
        <v>6</v>
      </c>
      <c r="C161" s="86">
        <v>38</v>
      </c>
      <c r="D161" s="86">
        <v>38</v>
      </c>
      <c r="E161" s="2" t="s">
        <v>446</v>
      </c>
      <c r="F161" s="86"/>
      <c r="G161" s="86"/>
      <c r="H161" s="86">
        <f>IF('Раздел 6'!X22=SUM('Раздел 6'!X23:X26),0,1)</f>
        <v>0</v>
      </c>
    </row>
    <row r="162" spans="1:15" s="3" customFormat="1" x14ac:dyDescent="0.2">
      <c r="A162" s="81">
        <f t="shared" si="2"/>
        <v>609537</v>
      </c>
      <c r="B162" s="2">
        <v>6</v>
      </c>
      <c r="C162" s="86">
        <v>39</v>
      </c>
      <c r="D162" s="86">
        <v>39</v>
      </c>
      <c r="E162" s="2" t="s">
        <v>447</v>
      </c>
      <c r="F162" s="86"/>
      <c r="G162" s="86"/>
      <c r="H162" s="86">
        <f>IF('Раздел 6'!Y22=SUM('Раздел 6'!Y23:Y26),0,1)</f>
        <v>0</v>
      </c>
    </row>
    <row r="163" spans="1:15" s="3" customFormat="1" x14ac:dyDescent="0.2">
      <c r="A163" s="81">
        <f t="shared" si="2"/>
        <v>609537</v>
      </c>
      <c r="B163" s="2">
        <v>6</v>
      </c>
      <c r="C163" s="86">
        <v>40</v>
      </c>
      <c r="D163" s="86">
        <v>40</v>
      </c>
      <c r="E163" s="2" t="s">
        <v>448</v>
      </c>
      <c r="F163" s="86"/>
      <c r="G163" s="86"/>
      <c r="H163" s="86">
        <f>IF('Раздел 6'!Z22=SUM('Раздел 6'!Z23:Z26),0,1)</f>
        <v>0</v>
      </c>
    </row>
    <row r="164" spans="1:15" s="3" customFormat="1" x14ac:dyDescent="0.2">
      <c r="A164" s="81">
        <f t="shared" si="2"/>
        <v>609537</v>
      </c>
      <c r="B164" s="2">
        <v>6</v>
      </c>
      <c r="C164" s="86">
        <v>41</v>
      </c>
      <c r="D164" s="86">
        <v>41</v>
      </c>
      <c r="E164" s="2" t="s">
        <v>449</v>
      </c>
      <c r="F164" s="86"/>
      <c r="G164" s="86"/>
      <c r="H164" s="86">
        <f>IF('Раздел 6'!AA22=SUM('Раздел 6'!AA23:AA26),0,1)</f>
        <v>0</v>
      </c>
    </row>
    <row r="165" spans="1:15" s="3" customFormat="1" x14ac:dyDescent="0.2">
      <c r="A165" s="81">
        <f t="shared" si="2"/>
        <v>609537</v>
      </c>
      <c r="B165" s="2">
        <v>6</v>
      </c>
      <c r="C165" s="86">
        <v>42</v>
      </c>
      <c r="D165" s="86">
        <v>42</v>
      </c>
      <c r="E165" s="2" t="s">
        <v>450</v>
      </c>
      <c r="F165" s="86"/>
      <c r="G165" s="86"/>
      <c r="H165" s="86">
        <f>IF('Раздел 6'!AB22=SUM('Раздел 6'!AB23:AB26),0,1)</f>
        <v>0</v>
      </c>
    </row>
    <row r="166" spans="1:15" s="3" customFormat="1" x14ac:dyDescent="0.2">
      <c r="A166" s="81">
        <f t="shared" si="2"/>
        <v>609537</v>
      </c>
      <c r="B166" s="2">
        <v>6</v>
      </c>
      <c r="C166" s="86">
        <v>43</v>
      </c>
      <c r="D166" s="86">
        <v>43</v>
      </c>
      <c r="E166" s="2" t="s">
        <v>451</v>
      </c>
      <c r="F166" s="86"/>
      <c r="G166" s="86"/>
      <c r="H166" s="86">
        <f>IF('Раздел 6'!AC22=SUM('Раздел 6'!AC23:AC26),0,1)</f>
        <v>0</v>
      </c>
    </row>
    <row r="167" spans="1:15" s="3" customFormat="1" x14ac:dyDescent="0.2">
      <c r="A167" s="81">
        <f t="shared" si="2"/>
        <v>609537</v>
      </c>
      <c r="B167" s="2">
        <v>6</v>
      </c>
      <c r="C167" s="86">
        <v>44</v>
      </c>
      <c r="D167" s="86">
        <v>44</v>
      </c>
      <c r="E167" s="2" t="s">
        <v>452</v>
      </c>
      <c r="F167" s="86"/>
      <c r="G167" s="86"/>
      <c r="H167" s="86">
        <f>IF('Раздел 6'!AD22=SUM('Раздел 6'!AD23:AD26),0,1)</f>
        <v>0</v>
      </c>
    </row>
    <row r="168" spans="1:15" s="3" customFormat="1" x14ac:dyDescent="0.2">
      <c r="A168" s="81">
        <f t="shared" si="2"/>
        <v>609537</v>
      </c>
      <c r="B168" s="2">
        <v>6</v>
      </c>
      <c r="C168" s="86">
        <v>45</v>
      </c>
      <c r="D168" s="86">
        <v>45</v>
      </c>
      <c r="E168" s="2" t="s">
        <v>453</v>
      </c>
      <c r="F168" s="86"/>
      <c r="G168" s="86"/>
      <c r="H168" s="86">
        <f>IF('Раздел 6'!AE22=SUM('Раздел 6'!AE23:AE26),0,1)</f>
        <v>0</v>
      </c>
    </row>
    <row r="169" spans="1:15" s="3" customFormat="1" x14ac:dyDescent="0.2">
      <c r="A169" s="81">
        <f t="shared" si="2"/>
        <v>609537</v>
      </c>
      <c r="B169" s="2">
        <v>6</v>
      </c>
      <c r="C169" s="86">
        <v>46</v>
      </c>
      <c r="D169" s="86">
        <v>46</v>
      </c>
      <c r="E169" s="2" t="s">
        <v>454</v>
      </c>
      <c r="F169" s="86"/>
      <c r="G169" s="86"/>
      <c r="H169" s="86">
        <f>IF('Раздел 6'!AF22=SUM('Раздел 6'!AF23:AF26),0,1)</f>
        <v>0</v>
      </c>
    </row>
    <row r="170" spans="1:15" s="3" customFormat="1" x14ac:dyDescent="0.2">
      <c r="A170" s="81">
        <f t="shared" si="2"/>
        <v>609537</v>
      </c>
      <c r="B170" s="2">
        <v>6</v>
      </c>
      <c r="C170" s="86">
        <v>47</v>
      </c>
      <c r="D170" s="86">
        <v>47</v>
      </c>
      <c r="E170" s="2" t="s">
        <v>455</v>
      </c>
      <c r="F170" s="86"/>
      <c r="G170" s="86"/>
      <c r="H170" s="86">
        <f>IF('Раздел 6'!AG22=SUM('Раздел 6'!AG23:AG26),0,1)</f>
        <v>0</v>
      </c>
    </row>
    <row r="171" spans="1:15" s="3" customFormat="1" x14ac:dyDescent="0.2">
      <c r="A171" s="81">
        <f t="shared" si="2"/>
        <v>609537</v>
      </c>
      <c r="B171" s="2">
        <v>6</v>
      </c>
      <c r="C171" s="86">
        <v>48</v>
      </c>
      <c r="D171" s="86">
        <v>48</v>
      </c>
      <c r="E171" s="2" t="s">
        <v>456</v>
      </c>
      <c r="F171" s="86"/>
      <c r="G171" s="86"/>
      <c r="H171" s="86">
        <f>IF('Раздел 6'!AH22=SUM('Раздел 6'!AH23:AH26),0,1)</f>
        <v>0</v>
      </c>
    </row>
    <row r="172" spans="1:15" s="3" customFormat="1" x14ac:dyDescent="0.2">
      <c r="A172" s="81">
        <f t="shared" si="2"/>
        <v>609537</v>
      </c>
      <c r="B172" s="2">
        <v>6</v>
      </c>
      <c r="C172" s="86">
        <v>49</v>
      </c>
      <c r="D172" s="86">
        <v>49</v>
      </c>
      <c r="E172" s="2" t="s">
        <v>457</v>
      </c>
      <c r="F172" s="86"/>
      <c r="G172" s="86"/>
      <c r="H172" s="86">
        <f>IF('Раздел 6'!AI22=SUM('Раздел 6'!AI23:AI26),0,1)</f>
        <v>0</v>
      </c>
    </row>
    <row r="173" spans="1:15" s="3" customFormat="1" x14ac:dyDescent="0.2">
      <c r="A173" s="81">
        <f t="shared" si="2"/>
        <v>609537</v>
      </c>
      <c r="B173" s="2">
        <v>6</v>
      </c>
      <c r="C173" s="86">
        <v>50</v>
      </c>
      <c r="D173" s="86">
        <v>50</v>
      </c>
      <c r="E173" s="2" t="s">
        <v>458</v>
      </c>
      <c r="F173" s="86"/>
      <c r="G173" s="86"/>
      <c r="H173" s="86">
        <f>IF('Раздел 6'!AJ22=SUM('Раздел 6'!AJ23:AJ26),0,1)</f>
        <v>0</v>
      </c>
    </row>
    <row r="174" spans="1:15" s="3" customFormat="1" x14ac:dyDescent="0.2">
      <c r="A174" s="81">
        <f t="shared" si="2"/>
        <v>609537</v>
      </c>
      <c r="B174" s="2">
        <v>6</v>
      </c>
      <c r="C174" s="86">
        <v>51</v>
      </c>
      <c r="D174" s="86">
        <v>51</v>
      </c>
      <c r="E174" s="2" t="s">
        <v>459</v>
      </c>
      <c r="F174" s="86"/>
      <c r="G174" s="86"/>
      <c r="H174" s="86">
        <f>IF('Раздел 6'!AK22=SUM('Раздел 6'!AK23:AK26),0,1)</f>
        <v>0</v>
      </c>
    </row>
    <row r="175" spans="1:15" s="3" customFormat="1" x14ac:dyDescent="0.2">
      <c r="A175" s="81">
        <f t="shared" si="2"/>
        <v>609537</v>
      </c>
      <c r="B175" s="2">
        <v>6</v>
      </c>
      <c r="C175" s="86">
        <v>52</v>
      </c>
      <c r="D175" s="86">
        <v>52</v>
      </c>
      <c r="E175" s="2" t="s">
        <v>460</v>
      </c>
      <c r="F175" s="86"/>
      <c r="G175" s="86"/>
      <c r="H175" s="86">
        <f>IF('Раздел 6'!AL22=SUM('Раздел 6'!AL23:AL26),0,1)</f>
        <v>0</v>
      </c>
      <c r="O175" s="86"/>
    </row>
    <row r="176" spans="1:15" s="3" customFormat="1" x14ac:dyDescent="0.2">
      <c r="A176" s="81">
        <f t="shared" si="2"/>
        <v>609537</v>
      </c>
      <c r="B176" s="2">
        <v>6</v>
      </c>
      <c r="C176" s="86">
        <v>53</v>
      </c>
      <c r="D176" s="86">
        <v>53</v>
      </c>
      <c r="E176" s="2" t="s">
        <v>461</v>
      </c>
      <c r="F176" s="86"/>
      <c r="G176" s="86"/>
      <c r="H176" s="86">
        <f>IF('Раздел 6'!AM22=SUM('Раздел 6'!AM23:AM26),0,1)</f>
        <v>0</v>
      </c>
    </row>
    <row r="177" spans="1:8" s="3" customFormat="1" x14ac:dyDescent="0.2">
      <c r="A177" s="81">
        <f t="shared" si="2"/>
        <v>609537</v>
      </c>
      <c r="B177" s="2">
        <v>6</v>
      </c>
      <c r="C177" s="86">
        <v>54</v>
      </c>
      <c r="D177" s="86">
        <v>54</v>
      </c>
      <c r="E177" s="2" t="s">
        <v>462</v>
      </c>
      <c r="F177" s="86"/>
      <c r="G177" s="86"/>
      <c r="H177" s="86">
        <f>IF('Раздел 6'!AN22=SUM('Раздел 6'!AN23:AN26),0,1)</f>
        <v>0</v>
      </c>
    </row>
    <row r="178" spans="1:8" s="3" customFormat="1" x14ac:dyDescent="0.2">
      <c r="A178" s="81">
        <f t="shared" si="2"/>
        <v>609537</v>
      </c>
      <c r="B178" s="2">
        <v>6</v>
      </c>
      <c r="C178" s="86">
        <v>55</v>
      </c>
      <c r="D178" s="86">
        <v>55</v>
      </c>
      <c r="E178" s="2" t="s">
        <v>463</v>
      </c>
      <c r="F178" s="86"/>
      <c r="G178" s="86"/>
      <c r="H178" s="86">
        <f>IF('Раздел 6'!AO22=SUM('Раздел 6'!AO23:AO26),0,1)</f>
        <v>0</v>
      </c>
    </row>
    <row r="179" spans="1:8" s="3" customFormat="1" x14ac:dyDescent="0.2">
      <c r="A179" s="81">
        <f t="shared" si="2"/>
        <v>609537</v>
      </c>
      <c r="B179" s="2">
        <v>6</v>
      </c>
      <c r="C179" s="86">
        <v>56</v>
      </c>
      <c r="D179" s="86">
        <v>56</v>
      </c>
      <c r="E179" s="2" t="s">
        <v>464</v>
      </c>
      <c r="F179" s="86"/>
      <c r="G179" s="86"/>
      <c r="H179" s="86">
        <f>IF('Раздел 6'!AP22=SUM('Раздел 6'!AP23:AP26),0,1)</f>
        <v>0</v>
      </c>
    </row>
    <row r="180" spans="1:8" s="3" customFormat="1" x14ac:dyDescent="0.2">
      <c r="A180" s="81">
        <f t="shared" si="2"/>
        <v>609537</v>
      </c>
      <c r="B180" s="2">
        <v>6</v>
      </c>
      <c r="C180" s="86">
        <v>57</v>
      </c>
      <c r="D180" s="86">
        <v>57</v>
      </c>
      <c r="E180" s="2" t="s">
        <v>465</v>
      </c>
      <c r="F180" s="86"/>
      <c r="G180" s="86"/>
      <c r="H180" s="86">
        <f>IF('Раздел 6'!AQ22=SUM('Раздел 6'!AQ23:AQ26),0,1)</f>
        <v>0</v>
      </c>
    </row>
    <row r="181" spans="1:8" s="3" customFormat="1" x14ac:dyDescent="0.2">
      <c r="A181" s="81">
        <f t="shared" si="2"/>
        <v>609537</v>
      </c>
      <c r="B181" s="2">
        <v>6</v>
      </c>
      <c r="C181" s="86">
        <v>58</v>
      </c>
      <c r="D181" s="86">
        <v>58</v>
      </c>
      <c r="E181" s="2" t="s">
        <v>466</v>
      </c>
      <c r="F181" s="86"/>
      <c r="G181" s="86"/>
      <c r="H181" s="86">
        <f>IF('Раздел 6'!AR22=SUM('Раздел 6'!AR23:AR26),0,1)</f>
        <v>0</v>
      </c>
    </row>
    <row r="182" spans="1:8" s="3" customFormat="1" x14ac:dyDescent="0.2">
      <c r="A182" s="81">
        <f t="shared" si="2"/>
        <v>609537</v>
      </c>
      <c r="B182" s="2">
        <v>6</v>
      </c>
      <c r="C182" s="86">
        <v>59</v>
      </c>
      <c r="D182" s="86">
        <v>59</v>
      </c>
      <c r="E182" s="2" t="s">
        <v>467</v>
      </c>
      <c r="F182" s="86"/>
      <c r="G182" s="86"/>
      <c r="H182" s="86">
        <f>IF('Раздел 6'!P27=SUM('Раздел 6'!P28:P34),0,1)</f>
        <v>0</v>
      </c>
    </row>
    <row r="183" spans="1:8" s="3" customFormat="1" x14ac:dyDescent="0.2">
      <c r="A183" s="81">
        <f t="shared" si="2"/>
        <v>609537</v>
      </c>
      <c r="B183" s="2">
        <v>6</v>
      </c>
      <c r="C183" s="86">
        <v>60</v>
      </c>
      <c r="D183" s="86">
        <v>60</v>
      </c>
      <c r="E183" s="2" t="s">
        <v>468</v>
      </c>
      <c r="F183" s="86"/>
      <c r="G183" s="86"/>
      <c r="H183" s="86">
        <f>IF('Раздел 6'!Q27=SUM('Раздел 6'!Q28:Q34),0,1)</f>
        <v>0</v>
      </c>
    </row>
    <row r="184" spans="1:8" s="3" customFormat="1" x14ac:dyDescent="0.2">
      <c r="A184" s="81">
        <f t="shared" si="2"/>
        <v>609537</v>
      </c>
      <c r="B184" s="2">
        <v>6</v>
      </c>
      <c r="C184" s="86">
        <v>61</v>
      </c>
      <c r="D184" s="86">
        <v>61</v>
      </c>
      <c r="E184" s="2" t="s">
        <v>469</v>
      </c>
      <c r="F184" s="86"/>
      <c r="G184" s="86"/>
      <c r="H184" s="86">
        <f>IF('Раздел 6'!R27=SUM('Раздел 6'!R28:R34),0,1)</f>
        <v>0</v>
      </c>
    </row>
    <row r="185" spans="1:8" s="3" customFormat="1" x14ac:dyDescent="0.2">
      <c r="A185" s="81">
        <f t="shared" si="2"/>
        <v>609537</v>
      </c>
      <c r="B185" s="2">
        <v>6</v>
      </c>
      <c r="C185" s="86">
        <v>62</v>
      </c>
      <c r="D185" s="86">
        <v>62</v>
      </c>
      <c r="E185" s="2" t="s">
        <v>470</v>
      </c>
      <c r="F185" s="86"/>
      <c r="G185" s="86"/>
      <c r="H185" s="86">
        <f>IF('Раздел 6'!S27=SUM('Раздел 6'!S28:S34),0,1)</f>
        <v>0</v>
      </c>
    </row>
    <row r="186" spans="1:8" s="3" customFormat="1" x14ac:dyDescent="0.2">
      <c r="A186" s="81">
        <f t="shared" si="2"/>
        <v>609537</v>
      </c>
      <c r="B186" s="2">
        <v>6</v>
      </c>
      <c r="C186" s="86">
        <v>63</v>
      </c>
      <c r="D186" s="86">
        <v>63</v>
      </c>
      <c r="E186" s="2" t="s">
        <v>471</v>
      </c>
      <c r="F186" s="86"/>
      <c r="G186" s="86"/>
      <c r="H186" s="86">
        <f>IF('Раздел 6'!T27=SUM('Раздел 6'!T28:T34),0,1)</f>
        <v>0</v>
      </c>
    </row>
    <row r="187" spans="1:8" s="3" customFormat="1" x14ac:dyDescent="0.2">
      <c r="A187" s="81">
        <f t="shared" si="2"/>
        <v>609537</v>
      </c>
      <c r="B187" s="2">
        <v>6</v>
      </c>
      <c r="C187" s="86">
        <v>64</v>
      </c>
      <c r="D187" s="86">
        <v>64</v>
      </c>
      <c r="E187" s="2" t="s">
        <v>472</v>
      </c>
      <c r="F187" s="86"/>
      <c r="G187" s="86"/>
      <c r="H187" s="86">
        <f>IF('Раздел 6'!U27=SUM('Раздел 6'!U28:U34),0,1)</f>
        <v>0</v>
      </c>
    </row>
    <row r="188" spans="1:8" s="3" customFormat="1" x14ac:dyDescent="0.2">
      <c r="A188" s="81">
        <f t="shared" si="2"/>
        <v>609537</v>
      </c>
      <c r="B188" s="2">
        <v>6</v>
      </c>
      <c r="C188" s="86">
        <v>65</v>
      </c>
      <c r="D188" s="86">
        <v>65</v>
      </c>
      <c r="E188" s="2" t="s">
        <v>473</v>
      </c>
      <c r="F188" s="86"/>
      <c r="G188" s="86"/>
      <c r="H188" s="86">
        <f>IF('Раздел 6'!V27=SUM('Раздел 6'!V28:V34),0,1)</f>
        <v>0</v>
      </c>
    </row>
    <row r="189" spans="1:8" s="3" customFormat="1" x14ac:dyDescent="0.2">
      <c r="A189" s="81">
        <f t="shared" si="2"/>
        <v>609537</v>
      </c>
      <c r="B189" s="2">
        <v>6</v>
      </c>
      <c r="C189" s="86">
        <v>66</v>
      </c>
      <c r="D189" s="86">
        <v>66</v>
      </c>
      <c r="E189" s="2" t="s">
        <v>474</v>
      </c>
      <c r="F189" s="86"/>
      <c r="G189" s="86"/>
      <c r="H189" s="86">
        <f>IF('Раздел 6'!W27=SUM('Раздел 6'!W28:W34),0,1)</f>
        <v>0</v>
      </c>
    </row>
    <row r="190" spans="1:8" s="3" customFormat="1" x14ac:dyDescent="0.2">
      <c r="A190" s="81">
        <f t="shared" si="2"/>
        <v>609537</v>
      </c>
      <c r="B190" s="2">
        <v>6</v>
      </c>
      <c r="C190" s="86">
        <v>67</v>
      </c>
      <c r="D190" s="86">
        <v>67</v>
      </c>
      <c r="E190" s="2" t="s">
        <v>475</v>
      </c>
      <c r="F190" s="86"/>
      <c r="G190" s="86"/>
      <c r="H190" s="86">
        <f>IF('Раздел 6'!X27=SUM('Раздел 6'!X28:X34),0,1)</f>
        <v>0</v>
      </c>
    </row>
    <row r="191" spans="1:8" s="3" customFormat="1" x14ac:dyDescent="0.2">
      <c r="A191" s="81">
        <f t="shared" si="2"/>
        <v>609537</v>
      </c>
      <c r="B191" s="2">
        <v>6</v>
      </c>
      <c r="C191" s="86">
        <v>68</v>
      </c>
      <c r="D191" s="86">
        <v>68</v>
      </c>
      <c r="E191" s="2" t="s">
        <v>476</v>
      </c>
      <c r="F191" s="86"/>
      <c r="G191" s="86"/>
      <c r="H191" s="86">
        <f>IF('Раздел 6'!Y27=SUM('Раздел 6'!Y28:Y34),0,1)</f>
        <v>0</v>
      </c>
    </row>
    <row r="192" spans="1:8" s="3" customFormat="1" x14ac:dyDescent="0.2">
      <c r="A192" s="81">
        <f t="shared" si="2"/>
        <v>609537</v>
      </c>
      <c r="B192" s="2">
        <v>6</v>
      </c>
      <c r="C192" s="86">
        <v>69</v>
      </c>
      <c r="D192" s="86">
        <v>69</v>
      </c>
      <c r="E192" s="2" t="s">
        <v>477</v>
      </c>
      <c r="F192" s="86"/>
      <c r="G192" s="86"/>
      <c r="H192" s="86">
        <f>IF('Раздел 6'!Z27=SUM('Раздел 6'!Z28:Z34),0,1)</f>
        <v>0</v>
      </c>
    </row>
    <row r="193" spans="1:8" s="3" customFormat="1" x14ac:dyDescent="0.2">
      <c r="A193" s="81">
        <f t="shared" si="2"/>
        <v>609537</v>
      </c>
      <c r="B193" s="2">
        <v>6</v>
      </c>
      <c r="C193" s="86">
        <v>70</v>
      </c>
      <c r="D193" s="86">
        <v>70</v>
      </c>
      <c r="E193" s="2" t="s">
        <v>478</v>
      </c>
      <c r="F193" s="86"/>
      <c r="G193" s="86"/>
      <c r="H193" s="86">
        <f>IF('Раздел 6'!AA27=SUM('Раздел 6'!AA28:AA34),0,1)</f>
        <v>0</v>
      </c>
    </row>
    <row r="194" spans="1:8" s="3" customFormat="1" x14ac:dyDescent="0.2">
      <c r="A194" s="81">
        <f t="shared" si="2"/>
        <v>609537</v>
      </c>
      <c r="B194" s="2">
        <v>6</v>
      </c>
      <c r="C194" s="86">
        <v>71</v>
      </c>
      <c r="D194" s="86">
        <v>71</v>
      </c>
      <c r="E194" s="2" t="s">
        <v>479</v>
      </c>
      <c r="F194" s="86"/>
      <c r="G194" s="86"/>
      <c r="H194" s="86">
        <f>IF('Раздел 6'!AB27=SUM('Раздел 6'!AB28:AB34),0,1)</f>
        <v>0</v>
      </c>
    </row>
    <row r="195" spans="1:8" s="3" customFormat="1" x14ac:dyDescent="0.2">
      <c r="A195" s="81">
        <f t="shared" ref="A195:A258" si="3">P_3</f>
        <v>609537</v>
      </c>
      <c r="B195" s="2">
        <v>6</v>
      </c>
      <c r="C195" s="86">
        <v>72</v>
      </c>
      <c r="D195" s="86">
        <v>72</v>
      </c>
      <c r="E195" s="2" t="s">
        <v>480</v>
      </c>
      <c r="F195" s="86"/>
      <c r="G195" s="86"/>
      <c r="H195" s="86">
        <f>IF('Раздел 6'!AC27=SUM('Раздел 6'!AC28:AC34),0,1)</f>
        <v>0</v>
      </c>
    </row>
    <row r="196" spans="1:8" s="3" customFormat="1" x14ac:dyDescent="0.2">
      <c r="A196" s="81">
        <f t="shared" si="3"/>
        <v>609537</v>
      </c>
      <c r="B196" s="2">
        <v>6</v>
      </c>
      <c r="C196" s="86">
        <v>73</v>
      </c>
      <c r="D196" s="86">
        <v>73</v>
      </c>
      <c r="E196" s="2" t="s">
        <v>481</v>
      </c>
      <c r="F196" s="86"/>
      <c r="G196" s="86"/>
      <c r="H196" s="86">
        <f>IF('Раздел 6'!AD27=SUM('Раздел 6'!AD28:AD34),0,1)</f>
        <v>0</v>
      </c>
    </row>
    <row r="197" spans="1:8" s="3" customFormat="1" x14ac:dyDescent="0.2">
      <c r="A197" s="81">
        <f t="shared" si="3"/>
        <v>609537</v>
      </c>
      <c r="B197" s="2">
        <v>6</v>
      </c>
      <c r="C197" s="86">
        <v>74</v>
      </c>
      <c r="D197" s="86">
        <v>74</v>
      </c>
      <c r="E197" s="2" t="s">
        <v>482</v>
      </c>
      <c r="F197" s="86"/>
      <c r="G197" s="86"/>
      <c r="H197" s="86">
        <f>IF('Раздел 6'!AE27=SUM('Раздел 6'!AE28:AE34),0,1)</f>
        <v>0</v>
      </c>
    </row>
    <row r="198" spans="1:8" s="3" customFormat="1" x14ac:dyDescent="0.2">
      <c r="A198" s="81">
        <f t="shared" si="3"/>
        <v>609537</v>
      </c>
      <c r="B198" s="2">
        <v>6</v>
      </c>
      <c r="C198" s="86">
        <v>75</v>
      </c>
      <c r="D198" s="86">
        <v>75</v>
      </c>
      <c r="E198" s="2" t="s">
        <v>483</v>
      </c>
      <c r="F198" s="86"/>
      <c r="G198" s="86"/>
      <c r="H198" s="86">
        <f>IF('Раздел 6'!AF27=SUM('Раздел 6'!AF28:AF34),0,1)</f>
        <v>0</v>
      </c>
    </row>
    <row r="199" spans="1:8" s="3" customFormat="1" x14ac:dyDescent="0.2">
      <c r="A199" s="81">
        <f t="shared" si="3"/>
        <v>609537</v>
      </c>
      <c r="B199" s="2">
        <v>6</v>
      </c>
      <c r="C199" s="86">
        <v>76</v>
      </c>
      <c r="D199" s="86">
        <v>76</v>
      </c>
      <c r="E199" s="2" t="s">
        <v>484</v>
      </c>
      <c r="F199" s="86"/>
      <c r="G199" s="86"/>
      <c r="H199" s="86">
        <f>IF('Раздел 6'!AG27=SUM('Раздел 6'!AG28:AG34),0,1)</f>
        <v>0</v>
      </c>
    </row>
    <row r="200" spans="1:8" s="3" customFormat="1" x14ac:dyDescent="0.2">
      <c r="A200" s="81">
        <f t="shared" si="3"/>
        <v>609537</v>
      </c>
      <c r="B200" s="2">
        <v>6</v>
      </c>
      <c r="C200" s="86">
        <v>77</v>
      </c>
      <c r="D200" s="86">
        <v>77</v>
      </c>
      <c r="E200" s="2" t="s">
        <v>485</v>
      </c>
      <c r="F200" s="86"/>
      <c r="G200" s="86"/>
      <c r="H200" s="86">
        <f>IF('Раздел 6'!AH27=SUM('Раздел 6'!AH28:AH34),0,1)</f>
        <v>0</v>
      </c>
    </row>
    <row r="201" spans="1:8" s="3" customFormat="1" x14ac:dyDescent="0.2">
      <c r="A201" s="81">
        <f t="shared" si="3"/>
        <v>609537</v>
      </c>
      <c r="B201" s="2">
        <v>6</v>
      </c>
      <c r="C201" s="86">
        <v>78</v>
      </c>
      <c r="D201" s="86">
        <v>78</v>
      </c>
      <c r="E201" s="2" t="s">
        <v>486</v>
      </c>
      <c r="F201" s="86"/>
      <c r="G201" s="86"/>
      <c r="H201" s="86">
        <f>IF('Раздел 6'!AI27=SUM('Раздел 6'!AI28:AI34),0,1)</f>
        <v>0</v>
      </c>
    </row>
    <row r="202" spans="1:8" s="3" customFormat="1" x14ac:dyDescent="0.2">
      <c r="A202" s="81">
        <f t="shared" si="3"/>
        <v>609537</v>
      </c>
      <c r="B202" s="2">
        <v>6</v>
      </c>
      <c r="C202" s="86">
        <v>79</v>
      </c>
      <c r="D202" s="86">
        <v>79</v>
      </c>
      <c r="E202" s="2" t="s">
        <v>487</v>
      </c>
      <c r="F202" s="86"/>
      <c r="G202" s="86"/>
      <c r="H202" s="86">
        <f>IF('Раздел 6'!AJ27=SUM('Раздел 6'!AJ28:AJ34),0,1)</f>
        <v>0</v>
      </c>
    </row>
    <row r="203" spans="1:8" s="3" customFormat="1" x14ac:dyDescent="0.2">
      <c r="A203" s="81">
        <f t="shared" si="3"/>
        <v>609537</v>
      </c>
      <c r="B203" s="2">
        <v>6</v>
      </c>
      <c r="C203" s="86">
        <v>80</v>
      </c>
      <c r="D203" s="86">
        <v>80</v>
      </c>
      <c r="E203" s="2" t="s">
        <v>488</v>
      </c>
      <c r="F203" s="86"/>
      <c r="G203" s="86"/>
      <c r="H203" s="86">
        <f>IF('Раздел 6'!AK27=SUM('Раздел 6'!AK28:AK34),0,1)</f>
        <v>0</v>
      </c>
    </row>
    <row r="204" spans="1:8" s="3" customFormat="1" x14ac:dyDescent="0.2">
      <c r="A204" s="81">
        <f t="shared" si="3"/>
        <v>609537</v>
      </c>
      <c r="B204" s="2">
        <v>6</v>
      </c>
      <c r="C204" s="86">
        <v>81</v>
      </c>
      <c r="D204" s="86">
        <v>81</v>
      </c>
      <c r="E204" s="2" t="s">
        <v>489</v>
      </c>
      <c r="F204" s="86"/>
      <c r="G204" s="86"/>
      <c r="H204" s="86">
        <f>IF('Раздел 6'!AL27=SUM('Раздел 6'!AL28:AL34),0,1)</f>
        <v>0</v>
      </c>
    </row>
    <row r="205" spans="1:8" s="3" customFormat="1" x14ac:dyDescent="0.2">
      <c r="A205" s="81">
        <f t="shared" si="3"/>
        <v>609537</v>
      </c>
      <c r="B205" s="2">
        <v>6</v>
      </c>
      <c r="C205" s="86">
        <v>82</v>
      </c>
      <c r="D205" s="86">
        <v>82</v>
      </c>
      <c r="E205" s="2" t="s">
        <v>490</v>
      </c>
      <c r="F205" s="86"/>
      <c r="G205" s="86"/>
      <c r="H205" s="86">
        <f>IF('Раздел 6'!AM27=SUM('Раздел 6'!AM28:AM34),0,1)</f>
        <v>0</v>
      </c>
    </row>
    <row r="206" spans="1:8" s="3" customFormat="1" x14ac:dyDescent="0.2">
      <c r="A206" s="81">
        <f t="shared" si="3"/>
        <v>609537</v>
      </c>
      <c r="B206" s="2">
        <v>6</v>
      </c>
      <c r="C206" s="86">
        <v>83</v>
      </c>
      <c r="D206" s="86">
        <v>83</v>
      </c>
      <c r="E206" s="2" t="s">
        <v>491</v>
      </c>
      <c r="F206" s="86"/>
      <c r="G206" s="86"/>
      <c r="H206" s="86">
        <f>IF('Раздел 6'!AN27=SUM('Раздел 6'!AN28:AN34),0,1)</f>
        <v>0</v>
      </c>
    </row>
    <row r="207" spans="1:8" s="3" customFormat="1" x14ac:dyDescent="0.2">
      <c r="A207" s="81">
        <f t="shared" si="3"/>
        <v>609537</v>
      </c>
      <c r="B207" s="2">
        <v>6</v>
      </c>
      <c r="C207" s="86">
        <v>84</v>
      </c>
      <c r="D207" s="86">
        <v>84</v>
      </c>
      <c r="E207" s="2" t="s">
        <v>492</v>
      </c>
      <c r="F207" s="86"/>
      <c r="G207" s="86"/>
      <c r="H207" s="86">
        <f>IF('Раздел 6'!AO27=SUM('Раздел 6'!AO28:AO34),0,1)</f>
        <v>0</v>
      </c>
    </row>
    <row r="208" spans="1:8" s="3" customFormat="1" x14ac:dyDescent="0.2">
      <c r="A208" s="81">
        <f t="shared" si="3"/>
        <v>609537</v>
      </c>
      <c r="B208" s="2">
        <v>6</v>
      </c>
      <c r="C208" s="86">
        <v>85</v>
      </c>
      <c r="D208" s="86">
        <v>85</v>
      </c>
      <c r="E208" s="2" t="s">
        <v>493</v>
      </c>
      <c r="F208" s="86"/>
      <c r="G208" s="86"/>
      <c r="H208" s="86">
        <f>IF('Раздел 6'!AP27=SUM('Раздел 6'!AP28:AP34),0,1)</f>
        <v>0</v>
      </c>
    </row>
    <row r="209" spans="1:8" s="3" customFormat="1" x14ac:dyDescent="0.2">
      <c r="A209" s="81">
        <f t="shared" si="3"/>
        <v>609537</v>
      </c>
      <c r="B209" s="2">
        <v>6</v>
      </c>
      <c r="C209" s="86">
        <v>86</v>
      </c>
      <c r="D209" s="86">
        <v>86</v>
      </c>
      <c r="E209" s="2" t="s">
        <v>494</v>
      </c>
      <c r="F209" s="86"/>
      <c r="G209" s="86"/>
      <c r="H209" s="86">
        <f>IF('Раздел 6'!AQ27=SUM('Раздел 6'!AQ28:AQ34),0,1)</f>
        <v>0</v>
      </c>
    </row>
    <row r="210" spans="1:8" s="3" customFormat="1" x14ac:dyDescent="0.2">
      <c r="A210" s="81">
        <f t="shared" si="3"/>
        <v>609537</v>
      </c>
      <c r="B210" s="2">
        <v>6</v>
      </c>
      <c r="C210" s="86">
        <v>87</v>
      </c>
      <c r="D210" s="86">
        <v>87</v>
      </c>
      <c r="E210" s="2" t="s">
        <v>495</v>
      </c>
      <c r="F210" s="86"/>
      <c r="G210" s="86"/>
      <c r="H210" s="86">
        <f>IF('Раздел 6'!AR27=SUM('Раздел 6'!AR28:AR34),0,1)</f>
        <v>0</v>
      </c>
    </row>
    <row r="211" spans="1:8" s="3" customFormat="1" x14ac:dyDescent="0.2">
      <c r="A211" s="81">
        <f t="shared" si="3"/>
        <v>609537</v>
      </c>
      <c r="B211" s="2">
        <v>6</v>
      </c>
      <c r="C211" s="86">
        <v>88</v>
      </c>
      <c r="D211" s="86">
        <v>88</v>
      </c>
      <c r="E211" s="2" t="s">
        <v>496</v>
      </c>
      <c r="F211" s="86"/>
      <c r="G211" s="86"/>
      <c r="H211" s="86">
        <f>IF('Раздел 6'!P37=SUM('Раздел 6'!P39:P40),0,1)</f>
        <v>0</v>
      </c>
    </row>
    <row r="212" spans="1:8" s="3" customFormat="1" x14ac:dyDescent="0.2">
      <c r="A212" s="81">
        <f t="shared" si="3"/>
        <v>609537</v>
      </c>
      <c r="B212" s="2">
        <v>6</v>
      </c>
      <c r="C212" s="86">
        <v>89</v>
      </c>
      <c r="D212" s="86">
        <v>89</v>
      </c>
      <c r="E212" s="2" t="s">
        <v>497</v>
      </c>
      <c r="F212" s="86"/>
      <c r="G212" s="86"/>
      <c r="H212" s="86">
        <f>IF('Раздел 6'!P21=SUM('Раздел 6'!T21:U21),0,1)</f>
        <v>0</v>
      </c>
    </row>
    <row r="213" spans="1:8" s="3" customFormat="1" x14ac:dyDescent="0.2">
      <c r="A213" s="81">
        <f t="shared" si="3"/>
        <v>609537</v>
      </c>
      <c r="B213" s="2">
        <v>6</v>
      </c>
      <c r="C213" s="86">
        <v>90</v>
      </c>
      <c r="D213" s="86">
        <v>90</v>
      </c>
      <c r="E213" s="2" t="s">
        <v>498</v>
      </c>
      <c r="F213" s="86"/>
      <c r="G213" s="86"/>
      <c r="H213" s="86">
        <f>IF('Раздел 6'!P22=SUM('Раздел 6'!T22:U22),0,1)</f>
        <v>0</v>
      </c>
    </row>
    <row r="214" spans="1:8" s="3" customFormat="1" x14ac:dyDescent="0.2">
      <c r="A214" s="81">
        <f t="shared" si="3"/>
        <v>609537</v>
      </c>
      <c r="B214" s="2">
        <v>6</v>
      </c>
      <c r="C214" s="86">
        <v>91</v>
      </c>
      <c r="D214" s="86">
        <v>91</v>
      </c>
      <c r="E214" s="2" t="s">
        <v>499</v>
      </c>
      <c r="F214" s="86"/>
      <c r="G214" s="86"/>
      <c r="H214" s="86">
        <f>IF('Раздел 6'!P23=SUM('Раздел 6'!T23:U23),0,1)</f>
        <v>0</v>
      </c>
    </row>
    <row r="215" spans="1:8" s="3" customFormat="1" x14ac:dyDescent="0.2">
      <c r="A215" s="81">
        <f t="shared" si="3"/>
        <v>609537</v>
      </c>
      <c r="B215" s="2">
        <v>6</v>
      </c>
      <c r="C215" s="86">
        <v>92</v>
      </c>
      <c r="D215" s="86">
        <v>92</v>
      </c>
      <c r="E215" s="2" t="s">
        <v>500</v>
      </c>
      <c r="F215" s="86"/>
      <c r="G215" s="86"/>
      <c r="H215" s="86">
        <f>IF('Раздел 6'!P24=SUM('Раздел 6'!T24:U24),0,1)</f>
        <v>0</v>
      </c>
    </row>
    <row r="216" spans="1:8" s="3" customFormat="1" x14ac:dyDescent="0.2">
      <c r="A216" s="81">
        <f t="shared" si="3"/>
        <v>609537</v>
      </c>
      <c r="B216" s="2">
        <v>6</v>
      </c>
      <c r="C216" s="86">
        <v>93</v>
      </c>
      <c r="D216" s="86">
        <v>93</v>
      </c>
      <c r="E216" s="2" t="s">
        <v>501</v>
      </c>
      <c r="F216" s="86"/>
      <c r="G216" s="86"/>
      <c r="H216" s="86">
        <f>IF('Раздел 6'!P25=SUM('Раздел 6'!T25:U25),0,1)</f>
        <v>0</v>
      </c>
    </row>
    <row r="217" spans="1:8" s="3" customFormat="1" x14ac:dyDescent="0.2">
      <c r="A217" s="81">
        <f t="shared" si="3"/>
        <v>609537</v>
      </c>
      <c r="B217" s="2">
        <v>6</v>
      </c>
      <c r="C217" s="86">
        <v>94</v>
      </c>
      <c r="D217" s="86">
        <v>94</v>
      </c>
      <c r="E217" s="2" t="s">
        <v>502</v>
      </c>
      <c r="F217" s="86"/>
      <c r="G217" s="86"/>
      <c r="H217" s="86">
        <f>IF('Раздел 6'!P26=SUM('Раздел 6'!T26:U26),0,1)</f>
        <v>0</v>
      </c>
    </row>
    <row r="218" spans="1:8" s="3" customFormat="1" x14ac:dyDescent="0.2">
      <c r="A218" s="81">
        <f t="shared" si="3"/>
        <v>609537</v>
      </c>
      <c r="B218" s="2">
        <v>6</v>
      </c>
      <c r="C218" s="86">
        <v>95</v>
      </c>
      <c r="D218" s="86">
        <v>95</v>
      </c>
      <c r="E218" s="2" t="s">
        <v>503</v>
      </c>
      <c r="F218" s="86"/>
      <c r="G218" s="86"/>
      <c r="H218" s="86">
        <f>IF('Раздел 6'!P27=SUM('Раздел 6'!T27:U27),0,1)</f>
        <v>0</v>
      </c>
    </row>
    <row r="219" spans="1:8" s="3" customFormat="1" x14ac:dyDescent="0.2">
      <c r="A219" s="81">
        <f t="shared" si="3"/>
        <v>609537</v>
      </c>
      <c r="B219" s="2">
        <v>6</v>
      </c>
      <c r="C219" s="86">
        <v>96</v>
      </c>
      <c r="D219" s="86">
        <v>96</v>
      </c>
      <c r="E219" s="2" t="s">
        <v>504</v>
      </c>
      <c r="F219" s="86"/>
      <c r="G219" s="86"/>
      <c r="H219" s="86">
        <f>IF('Раздел 6'!P28=SUM('Раздел 6'!T28:U28),0,1)</f>
        <v>0</v>
      </c>
    </row>
    <row r="220" spans="1:8" s="3" customFormat="1" x14ac:dyDescent="0.2">
      <c r="A220" s="81">
        <f t="shared" si="3"/>
        <v>609537</v>
      </c>
      <c r="B220" s="2">
        <v>6</v>
      </c>
      <c r="C220" s="86">
        <v>97</v>
      </c>
      <c r="D220" s="86">
        <v>97</v>
      </c>
      <c r="E220" s="2" t="s">
        <v>505</v>
      </c>
      <c r="F220" s="86"/>
      <c r="G220" s="86"/>
      <c r="H220" s="86">
        <f>IF('Раздел 6'!P29=SUM('Раздел 6'!T29:U29),0,1)</f>
        <v>0</v>
      </c>
    </row>
    <row r="221" spans="1:8" s="3" customFormat="1" x14ac:dyDescent="0.2">
      <c r="A221" s="81">
        <f t="shared" si="3"/>
        <v>609537</v>
      </c>
      <c r="B221" s="2">
        <v>6</v>
      </c>
      <c r="C221" s="86">
        <v>98</v>
      </c>
      <c r="D221" s="86">
        <v>98</v>
      </c>
      <c r="E221" s="2" t="s">
        <v>506</v>
      </c>
      <c r="F221" s="86"/>
      <c r="G221" s="86"/>
      <c r="H221" s="86">
        <f>IF('Раздел 6'!P30=SUM('Раздел 6'!T30:U30),0,1)</f>
        <v>0</v>
      </c>
    </row>
    <row r="222" spans="1:8" s="3" customFormat="1" x14ac:dyDescent="0.2">
      <c r="A222" s="81">
        <f t="shared" si="3"/>
        <v>609537</v>
      </c>
      <c r="B222" s="2">
        <v>6</v>
      </c>
      <c r="C222" s="86">
        <v>99</v>
      </c>
      <c r="D222" s="86">
        <v>99</v>
      </c>
      <c r="E222" s="2" t="s">
        <v>507</v>
      </c>
      <c r="F222" s="86"/>
      <c r="G222" s="86"/>
      <c r="H222" s="86">
        <f>IF('Раздел 6'!P31=SUM('Раздел 6'!T31:U31),0,1)</f>
        <v>0</v>
      </c>
    </row>
    <row r="223" spans="1:8" s="3" customFormat="1" x14ac:dyDescent="0.2">
      <c r="A223" s="81">
        <f t="shared" si="3"/>
        <v>609537</v>
      </c>
      <c r="B223" s="2">
        <v>6</v>
      </c>
      <c r="C223" s="86">
        <v>100</v>
      </c>
      <c r="D223" s="86">
        <v>100</v>
      </c>
      <c r="E223" s="2" t="s">
        <v>508</v>
      </c>
      <c r="F223" s="86"/>
      <c r="G223" s="86"/>
      <c r="H223" s="86">
        <f>IF('Раздел 6'!P32=SUM('Раздел 6'!T32:U32),0,1)</f>
        <v>0</v>
      </c>
    </row>
    <row r="224" spans="1:8" s="3" customFormat="1" x14ac:dyDescent="0.2">
      <c r="A224" s="81">
        <f t="shared" si="3"/>
        <v>609537</v>
      </c>
      <c r="B224" s="2">
        <v>6</v>
      </c>
      <c r="C224" s="86">
        <v>101</v>
      </c>
      <c r="D224" s="86">
        <v>101</v>
      </c>
      <c r="E224" s="2" t="s">
        <v>509</v>
      </c>
      <c r="F224" s="86"/>
      <c r="G224" s="86"/>
      <c r="H224" s="86">
        <f>IF('Раздел 6'!P33=SUM('Раздел 6'!T33:U33),0,1)</f>
        <v>0</v>
      </c>
    </row>
    <row r="225" spans="1:8" s="3" customFormat="1" x14ac:dyDescent="0.2">
      <c r="A225" s="81">
        <f t="shared" si="3"/>
        <v>609537</v>
      </c>
      <c r="B225" s="2">
        <v>6</v>
      </c>
      <c r="C225" s="86">
        <v>102</v>
      </c>
      <c r="D225" s="86">
        <v>102</v>
      </c>
      <c r="E225" s="2" t="s">
        <v>510</v>
      </c>
      <c r="F225" s="86"/>
      <c r="G225" s="86"/>
      <c r="H225" s="86">
        <f>IF('Раздел 6'!P34=SUM('Раздел 6'!T34:U34),0,1)</f>
        <v>0</v>
      </c>
    </row>
    <row r="226" spans="1:8" s="3" customFormat="1" x14ac:dyDescent="0.2">
      <c r="A226" s="81">
        <f t="shared" si="3"/>
        <v>609537</v>
      </c>
      <c r="B226" s="2">
        <v>6</v>
      </c>
      <c r="C226" s="86">
        <v>103</v>
      </c>
      <c r="D226" s="86">
        <v>103</v>
      </c>
      <c r="E226" s="2" t="s">
        <v>511</v>
      </c>
      <c r="F226" s="86"/>
      <c r="G226" s="86"/>
      <c r="H226" s="86">
        <f>IF('Раздел 6'!P35=SUM('Раздел 6'!T35:U35),0,1)</f>
        <v>0</v>
      </c>
    </row>
    <row r="227" spans="1:8" s="3" customFormat="1" x14ac:dyDescent="0.2">
      <c r="A227" s="81">
        <f t="shared" si="3"/>
        <v>609537</v>
      </c>
      <c r="B227" s="2">
        <v>6</v>
      </c>
      <c r="C227" s="86">
        <v>104</v>
      </c>
      <c r="D227" s="86">
        <v>104</v>
      </c>
      <c r="E227" s="2" t="s">
        <v>512</v>
      </c>
      <c r="F227" s="86"/>
      <c r="G227" s="86"/>
      <c r="H227" s="86">
        <f>IF('Раздел 6'!P36=SUM('Раздел 6'!T36:U36),0,1)</f>
        <v>0</v>
      </c>
    </row>
    <row r="228" spans="1:8" s="3" customFormat="1" x14ac:dyDescent="0.2">
      <c r="A228" s="81">
        <f t="shared" si="3"/>
        <v>609537</v>
      </c>
      <c r="B228" s="2">
        <v>6</v>
      </c>
      <c r="C228" s="86">
        <v>105</v>
      </c>
      <c r="D228" s="86">
        <v>105</v>
      </c>
      <c r="E228" s="2" t="s">
        <v>513</v>
      </c>
      <c r="F228" s="86"/>
      <c r="G228" s="86"/>
      <c r="H228" s="86">
        <f>IF('Раздел 6'!P21=SUM('Раздел 6'!W21:Z21),0,1)</f>
        <v>0</v>
      </c>
    </row>
    <row r="229" spans="1:8" s="3" customFormat="1" x14ac:dyDescent="0.2">
      <c r="A229" s="81">
        <f t="shared" si="3"/>
        <v>609537</v>
      </c>
      <c r="B229" s="2">
        <v>6</v>
      </c>
      <c r="C229" s="86">
        <v>106</v>
      </c>
      <c r="D229" s="86">
        <v>106</v>
      </c>
      <c r="E229" s="2" t="s">
        <v>514</v>
      </c>
      <c r="F229" s="86"/>
      <c r="G229" s="86"/>
      <c r="H229" s="86">
        <f>IF('Раздел 6'!P22=SUM('Раздел 6'!W22:Z22),0,1)</f>
        <v>0</v>
      </c>
    </row>
    <row r="230" spans="1:8" s="3" customFormat="1" x14ac:dyDescent="0.2">
      <c r="A230" s="81">
        <f t="shared" si="3"/>
        <v>609537</v>
      </c>
      <c r="B230" s="2">
        <v>6</v>
      </c>
      <c r="C230" s="86">
        <v>107</v>
      </c>
      <c r="D230" s="86">
        <v>107</v>
      </c>
      <c r="E230" s="2" t="s">
        <v>515</v>
      </c>
      <c r="F230" s="86"/>
      <c r="G230" s="86"/>
      <c r="H230" s="86">
        <f>IF('Раздел 6'!P23=SUM('Раздел 6'!W23:Z23),0,1)</f>
        <v>0</v>
      </c>
    </row>
    <row r="231" spans="1:8" s="3" customFormat="1" x14ac:dyDescent="0.2">
      <c r="A231" s="81">
        <f t="shared" si="3"/>
        <v>609537</v>
      </c>
      <c r="B231" s="2">
        <v>6</v>
      </c>
      <c r="C231" s="86">
        <v>108</v>
      </c>
      <c r="D231" s="86">
        <v>108</v>
      </c>
      <c r="E231" s="2" t="s">
        <v>516</v>
      </c>
      <c r="F231" s="86"/>
      <c r="G231" s="86"/>
      <c r="H231" s="86">
        <f>IF('Раздел 6'!P24=SUM('Раздел 6'!W24:Z24),0,1)</f>
        <v>0</v>
      </c>
    </row>
    <row r="232" spans="1:8" s="3" customFormat="1" x14ac:dyDescent="0.2">
      <c r="A232" s="81">
        <f t="shared" si="3"/>
        <v>609537</v>
      </c>
      <c r="B232" s="2">
        <v>6</v>
      </c>
      <c r="C232" s="86">
        <v>109</v>
      </c>
      <c r="D232" s="86">
        <v>109</v>
      </c>
      <c r="E232" s="2" t="s">
        <v>517</v>
      </c>
      <c r="F232" s="86"/>
      <c r="G232" s="86"/>
      <c r="H232" s="86">
        <f>IF('Раздел 6'!P25=SUM('Раздел 6'!W25:Z25),0,1)</f>
        <v>0</v>
      </c>
    </row>
    <row r="233" spans="1:8" s="3" customFormat="1" x14ac:dyDescent="0.2">
      <c r="A233" s="81">
        <f t="shared" si="3"/>
        <v>609537</v>
      </c>
      <c r="B233" s="2">
        <v>6</v>
      </c>
      <c r="C233" s="86">
        <v>110</v>
      </c>
      <c r="D233" s="86">
        <v>110</v>
      </c>
      <c r="E233" s="2" t="s">
        <v>518</v>
      </c>
      <c r="F233" s="86"/>
      <c r="G233" s="86"/>
      <c r="H233" s="86">
        <f>IF('Раздел 6'!P26=SUM('Раздел 6'!W26:Z26),0,1)</f>
        <v>0</v>
      </c>
    </row>
    <row r="234" spans="1:8" s="3" customFormat="1" x14ac:dyDescent="0.2">
      <c r="A234" s="81">
        <f t="shared" si="3"/>
        <v>609537</v>
      </c>
      <c r="B234" s="2">
        <v>6</v>
      </c>
      <c r="C234" s="86">
        <v>111</v>
      </c>
      <c r="D234" s="86">
        <v>111</v>
      </c>
      <c r="E234" s="2" t="s">
        <v>519</v>
      </c>
      <c r="F234" s="86"/>
      <c r="G234" s="86"/>
      <c r="H234" s="86">
        <f>IF('Раздел 6'!P27=SUM('Раздел 6'!W27:Z27),0,1)</f>
        <v>0</v>
      </c>
    </row>
    <row r="235" spans="1:8" s="3" customFormat="1" x14ac:dyDescent="0.2">
      <c r="A235" s="81">
        <f t="shared" si="3"/>
        <v>609537</v>
      </c>
      <c r="B235" s="2">
        <v>6</v>
      </c>
      <c r="C235" s="86">
        <v>112</v>
      </c>
      <c r="D235" s="86">
        <v>112</v>
      </c>
      <c r="E235" s="2" t="s">
        <v>520</v>
      </c>
      <c r="F235" s="86"/>
      <c r="G235" s="86"/>
      <c r="H235" s="86">
        <f>IF('Раздел 6'!P28=SUM('Раздел 6'!W28:Z28),0,1)</f>
        <v>0</v>
      </c>
    </row>
    <row r="236" spans="1:8" s="3" customFormat="1" x14ac:dyDescent="0.2">
      <c r="A236" s="81">
        <f t="shared" si="3"/>
        <v>609537</v>
      </c>
      <c r="B236" s="2">
        <v>6</v>
      </c>
      <c r="C236" s="86">
        <v>113</v>
      </c>
      <c r="D236" s="86">
        <v>113</v>
      </c>
      <c r="E236" s="2" t="s">
        <v>521</v>
      </c>
      <c r="F236" s="86"/>
      <c r="G236" s="86"/>
      <c r="H236" s="86">
        <f>IF('Раздел 6'!P29=SUM('Раздел 6'!W29:Z29),0,1)</f>
        <v>0</v>
      </c>
    </row>
    <row r="237" spans="1:8" s="3" customFormat="1" x14ac:dyDescent="0.2">
      <c r="A237" s="81">
        <f t="shared" si="3"/>
        <v>609537</v>
      </c>
      <c r="B237" s="2">
        <v>6</v>
      </c>
      <c r="C237" s="86">
        <v>114</v>
      </c>
      <c r="D237" s="86">
        <v>114</v>
      </c>
      <c r="E237" s="2" t="s">
        <v>522</v>
      </c>
      <c r="F237" s="86"/>
      <c r="G237" s="86"/>
      <c r="H237" s="86">
        <f>IF('Раздел 6'!P30=SUM('Раздел 6'!W30:Z30),0,1)</f>
        <v>0</v>
      </c>
    </row>
    <row r="238" spans="1:8" s="3" customFormat="1" x14ac:dyDescent="0.2">
      <c r="A238" s="81">
        <f t="shared" si="3"/>
        <v>609537</v>
      </c>
      <c r="B238" s="2">
        <v>6</v>
      </c>
      <c r="C238" s="86">
        <v>115</v>
      </c>
      <c r="D238" s="86">
        <v>115</v>
      </c>
      <c r="E238" s="2" t="s">
        <v>523</v>
      </c>
      <c r="F238" s="86"/>
      <c r="G238" s="86"/>
      <c r="H238" s="86">
        <f>IF('Раздел 6'!P31=SUM('Раздел 6'!W31:Z31),0,1)</f>
        <v>0</v>
      </c>
    </row>
    <row r="239" spans="1:8" s="3" customFormat="1" x14ac:dyDescent="0.2">
      <c r="A239" s="81">
        <f t="shared" si="3"/>
        <v>609537</v>
      </c>
      <c r="B239" s="2">
        <v>6</v>
      </c>
      <c r="C239" s="86">
        <v>116</v>
      </c>
      <c r="D239" s="86">
        <v>116</v>
      </c>
      <c r="E239" s="2" t="s">
        <v>524</v>
      </c>
      <c r="F239" s="86"/>
      <c r="G239" s="86"/>
      <c r="H239" s="86">
        <f>IF('Раздел 6'!P32=SUM('Раздел 6'!W32:Z32),0,1)</f>
        <v>0</v>
      </c>
    </row>
    <row r="240" spans="1:8" s="3" customFormat="1" x14ac:dyDescent="0.2">
      <c r="A240" s="81">
        <f t="shared" si="3"/>
        <v>609537</v>
      </c>
      <c r="B240" s="2">
        <v>6</v>
      </c>
      <c r="C240" s="86">
        <v>117</v>
      </c>
      <c r="D240" s="86">
        <v>117</v>
      </c>
      <c r="E240" s="2" t="s">
        <v>525</v>
      </c>
      <c r="F240" s="86"/>
      <c r="G240" s="86"/>
      <c r="H240" s="86">
        <f>IF('Раздел 6'!P33=SUM('Раздел 6'!W33:Z33),0,1)</f>
        <v>0</v>
      </c>
    </row>
    <row r="241" spans="1:8" s="3" customFormat="1" x14ac:dyDescent="0.2">
      <c r="A241" s="81">
        <f t="shared" si="3"/>
        <v>609537</v>
      </c>
      <c r="B241" s="2">
        <v>6</v>
      </c>
      <c r="C241" s="86">
        <v>118</v>
      </c>
      <c r="D241" s="86">
        <v>118</v>
      </c>
      <c r="E241" s="2" t="s">
        <v>526</v>
      </c>
      <c r="F241" s="86"/>
      <c r="G241" s="86"/>
      <c r="H241" s="86">
        <f>IF('Раздел 6'!P34=SUM('Раздел 6'!W34:Z34),0,1)</f>
        <v>0</v>
      </c>
    </row>
    <row r="242" spans="1:8" s="3" customFormat="1" x14ac:dyDescent="0.2">
      <c r="A242" s="81">
        <f t="shared" si="3"/>
        <v>609537</v>
      </c>
      <c r="B242" s="2">
        <v>6</v>
      </c>
      <c r="C242" s="86">
        <v>119</v>
      </c>
      <c r="D242" s="86">
        <v>119</v>
      </c>
      <c r="E242" s="2" t="s">
        <v>527</v>
      </c>
      <c r="F242" s="86"/>
      <c r="G242" s="86"/>
      <c r="H242" s="86">
        <f>IF('Раздел 6'!P35=SUM('Раздел 6'!W35:Z35),0,1)</f>
        <v>0</v>
      </c>
    </row>
    <row r="243" spans="1:8" s="3" customFormat="1" x14ac:dyDescent="0.2">
      <c r="A243" s="81">
        <f t="shared" si="3"/>
        <v>609537</v>
      </c>
      <c r="B243" s="2">
        <v>6</v>
      </c>
      <c r="C243" s="86">
        <v>120</v>
      </c>
      <c r="D243" s="86">
        <v>120</v>
      </c>
      <c r="E243" s="2" t="s">
        <v>528</v>
      </c>
      <c r="F243" s="86"/>
      <c r="G243" s="86"/>
      <c r="H243" s="86">
        <f>IF('Раздел 6'!P36=SUM('Раздел 6'!W36:Z36),0,1)</f>
        <v>0</v>
      </c>
    </row>
    <row r="244" spans="1:8" s="3" customFormat="1" x14ac:dyDescent="0.2">
      <c r="A244" s="81">
        <f t="shared" si="3"/>
        <v>609537</v>
      </c>
      <c r="B244" s="2">
        <v>6</v>
      </c>
      <c r="C244" s="86">
        <v>121</v>
      </c>
      <c r="D244" s="86">
        <v>121</v>
      </c>
      <c r="E244" s="2" t="s">
        <v>529</v>
      </c>
      <c r="F244" s="86"/>
      <c r="G244" s="86"/>
      <c r="H244" s="86">
        <f>IF('Раздел 6'!P21=SUM('Раздел 6'!AI21:AM21),0,1)</f>
        <v>0</v>
      </c>
    </row>
    <row r="245" spans="1:8" s="3" customFormat="1" x14ac:dyDescent="0.2">
      <c r="A245" s="81">
        <f t="shared" si="3"/>
        <v>609537</v>
      </c>
      <c r="B245" s="2">
        <v>6</v>
      </c>
      <c r="C245" s="86">
        <v>122</v>
      </c>
      <c r="D245" s="86">
        <v>122</v>
      </c>
      <c r="E245" s="2" t="s">
        <v>530</v>
      </c>
      <c r="F245" s="86"/>
      <c r="G245" s="86"/>
      <c r="H245" s="86">
        <f>IF('Раздел 6'!P22=SUM('Раздел 6'!AI22:AM22),0,1)</f>
        <v>0</v>
      </c>
    </row>
    <row r="246" spans="1:8" s="3" customFormat="1" x14ac:dyDescent="0.2">
      <c r="A246" s="81">
        <f t="shared" si="3"/>
        <v>609537</v>
      </c>
      <c r="B246" s="2">
        <v>6</v>
      </c>
      <c r="C246" s="86">
        <v>123</v>
      </c>
      <c r="D246" s="86">
        <v>123</v>
      </c>
      <c r="E246" s="2" t="s">
        <v>531</v>
      </c>
      <c r="F246" s="86"/>
      <c r="G246" s="86"/>
      <c r="H246" s="86">
        <f>IF('Раздел 6'!P23=SUM('Раздел 6'!AI23:AM23),0,1)</f>
        <v>0</v>
      </c>
    </row>
    <row r="247" spans="1:8" s="3" customFormat="1" x14ac:dyDescent="0.2">
      <c r="A247" s="81">
        <f t="shared" si="3"/>
        <v>609537</v>
      </c>
      <c r="B247" s="2">
        <v>6</v>
      </c>
      <c r="C247" s="86">
        <v>124</v>
      </c>
      <c r="D247" s="86">
        <v>124</v>
      </c>
      <c r="E247" s="2" t="s">
        <v>532</v>
      </c>
      <c r="F247" s="86"/>
      <c r="G247" s="86"/>
      <c r="H247" s="86">
        <f>IF('Раздел 6'!P24=SUM('Раздел 6'!AI24:AM24),0,1)</f>
        <v>0</v>
      </c>
    </row>
    <row r="248" spans="1:8" s="3" customFormat="1" x14ac:dyDescent="0.2">
      <c r="A248" s="81">
        <f t="shared" si="3"/>
        <v>609537</v>
      </c>
      <c r="B248" s="2">
        <v>6</v>
      </c>
      <c r="C248" s="86">
        <v>125</v>
      </c>
      <c r="D248" s="86">
        <v>125</v>
      </c>
      <c r="E248" s="2" t="s">
        <v>533</v>
      </c>
      <c r="F248" s="86"/>
      <c r="G248" s="86"/>
      <c r="H248" s="86">
        <f>IF('Раздел 6'!P25=SUM('Раздел 6'!AI25:AM25),0,1)</f>
        <v>0</v>
      </c>
    </row>
    <row r="249" spans="1:8" s="3" customFormat="1" x14ac:dyDescent="0.2">
      <c r="A249" s="81">
        <f t="shared" si="3"/>
        <v>609537</v>
      </c>
      <c r="B249" s="2">
        <v>6</v>
      </c>
      <c r="C249" s="86">
        <v>126</v>
      </c>
      <c r="D249" s="86">
        <v>126</v>
      </c>
      <c r="E249" s="2" t="s">
        <v>534</v>
      </c>
      <c r="F249" s="86"/>
      <c r="G249" s="86"/>
      <c r="H249" s="86">
        <f>IF('Раздел 6'!P26=SUM('Раздел 6'!AI26:AM26),0,1)</f>
        <v>0</v>
      </c>
    </row>
    <row r="250" spans="1:8" s="3" customFormat="1" x14ac:dyDescent="0.2">
      <c r="A250" s="81">
        <f t="shared" si="3"/>
        <v>609537</v>
      </c>
      <c r="B250" s="2">
        <v>6</v>
      </c>
      <c r="C250" s="86">
        <v>127</v>
      </c>
      <c r="D250" s="86">
        <v>127</v>
      </c>
      <c r="E250" s="2" t="s">
        <v>535</v>
      </c>
      <c r="F250" s="86"/>
      <c r="G250" s="86"/>
      <c r="H250" s="86">
        <f>IF('Раздел 6'!P27=SUM('Раздел 6'!AI27:AM27),0,1)</f>
        <v>0</v>
      </c>
    </row>
    <row r="251" spans="1:8" s="3" customFormat="1" x14ac:dyDescent="0.2">
      <c r="A251" s="81">
        <f t="shared" si="3"/>
        <v>609537</v>
      </c>
      <c r="B251" s="2">
        <v>6</v>
      </c>
      <c r="C251" s="86">
        <v>128</v>
      </c>
      <c r="D251" s="86">
        <v>128</v>
      </c>
      <c r="E251" s="2" t="s">
        <v>536</v>
      </c>
      <c r="F251" s="86"/>
      <c r="G251" s="86"/>
      <c r="H251" s="86">
        <f>IF('Раздел 6'!P28=SUM('Раздел 6'!AI28:AM28),0,1)</f>
        <v>0</v>
      </c>
    </row>
    <row r="252" spans="1:8" s="3" customFormat="1" x14ac:dyDescent="0.2">
      <c r="A252" s="81">
        <f t="shared" si="3"/>
        <v>609537</v>
      </c>
      <c r="B252" s="2">
        <v>6</v>
      </c>
      <c r="C252" s="86">
        <v>129</v>
      </c>
      <c r="D252" s="86">
        <v>129</v>
      </c>
      <c r="E252" s="2" t="s">
        <v>537</v>
      </c>
      <c r="F252" s="86"/>
      <c r="G252" s="86"/>
      <c r="H252" s="86">
        <f>IF('Раздел 6'!P29=SUM('Раздел 6'!AI29:AM29),0,1)</f>
        <v>0</v>
      </c>
    </row>
    <row r="253" spans="1:8" s="3" customFormat="1" x14ac:dyDescent="0.2">
      <c r="A253" s="81">
        <f t="shared" si="3"/>
        <v>609537</v>
      </c>
      <c r="B253" s="2">
        <v>6</v>
      </c>
      <c r="C253" s="86">
        <v>130</v>
      </c>
      <c r="D253" s="86">
        <v>130</v>
      </c>
      <c r="E253" s="2" t="s">
        <v>538</v>
      </c>
      <c r="F253" s="86"/>
      <c r="G253" s="86"/>
      <c r="H253" s="86">
        <f>IF('Раздел 6'!P30=SUM('Раздел 6'!AI30:AM30),0,1)</f>
        <v>0</v>
      </c>
    </row>
    <row r="254" spans="1:8" s="3" customFormat="1" x14ac:dyDescent="0.2">
      <c r="A254" s="81">
        <f t="shared" si="3"/>
        <v>609537</v>
      </c>
      <c r="B254" s="2">
        <v>6</v>
      </c>
      <c r="C254" s="86">
        <v>131</v>
      </c>
      <c r="D254" s="86">
        <v>131</v>
      </c>
      <c r="E254" s="2" t="s">
        <v>539</v>
      </c>
      <c r="F254" s="86"/>
      <c r="G254" s="86"/>
      <c r="H254" s="86">
        <f>IF('Раздел 6'!P31=SUM('Раздел 6'!AI31:AM31),0,1)</f>
        <v>0</v>
      </c>
    </row>
    <row r="255" spans="1:8" s="3" customFormat="1" x14ac:dyDescent="0.2">
      <c r="A255" s="81">
        <f t="shared" si="3"/>
        <v>609537</v>
      </c>
      <c r="B255" s="2">
        <v>6</v>
      </c>
      <c r="C255" s="86">
        <v>132</v>
      </c>
      <c r="D255" s="86">
        <v>132</v>
      </c>
      <c r="E255" s="2" t="s">
        <v>540</v>
      </c>
      <c r="F255" s="86"/>
      <c r="G255" s="86"/>
      <c r="H255" s="86">
        <f>IF('Раздел 6'!P32=SUM('Раздел 6'!AI32:AM32),0,1)</f>
        <v>0</v>
      </c>
    </row>
    <row r="256" spans="1:8" s="3" customFormat="1" x14ac:dyDescent="0.2">
      <c r="A256" s="81">
        <f t="shared" si="3"/>
        <v>609537</v>
      </c>
      <c r="B256" s="2">
        <v>6</v>
      </c>
      <c r="C256" s="86">
        <v>133</v>
      </c>
      <c r="D256" s="86">
        <v>133</v>
      </c>
      <c r="E256" s="2" t="s">
        <v>541</v>
      </c>
      <c r="F256" s="86"/>
      <c r="G256" s="86"/>
      <c r="H256" s="86">
        <f>IF('Раздел 6'!P33=SUM('Раздел 6'!AI33:AM33),0,1)</f>
        <v>0</v>
      </c>
    </row>
    <row r="257" spans="1:8" s="3" customFormat="1" x14ac:dyDescent="0.2">
      <c r="A257" s="81">
        <f t="shared" si="3"/>
        <v>609537</v>
      </c>
      <c r="B257" s="2">
        <v>6</v>
      </c>
      <c r="C257" s="86">
        <v>134</v>
      </c>
      <c r="D257" s="86">
        <v>134</v>
      </c>
      <c r="E257" s="2" t="s">
        <v>542</v>
      </c>
      <c r="F257" s="86"/>
      <c r="G257" s="86"/>
      <c r="H257" s="86">
        <f>IF('Раздел 6'!P34=SUM('Раздел 6'!AI34:AM34),0,1)</f>
        <v>0</v>
      </c>
    </row>
    <row r="258" spans="1:8" s="3" customFormat="1" x14ac:dyDescent="0.2">
      <c r="A258" s="81">
        <f t="shared" si="3"/>
        <v>609537</v>
      </c>
      <c r="B258" s="2">
        <v>6</v>
      </c>
      <c r="C258" s="86">
        <v>135</v>
      </c>
      <c r="D258" s="86">
        <v>135</v>
      </c>
      <c r="E258" s="2" t="s">
        <v>543</v>
      </c>
      <c r="F258" s="86"/>
      <c r="G258" s="86"/>
      <c r="H258" s="86">
        <f>IF('Раздел 6'!P35=SUM('Раздел 6'!AI35:AM35),0,1)</f>
        <v>0</v>
      </c>
    </row>
    <row r="259" spans="1:8" s="3" customFormat="1" x14ac:dyDescent="0.2">
      <c r="A259" s="81">
        <f t="shared" ref="A259:A322" si="4">P_3</f>
        <v>609537</v>
      </c>
      <c r="B259" s="2">
        <v>6</v>
      </c>
      <c r="C259" s="86">
        <v>136</v>
      </c>
      <c r="D259" s="86">
        <v>136</v>
      </c>
      <c r="E259" s="2" t="s">
        <v>544</v>
      </c>
      <c r="F259" s="86"/>
      <c r="G259" s="86"/>
      <c r="H259" s="86">
        <f>IF('Раздел 6'!P36=SUM('Раздел 6'!AI36:AM36),0,1)</f>
        <v>0</v>
      </c>
    </row>
    <row r="260" spans="1:8" s="3" customFormat="1" x14ac:dyDescent="0.2">
      <c r="A260" s="81">
        <f t="shared" si="4"/>
        <v>609537</v>
      </c>
      <c r="B260" s="2">
        <v>6</v>
      </c>
      <c r="C260" s="86">
        <v>137</v>
      </c>
      <c r="D260" s="86">
        <v>137</v>
      </c>
      <c r="E260" s="2" t="s">
        <v>545</v>
      </c>
      <c r="F260" s="86"/>
      <c r="G260" s="86"/>
      <c r="H260" s="86">
        <f>IF('Раздел 6'!P21=SUM('Раздел 6'!AN21:AP21),0,1)</f>
        <v>0</v>
      </c>
    </row>
    <row r="261" spans="1:8" s="3" customFormat="1" x14ac:dyDescent="0.2">
      <c r="A261" s="81">
        <f t="shared" si="4"/>
        <v>609537</v>
      </c>
      <c r="B261" s="2">
        <v>6</v>
      </c>
      <c r="C261" s="86">
        <v>138</v>
      </c>
      <c r="D261" s="86">
        <v>138</v>
      </c>
      <c r="E261" s="2" t="s">
        <v>546</v>
      </c>
      <c r="F261" s="86"/>
      <c r="G261" s="86"/>
      <c r="H261" s="86">
        <f>IF('Раздел 6'!P22=SUM('Раздел 6'!AN22:AP22),0,1)</f>
        <v>0</v>
      </c>
    </row>
    <row r="262" spans="1:8" s="3" customFormat="1" x14ac:dyDescent="0.2">
      <c r="A262" s="81">
        <f t="shared" si="4"/>
        <v>609537</v>
      </c>
      <c r="B262" s="2">
        <v>6</v>
      </c>
      <c r="C262" s="86">
        <v>139</v>
      </c>
      <c r="D262" s="86">
        <v>139</v>
      </c>
      <c r="E262" s="2" t="s">
        <v>547</v>
      </c>
      <c r="F262" s="86"/>
      <c r="G262" s="86"/>
      <c r="H262" s="86">
        <f>IF('Раздел 6'!P23=SUM('Раздел 6'!AN23:AP23),0,1)</f>
        <v>0</v>
      </c>
    </row>
    <row r="263" spans="1:8" s="3" customFormat="1" x14ac:dyDescent="0.2">
      <c r="A263" s="81">
        <f t="shared" si="4"/>
        <v>609537</v>
      </c>
      <c r="B263" s="2">
        <v>6</v>
      </c>
      <c r="C263" s="86">
        <v>140</v>
      </c>
      <c r="D263" s="86">
        <v>140</v>
      </c>
      <c r="E263" s="2" t="s">
        <v>548</v>
      </c>
      <c r="F263" s="86"/>
      <c r="G263" s="86"/>
      <c r="H263" s="86">
        <f>IF('Раздел 6'!P24=SUM('Раздел 6'!AN24:AP24),0,1)</f>
        <v>0</v>
      </c>
    </row>
    <row r="264" spans="1:8" s="3" customFormat="1" x14ac:dyDescent="0.2">
      <c r="A264" s="81">
        <f t="shared" si="4"/>
        <v>609537</v>
      </c>
      <c r="B264" s="2">
        <v>6</v>
      </c>
      <c r="C264" s="86">
        <v>141</v>
      </c>
      <c r="D264" s="86">
        <v>141</v>
      </c>
      <c r="E264" s="2" t="s">
        <v>549</v>
      </c>
      <c r="F264" s="86"/>
      <c r="G264" s="86"/>
      <c r="H264" s="86">
        <f>IF('Раздел 6'!P25=SUM('Раздел 6'!AN25:AP25),0,1)</f>
        <v>0</v>
      </c>
    </row>
    <row r="265" spans="1:8" s="3" customFormat="1" x14ac:dyDescent="0.2">
      <c r="A265" s="81">
        <f t="shared" si="4"/>
        <v>609537</v>
      </c>
      <c r="B265" s="2">
        <v>6</v>
      </c>
      <c r="C265" s="86">
        <v>142</v>
      </c>
      <c r="D265" s="86">
        <v>142</v>
      </c>
      <c r="E265" s="2" t="s">
        <v>550</v>
      </c>
      <c r="F265" s="86"/>
      <c r="G265" s="86"/>
      <c r="H265" s="86">
        <f>IF('Раздел 6'!P26=SUM('Раздел 6'!AN26:AP26),0,1)</f>
        <v>0</v>
      </c>
    </row>
    <row r="266" spans="1:8" s="3" customFormat="1" x14ac:dyDescent="0.2">
      <c r="A266" s="81">
        <f t="shared" si="4"/>
        <v>609537</v>
      </c>
      <c r="B266" s="2">
        <v>6</v>
      </c>
      <c r="C266" s="86">
        <v>143</v>
      </c>
      <c r="D266" s="86">
        <v>143</v>
      </c>
      <c r="E266" s="2" t="s">
        <v>551</v>
      </c>
      <c r="F266" s="86"/>
      <c r="G266" s="86"/>
      <c r="H266" s="86">
        <f>IF('Раздел 6'!P27=SUM('Раздел 6'!AN27:AP27),0,1)</f>
        <v>0</v>
      </c>
    </row>
    <row r="267" spans="1:8" s="3" customFormat="1" x14ac:dyDescent="0.2">
      <c r="A267" s="81">
        <f t="shared" si="4"/>
        <v>609537</v>
      </c>
      <c r="B267" s="2">
        <v>6</v>
      </c>
      <c r="C267" s="86">
        <v>144</v>
      </c>
      <c r="D267" s="86">
        <v>144</v>
      </c>
      <c r="E267" s="2" t="s">
        <v>552</v>
      </c>
      <c r="F267" s="86"/>
      <c r="G267" s="86"/>
      <c r="H267" s="86">
        <f>IF('Раздел 6'!P28=SUM('Раздел 6'!AN28:AP28),0,1)</f>
        <v>0</v>
      </c>
    </row>
    <row r="268" spans="1:8" s="3" customFormat="1" x14ac:dyDescent="0.2">
      <c r="A268" s="81">
        <f t="shared" si="4"/>
        <v>609537</v>
      </c>
      <c r="B268" s="2">
        <v>6</v>
      </c>
      <c r="C268" s="86">
        <v>145</v>
      </c>
      <c r="D268" s="86">
        <v>145</v>
      </c>
      <c r="E268" s="2" t="s">
        <v>553</v>
      </c>
      <c r="F268" s="86"/>
      <c r="G268" s="86"/>
      <c r="H268" s="86">
        <f>IF('Раздел 6'!P29=SUM('Раздел 6'!AN29:AP29),0,1)</f>
        <v>0</v>
      </c>
    </row>
    <row r="269" spans="1:8" s="3" customFormat="1" x14ac:dyDescent="0.2">
      <c r="A269" s="81">
        <f t="shared" si="4"/>
        <v>609537</v>
      </c>
      <c r="B269" s="2">
        <v>6</v>
      </c>
      <c r="C269" s="86">
        <v>146</v>
      </c>
      <c r="D269" s="86">
        <v>146</v>
      </c>
      <c r="E269" s="2" t="s">
        <v>554</v>
      </c>
      <c r="F269" s="86"/>
      <c r="G269" s="86"/>
      <c r="H269" s="86">
        <f>IF('Раздел 6'!P30=SUM('Раздел 6'!AN30:AP30),0,1)</f>
        <v>0</v>
      </c>
    </row>
    <row r="270" spans="1:8" s="3" customFormat="1" x14ac:dyDescent="0.2">
      <c r="A270" s="81">
        <f t="shared" si="4"/>
        <v>609537</v>
      </c>
      <c r="B270" s="2">
        <v>6</v>
      </c>
      <c r="C270" s="86">
        <v>147</v>
      </c>
      <c r="D270" s="86">
        <v>147</v>
      </c>
      <c r="E270" s="2" t="s">
        <v>555</v>
      </c>
      <c r="F270" s="86"/>
      <c r="G270" s="86"/>
      <c r="H270" s="86">
        <f>IF('Раздел 6'!P31=SUM('Раздел 6'!AN31:AP31),0,1)</f>
        <v>0</v>
      </c>
    </row>
    <row r="271" spans="1:8" s="3" customFormat="1" x14ac:dyDescent="0.2">
      <c r="A271" s="81">
        <f t="shared" si="4"/>
        <v>609537</v>
      </c>
      <c r="B271" s="2">
        <v>6</v>
      </c>
      <c r="C271" s="86">
        <v>148</v>
      </c>
      <c r="D271" s="86">
        <v>148</v>
      </c>
      <c r="E271" s="2" t="s">
        <v>556</v>
      </c>
      <c r="F271" s="86"/>
      <c r="G271" s="86"/>
      <c r="H271" s="86">
        <f>IF('Раздел 6'!P32=SUM('Раздел 6'!AN32:AP32),0,1)</f>
        <v>0</v>
      </c>
    </row>
    <row r="272" spans="1:8" s="3" customFormat="1" x14ac:dyDescent="0.2">
      <c r="A272" s="81">
        <f t="shared" si="4"/>
        <v>609537</v>
      </c>
      <c r="B272" s="2">
        <v>6</v>
      </c>
      <c r="C272" s="86">
        <v>149</v>
      </c>
      <c r="D272" s="86">
        <v>149</v>
      </c>
      <c r="E272" s="2" t="s">
        <v>557</v>
      </c>
      <c r="F272" s="86"/>
      <c r="G272" s="86"/>
      <c r="H272" s="86">
        <f>IF('Раздел 6'!P33=SUM('Раздел 6'!AN33:AP33),0,1)</f>
        <v>0</v>
      </c>
    </row>
    <row r="273" spans="1:8" s="3" customFormat="1" x14ac:dyDescent="0.2">
      <c r="A273" s="81">
        <f t="shared" si="4"/>
        <v>609537</v>
      </c>
      <c r="B273" s="2">
        <v>6</v>
      </c>
      <c r="C273" s="86">
        <v>150</v>
      </c>
      <c r="D273" s="86">
        <v>150</v>
      </c>
      <c r="E273" s="2" t="s">
        <v>558</v>
      </c>
      <c r="F273" s="86"/>
      <c r="G273" s="86"/>
      <c r="H273" s="86">
        <f>IF('Раздел 6'!P34=SUM('Раздел 6'!AN34:AP34),0,1)</f>
        <v>0</v>
      </c>
    </row>
    <row r="274" spans="1:8" s="3" customFormat="1" x14ac:dyDescent="0.2">
      <c r="A274" s="81">
        <f t="shared" si="4"/>
        <v>609537</v>
      </c>
      <c r="B274" s="2">
        <v>6</v>
      </c>
      <c r="C274" s="86">
        <v>151</v>
      </c>
      <c r="D274" s="86">
        <v>151</v>
      </c>
      <c r="E274" s="2" t="s">
        <v>559</v>
      </c>
      <c r="F274" s="86"/>
      <c r="G274" s="86"/>
      <c r="H274" s="86">
        <f>IF('Раздел 6'!P35=SUM('Раздел 6'!AN35:AP35),0,1)</f>
        <v>0</v>
      </c>
    </row>
    <row r="275" spans="1:8" s="3" customFormat="1" x14ac:dyDescent="0.2">
      <c r="A275" s="81">
        <f t="shared" si="4"/>
        <v>609537</v>
      </c>
      <c r="B275" s="2">
        <v>6</v>
      </c>
      <c r="C275" s="86">
        <v>152</v>
      </c>
      <c r="D275" s="86">
        <v>152</v>
      </c>
      <c r="E275" s="2" t="s">
        <v>560</v>
      </c>
      <c r="F275" s="86"/>
      <c r="G275" s="86"/>
      <c r="H275" s="86">
        <f>IF('Раздел 6'!P36=SUM('Раздел 6'!AN36:AP36),0,1)</f>
        <v>0</v>
      </c>
    </row>
    <row r="276" spans="1:8" s="3" customFormat="1" x14ac:dyDescent="0.2">
      <c r="A276" s="81">
        <f t="shared" si="4"/>
        <v>609537</v>
      </c>
      <c r="B276" s="2">
        <v>6</v>
      </c>
      <c r="C276" s="86">
        <v>153</v>
      </c>
      <c r="D276" s="86">
        <v>153</v>
      </c>
      <c r="E276" s="2" t="s">
        <v>561</v>
      </c>
      <c r="F276" s="86"/>
      <c r="G276" s="86"/>
      <c r="H276" s="86">
        <f>IF('Раздел 6'!P21&gt;=SUM('Раздел 6'!AC21,'Раздел 6'!AE21,'Раздел 6'!AG21,'Раздел 6'!AH21),0,1)</f>
        <v>0</v>
      </c>
    </row>
    <row r="277" spans="1:8" s="3" customFormat="1" x14ac:dyDescent="0.2">
      <c r="A277" s="81">
        <f t="shared" si="4"/>
        <v>609537</v>
      </c>
      <c r="B277" s="2">
        <v>6</v>
      </c>
      <c r="C277" s="86">
        <v>154</v>
      </c>
      <c r="D277" s="86">
        <v>154</v>
      </c>
      <c r="E277" s="2" t="s">
        <v>562</v>
      </c>
      <c r="F277" s="86"/>
      <c r="G277" s="86"/>
      <c r="H277" s="86">
        <f>IF('Раздел 6'!P22&gt;=SUM('Раздел 6'!AC22,'Раздел 6'!AE22,'Раздел 6'!AG22,'Раздел 6'!AH22),0,1)</f>
        <v>0</v>
      </c>
    </row>
    <row r="278" spans="1:8" s="3" customFormat="1" x14ac:dyDescent="0.2">
      <c r="A278" s="81">
        <f t="shared" si="4"/>
        <v>609537</v>
      </c>
      <c r="B278" s="2">
        <v>6</v>
      </c>
      <c r="C278" s="86">
        <v>155</v>
      </c>
      <c r="D278" s="86">
        <v>155</v>
      </c>
      <c r="E278" s="2" t="s">
        <v>563</v>
      </c>
      <c r="F278" s="86"/>
      <c r="G278" s="86"/>
      <c r="H278" s="86">
        <f>IF('Раздел 6'!P23&gt;=SUM('Раздел 6'!AC23,'Раздел 6'!AE23,'Раздел 6'!AG23,'Раздел 6'!AH23),0,1)</f>
        <v>0</v>
      </c>
    </row>
    <row r="279" spans="1:8" s="3" customFormat="1" x14ac:dyDescent="0.2">
      <c r="A279" s="81">
        <f t="shared" si="4"/>
        <v>609537</v>
      </c>
      <c r="B279" s="2">
        <v>6</v>
      </c>
      <c r="C279" s="86">
        <v>156</v>
      </c>
      <c r="D279" s="86">
        <v>156</v>
      </c>
      <c r="E279" s="2" t="s">
        <v>564</v>
      </c>
      <c r="F279" s="86"/>
      <c r="G279" s="86"/>
      <c r="H279" s="86">
        <f>IF('Раздел 6'!P24&gt;=SUM('Раздел 6'!AC24,'Раздел 6'!AE24,'Раздел 6'!AG24,'Раздел 6'!AH24),0,1)</f>
        <v>0</v>
      </c>
    </row>
    <row r="280" spans="1:8" s="3" customFormat="1" x14ac:dyDescent="0.2">
      <c r="A280" s="81">
        <f t="shared" si="4"/>
        <v>609537</v>
      </c>
      <c r="B280" s="2">
        <v>6</v>
      </c>
      <c r="C280" s="86">
        <v>157</v>
      </c>
      <c r="D280" s="86">
        <v>157</v>
      </c>
      <c r="E280" s="2" t="s">
        <v>565</v>
      </c>
      <c r="F280" s="86"/>
      <c r="G280" s="86"/>
      <c r="H280" s="86">
        <f>IF('Раздел 6'!P25&gt;=SUM('Раздел 6'!AC25,'Раздел 6'!AE25,'Раздел 6'!AG25,'Раздел 6'!AH25),0,1)</f>
        <v>0</v>
      </c>
    </row>
    <row r="281" spans="1:8" s="3" customFormat="1" x14ac:dyDescent="0.2">
      <c r="A281" s="81">
        <f t="shared" si="4"/>
        <v>609537</v>
      </c>
      <c r="B281" s="2">
        <v>6</v>
      </c>
      <c r="C281" s="86">
        <v>158</v>
      </c>
      <c r="D281" s="86">
        <v>158</v>
      </c>
      <c r="E281" s="2" t="s">
        <v>566</v>
      </c>
      <c r="F281" s="86"/>
      <c r="G281" s="86"/>
      <c r="H281" s="86">
        <f>IF('Раздел 6'!P26&gt;=SUM('Раздел 6'!AC26,'Раздел 6'!AE26,'Раздел 6'!AG26,'Раздел 6'!AH26),0,1)</f>
        <v>0</v>
      </c>
    </row>
    <row r="282" spans="1:8" s="3" customFormat="1" x14ac:dyDescent="0.2">
      <c r="A282" s="81">
        <f t="shared" si="4"/>
        <v>609537</v>
      </c>
      <c r="B282" s="2">
        <v>6</v>
      </c>
      <c r="C282" s="86">
        <v>159</v>
      </c>
      <c r="D282" s="86">
        <v>159</v>
      </c>
      <c r="E282" s="2" t="s">
        <v>567</v>
      </c>
      <c r="F282" s="86"/>
      <c r="G282" s="86"/>
      <c r="H282" s="86">
        <f>IF('Раздел 6'!P27&gt;=SUM('Раздел 6'!AC27,'Раздел 6'!AE27,'Раздел 6'!AG27,'Раздел 6'!AH27),0,1)</f>
        <v>0</v>
      </c>
    </row>
    <row r="283" spans="1:8" s="3" customFormat="1" x14ac:dyDescent="0.2">
      <c r="A283" s="81">
        <f t="shared" si="4"/>
        <v>609537</v>
      </c>
      <c r="B283" s="2">
        <v>6</v>
      </c>
      <c r="C283" s="86">
        <v>160</v>
      </c>
      <c r="D283" s="86">
        <v>160</v>
      </c>
      <c r="E283" s="2" t="s">
        <v>568</v>
      </c>
      <c r="F283" s="86"/>
      <c r="G283" s="86"/>
      <c r="H283" s="86">
        <f>IF('Раздел 6'!P28&gt;=SUM('Раздел 6'!AC28,'Раздел 6'!AE28,'Раздел 6'!AG28,'Раздел 6'!AH28),0,1)</f>
        <v>0</v>
      </c>
    </row>
    <row r="284" spans="1:8" s="3" customFormat="1" x14ac:dyDescent="0.2">
      <c r="A284" s="81">
        <f t="shared" si="4"/>
        <v>609537</v>
      </c>
      <c r="B284" s="2">
        <v>6</v>
      </c>
      <c r="C284" s="86">
        <v>161</v>
      </c>
      <c r="D284" s="86">
        <v>161</v>
      </c>
      <c r="E284" s="2" t="s">
        <v>569</v>
      </c>
      <c r="F284" s="86"/>
      <c r="G284" s="86"/>
      <c r="H284" s="86">
        <f>IF('Раздел 6'!P29&gt;=SUM('Раздел 6'!AC29,'Раздел 6'!AE29,'Раздел 6'!AG29,'Раздел 6'!AH29),0,1)</f>
        <v>0</v>
      </c>
    </row>
    <row r="285" spans="1:8" s="3" customFormat="1" x14ac:dyDescent="0.2">
      <c r="A285" s="81">
        <f t="shared" si="4"/>
        <v>609537</v>
      </c>
      <c r="B285" s="2">
        <v>6</v>
      </c>
      <c r="C285" s="86">
        <v>162</v>
      </c>
      <c r="D285" s="86">
        <v>162</v>
      </c>
      <c r="E285" s="2" t="s">
        <v>570</v>
      </c>
      <c r="F285" s="86"/>
      <c r="G285" s="86"/>
      <c r="H285" s="86">
        <f>IF('Раздел 6'!P30&gt;=SUM('Раздел 6'!AC30,'Раздел 6'!AE30,'Раздел 6'!AG30,'Раздел 6'!AH30),0,1)</f>
        <v>0</v>
      </c>
    </row>
    <row r="286" spans="1:8" s="3" customFormat="1" x14ac:dyDescent="0.2">
      <c r="A286" s="81">
        <f t="shared" si="4"/>
        <v>609537</v>
      </c>
      <c r="B286" s="2">
        <v>6</v>
      </c>
      <c r="C286" s="86">
        <v>163</v>
      </c>
      <c r="D286" s="86">
        <v>163</v>
      </c>
      <c r="E286" s="2" t="s">
        <v>571</v>
      </c>
      <c r="F286" s="86"/>
      <c r="G286" s="86"/>
      <c r="H286" s="86">
        <f>IF('Раздел 6'!P31&gt;=SUM('Раздел 6'!AC31,'Раздел 6'!AE31,'Раздел 6'!AG31,'Раздел 6'!AH31),0,1)</f>
        <v>0</v>
      </c>
    </row>
    <row r="287" spans="1:8" s="3" customFormat="1" x14ac:dyDescent="0.2">
      <c r="A287" s="81">
        <f t="shared" si="4"/>
        <v>609537</v>
      </c>
      <c r="B287" s="2">
        <v>6</v>
      </c>
      <c r="C287" s="86">
        <v>164</v>
      </c>
      <c r="D287" s="86">
        <v>164</v>
      </c>
      <c r="E287" s="2" t="s">
        <v>572</v>
      </c>
      <c r="F287" s="86"/>
      <c r="G287" s="86"/>
      <c r="H287" s="86">
        <f>IF('Раздел 6'!P32&gt;=SUM('Раздел 6'!AC32,'Раздел 6'!AE32,'Раздел 6'!AG32,'Раздел 6'!AH32),0,1)</f>
        <v>0</v>
      </c>
    </row>
    <row r="288" spans="1:8" s="3" customFormat="1" x14ac:dyDescent="0.2">
      <c r="A288" s="81">
        <f t="shared" si="4"/>
        <v>609537</v>
      </c>
      <c r="B288" s="2">
        <v>6</v>
      </c>
      <c r="C288" s="86">
        <v>165</v>
      </c>
      <c r="D288" s="86">
        <v>165</v>
      </c>
      <c r="E288" s="2" t="s">
        <v>573</v>
      </c>
      <c r="F288" s="86"/>
      <c r="G288" s="86"/>
      <c r="H288" s="86">
        <f>IF('Раздел 6'!P33&gt;=SUM('Раздел 6'!AC33,'Раздел 6'!AE33,'Раздел 6'!AG33,'Раздел 6'!AH33),0,1)</f>
        <v>0</v>
      </c>
    </row>
    <row r="289" spans="1:8" s="3" customFormat="1" x14ac:dyDescent="0.2">
      <c r="A289" s="81">
        <f t="shared" si="4"/>
        <v>609537</v>
      </c>
      <c r="B289" s="2">
        <v>6</v>
      </c>
      <c r="C289" s="86">
        <v>166</v>
      </c>
      <c r="D289" s="86">
        <v>166</v>
      </c>
      <c r="E289" s="2" t="s">
        <v>574</v>
      </c>
      <c r="F289" s="86"/>
      <c r="G289" s="86"/>
      <c r="H289" s="86">
        <f>IF('Раздел 6'!P34&gt;=SUM('Раздел 6'!AC34,'Раздел 6'!AE34,'Раздел 6'!AG34,'Раздел 6'!AH34),0,1)</f>
        <v>0</v>
      </c>
    </row>
    <row r="290" spans="1:8" s="3" customFormat="1" x14ac:dyDescent="0.2">
      <c r="A290" s="81">
        <f t="shared" si="4"/>
        <v>609537</v>
      </c>
      <c r="B290" s="2">
        <v>6</v>
      </c>
      <c r="C290" s="86">
        <v>167</v>
      </c>
      <c r="D290" s="86">
        <v>167</v>
      </c>
      <c r="E290" s="2" t="s">
        <v>575</v>
      </c>
      <c r="F290" s="86"/>
      <c r="G290" s="86"/>
      <c r="H290" s="86">
        <f>IF('Раздел 6'!P35&gt;=SUM('Раздел 6'!AC35,'Раздел 6'!AE35,'Раздел 6'!AG35,'Раздел 6'!AH35),0,1)</f>
        <v>0</v>
      </c>
    </row>
    <row r="291" spans="1:8" s="3" customFormat="1" x14ac:dyDescent="0.2">
      <c r="A291" s="81">
        <f t="shared" si="4"/>
        <v>609537</v>
      </c>
      <c r="B291" s="2">
        <v>6</v>
      </c>
      <c r="C291" s="86">
        <v>168</v>
      </c>
      <c r="D291" s="86">
        <v>168</v>
      </c>
      <c r="E291" s="2" t="s">
        <v>576</v>
      </c>
      <c r="F291" s="86"/>
      <c r="G291" s="86"/>
      <c r="H291" s="86">
        <f>IF('Раздел 6'!P36&gt;=SUM('Раздел 6'!AC36,'Раздел 6'!AE36,'Раздел 6'!AG36,'Раздел 6'!AH36),0,1)</f>
        <v>0</v>
      </c>
    </row>
    <row r="292" spans="1:8" s="3" customFormat="1" x14ac:dyDescent="0.2">
      <c r="A292" s="81">
        <f t="shared" si="4"/>
        <v>609537</v>
      </c>
      <c r="B292" s="2">
        <v>6</v>
      </c>
      <c r="C292" s="86">
        <v>169</v>
      </c>
      <c r="D292" s="86">
        <v>169</v>
      </c>
      <c r="E292" s="2" t="s">
        <v>577</v>
      </c>
      <c r="F292" s="86"/>
      <c r="G292" s="86"/>
      <c r="H292" s="86">
        <f>IF('Раздел 6'!P37&gt;='Раздел 6'!P38,0,1)</f>
        <v>0</v>
      </c>
    </row>
    <row r="293" spans="1:8" s="3" customFormat="1" x14ac:dyDescent="0.2">
      <c r="A293" s="81">
        <f t="shared" si="4"/>
        <v>609537</v>
      </c>
      <c r="B293" s="2">
        <v>6</v>
      </c>
      <c r="C293" s="86">
        <v>170</v>
      </c>
      <c r="D293" s="86">
        <v>170</v>
      </c>
      <c r="E293" s="2" t="s">
        <v>578</v>
      </c>
      <c r="F293" s="86"/>
      <c r="G293" s="86"/>
      <c r="H293" s="86">
        <f>IF('Раздел 6'!P21&gt;='Раздел 6'!S21,0,1)</f>
        <v>0</v>
      </c>
    </row>
    <row r="294" spans="1:8" s="3" customFormat="1" x14ac:dyDescent="0.2">
      <c r="A294" s="81">
        <f t="shared" si="4"/>
        <v>609537</v>
      </c>
      <c r="B294" s="2">
        <v>6</v>
      </c>
      <c r="C294" s="86">
        <v>171</v>
      </c>
      <c r="D294" s="86">
        <v>171</v>
      </c>
      <c r="E294" s="2" t="s">
        <v>579</v>
      </c>
      <c r="F294" s="86"/>
      <c r="G294" s="86"/>
      <c r="H294" s="86">
        <f>IF('Раздел 6'!P22&gt;='Раздел 6'!S22,0,1)</f>
        <v>0</v>
      </c>
    </row>
    <row r="295" spans="1:8" s="3" customFormat="1" x14ac:dyDescent="0.2">
      <c r="A295" s="81">
        <f t="shared" si="4"/>
        <v>609537</v>
      </c>
      <c r="B295" s="2">
        <v>6</v>
      </c>
      <c r="C295" s="86">
        <v>172</v>
      </c>
      <c r="D295" s="86">
        <v>172</v>
      </c>
      <c r="E295" s="2" t="s">
        <v>580</v>
      </c>
      <c r="F295" s="86"/>
      <c r="G295" s="86"/>
      <c r="H295" s="86">
        <f>IF('Раздел 6'!P23&gt;='Раздел 6'!S23,0,1)</f>
        <v>0</v>
      </c>
    </row>
    <row r="296" spans="1:8" s="3" customFormat="1" x14ac:dyDescent="0.2">
      <c r="A296" s="81">
        <f t="shared" si="4"/>
        <v>609537</v>
      </c>
      <c r="B296" s="2">
        <v>6</v>
      </c>
      <c r="C296" s="86">
        <v>173</v>
      </c>
      <c r="D296" s="86">
        <v>173</v>
      </c>
      <c r="E296" s="2" t="s">
        <v>581</v>
      </c>
      <c r="F296" s="86"/>
      <c r="G296" s="86"/>
      <c r="H296" s="86">
        <f>IF('Раздел 6'!P24&gt;='Раздел 6'!S24,0,1)</f>
        <v>0</v>
      </c>
    </row>
    <row r="297" spans="1:8" s="3" customFormat="1" x14ac:dyDescent="0.2">
      <c r="A297" s="81">
        <f t="shared" si="4"/>
        <v>609537</v>
      </c>
      <c r="B297" s="2">
        <v>6</v>
      </c>
      <c r="C297" s="86">
        <v>174</v>
      </c>
      <c r="D297" s="86">
        <v>174</v>
      </c>
      <c r="E297" s="2" t="s">
        <v>582</v>
      </c>
      <c r="F297" s="86"/>
      <c r="G297" s="86"/>
      <c r="H297" s="86">
        <f>IF('Раздел 6'!P25&gt;='Раздел 6'!S25,0,1)</f>
        <v>0</v>
      </c>
    </row>
    <row r="298" spans="1:8" s="3" customFormat="1" x14ac:dyDescent="0.2">
      <c r="A298" s="81">
        <f t="shared" si="4"/>
        <v>609537</v>
      </c>
      <c r="B298" s="2">
        <v>6</v>
      </c>
      <c r="C298" s="86">
        <v>175</v>
      </c>
      <c r="D298" s="86">
        <v>175</v>
      </c>
      <c r="E298" s="2" t="s">
        <v>583</v>
      </c>
      <c r="F298" s="86"/>
      <c r="G298" s="86"/>
      <c r="H298" s="86">
        <f>IF('Раздел 6'!P26&gt;='Раздел 6'!S26,0,1)</f>
        <v>0</v>
      </c>
    </row>
    <row r="299" spans="1:8" s="3" customFormat="1" x14ac:dyDescent="0.2">
      <c r="A299" s="81">
        <f t="shared" si="4"/>
        <v>609537</v>
      </c>
      <c r="B299" s="2">
        <v>6</v>
      </c>
      <c r="C299" s="86">
        <v>176</v>
      </c>
      <c r="D299" s="86">
        <v>176</v>
      </c>
      <c r="E299" s="2" t="s">
        <v>584</v>
      </c>
      <c r="F299" s="86"/>
      <c r="G299" s="86"/>
      <c r="H299" s="86">
        <f>IF('Раздел 6'!P27&gt;='Раздел 6'!S27,0,1)</f>
        <v>0</v>
      </c>
    </row>
    <row r="300" spans="1:8" s="3" customFormat="1" x14ac:dyDescent="0.2">
      <c r="A300" s="81">
        <f t="shared" si="4"/>
        <v>609537</v>
      </c>
      <c r="B300" s="2">
        <v>6</v>
      </c>
      <c r="C300" s="86">
        <v>177</v>
      </c>
      <c r="D300" s="86">
        <v>177</v>
      </c>
      <c r="E300" s="2" t="s">
        <v>585</v>
      </c>
      <c r="F300" s="86"/>
      <c r="G300" s="86"/>
      <c r="H300" s="86">
        <f>IF('Раздел 6'!P28&gt;='Раздел 6'!S28,0,1)</f>
        <v>0</v>
      </c>
    </row>
    <row r="301" spans="1:8" s="3" customFormat="1" x14ac:dyDescent="0.2">
      <c r="A301" s="81">
        <f t="shared" si="4"/>
        <v>609537</v>
      </c>
      <c r="B301" s="2">
        <v>6</v>
      </c>
      <c r="C301" s="86">
        <v>178</v>
      </c>
      <c r="D301" s="86">
        <v>178</v>
      </c>
      <c r="E301" s="2" t="s">
        <v>586</v>
      </c>
      <c r="F301" s="86"/>
      <c r="G301" s="86"/>
      <c r="H301" s="86">
        <f>IF('Раздел 6'!P29&gt;='Раздел 6'!S29,0,1)</f>
        <v>0</v>
      </c>
    </row>
    <row r="302" spans="1:8" s="3" customFormat="1" x14ac:dyDescent="0.2">
      <c r="A302" s="81">
        <f t="shared" si="4"/>
        <v>609537</v>
      </c>
      <c r="B302" s="2">
        <v>6</v>
      </c>
      <c r="C302" s="86">
        <v>179</v>
      </c>
      <c r="D302" s="86">
        <v>179</v>
      </c>
      <c r="E302" s="2" t="s">
        <v>587</v>
      </c>
      <c r="F302" s="86"/>
      <c r="G302" s="86"/>
      <c r="H302" s="86">
        <f>IF('Раздел 6'!P30&gt;='Раздел 6'!S30,0,1)</f>
        <v>0</v>
      </c>
    </row>
    <row r="303" spans="1:8" s="3" customFormat="1" x14ac:dyDescent="0.2">
      <c r="A303" s="81">
        <f t="shared" si="4"/>
        <v>609537</v>
      </c>
      <c r="B303" s="2">
        <v>6</v>
      </c>
      <c r="C303" s="86">
        <v>180</v>
      </c>
      <c r="D303" s="86">
        <v>180</v>
      </c>
      <c r="E303" s="2" t="s">
        <v>588</v>
      </c>
      <c r="F303" s="86"/>
      <c r="G303" s="86"/>
      <c r="H303" s="86">
        <f>IF('Раздел 6'!P31&gt;='Раздел 6'!S31,0,1)</f>
        <v>0</v>
      </c>
    </row>
    <row r="304" spans="1:8" s="3" customFormat="1" x14ac:dyDescent="0.2">
      <c r="A304" s="81">
        <f t="shared" si="4"/>
        <v>609537</v>
      </c>
      <c r="B304" s="2">
        <v>6</v>
      </c>
      <c r="C304" s="86">
        <v>181</v>
      </c>
      <c r="D304" s="86">
        <v>181</v>
      </c>
      <c r="E304" s="2" t="s">
        <v>589</v>
      </c>
      <c r="F304" s="86"/>
      <c r="G304" s="86"/>
      <c r="H304" s="86">
        <f>IF('Раздел 6'!P32&gt;='Раздел 6'!S32,0,1)</f>
        <v>0</v>
      </c>
    </row>
    <row r="305" spans="1:8" s="3" customFormat="1" x14ac:dyDescent="0.2">
      <c r="A305" s="81">
        <f t="shared" si="4"/>
        <v>609537</v>
      </c>
      <c r="B305" s="2">
        <v>6</v>
      </c>
      <c r="C305" s="86">
        <v>182</v>
      </c>
      <c r="D305" s="86">
        <v>182</v>
      </c>
      <c r="E305" s="2" t="s">
        <v>590</v>
      </c>
      <c r="F305" s="86"/>
      <c r="G305" s="86"/>
      <c r="H305" s="86">
        <f>IF('Раздел 6'!P33&gt;='Раздел 6'!S33,0,1)</f>
        <v>0</v>
      </c>
    </row>
    <row r="306" spans="1:8" s="3" customFormat="1" x14ac:dyDescent="0.2">
      <c r="A306" s="81">
        <f t="shared" si="4"/>
        <v>609537</v>
      </c>
      <c r="B306" s="2">
        <v>6</v>
      </c>
      <c r="C306" s="86">
        <v>183</v>
      </c>
      <c r="D306" s="86">
        <v>183</v>
      </c>
      <c r="E306" s="2" t="s">
        <v>591</v>
      </c>
      <c r="F306" s="86"/>
      <c r="G306" s="86"/>
      <c r="H306" s="86">
        <f>IF('Раздел 6'!P34&gt;='Раздел 6'!S34,0,1)</f>
        <v>0</v>
      </c>
    </row>
    <row r="307" spans="1:8" s="3" customFormat="1" x14ac:dyDescent="0.2">
      <c r="A307" s="81">
        <f t="shared" si="4"/>
        <v>609537</v>
      </c>
      <c r="B307" s="2">
        <v>6</v>
      </c>
      <c r="C307" s="86">
        <v>184</v>
      </c>
      <c r="D307" s="86">
        <v>184</v>
      </c>
      <c r="E307" s="2" t="s">
        <v>592</v>
      </c>
      <c r="F307" s="86"/>
      <c r="G307" s="86"/>
      <c r="H307" s="86">
        <f>IF('Раздел 6'!P35&gt;='Раздел 6'!S35,0,1)</f>
        <v>0</v>
      </c>
    </row>
    <row r="308" spans="1:8" s="3" customFormat="1" x14ac:dyDescent="0.2">
      <c r="A308" s="81">
        <f t="shared" si="4"/>
        <v>609537</v>
      </c>
      <c r="B308" s="2">
        <v>6</v>
      </c>
      <c r="C308" s="86">
        <v>185</v>
      </c>
      <c r="D308" s="86">
        <v>185</v>
      </c>
      <c r="E308" s="2" t="s">
        <v>593</v>
      </c>
      <c r="F308" s="86"/>
      <c r="G308" s="86"/>
      <c r="H308" s="86">
        <f>IF('Раздел 6'!P36&gt;='Раздел 6'!S36,0,1)</f>
        <v>0</v>
      </c>
    </row>
    <row r="309" spans="1:8" s="3" customFormat="1" x14ac:dyDescent="0.2">
      <c r="A309" s="81">
        <f t="shared" si="4"/>
        <v>609537</v>
      </c>
      <c r="B309" s="2">
        <v>6</v>
      </c>
      <c r="C309" s="86">
        <v>186</v>
      </c>
      <c r="D309" s="86">
        <v>186</v>
      </c>
      <c r="E309" s="2" t="s">
        <v>594</v>
      </c>
      <c r="F309" s="86"/>
      <c r="G309" s="86"/>
      <c r="H309" s="86">
        <f>IF('Раздел 6'!P21&gt;='Раздел 6'!V21,0,1)</f>
        <v>0</v>
      </c>
    </row>
    <row r="310" spans="1:8" s="3" customFormat="1" x14ac:dyDescent="0.2">
      <c r="A310" s="81">
        <f t="shared" si="4"/>
        <v>609537</v>
      </c>
      <c r="B310" s="2">
        <v>6</v>
      </c>
      <c r="C310" s="86">
        <v>187</v>
      </c>
      <c r="D310" s="86">
        <v>187</v>
      </c>
      <c r="E310" s="2" t="s">
        <v>595</v>
      </c>
      <c r="F310" s="86"/>
      <c r="G310" s="86"/>
      <c r="H310" s="86">
        <f>IF('Раздел 6'!P22&gt;='Раздел 6'!V22,0,1)</f>
        <v>0</v>
      </c>
    </row>
    <row r="311" spans="1:8" s="3" customFormat="1" x14ac:dyDescent="0.2">
      <c r="A311" s="81">
        <f t="shared" si="4"/>
        <v>609537</v>
      </c>
      <c r="B311" s="2">
        <v>6</v>
      </c>
      <c r="C311" s="86">
        <v>188</v>
      </c>
      <c r="D311" s="86">
        <v>188</v>
      </c>
      <c r="E311" s="2" t="s">
        <v>596</v>
      </c>
      <c r="F311" s="86"/>
      <c r="G311" s="86"/>
      <c r="H311" s="86">
        <f>IF('Раздел 6'!P23&gt;='Раздел 6'!V23,0,1)</f>
        <v>0</v>
      </c>
    </row>
    <row r="312" spans="1:8" s="3" customFormat="1" x14ac:dyDescent="0.2">
      <c r="A312" s="81">
        <f t="shared" si="4"/>
        <v>609537</v>
      </c>
      <c r="B312" s="2">
        <v>6</v>
      </c>
      <c r="C312" s="86">
        <v>189</v>
      </c>
      <c r="D312" s="86">
        <v>189</v>
      </c>
      <c r="E312" s="2" t="s">
        <v>597</v>
      </c>
      <c r="F312" s="86"/>
      <c r="G312" s="86"/>
      <c r="H312" s="86">
        <f>IF('Раздел 6'!P24&gt;='Раздел 6'!V24,0,1)</f>
        <v>0</v>
      </c>
    </row>
    <row r="313" spans="1:8" s="3" customFormat="1" x14ac:dyDescent="0.2">
      <c r="A313" s="81">
        <f t="shared" si="4"/>
        <v>609537</v>
      </c>
      <c r="B313" s="2">
        <v>6</v>
      </c>
      <c r="C313" s="86">
        <v>190</v>
      </c>
      <c r="D313" s="86">
        <v>190</v>
      </c>
      <c r="E313" s="2" t="s">
        <v>598</v>
      </c>
      <c r="F313" s="86"/>
      <c r="G313" s="86"/>
      <c r="H313" s="86">
        <f>IF('Раздел 6'!P25&gt;='Раздел 6'!V25,0,1)</f>
        <v>0</v>
      </c>
    </row>
    <row r="314" spans="1:8" s="3" customFormat="1" x14ac:dyDescent="0.2">
      <c r="A314" s="81">
        <f t="shared" si="4"/>
        <v>609537</v>
      </c>
      <c r="B314" s="2">
        <v>6</v>
      </c>
      <c r="C314" s="86">
        <v>191</v>
      </c>
      <c r="D314" s="86">
        <v>191</v>
      </c>
      <c r="E314" s="2" t="s">
        <v>599</v>
      </c>
      <c r="F314" s="86"/>
      <c r="G314" s="86"/>
      <c r="H314" s="86">
        <f>IF('Раздел 6'!P26&gt;='Раздел 6'!V26,0,1)</f>
        <v>0</v>
      </c>
    </row>
    <row r="315" spans="1:8" s="3" customFormat="1" x14ac:dyDescent="0.2">
      <c r="A315" s="81">
        <f t="shared" si="4"/>
        <v>609537</v>
      </c>
      <c r="B315" s="2">
        <v>6</v>
      </c>
      <c r="C315" s="86">
        <v>192</v>
      </c>
      <c r="D315" s="86">
        <v>192</v>
      </c>
      <c r="E315" s="2" t="s">
        <v>600</v>
      </c>
      <c r="F315" s="86"/>
      <c r="G315" s="86"/>
      <c r="H315" s="86">
        <f>IF('Раздел 6'!P27&gt;='Раздел 6'!V27,0,1)</f>
        <v>0</v>
      </c>
    </row>
    <row r="316" spans="1:8" s="3" customFormat="1" x14ac:dyDescent="0.2">
      <c r="A316" s="81">
        <f t="shared" si="4"/>
        <v>609537</v>
      </c>
      <c r="B316" s="2">
        <v>6</v>
      </c>
      <c r="C316" s="86">
        <v>193</v>
      </c>
      <c r="D316" s="86">
        <v>193</v>
      </c>
      <c r="E316" s="2" t="s">
        <v>601</v>
      </c>
      <c r="F316" s="86"/>
      <c r="G316" s="86"/>
      <c r="H316" s="86">
        <f>IF('Раздел 6'!P28&gt;='Раздел 6'!V28,0,1)</f>
        <v>0</v>
      </c>
    </row>
    <row r="317" spans="1:8" s="3" customFormat="1" x14ac:dyDescent="0.2">
      <c r="A317" s="81">
        <f t="shared" si="4"/>
        <v>609537</v>
      </c>
      <c r="B317" s="2">
        <v>6</v>
      </c>
      <c r="C317" s="86">
        <v>194</v>
      </c>
      <c r="D317" s="86">
        <v>194</v>
      </c>
      <c r="E317" s="2" t="s">
        <v>602</v>
      </c>
      <c r="F317" s="86"/>
      <c r="G317" s="86"/>
      <c r="H317" s="86">
        <f>IF('Раздел 6'!P29&gt;='Раздел 6'!V29,0,1)</f>
        <v>0</v>
      </c>
    </row>
    <row r="318" spans="1:8" s="3" customFormat="1" x14ac:dyDescent="0.2">
      <c r="A318" s="81">
        <f t="shared" si="4"/>
        <v>609537</v>
      </c>
      <c r="B318" s="2">
        <v>6</v>
      </c>
      <c r="C318" s="86">
        <v>195</v>
      </c>
      <c r="D318" s="86">
        <v>195</v>
      </c>
      <c r="E318" s="2" t="s">
        <v>603</v>
      </c>
      <c r="F318" s="86"/>
      <c r="G318" s="86"/>
      <c r="H318" s="86">
        <f>IF('Раздел 6'!P30&gt;='Раздел 6'!V30,0,1)</f>
        <v>0</v>
      </c>
    </row>
    <row r="319" spans="1:8" s="3" customFormat="1" x14ac:dyDescent="0.2">
      <c r="A319" s="81">
        <f t="shared" si="4"/>
        <v>609537</v>
      </c>
      <c r="B319" s="2">
        <v>6</v>
      </c>
      <c r="C319" s="86">
        <v>196</v>
      </c>
      <c r="D319" s="86">
        <v>196</v>
      </c>
      <c r="E319" s="2" t="s">
        <v>604</v>
      </c>
      <c r="F319" s="86"/>
      <c r="G319" s="86"/>
      <c r="H319" s="86">
        <f>IF('Раздел 6'!P31&gt;='Раздел 6'!V31,0,1)</f>
        <v>0</v>
      </c>
    </row>
    <row r="320" spans="1:8" s="3" customFormat="1" x14ac:dyDescent="0.2">
      <c r="A320" s="81">
        <f t="shared" si="4"/>
        <v>609537</v>
      </c>
      <c r="B320" s="2">
        <v>6</v>
      </c>
      <c r="C320" s="86">
        <v>197</v>
      </c>
      <c r="D320" s="86">
        <v>197</v>
      </c>
      <c r="E320" s="2" t="s">
        <v>605</v>
      </c>
      <c r="F320" s="86"/>
      <c r="G320" s="86"/>
      <c r="H320" s="86">
        <f>IF('Раздел 6'!P32&gt;='Раздел 6'!V32,0,1)</f>
        <v>0</v>
      </c>
    </row>
    <row r="321" spans="1:8" s="3" customFormat="1" x14ac:dyDescent="0.2">
      <c r="A321" s="81">
        <f t="shared" si="4"/>
        <v>609537</v>
      </c>
      <c r="B321" s="2">
        <v>6</v>
      </c>
      <c r="C321" s="86">
        <v>198</v>
      </c>
      <c r="D321" s="86">
        <v>198</v>
      </c>
      <c r="E321" s="2" t="s">
        <v>606</v>
      </c>
      <c r="F321" s="86"/>
      <c r="G321" s="86"/>
      <c r="H321" s="86">
        <f>IF('Раздел 6'!P33&gt;='Раздел 6'!V33,0,1)</f>
        <v>0</v>
      </c>
    </row>
    <row r="322" spans="1:8" s="3" customFormat="1" x14ac:dyDescent="0.2">
      <c r="A322" s="81">
        <f t="shared" si="4"/>
        <v>609537</v>
      </c>
      <c r="B322" s="2">
        <v>6</v>
      </c>
      <c r="C322" s="86">
        <v>199</v>
      </c>
      <c r="D322" s="86">
        <v>199</v>
      </c>
      <c r="E322" s="2" t="s">
        <v>607</v>
      </c>
      <c r="F322" s="86"/>
      <c r="G322" s="86"/>
      <c r="H322" s="86">
        <f>IF('Раздел 6'!P34&gt;='Раздел 6'!V34,0,1)</f>
        <v>0</v>
      </c>
    </row>
    <row r="323" spans="1:8" s="3" customFormat="1" x14ac:dyDescent="0.2">
      <c r="A323" s="81">
        <f t="shared" ref="A323:A386" si="5">P_3</f>
        <v>609537</v>
      </c>
      <c r="B323" s="2">
        <v>6</v>
      </c>
      <c r="C323" s="86">
        <v>200</v>
      </c>
      <c r="D323" s="86">
        <v>200</v>
      </c>
      <c r="E323" s="2" t="s">
        <v>608</v>
      </c>
      <c r="F323" s="86"/>
      <c r="G323" s="86"/>
      <c r="H323" s="86">
        <f>IF('Раздел 6'!P35&gt;='Раздел 6'!V35,0,1)</f>
        <v>0</v>
      </c>
    </row>
    <row r="324" spans="1:8" s="3" customFormat="1" x14ac:dyDescent="0.2">
      <c r="A324" s="81">
        <f t="shared" si="5"/>
        <v>609537</v>
      </c>
      <c r="B324" s="2">
        <v>6</v>
      </c>
      <c r="C324" s="86">
        <v>201</v>
      </c>
      <c r="D324" s="86">
        <v>201</v>
      </c>
      <c r="E324" s="2" t="s">
        <v>609</v>
      </c>
      <c r="F324" s="86"/>
      <c r="G324" s="86"/>
      <c r="H324" s="86">
        <f>IF('Раздел 6'!P36&gt;='Раздел 6'!V36,0,1)</f>
        <v>0</v>
      </c>
    </row>
    <row r="325" spans="1:8" s="3" customFormat="1" x14ac:dyDescent="0.2">
      <c r="A325" s="81">
        <f t="shared" si="5"/>
        <v>609537</v>
      </c>
      <c r="B325" s="2">
        <v>6</v>
      </c>
      <c r="C325" s="86">
        <v>202</v>
      </c>
      <c r="D325" s="86">
        <v>202</v>
      </c>
      <c r="E325" s="2" t="s">
        <v>610</v>
      </c>
      <c r="F325" s="86"/>
      <c r="G325" s="86"/>
      <c r="H325" s="86">
        <f>IF('Раздел 6'!AA21&gt;='Раздел 6'!AB21,0,1)</f>
        <v>0</v>
      </c>
    </row>
    <row r="326" spans="1:8" s="3" customFormat="1" x14ac:dyDescent="0.2">
      <c r="A326" s="81">
        <f t="shared" si="5"/>
        <v>609537</v>
      </c>
      <c r="B326" s="2">
        <v>6</v>
      </c>
      <c r="C326" s="86">
        <v>203</v>
      </c>
      <c r="D326" s="86">
        <v>203</v>
      </c>
      <c r="E326" s="2" t="s">
        <v>611</v>
      </c>
      <c r="F326" s="86"/>
      <c r="G326" s="86"/>
      <c r="H326" s="86">
        <f>IF('Раздел 6'!AA22&gt;='Раздел 6'!AB22,0,1)</f>
        <v>0</v>
      </c>
    </row>
    <row r="327" spans="1:8" s="3" customFormat="1" x14ac:dyDescent="0.2">
      <c r="A327" s="81">
        <f t="shared" si="5"/>
        <v>609537</v>
      </c>
      <c r="B327" s="2">
        <v>6</v>
      </c>
      <c r="C327" s="86">
        <v>204</v>
      </c>
      <c r="D327" s="86">
        <v>204</v>
      </c>
      <c r="E327" s="2" t="s">
        <v>612</v>
      </c>
      <c r="F327" s="86"/>
      <c r="G327" s="86"/>
      <c r="H327" s="86">
        <f>IF('Раздел 6'!AA23&gt;='Раздел 6'!AB23,0,1)</f>
        <v>0</v>
      </c>
    </row>
    <row r="328" spans="1:8" s="3" customFormat="1" x14ac:dyDescent="0.2">
      <c r="A328" s="81">
        <f t="shared" si="5"/>
        <v>609537</v>
      </c>
      <c r="B328" s="2">
        <v>6</v>
      </c>
      <c r="C328" s="86">
        <v>205</v>
      </c>
      <c r="D328" s="86">
        <v>205</v>
      </c>
      <c r="E328" s="2" t="s">
        <v>613</v>
      </c>
      <c r="F328" s="86"/>
      <c r="G328" s="86"/>
      <c r="H328" s="86">
        <f>IF('Раздел 6'!AA24&gt;='Раздел 6'!AB24,0,1)</f>
        <v>0</v>
      </c>
    </row>
    <row r="329" spans="1:8" s="3" customFormat="1" x14ac:dyDescent="0.2">
      <c r="A329" s="81">
        <f t="shared" si="5"/>
        <v>609537</v>
      </c>
      <c r="B329" s="2">
        <v>6</v>
      </c>
      <c r="C329" s="86">
        <v>206</v>
      </c>
      <c r="D329" s="86">
        <v>206</v>
      </c>
      <c r="E329" s="2" t="s">
        <v>614</v>
      </c>
      <c r="F329" s="86"/>
      <c r="G329" s="86"/>
      <c r="H329" s="86">
        <f>IF('Раздел 6'!AA25&gt;='Раздел 6'!AB25,0,1)</f>
        <v>0</v>
      </c>
    </row>
    <row r="330" spans="1:8" s="3" customFormat="1" x14ac:dyDescent="0.2">
      <c r="A330" s="81">
        <f t="shared" si="5"/>
        <v>609537</v>
      </c>
      <c r="B330" s="2">
        <v>6</v>
      </c>
      <c r="C330" s="86">
        <v>207</v>
      </c>
      <c r="D330" s="86">
        <v>207</v>
      </c>
      <c r="E330" s="2" t="s">
        <v>615</v>
      </c>
      <c r="F330" s="86"/>
      <c r="G330" s="86"/>
      <c r="H330" s="86">
        <f>IF('Раздел 6'!AA26&gt;='Раздел 6'!AB26,0,1)</f>
        <v>0</v>
      </c>
    </row>
    <row r="331" spans="1:8" s="3" customFormat="1" x14ac:dyDescent="0.2">
      <c r="A331" s="81">
        <f t="shared" si="5"/>
        <v>609537</v>
      </c>
      <c r="B331" s="2">
        <v>6</v>
      </c>
      <c r="C331" s="86">
        <v>208</v>
      </c>
      <c r="D331" s="86">
        <v>208</v>
      </c>
      <c r="E331" s="2" t="s">
        <v>616</v>
      </c>
      <c r="F331" s="86"/>
      <c r="G331" s="86"/>
      <c r="H331" s="86">
        <f>IF('Раздел 6'!AA27&gt;='Раздел 6'!AB27,0,1)</f>
        <v>0</v>
      </c>
    </row>
    <row r="332" spans="1:8" s="3" customFormat="1" x14ac:dyDescent="0.2">
      <c r="A332" s="81">
        <f t="shared" si="5"/>
        <v>609537</v>
      </c>
      <c r="B332" s="2">
        <v>6</v>
      </c>
      <c r="C332" s="86">
        <v>209</v>
      </c>
      <c r="D332" s="86">
        <v>209</v>
      </c>
      <c r="E332" s="2" t="s">
        <v>617</v>
      </c>
      <c r="F332" s="86"/>
      <c r="G332" s="86"/>
      <c r="H332" s="86">
        <f>IF('Раздел 6'!AA28&gt;='Раздел 6'!AB28,0,1)</f>
        <v>0</v>
      </c>
    </row>
    <row r="333" spans="1:8" s="3" customFormat="1" x14ac:dyDescent="0.2">
      <c r="A333" s="81">
        <f t="shared" si="5"/>
        <v>609537</v>
      </c>
      <c r="B333" s="2">
        <v>6</v>
      </c>
      <c r="C333" s="86">
        <v>210</v>
      </c>
      <c r="D333" s="86">
        <v>210</v>
      </c>
      <c r="E333" s="2" t="s">
        <v>618</v>
      </c>
      <c r="F333" s="86"/>
      <c r="G333" s="86"/>
      <c r="H333" s="86">
        <f>IF('Раздел 6'!AA29&gt;='Раздел 6'!AB29,0,1)</f>
        <v>0</v>
      </c>
    </row>
    <row r="334" spans="1:8" s="3" customFormat="1" x14ac:dyDescent="0.2">
      <c r="A334" s="81">
        <f t="shared" si="5"/>
        <v>609537</v>
      </c>
      <c r="B334" s="2">
        <v>6</v>
      </c>
      <c r="C334" s="86">
        <v>211</v>
      </c>
      <c r="D334" s="86">
        <v>211</v>
      </c>
      <c r="E334" s="2" t="s">
        <v>619</v>
      </c>
      <c r="F334" s="86"/>
      <c r="G334" s="86"/>
      <c r="H334" s="86">
        <f>IF('Раздел 6'!AA30&gt;='Раздел 6'!AB30,0,1)</f>
        <v>0</v>
      </c>
    </row>
    <row r="335" spans="1:8" s="3" customFormat="1" x14ac:dyDescent="0.2">
      <c r="A335" s="81">
        <f t="shared" si="5"/>
        <v>609537</v>
      </c>
      <c r="B335" s="2">
        <v>6</v>
      </c>
      <c r="C335" s="86">
        <v>212</v>
      </c>
      <c r="D335" s="86">
        <v>212</v>
      </c>
      <c r="E335" s="2" t="s">
        <v>620</v>
      </c>
      <c r="F335" s="86"/>
      <c r="G335" s="86"/>
      <c r="H335" s="86">
        <f>IF('Раздел 6'!AA31&gt;='Раздел 6'!AB31,0,1)</f>
        <v>0</v>
      </c>
    </row>
    <row r="336" spans="1:8" s="3" customFormat="1" x14ac:dyDescent="0.2">
      <c r="A336" s="81">
        <f t="shared" si="5"/>
        <v>609537</v>
      </c>
      <c r="B336" s="2">
        <v>6</v>
      </c>
      <c r="C336" s="86">
        <v>213</v>
      </c>
      <c r="D336" s="86">
        <v>213</v>
      </c>
      <c r="E336" s="2" t="s">
        <v>621</v>
      </c>
      <c r="F336" s="86"/>
      <c r="G336" s="86"/>
      <c r="H336" s="86">
        <f>IF('Раздел 6'!AA32&gt;='Раздел 6'!AB32,0,1)</f>
        <v>0</v>
      </c>
    </row>
    <row r="337" spans="1:8" s="3" customFormat="1" x14ac:dyDescent="0.2">
      <c r="A337" s="81">
        <f t="shared" si="5"/>
        <v>609537</v>
      </c>
      <c r="B337" s="2">
        <v>6</v>
      </c>
      <c r="C337" s="86">
        <v>214</v>
      </c>
      <c r="D337" s="86">
        <v>214</v>
      </c>
      <c r="E337" s="2" t="s">
        <v>622</v>
      </c>
      <c r="F337" s="86"/>
      <c r="G337" s="86"/>
      <c r="H337" s="86">
        <f>IF('Раздел 6'!AA33&gt;='Раздел 6'!AB33,0,1)</f>
        <v>0</v>
      </c>
    </row>
    <row r="338" spans="1:8" s="3" customFormat="1" x14ac:dyDescent="0.2">
      <c r="A338" s="81">
        <f t="shared" si="5"/>
        <v>609537</v>
      </c>
      <c r="B338" s="2">
        <v>6</v>
      </c>
      <c r="C338" s="86">
        <v>215</v>
      </c>
      <c r="D338" s="86">
        <v>215</v>
      </c>
      <c r="E338" s="2" t="s">
        <v>623</v>
      </c>
      <c r="F338" s="86"/>
      <c r="G338" s="86"/>
      <c r="H338" s="86">
        <f>IF('Раздел 6'!AA34&gt;='Раздел 6'!AB34,0,1)</f>
        <v>0</v>
      </c>
    </row>
    <row r="339" spans="1:8" s="3" customFormat="1" x14ac:dyDescent="0.2">
      <c r="A339" s="81">
        <f t="shared" si="5"/>
        <v>609537</v>
      </c>
      <c r="B339" s="2">
        <v>6</v>
      </c>
      <c r="C339" s="86">
        <v>216</v>
      </c>
      <c r="D339" s="86">
        <v>216</v>
      </c>
      <c r="E339" s="2" t="s">
        <v>624</v>
      </c>
      <c r="F339" s="86"/>
      <c r="G339" s="86"/>
      <c r="H339" s="86">
        <f>IF('Раздел 6'!AA35&gt;='Раздел 6'!AB35,0,1)</f>
        <v>0</v>
      </c>
    </row>
    <row r="340" spans="1:8" s="3" customFormat="1" x14ac:dyDescent="0.2">
      <c r="A340" s="81">
        <f t="shared" si="5"/>
        <v>609537</v>
      </c>
      <c r="B340" s="2">
        <v>6</v>
      </c>
      <c r="C340" s="86">
        <v>217</v>
      </c>
      <c r="D340" s="86">
        <v>217</v>
      </c>
      <c r="E340" s="2" t="s">
        <v>625</v>
      </c>
      <c r="F340" s="86"/>
      <c r="G340" s="86"/>
      <c r="H340" s="86">
        <f>IF('Раздел 6'!AA36&gt;='Раздел 6'!AB36,0,1)</f>
        <v>0</v>
      </c>
    </row>
    <row r="341" spans="1:8" s="3" customFormat="1" x14ac:dyDescent="0.2">
      <c r="A341" s="81">
        <f t="shared" si="5"/>
        <v>609537</v>
      </c>
      <c r="B341" s="2">
        <v>6</v>
      </c>
      <c r="C341" s="86">
        <v>218</v>
      </c>
      <c r="D341" s="86">
        <v>218</v>
      </c>
      <c r="E341" s="2" t="s">
        <v>626</v>
      </c>
      <c r="F341" s="86"/>
      <c r="G341" s="86"/>
      <c r="H341" s="86">
        <f>IF('Раздел 6'!AC21&gt;='Раздел 6'!AD21,0,1)</f>
        <v>0</v>
      </c>
    </row>
    <row r="342" spans="1:8" s="3" customFormat="1" x14ac:dyDescent="0.2">
      <c r="A342" s="81">
        <f t="shared" si="5"/>
        <v>609537</v>
      </c>
      <c r="B342" s="2">
        <v>6</v>
      </c>
      <c r="C342" s="86">
        <v>219</v>
      </c>
      <c r="D342" s="86">
        <v>219</v>
      </c>
      <c r="E342" s="2" t="s">
        <v>627</v>
      </c>
      <c r="F342" s="86"/>
      <c r="G342" s="86"/>
      <c r="H342" s="86">
        <f>IF('Раздел 6'!AC22&gt;='Раздел 6'!AD22,0,1)</f>
        <v>0</v>
      </c>
    </row>
    <row r="343" spans="1:8" s="3" customFormat="1" x14ac:dyDescent="0.2">
      <c r="A343" s="81">
        <f t="shared" si="5"/>
        <v>609537</v>
      </c>
      <c r="B343" s="2">
        <v>6</v>
      </c>
      <c r="C343" s="86">
        <v>220</v>
      </c>
      <c r="D343" s="86">
        <v>220</v>
      </c>
      <c r="E343" s="2" t="s">
        <v>628</v>
      </c>
      <c r="F343" s="86"/>
      <c r="G343" s="86"/>
      <c r="H343" s="86">
        <f>IF('Раздел 6'!AC23&gt;='Раздел 6'!AD23,0,1)</f>
        <v>0</v>
      </c>
    </row>
    <row r="344" spans="1:8" s="3" customFormat="1" x14ac:dyDescent="0.2">
      <c r="A344" s="81">
        <f t="shared" si="5"/>
        <v>609537</v>
      </c>
      <c r="B344" s="2">
        <v>6</v>
      </c>
      <c r="C344" s="86">
        <v>221</v>
      </c>
      <c r="D344" s="86">
        <v>221</v>
      </c>
      <c r="E344" s="2" t="s">
        <v>629</v>
      </c>
      <c r="F344" s="86"/>
      <c r="G344" s="86"/>
      <c r="H344" s="86">
        <f>IF('Раздел 6'!AC24&gt;='Раздел 6'!AD24,0,1)</f>
        <v>0</v>
      </c>
    </row>
    <row r="345" spans="1:8" s="3" customFormat="1" x14ac:dyDescent="0.2">
      <c r="A345" s="81">
        <f t="shared" si="5"/>
        <v>609537</v>
      </c>
      <c r="B345" s="2">
        <v>6</v>
      </c>
      <c r="C345" s="86">
        <v>222</v>
      </c>
      <c r="D345" s="86">
        <v>222</v>
      </c>
      <c r="E345" s="2" t="s">
        <v>630</v>
      </c>
      <c r="F345" s="86"/>
      <c r="G345" s="86"/>
      <c r="H345" s="86">
        <f>IF('Раздел 6'!AC25&gt;='Раздел 6'!AD25,0,1)</f>
        <v>0</v>
      </c>
    </row>
    <row r="346" spans="1:8" s="3" customFormat="1" x14ac:dyDescent="0.2">
      <c r="A346" s="81">
        <f t="shared" si="5"/>
        <v>609537</v>
      </c>
      <c r="B346" s="2">
        <v>6</v>
      </c>
      <c r="C346" s="86">
        <v>223</v>
      </c>
      <c r="D346" s="86">
        <v>223</v>
      </c>
      <c r="E346" s="2" t="s">
        <v>631</v>
      </c>
      <c r="F346" s="86"/>
      <c r="G346" s="86"/>
      <c r="H346" s="86">
        <f>IF('Раздел 6'!AC26&gt;='Раздел 6'!AD26,0,1)</f>
        <v>0</v>
      </c>
    </row>
    <row r="347" spans="1:8" s="3" customFormat="1" x14ac:dyDescent="0.2">
      <c r="A347" s="81">
        <f t="shared" si="5"/>
        <v>609537</v>
      </c>
      <c r="B347" s="2">
        <v>6</v>
      </c>
      <c r="C347" s="86">
        <v>224</v>
      </c>
      <c r="D347" s="86">
        <v>224</v>
      </c>
      <c r="E347" s="2" t="s">
        <v>632</v>
      </c>
      <c r="F347" s="86"/>
      <c r="G347" s="86"/>
      <c r="H347" s="86">
        <f>IF('Раздел 6'!AC27&gt;='Раздел 6'!AD27,0,1)</f>
        <v>0</v>
      </c>
    </row>
    <row r="348" spans="1:8" s="3" customFormat="1" x14ac:dyDescent="0.2">
      <c r="A348" s="81">
        <f t="shared" si="5"/>
        <v>609537</v>
      </c>
      <c r="B348" s="2">
        <v>6</v>
      </c>
      <c r="C348" s="86">
        <v>225</v>
      </c>
      <c r="D348" s="86">
        <v>225</v>
      </c>
      <c r="E348" s="2" t="s">
        <v>633</v>
      </c>
      <c r="F348" s="86"/>
      <c r="G348" s="86"/>
      <c r="H348" s="86">
        <f>IF('Раздел 6'!AC28&gt;='Раздел 6'!AD28,0,1)</f>
        <v>0</v>
      </c>
    </row>
    <row r="349" spans="1:8" s="3" customFormat="1" x14ac:dyDescent="0.2">
      <c r="A349" s="81">
        <f t="shared" si="5"/>
        <v>609537</v>
      </c>
      <c r="B349" s="2">
        <v>6</v>
      </c>
      <c r="C349" s="86">
        <v>226</v>
      </c>
      <c r="D349" s="86">
        <v>226</v>
      </c>
      <c r="E349" s="2" t="s">
        <v>634</v>
      </c>
      <c r="F349" s="86"/>
      <c r="G349" s="86"/>
      <c r="H349" s="86">
        <f>IF('Раздел 6'!AC29&gt;='Раздел 6'!AD29,0,1)</f>
        <v>0</v>
      </c>
    </row>
    <row r="350" spans="1:8" s="3" customFormat="1" x14ac:dyDescent="0.2">
      <c r="A350" s="81">
        <f t="shared" si="5"/>
        <v>609537</v>
      </c>
      <c r="B350" s="2">
        <v>6</v>
      </c>
      <c r="C350" s="86">
        <v>227</v>
      </c>
      <c r="D350" s="86">
        <v>227</v>
      </c>
      <c r="E350" s="2" t="s">
        <v>635</v>
      </c>
      <c r="F350" s="86"/>
      <c r="G350" s="86"/>
      <c r="H350" s="86">
        <f>IF('Раздел 6'!AC30&gt;='Раздел 6'!AD30,0,1)</f>
        <v>0</v>
      </c>
    </row>
    <row r="351" spans="1:8" s="3" customFormat="1" x14ac:dyDescent="0.2">
      <c r="A351" s="81">
        <f t="shared" si="5"/>
        <v>609537</v>
      </c>
      <c r="B351" s="2">
        <v>6</v>
      </c>
      <c r="C351" s="86">
        <v>228</v>
      </c>
      <c r="D351" s="86">
        <v>228</v>
      </c>
      <c r="E351" s="2" t="s">
        <v>636</v>
      </c>
      <c r="F351" s="86"/>
      <c r="G351" s="86"/>
      <c r="H351" s="86">
        <f>IF('Раздел 6'!AC31&gt;='Раздел 6'!AD31,0,1)</f>
        <v>0</v>
      </c>
    </row>
    <row r="352" spans="1:8" s="3" customFormat="1" x14ac:dyDescent="0.2">
      <c r="A352" s="81">
        <f t="shared" si="5"/>
        <v>609537</v>
      </c>
      <c r="B352" s="2">
        <v>6</v>
      </c>
      <c r="C352" s="86">
        <v>229</v>
      </c>
      <c r="D352" s="86">
        <v>229</v>
      </c>
      <c r="E352" s="2" t="s">
        <v>637</v>
      </c>
      <c r="F352" s="86"/>
      <c r="G352" s="86"/>
      <c r="H352" s="86">
        <f>IF('Раздел 6'!AC32&gt;='Раздел 6'!AD32,0,1)</f>
        <v>0</v>
      </c>
    </row>
    <row r="353" spans="1:8" s="3" customFormat="1" x14ac:dyDescent="0.2">
      <c r="A353" s="81">
        <f t="shared" si="5"/>
        <v>609537</v>
      </c>
      <c r="B353" s="2">
        <v>6</v>
      </c>
      <c r="C353" s="86">
        <v>230</v>
      </c>
      <c r="D353" s="86">
        <v>230</v>
      </c>
      <c r="E353" s="2" t="s">
        <v>638</v>
      </c>
      <c r="F353" s="86"/>
      <c r="G353" s="86"/>
      <c r="H353" s="86">
        <f>IF('Раздел 6'!AC33&gt;='Раздел 6'!AD33,0,1)</f>
        <v>0</v>
      </c>
    </row>
    <row r="354" spans="1:8" s="3" customFormat="1" x14ac:dyDescent="0.2">
      <c r="A354" s="81">
        <f t="shared" si="5"/>
        <v>609537</v>
      </c>
      <c r="B354" s="2">
        <v>6</v>
      </c>
      <c r="C354" s="86">
        <v>231</v>
      </c>
      <c r="D354" s="86">
        <v>231</v>
      </c>
      <c r="E354" s="2" t="s">
        <v>639</v>
      </c>
      <c r="F354" s="86"/>
      <c r="G354" s="86"/>
      <c r="H354" s="86">
        <f>IF('Раздел 6'!AC34&gt;='Раздел 6'!AD34,0,1)</f>
        <v>0</v>
      </c>
    </row>
    <row r="355" spans="1:8" s="3" customFormat="1" x14ac:dyDescent="0.2">
      <c r="A355" s="81">
        <f t="shared" si="5"/>
        <v>609537</v>
      </c>
      <c r="B355" s="2">
        <v>6</v>
      </c>
      <c r="C355" s="86">
        <v>232</v>
      </c>
      <c r="D355" s="86">
        <v>232</v>
      </c>
      <c r="E355" s="2" t="s">
        <v>640</v>
      </c>
      <c r="F355" s="86"/>
      <c r="G355" s="86"/>
      <c r="H355" s="86">
        <f>IF('Раздел 6'!AC35&gt;='Раздел 6'!AD35,0,1)</f>
        <v>0</v>
      </c>
    </row>
    <row r="356" spans="1:8" s="3" customFormat="1" x14ac:dyDescent="0.2">
      <c r="A356" s="81">
        <f t="shared" si="5"/>
        <v>609537</v>
      </c>
      <c r="B356" s="2">
        <v>6</v>
      </c>
      <c r="C356" s="86">
        <v>233</v>
      </c>
      <c r="D356" s="86">
        <v>233</v>
      </c>
      <c r="E356" s="2" t="s">
        <v>641</v>
      </c>
      <c r="F356" s="86"/>
      <c r="G356" s="86"/>
      <c r="H356" s="86">
        <f>IF('Раздел 6'!AC36&gt;='Раздел 6'!AD36,0,1)</f>
        <v>0</v>
      </c>
    </row>
    <row r="357" spans="1:8" s="3" customFormat="1" x14ac:dyDescent="0.2">
      <c r="A357" s="81">
        <f t="shared" si="5"/>
        <v>609537</v>
      </c>
      <c r="B357" s="2">
        <v>6</v>
      </c>
      <c r="C357" s="86">
        <v>234</v>
      </c>
      <c r="D357" s="86">
        <v>234</v>
      </c>
      <c r="E357" s="2" t="s">
        <v>642</v>
      </c>
      <c r="F357" s="86"/>
      <c r="G357" s="86"/>
      <c r="H357" s="86">
        <f>IF('Раздел 6'!AE21&gt;='Раздел 6'!AF21,0,1)</f>
        <v>0</v>
      </c>
    </row>
    <row r="358" spans="1:8" s="3" customFormat="1" x14ac:dyDescent="0.2">
      <c r="A358" s="81">
        <f t="shared" si="5"/>
        <v>609537</v>
      </c>
      <c r="B358" s="2">
        <v>6</v>
      </c>
      <c r="C358" s="86">
        <v>235</v>
      </c>
      <c r="D358" s="86">
        <v>235</v>
      </c>
      <c r="E358" s="2" t="s">
        <v>643</v>
      </c>
      <c r="F358" s="86"/>
      <c r="G358" s="86"/>
      <c r="H358" s="86">
        <f>IF('Раздел 6'!AE22&gt;='Раздел 6'!AF22,0,1)</f>
        <v>0</v>
      </c>
    </row>
    <row r="359" spans="1:8" s="3" customFormat="1" x14ac:dyDescent="0.2">
      <c r="A359" s="81">
        <f t="shared" si="5"/>
        <v>609537</v>
      </c>
      <c r="B359" s="2">
        <v>6</v>
      </c>
      <c r="C359" s="86">
        <v>236</v>
      </c>
      <c r="D359" s="86">
        <v>236</v>
      </c>
      <c r="E359" s="2" t="s">
        <v>644</v>
      </c>
      <c r="F359" s="86"/>
      <c r="G359" s="86"/>
      <c r="H359" s="86">
        <f>IF('Раздел 6'!AE23&gt;='Раздел 6'!AF23,0,1)</f>
        <v>0</v>
      </c>
    </row>
    <row r="360" spans="1:8" s="3" customFormat="1" x14ac:dyDescent="0.2">
      <c r="A360" s="81">
        <f t="shared" si="5"/>
        <v>609537</v>
      </c>
      <c r="B360" s="2">
        <v>6</v>
      </c>
      <c r="C360" s="86">
        <v>237</v>
      </c>
      <c r="D360" s="86">
        <v>237</v>
      </c>
      <c r="E360" s="2" t="s">
        <v>645</v>
      </c>
      <c r="F360" s="86"/>
      <c r="G360" s="86"/>
      <c r="H360" s="86">
        <f>IF('Раздел 6'!AE24&gt;='Раздел 6'!AF24,0,1)</f>
        <v>0</v>
      </c>
    </row>
    <row r="361" spans="1:8" s="3" customFormat="1" x14ac:dyDescent="0.2">
      <c r="A361" s="81">
        <f t="shared" si="5"/>
        <v>609537</v>
      </c>
      <c r="B361" s="2">
        <v>6</v>
      </c>
      <c r="C361" s="86">
        <v>238</v>
      </c>
      <c r="D361" s="86">
        <v>238</v>
      </c>
      <c r="E361" s="2" t="s">
        <v>646</v>
      </c>
      <c r="F361" s="86"/>
      <c r="G361" s="86"/>
      <c r="H361" s="86">
        <f>IF('Раздел 6'!AE25&gt;='Раздел 6'!AF25,0,1)</f>
        <v>0</v>
      </c>
    </row>
    <row r="362" spans="1:8" s="3" customFormat="1" x14ac:dyDescent="0.2">
      <c r="A362" s="81">
        <f t="shared" si="5"/>
        <v>609537</v>
      </c>
      <c r="B362" s="2">
        <v>6</v>
      </c>
      <c r="C362" s="86">
        <v>239</v>
      </c>
      <c r="D362" s="86">
        <v>239</v>
      </c>
      <c r="E362" s="2" t="s">
        <v>647</v>
      </c>
      <c r="F362" s="86"/>
      <c r="G362" s="86"/>
      <c r="H362" s="86">
        <f>IF('Раздел 6'!AE26&gt;='Раздел 6'!AF26,0,1)</f>
        <v>0</v>
      </c>
    </row>
    <row r="363" spans="1:8" s="3" customFormat="1" x14ac:dyDescent="0.2">
      <c r="A363" s="81">
        <f t="shared" si="5"/>
        <v>609537</v>
      </c>
      <c r="B363" s="2">
        <v>6</v>
      </c>
      <c r="C363" s="86">
        <v>240</v>
      </c>
      <c r="D363" s="86">
        <v>240</v>
      </c>
      <c r="E363" s="2" t="s">
        <v>648</v>
      </c>
      <c r="F363" s="86"/>
      <c r="G363" s="86"/>
      <c r="H363" s="86">
        <f>IF('Раздел 6'!AE27&gt;='Раздел 6'!AF27,0,1)</f>
        <v>0</v>
      </c>
    </row>
    <row r="364" spans="1:8" s="3" customFormat="1" x14ac:dyDescent="0.2">
      <c r="A364" s="81">
        <f t="shared" si="5"/>
        <v>609537</v>
      </c>
      <c r="B364" s="2">
        <v>6</v>
      </c>
      <c r="C364" s="86">
        <v>241</v>
      </c>
      <c r="D364" s="86">
        <v>241</v>
      </c>
      <c r="E364" s="2" t="s">
        <v>649</v>
      </c>
      <c r="F364" s="86"/>
      <c r="G364" s="86"/>
      <c r="H364" s="86">
        <f>IF('Раздел 6'!AE28&gt;='Раздел 6'!AF28,0,1)</f>
        <v>0</v>
      </c>
    </row>
    <row r="365" spans="1:8" s="3" customFormat="1" x14ac:dyDescent="0.2">
      <c r="A365" s="81">
        <f t="shared" si="5"/>
        <v>609537</v>
      </c>
      <c r="B365" s="2">
        <v>6</v>
      </c>
      <c r="C365" s="86">
        <v>242</v>
      </c>
      <c r="D365" s="86">
        <v>242</v>
      </c>
      <c r="E365" s="2" t="s">
        <v>650</v>
      </c>
      <c r="F365" s="86"/>
      <c r="G365" s="86"/>
      <c r="H365" s="86">
        <f>IF('Раздел 6'!AE29&gt;='Раздел 6'!AF29,0,1)</f>
        <v>0</v>
      </c>
    </row>
    <row r="366" spans="1:8" s="3" customFormat="1" x14ac:dyDescent="0.2">
      <c r="A366" s="81">
        <f t="shared" si="5"/>
        <v>609537</v>
      </c>
      <c r="B366" s="2">
        <v>6</v>
      </c>
      <c r="C366" s="86">
        <v>243</v>
      </c>
      <c r="D366" s="86">
        <v>243</v>
      </c>
      <c r="E366" s="2" t="s">
        <v>651</v>
      </c>
      <c r="F366" s="86"/>
      <c r="G366" s="86"/>
      <c r="H366" s="86">
        <f>IF('Раздел 6'!AE30&gt;='Раздел 6'!AF30,0,1)</f>
        <v>0</v>
      </c>
    </row>
    <row r="367" spans="1:8" s="3" customFormat="1" x14ac:dyDescent="0.2">
      <c r="A367" s="81">
        <f t="shared" si="5"/>
        <v>609537</v>
      </c>
      <c r="B367" s="2">
        <v>6</v>
      </c>
      <c r="C367" s="86">
        <v>244</v>
      </c>
      <c r="D367" s="86">
        <v>244</v>
      </c>
      <c r="E367" s="2" t="s">
        <v>652</v>
      </c>
      <c r="F367" s="86"/>
      <c r="G367" s="86"/>
      <c r="H367" s="86">
        <f>IF('Раздел 6'!AE31&gt;='Раздел 6'!AF31,0,1)</f>
        <v>0</v>
      </c>
    </row>
    <row r="368" spans="1:8" s="3" customFormat="1" x14ac:dyDescent="0.2">
      <c r="A368" s="81">
        <f t="shared" si="5"/>
        <v>609537</v>
      </c>
      <c r="B368" s="2">
        <v>6</v>
      </c>
      <c r="C368" s="86">
        <v>245</v>
      </c>
      <c r="D368" s="86">
        <v>245</v>
      </c>
      <c r="E368" s="2" t="s">
        <v>653</v>
      </c>
      <c r="F368" s="86"/>
      <c r="G368" s="86"/>
      <c r="H368" s="86">
        <f>IF('Раздел 6'!AE32&gt;='Раздел 6'!AF32,0,1)</f>
        <v>0</v>
      </c>
    </row>
    <row r="369" spans="1:8" s="3" customFormat="1" x14ac:dyDescent="0.2">
      <c r="A369" s="81">
        <f t="shared" si="5"/>
        <v>609537</v>
      </c>
      <c r="B369" s="2">
        <v>6</v>
      </c>
      <c r="C369" s="86">
        <v>246</v>
      </c>
      <c r="D369" s="86">
        <v>246</v>
      </c>
      <c r="E369" s="2" t="s">
        <v>654</v>
      </c>
      <c r="F369" s="86"/>
      <c r="G369" s="86"/>
      <c r="H369" s="86">
        <f>IF('Раздел 6'!AE33&gt;='Раздел 6'!AF33,0,1)</f>
        <v>0</v>
      </c>
    </row>
    <row r="370" spans="1:8" s="3" customFormat="1" x14ac:dyDescent="0.2">
      <c r="A370" s="81">
        <f t="shared" si="5"/>
        <v>609537</v>
      </c>
      <c r="B370" s="2">
        <v>6</v>
      </c>
      <c r="C370" s="86">
        <v>247</v>
      </c>
      <c r="D370" s="86">
        <v>247</v>
      </c>
      <c r="E370" s="2" t="s">
        <v>655</v>
      </c>
      <c r="F370" s="86"/>
      <c r="G370" s="86"/>
      <c r="H370" s="86">
        <f>IF('Раздел 6'!AE34&gt;='Раздел 6'!AF34,0,1)</f>
        <v>0</v>
      </c>
    </row>
    <row r="371" spans="1:8" s="3" customFormat="1" x14ac:dyDescent="0.2">
      <c r="A371" s="81">
        <f t="shared" si="5"/>
        <v>609537</v>
      </c>
      <c r="B371" s="2">
        <v>6</v>
      </c>
      <c r="C371" s="86">
        <v>248</v>
      </c>
      <c r="D371" s="86">
        <v>248</v>
      </c>
      <c r="E371" s="2" t="s">
        <v>656</v>
      </c>
      <c r="F371" s="86"/>
      <c r="G371" s="86"/>
      <c r="H371" s="86">
        <f>IF('Раздел 6'!AE35&gt;='Раздел 6'!AF35,0,1)</f>
        <v>0</v>
      </c>
    </row>
    <row r="372" spans="1:8" s="3" customFormat="1" x14ac:dyDescent="0.2">
      <c r="A372" s="81">
        <f t="shared" si="5"/>
        <v>609537</v>
      </c>
      <c r="B372" s="2">
        <v>6</v>
      </c>
      <c r="C372" s="86">
        <v>249</v>
      </c>
      <c r="D372" s="86">
        <v>249</v>
      </c>
      <c r="E372" s="2" t="s">
        <v>657</v>
      </c>
      <c r="F372" s="86"/>
      <c r="G372" s="86"/>
      <c r="H372" s="86">
        <f>IF('Раздел 6'!AE36&gt;='Раздел 6'!AF36,0,1)</f>
        <v>0</v>
      </c>
    </row>
    <row r="373" spans="1:8" s="3" customFormat="1" x14ac:dyDescent="0.2">
      <c r="A373" s="81">
        <f t="shared" si="5"/>
        <v>609537</v>
      </c>
      <c r="B373" s="2">
        <v>6</v>
      </c>
      <c r="C373" s="86">
        <v>250</v>
      </c>
      <c r="D373" s="86">
        <v>250</v>
      </c>
      <c r="E373" s="2" t="s">
        <v>658</v>
      </c>
      <c r="F373" s="86"/>
      <c r="G373" s="86"/>
      <c r="H373" s="86">
        <f>IF('Раздел 6'!AP21&gt;='Раздел 6'!AQ21,0,1)</f>
        <v>0</v>
      </c>
    </row>
    <row r="374" spans="1:8" s="3" customFormat="1" x14ac:dyDescent="0.2">
      <c r="A374" s="81">
        <f t="shared" si="5"/>
        <v>609537</v>
      </c>
      <c r="B374" s="2">
        <v>6</v>
      </c>
      <c r="C374" s="86">
        <v>251</v>
      </c>
      <c r="D374" s="86">
        <v>251</v>
      </c>
      <c r="E374" s="2" t="s">
        <v>659</v>
      </c>
      <c r="F374" s="86"/>
      <c r="G374" s="86"/>
      <c r="H374" s="86">
        <f>IF('Раздел 6'!AP22&gt;='Раздел 6'!AQ22,0,1)</f>
        <v>0</v>
      </c>
    </row>
    <row r="375" spans="1:8" s="3" customFormat="1" x14ac:dyDescent="0.2">
      <c r="A375" s="81">
        <f t="shared" si="5"/>
        <v>609537</v>
      </c>
      <c r="B375" s="2">
        <v>6</v>
      </c>
      <c r="C375" s="86">
        <v>252</v>
      </c>
      <c r="D375" s="86">
        <v>252</v>
      </c>
      <c r="E375" s="2" t="s">
        <v>660</v>
      </c>
      <c r="F375" s="86"/>
      <c r="G375" s="86"/>
      <c r="H375" s="86">
        <f>IF('Раздел 6'!AP23&gt;='Раздел 6'!AQ23,0,1)</f>
        <v>0</v>
      </c>
    </row>
    <row r="376" spans="1:8" s="3" customFormat="1" x14ac:dyDescent="0.2">
      <c r="A376" s="81">
        <f t="shared" si="5"/>
        <v>609537</v>
      </c>
      <c r="B376" s="2">
        <v>6</v>
      </c>
      <c r="C376" s="86">
        <v>253</v>
      </c>
      <c r="D376" s="86">
        <v>253</v>
      </c>
      <c r="E376" s="2" t="s">
        <v>661</v>
      </c>
      <c r="F376" s="86"/>
      <c r="G376" s="86"/>
      <c r="H376" s="86">
        <f>IF('Раздел 6'!AP24&gt;='Раздел 6'!AQ24,0,1)</f>
        <v>0</v>
      </c>
    </row>
    <row r="377" spans="1:8" s="3" customFormat="1" x14ac:dyDescent="0.2">
      <c r="A377" s="81">
        <f t="shared" si="5"/>
        <v>609537</v>
      </c>
      <c r="B377" s="2">
        <v>6</v>
      </c>
      <c r="C377" s="86">
        <v>254</v>
      </c>
      <c r="D377" s="86">
        <v>254</v>
      </c>
      <c r="E377" s="2" t="s">
        <v>662</v>
      </c>
      <c r="F377" s="86"/>
      <c r="G377" s="86"/>
      <c r="H377" s="86">
        <f>IF('Раздел 6'!AP25&gt;='Раздел 6'!AQ25,0,1)</f>
        <v>0</v>
      </c>
    </row>
    <row r="378" spans="1:8" s="3" customFormat="1" x14ac:dyDescent="0.2">
      <c r="A378" s="81">
        <f t="shared" si="5"/>
        <v>609537</v>
      </c>
      <c r="B378" s="2">
        <v>6</v>
      </c>
      <c r="C378" s="86">
        <v>255</v>
      </c>
      <c r="D378" s="86">
        <v>255</v>
      </c>
      <c r="E378" s="2" t="s">
        <v>663</v>
      </c>
      <c r="F378" s="86"/>
      <c r="G378" s="86"/>
      <c r="H378" s="86">
        <f>IF('Раздел 6'!AP26&gt;='Раздел 6'!AQ26,0,1)</f>
        <v>0</v>
      </c>
    </row>
    <row r="379" spans="1:8" s="3" customFormat="1" x14ac:dyDescent="0.2">
      <c r="A379" s="81">
        <f t="shared" si="5"/>
        <v>609537</v>
      </c>
      <c r="B379" s="2">
        <v>6</v>
      </c>
      <c r="C379" s="86">
        <v>256</v>
      </c>
      <c r="D379" s="86">
        <v>256</v>
      </c>
      <c r="E379" s="2" t="s">
        <v>664</v>
      </c>
      <c r="F379" s="86"/>
      <c r="G379" s="86"/>
      <c r="H379" s="86">
        <f>IF('Раздел 6'!AP27&gt;='Раздел 6'!AQ27,0,1)</f>
        <v>0</v>
      </c>
    </row>
    <row r="380" spans="1:8" s="3" customFormat="1" x14ac:dyDescent="0.2">
      <c r="A380" s="81">
        <f t="shared" si="5"/>
        <v>609537</v>
      </c>
      <c r="B380" s="2">
        <v>6</v>
      </c>
      <c r="C380" s="86">
        <v>257</v>
      </c>
      <c r="D380" s="86">
        <v>257</v>
      </c>
      <c r="E380" s="2" t="s">
        <v>665</v>
      </c>
      <c r="F380" s="86"/>
      <c r="G380" s="86"/>
      <c r="H380" s="86">
        <f>IF('Раздел 6'!AP28&gt;='Раздел 6'!AQ28,0,1)</f>
        <v>0</v>
      </c>
    </row>
    <row r="381" spans="1:8" s="3" customFormat="1" x14ac:dyDescent="0.2">
      <c r="A381" s="81">
        <f t="shared" si="5"/>
        <v>609537</v>
      </c>
      <c r="B381" s="2">
        <v>6</v>
      </c>
      <c r="C381" s="86">
        <v>258</v>
      </c>
      <c r="D381" s="86">
        <v>258</v>
      </c>
      <c r="E381" s="2" t="s">
        <v>666</v>
      </c>
      <c r="F381" s="86"/>
      <c r="G381" s="86"/>
      <c r="H381" s="86">
        <f>IF('Раздел 6'!AP29&gt;='Раздел 6'!AQ29,0,1)</f>
        <v>0</v>
      </c>
    </row>
    <row r="382" spans="1:8" s="3" customFormat="1" x14ac:dyDescent="0.2">
      <c r="A382" s="81">
        <f t="shared" si="5"/>
        <v>609537</v>
      </c>
      <c r="B382" s="2">
        <v>6</v>
      </c>
      <c r="C382" s="86">
        <v>259</v>
      </c>
      <c r="D382" s="86">
        <v>259</v>
      </c>
      <c r="E382" s="2" t="s">
        <v>667</v>
      </c>
      <c r="F382" s="86"/>
      <c r="G382" s="86"/>
      <c r="H382" s="86">
        <f>IF('Раздел 6'!AP30&gt;='Раздел 6'!AQ30,0,1)</f>
        <v>0</v>
      </c>
    </row>
    <row r="383" spans="1:8" s="3" customFormat="1" x14ac:dyDescent="0.2">
      <c r="A383" s="81">
        <f t="shared" si="5"/>
        <v>609537</v>
      </c>
      <c r="B383" s="2">
        <v>6</v>
      </c>
      <c r="C383" s="86">
        <v>260</v>
      </c>
      <c r="D383" s="86">
        <v>260</v>
      </c>
      <c r="E383" s="2" t="s">
        <v>668</v>
      </c>
      <c r="F383" s="86"/>
      <c r="G383" s="86"/>
      <c r="H383" s="86">
        <f>IF('Раздел 6'!AP31&gt;='Раздел 6'!AQ31,0,1)</f>
        <v>0</v>
      </c>
    </row>
    <row r="384" spans="1:8" s="3" customFormat="1" x14ac:dyDescent="0.2">
      <c r="A384" s="81">
        <f t="shared" si="5"/>
        <v>609537</v>
      </c>
      <c r="B384" s="2">
        <v>6</v>
      </c>
      <c r="C384" s="86">
        <v>261</v>
      </c>
      <c r="D384" s="86">
        <v>261</v>
      </c>
      <c r="E384" s="2" t="s">
        <v>669</v>
      </c>
      <c r="F384" s="86"/>
      <c r="G384" s="86"/>
      <c r="H384" s="86">
        <f>IF('Раздел 6'!AP32&gt;='Раздел 6'!AQ32,0,1)</f>
        <v>0</v>
      </c>
    </row>
    <row r="385" spans="1:8" s="3" customFormat="1" x14ac:dyDescent="0.2">
      <c r="A385" s="81">
        <f t="shared" si="5"/>
        <v>609537</v>
      </c>
      <c r="B385" s="2">
        <v>6</v>
      </c>
      <c r="C385" s="86">
        <v>262</v>
      </c>
      <c r="D385" s="86">
        <v>262</v>
      </c>
      <c r="E385" s="2" t="s">
        <v>670</v>
      </c>
      <c r="F385" s="86"/>
      <c r="G385" s="86"/>
      <c r="H385" s="86">
        <f>IF('Раздел 6'!AP33&gt;='Раздел 6'!AQ33,0,1)</f>
        <v>0</v>
      </c>
    </row>
    <row r="386" spans="1:8" s="3" customFormat="1" x14ac:dyDescent="0.2">
      <c r="A386" s="81">
        <f t="shared" si="5"/>
        <v>609537</v>
      </c>
      <c r="B386" s="2">
        <v>6</v>
      </c>
      <c r="C386" s="86">
        <v>263</v>
      </c>
      <c r="D386" s="86">
        <v>263</v>
      </c>
      <c r="E386" s="2" t="s">
        <v>671</v>
      </c>
      <c r="F386" s="86"/>
      <c r="G386" s="86"/>
      <c r="H386" s="86">
        <f>IF('Раздел 6'!AP34&gt;='Раздел 6'!AQ34,0,1)</f>
        <v>0</v>
      </c>
    </row>
    <row r="387" spans="1:8" s="3" customFormat="1" x14ac:dyDescent="0.2">
      <c r="A387" s="81">
        <f t="shared" ref="A387:A454" si="6">P_3</f>
        <v>609537</v>
      </c>
      <c r="B387" s="2">
        <v>6</v>
      </c>
      <c r="C387" s="86">
        <v>264</v>
      </c>
      <c r="D387" s="86">
        <v>264</v>
      </c>
      <c r="E387" s="2" t="s">
        <v>672</v>
      </c>
      <c r="F387" s="86"/>
      <c r="G387" s="86"/>
      <c r="H387" s="86">
        <f>IF('Раздел 6'!AP35&gt;='Раздел 6'!AQ35,0,1)</f>
        <v>0</v>
      </c>
    </row>
    <row r="388" spans="1:8" s="3" customFormat="1" x14ac:dyDescent="0.2">
      <c r="A388" s="81">
        <f t="shared" si="6"/>
        <v>609537</v>
      </c>
      <c r="B388" s="2">
        <v>6</v>
      </c>
      <c r="C388" s="86">
        <v>265</v>
      </c>
      <c r="D388" s="86">
        <v>265</v>
      </c>
      <c r="E388" s="2" t="s">
        <v>673</v>
      </c>
      <c r="F388" s="86"/>
      <c r="G388" s="86"/>
      <c r="H388" s="86">
        <f>IF('Раздел 6'!AP36&gt;='Раздел 6'!AQ36,0,1)</f>
        <v>0</v>
      </c>
    </row>
    <row r="389" spans="1:8" s="3" customFormat="1" x14ac:dyDescent="0.2">
      <c r="A389" s="81">
        <f t="shared" si="6"/>
        <v>609537</v>
      </c>
      <c r="B389" s="2">
        <v>6</v>
      </c>
      <c r="C389" s="86">
        <v>266</v>
      </c>
      <c r="D389" s="86">
        <v>266</v>
      </c>
      <c r="E389" s="2" t="s">
        <v>674</v>
      </c>
      <c r="F389" s="86"/>
      <c r="G389" s="86"/>
      <c r="H389" s="86">
        <f>IF('Раздел 6'!AQ21&gt;='Раздел 6'!AR21,0,1)</f>
        <v>0</v>
      </c>
    </row>
    <row r="390" spans="1:8" s="3" customFormat="1" x14ac:dyDescent="0.2">
      <c r="A390" s="81">
        <f t="shared" si="6"/>
        <v>609537</v>
      </c>
      <c r="B390" s="2">
        <v>6</v>
      </c>
      <c r="C390" s="86">
        <v>267</v>
      </c>
      <c r="D390" s="86">
        <v>267</v>
      </c>
      <c r="E390" s="2" t="s">
        <v>675</v>
      </c>
      <c r="F390" s="86"/>
      <c r="G390" s="86"/>
      <c r="H390" s="86">
        <f>IF('Раздел 6'!AQ22&gt;='Раздел 6'!AR22,0,1)</f>
        <v>0</v>
      </c>
    </row>
    <row r="391" spans="1:8" s="3" customFormat="1" x14ac:dyDescent="0.2">
      <c r="A391" s="81">
        <f t="shared" si="6"/>
        <v>609537</v>
      </c>
      <c r="B391" s="2">
        <v>6</v>
      </c>
      <c r="C391" s="86">
        <v>268</v>
      </c>
      <c r="D391" s="86">
        <v>268</v>
      </c>
      <c r="E391" s="2" t="s">
        <v>676</v>
      </c>
      <c r="F391" s="86"/>
      <c r="G391" s="86"/>
      <c r="H391" s="86">
        <f>IF('Раздел 6'!AQ23&gt;='Раздел 6'!AR23,0,1)</f>
        <v>0</v>
      </c>
    </row>
    <row r="392" spans="1:8" s="3" customFormat="1" x14ac:dyDescent="0.2">
      <c r="A392" s="81">
        <f t="shared" si="6"/>
        <v>609537</v>
      </c>
      <c r="B392" s="2">
        <v>6</v>
      </c>
      <c r="C392" s="86">
        <v>269</v>
      </c>
      <c r="D392" s="86">
        <v>269</v>
      </c>
      <c r="E392" s="2" t="s">
        <v>677</v>
      </c>
      <c r="F392" s="86"/>
      <c r="G392" s="86"/>
      <c r="H392" s="86">
        <f>IF('Раздел 6'!AQ24&gt;='Раздел 6'!AR24,0,1)</f>
        <v>0</v>
      </c>
    </row>
    <row r="393" spans="1:8" s="3" customFormat="1" x14ac:dyDescent="0.2">
      <c r="A393" s="81">
        <f t="shared" si="6"/>
        <v>609537</v>
      </c>
      <c r="B393" s="2">
        <v>6</v>
      </c>
      <c r="C393" s="86">
        <v>270</v>
      </c>
      <c r="D393" s="86">
        <v>270</v>
      </c>
      <c r="E393" s="2" t="s">
        <v>678</v>
      </c>
      <c r="F393" s="86"/>
      <c r="G393" s="86"/>
      <c r="H393" s="86">
        <f>IF('Раздел 6'!AQ25&gt;='Раздел 6'!AR25,0,1)</f>
        <v>0</v>
      </c>
    </row>
    <row r="394" spans="1:8" s="3" customFormat="1" x14ac:dyDescent="0.2">
      <c r="A394" s="81">
        <f t="shared" si="6"/>
        <v>609537</v>
      </c>
      <c r="B394" s="2">
        <v>6</v>
      </c>
      <c r="C394" s="86">
        <v>271</v>
      </c>
      <c r="D394" s="86">
        <v>271</v>
      </c>
      <c r="E394" s="2" t="s">
        <v>679</v>
      </c>
      <c r="F394" s="86"/>
      <c r="G394" s="86"/>
      <c r="H394" s="86">
        <f>IF('Раздел 6'!AQ26&gt;='Раздел 6'!AR26,0,1)</f>
        <v>0</v>
      </c>
    </row>
    <row r="395" spans="1:8" s="3" customFormat="1" x14ac:dyDescent="0.2">
      <c r="A395" s="81">
        <f t="shared" si="6"/>
        <v>609537</v>
      </c>
      <c r="B395" s="2">
        <v>6</v>
      </c>
      <c r="C395" s="86">
        <v>272</v>
      </c>
      <c r="D395" s="86">
        <v>272</v>
      </c>
      <c r="E395" s="2" t="s">
        <v>680</v>
      </c>
      <c r="F395" s="86"/>
      <c r="G395" s="86"/>
      <c r="H395" s="86">
        <f>IF('Раздел 6'!AQ27&gt;='Раздел 6'!AR27,0,1)</f>
        <v>0</v>
      </c>
    </row>
    <row r="396" spans="1:8" s="3" customFormat="1" x14ac:dyDescent="0.2">
      <c r="A396" s="81">
        <f t="shared" si="6"/>
        <v>609537</v>
      </c>
      <c r="B396" s="2">
        <v>6</v>
      </c>
      <c r="C396" s="86">
        <v>273</v>
      </c>
      <c r="D396" s="86">
        <v>273</v>
      </c>
      <c r="E396" s="2" t="s">
        <v>681</v>
      </c>
      <c r="F396" s="86"/>
      <c r="G396" s="86"/>
      <c r="H396" s="86">
        <f>IF('Раздел 6'!AQ28&gt;='Раздел 6'!AR28,0,1)</f>
        <v>0</v>
      </c>
    </row>
    <row r="397" spans="1:8" s="3" customFormat="1" x14ac:dyDescent="0.2">
      <c r="A397" s="81">
        <f t="shared" si="6"/>
        <v>609537</v>
      </c>
      <c r="B397" s="2">
        <v>6</v>
      </c>
      <c r="C397" s="86">
        <v>274</v>
      </c>
      <c r="D397" s="86">
        <v>274</v>
      </c>
      <c r="E397" s="2" t="s">
        <v>682</v>
      </c>
      <c r="F397" s="86"/>
      <c r="G397" s="86"/>
      <c r="H397" s="86">
        <f>IF('Раздел 6'!AQ29&gt;='Раздел 6'!AR29,0,1)</f>
        <v>0</v>
      </c>
    </row>
    <row r="398" spans="1:8" s="3" customFormat="1" x14ac:dyDescent="0.2">
      <c r="A398" s="81">
        <f t="shared" si="6"/>
        <v>609537</v>
      </c>
      <c r="B398" s="2">
        <v>6</v>
      </c>
      <c r="C398" s="86">
        <v>275</v>
      </c>
      <c r="D398" s="86">
        <v>275</v>
      </c>
      <c r="E398" s="2" t="s">
        <v>683</v>
      </c>
      <c r="F398" s="86"/>
      <c r="G398" s="86"/>
      <c r="H398" s="86">
        <f>IF('Раздел 6'!AQ30&gt;='Раздел 6'!AR30,0,1)</f>
        <v>0</v>
      </c>
    </row>
    <row r="399" spans="1:8" s="3" customFormat="1" x14ac:dyDescent="0.2">
      <c r="A399" s="81">
        <f t="shared" si="6"/>
        <v>609537</v>
      </c>
      <c r="B399" s="2">
        <v>6</v>
      </c>
      <c r="C399" s="86">
        <v>276</v>
      </c>
      <c r="D399" s="86">
        <v>276</v>
      </c>
      <c r="E399" s="2" t="s">
        <v>684</v>
      </c>
      <c r="F399" s="86"/>
      <c r="G399" s="86"/>
      <c r="H399" s="86">
        <f>IF('Раздел 6'!AQ31&gt;='Раздел 6'!AR31,0,1)</f>
        <v>0</v>
      </c>
    </row>
    <row r="400" spans="1:8" s="3" customFormat="1" x14ac:dyDescent="0.2">
      <c r="A400" s="81">
        <f t="shared" si="6"/>
        <v>609537</v>
      </c>
      <c r="B400" s="2">
        <v>6</v>
      </c>
      <c r="C400" s="86">
        <v>277</v>
      </c>
      <c r="D400" s="86">
        <v>277</v>
      </c>
      <c r="E400" s="2" t="s">
        <v>685</v>
      </c>
      <c r="F400" s="86"/>
      <c r="G400" s="86"/>
      <c r="H400" s="86">
        <f>IF('Раздел 6'!AQ32&gt;='Раздел 6'!AR32,0,1)</f>
        <v>0</v>
      </c>
    </row>
    <row r="401" spans="1:8" s="3" customFormat="1" x14ac:dyDescent="0.2">
      <c r="A401" s="81">
        <f t="shared" si="6"/>
        <v>609537</v>
      </c>
      <c r="B401" s="2">
        <v>6</v>
      </c>
      <c r="C401" s="86">
        <v>278</v>
      </c>
      <c r="D401" s="86">
        <v>278</v>
      </c>
      <c r="E401" s="2" t="s">
        <v>686</v>
      </c>
      <c r="F401" s="86"/>
      <c r="G401" s="86"/>
      <c r="H401" s="86">
        <f>IF('Раздел 6'!AQ33&gt;='Раздел 6'!AR33,0,1)</f>
        <v>0</v>
      </c>
    </row>
    <row r="402" spans="1:8" s="3" customFormat="1" x14ac:dyDescent="0.2">
      <c r="A402" s="81">
        <f t="shared" si="6"/>
        <v>609537</v>
      </c>
      <c r="B402" s="2">
        <v>6</v>
      </c>
      <c r="C402" s="86">
        <v>279</v>
      </c>
      <c r="D402" s="86">
        <v>279</v>
      </c>
      <c r="E402" s="2" t="s">
        <v>687</v>
      </c>
      <c r="F402" s="86"/>
      <c r="G402" s="86"/>
      <c r="H402" s="86">
        <f>IF('Раздел 6'!AQ34&gt;='Раздел 6'!AR34,0,1)</f>
        <v>0</v>
      </c>
    </row>
    <row r="403" spans="1:8" s="3" customFormat="1" x14ac:dyDescent="0.2">
      <c r="A403" s="81">
        <f t="shared" si="6"/>
        <v>609537</v>
      </c>
      <c r="B403" s="2">
        <v>6</v>
      </c>
      <c r="C403" s="86">
        <v>280</v>
      </c>
      <c r="D403" s="86">
        <v>280</v>
      </c>
      <c r="E403" s="2" t="s">
        <v>688</v>
      </c>
      <c r="F403" s="86"/>
      <c r="G403" s="86"/>
      <c r="H403" s="86">
        <f>IF('Раздел 6'!AQ35&gt;='Раздел 6'!AR35,0,1)</f>
        <v>0</v>
      </c>
    </row>
    <row r="404" spans="1:8" s="3" customFormat="1" x14ac:dyDescent="0.2">
      <c r="A404" s="81">
        <f t="shared" si="6"/>
        <v>609537</v>
      </c>
      <c r="B404" s="2">
        <v>6</v>
      </c>
      <c r="C404" s="86">
        <v>281</v>
      </c>
      <c r="D404" s="86">
        <v>281</v>
      </c>
      <c r="E404" s="2" t="s">
        <v>689</v>
      </c>
      <c r="F404" s="86"/>
      <c r="G404" s="86"/>
      <c r="H404" s="86">
        <f>IF('Раздел 6'!AQ36&gt;='Раздел 6'!AR36,0,1)</f>
        <v>0</v>
      </c>
    </row>
    <row r="405" spans="1:8" s="3" customFormat="1" x14ac:dyDescent="0.2">
      <c r="A405" s="81">
        <f t="shared" si="6"/>
        <v>609537</v>
      </c>
      <c r="B405" s="2">
        <v>6</v>
      </c>
      <c r="C405" s="86">
        <v>282</v>
      </c>
      <c r="D405" s="86">
        <v>282</v>
      </c>
      <c r="E405" s="2" t="s">
        <v>690</v>
      </c>
      <c r="F405" s="86"/>
      <c r="G405" s="86"/>
      <c r="H405" s="86">
        <f>IF('Раздел 6'!P23=SUM('Раздел 6'!AC23,'Раздел 6'!AE23),0,1)</f>
        <v>0</v>
      </c>
    </row>
    <row r="406" spans="1:8" s="3" customFormat="1" x14ac:dyDescent="0.2">
      <c r="A406" s="81">
        <f t="shared" si="6"/>
        <v>609537</v>
      </c>
      <c r="B406" s="2">
        <v>6</v>
      </c>
      <c r="C406" s="86">
        <v>283</v>
      </c>
      <c r="D406" s="86">
        <v>283</v>
      </c>
      <c r="E406" s="2" t="s">
        <v>691</v>
      </c>
      <c r="F406" s="86"/>
      <c r="G406" s="86"/>
      <c r="H406" s="86">
        <f>IF('Раздел 6'!P25=SUM('Раздел 6'!AC25,'Раздел 6'!AE25,'Раздел 6'!AG25,'Раздел 6'!AH25),0,1)</f>
        <v>0</v>
      </c>
    </row>
    <row r="407" spans="1:8" s="3" customFormat="1" x14ac:dyDescent="0.2">
      <c r="A407" s="81">
        <f t="shared" si="6"/>
        <v>609537</v>
      </c>
      <c r="B407" s="2">
        <v>6</v>
      </c>
      <c r="C407" s="86">
        <v>284</v>
      </c>
      <c r="D407" s="86">
        <v>284</v>
      </c>
      <c r="E407" s="2" t="s">
        <v>692</v>
      </c>
      <c r="F407" s="86"/>
      <c r="G407" s="86"/>
      <c r="H407" s="86">
        <f>IF('Раздел 6'!P28&gt;='Раздел 6'!P41,0,1)</f>
        <v>0</v>
      </c>
    </row>
    <row r="408" spans="1:8" s="3" customFormat="1" x14ac:dyDescent="0.2">
      <c r="A408" s="81">
        <f t="shared" si="6"/>
        <v>609537</v>
      </c>
      <c r="B408" s="2">
        <v>6</v>
      </c>
      <c r="C408" s="86">
        <v>285</v>
      </c>
      <c r="D408" s="86">
        <v>285</v>
      </c>
      <c r="E408" s="2" t="s">
        <v>693</v>
      </c>
      <c r="F408" s="86"/>
      <c r="G408" s="86"/>
      <c r="H408" s="86">
        <f>IF('Раздел 6'!P41&gt;='Раздел 6'!AN28,0,1)</f>
        <v>0</v>
      </c>
    </row>
    <row r="409" spans="1:8" s="3" customFormat="1" x14ac:dyDescent="0.2">
      <c r="A409" s="81">
        <f t="shared" si="6"/>
        <v>609537</v>
      </c>
      <c r="B409" s="2">
        <v>6</v>
      </c>
      <c r="C409" s="86">
        <v>286</v>
      </c>
      <c r="D409" s="86">
        <v>286</v>
      </c>
      <c r="E409" s="2" t="s">
        <v>694</v>
      </c>
      <c r="F409" s="86"/>
      <c r="G409" s="86"/>
      <c r="H409" s="86">
        <f>IF('Раздел 6'!P22&gt;='Раздел 6'!P41,0,1)</f>
        <v>0</v>
      </c>
    </row>
    <row r="410" spans="1:8" s="3" customFormat="1" x14ac:dyDescent="0.2">
      <c r="A410" s="81">
        <f t="shared" si="6"/>
        <v>609537</v>
      </c>
      <c r="B410" s="2">
        <v>6</v>
      </c>
      <c r="C410" s="86">
        <v>287</v>
      </c>
      <c r="D410" s="86">
        <v>287</v>
      </c>
      <c r="E410" s="2" t="s">
        <v>695</v>
      </c>
      <c r="F410" s="86"/>
      <c r="G410" s="86"/>
      <c r="H410" s="86">
        <f>IF(SUM('Раздел 6'!AN28:AO28)&gt;='Раздел 6'!P41,0,1)</f>
        <v>0</v>
      </c>
    </row>
    <row r="411" spans="1:8" x14ac:dyDescent="0.2">
      <c r="A411" s="78">
        <f t="shared" si="6"/>
        <v>609537</v>
      </c>
      <c r="B411" s="79">
        <v>7</v>
      </c>
      <c r="C411" s="87">
        <v>0</v>
      </c>
      <c r="D411" s="87">
        <v>0</v>
      </c>
      <c r="E411" s="79" t="str">
        <f>CONCATENATE("Количество ошибок в разделе 7: ",H411)</f>
        <v>Количество ошибок в разделе 7: 0</v>
      </c>
      <c r="F411" s="87"/>
      <c r="G411" s="87"/>
      <c r="H411" s="87">
        <f>SUM(H412:H437)</f>
        <v>0</v>
      </c>
    </row>
    <row r="412" spans="1:8" x14ac:dyDescent="0.2">
      <c r="A412" s="81">
        <f t="shared" si="6"/>
        <v>609537</v>
      </c>
      <c r="B412" s="2">
        <v>7</v>
      </c>
      <c r="C412">
        <v>1</v>
      </c>
      <c r="D412">
        <v>1</v>
      </c>
      <c r="E412" s="2" t="s">
        <v>696</v>
      </c>
      <c r="H412">
        <f>IF('Раздел 7'!P36&gt;='Раздел 7'!P37,0,1)</f>
        <v>0</v>
      </c>
    </row>
    <row r="413" spans="1:8" x14ac:dyDescent="0.2">
      <c r="A413" s="81">
        <f t="shared" si="6"/>
        <v>609537</v>
      </c>
      <c r="B413" s="2">
        <v>7</v>
      </c>
      <c r="C413">
        <v>2</v>
      </c>
      <c r="D413">
        <v>2</v>
      </c>
      <c r="E413" s="2" t="s">
        <v>697</v>
      </c>
      <c r="H413">
        <f>IF('Раздел 7'!P40&gt;='Раздел 7'!P41,0,1)</f>
        <v>0</v>
      </c>
    </row>
    <row r="414" spans="1:8" x14ac:dyDescent="0.2">
      <c r="A414" s="81">
        <f t="shared" si="6"/>
        <v>609537</v>
      </c>
      <c r="B414" s="2">
        <v>7</v>
      </c>
      <c r="C414">
        <v>3</v>
      </c>
      <c r="D414">
        <v>3</v>
      </c>
      <c r="E414" s="2" t="s">
        <v>698</v>
      </c>
      <c r="H414">
        <f>IF('Раздел 7'!P56&gt;='Раздел 7'!P57,0,1)</f>
        <v>0</v>
      </c>
    </row>
    <row r="415" spans="1:8" x14ac:dyDescent="0.2">
      <c r="A415" s="81">
        <f t="shared" si="6"/>
        <v>609537</v>
      </c>
      <c r="B415" s="2">
        <v>7</v>
      </c>
      <c r="C415">
        <v>4</v>
      </c>
      <c r="D415">
        <v>4</v>
      </c>
      <c r="E415" s="2" t="s">
        <v>699</v>
      </c>
      <c r="H415">
        <f>IF('Раздел 7'!P56&gt;='Раздел 7'!P58,0,1)</f>
        <v>0</v>
      </c>
    </row>
    <row r="416" spans="1:8" x14ac:dyDescent="0.2">
      <c r="A416" s="81">
        <f t="shared" si="6"/>
        <v>609537</v>
      </c>
      <c r="B416" s="2">
        <v>7</v>
      </c>
      <c r="C416">
        <v>5</v>
      </c>
      <c r="D416">
        <v>5</v>
      </c>
      <c r="E416" s="2" t="s">
        <v>700</v>
      </c>
      <c r="H416">
        <f>IF('Раздел 7'!P56&gt;='Раздел 7'!P59,0,1)</f>
        <v>0</v>
      </c>
    </row>
    <row r="417" spans="1:8" x14ac:dyDescent="0.2">
      <c r="A417" s="81">
        <f t="shared" si="6"/>
        <v>609537</v>
      </c>
      <c r="B417" s="2">
        <v>7</v>
      </c>
      <c r="C417">
        <v>6</v>
      </c>
      <c r="D417">
        <v>6</v>
      </c>
      <c r="E417" s="2" t="s">
        <v>701</v>
      </c>
      <c r="H417">
        <f>IF('Раздел 7'!P56&gt;='Раздел 7'!P61,0,1)</f>
        <v>0</v>
      </c>
    </row>
    <row r="418" spans="1:8" x14ac:dyDescent="0.2">
      <c r="A418" s="81">
        <f t="shared" si="6"/>
        <v>609537</v>
      </c>
      <c r="B418" s="2">
        <v>7</v>
      </c>
      <c r="C418">
        <v>7</v>
      </c>
      <c r="D418">
        <v>7</v>
      </c>
      <c r="E418" s="2" t="s">
        <v>702</v>
      </c>
      <c r="H418">
        <f>IF('Раздел 7'!P56&gt;='Раздел 7'!P71,0,1)</f>
        <v>0</v>
      </c>
    </row>
    <row r="419" spans="1:8" x14ac:dyDescent="0.2">
      <c r="A419" s="81">
        <f t="shared" si="6"/>
        <v>609537</v>
      </c>
      <c r="B419" s="2">
        <v>7</v>
      </c>
      <c r="C419">
        <v>8</v>
      </c>
      <c r="D419">
        <v>8</v>
      </c>
      <c r="E419" s="2" t="s">
        <v>703</v>
      </c>
      <c r="H419">
        <f>IF('Раздел 7'!P59&gt;='Раздел 7'!P60,0,1)</f>
        <v>0</v>
      </c>
    </row>
    <row r="420" spans="1:8" x14ac:dyDescent="0.2">
      <c r="A420" s="81">
        <f t="shared" si="6"/>
        <v>609537</v>
      </c>
      <c r="B420" s="2">
        <v>7</v>
      </c>
      <c r="C420">
        <v>9</v>
      </c>
      <c r="D420">
        <v>9</v>
      </c>
      <c r="E420" s="2" t="s">
        <v>704</v>
      </c>
      <c r="H420">
        <f>IF('Раздел 7'!P61&gt;='Раздел 7'!P62,0,1)</f>
        <v>0</v>
      </c>
    </row>
    <row r="421" spans="1:8" x14ac:dyDescent="0.2">
      <c r="A421" s="81">
        <f t="shared" si="6"/>
        <v>609537</v>
      </c>
      <c r="B421" s="2">
        <v>7</v>
      </c>
      <c r="C421">
        <v>10</v>
      </c>
      <c r="D421">
        <v>10</v>
      </c>
      <c r="E421" s="2" t="s">
        <v>705</v>
      </c>
      <c r="H421">
        <f>IF('Раздел 7'!P71&gt;='Раздел 7'!P72,0,1)</f>
        <v>0</v>
      </c>
    </row>
    <row r="422" spans="1:8" x14ac:dyDescent="0.2">
      <c r="A422" s="81">
        <f t="shared" si="6"/>
        <v>609537</v>
      </c>
      <c r="B422" s="2">
        <v>7</v>
      </c>
      <c r="C422">
        <v>11</v>
      </c>
      <c r="D422">
        <v>11</v>
      </c>
      <c r="E422" s="2" t="s">
        <v>706</v>
      </c>
      <c r="H422">
        <f>IF('Раздел 7'!P22&gt;='Раздел 7'!P21,0,1)</f>
        <v>0</v>
      </c>
    </row>
    <row r="423" spans="1:8" x14ac:dyDescent="0.2">
      <c r="A423" s="81">
        <f t="shared" si="6"/>
        <v>609537</v>
      </c>
      <c r="B423" s="2">
        <v>7</v>
      </c>
      <c r="C423">
        <v>12</v>
      </c>
      <c r="D423">
        <v>12</v>
      </c>
      <c r="E423" s="2" t="s">
        <v>707</v>
      </c>
      <c r="H423">
        <f>IF(OR(AND('Раздел 7'!P22=0,'Раздел 7'!P21=0),AND('Раздел 7'!P22&gt;0,'Раздел 7'!P21&gt;0)),0,1)</f>
        <v>0</v>
      </c>
    </row>
    <row r="424" spans="1:8" x14ac:dyDescent="0.2">
      <c r="A424" s="81">
        <f t="shared" si="6"/>
        <v>609537</v>
      </c>
      <c r="B424" s="2">
        <v>7</v>
      </c>
      <c r="C424">
        <v>13</v>
      </c>
      <c r="D424">
        <v>13</v>
      </c>
      <c r="E424" s="2" t="s">
        <v>708</v>
      </c>
      <c r="H424">
        <f>IF('Раздел 7'!P24&gt;='Раздел 7'!P23,0,1)</f>
        <v>0</v>
      </c>
    </row>
    <row r="425" spans="1:8" x14ac:dyDescent="0.2">
      <c r="A425" s="81">
        <f t="shared" si="6"/>
        <v>609537</v>
      </c>
      <c r="B425" s="2">
        <v>7</v>
      </c>
      <c r="C425">
        <v>14</v>
      </c>
      <c r="D425">
        <v>14</v>
      </c>
      <c r="E425" s="2" t="s">
        <v>709</v>
      </c>
      <c r="H425">
        <f>IF(OR(AND('Раздел 7'!P24=0,'Раздел 7'!P23=0),AND('Раздел 7'!P24&gt;0,'Раздел 7'!P23&gt;0)),0,1)</f>
        <v>0</v>
      </c>
    </row>
    <row r="426" spans="1:8" x14ac:dyDescent="0.2">
      <c r="A426" s="81">
        <f t="shared" si="6"/>
        <v>609537</v>
      </c>
      <c r="B426" s="2">
        <v>7</v>
      </c>
      <c r="C426">
        <v>15</v>
      </c>
      <c r="D426">
        <v>15</v>
      </c>
      <c r="E426" s="2" t="s">
        <v>710</v>
      </c>
      <c r="H426">
        <f>IF('Раздел 7'!P34&gt;='Раздел 7'!P35,0,1)</f>
        <v>0</v>
      </c>
    </row>
    <row r="427" spans="1:8" x14ac:dyDescent="0.2">
      <c r="A427" s="81">
        <f t="shared" si="6"/>
        <v>609537</v>
      </c>
      <c r="B427" s="2">
        <v>7</v>
      </c>
      <c r="C427">
        <v>16</v>
      </c>
      <c r="D427">
        <v>16</v>
      </c>
      <c r="E427" s="2" t="s">
        <v>711</v>
      </c>
      <c r="H427">
        <f>IF('Раздел 7'!P43&gt;='Раздел 7'!P42,0,1)</f>
        <v>0</v>
      </c>
    </row>
    <row r="428" spans="1:8" x14ac:dyDescent="0.2">
      <c r="A428" s="81">
        <f t="shared" si="6"/>
        <v>609537</v>
      </c>
      <c r="B428" s="2">
        <v>7</v>
      </c>
      <c r="C428">
        <v>17</v>
      </c>
      <c r="D428">
        <v>17</v>
      </c>
      <c r="E428" s="2" t="s">
        <v>712</v>
      </c>
      <c r="H428">
        <f>IF(OR(AND('Раздел 7'!P43=0,'Раздел 7'!P42=0),AND('Раздел 7'!P43&gt;0,'Раздел 7'!P42&gt;0)),0,1)</f>
        <v>0</v>
      </c>
    </row>
    <row r="429" spans="1:8" x14ac:dyDescent="0.2">
      <c r="A429" s="81">
        <f t="shared" si="6"/>
        <v>609537</v>
      </c>
      <c r="B429" s="2">
        <v>7</v>
      </c>
      <c r="C429">
        <v>18</v>
      </c>
      <c r="D429">
        <v>18</v>
      </c>
      <c r="E429" s="2" t="s">
        <v>713</v>
      </c>
      <c r="H429">
        <f>IF('Раздел 7'!P45&gt;='Раздел 7'!P44,0,1)</f>
        <v>0</v>
      </c>
    </row>
    <row r="430" spans="1:8" x14ac:dyDescent="0.2">
      <c r="A430" s="81">
        <f t="shared" si="6"/>
        <v>609537</v>
      </c>
      <c r="B430" s="2">
        <v>7</v>
      </c>
      <c r="C430">
        <v>19</v>
      </c>
      <c r="D430">
        <v>19</v>
      </c>
      <c r="E430" s="2" t="s">
        <v>714</v>
      </c>
      <c r="H430">
        <f>IF(OR(AND('Раздел 7'!P45=0,'Раздел 7'!P44=0),AND('Раздел 7'!P45&gt;0,'Раздел 7'!P44&gt;0)),0,1)</f>
        <v>0</v>
      </c>
    </row>
    <row r="431" spans="1:8" x14ac:dyDescent="0.2">
      <c r="A431" s="81">
        <f t="shared" si="6"/>
        <v>609537</v>
      </c>
      <c r="B431" s="2">
        <v>7</v>
      </c>
      <c r="C431">
        <v>20</v>
      </c>
      <c r="D431">
        <v>20</v>
      </c>
      <c r="E431" s="2" t="s">
        <v>715</v>
      </c>
      <c r="H431">
        <f>IF(OR(AND(('Раздел 7'!P64+'Раздел 7'!P65+'Раздел 7'!P66)=0,'Раздел 7'!P63=0),AND(('Раздел 7'!P64+'Раздел 7'!P65+'Раздел 7'!P66)&gt;0,'Раздел 7'!P63&gt;0)),0,1)</f>
        <v>0</v>
      </c>
    </row>
    <row r="432" spans="1:8" x14ac:dyDescent="0.2">
      <c r="A432" s="81">
        <f t="shared" si="6"/>
        <v>609537</v>
      </c>
      <c r="B432" s="2">
        <v>7</v>
      </c>
      <c r="C432">
        <v>21</v>
      </c>
      <c r="D432">
        <v>21</v>
      </c>
      <c r="E432" s="2" t="s">
        <v>716</v>
      </c>
      <c r="H432">
        <f>IF(OR(AND(('Раздел 7'!P67+'Раздел 7'!P68+'Раздел 7'!P69+'Раздел 7'!P70)=0,'Раздел 7'!P63=0),AND(('Раздел 7'!P67+'Раздел 7'!P68+'Раздел 7'!P69+'Раздел 7'!P70)&gt;0,'Раздел 7'!P63&gt;0)),0,1)</f>
        <v>0</v>
      </c>
    </row>
    <row r="433" spans="1:8" x14ac:dyDescent="0.2">
      <c r="A433" s="81">
        <f t="shared" si="6"/>
        <v>609537</v>
      </c>
      <c r="B433" s="2">
        <v>7</v>
      </c>
      <c r="C433">
        <v>22</v>
      </c>
      <c r="D433">
        <v>22</v>
      </c>
      <c r="E433" s="2" t="s">
        <v>717</v>
      </c>
      <c r="H433">
        <f>IF(OR(AND('Раздел 7'!P26=0,'Раздел 7'!P25=0),AND('Раздел 7'!P26&gt;0,'Раздел 7'!P25&gt;0)),0,1)</f>
        <v>0</v>
      </c>
    </row>
    <row r="434" spans="1:8" x14ac:dyDescent="0.2">
      <c r="A434" s="81">
        <f t="shared" si="6"/>
        <v>609537</v>
      </c>
      <c r="B434" s="2">
        <v>7</v>
      </c>
      <c r="C434">
        <v>23</v>
      </c>
      <c r="D434">
        <v>23</v>
      </c>
      <c r="E434" s="2" t="s">
        <v>718</v>
      </c>
      <c r="H434">
        <f>IF(OR(AND('Раздел 7'!P52=0,'Раздел 7'!P51=0),AND('Раздел 7'!P52&gt;0,'Раздел 7'!P51&gt;0)),0,1)</f>
        <v>0</v>
      </c>
    </row>
    <row r="435" spans="1:8" x14ac:dyDescent="0.2">
      <c r="A435" s="81">
        <f t="shared" si="6"/>
        <v>609537</v>
      </c>
      <c r="B435" s="2">
        <v>7</v>
      </c>
      <c r="C435">
        <v>24</v>
      </c>
      <c r="D435">
        <v>24</v>
      </c>
      <c r="E435" s="2" t="s">
        <v>719</v>
      </c>
      <c r="H435">
        <f>IF(OR(AND('Раздел 7'!P55=0,'Раздел 7'!P54=0),AND('Раздел 7'!P55&gt;0,'Раздел 7'!P54&gt;0)),0,1)</f>
        <v>0</v>
      </c>
    </row>
    <row r="436" spans="1:8" x14ac:dyDescent="0.2">
      <c r="A436" s="81">
        <f t="shared" si="6"/>
        <v>609537</v>
      </c>
      <c r="B436" s="2">
        <v>7</v>
      </c>
      <c r="C436">
        <v>25</v>
      </c>
      <c r="D436">
        <v>25</v>
      </c>
      <c r="E436" s="2" t="s">
        <v>720</v>
      </c>
      <c r="H436">
        <f>IF(OR(AND('Раздел 7'!P71=0,'Раздел 7'!P63=0),AND('Раздел 7'!P71&gt;0,'Раздел 7'!P63&gt;0)),0,1)</f>
        <v>0</v>
      </c>
    </row>
    <row r="437" spans="1:8" x14ac:dyDescent="0.2">
      <c r="A437" s="81">
        <f t="shared" si="6"/>
        <v>609537</v>
      </c>
      <c r="B437" s="2">
        <v>7</v>
      </c>
      <c r="C437">
        <v>26</v>
      </c>
      <c r="D437">
        <v>26</v>
      </c>
      <c r="E437" s="2" t="s">
        <v>721</v>
      </c>
      <c r="H437">
        <f>IF('Раздел 7'!P38&gt;='Раздел 7'!P39,0,1)</f>
        <v>0</v>
      </c>
    </row>
    <row r="438" spans="1:8" x14ac:dyDescent="0.2">
      <c r="A438" s="78">
        <f t="shared" si="6"/>
        <v>609537</v>
      </c>
      <c r="B438" s="79">
        <v>8</v>
      </c>
      <c r="C438" s="87">
        <v>0</v>
      </c>
      <c r="D438" s="87">
        <v>0</v>
      </c>
      <c r="E438" s="79" t="str">
        <f>CONCATENATE("Количество ошибок в разделе 8: ",H438)</f>
        <v>Количество ошибок в разделе 8: 0</v>
      </c>
      <c r="F438" s="87"/>
      <c r="G438" s="87"/>
      <c r="H438" s="87">
        <f>SUM(H439:H440)</f>
        <v>0</v>
      </c>
    </row>
    <row r="439" spans="1:8" x14ac:dyDescent="0.2">
      <c r="A439" s="81">
        <f t="shared" si="6"/>
        <v>609537</v>
      </c>
      <c r="B439" s="2">
        <v>8</v>
      </c>
      <c r="C439">
        <v>1</v>
      </c>
      <c r="D439">
        <v>1</v>
      </c>
      <c r="E439" s="2" t="s">
        <v>722</v>
      </c>
      <c r="H439">
        <f>IF('Раздел 8'!P21=SUM('Раздел 8'!P22:P23),0,1)</f>
        <v>0</v>
      </c>
    </row>
    <row r="440" spans="1:8" x14ac:dyDescent="0.2">
      <c r="A440" s="81">
        <f t="shared" si="6"/>
        <v>609537</v>
      </c>
      <c r="B440" s="2">
        <v>8</v>
      </c>
      <c r="C440">
        <v>2</v>
      </c>
      <c r="D440">
        <v>2</v>
      </c>
      <c r="E440" s="2" t="s">
        <v>723</v>
      </c>
      <c r="H440">
        <f>IF('Раздел 8'!P23=SUM('Раздел 8'!P24:P28),0,1)</f>
        <v>0</v>
      </c>
    </row>
    <row r="441" spans="1:8" x14ac:dyDescent="0.2">
      <c r="A441" s="78">
        <f t="shared" si="6"/>
        <v>609537</v>
      </c>
      <c r="B441" s="79">
        <v>9</v>
      </c>
      <c r="C441" s="87">
        <v>0</v>
      </c>
      <c r="D441" s="87">
        <v>0</v>
      </c>
      <c r="E441" s="79" t="str">
        <f>CONCATENATE("Количество ошибок в разделе 9: ",H441)</f>
        <v>Количество ошибок в разделе 9: 0</v>
      </c>
      <c r="F441" s="87"/>
      <c r="G441" s="87"/>
      <c r="H441" s="87">
        <f>SUM(H442:H449)</f>
        <v>0</v>
      </c>
    </row>
    <row r="442" spans="1:8" s="3" customFormat="1" x14ac:dyDescent="0.2">
      <c r="A442" s="81">
        <f t="shared" si="6"/>
        <v>609537</v>
      </c>
      <c r="B442" s="86">
        <v>9</v>
      </c>
      <c r="C442" s="3">
        <v>1</v>
      </c>
      <c r="D442" s="3">
        <v>1</v>
      </c>
      <c r="E442" s="2" t="s">
        <v>724</v>
      </c>
      <c r="H442" s="3">
        <f>IF('Раздел 9'!P21=SUM('Раздел 9'!P22,'Раздел 9'!P31,'Раздел 9'!P38,'Раздел 9'!P39),0,1)</f>
        <v>0</v>
      </c>
    </row>
    <row r="443" spans="1:8" s="3" customFormat="1" x14ac:dyDescent="0.2">
      <c r="A443" s="81">
        <f t="shared" si="6"/>
        <v>609537</v>
      </c>
      <c r="B443" s="86">
        <v>9</v>
      </c>
      <c r="C443" s="3">
        <v>2</v>
      </c>
      <c r="D443" s="3">
        <v>2</v>
      </c>
      <c r="E443" s="2" t="s">
        <v>725</v>
      </c>
      <c r="H443" s="3">
        <f>IF('Раздел 9'!Q21=SUM('Раздел 9'!Q22,'Раздел 9'!Q31,'Раздел 9'!Q38,'Раздел 9'!Q39),0,1)</f>
        <v>0</v>
      </c>
    </row>
    <row r="444" spans="1:8" s="3" customFormat="1" x14ac:dyDescent="0.2">
      <c r="A444" s="81">
        <f t="shared" si="6"/>
        <v>609537</v>
      </c>
      <c r="B444" s="86">
        <v>9</v>
      </c>
      <c r="C444" s="3">
        <v>3</v>
      </c>
      <c r="D444" s="3">
        <v>3</v>
      </c>
      <c r="E444" s="2" t="s">
        <v>726</v>
      </c>
      <c r="H444" s="3">
        <f>IF('Раздел 9'!P22=SUM('Раздел 9'!P23,'Раздел 9'!P29,'Раздел 9'!P30),0,1)</f>
        <v>0</v>
      </c>
    </row>
    <row r="445" spans="1:8" s="3" customFormat="1" x14ac:dyDescent="0.2">
      <c r="A445" s="81">
        <f t="shared" si="6"/>
        <v>609537</v>
      </c>
      <c r="B445" s="86">
        <v>9</v>
      </c>
      <c r="C445" s="3">
        <v>4</v>
      </c>
      <c r="D445" s="3">
        <v>4</v>
      </c>
      <c r="E445" s="2" t="s">
        <v>727</v>
      </c>
      <c r="H445" s="3">
        <f>IF('Раздел 9'!Q22=SUM('Раздел 9'!Q23,'Раздел 9'!Q29,'Раздел 9'!Q30),0,1)</f>
        <v>0</v>
      </c>
    </row>
    <row r="446" spans="1:8" s="3" customFormat="1" x14ac:dyDescent="0.2">
      <c r="A446" s="81">
        <f t="shared" si="6"/>
        <v>609537</v>
      </c>
      <c r="B446" s="86">
        <v>9</v>
      </c>
      <c r="C446" s="3">
        <v>5</v>
      </c>
      <c r="D446" s="3">
        <v>5</v>
      </c>
      <c r="E446" s="2" t="s">
        <v>728</v>
      </c>
      <c r="H446" s="3">
        <f>IF('Раздел 9'!P23=SUM('Раздел 9'!P24:P28),0,1)</f>
        <v>0</v>
      </c>
    </row>
    <row r="447" spans="1:8" s="3" customFormat="1" x14ac:dyDescent="0.2">
      <c r="A447" s="81">
        <f t="shared" si="6"/>
        <v>609537</v>
      </c>
      <c r="B447" s="86">
        <v>9</v>
      </c>
      <c r="C447" s="3">
        <v>6</v>
      </c>
      <c r="D447" s="3">
        <v>6</v>
      </c>
      <c r="E447" s="2" t="s">
        <v>729</v>
      </c>
      <c r="H447" s="3">
        <f>IF('Раздел 9'!Q23=SUM('Раздел 9'!Q24:Q28),0,1)</f>
        <v>0</v>
      </c>
    </row>
    <row r="448" spans="1:8" s="3" customFormat="1" x14ac:dyDescent="0.2">
      <c r="A448" s="81">
        <f t="shared" si="6"/>
        <v>609537</v>
      </c>
      <c r="B448" s="86">
        <v>9</v>
      </c>
      <c r="C448" s="3">
        <v>7</v>
      </c>
      <c r="D448" s="3">
        <v>7</v>
      </c>
      <c r="E448" s="2" t="s">
        <v>730</v>
      </c>
      <c r="H448" s="3">
        <f>IF('Раздел 9'!P31=SUM('Раздел 9'!P32:P37),0,1)</f>
        <v>0</v>
      </c>
    </row>
    <row r="449" spans="1:8" x14ac:dyDescent="0.2">
      <c r="A449" s="81">
        <f t="shared" si="6"/>
        <v>609537</v>
      </c>
      <c r="B449" s="86">
        <v>9</v>
      </c>
      <c r="C449" s="3">
        <v>8</v>
      </c>
      <c r="D449" s="3">
        <v>8</v>
      </c>
      <c r="E449" s="2" t="s">
        <v>731</v>
      </c>
      <c r="H449" s="3">
        <f>IF('Раздел 9'!Q31=SUM('Раздел 9'!Q32:Q37),0,1)</f>
        <v>0</v>
      </c>
    </row>
    <row r="450" spans="1:8" x14ac:dyDescent="0.2">
      <c r="A450" s="78">
        <f t="shared" si="6"/>
        <v>609537</v>
      </c>
      <c r="B450" s="79">
        <v>10</v>
      </c>
      <c r="C450" s="79">
        <v>0</v>
      </c>
      <c r="D450" s="79">
        <v>0</v>
      </c>
      <c r="E450" s="79" t="str">
        <f>CONCATENATE("Межраздельный контроль: ",H450)</f>
        <v>Межраздельный контроль: 0</v>
      </c>
      <c r="F450" s="79"/>
      <c r="G450" s="79"/>
      <c r="H450" s="79">
        <f>SUM(H451:H454)</f>
        <v>0</v>
      </c>
    </row>
    <row r="451" spans="1:8" x14ac:dyDescent="0.2">
      <c r="A451" s="81">
        <f t="shared" si="6"/>
        <v>609537</v>
      </c>
      <c r="B451" s="2">
        <v>10</v>
      </c>
      <c r="C451">
        <v>1</v>
      </c>
      <c r="D451">
        <v>1</v>
      </c>
      <c r="E451" s="2" t="s">
        <v>732</v>
      </c>
      <c r="H451">
        <f>IF('Раздел 5'!P26&lt;=SUM('Раздел 2'!R21,'Раздел 3'!Q21),0,1)</f>
        <v>0</v>
      </c>
    </row>
    <row r="452" spans="1:8" x14ac:dyDescent="0.2">
      <c r="A452" s="81">
        <f t="shared" si="6"/>
        <v>609537</v>
      </c>
      <c r="B452" s="2">
        <v>10</v>
      </c>
      <c r="C452">
        <v>2</v>
      </c>
      <c r="D452">
        <v>2</v>
      </c>
      <c r="E452" s="2" t="s">
        <v>733</v>
      </c>
      <c r="H452">
        <f>IF('Раздел 2'!R21&gt;='Раздел 7'!P38,0,1)</f>
        <v>0</v>
      </c>
    </row>
    <row r="453" spans="1:8" x14ac:dyDescent="0.2">
      <c r="A453" s="81">
        <f t="shared" si="6"/>
        <v>609537</v>
      </c>
      <c r="B453" s="2">
        <v>10</v>
      </c>
      <c r="C453">
        <v>3</v>
      </c>
      <c r="D453">
        <v>3</v>
      </c>
      <c r="E453" s="2" t="s">
        <v>734</v>
      </c>
    </row>
    <row r="454" spans="1:8" x14ac:dyDescent="0.2">
      <c r="A454" s="81">
        <f t="shared" si="6"/>
        <v>609537</v>
      </c>
      <c r="B454" s="2">
        <v>10</v>
      </c>
      <c r="C454">
        <v>4</v>
      </c>
      <c r="D454">
        <v>4</v>
      </c>
      <c r="E454" s="2" t="s">
        <v>735</v>
      </c>
      <c r="H454">
        <f>IF('Раздел 8'!P23-'Раздел 8'!P29=SUM('Раздел 9'!Q21,'Раздел 9'!Q40),0,1)</f>
        <v>0</v>
      </c>
    </row>
    <row r="455" spans="1:8" x14ac:dyDescent="0.2">
      <c r="A455" s="83" t="s">
        <v>736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P27"/>
  <sheetViews>
    <sheetView showGridLines="0" topLeftCell="A17" workbookViewId="0">
      <selection activeCell="P21" sqref="P21:P27"/>
    </sheetView>
  </sheetViews>
  <sheetFormatPr defaultRowHeight="12.75" x14ac:dyDescent="0.2"/>
  <cols>
    <col min="1" max="1" width="94.1640625" customWidth="1"/>
    <col min="2" max="14" width="2.6640625" hidden="1" customWidth="1"/>
    <col min="15" max="15" width="7.5" bestFit="1" customWidth="1"/>
    <col min="16" max="16" width="18.3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53" t="s">
        <v>21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1:16" x14ac:dyDescent="0.2">
      <c r="A18" s="154" t="s">
        <v>22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6" ht="39.950000000000003" customHeight="1" x14ac:dyDescent="0.2">
      <c r="A19" s="24" t="s">
        <v>23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25</v>
      </c>
    </row>
    <row r="20" spans="1:16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</row>
    <row r="21" spans="1:16" ht="15.75" x14ac:dyDescent="0.25">
      <c r="A21" s="26" t="s">
        <v>26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/>
    </row>
    <row r="22" spans="1:16" ht="15.75" x14ac:dyDescent="0.25">
      <c r="A22" s="26" t="s">
        <v>27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/>
    </row>
    <row r="23" spans="1:16" ht="15.75" x14ac:dyDescent="0.25">
      <c r="A23" s="26" t="s">
        <v>28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</row>
    <row r="24" spans="1:16" ht="15.75" x14ac:dyDescent="0.25">
      <c r="A24" s="26" t="s">
        <v>29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</row>
    <row r="25" spans="1:16" ht="15.75" x14ac:dyDescent="0.25">
      <c r="A25" s="26" t="s">
        <v>30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</row>
    <row r="26" spans="1:16" ht="25.5" x14ac:dyDescent="0.25">
      <c r="A26" s="26" t="s">
        <v>31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</row>
    <row r="27" spans="1:16" ht="15.75" x14ac:dyDescent="0.25">
      <c r="A27" s="26" t="s">
        <v>32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</row>
  </sheetData>
  <sheetProtection password="E2BC" sheet="1" objects="1" scenarios="1" selectLockedCells="1"/>
  <mergeCells count="2">
    <mergeCell ref="A17:P17"/>
    <mergeCell ref="A18:P18"/>
  </mergeCells>
  <dataValidations count="4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3:P26">
      <formula1>"0,1"</formula1>
    </dataValidation>
    <dataValidation type="list" allowBlank="1" showInputMessage="1" showErrorMessage="1" errorTitle="Ошибка ввода" error="Выберите значение из списка" promptTitle="    Выбор значений" prompt="&quot;0&quot; – Не имеют категории_x000a_&quot;1&quot; – I категория_x000a_&quot;2&quot; – II категория_x000a_&quot;3&quot; – III категория_x000a_&quot;4&quot; – Высшая категория" sqref="P21">
      <formula1>"0,1,2,3,4"</formula1>
    </dataValidation>
    <dataValidation type="whole" allowBlank="1" showInputMessage="1" showErrorMessage="1" errorTitle="Ошибка ввода" error="Попытка ввсети данные отличные от числовых или целочисленных" sqref="P27">
      <formula1>0</formula1>
      <formula2>999999999999</formula2>
    </dataValidation>
    <dataValidation type="list" allowBlank="1" showInputMessage="1" showErrorMessage="1" errorTitle="Ошибка ввода" error="Выберите значение из списка" promptTitle="     Выбор значений" prompt="&quot;0&quot; - Не имеет лицензии_x000a_&quot;1&quot; - Получили лицензию в отчетном году_x000a_&quot;2&quot; - Получили лицензию до начала отчетного года_x000a_" sqref="P22">
      <formula1>"0,1,2"</formula1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W31"/>
  <sheetViews>
    <sheetView showGridLines="0" topLeftCell="A15" workbookViewId="0">
      <selection activeCell="P24" sqref="P24"/>
    </sheetView>
  </sheetViews>
  <sheetFormatPr defaultRowHeight="12.75" x14ac:dyDescent="0.2"/>
  <cols>
    <col min="1" max="1" width="49.33203125" style="2" customWidth="1"/>
    <col min="2" max="14" width="3.83203125" style="2" hidden="1" customWidth="1"/>
    <col min="15" max="15" width="7.5" style="2" bestFit="1" customWidth="1"/>
    <col min="16" max="16" width="13.83203125" style="2" customWidth="1"/>
    <col min="17" max="17" width="14.83203125" style="2" customWidth="1"/>
    <col min="18" max="22" width="13.83203125" style="2" customWidth="1"/>
    <col min="23" max="23" width="14.83203125" style="2" customWidth="1"/>
    <col min="24" max="16384" width="9.33203125" style="2"/>
  </cols>
  <sheetData>
    <row r="1" spans="1:23" hidden="1" x14ac:dyDescent="0.2"/>
    <row r="2" spans="1:23" hidden="1" x14ac:dyDescent="0.2"/>
    <row r="3" spans="1:23" hidden="1" x14ac:dyDescent="0.2"/>
    <row r="4" spans="1:23" hidden="1" x14ac:dyDescent="0.2"/>
    <row r="5" spans="1:23" hidden="1" x14ac:dyDescent="0.2"/>
    <row r="6" spans="1:23" hidden="1" x14ac:dyDescent="0.2"/>
    <row r="7" spans="1:23" hidden="1" x14ac:dyDescent="0.2"/>
    <row r="8" spans="1:23" hidden="1" x14ac:dyDescent="0.2"/>
    <row r="9" spans="1:23" hidden="1" x14ac:dyDescent="0.2"/>
    <row r="10" spans="1:23" hidden="1" x14ac:dyDescent="0.2"/>
    <row r="11" spans="1:23" hidden="1" x14ac:dyDescent="0.2"/>
    <row r="12" spans="1:23" hidden="1" x14ac:dyDescent="0.2"/>
    <row r="13" spans="1:23" hidden="1" x14ac:dyDescent="0.2"/>
    <row r="14" spans="1:23" hidden="1" x14ac:dyDescent="0.2"/>
    <row r="15" spans="1:23" ht="20.100000000000001" customHeight="1" x14ac:dyDescent="0.2">
      <c r="A15" s="153" t="s">
        <v>33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</row>
    <row r="16" spans="1:23" x14ac:dyDescent="0.2">
      <c r="A16" s="155" t="s">
        <v>34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</row>
    <row r="17" spans="1:23" ht="30" customHeight="1" x14ac:dyDescent="0.2">
      <c r="A17" s="156" t="s">
        <v>35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56" t="s">
        <v>24</v>
      </c>
      <c r="P17" s="156" t="s">
        <v>36</v>
      </c>
      <c r="Q17" s="156"/>
      <c r="R17" s="156" t="s">
        <v>37</v>
      </c>
      <c r="S17" s="156"/>
      <c r="T17" s="156"/>
      <c r="U17" s="156"/>
      <c r="V17" s="156"/>
      <c r="W17" s="156"/>
    </row>
    <row r="18" spans="1:23" ht="15" customHeight="1" x14ac:dyDescent="0.2">
      <c r="A18" s="15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56"/>
      <c r="P18" s="156" t="s">
        <v>38</v>
      </c>
      <c r="Q18" s="156" t="s">
        <v>39</v>
      </c>
      <c r="R18" s="156" t="s">
        <v>38</v>
      </c>
      <c r="S18" s="156" t="s">
        <v>40</v>
      </c>
      <c r="T18" s="156"/>
      <c r="U18" s="156"/>
      <c r="V18" s="156"/>
      <c r="W18" s="156"/>
    </row>
    <row r="19" spans="1:23" ht="90" customHeight="1" x14ac:dyDescent="0.2">
      <c r="A19" s="15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56"/>
      <c r="P19" s="156"/>
      <c r="Q19" s="156"/>
      <c r="R19" s="156"/>
      <c r="S19" s="24" t="s">
        <v>41</v>
      </c>
      <c r="T19" s="24" t="s">
        <v>42</v>
      </c>
      <c r="U19" s="24" t="s">
        <v>43</v>
      </c>
      <c r="V19" s="24" t="s">
        <v>44</v>
      </c>
      <c r="W19" s="24" t="s">
        <v>45</v>
      </c>
    </row>
    <row r="20" spans="1:23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  <c r="Q20" s="25">
        <v>4</v>
      </c>
      <c r="R20" s="25">
        <v>5</v>
      </c>
      <c r="S20" s="25">
        <v>6</v>
      </c>
      <c r="T20" s="25">
        <v>7</v>
      </c>
      <c r="U20" s="25">
        <v>8</v>
      </c>
      <c r="V20" s="25">
        <v>9</v>
      </c>
      <c r="W20" s="25">
        <v>10</v>
      </c>
    </row>
    <row r="21" spans="1:23" ht="15.75" x14ac:dyDescent="0.25">
      <c r="A21" s="30" t="s">
        <v>46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27">
        <v>1</v>
      </c>
      <c r="P21" s="31"/>
      <c r="Q21" s="31"/>
      <c r="R21" s="31"/>
      <c r="S21" s="31"/>
      <c r="T21" s="31"/>
      <c r="U21" s="31"/>
      <c r="V21" s="31"/>
      <c r="W21" s="31"/>
    </row>
    <row r="22" spans="1:23" ht="25.5" x14ac:dyDescent="0.25">
      <c r="A22" s="30" t="s">
        <v>47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7">
        <v>2</v>
      </c>
      <c r="P22" s="31"/>
      <c r="Q22" s="31"/>
      <c r="R22" s="31"/>
      <c r="S22" s="31"/>
      <c r="T22" s="31"/>
      <c r="U22" s="31"/>
      <c r="V22" s="31"/>
      <c r="W22" s="31"/>
    </row>
    <row r="23" spans="1:23" ht="15.75" x14ac:dyDescent="0.25">
      <c r="A23" s="30" t="s">
        <v>48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7">
        <v>3</v>
      </c>
      <c r="P23" s="31"/>
      <c r="Q23" s="31"/>
      <c r="R23" s="31"/>
      <c r="S23" s="31"/>
      <c r="T23" s="31"/>
      <c r="U23" s="31"/>
      <c r="V23" s="31"/>
      <c r="W23" s="31"/>
    </row>
    <row r="24" spans="1:23" ht="15.75" x14ac:dyDescent="0.25">
      <c r="A24" s="30" t="s">
        <v>49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7">
        <v>4</v>
      </c>
      <c r="P24" s="31"/>
      <c r="Q24" s="31"/>
      <c r="R24" s="31"/>
      <c r="S24" s="31"/>
      <c r="T24" s="31"/>
      <c r="U24" s="31"/>
      <c r="V24" s="31"/>
      <c r="W24" s="31"/>
    </row>
    <row r="25" spans="1:23" ht="15.75" x14ac:dyDescent="0.25">
      <c r="A25" s="30" t="s">
        <v>50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7">
        <v>5</v>
      </c>
      <c r="P25" s="31"/>
      <c r="Q25" s="31"/>
      <c r="R25" s="31"/>
      <c r="S25" s="31"/>
      <c r="T25" s="31"/>
      <c r="U25" s="31"/>
      <c r="V25" s="31"/>
      <c r="W25" s="31"/>
    </row>
    <row r="26" spans="1:23" ht="15.75" x14ac:dyDescent="0.25">
      <c r="A26" s="30" t="s">
        <v>51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7">
        <v>6</v>
      </c>
      <c r="P26" s="31"/>
      <c r="Q26" s="31"/>
      <c r="R26" s="31"/>
      <c r="S26" s="31"/>
      <c r="T26" s="31"/>
      <c r="U26" s="31"/>
      <c r="V26" s="31"/>
      <c r="W26" s="31"/>
    </row>
    <row r="27" spans="1:23" ht="15.75" x14ac:dyDescent="0.25">
      <c r="A27" s="30" t="s">
        <v>52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7">
        <v>7</v>
      </c>
      <c r="P27" s="31"/>
      <c r="Q27" s="31"/>
      <c r="R27" s="31"/>
      <c r="S27" s="31"/>
      <c r="T27" s="31"/>
      <c r="U27" s="31"/>
      <c r="V27" s="31"/>
      <c r="W27" s="31"/>
    </row>
    <row r="28" spans="1:23" ht="15.75" x14ac:dyDescent="0.25">
      <c r="A28" s="30" t="s">
        <v>53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7">
        <v>8</v>
      </c>
      <c r="P28" s="31"/>
      <c r="Q28" s="31"/>
      <c r="R28" s="31"/>
      <c r="S28" s="31"/>
      <c r="T28" s="31"/>
      <c r="U28" s="31"/>
      <c r="V28" s="31"/>
      <c r="W28" s="31"/>
    </row>
    <row r="29" spans="1:23" ht="15.75" x14ac:dyDescent="0.25">
      <c r="A29" s="30" t="s">
        <v>54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27">
        <v>9</v>
      </c>
      <c r="P29" s="31"/>
      <c r="Q29" s="31"/>
      <c r="R29" s="31"/>
      <c r="S29" s="31"/>
      <c r="T29" s="31"/>
      <c r="U29" s="31"/>
      <c r="V29" s="31"/>
      <c r="W29" s="31"/>
    </row>
    <row r="30" spans="1:23" ht="15.75" x14ac:dyDescent="0.25">
      <c r="A30" s="30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2">
        <v>10</v>
      </c>
      <c r="P30" s="31"/>
      <c r="Q30" s="31"/>
      <c r="R30" s="31"/>
      <c r="S30" s="31"/>
      <c r="T30" s="31"/>
      <c r="U30" s="31"/>
      <c r="V30" s="31"/>
      <c r="W30" s="31"/>
    </row>
    <row r="31" spans="1:23" ht="25.5" x14ac:dyDescent="0.25">
      <c r="A31" s="30" t="s">
        <v>56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2">
        <v>11</v>
      </c>
      <c r="P31" s="31"/>
      <c r="Q31" s="31"/>
      <c r="R31" s="31"/>
      <c r="S31" s="31"/>
      <c r="T31" s="31"/>
      <c r="U31" s="31"/>
      <c r="V31" s="31"/>
      <c r="W31" s="31"/>
    </row>
  </sheetData>
  <sheetProtection password="E2BC" sheet="1" objects="1" scenarios="1" selectLockedCells="1"/>
  <mergeCells count="10">
    <mergeCell ref="A15:W15"/>
    <mergeCell ref="A16:W16"/>
    <mergeCell ref="A17:A19"/>
    <mergeCell ref="O17:O19"/>
    <mergeCell ref="P17:Q17"/>
    <mergeCell ref="R17:W17"/>
    <mergeCell ref="P18:P19"/>
    <mergeCell ref="Q18:Q19"/>
    <mergeCell ref="R18:R19"/>
    <mergeCell ref="S18:W18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W31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scale="99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T22"/>
  <sheetViews>
    <sheetView showGridLines="0" topLeftCell="N17" workbookViewId="0">
      <selection activeCell="P21" sqref="P21:T22"/>
    </sheetView>
  </sheetViews>
  <sheetFormatPr defaultRowHeight="12.75" x14ac:dyDescent="0.2"/>
  <cols>
    <col min="1" max="13" width="3.83203125" style="33" hidden="1" customWidth="1"/>
    <col min="14" max="14" width="45.83203125" style="33" customWidth="1"/>
    <col min="15" max="15" width="7.5" style="33" bestFit="1" customWidth="1"/>
    <col min="16" max="20" width="17.83203125" style="33" customWidth="1"/>
    <col min="21" max="16384" width="9.33203125" style="33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4:20" ht="20.100000000000001" customHeight="1" x14ac:dyDescent="0.2">
      <c r="N17" s="153" t="s">
        <v>57</v>
      </c>
      <c r="O17" s="153"/>
      <c r="P17" s="153"/>
      <c r="Q17" s="153"/>
      <c r="R17" s="153"/>
      <c r="S17" s="153"/>
      <c r="T17" s="153"/>
    </row>
    <row r="18" spans="14:20" x14ac:dyDescent="0.2">
      <c r="O18" s="157" t="s">
        <v>58</v>
      </c>
      <c r="P18" s="157"/>
      <c r="Q18" s="157"/>
      <c r="R18" s="157"/>
      <c r="S18" s="157"/>
      <c r="T18" s="157"/>
    </row>
    <row r="19" spans="14:20" ht="76.5" x14ac:dyDescent="0.2">
      <c r="N19" s="34"/>
      <c r="O19" s="35" t="s">
        <v>24</v>
      </c>
      <c r="P19" s="35" t="s">
        <v>59</v>
      </c>
      <c r="Q19" s="35" t="s">
        <v>60</v>
      </c>
      <c r="R19" s="35" t="s">
        <v>61</v>
      </c>
      <c r="S19" s="35" t="s">
        <v>62</v>
      </c>
      <c r="T19" s="35" t="s">
        <v>63</v>
      </c>
    </row>
    <row r="20" spans="14:20" x14ac:dyDescent="0.2">
      <c r="N20" s="36">
        <v>1</v>
      </c>
      <c r="O20" s="37">
        <v>2</v>
      </c>
      <c r="P20" s="37">
        <v>3</v>
      </c>
      <c r="Q20" s="37">
        <v>4</v>
      </c>
      <c r="R20" s="37">
        <v>5</v>
      </c>
      <c r="S20" s="37">
        <v>6</v>
      </c>
      <c r="T20" s="37">
        <v>7</v>
      </c>
    </row>
    <row r="21" spans="14:20" ht="15.75" x14ac:dyDescent="0.25">
      <c r="N21" s="34" t="s">
        <v>38</v>
      </c>
      <c r="O21" s="38">
        <v>1</v>
      </c>
      <c r="P21" s="28"/>
      <c r="Q21" s="28"/>
      <c r="R21" s="28"/>
      <c r="S21" s="28"/>
      <c r="T21" s="28"/>
    </row>
    <row r="22" spans="14:20" ht="15.75" x14ac:dyDescent="0.25">
      <c r="N22" s="34" t="s">
        <v>64</v>
      </c>
      <c r="O22" s="39">
        <v>2</v>
      </c>
      <c r="P22" s="28"/>
      <c r="Q22" s="28"/>
      <c r="R22" s="28"/>
      <c r="S22" s="28"/>
      <c r="T22" s="28"/>
    </row>
  </sheetData>
  <sheetProtection password="E2BC" sheet="1" objects="1" scenarios="1" selectLockedCells="1"/>
  <mergeCells count="2">
    <mergeCell ref="O18:T18"/>
    <mergeCell ref="N17:T17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T22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P27"/>
  <sheetViews>
    <sheetView showGridLines="0" topLeftCell="A17" workbookViewId="0">
      <selection activeCell="P21" sqref="P21:P27"/>
    </sheetView>
  </sheetViews>
  <sheetFormatPr defaultRowHeight="12.75" x14ac:dyDescent="0.2"/>
  <cols>
    <col min="1" max="1" width="100.83203125" customWidth="1"/>
    <col min="2" max="14" width="2.6640625" hidden="1" customWidth="1"/>
    <col min="15" max="15" width="7.5" bestFit="1" customWidth="1"/>
    <col min="16" max="16" width="15.8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53" t="s">
        <v>65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1:16" x14ac:dyDescent="0.2">
      <c r="A18" s="154" t="s">
        <v>66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6" ht="38.25" x14ac:dyDescent="0.2">
      <c r="A19" s="24" t="s">
        <v>67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68</v>
      </c>
    </row>
    <row r="20" spans="1:16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</row>
    <row r="21" spans="1:16" ht="25.5" x14ac:dyDescent="0.25">
      <c r="A21" s="26" t="s">
        <v>69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/>
    </row>
    <row r="22" spans="1:16" ht="15.75" x14ac:dyDescent="0.25">
      <c r="A22" s="26" t="s">
        <v>70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/>
    </row>
    <row r="23" spans="1:16" ht="15.75" x14ac:dyDescent="0.25">
      <c r="A23" s="26" t="s">
        <v>71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</row>
    <row r="24" spans="1:16" ht="25.5" x14ac:dyDescent="0.25">
      <c r="A24" s="30" t="s">
        <v>72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7">
        <v>4</v>
      </c>
      <c r="P24" s="28"/>
    </row>
    <row r="25" spans="1:16" ht="15.75" x14ac:dyDescent="0.25">
      <c r="A25" s="30" t="s">
        <v>73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7">
        <v>5</v>
      </c>
      <c r="P25" s="28"/>
    </row>
    <row r="26" spans="1:16" ht="15.75" x14ac:dyDescent="0.25">
      <c r="A26" s="26" t="s">
        <v>74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</row>
    <row r="27" spans="1:16" ht="15.75" x14ac:dyDescent="0.25">
      <c r="A27" s="26" t="s">
        <v>75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</row>
  </sheetData>
  <sheetProtection password="E2BC" sheet="1" objects="1" scenarios="1" selectLockedCells="1"/>
  <mergeCells count="2">
    <mergeCell ref="A17:P17"/>
    <mergeCell ref="A18:P18"/>
  </mergeCells>
  <dataValidations count="2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">
      <formula1>"0,1"</formula1>
    </dataValidation>
    <dataValidation type="whole" allowBlank="1" showInputMessage="1" showErrorMessage="1" errorTitle="Ошибка ввода" error="Попытка ввсети данные отличные от числовых или целочисленных" sqref="P22:P27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Q26"/>
  <sheetViews>
    <sheetView showGridLines="0" topLeftCell="A16" workbookViewId="0">
      <selection activeCell="P21" sqref="P21:Q26"/>
    </sheetView>
  </sheetViews>
  <sheetFormatPr defaultRowHeight="12.75" x14ac:dyDescent="0.2"/>
  <cols>
    <col min="1" max="1" width="30.83203125" customWidth="1"/>
    <col min="2" max="14" width="3" hidden="1" customWidth="1"/>
    <col min="15" max="15" width="7.5" bestFit="1" customWidth="1"/>
    <col min="16" max="17" width="17.83203125" customWidth="1"/>
  </cols>
  <sheetData>
    <row r="1" spans="1:17" hidden="1" x14ac:dyDescent="0.2"/>
    <row r="2" spans="1:17" hidden="1" x14ac:dyDescent="0.2"/>
    <row r="3" spans="1:17" hidden="1" x14ac:dyDescent="0.2"/>
    <row r="4" spans="1:17" hidden="1" x14ac:dyDescent="0.2"/>
    <row r="5" spans="1:17" hidden="1" x14ac:dyDescent="0.2"/>
    <row r="6" spans="1:17" hidden="1" x14ac:dyDescent="0.2"/>
    <row r="7" spans="1:17" hidden="1" x14ac:dyDescent="0.2"/>
    <row r="8" spans="1:17" hidden="1" x14ac:dyDescent="0.2"/>
    <row r="9" spans="1:17" hidden="1" x14ac:dyDescent="0.2"/>
    <row r="10" spans="1:17" hidden="1" x14ac:dyDescent="0.2"/>
    <row r="11" spans="1:17" hidden="1" x14ac:dyDescent="0.2"/>
    <row r="12" spans="1:17" hidden="1" x14ac:dyDescent="0.2"/>
    <row r="13" spans="1:17" hidden="1" x14ac:dyDescent="0.2"/>
    <row r="14" spans="1:17" hidden="1" x14ac:dyDescent="0.2"/>
    <row r="15" spans="1:17" hidden="1" x14ac:dyDescent="0.2"/>
    <row r="16" spans="1:17" s="1" customFormat="1" ht="39.950000000000003" customHeight="1" x14ac:dyDescent="0.2">
      <c r="A16" s="158" t="s">
        <v>76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x14ac:dyDescent="0.2">
      <c r="A17" s="154" t="s">
        <v>77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</row>
    <row r="18" spans="1:17" ht="15" customHeight="1" x14ac:dyDescent="0.2">
      <c r="A18" s="156" t="s">
        <v>78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56" t="s">
        <v>24</v>
      </c>
      <c r="P18" s="156" t="s">
        <v>79</v>
      </c>
      <c r="Q18" s="156"/>
    </row>
    <row r="19" spans="1:17" ht="15" customHeight="1" x14ac:dyDescent="0.2">
      <c r="A19" s="15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56"/>
      <c r="P19" s="24" t="s">
        <v>80</v>
      </c>
      <c r="Q19" s="24" t="s">
        <v>81</v>
      </c>
    </row>
    <row r="20" spans="1:17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  <c r="Q20" s="25">
        <v>4</v>
      </c>
    </row>
    <row r="21" spans="1:17" ht="15.75" x14ac:dyDescent="0.25">
      <c r="A21" s="30" t="s">
        <v>82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0">
        <v>1</v>
      </c>
      <c r="P21" s="31"/>
      <c r="Q21" s="31"/>
    </row>
    <row r="22" spans="1:17" ht="15.75" x14ac:dyDescent="0.25">
      <c r="A22" s="30" t="s">
        <v>83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40">
        <v>2</v>
      </c>
      <c r="P22" s="31"/>
      <c r="Q22" s="31"/>
    </row>
    <row r="23" spans="1:17" ht="15.75" x14ac:dyDescent="0.25">
      <c r="A23" s="30" t="s">
        <v>84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40">
        <v>3</v>
      </c>
      <c r="P23" s="31"/>
      <c r="Q23" s="31"/>
    </row>
    <row r="24" spans="1:17" ht="15.75" x14ac:dyDescent="0.25">
      <c r="A24" s="30" t="s">
        <v>85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40">
        <v>4</v>
      </c>
      <c r="P24" s="31"/>
      <c r="Q24" s="31"/>
    </row>
    <row r="25" spans="1:17" ht="15.75" x14ac:dyDescent="0.25">
      <c r="A25" s="30" t="s">
        <v>86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40">
        <v>5</v>
      </c>
      <c r="P25" s="31"/>
      <c r="Q25" s="31"/>
    </row>
    <row r="26" spans="1:17" ht="15.75" x14ac:dyDescent="0.25">
      <c r="A26" s="30" t="s">
        <v>87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40">
        <v>6</v>
      </c>
      <c r="P26" s="31"/>
      <c r="Q26" s="31"/>
    </row>
  </sheetData>
  <sheetProtection password="E2BC" sheet="1" objects="1" scenarios="1" selectLockedCells="1"/>
  <mergeCells count="5">
    <mergeCell ref="A18:A19"/>
    <mergeCell ref="O18:O19"/>
    <mergeCell ref="P18:Q18"/>
    <mergeCell ref="A16:Q16"/>
    <mergeCell ref="A17:Q17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Q26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R42"/>
  <sheetViews>
    <sheetView showGridLines="0" topLeftCell="A24" zoomScaleNormal="85" workbookViewId="0">
      <selection activeCell="P42" sqref="P42"/>
    </sheetView>
  </sheetViews>
  <sheetFormatPr defaultRowHeight="12.75" x14ac:dyDescent="0.2"/>
  <cols>
    <col min="1" max="1" width="57.83203125" style="2" customWidth="1"/>
    <col min="2" max="14" width="3.33203125" style="2" hidden="1" customWidth="1"/>
    <col min="15" max="15" width="7.5" style="2" bestFit="1" customWidth="1"/>
    <col min="16" max="17" width="12.83203125" style="2" customWidth="1"/>
    <col min="18" max="18" width="13.83203125" style="2" customWidth="1"/>
    <col min="19" max="44" width="12.83203125" style="2" customWidth="1"/>
    <col min="45" max="16384" width="9.33203125" style="2"/>
  </cols>
  <sheetData>
    <row r="1" spans="1:44" hidden="1" x14ac:dyDescent="0.2"/>
    <row r="2" spans="1:44" hidden="1" x14ac:dyDescent="0.2"/>
    <row r="3" spans="1:44" hidden="1" x14ac:dyDescent="0.2"/>
    <row r="4" spans="1:44" hidden="1" x14ac:dyDescent="0.2"/>
    <row r="5" spans="1:44" hidden="1" x14ac:dyDescent="0.2"/>
    <row r="6" spans="1:44" hidden="1" x14ac:dyDescent="0.2"/>
    <row r="7" spans="1:44" hidden="1" x14ac:dyDescent="0.2"/>
    <row r="8" spans="1:44" hidden="1" x14ac:dyDescent="0.2"/>
    <row r="9" spans="1:44" hidden="1" x14ac:dyDescent="0.2"/>
    <row r="10" spans="1:44" hidden="1" x14ac:dyDescent="0.2"/>
    <row r="11" spans="1:44" hidden="1" x14ac:dyDescent="0.2"/>
    <row r="12" spans="1:44" hidden="1" x14ac:dyDescent="0.2"/>
    <row r="13" spans="1:44" hidden="1" x14ac:dyDescent="0.2"/>
    <row r="14" spans="1:44" hidden="1" x14ac:dyDescent="0.2"/>
    <row r="15" spans="1:44" ht="20.100000000000001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3" t="s">
        <v>88</v>
      </c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155" t="s">
        <v>89</v>
      </c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spans="1:44" ht="20.100000000000001" customHeight="1" x14ac:dyDescent="0.2">
      <c r="A17" s="156" t="s">
        <v>78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56" t="s">
        <v>24</v>
      </c>
      <c r="P17" s="156" t="s">
        <v>90</v>
      </c>
      <c r="Q17" s="156" t="s">
        <v>91</v>
      </c>
      <c r="R17" s="159" t="s">
        <v>92</v>
      </c>
      <c r="S17" s="156" t="s">
        <v>93</v>
      </c>
      <c r="T17" s="156" t="s">
        <v>94</v>
      </c>
      <c r="U17" s="156"/>
      <c r="V17" s="156"/>
      <c r="W17" s="156"/>
      <c r="X17" s="156"/>
      <c r="Y17" s="156"/>
      <c r="Z17" s="156"/>
      <c r="AA17" s="156" t="s">
        <v>95</v>
      </c>
      <c r="AB17" s="156"/>
      <c r="AC17" s="156" t="s">
        <v>96</v>
      </c>
      <c r="AD17" s="156"/>
      <c r="AE17" s="156"/>
      <c r="AF17" s="156"/>
      <c r="AG17" s="156"/>
      <c r="AH17" s="156"/>
      <c r="AI17" s="156" t="s">
        <v>97</v>
      </c>
      <c r="AJ17" s="156"/>
      <c r="AK17" s="156"/>
      <c r="AL17" s="156"/>
      <c r="AM17" s="156"/>
      <c r="AN17" s="156" t="s">
        <v>98</v>
      </c>
      <c r="AO17" s="156"/>
      <c r="AP17" s="156"/>
      <c r="AQ17" s="156"/>
      <c r="AR17" s="156"/>
    </row>
    <row r="18" spans="1:44" ht="20.100000000000001" customHeight="1" x14ac:dyDescent="0.2">
      <c r="A18" s="15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56"/>
      <c r="P18" s="156"/>
      <c r="Q18" s="156"/>
      <c r="R18" s="160"/>
      <c r="S18" s="156"/>
      <c r="T18" s="156" t="s">
        <v>99</v>
      </c>
      <c r="U18" s="156"/>
      <c r="V18" s="156" t="s">
        <v>100</v>
      </c>
      <c r="W18" s="156" t="s">
        <v>101</v>
      </c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</row>
    <row r="19" spans="1:44" ht="50.1" customHeight="1" x14ac:dyDescent="0.2">
      <c r="A19" s="15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56"/>
      <c r="P19" s="156"/>
      <c r="Q19" s="156"/>
      <c r="R19" s="161"/>
      <c r="S19" s="156"/>
      <c r="T19" s="24" t="s">
        <v>102</v>
      </c>
      <c r="U19" s="24" t="s">
        <v>103</v>
      </c>
      <c r="V19" s="156"/>
      <c r="W19" s="24" t="s">
        <v>104</v>
      </c>
      <c r="X19" s="24" t="s">
        <v>105</v>
      </c>
      <c r="Y19" s="24" t="s">
        <v>106</v>
      </c>
      <c r="Z19" s="24" t="s">
        <v>107</v>
      </c>
      <c r="AA19" s="24" t="s">
        <v>80</v>
      </c>
      <c r="AB19" s="24" t="s">
        <v>108</v>
      </c>
      <c r="AC19" s="24" t="s">
        <v>109</v>
      </c>
      <c r="AD19" s="24" t="s">
        <v>110</v>
      </c>
      <c r="AE19" s="24" t="s">
        <v>111</v>
      </c>
      <c r="AF19" s="24" t="s">
        <v>112</v>
      </c>
      <c r="AG19" s="24" t="s">
        <v>113</v>
      </c>
      <c r="AH19" s="24" t="s">
        <v>114</v>
      </c>
      <c r="AI19" s="24" t="s">
        <v>115</v>
      </c>
      <c r="AJ19" s="24" t="s">
        <v>116</v>
      </c>
      <c r="AK19" s="24" t="s">
        <v>117</v>
      </c>
      <c r="AL19" s="24" t="s">
        <v>118</v>
      </c>
      <c r="AM19" s="24" t="s">
        <v>119</v>
      </c>
      <c r="AN19" s="24" t="s">
        <v>120</v>
      </c>
      <c r="AO19" s="24" t="s">
        <v>121</v>
      </c>
      <c r="AP19" s="24" t="s">
        <v>122</v>
      </c>
      <c r="AQ19" s="24" t="s">
        <v>123</v>
      </c>
      <c r="AR19" s="24" t="s">
        <v>124</v>
      </c>
    </row>
    <row r="20" spans="1:44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  <c r="Q20" s="25">
        <v>4</v>
      </c>
      <c r="R20" s="25">
        <v>5</v>
      </c>
      <c r="S20" s="25">
        <v>6</v>
      </c>
      <c r="T20" s="25">
        <v>7</v>
      </c>
      <c r="U20" s="25">
        <v>8</v>
      </c>
      <c r="V20" s="25">
        <v>9</v>
      </c>
      <c r="W20" s="25">
        <v>10</v>
      </c>
      <c r="X20" s="25">
        <v>11</v>
      </c>
      <c r="Y20" s="25">
        <v>12</v>
      </c>
      <c r="Z20" s="25">
        <v>13</v>
      </c>
      <c r="AA20" s="25">
        <v>14</v>
      </c>
      <c r="AB20" s="25">
        <v>15</v>
      </c>
      <c r="AC20" s="25">
        <v>16</v>
      </c>
      <c r="AD20" s="25">
        <v>17</v>
      </c>
      <c r="AE20" s="25">
        <v>18</v>
      </c>
      <c r="AF20" s="25">
        <v>19</v>
      </c>
      <c r="AG20" s="25">
        <v>20</v>
      </c>
      <c r="AH20" s="25">
        <v>21</v>
      </c>
      <c r="AI20" s="25">
        <v>22</v>
      </c>
      <c r="AJ20" s="25">
        <v>23</v>
      </c>
      <c r="AK20" s="25">
        <v>24</v>
      </c>
      <c r="AL20" s="25">
        <v>25</v>
      </c>
      <c r="AM20" s="25">
        <v>26</v>
      </c>
      <c r="AN20" s="25">
        <v>27</v>
      </c>
      <c r="AO20" s="25">
        <v>28</v>
      </c>
      <c r="AP20" s="25">
        <v>29</v>
      </c>
      <c r="AQ20" s="25">
        <v>30</v>
      </c>
      <c r="AR20" s="25">
        <v>31</v>
      </c>
    </row>
    <row r="21" spans="1:44" ht="20.100000000000001" customHeight="1" x14ac:dyDescent="0.25">
      <c r="A21" s="30" t="s">
        <v>125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7">
        <v>1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spans="1:44" ht="30" customHeight="1" x14ac:dyDescent="0.25">
      <c r="A22" s="30" t="s">
        <v>126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7">
        <v>2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30" customHeight="1" x14ac:dyDescent="0.25">
      <c r="A23" s="30" t="s">
        <v>127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27">
        <v>3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ht="20.100000000000001" customHeight="1" x14ac:dyDescent="0.25">
      <c r="A24" s="30" t="s">
        <v>128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27">
        <v>4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spans="1:44" ht="20.100000000000001" customHeight="1" x14ac:dyDescent="0.25">
      <c r="A25" s="30" t="s">
        <v>129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27">
        <v>5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spans="1:44" ht="20.100000000000001" customHeight="1" x14ac:dyDescent="0.25">
      <c r="A26" s="30" t="s">
        <v>130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27">
        <v>6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spans="1:44" ht="20.100000000000001" customHeight="1" x14ac:dyDescent="0.25">
      <c r="A27" s="30" t="s">
        <v>131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7">
        <v>7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spans="1:44" ht="30" customHeight="1" x14ac:dyDescent="0.25">
      <c r="A28" s="44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27">
        <v>8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 spans="1:44" ht="20.100000000000001" customHeight="1" x14ac:dyDescent="0.25">
      <c r="A29" s="26" t="s">
        <v>133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27">
        <v>9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spans="1:44" ht="20.100000000000001" customHeight="1" x14ac:dyDescent="0.25">
      <c r="A30" s="26" t="s">
        <v>134</v>
      </c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27">
        <v>10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spans="1:44" ht="20.100000000000001" customHeight="1" x14ac:dyDescent="0.25">
      <c r="A31" s="26" t="s">
        <v>135</v>
      </c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27">
        <v>11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44" ht="20.100000000000001" customHeight="1" x14ac:dyDescent="0.25">
      <c r="A32" s="47" t="s">
        <v>136</v>
      </c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27">
        <v>12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4" ht="20.100000000000001" customHeight="1" x14ac:dyDescent="0.25">
      <c r="A33" s="47" t="s">
        <v>137</v>
      </c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27">
        <v>13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4" ht="20.100000000000001" customHeight="1" x14ac:dyDescent="0.25">
      <c r="A34" s="48" t="s">
        <v>138</v>
      </c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27">
        <v>14</v>
      </c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4" ht="20.100000000000001" customHeight="1" x14ac:dyDescent="0.25">
      <c r="A35" s="30" t="s">
        <v>139</v>
      </c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27">
        <v>15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4" ht="20.100000000000001" customHeight="1" x14ac:dyDescent="0.25">
      <c r="A36" s="30" t="s">
        <v>140</v>
      </c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27">
        <v>16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4" ht="60" customHeight="1" x14ac:dyDescent="0.25">
      <c r="A37" s="49" t="s">
        <v>141</v>
      </c>
      <c r="O37" s="50">
        <v>17</v>
      </c>
      <c r="P37" s="51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</row>
    <row r="38" spans="1:44" ht="20.100000000000001" customHeight="1" x14ac:dyDescent="0.25">
      <c r="A38" s="53" t="s">
        <v>142</v>
      </c>
      <c r="O38" s="50">
        <v>18</v>
      </c>
      <c r="P38" s="51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</row>
    <row r="39" spans="1:44" ht="30" customHeight="1" x14ac:dyDescent="0.25">
      <c r="A39" s="53" t="s">
        <v>143</v>
      </c>
      <c r="O39" s="50">
        <v>19</v>
      </c>
      <c r="P39" s="51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</row>
    <row r="40" spans="1:44" ht="15.75" x14ac:dyDescent="0.25">
      <c r="A40" s="53" t="s">
        <v>144</v>
      </c>
      <c r="O40" s="50">
        <v>20</v>
      </c>
      <c r="P40" s="51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</row>
    <row r="41" spans="1:44" ht="15.75" customHeight="1" x14ac:dyDescent="0.25">
      <c r="A41" s="53" t="s">
        <v>145</v>
      </c>
      <c r="O41" s="50">
        <v>21</v>
      </c>
      <c r="P41" s="51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</row>
    <row r="42" spans="1:44" ht="38.25" x14ac:dyDescent="0.25">
      <c r="A42" s="53" t="s">
        <v>146</v>
      </c>
      <c r="O42" s="50">
        <v>22</v>
      </c>
      <c r="P42" s="51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</row>
  </sheetData>
  <sheetProtection password="E2BC" sheet="1" objects="1" scenarios="1" selectLockedCells="1"/>
  <mergeCells count="16">
    <mergeCell ref="P15:AB15"/>
    <mergeCell ref="P16:AB16"/>
    <mergeCell ref="S17:S19"/>
    <mergeCell ref="R17:R19"/>
    <mergeCell ref="T17:Z17"/>
    <mergeCell ref="AA17:AB18"/>
    <mergeCell ref="A17:A19"/>
    <mergeCell ref="O17:O19"/>
    <mergeCell ref="P17:P19"/>
    <mergeCell ref="Q17:Q19"/>
    <mergeCell ref="AN17:AR18"/>
    <mergeCell ref="T18:U18"/>
    <mergeCell ref="V18:V19"/>
    <mergeCell ref="W18:Z18"/>
    <mergeCell ref="AC17:AH18"/>
    <mergeCell ref="AI17:AM18"/>
  </mergeCells>
  <dataValidations count="1">
    <dataValidation type="whole" allowBlank="1" showInputMessage="1" showErrorMessage="1" errorTitle="Ошибка ввода" error="Попытка ввсети данные отличные от числовых или целочисленных" sqref="P21:AR29 P30:W36 Y30:AR36 P37:AQ42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scale="54" fitToWidth="2" orientation="landscape" blackAndWhite="1"/>
  <headerFooter alignWithMargins="0"/>
  <colBreaks count="1" manualBreakCount="1">
    <brk id="2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ADD8E6"/>
    <pageSetUpPr fitToPage="1"/>
  </sheetPr>
  <dimension ref="A1:P86"/>
  <sheetViews>
    <sheetView showGridLines="0" topLeftCell="A17" workbookViewId="0">
      <selection activeCell="P21" sqref="P21:P86"/>
    </sheetView>
  </sheetViews>
  <sheetFormatPr defaultRowHeight="12.75" x14ac:dyDescent="0.2"/>
  <cols>
    <col min="1" max="1" width="101.83203125" style="4" customWidth="1"/>
    <col min="2" max="14" width="6.33203125" style="4" hidden="1" customWidth="1"/>
    <col min="15" max="15" width="7.5" style="4" bestFit="1" customWidth="1"/>
    <col min="16" max="16" width="17.83203125" style="4" customWidth="1"/>
    <col min="17" max="16384" width="9.33203125" style="4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53" t="s">
        <v>147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1:16" x14ac:dyDescent="0.2">
      <c r="A18" s="155" t="s">
        <v>148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</row>
    <row r="19" spans="1:16" ht="25.5" x14ac:dyDescent="0.2">
      <c r="A19" s="24" t="s">
        <v>78</v>
      </c>
      <c r="B19" s="24"/>
      <c r="C19" s="5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149</v>
      </c>
    </row>
    <row r="20" spans="1:16" x14ac:dyDescent="0.2">
      <c r="A20" s="41">
        <v>1</v>
      </c>
      <c r="B20" s="24"/>
      <c r="C20" s="5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>
        <v>2</v>
      </c>
      <c r="P20" s="24">
        <v>3</v>
      </c>
    </row>
    <row r="21" spans="1:16" ht="15.75" x14ac:dyDescent="0.25">
      <c r="A21" s="30" t="s">
        <v>150</v>
      </c>
      <c r="B21" s="55"/>
      <c r="C21" s="54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56"/>
    </row>
    <row r="22" spans="1:16" ht="15.75" x14ac:dyDescent="0.25">
      <c r="A22" s="30" t="s">
        <v>151</v>
      </c>
      <c r="B22" s="55"/>
      <c r="C22" s="54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>
        <v>2</v>
      </c>
      <c r="P22" s="56"/>
    </row>
    <row r="23" spans="1:16" ht="15.75" x14ac:dyDescent="0.25">
      <c r="A23" s="30" t="s">
        <v>152</v>
      </c>
      <c r="B23" s="55"/>
      <c r="C23" s="5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>
        <v>3</v>
      </c>
      <c r="P23" s="56"/>
    </row>
    <row r="24" spans="1:16" ht="15.75" x14ac:dyDescent="0.25">
      <c r="A24" s="30" t="s">
        <v>153</v>
      </c>
      <c r="B24" s="55"/>
      <c r="C24" s="54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>
        <v>4</v>
      </c>
      <c r="P24" s="56"/>
    </row>
    <row r="25" spans="1:16" ht="15.75" x14ac:dyDescent="0.25">
      <c r="A25" s="30" t="s">
        <v>154</v>
      </c>
      <c r="B25" s="57"/>
      <c r="C25" s="54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>
        <v>5</v>
      </c>
      <c r="P25" s="56"/>
    </row>
    <row r="26" spans="1:16" ht="15.75" x14ac:dyDescent="0.25">
      <c r="A26" s="30" t="s">
        <v>155</v>
      </c>
      <c r="B26" s="55"/>
      <c r="C26" s="54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>
        <v>6</v>
      </c>
      <c r="P26" s="56"/>
    </row>
    <row r="27" spans="1:16" ht="15.75" x14ac:dyDescent="0.25">
      <c r="A27" s="30" t="s">
        <v>156</v>
      </c>
      <c r="B27" s="55"/>
      <c r="C27" s="54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>
        <v>7</v>
      </c>
      <c r="P27" s="56"/>
    </row>
    <row r="28" spans="1:16" ht="15.75" x14ac:dyDescent="0.25">
      <c r="A28" s="30" t="s">
        <v>157</v>
      </c>
      <c r="B28" s="55"/>
      <c r="C28" s="54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>
        <v>8</v>
      </c>
      <c r="P28" s="31"/>
    </row>
    <row r="29" spans="1:16" ht="15.75" x14ac:dyDescent="0.25">
      <c r="A29" s="30" t="s">
        <v>158</v>
      </c>
      <c r="B29" s="55"/>
      <c r="C29" s="54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>
        <v>9</v>
      </c>
      <c r="P29" s="31"/>
    </row>
    <row r="30" spans="1:16" ht="15.75" x14ac:dyDescent="0.25">
      <c r="A30" s="30" t="s">
        <v>159</v>
      </c>
      <c r="B30" s="55"/>
      <c r="C30" s="54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>
        <v>10</v>
      </c>
      <c r="P30" s="31"/>
    </row>
    <row r="31" spans="1:16" ht="15.75" x14ac:dyDescent="0.25">
      <c r="A31" s="30" t="s">
        <v>160</v>
      </c>
      <c r="B31" s="55"/>
      <c r="C31" s="54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>
        <v>11</v>
      </c>
      <c r="P31" s="31"/>
    </row>
    <row r="32" spans="1:16" ht="15.75" x14ac:dyDescent="0.25">
      <c r="A32" s="30" t="s">
        <v>161</v>
      </c>
      <c r="B32" s="55"/>
      <c r="C32" s="54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>
        <v>12</v>
      </c>
      <c r="P32" s="56"/>
    </row>
    <row r="33" spans="1:16" ht="15.75" x14ac:dyDescent="0.25">
      <c r="A33" s="30" t="s">
        <v>162</v>
      </c>
      <c r="B33" s="55"/>
      <c r="C33" s="54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>
        <v>13</v>
      </c>
      <c r="P33" s="56"/>
    </row>
    <row r="34" spans="1:16" ht="15.75" x14ac:dyDescent="0.25">
      <c r="A34" s="30" t="s">
        <v>163</v>
      </c>
      <c r="B34" s="55"/>
      <c r="C34" s="54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>
        <v>14</v>
      </c>
      <c r="P34" s="31"/>
    </row>
    <row r="35" spans="1:16" ht="15.75" x14ac:dyDescent="0.25">
      <c r="A35" s="30" t="s">
        <v>164</v>
      </c>
      <c r="B35" s="55"/>
      <c r="C35" s="5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>
        <v>15</v>
      </c>
      <c r="P35" s="31"/>
    </row>
    <row r="36" spans="1:16" ht="15.75" x14ac:dyDescent="0.25">
      <c r="A36" s="30" t="s">
        <v>165</v>
      </c>
      <c r="B36" s="57"/>
      <c r="C36" s="54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>
        <v>16</v>
      </c>
      <c r="P36" s="56"/>
    </row>
    <row r="37" spans="1:16" ht="15.75" x14ac:dyDescent="0.25">
      <c r="A37" s="30" t="s">
        <v>166</v>
      </c>
      <c r="B37" s="55"/>
      <c r="C37" s="54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>
        <v>17</v>
      </c>
      <c r="P37" s="56"/>
    </row>
    <row r="38" spans="1:16" ht="15.75" x14ac:dyDescent="0.25">
      <c r="A38" s="30" t="s">
        <v>167</v>
      </c>
      <c r="B38" s="55"/>
      <c r="C38" s="54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>
        <v>18</v>
      </c>
      <c r="P38" s="31"/>
    </row>
    <row r="39" spans="1:16" ht="15.75" x14ac:dyDescent="0.25">
      <c r="A39" s="30" t="s">
        <v>168</v>
      </c>
      <c r="B39" s="57"/>
      <c r="C39" s="54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>
        <v>19</v>
      </c>
      <c r="P39" s="31"/>
    </row>
    <row r="40" spans="1:16" ht="25.5" x14ac:dyDescent="0.25">
      <c r="A40" s="30" t="s">
        <v>169</v>
      </c>
      <c r="B40" s="57"/>
      <c r="C40" s="54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>
        <v>20</v>
      </c>
      <c r="P40" s="56"/>
    </row>
    <row r="41" spans="1:16" ht="15.75" x14ac:dyDescent="0.25">
      <c r="A41" s="30" t="s">
        <v>170</v>
      </c>
      <c r="B41" s="55"/>
      <c r="C41" s="54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>
        <v>21</v>
      </c>
      <c r="P41" s="56"/>
    </row>
    <row r="42" spans="1:16" ht="25.5" x14ac:dyDescent="0.25">
      <c r="A42" s="30" t="s">
        <v>171</v>
      </c>
      <c r="B42" s="57"/>
      <c r="C42" s="54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>
        <v>22</v>
      </c>
      <c r="P42" s="31"/>
    </row>
    <row r="43" spans="1:16" ht="15.75" x14ac:dyDescent="0.25">
      <c r="A43" s="30" t="s">
        <v>172</v>
      </c>
      <c r="B43" s="57"/>
      <c r="C43" s="54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>
        <v>23</v>
      </c>
      <c r="P43" s="31"/>
    </row>
    <row r="44" spans="1:16" ht="15.75" x14ac:dyDescent="0.25">
      <c r="A44" s="30" t="s">
        <v>173</v>
      </c>
      <c r="B44" s="55"/>
      <c r="C44" s="54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>
        <v>24</v>
      </c>
      <c r="P44" s="31"/>
    </row>
    <row r="45" spans="1:16" ht="15.75" x14ac:dyDescent="0.25">
      <c r="A45" s="30" t="s">
        <v>172</v>
      </c>
      <c r="B45" s="57"/>
      <c r="C45" s="54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>
        <v>25</v>
      </c>
      <c r="P45" s="56"/>
    </row>
    <row r="46" spans="1:16" ht="15.75" x14ac:dyDescent="0.25">
      <c r="A46" s="30" t="s">
        <v>174</v>
      </c>
      <c r="B46" s="55"/>
      <c r="C46" s="54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>
        <v>26</v>
      </c>
      <c r="P46" s="31"/>
    </row>
    <row r="47" spans="1:16" ht="25.5" x14ac:dyDescent="0.25">
      <c r="A47" s="30" t="s">
        <v>175</v>
      </c>
      <c r="B47" s="57"/>
      <c r="C47" s="54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>
        <v>27</v>
      </c>
      <c r="P47" s="31"/>
    </row>
    <row r="48" spans="1:16" ht="15.75" x14ac:dyDescent="0.25">
      <c r="A48" s="30" t="s">
        <v>176</v>
      </c>
      <c r="B48" s="55"/>
      <c r="C48" s="54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>
        <v>28</v>
      </c>
      <c r="P48" s="31"/>
    </row>
    <row r="49" spans="1:16" ht="15.75" x14ac:dyDescent="0.25">
      <c r="A49" s="30" t="s">
        <v>177</v>
      </c>
      <c r="B49" s="57"/>
      <c r="C49" s="54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>
        <v>29</v>
      </c>
      <c r="P49" s="31"/>
    </row>
    <row r="50" spans="1:16" ht="15.75" x14ac:dyDescent="0.25">
      <c r="A50" s="30" t="s">
        <v>178</v>
      </c>
      <c r="B50" s="57"/>
      <c r="C50" s="54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>
        <v>30</v>
      </c>
      <c r="P50" s="56"/>
    </row>
    <row r="51" spans="1:16" ht="25.5" x14ac:dyDescent="0.25">
      <c r="A51" s="30" t="s">
        <v>179</v>
      </c>
      <c r="B51" s="55"/>
      <c r="C51" s="54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>
        <v>31</v>
      </c>
      <c r="P51" s="56"/>
    </row>
    <row r="52" spans="1:16" ht="15.75" x14ac:dyDescent="0.25">
      <c r="A52" s="30" t="s">
        <v>180</v>
      </c>
      <c r="B52" s="55"/>
      <c r="C52" s="54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>
        <v>32</v>
      </c>
      <c r="P52" s="31"/>
    </row>
    <row r="53" spans="1:16" ht="25.5" x14ac:dyDescent="0.25">
      <c r="A53" s="30" t="s">
        <v>181</v>
      </c>
      <c r="B53" s="55"/>
      <c r="C53" s="54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>
        <v>33</v>
      </c>
      <c r="P53" s="56"/>
    </row>
    <row r="54" spans="1:16" ht="25.5" x14ac:dyDescent="0.25">
      <c r="A54" s="30" t="s">
        <v>182</v>
      </c>
      <c r="B54" s="57"/>
      <c r="C54" s="54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>
        <v>34</v>
      </c>
      <c r="P54" s="31"/>
    </row>
    <row r="55" spans="1:16" ht="15.75" x14ac:dyDescent="0.25">
      <c r="A55" s="30" t="s">
        <v>183</v>
      </c>
      <c r="B55" s="57"/>
      <c r="C55" s="54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>
        <v>35</v>
      </c>
      <c r="P55" s="31"/>
    </row>
    <row r="56" spans="1:16" ht="15.75" x14ac:dyDescent="0.25">
      <c r="A56" s="30" t="s">
        <v>184</v>
      </c>
      <c r="B56" s="55"/>
      <c r="C56" s="54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>
        <v>36</v>
      </c>
      <c r="P56" s="31"/>
    </row>
    <row r="57" spans="1:16" ht="25.5" x14ac:dyDescent="0.25">
      <c r="A57" s="30" t="s">
        <v>185</v>
      </c>
      <c r="B57" s="55"/>
      <c r="C57" s="54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>
        <v>37</v>
      </c>
      <c r="P57" s="56"/>
    </row>
    <row r="58" spans="1:16" ht="15.75" x14ac:dyDescent="0.25">
      <c r="A58" s="30" t="s">
        <v>186</v>
      </c>
      <c r="B58" s="55"/>
      <c r="C58" s="54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>
        <v>38</v>
      </c>
      <c r="P58" s="56"/>
    </row>
    <row r="59" spans="1:16" ht="15.75" x14ac:dyDescent="0.25">
      <c r="A59" s="30" t="s">
        <v>187</v>
      </c>
      <c r="B59" s="55"/>
      <c r="C59" s="54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>
        <v>39</v>
      </c>
      <c r="P59" s="56"/>
    </row>
    <row r="60" spans="1:16" ht="25.5" x14ac:dyDescent="0.25">
      <c r="A60" s="30" t="s">
        <v>188</v>
      </c>
      <c r="B60" s="55"/>
      <c r="C60" s="54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>
        <v>40</v>
      </c>
      <c r="P60" s="56"/>
    </row>
    <row r="61" spans="1:16" ht="15.75" x14ac:dyDescent="0.25">
      <c r="A61" s="30" t="s">
        <v>189</v>
      </c>
      <c r="B61" s="55"/>
      <c r="C61" s="54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>
        <v>41</v>
      </c>
      <c r="P61" s="56"/>
    </row>
    <row r="62" spans="1:16" ht="25.5" x14ac:dyDescent="0.25">
      <c r="A62" s="30" t="s">
        <v>190</v>
      </c>
      <c r="B62" s="55"/>
      <c r="C62" s="54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>
        <v>42</v>
      </c>
      <c r="P62" s="56"/>
    </row>
    <row r="63" spans="1:16" ht="15.75" x14ac:dyDescent="0.25">
      <c r="A63" s="30" t="s">
        <v>191</v>
      </c>
      <c r="B63" s="55"/>
      <c r="C63" s="54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>
        <v>43</v>
      </c>
      <c r="P63" s="31"/>
    </row>
    <row r="64" spans="1:16" ht="25.5" x14ac:dyDescent="0.25">
      <c r="A64" s="30" t="s">
        <v>192</v>
      </c>
      <c r="B64" s="55"/>
      <c r="C64" s="54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>
        <v>44</v>
      </c>
      <c r="P64" s="31"/>
    </row>
    <row r="65" spans="1:16" ht="15.75" x14ac:dyDescent="0.25">
      <c r="A65" s="30" t="s">
        <v>193</v>
      </c>
      <c r="B65" s="55"/>
      <c r="C65" s="54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>
        <v>45</v>
      </c>
      <c r="P65" s="31"/>
    </row>
    <row r="66" spans="1:16" ht="15.75" x14ac:dyDescent="0.25">
      <c r="A66" s="30" t="s">
        <v>194</v>
      </c>
      <c r="B66" s="55"/>
      <c r="C66" s="54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>
        <v>46</v>
      </c>
      <c r="P66" s="31"/>
    </row>
    <row r="67" spans="1:16" ht="25.5" x14ac:dyDescent="0.25">
      <c r="A67" s="30" t="s">
        <v>195</v>
      </c>
      <c r="B67" s="55"/>
      <c r="C67" s="54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>
        <v>47</v>
      </c>
      <c r="P67" s="31"/>
    </row>
    <row r="68" spans="1:16" ht="15.75" x14ac:dyDescent="0.25">
      <c r="A68" s="30" t="s">
        <v>196</v>
      </c>
      <c r="B68" s="55"/>
      <c r="C68" s="54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>
        <v>48</v>
      </c>
      <c r="P68" s="31"/>
    </row>
    <row r="69" spans="1:16" ht="15.75" x14ac:dyDescent="0.25">
      <c r="A69" s="30" t="s">
        <v>197</v>
      </c>
      <c r="B69" s="55"/>
      <c r="C69" s="54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>
        <v>49</v>
      </c>
      <c r="P69" s="31"/>
    </row>
    <row r="70" spans="1:16" ht="15.75" x14ac:dyDescent="0.25">
      <c r="A70" s="30" t="s">
        <v>198</v>
      </c>
      <c r="B70" s="55"/>
      <c r="C70" s="54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>
        <v>50</v>
      </c>
      <c r="P70" s="31"/>
    </row>
    <row r="71" spans="1:16" ht="15.75" x14ac:dyDescent="0.25">
      <c r="A71" s="30" t="s">
        <v>199</v>
      </c>
      <c r="B71" s="55"/>
      <c r="C71" s="54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>
        <v>51</v>
      </c>
      <c r="P71" s="56"/>
    </row>
    <row r="72" spans="1:16" ht="25.5" x14ac:dyDescent="0.25">
      <c r="A72" s="30" t="s">
        <v>200</v>
      </c>
      <c r="B72" s="55"/>
      <c r="C72" s="54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>
        <v>52</v>
      </c>
      <c r="P72" s="56"/>
    </row>
    <row r="73" spans="1:16" ht="15.75" x14ac:dyDescent="0.25">
      <c r="A73" s="30" t="s">
        <v>201</v>
      </c>
      <c r="B73" s="55"/>
      <c r="C73" s="54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>
        <v>53</v>
      </c>
      <c r="P73" s="31"/>
    </row>
    <row r="74" spans="1:16" ht="15.75" x14ac:dyDescent="0.25">
      <c r="A74" s="30" t="s">
        <v>202</v>
      </c>
      <c r="B74" s="55"/>
      <c r="C74" s="54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>
        <v>54</v>
      </c>
      <c r="P74" s="31"/>
    </row>
    <row r="75" spans="1:16" ht="15.75" x14ac:dyDescent="0.25">
      <c r="A75" s="30" t="s">
        <v>203</v>
      </c>
      <c r="B75" s="55"/>
      <c r="C75" s="54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>
        <v>55</v>
      </c>
      <c r="P75" s="31"/>
    </row>
    <row r="76" spans="1:16" ht="15.75" x14ac:dyDescent="0.25">
      <c r="A76" s="30" t="s">
        <v>204</v>
      </c>
      <c r="B76" s="55"/>
      <c r="C76" s="54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>
        <v>56</v>
      </c>
      <c r="P76" s="31"/>
    </row>
    <row r="77" spans="1:16" ht="25.5" x14ac:dyDescent="0.25">
      <c r="A77" s="30" t="s">
        <v>205</v>
      </c>
      <c r="B77" s="55"/>
      <c r="C77" s="54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>
        <v>57</v>
      </c>
      <c r="P77" s="31"/>
    </row>
    <row r="78" spans="1:16" ht="15.75" x14ac:dyDescent="0.25">
      <c r="A78" s="30" t="s">
        <v>206</v>
      </c>
      <c r="B78" s="55"/>
      <c r="C78" s="54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>
        <v>58</v>
      </c>
      <c r="P78" s="31"/>
    </row>
    <row r="79" spans="1:16" ht="15.75" x14ac:dyDescent="0.25">
      <c r="A79" s="30" t="s">
        <v>207</v>
      </c>
      <c r="B79" s="55"/>
      <c r="C79" s="54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>
        <v>59</v>
      </c>
      <c r="P79" s="31"/>
    </row>
    <row r="80" spans="1:16" ht="15.75" x14ac:dyDescent="0.25">
      <c r="A80" s="30" t="s">
        <v>208</v>
      </c>
      <c r="B80" s="55"/>
      <c r="C80" s="5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>
        <v>60</v>
      </c>
      <c r="P80" s="31"/>
    </row>
    <row r="81" spans="1:16" ht="15.75" x14ac:dyDescent="0.25">
      <c r="A81" s="58" t="s">
        <v>209</v>
      </c>
      <c r="B81" s="55"/>
      <c r="C81" s="54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>
        <v>61</v>
      </c>
      <c r="P81" s="56"/>
    </row>
    <row r="82" spans="1:16" ht="15.75" x14ac:dyDescent="0.25">
      <c r="A82" s="30" t="s">
        <v>210</v>
      </c>
      <c r="B82" s="55"/>
      <c r="C82" s="54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>
        <v>62</v>
      </c>
      <c r="P82" s="56"/>
    </row>
    <row r="83" spans="1:16" ht="15.75" x14ac:dyDescent="0.25">
      <c r="A83" s="30" t="s">
        <v>211</v>
      </c>
      <c r="B83" s="55"/>
      <c r="C83" s="54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>
        <v>63</v>
      </c>
      <c r="P83" s="31"/>
    </row>
    <row r="84" spans="1:16" ht="15.75" x14ac:dyDescent="0.25">
      <c r="A84" s="30" t="s">
        <v>212</v>
      </c>
      <c r="B84" s="55"/>
      <c r="C84" s="5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>
        <v>64</v>
      </c>
      <c r="P84" s="31"/>
    </row>
    <row r="85" spans="1:16" ht="15.75" customHeight="1" x14ac:dyDescent="0.25">
      <c r="A85" s="30" t="s">
        <v>213</v>
      </c>
      <c r="B85" s="55"/>
      <c r="C85" s="54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>
        <v>65</v>
      </c>
      <c r="P85" s="31"/>
    </row>
    <row r="86" spans="1:16" ht="15.75" customHeight="1" x14ac:dyDescent="0.25">
      <c r="A86" s="30" t="s">
        <v>214</v>
      </c>
      <c r="B86" s="55"/>
      <c r="C86" s="54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>
        <v>66</v>
      </c>
      <c r="P86" s="31"/>
    </row>
  </sheetData>
  <sheetProtection password="E2BC" sheet="1" objects="1" scenarios="1" selectLockedCells="1"/>
  <mergeCells count="2">
    <mergeCell ref="A17:P17"/>
    <mergeCell ref="A18:P18"/>
  </mergeCells>
  <dataValidations count="2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8:P31 P73:P80 P34:P35 P63:P70 P46:P49 P44 P42 P83:P86">
      <formula1>"0,1"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P21:P27 P32:P33 P81:P82 P36:P41 P50:P62 P45 P43 P71:P72">
      <formula1>0</formula1>
      <formula2>999999999999</formula2>
    </dataValidation>
  </dataValidations>
  <printOptions horizontalCentered="1"/>
  <pageMargins left="0.59027779999999996" right="0.39374999999999999" top="0.39374999999999999" bottom="0.39374999999999999" header="0" footer="0"/>
  <pageSetup paperSize="9" scale="76" orientation="portrait" blackAndWhite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ADD8E6"/>
    <pageSetUpPr fitToPage="1"/>
  </sheetPr>
  <dimension ref="A1:P29"/>
  <sheetViews>
    <sheetView showGridLines="0" topLeftCell="A17" workbookViewId="0">
      <selection activeCell="P21" sqref="P21:P29"/>
    </sheetView>
  </sheetViews>
  <sheetFormatPr defaultRowHeight="12.75" x14ac:dyDescent="0.2"/>
  <cols>
    <col min="1" max="1" width="72.6640625" bestFit="1" customWidth="1"/>
    <col min="2" max="14" width="3" hidden="1" customWidth="1"/>
    <col min="15" max="15" width="7.5" bestFit="1" customWidth="1"/>
    <col min="16" max="16" width="20.83203125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58" t="s">
        <v>215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</row>
    <row r="18" spans="1:16" x14ac:dyDescent="0.2">
      <c r="A18" s="154" t="s">
        <v>216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6" ht="30" customHeight="1" x14ac:dyDescent="0.2">
      <c r="A19" s="24" t="s">
        <v>67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 t="s">
        <v>24</v>
      </c>
      <c r="P19" s="24" t="s">
        <v>217</v>
      </c>
    </row>
    <row r="20" spans="1:16" x14ac:dyDescent="0.2">
      <c r="A20" s="25">
        <v>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>
        <v>2</v>
      </c>
      <c r="P20" s="25">
        <v>3</v>
      </c>
    </row>
    <row r="21" spans="1:16" ht="15.75" x14ac:dyDescent="0.25">
      <c r="A21" s="30" t="s">
        <v>218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27">
        <v>1</v>
      </c>
      <c r="P21" s="56"/>
    </row>
    <row r="22" spans="1:16" ht="15.75" x14ac:dyDescent="0.25">
      <c r="A22" s="30" t="s">
        <v>219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7">
        <v>2</v>
      </c>
      <c r="P22" s="56"/>
    </row>
    <row r="23" spans="1:16" ht="15.75" x14ac:dyDescent="0.25">
      <c r="A23" s="30" t="s">
        <v>220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7">
        <v>3</v>
      </c>
      <c r="P23" s="56"/>
    </row>
    <row r="24" spans="1:16" ht="25.5" x14ac:dyDescent="0.25">
      <c r="A24" s="30" t="s">
        <v>221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7">
        <v>4</v>
      </c>
      <c r="P24" s="56"/>
    </row>
    <row r="25" spans="1:16" ht="15.75" x14ac:dyDescent="0.25">
      <c r="A25" s="30" t="s">
        <v>222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7">
        <v>5</v>
      </c>
      <c r="P25" s="56"/>
    </row>
    <row r="26" spans="1:16" ht="15.75" x14ac:dyDescent="0.25">
      <c r="A26" s="30" t="s">
        <v>223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7">
        <v>6</v>
      </c>
      <c r="P26" s="56"/>
    </row>
    <row r="27" spans="1:16" ht="15.75" x14ac:dyDescent="0.25">
      <c r="A27" s="30" t="s">
        <v>224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7">
        <v>7</v>
      </c>
      <c r="P27" s="56"/>
    </row>
    <row r="28" spans="1:16" ht="15.75" x14ac:dyDescent="0.25">
      <c r="A28" s="30" t="s">
        <v>225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7">
        <v>8</v>
      </c>
      <c r="P28" s="56"/>
    </row>
    <row r="29" spans="1:16" ht="15.75" x14ac:dyDescent="0.25">
      <c r="A29" s="30" t="s">
        <v>226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27">
        <v>9</v>
      </c>
      <c r="P29" s="56"/>
    </row>
  </sheetData>
  <sheetProtection password="E2BC" sheet="1" objects="1" scenarios="1" selectLockedCells="1"/>
  <mergeCells count="2">
    <mergeCell ref="A17:P17"/>
    <mergeCell ref="A18:P18"/>
  </mergeCells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P29">
      <formula1>0</formula1>
      <formula2>999999999999</formula2>
    </dataValidation>
  </dataValidations>
  <printOptions horizontalCentered="1"/>
  <pageMargins left="0.39374999999999999" right="0.39374999999999999" top="0.78749999999999998" bottom="0.39374999999999999" header="0" footer="0"/>
  <pageSetup paperSize="9" orientation="landscape" blackAndWhite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39</vt:i4>
      </vt:variant>
    </vt:vector>
  </HeadingPairs>
  <TitlesOfParts>
    <vt:vector size="54" baseType="lpstr">
      <vt:lpstr>Титульный лист</vt:lpstr>
      <vt:lpstr>Раздел 1</vt:lpstr>
      <vt:lpstr>Раздел 2</vt:lpstr>
      <vt:lpstr>Раздел 3</vt:lpstr>
      <vt:lpstr>Раздел 4</vt:lpstr>
      <vt:lpstr>Раздел 5</vt:lpstr>
      <vt:lpstr>Раздел 6</vt:lpstr>
      <vt:lpstr>Раздел 7</vt:lpstr>
      <vt:lpstr>Раздел 8</vt:lpstr>
      <vt:lpstr>Раздел 9</vt:lpstr>
      <vt:lpstr>Справка 1</vt:lpstr>
      <vt:lpstr>Справка 2</vt:lpstr>
      <vt:lpstr>Справка 3</vt:lpstr>
      <vt:lpstr>Флак</vt:lpstr>
      <vt:lpstr>Spravochnik</vt:lpstr>
      <vt:lpstr>Data_Adr</vt:lpstr>
      <vt:lpstr>data_r_1</vt:lpstr>
      <vt:lpstr>data_r_10</vt:lpstr>
      <vt:lpstr>data_r_11</vt:lpstr>
      <vt:lpstr>data_r_12</vt:lpstr>
      <vt:lpstr>data_r_2</vt:lpstr>
      <vt:lpstr>data_r_3</vt:lpstr>
      <vt:lpstr>data_r_4</vt:lpstr>
      <vt:lpstr>data_r_5</vt:lpstr>
      <vt:lpstr>data_r_6</vt:lpstr>
      <vt:lpstr>data_r_7</vt:lpstr>
      <vt:lpstr>data_r_8</vt:lpstr>
      <vt:lpstr>data_r_9</vt:lpstr>
      <vt:lpstr>P_1</vt:lpstr>
      <vt:lpstr>P_2</vt:lpstr>
      <vt:lpstr>P_3</vt:lpstr>
      <vt:lpstr>P_4</vt:lpstr>
      <vt:lpstr>P_5</vt:lpstr>
      <vt:lpstr>P_6</vt:lpstr>
      <vt:lpstr>R_1</vt:lpstr>
      <vt:lpstr>R_2</vt:lpstr>
      <vt:lpstr>R_3</vt:lpstr>
      <vt:lpstr>R_4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T_Check</vt:lpstr>
      <vt:lpstr>Verificationcheck</vt:lpstr>
      <vt:lpstr>Year</vt:lpstr>
      <vt:lpstr>'Раздел 6'!Заголовки_для_печати</vt:lpstr>
    </vt:vector>
  </TitlesOfParts>
  <Company>IVC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Popova</dc:creator>
  <cp:lastModifiedBy>admin</cp:lastModifiedBy>
  <cp:lastPrinted>2012-08-08T09:31:46Z</cp:lastPrinted>
  <dcterms:created xsi:type="dcterms:W3CDTF">2009-09-17T07:17:02Z</dcterms:created>
  <dcterms:modified xsi:type="dcterms:W3CDTF">2022-02-22T07:21:59Z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14.01.001.55.26.353</vt:lpwstr>
  </property>
</Properties>
</file>